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https://d.docs.live.net/5229c7255eb7350e/Документи/"/>
    </mc:Choice>
  </mc:AlternateContent>
  <xr:revisionPtr revIDLastSave="2" documentId="8_{7EEC6A33-4AEC-489F-BB73-B2B528D8F6E1}" xr6:coauthVersionLast="47" xr6:coauthVersionMax="47" xr10:uidLastSave="{1F87DE9D-7C10-4A3A-8C52-43DCE779408D}"/>
  <bookViews>
    <workbookView xWindow="-110" yWindow="-110" windowWidth="19420" windowHeight="10420" activeTab="2" xr2:uid="{00000000-000D-0000-FFFF-FFFF00000000}"/>
  </bookViews>
  <sheets>
    <sheet name="Sheet1" sheetId="1" r:id="rId1"/>
    <sheet name="Analysis" sheetId="9" state="hidden" r:id="rId2"/>
    <sheet name="Overview" sheetId="3" r:id="rId3"/>
    <sheet name="Crop Insights" sheetId="4" r:id="rId4"/>
    <sheet name="Logistics analysis" sheetId="5" r:id="rId5"/>
  </sheets>
  <definedNames>
    <definedName name="_xlchart.v5.0" hidden="1">Analysis!$E$83</definedName>
    <definedName name="_xlchart.v5.1" hidden="1">Analysis!$E$84:$E$88</definedName>
    <definedName name="_xlchart.v5.2" hidden="1">Analysis!$F$83</definedName>
    <definedName name="_xlchart.v5.3" hidden="1">Analysis!$F$84:$F$88</definedName>
    <definedName name="Slicer_Country1">#N/A</definedName>
    <definedName name="Slicer_Crop">#N/A</definedName>
    <definedName name="Slicer_Road_Condition">#N/A</definedName>
    <definedName name="Slicer_Seas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Y2" i="1"/>
  <c r="F315" i="9"/>
  <c r="F316" i="9"/>
  <c r="F317" i="9"/>
  <c r="F318" i="9"/>
  <c r="F319" i="9"/>
  <c r="E316" i="9"/>
  <c r="E317" i="9"/>
  <c r="E318" i="9"/>
  <c r="E319" i="9"/>
  <c r="E315" i="9"/>
  <c r="F302" i="9"/>
  <c r="F303" i="9"/>
  <c r="E303" i="9"/>
  <c r="E302" i="9"/>
  <c r="F288" i="9"/>
  <c r="G288" i="9"/>
  <c r="H288" i="9"/>
  <c r="G289" i="9"/>
  <c r="H289" i="9"/>
  <c r="G290" i="9"/>
  <c r="H290" i="9"/>
  <c r="G291" i="9"/>
  <c r="H291" i="9"/>
  <c r="G292" i="9"/>
  <c r="H292" i="9"/>
  <c r="F289" i="9"/>
  <c r="F290" i="9"/>
  <c r="F291" i="9"/>
  <c r="F292" i="9"/>
  <c r="F259" i="9"/>
  <c r="F260" i="9"/>
  <c r="F261" i="9"/>
  <c r="F262" i="9"/>
  <c r="F263" i="9"/>
  <c r="E260" i="9"/>
  <c r="E261" i="9"/>
  <c r="E262" i="9"/>
  <c r="E263" i="9"/>
  <c r="H276" i="9"/>
  <c r="I276" i="9"/>
  <c r="H277" i="9"/>
  <c r="I277" i="9"/>
  <c r="H278" i="9"/>
  <c r="I278" i="9"/>
  <c r="H279" i="9"/>
  <c r="I279" i="9"/>
  <c r="H280" i="9"/>
  <c r="I280" i="9"/>
  <c r="G277" i="9"/>
  <c r="G278" i="9"/>
  <c r="G279" i="9"/>
  <c r="G280" i="9"/>
  <c r="G276" i="9"/>
  <c r="E259" i="9"/>
  <c r="F231" i="9"/>
  <c r="F232" i="9"/>
  <c r="F233" i="9"/>
  <c r="E232" i="9"/>
  <c r="E233" i="9"/>
  <c r="E231" i="9"/>
  <c r="F222" i="9"/>
  <c r="F223" i="9"/>
  <c r="F224" i="9"/>
  <c r="F225" i="9"/>
  <c r="F226" i="9"/>
  <c r="E223" i="9"/>
  <c r="E224" i="9"/>
  <c r="E225" i="9"/>
  <c r="E226" i="9"/>
  <c r="E222" i="9"/>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G168" i="9"/>
  <c r="G169" i="9"/>
  <c r="G170" i="9"/>
  <c r="G171" i="9"/>
  <c r="G172" i="9"/>
  <c r="G173" i="9"/>
  <c r="G174" i="9"/>
  <c r="G167" i="9"/>
  <c r="H167" i="9"/>
  <c r="H168" i="9"/>
  <c r="H169" i="9"/>
  <c r="H170" i="9"/>
  <c r="H171" i="9"/>
  <c r="H172" i="9"/>
  <c r="H173" i="9"/>
  <c r="H174" i="9"/>
  <c r="F168" i="9"/>
  <c r="F169" i="9"/>
  <c r="F170" i="9"/>
  <c r="F171" i="9"/>
  <c r="F172" i="9"/>
  <c r="F173" i="9"/>
  <c r="F174" i="9"/>
  <c r="F167" i="9"/>
  <c r="F148" i="9"/>
  <c r="F149" i="9"/>
  <c r="F150" i="9"/>
  <c r="F151" i="9"/>
  <c r="F152" i="9"/>
  <c r="F153" i="9"/>
  <c r="F154" i="9"/>
  <c r="F155" i="9"/>
  <c r="E149" i="9"/>
  <c r="E150" i="9"/>
  <c r="E151" i="9"/>
  <c r="E152" i="9"/>
  <c r="E153" i="9"/>
  <c r="E154" i="9"/>
  <c r="E155" i="9"/>
  <c r="E148" i="9"/>
  <c r="D27" i="9"/>
  <c r="E27" i="9"/>
  <c r="D28" i="9"/>
  <c r="E28" i="9"/>
  <c r="D29" i="9"/>
  <c r="E29" i="9"/>
  <c r="D30" i="9"/>
  <c r="E30" i="9"/>
  <c r="D31" i="9"/>
  <c r="E31" i="9"/>
  <c r="E6" i="9"/>
  <c r="C6" i="9"/>
  <c r="A6" i="9"/>
  <c r="D6" i="9"/>
  <c r="B6" i="9"/>
  <c r="F88" i="9"/>
  <c r="F84" i="9"/>
  <c r="F85" i="9"/>
  <c r="F86" i="9"/>
  <c r="F87" i="9"/>
  <c r="E87" i="9"/>
  <c r="E86" i="9"/>
  <c r="E85" i="9"/>
  <c r="E88" i="9"/>
  <c r="E84" i="9"/>
  <c r="F61" i="9"/>
  <c r="F59" i="9"/>
  <c r="F60" i="9"/>
  <c r="F62" i="9"/>
  <c r="F58" i="9"/>
  <c r="E59" i="9"/>
  <c r="E60" i="9"/>
  <c r="E58" i="9"/>
  <c r="E61" i="9"/>
  <c r="E62" i="9"/>
  <c r="F39" i="9"/>
  <c r="F40" i="9"/>
  <c r="F41" i="9"/>
  <c r="F42" i="9"/>
  <c r="F43" i="9"/>
  <c r="F44" i="9"/>
  <c r="F45" i="9"/>
  <c r="F46" i="9"/>
  <c r="E40" i="9"/>
  <c r="E41" i="9"/>
  <c r="E42" i="9"/>
  <c r="E43" i="9"/>
  <c r="E44" i="9"/>
  <c r="E45" i="9"/>
  <c r="E46" i="9"/>
  <c r="E39" i="9"/>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J10" i="9"/>
  <c r="K8" i="9"/>
  <c r="L156" i="9"/>
  <c r="J6" i="9"/>
  <c r="K9" i="9"/>
  <c r="K10" i="9"/>
  <c r="J8" i="9"/>
  <c r="M157" i="9"/>
  <c r="M154" i="9"/>
  <c r="J9" i="9"/>
  <c r="J7" i="9"/>
  <c r="K7" i="9"/>
  <c r="M156" i="9"/>
  <c r="L157" i="9"/>
  <c r="L154" i="9"/>
  <c r="K6" i="9"/>
  <c r="K156" i="9"/>
  <c r="I6" i="9"/>
  <c r="K154" i="9"/>
  <c r="I7" i="9"/>
  <c r="C142" i="9"/>
  <c r="E142" i="9"/>
  <c r="D217" i="9"/>
  <c r="F217" i="9"/>
  <c r="I9" i="9"/>
  <c r="D142" i="9"/>
  <c r="I8" i="9"/>
  <c r="C217" i="9"/>
  <c r="B142" i="9"/>
  <c r="K157" i="9"/>
  <c r="I10" i="9"/>
  <c r="E217" i="9"/>
  <c r="L6" i="9" l="1"/>
  <c r="M6" i="9" s="1"/>
  <c r="N157" i="9"/>
  <c r="O157" i="9" s="1"/>
  <c r="N154" i="9"/>
  <c r="O154" i="9" s="1"/>
  <c r="N156" i="9"/>
  <c r="O156" i="9" s="1"/>
  <c r="L10" i="9"/>
  <c r="M10" i="9" s="1"/>
  <c r="L7" i="9"/>
  <c r="M7" i="9" s="1"/>
  <c r="L8" i="9"/>
  <c r="M8" i="9" s="1"/>
  <c r="L9" i="9"/>
  <c r="M9" i="9" s="1"/>
  <c r="W4712" i="1"/>
  <c r="W4696" i="1"/>
  <c r="W4680" i="1"/>
  <c r="W4648" i="1"/>
  <c r="W4632" i="1"/>
  <c r="W4616" i="1"/>
  <c r="W4584" i="1"/>
  <c r="W4568" i="1"/>
  <c r="W4552" i="1"/>
  <c r="W4520" i="1"/>
  <c r="W4504" i="1"/>
  <c r="W4488" i="1"/>
  <c r="W4456" i="1"/>
  <c r="W4440" i="1"/>
  <c r="W4424" i="1"/>
  <c r="W4392" i="1"/>
  <c r="W4376" i="1"/>
  <c r="W4360" i="1"/>
  <c r="W4328" i="1"/>
  <c r="W4312" i="1"/>
  <c r="W4296" i="1"/>
  <c r="W4264" i="1"/>
  <c r="W4248" i="1"/>
  <c r="W4232" i="1"/>
  <c r="W4200" i="1"/>
  <c r="W4184" i="1"/>
  <c r="W4168" i="1"/>
  <c r="W4136" i="1"/>
  <c r="W4120" i="1"/>
  <c r="W4104" i="1"/>
  <c r="W4072" i="1"/>
  <c r="W4056" i="1"/>
  <c r="W4040" i="1"/>
  <c r="W4008" i="1"/>
  <c r="W3992" i="1"/>
  <c r="W3976" i="1"/>
  <c r="W3944" i="1"/>
  <c r="W3928" i="1"/>
  <c r="W3912" i="1"/>
  <c r="W3880" i="1"/>
  <c r="W3864" i="1"/>
  <c r="W3848" i="1"/>
  <c r="W3816" i="1"/>
  <c r="W3800" i="1"/>
  <c r="W3784" i="1"/>
  <c r="W3368" i="1"/>
  <c r="W3304" i="1"/>
  <c r="W3240" i="1"/>
  <c r="W3112" i="1"/>
  <c r="W3048" i="1"/>
  <c r="W2984" i="1"/>
  <c r="W2856" i="1"/>
  <c r="W2792" i="1"/>
  <c r="W2728" i="1"/>
  <c r="W4600" i="1"/>
  <c r="W4344" i="1"/>
  <c r="W4088" i="1"/>
  <c r="W3832" i="1"/>
  <c r="W2664" i="1"/>
  <c r="W387" i="1"/>
  <c r="W383" i="1"/>
  <c r="W379" i="1"/>
  <c r="W375" i="1"/>
  <c r="W371" i="1"/>
  <c r="W367" i="1"/>
  <c r="W363" i="1"/>
  <c r="W359" i="1"/>
  <c r="W355" i="1"/>
  <c r="W351" i="1"/>
  <c r="W347" i="1"/>
  <c r="W343" i="1"/>
  <c r="W339" i="1"/>
  <c r="W335" i="1"/>
  <c r="W331" i="1"/>
  <c r="W327" i="1"/>
  <c r="W323" i="1"/>
  <c r="W319" i="1"/>
  <c r="W315" i="1"/>
  <c r="W311" i="1"/>
  <c r="W307" i="1"/>
  <c r="W303" i="1"/>
  <c r="W299" i="1"/>
  <c r="W295" i="1"/>
  <c r="W291" i="1"/>
  <c r="W287" i="1"/>
  <c r="W283" i="1"/>
  <c r="W279" i="1"/>
  <c r="W275" i="1"/>
  <c r="W271" i="1"/>
  <c r="W267" i="1"/>
  <c r="W263" i="1"/>
  <c r="W259" i="1"/>
  <c r="W255" i="1"/>
  <c r="W251" i="1"/>
  <c r="W247" i="1"/>
  <c r="W243" i="1"/>
  <c r="W239" i="1"/>
  <c r="W235" i="1"/>
  <c r="W231" i="1"/>
  <c r="W227" i="1"/>
  <c r="W223" i="1"/>
  <c r="W219" i="1"/>
  <c r="W215" i="1"/>
  <c r="W211" i="1"/>
  <c r="W207" i="1"/>
  <c r="W203" i="1"/>
  <c r="W199" i="1"/>
  <c r="W195" i="1"/>
  <c r="W191" i="1"/>
  <c r="W187" i="1"/>
  <c r="W183" i="1"/>
  <c r="W179" i="1"/>
  <c r="W175" i="1"/>
  <c r="W171" i="1"/>
  <c r="W167" i="1"/>
  <c r="W163" i="1"/>
  <c r="W159" i="1"/>
  <c r="W155" i="1"/>
  <c r="W151" i="1"/>
  <c r="W147" i="1"/>
  <c r="W143" i="1"/>
  <c r="W139" i="1"/>
  <c r="W135" i="1"/>
  <c r="W131" i="1"/>
  <c r="W127" i="1"/>
  <c r="W123" i="1"/>
  <c r="W119" i="1"/>
  <c r="W115" i="1"/>
  <c r="W111" i="1"/>
  <c r="W107" i="1"/>
  <c r="W103" i="1"/>
  <c r="W99" i="1"/>
  <c r="W95" i="1"/>
  <c r="W91" i="1"/>
  <c r="W87" i="1"/>
  <c r="W83" i="1"/>
  <c r="W79" i="1"/>
  <c r="W75" i="1"/>
  <c r="W71" i="1"/>
  <c r="W67" i="1"/>
  <c r="W63" i="1"/>
  <c r="W59" i="1"/>
  <c r="W55" i="1"/>
  <c r="W51" i="1"/>
  <c r="W47" i="1"/>
  <c r="W43" i="1"/>
  <c r="W39" i="1"/>
  <c r="W35" i="1"/>
  <c r="W31" i="1"/>
  <c r="W27" i="1"/>
  <c r="W23" i="1"/>
  <c r="W19" i="1"/>
  <c r="W15" i="1"/>
  <c r="W11" i="1"/>
  <c r="W7" i="1"/>
  <c r="W3" i="1"/>
  <c r="W4536" i="1"/>
  <c r="W4280" i="1"/>
  <c r="W4024" i="1"/>
  <c r="W3432" i="1"/>
  <c r="W586" i="1"/>
  <c r="W570" i="1"/>
  <c r="W554" i="1"/>
  <c r="W538" i="1"/>
  <c r="W522" i="1"/>
  <c r="W506" i="1"/>
  <c r="W490" i="1"/>
  <c r="W474" i="1"/>
  <c r="W458" i="1"/>
  <c r="W442" i="1"/>
  <c r="W426" i="1"/>
  <c r="W410" i="1"/>
  <c r="W394" i="1"/>
  <c r="W18" i="1"/>
  <c r="W14" i="1"/>
  <c r="W10" i="1"/>
  <c r="W6" i="1"/>
  <c r="W2" i="1"/>
  <c r="W2586" i="1"/>
  <c r="W2122" i="1"/>
  <c r="W4472" i="1"/>
  <c r="W4216" i="1"/>
  <c r="W3960" i="1"/>
  <c r="W3176" i="1"/>
  <c r="W3033" i="1"/>
  <c r="W2777" i="1"/>
  <c r="W2585" i="1"/>
  <c r="W2521" i="1"/>
  <c r="W2457" i="1"/>
  <c r="W2401" i="1"/>
  <c r="W2393" i="1"/>
  <c r="W2329" i="1"/>
  <c r="W2265" i="1"/>
  <c r="W2201" i="1"/>
  <c r="W2137" i="1"/>
  <c r="W2073" i="1"/>
  <c r="W2009" i="1"/>
  <c r="W1945" i="1"/>
  <c r="W1881" i="1"/>
  <c r="W1817" i="1"/>
  <c r="W1753" i="1"/>
  <c r="W1689" i="1"/>
  <c r="W1625" i="1"/>
  <c r="W1561" i="1"/>
  <c r="W1497" i="1"/>
  <c r="W1433" i="1"/>
  <c r="W4664" i="1"/>
  <c r="W4408" i="1"/>
  <c r="W4152" i="1"/>
  <c r="W3896" i="1"/>
  <c r="W2920" i="1"/>
  <c r="W4995" i="1"/>
  <c r="W4987" i="1"/>
  <c r="W4975" i="1"/>
  <c r="W4963" i="1"/>
  <c r="W4955" i="1"/>
  <c r="W4943" i="1"/>
  <c r="W4931" i="1"/>
  <c r="W4919" i="1"/>
  <c r="W4911" i="1"/>
  <c r="W4899" i="1"/>
  <c r="W4887" i="1"/>
  <c r="W4875" i="1"/>
  <c r="W4863" i="1"/>
  <c r="W4851" i="1"/>
  <c r="W4839" i="1"/>
  <c r="W4823" i="1"/>
  <c r="W4811" i="1"/>
  <c r="W4799" i="1"/>
  <c r="W4791" i="1"/>
  <c r="W4783" i="1"/>
  <c r="W4771" i="1"/>
  <c r="W4759" i="1"/>
  <c r="W4747" i="1"/>
  <c r="W4739" i="1"/>
  <c r="W4727" i="1"/>
  <c r="W4715" i="1"/>
  <c r="W4703" i="1"/>
  <c r="W4691" i="1"/>
  <c r="W4679" i="1"/>
  <c r="W4667" i="1"/>
  <c r="W4655" i="1"/>
  <c r="W4643" i="1"/>
  <c r="W4635" i="1"/>
  <c r="W4623" i="1"/>
  <c r="W4611" i="1"/>
  <c r="W4599" i="1"/>
  <c r="W4587" i="1"/>
  <c r="W4575" i="1"/>
  <c r="W4563" i="1"/>
  <c r="W4551" i="1"/>
  <c r="W4539" i="1"/>
  <c r="W4527" i="1"/>
  <c r="W4515" i="1"/>
  <c r="W4507" i="1"/>
  <c r="W4495" i="1"/>
  <c r="W4483" i="1"/>
  <c r="W4471" i="1"/>
  <c r="W4459" i="1"/>
  <c r="W4447" i="1"/>
  <c r="W4435" i="1"/>
  <c r="W4423" i="1"/>
  <c r="W4411" i="1"/>
  <c r="W4399" i="1"/>
  <c r="W4387" i="1"/>
  <c r="W4371" i="1"/>
  <c r="W4359" i="1"/>
  <c r="W4347" i="1"/>
  <c r="W4335" i="1"/>
  <c r="W4323" i="1"/>
  <c r="W4311" i="1"/>
  <c r="W4295" i="1"/>
  <c r="W4287" i="1"/>
  <c r="W4279" i="1"/>
  <c r="W4267" i="1"/>
  <c r="W4255" i="1"/>
  <c r="W4243" i="1"/>
  <c r="W4231" i="1"/>
  <c r="W4223" i="1"/>
  <c r="W4211" i="1"/>
  <c r="W4199" i="1"/>
  <c r="W4187" i="1"/>
  <c r="W4175" i="1"/>
  <c r="W4163" i="1"/>
  <c r="W4151" i="1"/>
  <c r="W4139" i="1"/>
  <c r="W4127" i="1"/>
  <c r="W4115" i="1"/>
  <c r="W4099" i="1"/>
  <c r="W4087" i="1"/>
  <c r="W4075" i="1"/>
  <c r="W4063" i="1"/>
  <c r="W4055" i="1"/>
  <c r="W4047" i="1"/>
  <c r="W4035" i="1"/>
  <c r="W4023" i="1"/>
  <c r="W4011" i="1"/>
  <c r="W3995" i="1"/>
  <c r="W3983" i="1"/>
  <c r="W3971" i="1"/>
  <c r="W3963" i="1"/>
  <c r="W3955" i="1"/>
  <c r="W3943" i="1"/>
  <c r="W3931" i="1"/>
  <c r="W3919" i="1"/>
  <c r="W3907" i="1"/>
  <c r="W3891" i="1"/>
  <c r="W3875" i="1"/>
  <c r="W3867" i="1"/>
  <c r="W3855" i="1"/>
  <c r="W3847" i="1"/>
  <c r="W3835" i="1"/>
  <c r="W3823" i="1"/>
  <c r="W3811" i="1"/>
  <c r="W3799" i="1"/>
  <c r="W3787" i="1"/>
  <c r="W3775" i="1"/>
  <c r="W3763" i="1"/>
  <c r="W3751" i="1"/>
  <c r="W3739" i="1"/>
  <c r="W3727" i="1"/>
  <c r="W3715" i="1"/>
  <c r="W3703" i="1"/>
  <c r="W3691" i="1"/>
  <c r="W3679" i="1"/>
  <c r="W3667" i="1"/>
  <c r="W3655" i="1"/>
  <c r="W3647" i="1"/>
  <c r="W3635" i="1"/>
  <c r="W3623" i="1"/>
  <c r="W3611" i="1"/>
  <c r="W3599" i="1"/>
  <c r="W3587" i="1"/>
  <c r="W3571" i="1"/>
  <c r="W3559" i="1"/>
  <c r="W3555" i="1"/>
  <c r="W3543" i="1"/>
  <c r="W3535" i="1"/>
  <c r="W3523" i="1"/>
  <c r="W3515" i="1"/>
  <c r="W3507" i="1"/>
  <c r="W3499" i="1"/>
  <c r="W3491" i="1"/>
  <c r="W3479" i="1"/>
  <c r="W3471" i="1"/>
  <c r="W3463" i="1"/>
  <c r="W3451" i="1"/>
  <c r="W3447" i="1"/>
  <c r="W3439" i="1"/>
  <c r="W3431" i="1"/>
  <c r="W3423" i="1"/>
  <c r="W3415" i="1"/>
  <c r="W3407" i="1"/>
  <c r="W3399" i="1"/>
  <c r="W3391" i="1"/>
  <c r="W3383" i="1"/>
  <c r="W3371" i="1"/>
  <c r="W3363" i="1"/>
  <c r="W3355" i="1"/>
  <c r="W3347" i="1"/>
  <c r="W3339" i="1"/>
  <c r="W3331" i="1"/>
  <c r="W3323" i="1"/>
  <c r="W3315" i="1"/>
  <c r="W3307" i="1"/>
  <c r="W3299" i="1"/>
  <c r="W3291" i="1"/>
  <c r="W3283" i="1"/>
  <c r="W3275" i="1"/>
  <c r="W3267" i="1"/>
  <c r="W3259" i="1"/>
  <c r="W3255" i="1"/>
  <c r="W3243" i="1"/>
  <c r="W3239" i="1"/>
  <c r="W3231" i="1"/>
  <c r="W3223" i="1"/>
  <c r="W3215" i="1"/>
  <c r="W3207" i="1"/>
  <c r="W3199" i="1"/>
  <c r="W3191" i="1"/>
  <c r="W3183" i="1"/>
  <c r="W3175" i="1"/>
  <c r="W3167" i="1"/>
  <c r="W3155" i="1"/>
  <c r="W3147" i="1"/>
  <c r="W3139" i="1"/>
  <c r="W3131" i="1"/>
  <c r="W3123" i="1"/>
  <c r="W3119" i="1"/>
  <c r="W3115" i="1"/>
  <c r="W3111" i="1"/>
  <c r="W3107" i="1"/>
  <c r="W3099" i="1"/>
  <c r="W3095" i="1"/>
  <c r="W3091" i="1"/>
  <c r="W3087" i="1"/>
  <c r="W3083" i="1"/>
  <c r="W3079" i="1"/>
  <c r="W3075" i="1"/>
  <c r="W3071" i="1"/>
  <c r="W3067" i="1"/>
  <c r="W3063" i="1"/>
  <c r="W3059" i="1"/>
  <c r="W3055" i="1"/>
  <c r="W3051" i="1"/>
  <c r="W3047" i="1"/>
  <c r="W3043" i="1"/>
  <c r="W3039" i="1"/>
  <c r="W3035" i="1"/>
  <c r="W3031" i="1"/>
  <c r="W3027" i="1"/>
  <c r="W3023" i="1"/>
  <c r="W3019" i="1"/>
  <c r="W3015" i="1"/>
  <c r="W3011" i="1"/>
  <c r="W3007" i="1"/>
  <c r="W3003" i="1"/>
  <c r="W2999" i="1"/>
  <c r="W2995" i="1"/>
  <c r="W2991" i="1"/>
  <c r="W2987" i="1"/>
  <c r="W2983" i="1"/>
  <c r="W2979" i="1"/>
  <c r="W2975" i="1"/>
  <c r="W2971" i="1"/>
  <c r="W2967" i="1"/>
  <c r="W2963" i="1"/>
  <c r="W2959" i="1"/>
  <c r="W2955" i="1"/>
  <c r="W2951" i="1"/>
  <c r="W2947" i="1"/>
  <c r="W2943" i="1"/>
  <c r="W2939" i="1"/>
  <c r="W2935" i="1"/>
  <c r="W2931" i="1"/>
  <c r="W2927" i="1"/>
  <c r="W2923" i="1"/>
  <c r="W2919" i="1"/>
  <c r="W2915" i="1"/>
  <c r="W2911" i="1"/>
  <c r="W2907" i="1"/>
  <c r="W2903" i="1"/>
  <c r="W2899" i="1"/>
  <c r="W2895" i="1"/>
  <c r="W2891" i="1"/>
  <c r="W2887" i="1"/>
  <c r="W2883" i="1"/>
  <c r="W2879" i="1"/>
  <c r="W2875" i="1"/>
  <c r="W2871" i="1"/>
  <c r="W2867" i="1"/>
  <c r="W2863" i="1"/>
  <c r="W2859" i="1"/>
  <c r="W2851" i="1"/>
  <c r="W2847" i="1"/>
  <c r="W2843" i="1"/>
  <c r="W2839" i="1"/>
  <c r="W2835" i="1"/>
  <c r="W2831" i="1"/>
  <c r="W2827" i="1"/>
  <c r="W2823" i="1"/>
  <c r="W2819" i="1"/>
  <c r="W2815" i="1"/>
  <c r="W2811" i="1"/>
  <c r="W2807" i="1"/>
  <c r="W2803" i="1"/>
  <c r="W2799" i="1"/>
  <c r="W2795" i="1"/>
  <c r="W2791" i="1"/>
  <c r="W2787" i="1"/>
  <c r="W2783" i="1"/>
  <c r="W2779" i="1"/>
  <c r="W2775" i="1"/>
  <c r="W2771" i="1"/>
  <c r="W2767" i="1"/>
  <c r="W2763" i="1"/>
  <c r="W2759" i="1"/>
  <c r="W2755" i="1"/>
  <c r="W2751" i="1"/>
  <c r="W2747" i="1"/>
  <c r="W2743" i="1"/>
  <c r="W2739" i="1"/>
  <c r="W2735" i="1"/>
  <c r="W2731" i="1"/>
  <c r="W2727" i="1"/>
  <c r="W2723" i="1"/>
  <c r="W2719" i="1"/>
  <c r="W2715" i="1"/>
  <c r="W2711" i="1"/>
  <c r="W2707" i="1"/>
  <c r="W2703" i="1"/>
  <c r="W2699" i="1"/>
  <c r="W2695" i="1"/>
  <c r="W2691" i="1"/>
  <c r="W2687" i="1"/>
  <c r="W2683" i="1"/>
  <c r="W2679" i="1"/>
  <c r="W2675" i="1"/>
  <c r="W2671" i="1"/>
  <c r="W2667" i="1"/>
  <c r="W2663" i="1"/>
  <c r="W2659" i="1"/>
  <c r="W2655" i="1"/>
  <c r="W2651" i="1"/>
  <c r="W2647" i="1"/>
  <c r="W2643" i="1"/>
  <c r="W2639" i="1"/>
  <c r="W2635" i="1"/>
  <c r="W2631" i="1"/>
  <c r="W2627" i="1"/>
  <c r="W2623" i="1"/>
  <c r="W2619" i="1"/>
  <c r="W2615" i="1"/>
  <c r="W2611" i="1"/>
  <c r="W2607" i="1"/>
  <c r="W2603" i="1"/>
  <c r="W2599" i="1"/>
  <c r="W2595" i="1"/>
  <c r="W2591" i="1"/>
  <c r="W2587" i="1"/>
  <c r="W2583" i="1"/>
  <c r="W2579" i="1"/>
  <c r="W2575" i="1"/>
  <c r="W2571" i="1"/>
  <c r="W2567" i="1"/>
  <c r="W2563" i="1"/>
  <c r="W2559" i="1"/>
  <c r="W2555" i="1"/>
  <c r="W2547" i="1"/>
  <c r="W2543" i="1"/>
  <c r="W2539" i="1"/>
  <c r="W2535" i="1"/>
  <c r="W2531" i="1"/>
  <c r="W2527" i="1"/>
  <c r="W2523" i="1"/>
  <c r="W2519" i="1"/>
  <c r="W2515" i="1"/>
  <c r="W2511" i="1"/>
  <c r="W2507" i="1"/>
  <c r="W2503" i="1"/>
  <c r="W2499" i="1"/>
  <c r="W2495" i="1"/>
  <c r="W2491" i="1"/>
  <c r="W2487" i="1"/>
  <c r="W2483" i="1"/>
  <c r="W2479" i="1"/>
  <c r="W2475" i="1"/>
  <c r="W2471" i="1"/>
  <c r="W2467" i="1"/>
  <c r="W2463" i="1"/>
  <c r="W2459" i="1"/>
  <c r="W2455" i="1"/>
  <c r="W2451" i="1"/>
  <c r="W2447" i="1"/>
  <c r="W2443" i="1"/>
  <c r="W2439" i="1"/>
  <c r="W2435" i="1"/>
  <c r="W2431" i="1"/>
  <c r="W2427" i="1"/>
  <c r="W2423" i="1"/>
  <c r="W2419" i="1"/>
  <c r="W2415" i="1"/>
  <c r="W2411" i="1"/>
  <c r="W2407" i="1"/>
  <c r="W2403" i="1"/>
  <c r="W2399" i="1"/>
  <c r="W2395" i="1"/>
  <c r="W2391" i="1"/>
  <c r="W2387" i="1"/>
  <c r="W2383" i="1"/>
  <c r="W2379" i="1"/>
  <c r="W2375" i="1"/>
  <c r="W2371" i="1"/>
  <c r="W2367" i="1"/>
  <c r="W2363" i="1"/>
  <c r="W2359" i="1"/>
  <c r="W2355" i="1"/>
  <c r="W2351" i="1"/>
  <c r="W2347" i="1"/>
  <c r="W2343" i="1"/>
  <c r="W2339" i="1"/>
  <c r="W2335" i="1"/>
  <c r="W2331" i="1"/>
  <c r="W2327" i="1"/>
  <c r="W2323" i="1"/>
  <c r="W2319" i="1"/>
  <c r="W2315" i="1"/>
  <c r="W2311" i="1"/>
  <c r="W2307" i="1"/>
  <c r="W2303" i="1"/>
  <c r="W2299" i="1"/>
  <c r="W2295" i="1"/>
  <c r="W2291" i="1"/>
  <c r="W2287" i="1"/>
  <c r="W2283" i="1"/>
  <c r="W2279" i="1"/>
  <c r="W2275" i="1"/>
  <c r="W2271" i="1"/>
  <c r="W2267" i="1"/>
  <c r="W2263" i="1"/>
  <c r="W2259" i="1"/>
  <c r="W2255" i="1"/>
  <c r="W2251" i="1"/>
  <c r="W2247" i="1"/>
  <c r="W2243" i="1"/>
  <c r="W2239" i="1"/>
  <c r="W2235" i="1"/>
  <c r="W2231" i="1"/>
  <c r="W2227" i="1"/>
  <c r="W2223" i="1"/>
  <c r="W2219" i="1"/>
  <c r="W2215" i="1"/>
  <c r="W2211" i="1"/>
  <c r="W2207" i="1"/>
  <c r="W2203" i="1"/>
  <c r="W2199" i="1"/>
  <c r="W2195" i="1"/>
  <c r="W2191" i="1"/>
  <c r="W2187" i="1"/>
  <c r="W2183" i="1"/>
  <c r="W2179" i="1"/>
  <c r="W2175" i="1"/>
  <c r="W2171" i="1"/>
  <c r="W2167" i="1"/>
  <c r="W2163" i="1"/>
  <c r="W2159" i="1"/>
  <c r="W2155" i="1"/>
  <c r="W2151" i="1"/>
  <c r="W2147" i="1"/>
  <c r="W2143" i="1"/>
  <c r="W2139" i="1"/>
  <c r="W2135" i="1"/>
  <c r="W2131" i="1"/>
  <c r="W2127" i="1"/>
  <c r="W2123" i="1"/>
  <c r="W2119" i="1"/>
  <c r="W2115" i="1"/>
  <c r="W2111" i="1"/>
  <c r="W2107" i="1"/>
  <c r="W2103" i="1"/>
  <c r="W2099" i="1"/>
  <c r="W2095" i="1"/>
  <c r="W2091" i="1"/>
  <c r="W2087" i="1"/>
  <c r="W2083" i="1"/>
  <c r="W2079" i="1"/>
  <c r="W2075" i="1"/>
  <c r="W2071" i="1"/>
  <c r="W2067" i="1"/>
  <c r="W2063" i="1"/>
  <c r="W2059" i="1"/>
  <c r="W2055" i="1"/>
  <c r="W2051" i="1"/>
  <c r="W2047" i="1"/>
  <c r="W2043" i="1"/>
  <c r="W2039" i="1"/>
  <c r="W2035" i="1"/>
  <c r="W2031" i="1"/>
  <c r="W2027" i="1"/>
  <c r="W2023" i="1"/>
  <c r="W2019" i="1"/>
  <c r="W2015" i="1"/>
  <c r="W2011" i="1"/>
  <c r="W2007" i="1"/>
  <c r="W2003" i="1"/>
  <c r="W1999" i="1"/>
  <c r="W1995" i="1"/>
  <c r="W1991" i="1"/>
  <c r="W1987" i="1"/>
  <c r="W1983" i="1"/>
  <c r="W1979" i="1"/>
  <c r="W1975" i="1"/>
  <c r="W1971" i="1"/>
  <c r="W1967" i="1"/>
  <c r="W1963" i="1"/>
  <c r="W1959" i="1"/>
  <c r="W1955" i="1"/>
  <c r="W1951" i="1"/>
  <c r="W1947" i="1"/>
  <c r="W1943" i="1"/>
  <c r="W1939" i="1"/>
  <c r="W1935" i="1"/>
  <c r="W1931" i="1"/>
  <c r="W1927" i="1"/>
  <c r="W1923" i="1"/>
  <c r="W1919" i="1"/>
  <c r="W1915" i="1"/>
  <c r="W1911" i="1"/>
  <c r="W1907" i="1"/>
  <c r="W1903" i="1"/>
  <c r="W1899" i="1"/>
  <c r="W1895" i="1"/>
  <c r="W1891" i="1"/>
  <c r="W1887" i="1"/>
  <c r="W1883" i="1"/>
  <c r="W1879" i="1"/>
  <c r="W1875" i="1"/>
  <c r="W1871" i="1"/>
  <c r="W1867" i="1"/>
  <c r="W1863" i="1"/>
  <c r="W1859" i="1"/>
  <c r="W1855" i="1"/>
  <c r="W1851" i="1"/>
  <c r="W1847" i="1"/>
  <c r="W1843" i="1"/>
  <c r="W1839" i="1"/>
  <c r="W1835" i="1"/>
  <c r="W1831" i="1"/>
  <c r="W1827" i="1"/>
  <c r="W1823" i="1"/>
  <c r="W1819" i="1"/>
  <c r="W1815" i="1"/>
  <c r="W1811" i="1"/>
  <c r="W1807" i="1"/>
  <c r="W1803" i="1"/>
  <c r="W1799" i="1"/>
  <c r="W1795" i="1"/>
  <c r="W1791" i="1"/>
  <c r="W1787" i="1"/>
  <c r="W1783" i="1"/>
  <c r="W1779" i="1"/>
  <c r="W1775" i="1"/>
  <c r="W1771" i="1"/>
  <c r="W1767" i="1"/>
  <c r="W1763" i="1"/>
  <c r="W1759" i="1"/>
  <c r="W1755" i="1"/>
  <c r="W1751" i="1"/>
  <c r="W1747" i="1"/>
  <c r="W1743" i="1"/>
  <c r="W1739" i="1"/>
  <c r="W1735" i="1"/>
  <c r="W1731" i="1"/>
  <c r="W1727" i="1"/>
  <c r="W1723" i="1"/>
  <c r="W1719" i="1"/>
  <c r="W1715" i="1"/>
  <c r="W1711" i="1"/>
  <c r="W1707" i="1"/>
  <c r="W1703" i="1"/>
  <c r="W1699" i="1"/>
  <c r="W1695" i="1"/>
  <c r="W1691" i="1"/>
  <c r="W1687" i="1"/>
  <c r="W1683" i="1"/>
  <c r="W1679" i="1"/>
  <c r="W1675" i="1"/>
  <c r="W1671" i="1"/>
  <c r="W1667" i="1"/>
  <c r="W1663" i="1"/>
  <c r="W1659" i="1"/>
  <c r="W1655" i="1"/>
  <c r="W1651" i="1"/>
  <c r="W1647" i="1"/>
  <c r="W1643" i="1"/>
  <c r="W1639" i="1"/>
  <c r="W1635" i="1"/>
  <c r="W1631" i="1"/>
  <c r="W1627" i="1"/>
  <c r="W1623" i="1"/>
  <c r="W1619" i="1"/>
  <c r="W1615" i="1"/>
  <c r="W1611" i="1"/>
  <c r="W1607" i="1"/>
  <c r="W1603" i="1"/>
  <c r="W1599" i="1"/>
  <c r="W1595" i="1"/>
  <c r="W1591" i="1"/>
  <c r="W1587" i="1"/>
  <c r="W1583" i="1"/>
  <c r="W1579" i="1"/>
  <c r="W1575" i="1"/>
  <c r="W1571" i="1"/>
  <c r="W1567" i="1"/>
  <c r="W1563" i="1"/>
  <c r="W1559" i="1"/>
  <c r="W1555" i="1"/>
  <c r="W1551" i="1"/>
  <c r="W1547" i="1"/>
  <c r="W1543" i="1"/>
  <c r="W1539" i="1"/>
  <c r="W1535" i="1"/>
  <c r="W1531" i="1"/>
  <c r="W1527" i="1"/>
  <c r="W1523" i="1"/>
  <c r="W1519" i="1"/>
  <c r="W1515" i="1"/>
  <c r="W1511" i="1"/>
  <c r="W1507" i="1"/>
  <c r="W1503" i="1"/>
  <c r="W1499" i="1"/>
  <c r="W1495" i="1"/>
  <c r="W1491" i="1"/>
  <c r="W1487" i="1"/>
  <c r="W1483" i="1"/>
  <c r="W1479" i="1"/>
  <c r="W1475" i="1"/>
  <c r="W1471" i="1"/>
  <c r="W1467" i="1"/>
  <c r="W1463" i="1"/>
  <c r="W1459" i="1"/>
  <c r="W1455" i="1"/>
  <c r="W1451" i="1"/>
  <c r="W1447" i="1"/>
  <c r="W1443" i="1"/>
  <c r="W1439" i="1"/>
  <c r="W1435" i="1"/>
  <c r="W1431" i="1"/>
  <c r="W1427" i="1"/>
  <c r="W1423" i="1"/>
  <c r="W1419" i="1"/>
  <c r="W1415" i="1"/>
  <c r="W1411" i="1"/>
  <c r="W1407" i="1"/>
  <c r="W1403" i="1"/>
  <c r="W1399" i="1"/>
  <c r="W1395" i="1"/>
  <c r="W1391" i="1"/>
  <c r="W1387" i="1"/>
  <c r="W1383" i="1"/>
  <c r="W1379" i="1"/>
  <c r="W1375" i="1"/>
  <c r="W1371" i="1"/>
  <c r="W1367" i="1"/>
  <c r="W1363" i="1"/>
  <c r="W1359" i="1"/>
  <c r="W1355" i="1"/>
  <c r="W1351" i="1"/>
  <c r="W1347" i="1"/>
  <c r="W1343" i="1"/>
  <c r="W1339" i="1"/>
  <c r="W1335" i="1"/>
  <c r="W1331" i="1"/>
  <c r="W1327" i="1"/>
  <c r="W1323" i="1"/>
  <c r="W1319" i="1"/>
  <c r="W1315" i="1"/>
  <c r="W1311" i="1"/>
  <c r="W1307" i="1"/>
  <c r="W1303" i="1"/>
  <c r="W1299" i="1"/>
  <c r="W1295" i="1"/>
  <c r="W1291" i="1"/>
  <c r="W1287" i="1"/>
  <c r="W1283" i="1"/>
  <c r="W1279" i="1"/>
  <c r="W1275" i="1"/>
  <c r="W1271" i="1"/>
  <c r="W1267" i="1"/>
  <c r="W1263" i="1"/>
  <c r="W1259" i="1"/>
  <c r="W1255" i="1"/>
  <c r="W1251" i="1"/>
  <c r="W1247" i="1"/>
  <c r="W1243" i="1"/>
  <c r="W1239" i="1"/>
  <c r="W1235" i="1"/>
  <c r="W1231" i="1"/>
  <c r="W1227" i="1"/>
  <c r="W1223" i="1"/>
  <c r="W1219" i="1"/>
  <c r="W1215" i="1"/>
  <c r="W1211" i="1"/>
  <c r="W1207" i="1"/>
  <c r="W1203" i="1"/>
  <c r="W1199" i="1"/>
  <c r="W1195" i="1"/>
  <c r="W1191" i="1"/>
  <c r="W1187" i="1"/>
  <c r="W1183" i="1"/>
  <c r="W1179" i="1"/>
  <c r="W1175" i="1"/>
  <c r="W1171" i="1"/>
  <c r="W1167" i="1"/>
  <c r="W1163" i="1"/>
  <c r="W1159" i="1"/>
  <c r="W1155" i="1"/>
  <c r="W1151" i="1"/>
  <c r="W1147" i="1"/>
  <c r="W1143" i="1"/>
  <c r="W1139" i="1"/>
  <c r="W1135" i="1"/>
  <c r="W1131" i="1"/>
  <c r="W1127" i="1"/>
  <c r="W1123" i="1"/>
  <c r="W4991" i="1"/>
  <c r="W4979" i="1"/>
  <c r="W4967" i="1"/>
  <c r="W4951" i="1"/>
  <c r="W4939" i="1"/>
  <c r="W4927" i="1"/>
  <c r="W4915" i="1"/>
  <c r="W4903" i="1"/>
  <c r="W4891" i="1"/>
  <c r="W4883" i="1"/>
  <c r="W4871" i="1"/>
  <c r="W4859" i="1"/>
  <c r="W4847" i="1"/>
  <c r="W4835" i="1"/>
  <c r="W4827" i="1"/>
  <c r="W4815" i="1"/>
  <c r="W4807" i="1"/>
  <c r="W4795" i="1"/>
  <c r="W4779" i="1"/>
  <c r="W4767" i="1"/>
  <c r="W4755" i="1"/>
  <c r="W4743" i="1"/>
  <c r="W4731" i="1"/>
  <c r="W4723" i="1"/>
  <c r="W4711" i="1"/>
  <c r="W4699" i="1"/>
  <c r="W4687" i="1"/>
  <c r="W4675" i="1"/>
  <c r="W4663" i="1"/>
  <c r="W4651" i="1"/>
  <c r="W4639" i="1"/>
  <c r="W4631" i="1"/>
  <c r="W4619" i="1"/>
  <c r="W4607" i="1"/>
  <c r="W4595" i="1"/>
  <c r="W4583" i="1"/>
  <c r="W4571" i="1"/>
  <c r="W4559" i="1"/>
  <c r="W4547" i="1"/>
  <c r="W4535" i="1"/>
  <c r="W4523" i="1"/>
  <c r="W4511" i="1"/>
  <c r="W4499" i="1"/>
  <c r="W4491" i="1"/>
  <c r="W4479" i="1"/>
  <c r="W4467" i="1"/>
  <c r="W4455" i="1"/>
  <c r="W4443" i="1"/>
  <c r="W4431" i="1"/>
  <c r="W4419" i="1"/>
  <c r="W4407" i="1"/>
  <c r="W4395" i="1"/>
  <c r="W4383" i="1"/>
  <c r="W4375" i="1"/>
  <c r="W4363" i="1"/>
  <c r="W4351" i="1"/>
  <c r="W4339" i="1"/>
  <c r="W4331" i="1"/>
  <c r="W4319" i="1"/>
  <c r="W4307" i="1"/>
  <c r="W4303" i="1"/>
  <c r="W4291" i="1"/>
  <c r="W4275" i="1"/>
  <c r="W4263" i="1"/>
  <c r="W4251" i="1"/>
  <c r="W4239" i="1"/>
  <c r="W4227" i="1"/>
  <c r="W4215" i="1"/>
  <c r="W4203" i="1"/>
  <c r="W4191" i="1"/>
  <c r="W4183" i="1"/>
  <c r="W4171" i="1"/>
  <c r="W4159" i="1"/>
  <c r="W4147" i="1"/>
  <c r="W4135" i="1"/>
  <c r="W4123" i="1"/>
  <c r="W4111" i="1"/>
  <c r="W4103" i="1"/>
  <c r="W4091" i="1"/>
  <c r="W4079" i="1"/>
  <c r="W4067" i="1"/>
  <c r="W4051" i="1"/>
  <c r="W4043" i="1"/>
  <c r="W4031" i="1"/>
  <c r="W4019" i="1"/>
  <c r="W4007" i="1"/>
  <c r="W3999" i="1"/>
  <c r="W3987" i="1"/>
  <c r="W3975" i="1"/>
  <c r="W3959" i="1"/>
  <c r="W3947" i="1"/>
  <c r="W3935" i="1"/>
  <c r="W3927" i="1"/>
  <c r="W3915" i="1"/>
  <c r="W3903" i="1"/>
  <c r="W3895" i="1"/>
  <c r="W3883" i="1"/>
  <c r="W3871" i="1"/>
  <c r="W3859" i="1"/>
  <c r="W3843" i="1"/>
  <c r="W3831" i="1"/>
  <c r="W3819" i="1"/>
  <c r="W3807" i="1"/>
  <c r="W3795" i="1"/>
  <c r="W3783" i="1"/>
  <c r="W3771" i="1"/>
  <c r="W3759" i="1"/>
  <c r="W3747" i="1"/>
  <c r="W3735" i="1"/>
  <c r="W3723" i="1"/>
  <c r="W3711" i="1"/>
  <c r="W3699" i="1"/>
  <c r="W3687" i="1"/>
  <c r="W3675" i="1"/>
  <c r="W3663" i="1"/>
  <c r="W3651" i="1"/>
  <c r="W3639" i="1"/>
  <c r="W3627" i="1"/>
  <c r="W3615" i="1"/>
  <c r="W3607" i="1"/>
  <c r="W3595" i="1"/>
  <c r="W3583" i="1"/>
  <c r="W3575" i="1"/>
  <c r="W3563" i="1"/>
  <c r="W3551" i="1"/>
  <c r="W3539" i="1"/>
  <c r="W3531" i="1"/>
  <c r="W3519" i="1"/>
  <c r="W3511" i="1"/>
  <c r="W3503" i="1"/>
  <c r="W3495" i="1"/>
  <c r="W3487" i="1"/>
  <c r="W3483" i="1"/>
  <c r="W3475" i="1"/>
  <c r="W3467" i="1"/>
  <c r="W3455" i="1"/>
  <c r="W3443" i="1"/>
  <c r="W3435" i="1"/>
  <c r="W3427" i="1"/>
  <c r="W3419" i="1"/>
  <c r="W3411" i="1"/>
  <c r="W3403" i="1"/>
  <c r="W3395" i="1"/>
  <c r="W3387" i="1"/>
  <c r="W3379" i="1"/>
  <c r="W3375" i="1"/>
  <c r="W3367" i="1"/>
  <c r="W3359" i="1"/>
  <c r="W3351" i="1"/>
  <c r="W3343" i="1"/>
  <c r="W3335" i="1"/>
  <c r="W3327" i="1"/>
  <c r="W3319" i="1"/>
  <c r="W3311" i="1"/>
  <c r="W3303" i="1"/>
  <c r="W3295" i="1"/>
  <c r="W3287" i="1"/>
  <c r="W3279" i="1"/>
  <c r="W3271" i="1"/>
  <c r="W3263" i="1"/>
  <c r="W3251" i="1"/>
  <c r="W3247" i="1"/>
  <c r="W3235" i="1"/>
  <c r="W3227" i="1"/>
  <c r="W3219" i="1"/>
  <c r="W3211" i="1"/>
  <c r="W3203" i="1"/>
  <c r="W3195" i="1"/>
  <c r="W3187" i="1"/>
  <c r="W3179" i="1"/>
  <c r="W3171" i="1"/>
  <c r="W3163" i="1"/>
  <c r="W3159" i="1"/>
  <c r="W3151" i="1"/>
  <c r="W3143" i="1"/>
  <c r="W3135" i="1"/>
  <c r="W3127" i="1"/>
  <c r="W3103" i="1"/>
  <c r="W2551" i="1"/>
  <c r="W4999" i="1"/>
  <c r="W4983" i="1"/>
  <c r="W4971" i="1"/>
  <c r="W4959" i="1"/>
  <c r="W4947" i="1"/>
  <c r="W4935" i="1"/>
  <c r="W4923" i="1"/>
  <c r="W4907" i="1"/>
  <c r="W4895" i="1"/>
  <c r="W4879" i="1"/>
  <c r="W4867" i="1"/>
  <c r="W4855" i="1"/>
  <c r="W4843" i="1"/>
  <c r="W4831" i="1"/>
  <c r="W4819" i="1"/>
  <c r="W4803" i="1"/>
  <c r="W4787" i="1"/>
  <c r="W4775" i="1"/>
  <c r="W4763" i="1"/>
  <c r="W4751" i="1"/>
  <c r="W4735" i="1"/>
  <c r="W4719" i="1"/>
  <c r="W4707" i="1"/>
  <c r="W4695" i="1"/>
  <c r="W4683" i="1"/>
  <c r="W4671" i="1"/>
  <c r="W4659" i="1"/>
  <c r="W4647" i="1"/>
  <c r="W4627" i="1"/>
  <c r="W4615" i="1"/>
  <c r="W4603" i="1"/>
  <c r="W4591" i="1"/>
  <c r="W4579" i="1"/>
  <c r="W4567" i="1"/>
  <c r="W4555" i="1"/>
  <c r="W4543" i="1"/>
  <c r="W4531" i="1"/>
  <c r="W4519" i="1"/>
  <c r="W4503" i="1"/>
  <c r="W4487" i="1"/>
  <c r="W4475" i="1"/>
  <c r="W4463" i="1"/>
  <c r="W4451" i="1"/>
  <c r="W4439" i="1"/>
  <c r="W4427" i="1"/>
  <c r="W4415" i="1"/>
  <c r="W4403" i="1"/>
  <c r="W4391" i="1"/>
  <c r="W4379" i="1"/>
  <c r="W4367" i="1"/>
  <c r="W4355" i="1"/>
  <c r="W4343" i="1"/>
  <c r="W4327" i="1"/>
  <c r="W4315" i="1"/>
  <c r="W4299" i="1"/>
  <c r="W4283" i="1"/>
  <c r="W4271" i="1"/>
  <c r="W4259" i="1"/>
  <c r="W4247" i="1"/>
  <c r="W4235" i="1"/>
  <c r="W4219" i="1"/>
  <c r="W4207" i="1"/>
  <c r="W4195" i="1"/>
  <c r="W4179" i="1"/>
  <c r="W4167" i="1"/>
  <c r="W4155" i="1"/>
  <c r="W4143" i="1"/>
  <c r="W4131" i="1"/>
  <c r="W4119" i="1"/>
  <c r="W4107" i="1"/>
  <c r="W4095" i="1"/>
  <c r="W4083" i="1"/>
  <c r="W4071" i="1"/>
  <c r="W4059" i="1"/>
  <c r="W4039" i="1"/>
  <c r="W4027" i="1"/>
  <c r="W4015" i="1"/>
  <c r="W4003" i="1"/>
  <c r="W3991" i="1"/>
  <c r="W3979" i="1"/>
  <c r="W3967" i="1"/>
  <c r="W3951" i="1"/>
  <c r="W3939" i="1"/>
  <c r="W3923" i="1"/>
  <c r="W3911" i="1"/>
  <c r="W3899" i="1"/>
  <c r="W3887" i="1"/>
  <c r="W3879" i="1"/>
  <c r="W3863" i="1"/>
  <c r="W3851" i="1"/>
  <c r="W3839" i="1"/>
  <c r="W3827" i="1"/>
  <c r="W3815" i="1"/>
  <c r="W3803" i="1"/>
  <c r="W3791" i="1"/>
  <c r="W3779" i="1"/>
  <c r="W3767" i="1"/>
  <c r="W3755" i="1"/>
  <c r="W3743" i="1"/>
  <c r="W3731" i="1"/>
  <c r="W3719" i="1"/>
  <c r="W3707" i="1"/>
  <c r="W3695" i="1"/>
  <c r="W3683" i="1"/>
  <c r="W3671" i="1"/>
  <c r="W3659" i="1"/>
  <c r="W3643" i="1"/>
  <c r="W3631" i="1"/>
  <c r="W3619" i="1"/>
  <c r="W3603" i="1"/>
  <c r="W3591" i="1"/>
  <c r="W3579" i="1"/>
  <c r="W3567" i="1"/>
  <c r="W3547" i="1"/>
  <c r="W3527" i="1"/>
  <c r="W3459" i="1"/>
  <c r="W2855" i="1"/>
  <c r="W1115" i="1"/>
  <c r="W1107" i="1"/>
  <c r="W1099" i="1"/>
  <c r="W1091" i="1"/>
  <c r="W1087" i="1"/>
  <c r="W1079" i="1"/>
  <c r="W1071" i="1"/>
  <c r="W1063" i="1"/>
  <c r="W1055" i="1"/>
  <c r="W1051" i="1"/>
  <c r="W1043" i="1"/>
  <c r="W1035" i="1"/>
  <c r="W1027" i="1"/>
  <c r="W1023" i="1"/>
  <c r="W1015" i="1"/>
  <c r="W1007" i="1"/>
  <c r="W999" i="1"/>
  <c r="W991" i="1"/>
  <c r="W987" i="1"/>
  <c r="W979" i="1"/>
  <c r="W971" i="1"/>
  <c r="W963" i="1"/>
  <c r="W955" i="1"/>
  <c r="W947" i="1"/>
  <c r="W939" i="1"/>
  <c r="W931" i="1"/>
  <c r="W923" i="1"/>
  <c r="W919" i="1"/>
  <c r="W911" i="1"/>
  <c r="W903" i="1"/>
  <c r="W895" i="1"/>
  <c r="W891" i="1"/>
  <c r="W883" i="1"/>
  <c r="W875" i="1"/>
  <c r="W867" i="1"/>
  <c r="W859" i="1"/>
  <c r="W851" i="1"/>
  <c r="W843" i="1"/>
  <c r="W839" i="1"/>
  <c r="W831" i="1"/>
  <c r="W823" i="1"/>
  <c r="W815" i="1"/>
  <c r="W807" i="1"/>
  <c r="W803" i="1"/>
  <c r="W795" i="1"/>
  <c r="W787" i="1"/>
  <c r="W779" i="1"/>
  <c r="W771" i="1"/>
  <c r="W763" i="1"/>
  <c r="W759" i="1"/>
  <c r="W751" i="1"/>
  <c r="W743" i="1"/>
  <c r="W735" i="1"/>
  <c r="W727" i="1"/>
  <c r="W719" i="1"/>
  <c r="W715" i="1"/>
  <c r="W707" i="1"/>
  <c r="W699" i="1"/>
  <c r="W691" i="1"/>
  <c r="W683" i="1"/>
  <c r="W675" i="1"/>
  <c r="W667" i="1"/>
  <c r="W663" i="1"/>
  <c r="W655" i="1"/>
  <c r="W647" i="1"/>
  <c r="W639" i="1"/>
  <c r="W631" i="1"/>
  <c r="W627" i="1"/>
  <c r="W619" i="1"/>
  <c r="W611" i="1"/>
  <c r="W603" i="1"/>
  <c r="W595" i="1"/>
  <c r="W587" i="1"/>
  <c r="W579" i="1"/>
  <c r="W575" i="1"/>
  <c r="W567" i="1"/>
  <c r="W559" i="1"/>
  <c r="W551" i="1"/>
  <c r="W543" i="1"/>
  <c r="W539" i="1"/>
  <c r="W531" i="1"/>
  <c r="W523" i="1"/>
  <c r="W515" i="1"/>
  <c r="W511" i="1"/>
  <c r="W503" i="1"/>
  <c r="W495" i="1"/>
  <c r="W491" i="1"/>
  <c r="W483" i="1"/>
  <c r="W479" i="1"/>
  <c r="W475" i="1"/>
  <c r="W471" i="1"/>
  <c r="W467" i="1"/>
  <c r="W463" i="1"/>
  <c r="W455" i="1"/>
  <c r="W451" i="1"/>
  <c r="W447" i="1"/>
  <c r="W443" i="1"/>
  <c r="W439" i="1"/>
  <c r="W435" i="1"/>
  <c r="W431" i="1"/>
  <c r="W427" i="1"/>
  <c r="W423" i="1"/>
  <c r="W419" i="1"/>
  <c r="W415" i="1"/>
  <c r="W411" i="1"/>
  <c r="W407" i="1"/>
  <c r="W403" i="1"/>
  <c r="W399" i="1"/>
  <c r="W395" i="1"/>
  <c r="W391" i="1"/>
  <c r="W4998" i="1"/>
  <c r="W4994" i="1"/>
  <c r="W4990" i="1"/>
  <c r="W4986" i="1"/>
  <c r="W4982" i="1"/>
  <c r="W4978" i="1"/>
  <c r="W4974" i="1"/>
  <c r="W4970" i="1"/>
  <c r="W4966" i="1"/>
  <c r="W4962" i="1"/>
  <c r="W4958" i="1"/>
  <c r="W4954" i="1"/>
  <c r="W4950" i="1"/>
  <c r="W4946" i="1"/>
  <c r="W4942" i="1"/>
  <c r="W4938" i="1"/>
  <c r="W4934" i="1"/>
  <c r="W4930" i="1"/>
  <c r="W4926" i="1"/>
  <c r="W4922" i="1"/>
  <c r="W4918" i="1"/>
  <c r="W4914" i="1"/>
  <c r="W4910" i="1"/>
  <c r="W4906" i="1"/>
  <c r="W4902" i="1"/>
  <c r="W4898" i="1"/>
  <c r="W4894" i="1"/>
  <c r="W4890" i="1"/>
  <c r="W4886" i="1"/>
  <c r="W4882" i="1"/>
  <c r="W4878" i="1"/>
  <c r="W4874" i="1"/>
  <c r="W4870" i="1"/>
  <c r="W4866" i="1"/>
  <c r="W4862" i="1"/>
  <c r="W4858" i="1"/>
  <c r="W4854" i="1"/>
  <c r="W4850" i="1"/>
  <c r="W4846" i="1"/>
  <c r="W4842" i="1"/>
  <c r="W4838" i="1"/>
  <c r="W4834" i="1"/>
  <c r="W4830" i="1"/>
  <c r="W4826" i="1"/>
  <c r="W4822" i="1"/>
  <c r="W4818" i="1"/>
  <c r="W4814" i="1"/>
  <c r="W4810" i="1"/>
  <c r="W4806" i="1"/>
  <c r="W4802" i="1"/>
  <c r="W4798" i="1"/>
  <c r="W4794" i="1"/>
  <c r="W4790" i="1"/>
  <c r="W4786" i="1"/>
  <c r="W4782" i="1"/>
  <c r="W4778" i="1"/>
  <c r="W4774" i="1"/>
  <c r="W4770" i="1"/>
  <c r="W4766" i="1"/>
  <c r="W4762" i="1"/>
  <c r="W4758" i="1"/>
  <c r="W4754" i="1"/>
  <c r="W4750" i="1"/>
  <c r="W4746" i="1"/>
  <c r="W4742" i="1"/>
  <c r="W4738" i="1"/>
  <c r="W4734" i="1"/>
  <c r="W4730" i="1"/>
  <c r="W4726" i="1"/>
  <c r="W4722" i="1"/>
  <c r="W4718" i="1"/>
  <c r="W4714" i="1"/>
  <c r="W4710" i="1"/>
  <c r="W4706" i="1"/>
  <c r="W4702" i="1"/>
  <c r="W4698" i="1"/>
  <c r="W4694" i="1"/>
  <c r="W4690" i="1"/>
  <c r="W4686" i="1"/>
  <c r="W4682" i="1"/>
  <c r="W4678" i="1"/>
  <c r="W4674" i="1"/>
  <c r="W4670" i="1"/>
  <c r="W4666" i="1"/>
  <c r="W4662" i="1"/>
  <c r="W4658" i="1"/>
  <c r="W4654" i="1"/>
  <c r="W4650" i="1"/>
  <c r="W4646" i="1"/>
  <c r="W4642" i="1"/>
  <c r="W4638" i="1"/>
  <c r="W4634" i="1"/>
  <c r="W4630" i="1"/>
  <c r="W4626" i="1"/>
  <c r="W4622" i="1"/>
  <c r="W4618" i="1"/>
  <c r="W4614" i="1"/>
  <c r="W4610" i="1"/>
  <c r="W4606" i="1"/>
  <c r="W4602" i="1"/>
  <c r="W4598" i="1"/>
  <c r="W4594" i="1"/>
  <c r="W4590" i="1"/>
  <c r="W4586" i="1"/>
  <c r="W4582" i="1"/>
  <c r="W4578" i="1"/>
  <c r="W4574" i="1"/>
  <c r="W4570" i="1"/>
  <c r="W4566" i="1"/>
  <c r="W4562" i="1"/>
  <c r="W4558" i="1"/>
  <c r="W4554" i="1"/>
  <c r="W4550" i="1"/>
  <c r="W4546" i="1"/>
  <c r="W4542" i="1"/>
  <c r="W4538" i="1"/>
  <c r="W4534" i="1"/>
  <c r="W4530" i="1"/>
  <c r="W4526" i="1"/>
  <c r="W4522" i="1"/>
  <c r="W4518" i="1"/>
  <c r="W4514" i="1"/>
  <c r="W4510" i="1"/>
  <c r="W4506" i="1"/>
  <c r="W4502" i="1"/>
  <c r="W4498" i="1"/>
  <c r="W4494" i="1"/>
  <c r="W4490" i="1"/>
  <c r="W4486" i="1"/>
  <c r="W4482" i="1"/>
  <c r="W4478" i="1"/>
  <c r="W4474" i="1"/>
  <c r="W4470" i="1"/>
  <c r="W4466" i="1"/>
  <c r="W4462" i="1"/>
  <c r="W4458" i="1"/>
  <c r="W4454" i="1"/>
  <c r="W4450" i="1"/>
  <c r="W4446" i="1"/>
  <c r="W4442" i="1"/>
  <c r="W4438" i="1"/>
  <c r="W4434" i="1"/>
  <c r="W4430" i="1"/>
  <c r="W4426" i="1"/>
  <c r="W4422" i="1"/>
  <c r="W4418" i="1"/>
  <c r="W4414" i="1"/>
  <c r="W4410" i="1"/>
  <c r="W4406" i="1"/>
  <c r="W4402" i="1"/>
  <c r="W4398" i="1"/>
  <c r="W4394" i="1"/>
  <c r="W4390" i="1"/>
  <c r="W4386" i="1"/>
  <c r="W4382" i="1"/>
  <c r="W4378" i="1"/>
  <c r="W4374" i="1"/>
  <c r="W4370" i="1"/>
  <c r="W4366" i="1"/>
  <c r="W4362" i="1"/>
  <c r="W4358" i="1"/>
  <c r="W4354" i="1"/>
  <c r="W4350" i="1"/>
  <c r="W4346" i="1"/>
  <c r="W4342" i="1"/>
  <c r="W4338" i="1"/>
  <c r="W4334" i="1"/>
  <c r="W4330" i="1"/>
  <c r="W4326" i="1"/>
  <c r="W4322" i="1"/>
  <c r="W4318" i="1"/>
  <c r="W4314" i="1"/>
  <c r="W4310" i="1"/>
  <c r="W4306" i="1"/>
  <c r="W4302" i="1"/>
  <c r="W4298" i="1"/>
  <c r="W4294" i="1"/>
  <c r="W4290" i="1"/>
  <c r="W4286" i="1"/>
  <c r="W4282" i="1"/>
  <c r="W4278" i="1"/>
  <c r="W4274" i="1"/>
  <c r="W4270" i="1"/>
  <c r="W4266" i="1"/>
  <c r="W4262" i="1"/>
  <c r="W4258" i="1"/>
  <c r="W4254" i="1"/>
  <c r="W4250" i="1"/>
  <c r="W4246" i="1"/>
  <c r="W4242" i="1"/>
  <c r="W4238" i="1"/>
  <c r="W4234" i="1"/>
  <c r="W4230" i="1"/>
  <c r="W4226" i="1"/>
  <c r="W4222" i="1"/>
  <c r="W4218" i="1"/>
  <c r="W4214" i="1"/>
  <c r="W4210" i="1"/>
  <c r="W4206" i="1"/>
  <c r="W4202" i="1"/>
  <c r="W4198" i="1"/>
  <c r="W4194" i="1"/>
  <c r="W4190" i="1"/>
  <c r="W4186" i="1"/>
  <c r="W4182" i="1"/>
  <c r="W4178" i="1"/>
  <c r="W4174" i="1"/>
  <c r="W4170" i="1"/>
  <c r="W4166" i="1"/>
  <c r="W4162" i="1"/>
  <c r="W4158" i="1"/>
  <c r="W4154" i="1"/>
  <c r="W4150" i="1"/>
  <c r="W4146" i="1"/>
  <c r="W4142" i="1"/>
  <c r="W4138" i="1"/>
  <c r="W4134" i="1"/>
  <c r="W4130" i="1"/>
  <c r="W4126" i="1"/>
  <c r="W4122" i="1"/>
  <c r="W4118" i="1"/>
  <c r="W4114" i="1"/>
  <c r="W4110" i="1"/>
  <c r="W4106" i="1"/>
  <c r="W4102" i="1"/>
  <c r="W4098" i="1"/>
  <c r="W4094" i="1"/>
  <c r="W4090" i="1"/>
  <c r="W4086" i="1"/>
  <c r="W4082" i="1"/>
  <c r="W4078" i="1"/>
  <c r="W4074" i="1"/>
  <c r="W4070" i="1"/>
  <c r="W4066" i="1"/>
  <c r="W4062" i="1"/>
  <c r="W4058" i="1"/>
  <c r="W4054" i="1"/>
  <c r="W4050" i="1"/>
  <c r="W4046" i="1"/>
  <c r="W4042" i="1"/>
  <c r="W4038" i="1"/>
  <c r="W4034" i="1"/>
  <c r="W4030" i="1"/>
  <c r="W4026" i="1"/>
  <c r="W4022" i="1"/>
  <c r="W4018" i="1"/>
  <c r="W4014" i="1"/>
  <c r="W4010" i="1"/>
  <c r="W4006" i="1"/>
  <c r="W4002" i="1"/>
  <c r="W3998" i="1"/>
  <c r="W3994" i="1"/>
  <c r="W3990" i="1"/>
  <c r="W3986" i="1"/>
  <c r="W3982" i="1"/>
  <c r="W3978" i="1"/>
  <c r="W3974" i="1"/>
  <c r="W3970" i="1"/>
  <c r="W3966" i="1"/>
  <c r="W3962" i="1"/>
  <c r="W3958" i="1"/>
  <c r="W3954" i="1"/>
  <c r="W3950" i="1"/>
  <c r="W3946" i="1"/>
  <c r="W3942" i="1"/>
  <c r="W3938" i="1"/>
  <c r="W3934" i="1"/>
  <c r="W3930" i="1"/>
  <c r="W3926" i="1"/>
  <c r="W3922" i="1"/>
  <c r="W3918" i="1"/>
  <c r="W3914" i="1"/>
  <c r="W3910" i="1"/>
  <c r="W3906" i="1"/>
  <c r="W3902" i="1"/>
  <c r="W3898" i="1"/>
  <c r="W3894" i="1"/>
  <c r="W3890" i="1"/>
  <c r="W3886" i="1"/>
  <c r="W3882" i="1"/>
  <c r="W3878" i="1"/>
  <c r="W3874" i="1"/>
  <c r="W3870" i="1"/>
  <c r="W3866" i="1"/>
  <c r="W3862" i="1"/>
  <c r="W3858" i="1"/>
  <c r="W3854" i="1"/>
  <c r="W3850" i="1"/>
  <c r="W3846" i="1"/>
  <c r="W3842" i="1"/>
  <c r="W3838" i="1"/>
  <c r="W3834" i="1"/>
  <c r="W3830" i="1"/>
  <c r="W3826" i="1"/>
  <c r="W3822" i="1"/>
  <c r="W3818" i="1"/>
  <c r="W3814" i="1"/>
  <c r="W3810" i="1"/>
  <c r="W3806" i="1"/>
  <c r="W3802" i="1"/>
  <c r="W3798" i="1"/>
  <c r="W3794" i="1"/>
  <c r="W3790" i="1"/>
  <c r="W3786" i="1"/>
  <c r="W3782" i="1"/>
  <c r="W3778" i="1"/>
  <c r="W3774" i="1"/>
  <c r="W3770" i="1"/>
  <c r="W3766" i="1"/>
  <c r="W3762" i="1"/>
  <c r="W3758" i="1"/>
  <c r="W3754" i="1"/>
  <c r="W3750" i="1"/>
  <c r="W3746" i="1"/>
  <c r="W3742" i="1"/>
  <c r="W3738" i="1"/>
  <c r="W3734" i="1"/>
  <c r="W3730" i="1"/>
  <c r="W3726" i="1"/>
  <c r="W3722" i="1"/>
  <c r="W3718" i="1"/>
  <c r="W3714" i="1"/>
  <c r="W3710" i="1"/>
  <c r="W3706" i="1"/>
  <c r="W3702" i="1"/>
  <c r="W3698" i="1"/>
  <c r="W3694" i="1"/>
  <c r="W3690" i="1"/>
  <c r="W3686" i="1"/>
  <c r="W3682" i="1"/>
  <c r="W3678" i="1"/>
  <c r="W3674" i="1"/>
  <c r="W3670" i="1"/>
  <c r="W3666" i="1"/>
  <c r="W3662" i="1"/>
  <c r="W3658" i="1"/>
  <c r="W3654" i="1"/>
  <c r="W3650" i="1"/>
  <c r="W3646" i="1"/>
  <c r="W3642" i="1"/>
  <c r="W3638" i="1"/>
  <c r="W3634" i="1"/>
  <c r="W3630" i="1"/>
  <c r="W3626" i="1"/>
  <c r="W3622" i="1"/>
  <c r="W3618" i="1"/>
  <c r="W3614" i="1"/>
  <c r="W3610" i="1"/>
  <c r="W3606" i="1"/>
  <c r="W3602" i="1"/>
  <c r="W3598" i="1"/>
  <c r="W3594" i="1"/>
  <c r="W3590" i="1"/>
  <c r="W3586" i="1"/>
  <c r="W3582" i="1"/>
  <c r="W3578" i="1"/>
  <c r="W3574" i="1"/>
  <c r="W3570" i="1"/>
  <c r="W3566" i="1"/>
  <c r="W3562" i="1"/>
  <c r="W3558" i="1"/>
  <c r="W3554" i="1"/>
  <c r="W3550" i="1"/>
  <c r="W3546" i="1"/>
  <c r="W3542" i="1"/>
  <c r="W3538" i="1"/>
  <c r="W3534" i="1"/>
  <c r="W3530" i="1"/>
  <c r="W3526" i="1"/>
  <c r="W3522" i="1"/>
  <c r="W3518" i="1"/>
  <c r="W3514" i="1"/>
  <c r="W3510" i="1"/>
  <c r="W3506" i="1"/>
  <c r="W3502" i="1"/>
  <c r="W3498" i="1"/>
  <c r="W3494" i="1"/>
  <c r="W3490" i="1"/>
  <c r="W3486" i="1"/>
  <c r="W3482" i="1"/>
  <c r="W3478" i="1"/>
  <c r="W3474" i="1"/>
  <c r="W3470" i="1"/>
  <c r="W3466" i="1"/>
  <c r="W3462" i="1"/>
  <c r="W3458" i="1"/>
  <c r="W3454" i="1"/>
  <c r="W3450" i="1"/>
  <c r="W3446" i="1"/>
  <c r="W3442" i="1"/>
  <c r="W3438" i="1"/>
  <c r="W3434" i="1"/>
  <c r="W3430" i="1"/>
  <c r="W3426" i="1"/>
  <c r="W3422" i="1"/>
  <c r="W3418" i="1"/>
  <c r="W3414" i="1"/>
  <c r="W3410" i="1"/>
  <c r="W3406" i="1"/>
  <c r="W3402" i="1"/>
  <c r="W3398" i="1"/>
  <c r="W3394" i="1"/>
  <c r="W3390" i="1"/>
  <c r="W3386" i="1"/>
  <c r="W3382" i="1"/>
  <c r="W3378" i="1"/>
  <c r="W3374" i="1"/>
  <c r="W3370" i="1"/>
  <c r="W3366" i="1"/>
  <c r="W3362" i="1"/>
  <c r="W3358" i="1"/>
  <c r="W3354" i="1"/>
  <c r="W3350" i="1"/>
  <c r="W3346" i="1"/>
  <c r="W3342" i="1"/>
  <c r="W3338" i="1"/>
  <c r="W3334" i="1"/>
  <c r="W3330" i="1"/>
  <c r="W3326" i="1"/>
  <c r="W3322" i="1"/>
  <c r="W3318" i="1"/>
  <c r="W3314" i="1"/>
  <c r="W3310" i="1"/>
  <c r="W3306" i="1"/>
  <c r="W3302" i="1"/>
  <c r="W3298" i="1"/>
  <c r="W3294" i="1"/>
  <c r="W3290" i="1"/>
  <c r="W3286" i="1"/>
  <c r="W3282" i="1"/>
  <c r="W3278" i="1"/>
  <c r="W3274" i="1"/>
  <c r="W3270" i="1"/>
  <c r="W3266" i="1"/>
  <c r="W3262" i="1"/>
  <c r="W3258" i="1"/>
  <c r="W3254" i="1"/>
  <c r="W3250" i="1"/>
  <c r="W3246" i="1"/>
  <c r="W3242" i="1"/>
  <c r="W3238" i="1"/>
  <c r="W3234" i="1"/>
  <c r="W3230" i="1"/>
  <c r="W3226" i="1"/>
  <c r="W3222" i="1"/>
  <c r="W3218" i="1"/>
  <c r="W3214" i="1"/>
  <c r="W3210" i="1"/>
  <c r="W3206" i="1"/>
  <c r="W3202" i="1"/>
  <c r="W3198" i="1"/>
  <c r="W3194" i="1"/>
  <c r="W3190" i="1"/>
  <c r="W3186" i="1"/>
  <c r="W3182" i="1"/>
  <c r="W3178" i="1"/>
  <c r="W3174" i="1"/>
  <c r="W3170" i="1"/>
  <c r="W3166" i="1"/>
  <c r="W3162" i="1"/>
  <c r="W3158" i="1"/>
  <c r="W3154" i="1"/>
  <c r="W3150" i="1"/>
  <c r="W3146" i="1"/>
  <c r="W3142" i="1"/>
  <c r="W3138" i="1"/>
  <c r="W3134" i="1"/>
  <c r="W3130" i="1"/>
  <c r="W3126" i="1"/>
  <c r="W3122" i="1"/>
  <c r="W3118" i="1"/>
  <c r="W3114" i="1"/>
  <c r="W3110" i="1"/>
  <c r="W3106" i="1"/>
  <c r="W3102" i="1"/>
  <c r="W3098" i="1"/>
  <c r="W3094" i="1"/>
  <c r="W3090" i="1"/>
  <c r="W3086" i="1"/>
  <c r="W3082" i="1"/>
  <c r="W3078" i="1"/>
  <c r="W3074" i="1"/>
  <c r="W3070" i="1"/>
  <c r="W3066" i="1"/>
  <c r="W3062" i="1"/>
  <c r="W3058" i="1"/>
  <c r="W3054" i="1"/>
  <c r="W3050" i="1"/>
  <c r="W3046" i="1"/>
  <c r="W3042" i="1"/>
  <c r="W3038" i="1"/>
  <c r="W3034" i="1"/>
  <c r="W3030" i="1"/>
  <c r="W3026" i="1"/>
  <c r="W3022" i="1"/>
  <c r="W3018" i="1"/>
  <c r="W3014" i="1"/>
  <c r="W3010" i="1"/>
  <c r="W3006" i="1"/>
  <c r="W3002" i="1"/>
  <c r="W2998" i="1"/>
  <c r="W2994" i="1"/>
  <c r="W2990" i="1"/>
  <c r="W2986" i="1"/>
  <c r="W2982" i="1"/>
  <c r="W2978" i="1"/>
  <c r="W2974" i="1"/>
  <c r="W2970" i="1"/>
  <c r="W2966" i="1"/>
  <c r="W2962" i="1"/>
  <c r="W2958" i="1"/>
  <c r="W2954" i="1"/>
  <c r="W2950" i="1"/>
  <c r="W2946" i="1"/>
  <c r="W2942" i="1"/>
  <c r="W2938" i="1"/>
  <c r="W2934" i="1"/>
  <c r="W2930" i="1"/>
  <c r="W2926" i="1"/>
  <c r="W2922" i="1"/>
  <c r="W2918" i="1"/>
  <c r="W2914" i="1"/>
  <c r="W2910" i="1"/>
  <c r="W2906" i="1"/>
  <c r="W2902" i="1"/>
  <c r="W2898" i="1"/>
  <c r="W2894" i="1"/>
  <c r="W2890" i="1"/>
  <c r="W2886" i="1"/>
  <c r="W2882" i="1"/>
  <c r="W2878" i="1"/>
  <c r="W2874" i="1"/>
  <c r="W2870" i="1"/>
  <c r="W2866" i="1"/>
  <c r="W2862" i="1"/>
  <c r="W2858" i="1"/>
  <c r="W2854" i="1"/>
  <c r="W2850" i="1"/>
  <c r="W2846" i="1"/>
  <c r="W2842" i="1"/>
  <c r="W2838" i="1"/>
  <c r="W2834" i="1"/>
  <c r="W2830" i="1"/>
  <c r="W2826" i="1"/>
  <c r="W2822" i="1"/>
  <c r="W2818" i="1"/>
  <c r="W2814" i="1"/>
  <c r="W2810" i="1"/>
  <c r="W2806" i="1"/>
  <c r="W2802" i="1"/>
  <c r="W2798" i="1"/>
  <c r="W2794" i="1"/>
  <c r="W2790" i="1"/>
  <c r="W2786" i="1"/>
  <c r="W2782" i="1"/>
  <c r="W2778" i="1"/>
  <c r="W2774" i="1"/>
  <c r="W2770" i="1"/>
  <c r="W2766" i="1"/>
  <c r="W2762" i="1"/>
  <c r="W2758" i="1"/>
  <c r="W2754" i="1"/>
  <c r="W2750" i="1"/>
  <c r="W2746" i="1"/>
  <c r="W2742" i="1"/>
  <c r="W2738" i="1"/>
  <c r="W2734" i="1"/>
  <c r="W2730" i="1"/>
  <c r="W2726" i="1"/>
  <c r="W2722" i="1"/>
  <c r="W2718" i="1"/>
  <c r="W2714" i="1"/>
  <c r="W2710" i="1"/>
  <c r="W2706" i="1"/>
  <c r="W2702" i="1"/>
  <c r="W2698" i="1"/>
  <c r="W2694" i="1"/>
  <c r="W2690" i="1"/>
  <c r="W2686" i="1"/>
  <c r="W2682" i="1"/>
  <c r="W2678" i="1"/>
  <c r="W2674" i="1"/>
  <c r="W2670" i="1"/>
  <c r="W2666" i="1"/>
  <c r="W2662" i="1"/>
  <c r="W2658" i="1"/>
  <c r="W2654" i="1"/>
  <c r="W2650" i="1"/>
  <c r="W2646" i="1"/>
  <c r="W2642" i="1"/>
  <c r="W2638" i="1"/>
  <c r="W2634" i="1"/>
  <c r="W2630" i="1"/>
  <c r="W2626" i="1"/>
  <c r="W2622" i="1"/>
  <c r="W2618" i="1"/>
  <c r="W2614" i="1"/>
  <c r="W2610" i="1"/>
  <c r="W2606" i="1"/>
  <c r="W2602" i="1"/>
  <c r="W2598" i="1"/>
  <c r="W2594" i="1"/>
  <c r="W2590" i="1"/>
  <c r="W2582" i="1"/>
  <c r="W2578" i="1"/>
  <c r="W2574" i="1"/>
  <c r="W2570" i="1"/>
  <c r="W2566" i="1"/>
  <c r="W2558" i="1"/>
  <c r="W2554" i="1"/>
  <c r="W2550" i="1"/>
  <c r="W2546" i="1"/>
  <c r="W2542" i="1"/>
  <c r="W2538" i="1"/>
  <c r="W2534" i="1"/>
  <c r="W2530" i="1"/>
  <c r="W2526" i="1"/>
  <c r="W2522" i="1"/>
  <c r="W2518" i="1"/>
  <c r="W2514" i="1"/>
  <c r="W2510" i="1"/>
  <c r="W2506" i="1"/>
  <c r="W2502" i="1"/>
  <c r="W2498" i="1"/>
  <c r="W2494" i="1"/>
  <c r="W2490" i="1"/>
  <c r="W2486" i="1"/>
  <c r="W2482" i="1"/>
  <c r="W2478" i="1"/>
  <c r="W2474" i="1"/>
  <c r="W2470" i="1"/>
  <c r="W2466" i="1"/>
  <c r="W2462" i="1"/>
  <c r="W2458" i="1"/>
  <c r="W2454" i="1"/>
  <c r="W2450" i="1"/>
  <c r="W2446" i="1"/>
  <c r="W2442" i="1"/>
  <c r="W2438" i="1"/>
  <c r="W2434" i="1"/>
  <c r="W2430" i="1"/>
  <c r="W2426" i="1"/>
  <c r="W2422" i="1"/>
  <c r="W2418" i="1"/>
  <c r="W2414" i="1"/>
  <c r="W2410" i="1"/>
  <c r="W2406" i="1"/>
  <c r="W2402" i="1"/>
  <c r="W2398" i="1"/>
  <c r="W2394" i="1"/>
  <c r="W2390" i="1"/>
  <c r="W2386" i="1"/>
  <c r="W2382" i="1"/>
  <c r="W2378" i="1"/>
  <c r="W2374" i="1"/>
  <c r="W2370" i="1"/>
  <c r="W2366" i="1"/>
  <c r="W2362" i="1"/>
  <c r="W2358" i="1"/>
  <c r="W2354" i="1"/>
  <c r="W2350" i="1"/>
  <c r="W2346" i="1"/>
  <c r="W2342" i="1"/>
  <c r="W2338" i="1"/>
  <c r="W2334" i="1"/>
  <c r="W2330" i="1"/>
  <c r="W2326" i="1"/>
  <c r="W2322" i="1"/>
  <c r="W2318" i="1"/>
  <c r="W2314" i="1"/>
  <c r="W2310" i="1"/>
  <c r="W2306" i="1"/>
  <c r="W2302" i="1"/>
  <c r="W2298" i="1"/>
  <c r="W2294" i="1"/>
  <c r="W2290" i="1"/>
  <c r="W2286" i="1"/>
  <c r="W2282" i="1"/>
  <c r="W2278" i="1"/>
  <c r="W2274" i="1"/>
  <c r="W2270" i="1"/>
  <c r="W2266" i="1"/>
  <c r="W2262" i="1"/>
  <c r="W2258" i="1"/>
  <c r="W2254" i="1"/>
  <c r="W2250" i="1"/>
  <c r="W2246" i="1"/>
  <c r="W2242" i="1"/>
  <c r="W2238" i="1"/>
  <c r="W2234" i="1"/>
  <c r="W2230" i="1"/>
  <c r="W2226" i="1"/>
  <c r="W2222" i="1"/>
  <c r="W2218" i="1"/>
  <c r="W2214" i="1"/>
  <c r="W2210" i="1"/>
  <c r="W2206" i="1"/>
  <c r="W2202" i="1"/>
  <c r="W2198" i="1"/>
  <c r="W2194" i="1"/>
  <c r="W2190" i="1"/>
  <c r="W2186" i="1"/>
  <c r="W2182" i="1"/>
  <c r="W2178" i="1"/>
  <c r="W2174" i="1"/>
  <c r="W2170" i="1"/>
  <c r="W2166" i="1"/>
  <c r="W2162" i="1"/>
  <c r="W2158" i="1"/>
  <c r="W2154" i="1"/>
  <c r="W2150" i="1"/>
  <c r="W2146" i="1"/>
  <c r="W2142" i="1"/>
  <c r="W2138" i="1"/>
  <c r="W2134" i="1"/>
  <c r="W2130" i="1"/>
  <c r="W2126" i="1"/>
  <c r="W2118" i="1"/>
  <c r="W2114" i="1"/>
  <c r="W2110" i="1"/>
  <c r="W2106" i="1"/>
  <c r="W2102" i="1"/>
  <c r="W2098" i="1"/>
  <c r="W2094" i="1"/>
  <c r="W2090" i="1"/>
  <c r="W2086" i="1"/>
  <c r="W2082" i="1"/>
  <c r="W2078" i="1"/>
  <c r="W2074" i="1"/>
  <c r="W2070" i="1"/>
  <c r="W2066" i="1"/>
  <c r="W2062" i="1"/>
  <c r="W2058" i="1"/>
  <c r="W2054" i="1"/>
  <c r="W2050" i="1"/>
  <c r="W2046" i="1"/>
  <c r="W2042" i="1"/>
  <c r="W2038" i="1"/>
  <c r="W2034" i="1"/>
  <c r="W2030" i="1"/>
  <c r="W2026" i="1"/>
  <c r="W2022" i="1"/>
  <c r="W2018" i="1"/>
  <c r="W2014" i="1"/>
  <c r="W2010" i="1"/>
  <c r="W2006" i="1"/>
  <c r="W2002" i="1"/>
  <c r="W1998" i="1"/>
  <c r="W1994" i="1"/>
  <c r="W1990" i="1"/>
  <c r="W1986" i="1"/>
  <c r="W1982" i="1"/>
  <c r="W1978" i="1"/>
  <c r="W1974" i="1"/>
  <c r="W1970" i="1"/>
  <c r="W1966" i="1"/>
  <c r="W1962" i="1"/>
  <c r="W1958" i="1"/>
  <c r="W1954" i="1"/>
  <c r="W1950" i="1"/>
  <c r="W1946" i="1"/>
  <c r="W1942" i="1"/>
  <c r="W1938" i="1"/>
  <c r="W1934" i="1"/>
  <c r="W1930" i="1"/>
  <c r="W1926" i="1"/>
  <c r="W1922" i="1"/>
  <c r="W1918" i="1"/>
  <c r="W1914" i="1"/>
  <c r="W1910" i="1"/>
  <c r="W1906" i="1"/>
  <c r="W1902" i="1"/>
  <c r="W1898" i="1"/>
  <c r="W1894" i="1"/>
  <c r="W1890" i="1"/>
  <c r="W1886" i="1"/>
  <c r="W1882" i="1"/>
  <c r="W1878" i="1"/>
  <c r="W1874" i="1"/>
  <c r="W1870" i="1"/>
  <c r="W1866" i="1"/>
  <c r="W1862" i="1"/>
  <c r="W1858" i="1"/>
  <c r="W1854" i="1"/>
  <c r="W1850" i="1"/>
  <c r="W1846" i="1"/>
  <c r="W1842" i="1"/>
  <c r="W1838" i="1"/>
  <c r="W1834" i="1"/>
  <c r="W1830" i="1"/>
  <c r="W1826" i="1"/>
  <c r="W1822" i="1"/>
  <c r="W1818" i="1"/>
  <c r="W1814" i="1"/>
  <c r="W1810" i="1"/>
  <c r="W1806" i="1"/>
  <c r="W1802" i="1"/>
  <c r="W1798" i="1"/>
  <c r="W1794" i="1"/>
  <c r="W1790" i="1"/>
  <c r="W1786" i="1"/>
  <c r="W1782" i="1"/>
  <c r="W1778" i="1"/>
  <c r="W1774" i="1"/>
  <c r="W1770" i="1"/>
  <c r="W1766" i="1"/>
  <c r="W1762" i="1"/>
  <c r="W1758" i="1"/>
  <c r="W1754" i="1"/>
  <c r="W1750" i="1"/>
  <c r="W1746" i="1"/>
  <c r="W1742" i="1"/>
  <c r="W1738" i="1"/>
  <c r="W1734" i="1"/>
  <c r="W1730" i="1"/>
  <c r="W1726" i="1"/>
  <c r="W1722" i="1"/>
  <c r="W1718" i="1"/>
  <c r="W1714" i="1"/>
  <c r="W1710" i="1"/>
  <c r="W1706" i="1"/>
  <c r="W1702" i="1"/>
  <c r="W1698" i="1"/>
  <c r="W1694" i="1"/>
  <c r="W1690" i="1"/>
  <c r="W1686" i="1"/>
  <c r="W1682" i="1"/>
  <c r="W1678" i="1"/>
  <c r="W1674" i="1"/>
  <c r="W1670" i="1"/>
  <c r="W1666" i="1"/>
  <c r="W1662" i="1"/>
  <c r="W1658" i="1"/>
  <c r="W1654" i="1"/>
  <c r="W1650" i="1"/>
  <c r="W1646" i="1"/>
  <c r="W1642" i="1"/>
  <c r="W1638" i="1"/>
  <c r="W1634" i="1"/>
  <c r="W1630" i="1"/>
  <c r="W1626" i="1"/>
  <c r="W1622" i="1"/>
  <c r="W1618" i="1"/>
  <c r="W1614" i="1"/>
  <c r="W1610" i="1"/>
  <c r="W1606" i="1"/>
  <c r="W1602" i="1"/>
  <c r="W1598" i="1"/>
  <c r="W1594" i="1"/>
  <c r="W1590" i="1"/>
  <c r="W1586" i="1"/>
  <c r="W1582" i="1"/>
  <c r="W1578" i="1"/>
  <c r="W1574" i="1"/>
  <c r="W1570" i="1"/>
  <c r="W1566" i="1"/>
  <c r="W1562" i="1"/>
  <c r="W1558" i="1"/>
  <c r="W1554" i="1"/>
  <c r="W1550" i="1"/>
  <c r="W1546" i="1"/>
  <c r="W1542" i="1"/>
  <c r="W1538" i="1"/>
  <c r="W1534" i="1"/>
  <c r="W1530" i="1"/>
  <c r="W1522" i="1"/>
  <c r="W1518" i="1"/>
  <c r="W1514" i="1"/>
  <c r="W1510" i="1"/>
  <c r="W1506" i="1"/>
  <c r="W1502" i="1"/>
  <c r="W1498" i="1"/>
  <c r="W1494" i="1"/>
  <c r="W1490" i="1"/>
  <c r="W1486" i="1"/>
  <c r="W1482" i="1"/>
  <c r="W1478" i="1"/>
  <c r="W1474" i="1"/>
  <c r="W1470" i="1"/>
  <c r="W1466" i="1"/>
  <c r="W1462" i="1"/>
  <c r="W1458" i="1"/>
  <c r="W1454" i="1"/>
  <c r="W1450" i="1"/>
  <c r="W1446" i="1"/>
  <c r="W1442" i="1"/>
  <c r="W1438" i="1"/>
  <c r="W1434" i="1"/>
  <c r="W1430" i="1"/>
  <c r="W1426" i="1"/>
  <c r="W1422" i="1"/>
  <c r="W1418" i="1"/>
  <c r="W1414" i="1"/>
  <c r="W1410" i="1"/>
  <c r="W1406" i="1"/>
  <c r="W1402" i="1"/>
  <c r="W1398" i="1"/>
  <c r="W1394" i="1"/>
  <c r="W1390" i="1"/>
  <c r="W1386" i="1"/>
  <c r="W1382" i="1"/>
  <c r="W1378" i="1"/>
  <c r="W1374" i="1"/>
  <c r="W1370" i="1"/>
  <c r="W1366" i="1"/>
  <c r="W1362" i="1"/>
  <c r="W1358" i="1"/>
  <c r="W1354" i="1"/>
  <c r="W1350" i="1"/>
  <c r="W1346" i="1"/>
  <c r="W1342" i="1"/>
  <c r="W1338" i="1"/>
  <c r="W1334" i="1"/>
  <c r="W1330" i="1"/>
  <c r="W1326" i="1"/>
  <c r="W1322" i="1"/>
  <c r="W1318" i="1"/>
  <c r="W1314" i="1"/>
  <c r="W1310" i="1"/>
  <c r="W1306" i="1"/>
  <c r="W1302" i="1"/>
  <c r="W1298" i="1"/>
  <c r="W1294" i="1"/>
  <c r="W1290" i="1"/>
  <c r="W1286" i="1"/>
  <c r="W1282" i="1"/>
  <c r="W1278" i="1"/>
  <c r="W1274" i="1"/>
  <c r="W1270" i="1"/>
  <c r="W1266" i="1"/>
  <c r="W1262" i="1"/>
  <c r="W1258" i="1"/>
  <c r="W1254" i="1"/>
  <c r="W1250" i="1"/>
  <c r="W1246" i="1"/>
  <c r="W1242" i="1"/>
  <c r="W1238" i="1"/>
  <c r="W1234" i="1"/>
  <c r="W1230" i="1"/>
  <c r="W1226" i="1"/>
  <c r="W1222" i="1"/>
  <c r="W1218" i="1"/>
  <c r="W1214" i="1"/>
  <c r="W1210" i="1"/>
  <c r="W1206" i="1"/>
  <c r="W1202" i="1"/>
  <c r="W1198" i="1"/>
  <c r="W1194" i="1"/>
  <c r="W1190" i="1"/>
  <c r="W1186" i="1"/>
  <c r="W1182" i="1"/>
  <c r="W1178" i="1"/>
  <c r="W1174" i="1"/>
  <c r="W1170" i="1"/>
  <c r="W1166" i="1"/>
  <c r="W1162" i="1"/>
  <c r="W1158" i="1"/>
  <c r="W1154" i="1"/>
  <c r="W1150" i="1"/>
  <c r="W1146" i="1"/>
  <c r="W1142" i="1"/>
  <c r="W1138" i="1"/>
  <c r="W1134" i="1"/>
  <c r="W1130" i="1"/>
  <c r="W1126" i="1"/>
  <c r="W1122" i="1"/>
  <c r="W1118" i="1"/>
  <c r="W1114" i="1"/>
  <c r="W1110" i="1"/>
  <c r="W1106" i="1"/>
  <c r="W1102" i="1"/>
  <c r="W1098" i="1"/>
  <c r="W1094" i="1"/>
  <c r="W1090" i="1"/>
  <c r="W1086" i="1"/>
  <c r="W1082" i="1"/>
  <c r="W1078" i="1"/>
  <c r="W1074" i="1"/>
  <c r="W1070" i="1"/>
  <c r="W1066" i="1"/>
  <c r="W1062" i="1"/>
  <c r="W1058" i="1"/>
  <c r="W1054" i="1"/>
  <c r="W1050" i="1"/>
  <c r="W1046" i="1"/>
  <c r="W1042" i="1"/>
  <c r="W1038" i="1"/>
  <c r="W1034" i="1"/>
  <c r="W1030" i="1"/>
  <c r="W1026" i="1"/>
  <c r="W1022" i="1"/>
  <c r="W1018" i="1"/>
  <c r="W1014" i="1"/>
  <c r="W1010" i="1"/>
  <c r="W1006" i="1"/>
  <c r="W1002" i="1"/>
  <c r="W998" i="1"/>
  <c r="W994" i="1"/>
  <c r="W990" i="1"/>
  <c r="W986" i="1"/>
  <c r="W982" i="1"/>
  <c r="W978" i="1"/>
  <c r="W974" i="1"/>
  <c r="W970" i="1"/>
  <c r="W966" i="1"/>
  <c r="W962" i="1"/>
  <c r="W958" i="1"/>
  <c r="W954" i="1"/>
  <c r="W950" i="1"/>
  <c r="W946" i="1"/>
  <c r="W942" i="1"/>
  <c r="W938" i="1"/>
  <c r="W934" i="1"/>
  <c r="W930" i="1"/>
  <c r="W926" i="1"/>
  <c r="W922" i="1"/>
  <c r="W918" i="1"/>
  <c r="W914" i="1"/>
  <c r="W910" i="1"/>
  <c r="W906" i="1"/>
  <c r="W902" i="1"/>
  <c r="W898" i="1"/>
  <c r="W894" i="1"/>
  <c r="W890" i="1"/>
  <c r="W886" i="1"/>
  <c r="W882" i="1"/>
  <c r="W878" i="1"/>
  <c r="W874" i="1"/>
  <c r="W870" i="1"/>
  <c r="W866" i="1"/>
  <c r="W862" i="1"/>
  <c r="W858" i="1"/>
  <c r="W854" i="1"/>
  <c r="W850" i="1"/>
  <c r="W846" i="1"/>
  <c r="W842" i="1"/>
  <c r="W838" i="1"/>
  <c r="W834" i="1"/>
  <c r="W830" i="1"/>
  <c r="W826" i="1"/>
  <c r="W822" i="1"/>
  <c r="W818" i="1"/>
  <c r="W814" i="1"/>
  <c r="W810" i="1"/>
  <c r="W806" i="1"/>
  <c r="W802" i="1"/>
  <c r="W798" i="1"/>
  <c r="W794" i="1"/>
  <c r="W790" i="1"/>
  <c r="W786" i="1"/>
  <c r="W782" i="1"/>
  <c r="W778" i="1"/>
  <c r="W774" i="1"/>
  <c r="W770" i="1"/>
  <c r="W766" i="1"/>
  <c r="W762" i="1"/>
  <c r="W758" i="1"/>
  <c r="W754" i="1"/>
  <c r="W750" i="1"/>
  <c r="W746" i="1"/>
  <c r="W742" i="1"/>
  <c r="W738" i="1"/>
  <c r="W734" i="1"/>
  <c r="W730" i="1"/>
  <c r="W726" i="1"/>
  <c r="W722" i="1"/>
  <c r="W718" i="1"/>
  <c r="W714" i="1"/>
  <c r="W710" i="1"/>
  <c r="W706" i="1"/>
  <c r="W702" i="1"/>
  <c r="W698" i="1"/>
  <c r="W694" i="1"/>
  <c r="W690" i="1"/>
  <c r="W686" i="1"/>
  <c r="W682" i="1"/>
  <c r="W678" i="1"/>
  <c r="W674" i="1"/>
  <c r="W670" i="1"/>
  <c r="W666" i="1"/>
  <c r="W662" i="1"/>
  <c r="W658" i="1"/>
  <c r="W654" i="1"/>
  <c r="W650" i="1"/>
  <c r="W646" i="1"/>
  <c r="W642" i="1"/>
  <c r="W638" i="1"/>
  <c r="W634" i="1"/>
  <c r="W630" i="1"/>
  <c r="W626" i="1"/>
  <c r="W622" i="1"/>
  <c r="W618" i="1"/>
  <c r="W614" i="1"/>
  <c r="W610" i="1"/>
  <c r="W606" i="1"/>
  <c r="W602" i="1"/>
  <c r="W598" i="1"/>
  <c r="W594" i="1"/>
  <c r="W590" i="1"/>
  <c r="W582" i="1"/>
  <c r="W578" i="1"/>
  <c r="W574" i="1"/>
  <c r="W566" i="1"/>
  <c r="W562" i="1"/>
  <c r="W558" i="1"/>
  <c r="W550" i="1"/>
  <c r="W546" i="1"/>
  <c r="W542" i="1"/>
  <c r="W534" i="1"/>
  <c r="W530" i="1"/>
  <c r="W526" i="1"/>
  <c r="W518" i="1"/>
  <c r="W514" i="1"/>
  <c r="W510" i="1"/>
  <c r="W502" i="1"/>
  <c r="W498" i="1"/>
  <c r="W494" i="1"/>
  <c r="W486" i="1"/>
  <c r="W482" i="1"/>
  <c r="W478" i="1"/>
  <c r="W470" i="1"/>
  <c r="W466" i="1"/>
  <c r="W462" i="1"/>
  <c r="W454" i="1"/>
  <c r="W450" i="1"/>
  <c r="W446" i="1"/>
  <c r="W438" i="1"/>
  <c r="W434" i="1"/>
  <c r="W430" i="1"/>
  <c r="W422" i="1"/>
  <c r="W418" i="1"/>
  <c r="W414" i="1"/>
  <c r="W406" i="1"/>
  <c r="W402" i="1"/>
  <c r="W398" i="1"/>
  <c r="W390" i="1"/>
  <c r="W386" i="1"/>
  <c r="W382" i="1"/>
  <c r="W378" i="1"/>
  <c r="W374" i="1"/>
  <c r="W370" i="1"/>
  <c r="W366" i="1"/>
  <c r="W362" i="1"/>
  <c r="W358" i="1"/>
  <c r="W354" i="1"/>
  <c r="W350" i="1"/>
  <c r="W346" i="1"/>
  <c r="W342" i="1"/>
  <c r="W338" i="1"/>
  <c r="W334" i="1"/>
  <c r="W330" i="1"/>
  <c r="W326" i="1"/>
  <c r="W322" i="1"/>
  <c r="W318" i="1"/>
  <c r="W314" i="1"/>
  <c r="W310" i="1"/>
  <c r="W306" i="1"/>
  <c r="W302" i="1"/>
  <c r="W298" i="1"/>
  <c r="W294" i="1"/>
  <c r="W290" i="1"/>
  <c r="W286" i="1"/>
  <c r="W282" i="1"/>
  <c r="W278" i="1"/>
  <c r="W274" i="1"/>
  <c r="W270" i="1"/>
  <c r="W266" i="1"/>
  <c r="W262" i="1"/>
  <c r="W258" i="1"/>
  <c r="W254" i="1"/>
  <c r="W250" i="1"/>
  <c r="W246" i="1"/>
  <c r="W242" i="1"/>
  <c r="W238" i="1"/>
  <c r="W234" i="1"/>
  <c r="W230" i="1"/>
  <c r="W226" i="1"/>
  <c r="W222" i="1"/>
  <c r="W218" i="1"/>
  <c r="W214" i="1"/>
  <c r="W210" i="1"/>
  <c r="W206" i="1"/>
  <c r="W202" i="1"/>
  <c r="W198" i="1"/>
  <c r="W194" i="1"/>
  <c r="W190" i="1"/>
  <c r="W186" i="1"/>
  <c r="W182" i="1"/>
  <c r="W178" i="1"/>
  <c r="W174" i="1"/>
  <c r="W170" i="1"/>
  <c r="W166" i="1"/>
  <c r="W162" i="1"/>
  <c r="W158" i="1"/>
  <c r="W154" i="1"/>
  <c r="W150" i="1"/>
  <c r="W146" i="1"/>
  <c r="W142" i="1"/>
  <c r="W138" i="1"/>
  <c r="W134" i="1"/>
  <c r="W130" i="1"/>
  <c r="W126" i="1"/>
  <c r="W122" i="1"/>
  <c r="W118" i="1"/>
  <c r="W114" i="1"/>
  <c r="W110" i="1"/>
  <c r="W106" i="1"/>
  <c r="W102" i="1"/>
  <c r="W98" i="1"/>
  <c r="W94" i="1"/>
  <c r="W90" i="1"/>
  <c r="W86" i="1"/>
  <c r="W82" i="1"/>
  <c r="W78" i="1"/>
  <c r="W74" i="1"/>
  <c r="W70" i="1"/>
  <c r="W66" i="1"/>
  <c r="W62" i="1"/>
  <c r="W58" i="1"/>
  <c r="W54" i="1"/>
  <c r="W50" i="1"/>
  <c r="W46" i="1"/>
  <c r="W42" i="1"/>
  <c r="W38" i="1"/>
  <c r="W34" i="1"/>
  <c r="W30" i="1"/>
  <c r="W26" i="1"/>
  <c r="W22" i="1"/>
  <c r="W5000" i="1"/>
  <c r="W4992" i="1"/>
  <c r="W4984" i="1"/>
  <c r="W4976" i="1"/>
  <c r="W4968" i="1"/>
  <c r="W4960" i="1"/>
  <c r="W4952" i="1"/>
  <c r="W4944" i="1"/>
  <c r="W4936" i="1"/>
  <c r="W4928" i="1"/>
  <c r="W4920" i="1"/>
  <c r="W4912" i="1"/>
  <c r="W4904" i="1"/>
  <c r="W4896" i="1"/>
  <c r="W4888" i="1"/>
  <c r="W4880" i="1"/>
  <c r="W4872" i="1"/>
  <c r="W4864" i="1"/>
  <c r="W4856" i="1"/>
  <c r="W4848" i="1"/>
  <c r="W4840" i="1"/>
  <c r="W4832" i="1"/>
  <c r="W4824" i="1"/>
  <c r="W4816" i="1"/>
  <c r="W4808" i="1"/>
  <c r="W4800" i="1"/>
  <c r="W4792" i="1"/>
  <c r="W4784" i="1"/>
  <c r="W4776" i="1"/>
  <c r="W4768" i="1"/>
  <c r="W4760" i="1"/>
  <c r="W4752" i="1"/>
  <c r="W4744" i="1"/>
  <c r="W4736" i="1"/>
  <c r="W4728" i="1"/>
  <c r="W4720" i="1"/>
  <c r="W4708" i="1"/>
  <c r="W4692" i="1"/>
  <c r="W4676" i="1"/>
  <c r="W4660" i="1"/>
  <c r="W4644" i="1"/>
  <c r="W4628" i="1"/>
  <c r="W4612" i="1"/>
  <c r="W4596" i="1"/>
  <c r="W4580" i="1"/>
  <c r="W4564" i="1"/>
  <c r="W4548" i="1"/>
  <c r="W4532" i="1"/>
  <c r="W4516" i="1"/>
  <c r="W4500" i="1"/>
  <c r="W4484" i="1"/>
  <c r="W4468" i="1"/>
  <c r="W4452" i="1"/>
  <c r="W4436" i="1"/>
  <c r="W4420" i="1"/>
  <c r="W4404" i="1"/>
  <c r="W4388" i="1"/>
  <c r="W4372" i="1"/>
  <c r="W4356" i="1"/>
  <c r="W4340" i="1"/>
  <c r="W4324" i="1"/>
  <c r="W4308" i="1"/>
  <c r="W4292" i="1"/>
  <c r="W4276" i="1"/>
  <c r="W4260" i="1"/>
  <c r="W4244" i="1"/>
  <c r="W4228" i="1"/>
  <c r="W4212" i="1"/>
  <c r="W4196" i="1"/>
  <c r="W4180" i="1"/>
  <c r="W4164" i="1"/>
  <c r="W4148" i="1"/>
  <c r="W4132" i="1"/>
  <c r="W4116" i="1"/>
  <c r="W4100" i="1"/>
  <c r="W4084" i="1"/>
  <c r="W4068" i="1"/>
  <c r="W4052" i="1"/>
  <c r="W4036" i="1"/>
  <c r="W4020" i="1"/>
  <c r="W4004" i="1"/>
  <c r="W3988" i="1"/>
  <c r="W3972" i="1"/>
  <c r="W3956" i="1"/>
  <c r="W3940" i="1"/>
  <c r="W3924" i="1"/>
  <c r="W3908" i="1"/>
  <c r="W3892" i="1"/>
  <c r="W3876" i="1"/>
  <c r="W3860" i="1"/>
  <c r="W3844" i="1"/>
  <c r="W3828" i="1"/>
  <c r="W3812" i="1"/>
  <c r="W3796" i="1"/>
  <c r="W3780" i="1"/>
  <c r="W3416" i="1"/>
  <c r="W3352" i="1"/>
  <c r="W3288" i="1"/>
  <c r="W3224" i="1"/>
  <c r="W3160" i="1"/>
  <c r="W3096" i="1"/>
  <c r="W3032" i="1"/>
  <c r="W2968" i="1"/>
  <c r="W2904" i="1"/>
  <c r="W2840" i="1"/>
  <c r="W2776" i="1"/>
  <c r="W2712" i="1"/>
  <c r="W2648" i="1"/>
  <c r="W2562" i="1"/>
  <c r="W2337" i="1"/>
  <c r="W1119" i="1"/>
  <c r="W1111" i="1"/>
  <c r="W1103" i="1"/>
  <c r="W1095" i="1"/>
  <c r="W1083" i="1"/>
  <c r="W1075" i="1"/>
  <c r="W1067" i="1"/>
  <c r="W1059" i="1"/>
  <c r="W1047" i="1"/>
  <c r="W1039" i="1"/>
  <c r="W1031" i="1"/>
  <c r="W1019" i="1"/>
  <c r="W1011" i="1"/>
  <c r="W1003" i="1"/>
  <c r="W995" i="1"/>
  <c r="W983" i="1"/>
  <c r="W975" i="1"/>
  <c r="W967" i="1"/>
  <c r="W959" i="1"/>
  <c r="W951" i="1"/>
  <c r="W943" i="1"/>
  <c r="W935" i="1"/>
  <c r="W927" i="1"/>
  <c r="W915" i="1"/>
  <c r="W907" i="1"/>
  <c r="W899" i="1"/>
  <c r="W887" i="1"/>
  <c r="W879" i="1"/>
  <c r="W871" i="1"/>
  <c r="W863" i="1"/>
  <c r="W855" i="1"/>
  <c r="W847" i="1"/>
  <c r="W835" i="1"/>
  <c r="W827" i="1"/>
  <c r="W819" i="1"/>
  <c r="W811" i="1"/>
  <c r="W799" i="1"/>
  <c r="W791" i="1"/>
  <c r="W783" i="1"/>
  <c r="W775" i="1"/>
  <c r="W767" i="1"/>
  <c r="W755" i="1"/>
  <c r="W747" i="1"/>
  <c r="W739" i="1"/>
  <c r="W731" i="1"/>
  <c r="W723" i="1"/>
  <c r="W711" i="1"/>
  <c r="W703" i="1"/>
  <c r="W695" i="1"/>
  <c r="W687" i="1"/>
  <c r="W679" i="1"/>
  <c r="W671" i="1"/>
  <c r="W659" i="1"/>
  <c r="W651" i="1"/>
  <c r="W643" i="1"/>
  <c r="W635" i="1"/>
  <c r="W623" i="1"/>
  <c r="W615" i="1"/>
  <c r="W607" i="1"/>
  <c r="W599" i="1"/>
  <c r="W591" i="1"/>
  <c r="W583" i="1"/>
  <c r="W571" i="1"/>
  <c r="W563" i="1"/>
  <c r="W555" i="1"/>
  <c r="W547" i="1"/>
  <c r="W535" i="1"/>
  <c r="W527" i="1"/>
  <c r="W519" i="1"/>
  <c r="W507" i="1"/>
  <c r="W499" i="1"/>
  <c r="W487" i="1"/>
  <c r="W459" i="1"/>
  <c r="W5001" i="1"/>
  <c r="W4997" i="1"/>
  <c r="W4993" i="1"/>
  <c r="W4989" i="1"/>
  <c r="W4985" i="1"/>
  <c r="W4981" i="1"/>
  <c r="W4977" i="1"/>
  <c r="W4973" i="1"/>
  <c r="W4969" i="1"/>
  <c r="W4965" i="1"/>
  <c r="W4961" i="1"/>
  <c r="W4957" i="1"/>
  <c r="W4953" i="1"/>
  <c r="W4949" i="1"/>
  <c r="W4945" i="1"/>
  <c r="W4941" i="1"/>
  <c r="W4937" i="1"/>
  <c r="W4933" i="1"/>
  <c r="W4929" i="1"/>
  <c r="W4925" i="1"/>
  <c r="W4921" i="1"/>
  <c r="W4917" i="1"/>
  <c r="W4913" i="1"/>
  <c r="W4909" i="1"/>
  <c r="W4905" i="1"/>
  <c r="W4901" i="1"/>
  <c r="W4897" i="1"/>
  <c r="W4893" i="1"/>
  <c r="W4889" i="1"/>
  <c r="W4885" i="1"/>
  <c r="W4881" i="1"/>
  <c r="W4877" i="1"/>
  <c r="W4873" i="1"/>
  <c r="W4869" i="1"/>
  <c r="W4865" i="1"/>
  <c r="W4861" i="1"/>
  <c r="W4857" i="1"/>
  <c r="W4853" i="1"/>
  <c r="W4849" i="1"/>
  <c r="W4845" i="1"/>
  <c r="W4841" i="1"/>
  <c r="W4837" i="1"/>
  <c r="W4833" i="1"/>
  <c r="W4829" i="1"/>
  <c r="W4825" i="1"/>
  <c r="W4821" i="1"/>
  <c r="W4817" i="1"/>
  <c r="W4813" i="1"/>
  <c r="W4809" i="1"/>
  <c r="W4805" i="1"/>
  <c r="W4801" i="1"/>
  <c r="W4797" i="1"/>
  <c r="W4793" i="1"/>
  <c r="W4789" i="1"/>
  <c r="W4785" i="1"/>
  <c r="W4781" i="1"/>
  <c r="W4777" i="1"/>
  <c r="W4773" i="1"/>
  <c r="W4769" i="1"/>
  <c r="W4765" i="1"/>
  <c r="W4761" i="1"/>
  <c r="W4757" i="1"/>
  <c r="W4753" i="1"/>
  <c r="W4749" i="1"/>
  <c r="W4745" i="1"/>
  <c r="W4741" i="1"/>
  <c r="W4737" i="1"/>
  <c r="W4733" i="1"/>
  <c r="W4729" i="1"/>
  <c r="W4725" i="1"/>
  <c r="W4721" i="1"/>
  <c r="W4717" i="1"/>
  <c r="W4713" i="1"/>
  <c r="W4709" i="1"/>
  <c r="W4705" i="1"/>
  <c r="W4701" i="1"/>
  <c r="W4697" i="1"/>
  <c r="W4693" i="1"/>
  <c r="W4689" i="1"/>
  <c r="W4685" i="1"/>
  <c r="W4681" i="1"/>
  <c r="W4677" i="1"/>
  <c r="W4673" i="1"/>
  <c r="W4669" i="1"/>
  <c r="W4665" i="1"/>
  <c r="W4661" i="1"/>
  <c r="W4657" i="1"/>
  <c r="W4653" i="1"/>
  <c r="W4649" i="1"/>
  <c r="W4645" i="1"/>
  <c r="W4641" i="1"/>
  <c r="W4637" i="1"/>
  <c r="W4633" i="1"/>
  <c r="W4629" i="1"/>
  <c r="W4625" i="1"/>
  <c r="W4621" i="1"/>
  <c r="W4617" i="1"/>
  <c r="W4613" i="1"/>
  <c r="W4609" i="1"/>
  <c r="W4605" i="1"/>
  <c r="W4601" i="1"/>
  <c r="W4597" i="1"/>
  <c r="W4593" i="1"/>
  <c r="W4589" i="1"/>
  <c r="W4585" i="1"/>
  <c r="W4581" i="1"/>
  <c r="W4577" i="1"/>
  <c r="W4573" i="1"/>
  <c r="W4569" i="1"/>
  <c r="W4565" i="1"/>
  <c r="W4561" i="1"/>
  <c r="W4557" i="1"/>
  <c r="W4553" i="1"/>
  <c r="W4549" i="1"/>
  <c r="W4545" i="1"/>
  <c r="W4541" i="1"/>
  <c r="W4537" i="1"/>
  <c r="W4533" i="1"/>
  <c r="W4529" i="1"/>
  <c r="W4525" i="1"/>
  <c r="W4521" i="1"/>
  <c r="W4517" i="1"/>
  <c r="W4513" i="1"/>
  <c r="W4509" i="1"/>
  <c r="W4505" i="1"/>
  <c r="W4501" i="1"/>
  <c r="W4497" i="1"/>
  <c r="W4493" i="1"/>
  <c r="W4489" i="1"/>
  <c r="W4485" i="1"/>
  <c r="W4481" i="1"/>
  <c r="W4477" i="1"/>
  <c r="W4473" i="1"/>
  <c r="W4469" i="1"/>
  <c r="W4465" i="1"/>
  <c r="W4461" i="1"/>
  <c r="W4457" i="1"/>
  <c r="W4453" i="1"/>
  <c r="W4449" i="1"/>
  <c r="W4445" i="1"/>
  <c r="W4441" i="1"/>
  <c r="W4437" i="1"/>
  <c r="W4433" i="1"/>
  <c r="W4429" i="1"/>
  <c r="W4425" i="1"/>
  <c r="W4421" i="1"/>
  <c r="W4417" i="1"/>
  <c r="W4413" i="1"/>
  <c r="W4409" i="1"/>
  <c r="W4405" i="1"/>
  <c r="W4401" i="1"/>
  <c r="W4397" i="1"/>
  <c r="W4393" i="1"/>
  <c r="W4389" i="1"/>
  <c r="W4385" i="1"/>
  <c r="W4381" i="1"/>
  <c r="W4377" i="1"/>
  <c r="W4373" i="1"/>
  <c r="W4369" i="1"/>
  <c r="W4365" i="1"/>
  <c r="W4361" i="1"/>
  <c r="W4357" i="1"/>
  <c r="W4353" i="1"/>
  <c r="W4349" i="1"/>
  <c r="W4345" i="1"/>
  <c r="W4341" i="1"/>
  <c r="W4337" i="1"/>
  <c r="W4333" i="1"/>
  <c r="W4329" i="1"/>
  <c r="W4325" i="1"/>
  <c r="W4321" i="1"/>
  <c r="W4317" i="1"/>
  <c r="W4313" i="1"/>
  <c r="W4309" i="1"/>
  <c r="W4305" i="1"/>
  <c r="W4301" i="1"/>
  <c r="W4297" i="1"/>
  <c r="W4293" i="1"/>
  <c r="W4289" i="1"/>
  <c r="W4285" i="1"/>
  <c r="W4281" i="1"/>
  <c r="W4277" i="1"/>
  <c r="W4273" i="1"/>
  <c r="W4269" i="1"/>
  <c r="W4265" i="1"/>
  <c r="W4261" i="1"/>
  <c r="W4257" i="1"/>
  <c r="W4253" i="1"/>
  <c r="W4249" i="1"/>
  <c r="W4245" i="1"/>
  <c r="W4241" i="1"/>
  <c r="W4237" i="1"/>
  <c r="W4233" i="1"/>
  <c r="W4229" i="1"/>
  <c r="W4225" i="1"/>
  <c r="W4221" i="1"/>
  <c r="W4217" i="1"/>
  <c r="W4213" i="1"/>
  <c r="W4209" i="1"/>
  <c r="W4205" i="1"/>
  <c r="W4201" i="1"/>
  <c r="W4197" i="1"/>
  <c r="W4193" i="1"/>
  <c r="W4189" i="1"/>
  <c r="W4185" i="1"/>
  <c r="W4181" i="1"/>
  <c r="W4177" i="1"/>
  <c r="W4173" i="1"/>
  <c r="W4169" i="1"/>
  <c r="W4165" i="1"/>
  <c r="W4161" i="1"/>
  <c r="W4157" i="1"/>
  <c r="W4153" i="1"/>
  <c r="W4149" i="1"/>
  <c r="W4145" i="1"/>
  <c r="W4141" i="1"/>
  <c r="W4137" i="1"/>
  <c r="W4133" i="1"/>
  <c r="W4129" i="1"/>
  <c r="W4125" i="1"/>
  <c r="W4121" i="1"/>
  <c r="W4117" i="1"/>
  <c r="W4113" i="1"/>
  <c r="W4109" i="1"/>
  <c r="W4105" i="1"/>
  <c r="W4101" i="1"/>
  <c r="W4097" i="1"/>
  <c r="W4093" i="1"/>
  <c r="W4089" i="1"/>
  <c r="W4085" i="1"/>
  <c r="W4081" i="1"/>
  <c r="W4077" i="1"/>
  <c r="W4073" i="1"/>
  <c r="W4069" i="1"/>
  <c r="W4065" i="1"/>
  <c r="W4061" i="1"/>
  <c r="W4057" i="1"/>
  <c r="W4053" i="1"/>
  <c r="W4049" i="1"/>
  <c r="W4045" i="1"/>
  <c r="W4041" i="1"/>
  <c r="W4037" i="1"/>
  <c r="W4033" i="1"/>
  <c r="W4029" i="1"/>
  <c r="W4025" i="1"/>
  <c r="W4021" i="1"/>
  <c r="W4017" i="1"/>
  <c r="W4013" i="1"/>
  <c r="W4009" i="1"/>
  <c r="W4005" i="1"/>
  <c r="W4001" i="1"/>
  <c r="W3997" i="1"/>
  <c r="W3993" i="1"/>
  <c r="W3989" i="1"/>
  <c r="W3985" i="1"/>
  <c r="W3981" i="1"/>
  <c r="W3977" i="1"/>
  <c r="W3973" i="1"/>
  <c r="W3969" i="1"/>
  <c r="W3965" i="1"/>
  <c r="W3961" i="1"/>
  <c r="W3957" i="1"/>
  <c r="W3953" i="1"/>
  <c r="W3949" i="1"/>
  <c r="W3945" i="1"/>
  <c r="W3941" i="1"/>
  <c r="W3937" i="1"/>
  <c r="W3933" i="1"/>
  <c r="W3929" i="1"/>
  <c r="W3925" i="1"/>
  <c r="W3921" i="1"/>
  <c r="W3917" i="1"/>
  <c r="W3913" i="1"/>
  <c r="W3909" i="1"/>
  <c r="W3905" i="1"/>
  <c r="W3901" i="1"/>
  <c r="W3897" i="1"/>
  <c r="W3893" i="1"/>
  <c r="W3889" i="1"/>
  <c r="W3885" i="1"/>
  <c r="W3881" i="1"/>
  <c r="W3877" i="1"/>
  <c r="W3873" i="1"/>
  <c r="W3869" i="1"/>
  <c r="W3865" i="1"/>
  <c r="W3861" i="1"/>
  <c r="W3857" i="1"/>
  <c r="W3853" i="1"/>
  <c r="W3849" i="1"/>
  <c r="W3845" i="1"/>
  <c r="W3841" i="1"/>
  <c r="W3837" i="1"/>
  <c r="W3833" i="1"/>
  <c r="W3829" i="1"/>
  <c r="W3825" i="1"/>
  <c r="W3821" i="1"/>
  <c r="W3817" i="1"/>
  <c r="W3813" i="1"/>
  <c r="W3809" i="1"/>
  <c r="W3805" i="1"/>
  <c r="W3801" i="1"/>
  <c r="W3797" i="1"/>
  <c r="W3793" i="1"/>
  <c r="W3789" i="1"/>
  <c r="W3785" i="1"/>
  <c r="W3781" i="1"/>
  <c r="W3777" i="1"/>
  <c r="W3773" i="1"/>
  <c r="W3769" i="1"/>
  <c r="W3765" i="1"/>
  <c r="W3761" i="1"/>
  <c r="W3757" i="1"/>
  <c r="W3753" i="1"/>
  <c r="W3749" i="1"/>
  <c r="W3745" i="1"/>
  <c r="W3741" i="1"/>
  <c r="W3737" i="1"/>
  <c r="W3733" i="1"/>
  <c r="W3729" i="1"/>
  <c r="W3725" i="1"/>
  <c r="W3721" i="1"/>
  <c r="W3717" i="1"/>
  <c r="W3713" i="1"/>
  <c r="W3709" i="1"/>
  <c r="W3705" i="1"/>
  <c r="W3701" i="1"/>
  <c r="W3697" i="1"/>
  <c r="W3693" i="1"/>
  <c r="W3689" i="1"/>
  <c r="W3685" i="1"/>
  <c r="W3681" i="1"/>
  <c r="W3677" i="1"/>
  <c r="W3673" i="1"/>
  <c r="W3669" i="1"/>
  <c r="W3665" i="1"/>
  <c r="W3661" i="1"/>
  <c r="W3657" i="1"/>
  <c r="W3653" i="1"/>
  <c r="W3649" i="1"/>
  <c r="W3645" i="1"/>
  <c r="W3641" i="1"/>
  <c r="W3637" i="1"/>
  <c r="W3633" i="1"/>
  <c r="W3629" i="1"/>
  <c r="W3625" i="1"/>
  <c r="W3621" i="1"/>
  <c r="W3617" i="1"/>
  <c r="W3613" i="1"/>
  <c r="W3609" i="1"/>
  <c r="W3605" i="1"/>
  <c r="W3601" i="1"/>
  <c r="W3597" i="1"/>
  <c r="W3593" i="1"/>
  <c r="W3589" i="1"/>
  <c r="W3585" i="1"/>
  <c r="W3581" i="1"/>
  <c r="W3577" i="1"/>
  <c r="W3573" i="1"/>
  <c r="W3569" i="1"/>
  <c r="W3565" i="1"/>
  <c r="W3561" i="1"/>
  <c r="W3557" i="1"/>
  <c r="W3553" i="1"/>
  <c r="W3549" i="1"/>
  <c r="W3545" i="1"/>
  <c r="W3541" i="1"/>
  <c r="W3537" i="1"/>
  <c r="W3533" i="1"/>
  <c r="W3529" i="1"/>
  <c r="W3525" i="1"/>
  <c r="W3521" i="1"/>
  <c r="W3517" i="1"/>
  <c r="W3513" i="1"/>
  <c r="W3509" i="1"/>
  <c r="W3505" i="1"/>
  <c r="W3501" i="1"/>
  <c r="W3497" i="1"/>
  <c r="W3493" i="1"/>
  <c r="W3489" i="1"/>
  <c r="W3485" i="1"/>
  <c r="W3481" i="1"/>
  <c r="W3477" i="1"/>
  <c r="W3473" i="1"/>
  <c r="W3469" i="1"/>
  <c r="W3465" i="1"/>
  <c r="W3461" i="1"/>
  <c r="W3457" i="1"/>
  <c r="W3453" i="1"/>
  <c r="W3449" i="1"/>
  <c r="W3445" i="1"/>
  <c r="W3441" i="1"/>
  <c r="W3437" i="1"/>
  <c r="W3433" i="1"/>
  <c r="W3429" i="1"/>
  <c r="W3425" i="1"/>
  <c r="W3421" i="1"/>
  <c r="W3417" i="1"/>
  <c r="W3413" i="1"/>
  <c r="W3409" i="1"/>
  <c r="W3405" i="1"/>
  <c r="W3401" i="1"/>
  <c r="W3397" i="1"/>
  <c r="W3393" i="1"/>
  <c r="W3389" i="1"/>
  <c r="W3385" i="1"/>
  <c r="W3381" i="1"/>
  <c r="W3377" i="1"/>
  <c r="W3373" i="1"/>
  <c r="W3369" i="1"/>
  <c r="W3365" i="1"/>
  <c r="W3361" i="1"/>
  <c r="W3357" i="1"/>
  <c r="W3353" i="1"/>
  <c r="W3349" i="1"/>
  <c r="W3345" i="1"/>
  <c r="W3341" i="1"/>
  <c r="W3337" i="1"/>
  <c r="W3333" i="1"/>
  <c r="W3329" i="1"/>
  <c r="W3325" i="1"/>
  <c r="W3321" i="1"/>
  <c r="W3317" i="1"/>
  <c r="W3313" i="1"/>
  <c r="W3309" i="1"/>
  <c r="W3305" i="1"/>
  <c r="W3301" i="1"/>
  <c r="W3297" i="1"/>
  <c r="W3293" i="1"/>
  <c r="W3289" i="1"/>
  <c r="W3285" i="1"/>
  <c r="W3281" i="1"/>
  <c r="W3277" i="1"/>
  <c r="W3273" i="1"/>
  <c r="W3269" i="1"/>
  <c r="W3265" i="1"/>
  <c r="W3261" i="1"/>
  <c r="W3257" i="1"/>
  <c r="W3253" i="1"/>
  <c r="W3249" i="1"/>
  <c r="W3245" i="1"/>
  <c r="W3241" i="1"/>
  <c r="W3237" i="1"/>
  <c r="W3233" i="1"/>
  <c r="W3229" i="1"/>
  <c r="W3225" i="1"/>
  <c r="W3221" i="1"/>
  <c r="W3217" i="1"/>
  <c r="W3213" i="1"/>
  <c r="W3209" i="1"/>
  <c r="W3205" i="1"/>
  <c r="W3201" i="1"/>
  <c r="W3197" i="1"/>
  <c r="W3193" i="1"/>
  <c r="W3189" i="1"/>
  <c r="W3185" i="1"/>
  <c r="W3181" i="1"/>
  <c r="W3177" i="1"/>
  <c r="W3173" i="1"/>
  <c r="W3169" i="1"/>
  <c r="W3165" i="1"/>
  <c r="W3161" i="1"/>
  <c r="W3157" i="1"/>
  <c r="W3153" i="1"/>
  <c r="W3149" i="1"/>
  <c r="W3145" i="1"/>
  <c r="W3141" i="1"/>
  <c r="W3137" i="1"/>
  <c r="W3133" i="1"/>
  <c r="W3129" i="1"/>
  <c r="W3125" i="1"/>
  <c r="W3121" i="1"/>
  <c r="W3117" i="1"/>
  <c r="W3113" i="1"/>
  <c r="W3109" i="1"/>
  <c r="W3105" i="1"/>
  <c r="W3101" i="1"/>
  <c r="W3097" i="1"/>
  <c r="W3093" i="1"/>
  <c r="W3089" i="1"/>
  <c r="W3085" i="1"/>
  <c r="W3081" i="1"/>
  <c r="W3077" i="1"/>
  <c r="W3073" i="1"/>
  <c r="W3069" i="1"/>
  <c r="W3065" i="1"/>
  <c r="W3061" i="1"/>
  <c r="W3057" i="1"/>
  <c r="W3053" i="1"/>
  <c r="W3049" i="1"/>
  <c r="W3045" i="1"/>
  <c r="W3041" i="1"/>
  <c r="W3037" i="1"/>
  <c r="W3029" i="1"/>
  <c r="W3025" i="1"/>
  <c r="W3021" i="1"/>
  <c r="W3017" i="1"/>
  <c r="W3013" i="1"/>
  <c r="W3009" i="1"/>
  <c r="W3005" i="1"/>
  <c r="W3001" i="1"/>
  <c r="W2997" i="1"/>
  <c r="W2993" i="1"/>
  <c r="W2989" i="1"/>
  <c r="W2985" i="1"/>
  <c r="W2981" i="1"/>
  <c r="W2977" i="1"/>
  <c r="W2973" i="1"/>
  <c r="W2969" i="1"/>
  <c r="W2965" i="1"/>
  <c r="W2961" i="1"/>
  <c r="W2957" i="1"/>
  <c r="W2953" i="1"/>
  <c r="W2949" i="1"/>
  <c r="W2945" i="1"/>
  <c r="W2941" i="1"/>
  <c r="W2937" i="1"/>
  <c r="W2933" i="1"/>
  <c r="W2929" i="1"/>
  <c r="W2925" i="1"/>
  <c r="W2921" i="1"/>
  <c r="W2917" i="1"/>
  <c r="W2913" i="1"/>
  <c r="W2909" i="1"/>
  <c r="W2905" i="1"/>
  <c r="W2901" i="1"/>
  <c r="W2897" i="1"/>
  <c r="W2893" i="1"/>
  <c r="W2889" i="1"/>
  <c r="W2885" i="1"/>
  <c r="W2881" i="1"/>
  <c r="W2877" i="1"/>
  <c r="W2873" i="1"/>
  <c r="W2869" i="1"/>
  <c r="W2865" i="1"/>
  <c r="W2861" i="1"/>
  <c r="W2857" i="1"/>
  <c r="W2853" i="1"/>
  <c r="W2849" i="1"/>
  <c r="W2845" i="1"/>
  <c r="W2841" i="1"/>
  <c r="W2837" i="1"/>
  <c r="W2833" i="1"/>
  <c r="W2829" i="1"/>
  <c r="W2825" i="1"/>
  <c r="W2821" i="1"/>
  <c r="W2817" i="1"/>
  <c r="W2813" i="1"/>
  <c r="W2809" i="1"/>
  <c r="W2805" i="1"/>
  <c r="W2801" i="1"/>
  <c r="W2797" i="1"/>
  <c r="W2793" i="1"/>
  <c r="W2789" i="1"/>
  <c r="W2785" i="1"/>
  <c r="W2781" i="1"/>
  <c r="W2773" i="1"/>
  <c r="W2769" i="1"/>
  <c r="W2765" i="1"/>
  <c r="W2761" i="1"/>
  <c r="W2757" i="1"/>
  <c r="W2753" i="1"/>
  <c r="W2749" i="1"/>
  <c r="W2745" i="1"/>
  <c r="W2741" i="1"/>
  <c r="W2737" i="1"/>
  <c r="W2733" i="1"/>
  <c r="W2729" i="1"/>
  <c r="W2725" i="1"/>
  <c r="W2721" i="1"/>
  <c r="W2717" i="1"/>
  <c r="W2713" i="1"/>
  <c r="W2709" i="1"/>
  <c r="W2705" i="1"/>
  <c r="W2701" i="1"/>
  <c r="W2697" i="1"/>
  <c r="W2693" i="1"/>
  <c r="W2689" i="1"/>
  <c r="W2685" i="1"/>
  <c r="W2681" i="1"/>
  <c r="W2677" i="1"/>
  <c r="W2673" i="1"/>
  <c r="W2669" i="1"/>
  <c r="W2665" i="1"/>
  <c r="W2661" i="1"/>
  <c r="W2657" i="1"/>
  <c r="W2653" i="1"/>
  <c r="W2649" i="1"/>
  <c r="W2645" i="1"/>
  <c r="W2641" i="1"/>
  <c r="W2637" i="1"/>
  <c r="W2633" i="1"/>
  <c r="W2625" i="1"/>
  <c r="W2621" i="1"/>
  <c r="W2617" i="1"/>
  <c r="W2613" i="1"/>
  <c r="W2609" i="1"/>
  <c r="W2605" i="1"/>
  <c r="W2601" i="1"/>
  <c r="W2597" i="1"/>
  <c r="W2593" i="1"/>
  <c r="W2589" i="1"/>
  <c r="W2581" i="1"/>
  <c r="W2577" i="1"/>
  <c r="W2573" i="1"/>
  <c r="W2569" i="1"/>
  <c r="W2565" i="1"/>
  <c r="W2561" i="1"/>
  <c r="W2557" i="1"/>
  <c r="W2553" i="1"/>
  <c r="W2549" i="1"/>
  <c r="W2545" i="1"/>
  <c r="W2541" i="1"/>
  <c r="W2537" i="1"/>
  <c r="W2533" i="1"/>
  <c r="W2525" i="1"/>
  <c r="W2517" i="1"/>
  <c r="W2513" i="1"/>
  <c r="W2509" i="1"/>
  <c r="W2505" i="1"/>
  <c r="W2501" i="1"/>
  <c r="W2497" i="1"/>
  <c r="W2493" i="1"/>
  <c r="W2489" i="1"/>
  <c r="W2485" i="1"/>
  <c r="W2481" i="1"/>
  <c r="W2477" i="1"/>
  <c r="W2473" i="1"/>
  <c r="W2469" i="1"/>
  <c r="W2461" i="1"/>
  <c r="W2453" i="1"/>
  <c r="W2449" i="1"/>
  <c r="W2445" i="1"/>
  <c r="W2441" i="1"/>
  <c r="W2437" i="1"/>
  <c r="W2433" i="1"/>
  <c r="W2429" i="1"/>
  <c r="W2425" i="1"/>
  <c r="W2421" i="1"/>
  <c r="W2417" i="1"/>
  <c r="W2413" i="1"/>
  <c r="W2409" i="1"/>
  <c r="W2405" i="1"/>
  <c r="W2397" i="1"/>
  <c r="W2389" i="1"/>
  <c r="W2385" i="1"/>
  <c r="W2381" i="1"/>
  <c r="W2377" i="1"/>
  <c r="W2373" i="1"/>
  <c r="W2369" i="1"/>
  <c r="W2365" i="1"/>
  <c r="W2361" i="1"/>
  <c r="W2357" i="1"/>
  <c r="W2353" i="1"/>
  <c r="W2349" i="1"/>
  <c r="W2345" i="1"/>
  <c r="W2341" i="1"/>
  <c r="W2333" i="1"/>
  <c r="W2325" i="1"/>
  <c r="W2321" i="1"/>
  <c r="W2317" i="1"/>
  <c r="W2313" i="1"/>
  <c r="W2309" i="1"/>
  <c r="W2305" i="1"/>
  <c r="W2301" i="1"/>
  <c r="W2297" i="1"/>
  <c r="W2293" i="1"/>
  <c r="W2289" i="1"/>
  <c r="W2285" i="1"/>
  <c r="W2281" i="1"/>
  <c r="W2277" i="1"/>
  <c r="W2269" i="1"/>
  <c r="W2261" i="1"/>
  <c r="W2257" i="1"/>
  <c r="W2253" i="1"/>
  <c r="W2249" i="1"/>
  <c r="W2245" i="1"/>
  <c r="W2241" i="1"/>
  <c r="W2237" i="1"/>
  <c r="W2233" i="1"/>
  <c r="W2229" i="1"/>
  <c r="W2225" i="1"/>
  <c r="W2221" i="1"/>
  <c r="W2217" i="1"/>
  <c r="W2213" i="1"/>
  <c r="W2209" i="1"/>
  <c r="W2205" i="1"/>
  <c r="W2197" i="1"/>
  <c r="W2193" i="1"/>
  <c r="W2189" i="1"/>
  <c r="W2185" i="1"/>
  <c r="W2181" i="1"/>
  <c r="W2177" i="1"/>
  <c r="W2173" i="1"/>
  <c r="W2169" i="1"/>
  <c r="W2165" i="1"/>
  <c r="W2161" i="1"/>
  <c r="W2157" i="1"/>
  <c r="W2153" i="1"/>
  <c r="W2149" i="1"/>
  <c r="W2145" i="1"/>
  <c r="W2141" i="1"/>
  <c r="W2133" i="1"/>
  <c r="W2129" i="1"/>
  <c r="W2125" i="1"/>
  <c r="W2121" i="1"/>
  <c r="W2117" i="1"/>
  <c r="W2113" i="1"/>
  <c r="W2109" i="1"/>
  <c r="W2105" i="1"/>
  <c r="W2101" i="1"/>
  <c r="W2097" i="1"/>
  <c r="W2093" i="1"/>
  <c r="W2089" i="1"/>
  <c r="W2085" i="1"/>
  <c r="W2081" i="1"/>
  <c r="W2077" i="1"/>
  <c r="W2069" i="1"/>
  <c r="W2065" i="1"/>
  <c r="W2061" i="1"/>
  <c r="W2057" i="1"/>
  <c r="W2053" i="1"/>
  <c r="W2049" i="1"/>
  <c r="W2045" i="1"/>
  <c r="W2041" i="1"/>
  <c r="W2037" i="1"/>
  <c r="W2033" i="1"/>
  <c r="W2029" i="1"/>
  <c r="W2025" i="1"/>
  <c r="W2021" i="1"/>
  <c r="W2017" i="1"/>
  <c r="W2013" i="1"/>
  <c r="W2005" i="1"/>
  <c r="W2001" i="1"/>
  <c r="W1997" i="1"/>
  <c r="W1993" i="1"/>
  <c r="W1989" i="1"/>
  <c r="W1985" i="1"/>
  <c r="W1981" i="1"/>
  <c r="W1977" i="1"/>
  <c r="W1973" i="1"/>
  <c r="W1969" i="1"/>
  <c r="W1965" i="1"/>
  <c r="W1961" i="1"/>
  <c r="W1957" i="1"/>
  <c r="W1953" i="1"/>
  <c r="W1949" i="1"/>
  <c r="W1941" i="1"/>
  <c r="W1937" i="1"/>
  <c r="W1933" i="1"/>
  <c r="W1929" i="1"/>
  <c r="W1925" i="1"/>
  <c r="W1921" i="1"/>
  <c r="W1917" i="1"/>
  <c r="W1913" i="1"/>
  <c r="W1909" i="1"/>
  <c r="W1905" i="1"/>
  <c r="W1901" i="1"/>
  <c r="W1897" i="1"/>
  <c r="W1893" i="1"/>
  <c r="W1889" i="1"/>
  <c r="W1885" i="1"/>
  <c r="W1877" i="1"/>
  <c r="W1873" i="1"/>
  <c r="W1869" i="1"/>
  <c r="W1865" i="1"/>
  <c r="W1861" i="1"/>
  <c r="W1857" i="1"/>
  <c r="W1853" i="1"/>
  <c r="W1849" i="1"/>
  <c r="W1845" i="1"/>
  <c r="W1841" i="1"/>
  <c r="W1837" i="1"/>
  <c r="W1833" i="1"/>
  <c r="W1829" i="1"/>
  <c r="W1825" i="1"/>
  <c r="W1821" i="1"/>
  <c r="W1813" i="1"/>
  <c r="W1809" i="1"/>
  <c r="W1805" i="1"/>
  <c r="W1801" i="1"/>
  <c r="W1797" i="1"/>
  <c r="W1793" i="1"/>
  <c r="W1789" i="1"/>
  <c r="W1785" i="1"/>
  <c r="W1781" i="1"/>
  <c r="W1777" i="1"/>
  <c r="W1773" i="1"/>
  <c r="W1769" i="1"/>
  <c r="W1765" i="1"/>
  <c r="W1761" i="1"/>
  <c r="W1757" i="1"/>
  <c r="W1749" i="1"/>
  <c r="W1745" i="1"/>
  <c r="W1741" i="1"/>
  <c r="W1737" i="1"/>
  <c r="W1733" i="1"/>
  <c r="W1729" i="1"/>
  <c r="W1725" i="1"/>
  <c r="W1721" i="1"/>
  <c r="W1717" i="1"/>
  <c r="W1713" i="1"/>
  <c r="W1709" i="1"/>
  <c r="W1705" i="1"/>
  <c r="W1701" i="1"/>
  <c r="W1697" i="1"/>
  <c r="W1693" i="1"/>
  <c r="W1685" i="1"/>
  <c r="W1681" i="1"/>
  <c r="W1677" i="1"/>
  <c r="W1673" i="1"/>
  <c r="W1669" i="1"/>
  <c r="W1665" i="1"/>
  <c r="W1661" i="1"/>
  <c r="W1657" i="1"/>
  <c r="W1653" i="1"/>
  <c r="W1649" i="1"/>
  <c r="W1645" i="1"/>
  <c r="W1641" i="1"/>
  <c r="W1637" i="1"/>
  <c r="W1633" i="1"/>
  <c r="W1629" i="1"/>
  <c r="W1621" i="1"/>
  <c r="W1617" i="1"/>
  <c r="W1613" i="1"/>
  <c r="W1609" i="1"/>
  <c r="W1605" i="1"/>
  <c r="W1601" i="1"/>
  <c r="W1597" i="1"/>
  <c r="W1593" i="1"/>
  <c r="W1589" i="1"/>
  <c r="W1585" i="1"/>
  <c r="W1581" i="1"/>
  <c r="W1577" i="1"/>
  <c r="W1573" i="1"/>
  <c r="W1569" i="1"/>
  <c r="W1565" i="1"/>
  <c r="W1557" i="1"/>
  <c r="W1553" i="1"/>
  <c r="W1549" i="1"/>
  <c r="W1545" i="1"/>
  <c r="W1541" i="1"/>
  <c r="W1537" i="1"/>
  <c r="W1533" i="1"/>
  <c r="W1529" i="1"/>
  <c r="W1525" i="1"/>
  <c r="W1521" i="1"/>
  <c r="W1517" i="1"/>
  <c r="W1513" i="1"/>
  <c r="W1509" i="1"/>
  <c r="W1505" i="1"/>
  <c r="W1501" i="1"/>
  <c r="W1493" i="1"/>
  <c r="W1489" i="1"/>
  <c r="W1485" i="1"/>
  <c r="W1481" i="1"/>
  <c r="W1477" i="1"/>
  <c r="W1473" i="1"/>
  <c r="W1469" i="1"/>
  <c r="W1465" i="1"/>
  <c r="W1461" i="1"/>
  <c r="W1457" i="1"/>
  <c r="W1453" i="1"/>
  <c r="W1449" i="1"/>
  <c r="W1445" i="1"/>
  <c r="W1441" i="1"/>
  <c r="W1437" i="1"/>
  <c r="W1429" i="1"/>
  <c r="W1425" i="1"/>
  <c r="W1421" i="1"/>
  <c r="W1417" i="1"/>
  <c r="W1413" i="1"/>
  <c r="W1409" i="1"/>
  <c r="W1405" i="1"/>
  <c r="W1401" i="1"/>
  <c r="W1397" i="1"/>
  <c r="W1393" i="1"/>
  <c r="W1389" i="1"/>
  <c r="W1385" i="1"/>
  <c r="W1381" i="1"/>
  <c r="W1377" i="1"/>
  <c r="W1373" i="1"/>
  <c r="W1369" i="1"/>
  <c r="W1365" i="1"/>
  <c r="W1361" i="1"/>
  <c r="W1357" i="1"/>
  <c r="W1353" i="1"/>
  <c r="W1349" i="1"/>
  <c r="W1345" i="1"/>
  <c r="W1341" i="1"/>
  <c r="W1337" i="1"/>
  <c r="W1333" i="1"/>
  <c r="W1329" i="1"/>
  <c r="W1325" i="1"/>
  <c r="W1321" i="1"/>
  <c r="W1317" i="1"/>
  <c r="W1313" i="1"/>
  <c r="W1309" i="1"/>
  <c r="W1305" i="1"/>
  <c r="W1301" i="1"/>
  <c r="W1297" i="1"/>
  <c r="W1293" i="1"/>
  <c r="W1289" i="1"/>
  <c r="W1285" i="1"/>
  <c r="W1281" i="1"/>
  <c r="W1277" i="1"/>
  <c r="W1273" i="1"/>
  <c r="W1269" i="1"/>
  <c r="W1265" i="1"/>
  <c r="W1261" i="1"/>
  <c r="W1257" i="1"/>
  <c r="W1253" i="1"/>
  <c r="W1249" i="1"/>
  <c r="W1245" i="1"/>
  <c r="W1241" i="1"/>
  <c r="W1237" i="1"/>
  <c r="W1233" i="1"/>
  <c r="W1229" i="1"/>
  <c r="W1225" i="1"/>
  <c r="W1221" i="1"/>
  <c r="W1217" i="1"/>
  <c r="W1213" i="1"/>
  <c r="W1209" i="1"/>
  <c r="W1205" i="1"/>
  <c r="W1201" i="1"/>
  <c r="W1197" i="1"/>
  <c r="W1193" i="1"/>
  <c r="W1189" i="1"/>
  <c r="W1185" i="1"/>
  <c r="W1181" i="1"/>
  <c r="W1177" i="1"/>
  <c r="W1173" i="1"/>
  <c r="W1169" i="1"/>
  <c r="W1165" i="1"/>
  <c r="W1161" i="1"/>
  <c r="W1157" i="1"/>
  <c r="W1153" i="1"/>
  <c r="W1149" i="1"/>
  <c r="W1145" i="1"/>
  <c r="W1141" i="1"/>
  <c r="W1137" i="1"/>
  <c r="W1133" i="1"/>
  <c r="W1129" i="1"/>
  <c r="W1125" i="1"/>
  <c r="W1121" i="1"/>
  <c r="W1117" i="1"/>
  <c r="W1113" i="1"/>
  <c r="W1109" i="1"/>
  <c r="W1105" i="1"/>
  <c r="W1101" i="1"/>
  <c r="W1097" i="1"/>
  <c r="W1093" i="1"/>
  <c r="W1089" i="1"/>
  <c r="W1085" i="1"/>
  <c r="W1081" i="1"/>
  <c r="W1077" i="1"/>
  <c r="W1073" i="1"/>
  <c r="W1069" i="1"/>
  <c r="W1065" i="1"/>
  <c r="W1061" i="1"/>
  <c r="W1057" i="1"/>
  <c r="W1053" i="1"/>
  <c r="W1049" i="1"/>
  <c r="W1045" i="1"/>
  <c r="W1041" i="1"/>
  <c r="W1037" i="1"/>
  <c r="W1033" i="1"/>
  <c r="W1029" i="1"/>
  <c r="W1025" i="1"/>
  <c r="W1021" i="1"/>
  <c r="W1017" i="1"/>
  <c r="W1013" i="1"/>
  <c r="W1009" i="1"/>
  <c r="W1005" i="1"/>
  <c r="W1001" i="1"/>
  <c r="W997" i="1"/>
  <c r="W993" i="1"/>
  <c r="W989" i="1"/>
  <c r="W985" i="1"/>
  <c r="W981" i="1"/>
  <c r="W977" i="1"/>
  <c r="W973" i="1"/>
  <c r="W969" i="1"/>
  <c r="W965" i="1"/>
  <c r="W961" i="1"/>
  <c r="W957" i="1"/>
  <c r="W953" i="1"/>
  <c r="W949" i="1"/>
  <c r="W945" i="1"/>
  <c r="W941" i="1"/>
  <c r="W937" i="1"/>
  <c r="W933" i="1"/>
  <c r="W929" i="1"/>
  <c r="W925" i="1"/>
  <c r="W921" i="1"/>
  <c r="W917" i="1"/>
  <c r="W913" i="1"/>
  <c r="W909" i="1"/>
  <c r="W905" i="1"/>
  <c r="W901" i="1"/>
  <c r="W897" i="1"/>
  <c r="W893" i="1"/>
  <c r="W889" i="1"/>
  <c r="W885" i="1"/>
  <c r="W881" i="1"/>
  <c r="W877" i="1"/>
  <c r="W873" i="1"/>
  <c r="W869" i="1"/>
  <c r="W865" i="1"/>
  <c r="W861" i="1"/>
  <c r="W857" i="1"/>
  <c r="W853" i="1"/>
  <c r="W849" i="1"/>
  <c r="W845" i="1"/>
  <c r="W841" i="1"/>
  <c r="W837" i="1"/>
  <c r="W833" i="1"/>
  <c r="W829" i="1"/>
  <c r="W825" i="1"/>
  <c r="W821" i="1"/>
  <c r="W817" i="1"/>
  <c r="W813" i="1"/>
  <c r="W809" i="1"/>
  <c r="W805" i="1"/>
  <c r="W801" i="1"/>
  <c r="W797" i="1"/>
  <c r="W793" i="1"/>
  <c r="W789" i="1"/>
  <c r="W785" i="1"/>
  <c r="W781" i="1"/>
  <c r="W777" i="1"/>
  <c r="W773" i="1"/>
  <c r="W769" i="1"/>
  <c r="W765" i="1"/>
  <c r="W761" i="1"/>
  <c r="W757" i="1"/>
  <c r="W753" i="1"/>
  <c r="W749" i="1"/>
  <c r="W745" i="1"/>
  <c r="W741" i="1"/>
  <c r="W737" i="1"/>
  <c r="W733" i="1"/>
  <c r="W729" i="1"/>
  <c r="W725" i="1"/>
  <c r="W721" i="1"/>
  <c r="W717" i="1"/>
  <c r="W713" i="1"/>
  <c r="W709" i="1"/>
  <c r="W705" i="1"/>
  <c r="W701" i="1"/>
  <c r="W697" i="1"/>
  <c r="W693" i="1"/>
  <c r="W689" i="1"/>
  <c r="W685" i="1"/>
  <c r="W681" i="1"/>
  <c r="W677" i="1"/>
  <c r="W673" i="1"/>
  <c r="W669" i="1"/>
  <c r="W665" i="1"/>
  <c r="W661" i="1"/>
  <c r="W657" i="1"/>
  <c r="W653" i="1"/>
  <c r="W649" i="1"/>
  <c r="W645" i="1"/>
  <c r="W641" i="1"/>
  <c r="W637" i="1"/>
  <c r="W633" i="1"/>
  <c r="W629" i="1"/>
  <c r="W625" i="1"/>
  <c r="W621" i="1"/>
  <c r="W617" i="1"/>
  <c r="W613" i="1"/>
  <c r="W609" i="1"/>
  <c r="W605" i="1"/>
  <c r="W601" i="1"/>
  <c r="W597" i="1"/>
  <c r="W593" i="1"/>
  <c r="W589" i="1"/>
  <c r="W585" i="1"/>
  <c r="W581" i="1"/>
  <c r="W577" i="1"/>
  <c r="W573" i="1"/>
  <c r="W569" i="1"/>
  <c r="W565" i="1"/>
  <c r="W561" i="1"/>
  <c r="W557" i="1"/>
  <c r="W553" i="1"/>
  <c r="W549" i="1"/>
  <c r="W545" i="1"/>
  <c r="W541" i="1"/>
  <c r="W537" i="1"/>
  <c r="W533" i="1"/>
  <c r="W529" i="1"/>
  <c r="W525" i="1"/>
  <c r="W521" i="1"/>
  <c r="W517" i="1"/>
  <c r="W513" i="1"/>
  <c r="W509" i="1"/>
  <c r="W505" i="1"/>
  <c r="W501" i="1"/>
  <c r="W497" i="1"/>
  <c r="W493" i="1"/>
  <c r="W489" i="1"/>
  <c r="W485" i="1"/>
  <c r="W481" i="1"/>
  <c r="W477" i="1"/>
  <c r="W473" i="1"/>
  <c r="W469" i="1"/>
  <c r="W465" i="1"/>
  <c r="W461" i="1"/>
  <c r="W457" i="1"/>
  <c r="W453" i="1"/>
  <c r="W449" i="1"/>
  <c r="W445" i="1"/>
  <c r="W441" i="1"/>
  <c r="W437" i="1"/>
  <c r="W433" i="1"/>
  <c r="W429" i="1"/>
  <c r="W425" i="1"/>
  <c r="W421" i="1"/>
  <c r="W417" i="1"/>
  <c r="W413" i="1"/>
  <c r="W409" i="1"/>
  <c r="W405" i="1"/>
  <c r="W401" i="1"/>
  <c r="W397" i="1"/>
  <c r="W393" i="1"/>
  <c r="W389" i="1"/>
  <c r="W385" i="1"/>
  <c r="W381" i="1"/>
  <c r="W377" i="1"/>
  <c r="W373" i="1"/>
  <c r="W369" i="1"/>
  <c r="W365" i="1"/>
  <c r="W361" i="1"/>
  <c r="W357" i="1"/>
  <c r="W353" i="1"/>
  <c r="W349" i="1"/>
  <c r="W345" i="1"/>
  <c r="W341" i="1"/>
  <c r="W337" i="1"/>
  <c r="W333" i="1"/>
  <c r="W329" i="1"/>
  <c r="W325" i="1"/>
  <c r="W321" i="1"/>
  <c r="W317" i="1"/>
  <c r="W313" i="1"/>
  <c r="W309" i="1"/>
  <c r="W305" i="1"/>
  <c r="W301" i="1"/>
  <c r="W297" i="1"/>
  <c r="W293" i="1"/>
  <c r="W289" i="1"/>
  <c r="W285" i="1"/>
  <c r="W281" i="1"/>
  <c r="W277" i="1"/>
  <c r="W273" i="1"/>
  <c r="W269" i="1"/>
  <c r="W265" i="1"/>
  <c r="W261" i="1"/>
  <c r="W257" i="1"/>
  <c r="W253" i="1"/>
  <c r="W249" i="1"/>
  <c r="W245" i="1"/>
  <c r="W241" i="1"/>
  <c r="W237" i="1"/>
  <c r="W233" i="1"/>
  <c r="W229" i="1"/>
  <c r="W225" i="1"/>
  <c r="W221" i="1"/>
  <c r="W217" i="1"/>
  <c r="W213" i="1"/>
  <c r="W209" i="1"/>
  <c r="W205" i="1"/>
  <c r="W201" i="1"/>
  <c r="W197" i="1"/>
  <c r="W193" i="1"/>
  <c r="W189" i="1"/>
  <c r="W185" i="1"/>
  <c r="W181" i="1"/>
  <c r="W177" i="1"/>
  <c r="W173" i="1"/>
  <c r="W169" i="1"/>
  <c r="W165" i="1"/>
  <c r="W161" i="1"/>
  <c r="W157" i="1"/>
  <c r="W153" i="1"/>
  <c r="W149" i="1"/>
  <c r="W145" i="1"/>
  <c r="W141" i="1"/>
  <c r="W137" i="1"/>
  <c r="W133" i="1"/>
  <c r="W129" i="1"/>
  <c r="W125" i="1"/>
  <c r="W121" i="1"/>
  <c r="W117" i="1"/>
  <c r="W113" i="1"/>
  <c r="W109" i="1"/>
  <c r="W105" i="1"/>
  <c r="W101" i="1"/>
  <c r="W97" i="1"/>
  <c r="W93" i="1"/>
  <c r="W89" i="1"/>
  <c r="W85" i="1"/>
  <c r="W81" i="1"/>
  <c r="W77" i="1"/>
  <c r="W73" i="1"/>
  <c r="W69" i="1"/>
  <c r="W65" i="1"/>
  <c r="W61" i="1"/>
  <c r="W57" i="1"/>
  <c r="W53" i="1"/>
  <c r="W49" i="1"/>
  <c r="W45" i="1"/>
  <c r="W41" i="1"/>
  <c r="W37" i="1"/>
  <c r="W33" i="1"/>
  <c r="W29" i="1"/>
  <c r="W25" i="1"/>
  <c r="W21" i="1"/>
  <c r="W17" i="1"/>
  <c r="W13" i="1"/>
  <c r="W9" i="1"/>
  <c r="W5" i="1"/>
  <c r="W4704" i="1"/>
  <c r="W4688" i="1"/>
  <c r="W4672" i="1"/>
  <c r="W4656" i="1"/>
  <c r="W4640" i="1"/>
  <c r="W4624" i="1"/>
  <c r="W4608" i="1"/>
  <c r="W4592" i="1"/>
  <c r="W4576" i="1"/>
  <c r="W4560" i="1"/>
  <c r="W4544" i="1"/>
  <c r="W4528" i="1"/>
  <c r="W4512" i="1"/>
  <c r="W4496" i="1"/>
  <c r="W4480" i="1"/>
  <c r="W4464" i="1"/>
  <c r="W4448" i="1"/>
  <c r="W4432" i="1"/>
  <c r="W4416" i="1"/>
  <c r="W4400" i="1"/>
  <c r="W4384" i="1"/>
  <c r="W4368" i="1"/>
  <c r="W4352" i="1"/>
  <c r="W4336" i="1"/>
  <c r="W4320" i="1"/>
  <c r="W4304" i="1"/>
  <c r="W4288" i="1"/>
  <c r="W4272" i="1"/>
  <c r="W4256" i="1"/>
  <c r="W4240" i="1"/>
  <c r="W4224" i="1"/>
  <c r="W4208" i="1"/>
  <c r="W4192" i="1"/>
  <c r="W4176" i="1"/>
  <c r="W4160" i="1"/>
  <c r="W4144" i="1"/>
  <c r="W4128" i="1"/>
  <c r="W4112" i="1"/>
  <c r="W4096" i="1"/>
  <c r="W4080" i="1"/>
  <c r="W4064" i="1"/>
  <c r="W4048" i="1"/>
  <c r="W4032" i="1"/>
  <c r="W4016" i="1"/>
  <c r="W4000" i="1"/>
  <c r="W3984" i="1"/>
  <c r="W3968" i="1"/>
  <c r="W3952" i="1"/>
  <c r="W3936" i="1"/>
  <c r="W3920" i="1"/>
  <c r="W3904" i="1"/>
  <c r="W3888" i="1"/>
  <c r="W3872" i="1"/>
  <c r="W3856" i="1"/>
  <c r="W3840" i="1"/>
  <c r="W3824" i="1"/>
  <c r="W3808" i="1"/>
  <c r="W3792" i="1"/>
  <c r="W3776" i="1"/>
  <c r="W3400" i="1"/>
  <c r="W3336" i="1"/>
  <c r="W3272" i="1"/>
  <c r="W3208" i="1"/>
  <c r="W3144" i="1"/>
  <c r="W3080" i="1"/>
  <c r="W3016" i="1"/>
  <c r="W2952" i="1"/>
  <c r="W2888" i="1"/>
  <c r="W2824" i="1"/>
  <c r="W2760" i="1"/>
  <c r="W2696" i="1"/>
  <c r="W2629" i="1"/>
  <c r="W2529" i="1"/>
  <c r="W2273" i="1"/>
  <c r="W3772" i="1"/>
  <c r="W3768" i="1"/>
  <c r="W3764" i="1"/>
  <c r="W3760" i="1"/>
  <c r="W3756" i="1"/>
  <c r="W3752" i="1"/>
  <c r="W3748" i="1"/>
  <c r="W3744" i="1"/>
  <c r="W3740" i="1"/>
  <c r="W3736" i="1"/>
  <c r="W3732" i="1"/>
  <c r="W3728" i="1"/>
  <c r="W3724" i="1"/>
  <c r="W3720" i="1"/>
  <c r="W3716" i="1"/>
  <c r="W3712" i="1"/>
  <c r="W3708" i="1"/>
  <c r="W3704" i="1"/>
  <c r="W3700" i="1"/>
  <c r="W3696" i="1"/>
  <c r="W3692" i="1"/>
  <c r="W3688" i="1"/>
  <c r="W3684" i="1"/>
  <c r="W3680" i="1"/>
  <c r="W3676" i="1"/>
  <c r="W3672" i="1"/>
  <c r="W3668" i="1"/>
  <c r="W3664" i="1"/>
  <c r="W3660" i="1"/>
  <c r="W3656" i="1"/>
  <c r="W3652" i="1"/>
  <c r="W3648" i="1"/>
  <c r="W3644" i="1"/>
  <c r="W3640" i="1"/>
  <c r="W3636" i="1"/>
  <c r="W3632" i="1"/>
  <c r="W3628" i="1"/>
  <c r="W3624" i="1"/>
  <c r="W3620" i="1"/>
  <c r="W3616" i="1"/>
  <c r="W3612" i="1"/>
  <c r="W3608" i="1"/>
  <c r="W3604" i="1"/>
  <c r="W3600" i="1"/>
  <c r="W3596" i="1"/>
  <c r="W3592" i="1"/>
  <c r="W3588" i="1"/>
  <c r="W3584" i="1"/>
  <c r="W3580" i="1"/>
  <c r="W3576" i="1"/>
  <c r="W3572" i="1"/>
  <c r="W3568" i="1"/>
  <c r="W3564" i="1"/>
  <c r="W3560" i="1"/>
  <c r="W3556" i="1"/>
  <c r="W3552" i="1"/>
  <c r="W3548" i="1"/>
  <c r="W3544" i="1"/>
  <c r="W3540" i="1"/>
  <c r="W3536" i="1"/>
  <c r="W3532" i="1"/>
  <c r="W3528" i="1"/>
  <c r="W3524" i="1"/>
  <c r="W3520" i="1"/>
  <c r="W3516" i="1"/>
  <c r="W3512" i="1"/>
  <c r="W3508" i="1"/>
  <c r="W3504" i="1"/>
  <c r="W3500" i="1"/>
  <c r="W3496" i="1"/>
  <c r="W3492" i="1"/>
  <c r="W3488" i="1"/>
  <c r="W3484" i="1"/>
  <c r="W3480" i="1"/>
  <c r="W3476" i="1"/>
  <c r="W3472" i="1"/>
  <c r="W3468" i="1"/>
  <c r="W3464" i="1"/>
  <c r="W3460" i="1"/>
  <c r="W3456" i="1"/>
  <c r="W3452" i="1"/>
  <c r="W3444" i="1"/>
  <c r="W3440" i="1"/>
  <c r="W3436" i="1"/>
  <c r="W3428" i="1"/>
  <c r="W3424" i="1"/>
  <c r="W3420" i="1"/>
  <c r="W3412" i="1"/>
  <c r="W3408" i="1"/>
  <c r="W3404" i="1"/>
  <c r="W3396" i="1"/>
  <c r="W3392" i="1"/>
  <c r="W3388" i="1"/>
  <c r="W3380" i="1"/>
  <c r="W3376" i="1"/>
  <c r="W3372" i="1"/>
  <c r="W3364" i="1"/>
  <c r="W3360" i="1"/>
  <c r="W3356" i="1"/>
  <c r="W3348" i="1"/>
  <c r="W3344" i="1"/>
  <c r="W3340" i="1"/>
  <c r="W3332" i="1"/>
  <c r="W3328" i="1"/>
  <c r="W3324" i="1"/>
  <c r="W3316" i="1"/>
  <c r="W3312" i="1"/>
  <c r="W3308" i="1"/>
  <c r="W3300" i="1"/>
  <c r="W3296" i="1"/>
  <c r="W3292" i="1"/>
  <c r="W3284" i="1"/>
  <c r="W3280" i="1"/>
  <c r="W3276" i="1"/>
  <c r="W3268" i="1"/>
  <c r="W3264" i="1"/>
  <c r="W3260" i="1"/>
  <c r="W3252" i="1"/>
  <c r="W3248" i="1"/>
  <c r="W3244" i="1"/>
  <c r="W3236" i="1"/>
  <c r="W3232" i="1"/>
  <c r="W3228" i="1"/>
  <c r="W3220" i="1"/>
  <c r="W3216" i="1"/>
  <c r="W3212" i="1"/>
  <c r="W3204" i="1"/>
  <c r="W3200" i="1"/>
  <c r="W3196" i="1"/>
  <c r="W3188" i="1"/>
  <c r="W3184" i="1"/>
  <c r="W3180" i="1"/>
  <c r="W3172" i="1"/>
  <c r="W3168" i="1"/>
  <c r="W3164" i="1"/>
  <c r="W3156" i="1"/>
  <c r="W3152" i="1"/>
  <c r="W3148" i="1"/>
  <c r="W3140" i="1"/>
  <c r="W3136" i="1"/>
  <c r="W3132" i="1"/>
  <c r="W3124" i="1"/>
  <c r="W3120" i="1"/>
  <c r="W3116" i="1"/>
  <c r="W3108" i="1"/>
  <c r="W3104" i="1"/>
  <c r="W3100" i="1"/>
  <c r="W3092" i="1"/>
  <c r="W3088" i="1"/>
  <c r="W3084" i="1"/>
  <c r="W3076" i="1"/>
  <c r="W3072" i="1"/>
  <c r="W3068" i="1"/>
  <c r="W3060" i="1"/>
  <c r="W3056" i="1"/>
  <c r="W3052" i="1"/>
  <c r="W3044" i="1"/>
  <c r="W3040" i="1"/>
  <c r="W3036" i="1"/>
  <c r="W3028" i="1"/>
  <c r="W3024" i="1"/>
  <c r="W3020" i="1"/>
  <c r="W3012" i="1"/>
  <c r="W3008" i="1"/>
  <c r="W3004" i="1"/>
  <c r="W2996" i="1"/>
  <c r="W2992" i="1"/>
  <c r="W2988" i="1"/>
  <c r="W2980" i="1"/>
  <c r="W2976" i="1"/>
  <c r="W2972" i="1"/>
  <c r="W2964" i="1"/>
  <c r="W2960" i="1"/>
  <c r="W2956" i="1"/>
  <c r="W2948" i="1"/>
  <c r="W2944" i="1"/>
  <c r="W2940" i="1"/>
  <c r="W2932" i="1"/>
  <c r="W2928" i="1"/>
  <c r="W2924" i="1"/>
  <c r="W2916" i="1"/>
  <c r="W2912" i="1"/>
  <c r="W2908" i="1"/>
  <c r="W2900" i="1"/>
  <c r="W2896" i="1"/>
  <c r="W2892" i="1"/>
  <c r="W2884" i="1"/>
  <c r="W2880" i="1"/>
  <c r="W2876" i="1"/>
  <c r="W2868" i="1"/>
  <c r="W2864" i="1"/>
  <c r="W2860" i="1"/>
  <c r="W2852" i="1"/>
  <c r="W2848" i="1"/>
  <c r="W2844" i="1"/>
  <c r="W2836" i="1"/>
  <c r="W2832" i="1"/>
  <c r="W2828" i="1"/>
  <c r="W2820" i="1"/>
  <c r="W2816" i="1"/>
  <c r="W2812" i="1"/>
  <c r="W2804" i="1"/>
  <c r="W2800" i="1"/>
  <c r="W2796" i="1"/>
  <c r="W2788" i="1"/>
  <c r="W2784" i="1"/>
  <c r="W2780" i="1"/>
  <c r="W2772" i="1"/>
  <c r="W2768" i="1"/>
  <c r="W2764" i="1"/>
  <c r="W2756" i="1"/>
  <c r="W2752" i="1"/>
  <c r="W2748" i="1"/>
  <c r="W2740" i="1"/>
  <c r="W2736" i="1"/>
  <c r="W2732" i="1"/>
  <c r="W2724" i="1"/>
  <c r="W2720" i="1"/>
  <c r="W2716" i="1"/>
  <c r="W2708" i="1"/>
  <c r="W2704" i="1"/>
  <c r="W2700" i="1"/>
  <c r="W2692" i="1"/>
  <c r="W2688" i="1"/>
  <c r="W2684" i="1"/>
  <c r="W2676" i="1"/>
  <c r="W2672" i="1"/>
  <c r="W2668" i="1"/>
  <c r="W2660" i="1"/>
  <c r="W2656" i="1"/>
  <c r="W2652" i="1"/>
  <c r="W2644" i="1"/>
  <c r="W2640" i="1"/>
  <c r="W2636" i="1"/>
  <c r="W2632" i="1"/>
  <c r="W2628" i="1"/>
  <c r="W2624" i="1"/>
  <c r="W2620" i="1"/>
  <c r="W2616" i="1"/>
  <c r="W2612" i="1"/>
  <c r="W2604" i="1"/>
  <c r="W2600" i="1"/>
  <c r="W2596" i="1"/>
  <c r="W2592" i="1"/>
  <c r="W2588" i="1"/>
  <c r="W2584" i="1"/>
  <c r="W2580" i="1"/>
  <c r="W2576" i="1"/>
  <c r="W2572" i="1"/>
  <c r="W2568" i="1"/>
  <c r="W2564" i="1"/>
  <c r="W2560" i="1"/>
  <c r="W2556" i="1"/>
  <c r="W2552" i="1"/>
  <c r="W2548" i="1"/>
  <c r="W2544" i="1"/>
  <c r="W2540" i="1"/>
  <c r="W2536" i="1"/>
  <c r="W2532" i="1"/>
  <c r="W2528" i="1"/>
  <c r="W2524" i="1"/>
  <c r="W2520" i="1"/>
  <c r="W2516" i="1"/>
  <c r="W2512" i="1"/>
  <c r="W2508" i="1"/>
  <c r="W2504" i="1"/>
  <c r="W2500" i="1"/>
  <c r="W2496" i="1"/>
  <c r="W2492" i="1"/>
  <c r="W2488" i="1"/>
  <c r="W2484" i="1"/>
  <c r="W2480" i="1"/>
  <c r="W2476" i="1"/>
  <c r="W2472" i="1"/>
  <c r="W2468" i="1"/>
  <c r="W2464" i="1"/>
  <c r="W2460" i="1"/>
  <c r="W2456" i="1"/>
  <c r="W2452" i="1"/>
  <c r="W2448" i="1"/>
  <c r="W2444" i="1"/>
  <c r="W2440" i="1"/>
  <c r="W2436" i="1"/>
  <c r="W2432" i="1"/>
  <c r="W2428" i="1"/>
  <c r="W2424" i="1"/>
  <c r="W2420" i="1"/>
  <c r="W2416" i="1"/>
  <c r="W2412" i="1"/>
  <c r="W2408" i="1"/>
  <c r="W2404" i="1"/>
  <c r="W2400" i="1"/>
  <c r="W2396" i="1"/>
  <c r="W2392" i="1"/>
  <c r="W2388" i="1"/>
  <c r="W2384" i="1"/>
  <c r="W2380" i="1"/>
  <c r="W2376" i="1"/>
  <c r="W2372" i="1"/>
  <c r="W2368" i="1"/>
  <c r="W2364" i="1"/>
  <c r="W2360" i="1"/>
  <c r="W2356" i="1"/>
  <c r="W2352" i="1"/>
  <c r="W2348" i="1"/>
  <c r="W2344" i="1"/>
  <c r="W2340" i="1"/>
  <c r="W2336" i="1"/>
  <c r="W2332" i="1"/>
  <c r="W2328" i="1"/>
  <c r="W2324" i="1"/>
  <c r="W2320" i="1"/>
  <c r="W2316" i="1"/>
  <c r="W2312" i="1"/>
  <c r="W2308" i="1"/>
  <c r="W2304" i="1"/>
  <c r="W2300" i="1"/>
  <c r="W2296" i="1"/>
  <c r="W2292" i="1"/>
  <c r="W2288" i="1"/>
  <c r="W2284" i="1"/>
  <c r="W2280" i="1"/>
  <c r="W2276" i="1"/>
  <c r="W2272" i="1"/>
  <c r="W2268" i="1"/>
  <c r="W2264" i="1"/>
  <c r="W2260" i="1"/>
  <c r="W2256" i="1"/>
  <c r="W2252" i="1"/>
  <c r="W2248" i="1"/>
  <c r="W2244" i="1"/>
  <c r="W2240" i="1"/>
  <c r="W2236" i="1"/>
  <c r="W2232" i="1"/>
  <c r="W2228" i="1"/>
  <c r="W2224" i="1"/>
  <c r="W2220" i="1"/>
  <c r="W2216" i="1"/>
  <c r="W2212" i="1"/>
  <c r="W2208" i="1"/>
  <c r="W2204" i="1"/>
  <c r="W2200" i="1"/>
  <c r="W2196" i="1"/>
  <c r="W2192" i="1"/>
  <c r="W2188" i="1"/>
  <c r="W2184" i="1"/>
  <c r="W2180" i="1"/>
  <c r="W2176" i="1"/>
  <c r="W2172" i="1"/>
  <c r="W2168" i="1"/>
  <c r="W2164" i="1"/>
  <c r="W2160" i="1"/>
  <c r="W2156" i="1"/>
  <c r="W2152" i="1"/>
  <c r="W2148" i="1"/>
  <c r="W2144" i="1"/>
  <c r="W2140" i="1"/>
  <c r="W2136" i="1"/>
  <c r="W2132" i="1"/>
  <c r="W2128" i="1"/>
  <c r="W2124" i="1"/>
  <c r="W2120" i="1"/>
  <c r="W2116" i="1"/>
  <c r="W2112" i="1"/>
  <c r="W2108" i="1"/>
  <c r="W2104" i="1"/>
  <c r="W2100" i="1"/>
  <c r="W2096" i="1"/>
  <c r="W2092" i="1"/>
  <c r="W2088" i="1"/>
  <c r="W2084" i="1"/>
  <c r="W2080" i="1"/>
  <c r="W2076" i="1"/>
  <c r="W2072" i="1"/>
  <c r="W2068" i="1"/>
  <c r="W2064" i="1"/>
  <c r="W2060" i="1"/>
  <c r="W2056" i="1"/>
  <c r="W2052" i="1"/>
  <c r="W2048" i="1"/>
  <c r="W2044" i="1"/>
  <c r="W2040" i="1"/>
  <c r="W2036" i="1"/>
  <c r="W2032" i="1"/>
  <c r="W2028" i="1"/>
  <c r="W2024" i="1"/>
  <c r="W2020" i="1"/>
  <c r="W2016" i="1"/>
  <c r="W2012" i="1"/>
  <c r="W2008" i="1"/>
  <c r="W2004" i="1"/>
  <c r="W2000" i="1"/>
  <c r="W1996" i="1"/>
  <c r="W1992" i="1"/>
  <c r="W1988" i="1"/>
  <c r="W1984" i="1"/>
  <c r="W1980" i="1"/>
  <c r="W1976" i="1"/>
  <c r="W1972" i="1"/>
  <c r="W1968" i="1"/>
  <c r="W1964" i="1"/>
  <c r="W1960" i="1"/>
  <c r="W1956" i="1"/>
  <c r="W1952" i="1"/>
  <c r="W1948" i="1"/>
  <c r="W1944" i="1"/>
  <c r="W1940" i="1"/>
  <c r="W1936" i="1"/>
  <c r="W1932" i="1"/>
  <c r="W1928" i="1"/>
  <c r="W1924" i="1"/>
  <c r="W1920" i="1"/>
  <c r="W1916" i="1"/>
  <c r="W1912" i="1"/>
  <c r="W1908" i="1"/>
  <c r="W1904" i="1"/>
  <c r="W1900" i="1"/>
  <c r="W1896" i="1"/>
  <c r="W1892" i="1"/>
  <c r="W1888" i="1"/>
  <c r="W1884" i="1"/>
  <c r="W1880" i="1"/>
  <c r="W1876" i="1"/>
  <c r="W1872" i="1"/>
  <c r="W1868" i="1"/>
  <c r="W1864" i="1"/>
  <c r="W1860" i="1"/>
  <c r="W1856" i="1"/>
  <c r="W1852" i="1"/>
  <c r="W1848" i="1"/>
  <c r="W1844" i="1"/>
  <c r="W1840" i="1"/>
  <c r="W1836" i="1"/>
  <c r="W1832" i="1"/>
  <c r="W1828" i="1"/>
  <c r="W1824" i="1"/>
  <c r="W1820" i="1"/>
  <c r="W1816" i="1"/>
  <c r="W1812" i="1"/>
  <c r="W1808" i="1"/>
  <c r="W1804" i="1"/>
  <c r="W1800" i="1"/>
  <c r="W1796" i="1"/>
  <c r="W1792" i="1"/>
  <c r="W1788" i="1"/>
  <c r="W1784" i="1"/>
  <c r="W1780" i="1"/>
  <c r="W1776" i="1"/>
  <c r="W1772" i="1"/>
  <c r="W1768" i="1"/>
  <c r="W1764" i="1"/>
  <c r="W1760" i="1"/>
  <c r="W1756" i="1"/>
  <c r="W1752" i="1"/>
  <c r="W1748" i="1"/>
  <c r="W1744" i="1"/>
  <c r="W1740" i="1"/>
  <c r="W1736" i="1"/>
  <c r="W1732" i="1"/>
  <c r="W1728" i="1"/>
  <c r="W1724" i="1"/>
  <c r="W1720" i="1"/>
  <c r="W1716" i="1"/>
  <c r="W1712" i="1"/>
  <c r="W1708" i="1"/>
  <c r="W1704" i="1"/>
  <c r="W1700" i="1"/>
  <c r="W1696" i="1"/>
  <c r="W1692" i="1"/>
  <c r="W1688" i="1"/>
  <c r="W1684" i="1"/>
  <c r="W1680" i="1"/>
  <c r="W1676" i="1"/>
  <c r="W1672" i="1"/>
  <c r="W1668" i="1"/>
  <c r="W1664" i="1"/>
  <c r="W1660" i="1"/>
  <c r="W1656" i="1"/>
  <c r="W1652" i="1"/>
  <c r="W1648" i="1"/>
  <c r="W1644" i="1"/>
  <c r="W1640" i="1"/>
  <c r="W1636" i="1"/>
  <c r="W1632" i="1"/>
  <c r="W1628" i="1"/>
  <c r="W1624" i="1"/>
  <c r="W1620" i="1"/>
  <c r="W1616" i="1"/>
  <c r="W1612" i="1"/>
  <c r="W1608" i="1"/>
  <c r="W1604" i="1"/>
  <c r="W1600" i="1"/>
  <c r="W1596" i="1"/>
  <c r="W1592" i="1"/>
  <c r="W1588" i="1"/>
  <c r="W1584" i="1"/>
  <c r="W1580" i="1"/>
  <c r="W1576" i="1"/>
  <c r="W1572" i="1"/>
  <c r="W1568" i="1"/>
  <c r="W1564" i="1"/>
  <c r="W1560" i="1"/>
  <c r="W1556" i="1"/>
  <c r="W1552" i="1"/>
  <c r="W1548" i="1"/>
  <c r="W1544" i="1"/>
  <c r="W1540" i="1"/>
  <c r="W1536" i="1"/>
  <c r="W1532" i="1"/>
  <c r="W1528" i="1"/>
  <c r="W1524" i="1"/>
  <c r="W1520" i="1"/>
  <c r="W1516" i="1"/>
  <c r="W1512" i="1"/>
  <c r="W1508" i="1"/>
  <c r="W1504" i="1"/>
  <c r="W1500" i="1"/>
  <c r="W1496" i="1"/>
  <c r="W1492" i="1"/>
  <c r="W1488" i="1"/>
  <c r="W1484" i="1"/>
  <c r="W1480" i="1"/>
  <c r="W1476" i="1"/>
  <c r="W1472" i="1"/>
  <c r="W1468" i="1"/>
  <c r="W1464" i="1"/>
  <c r="W1460" i="1"/>
  <c r="W1456" i="1"/>
  <c r="W1452" i="1"/>
  <c r="W1448" i="1"/>
  <c r="W1444" i="1"/>
  <c r="W1440" i="1"/>
  <c r="W1436" i="1"/>
  <c r="W1432" i="1"/>
  <c r="W1428" i="1"/>
  <c r="W1424" i="1"/>
  <c r="W1420" i="1"/>
  <c r="W1416" i="1"/>
  <c r="W1412" i="1"/>
  <c r="W1408" i="1"/>
  <c r="W1404" i="1"/>
  <c r="W1400" i="1"/>
  <c r="W1396" i="1"/>
  <c r="W1392" i="1"/>
  <c r="W1388" i="1"/>
  <c r="W1384" i="1"/>
  <c r="W1380" i="1"/>
  <c r="W1376" i="1"/>
  <c r="W1372" i="1"/>
  <c r="W1368" i="1"/>
  <c r="W1364" i="1"/>
  <c r="W1360" i="1"/>
  <c r="W1356" i="1"/>
  <c r="W1352" i="1"/>
  <c r="W1348" i="1"/>
  <c r="W1344" i="1"/>
  <c r="W1340" i="1"/>
  <c r="W1336" i="1"/>
  <c r="W1332" i="1"/>
  <c r="W1328" i="1"/>
  <c r="W1324" i="1"/>
  <c r="W1320" i="1"/>
  <c r="W1316" i="1"/>
  <c r="W1312" i="1"/>
  <c r="W1308" i="1"/>
  <c r="W1304" i="1"/>
  <c r="W1300" i="1"/>
  <c r="W1296" i="1"/>
  <c r="W1292" i="1"/>
  <c r="W1288" i="1"/>
  <c r="W1284" i="1"/>
  <c r="W1280" i="1"/>
  <c r="W1276" i="1"/>
  <c r="W1272" i="1"/>
  <c r="W1268" i="1"/>
  <c r="W1264" i="1"/>
  <c r="W1260" i="1"/>
  <c r="W1256" i="1"/>
  <c r="W1252" i="1"/>
  <c r="W1248" i="1"/>
  <c r="W1244" i="1"/>
  <c r="W1240" i="1"/>
  <c r="W1236" i="1"/>
  <c r="W1232" i="1"/>
  <c r="W1228" i="1"/>
  <c r="W1224" i="1"/>
  <c r="W1220" i="1"/>
  <c r="W1216" i="1"/>
  <c r="W1212" i="1"/>
  <c r="W1208" i="1"/>
  <c r="W1204" i="1"/>
  <c r="W1200" i="1"/>
  <c r="W1196" i="1"/>
  <c r="W1192" i="1"/>
  <c r="W1188" i="1"/>
  <c r="W1184" i="1"/>
  <c r="W1180" i="1"/>
  <c r="W1176" i="1"/>
  <c r="W1172" i="1"/>
  <c r="W1168" i="1"/>
  <c r="W1164" i="1"/>
  <c r="W1160" i="1"/>
  <c r="W1156" i="1"/>
  <c r="W1152" i="1"/>
  <c r="W1148" i="1"/>
  <c r="W1144" i="1"/>
  <c r="W1140" i="1"/>
  <c r="W1136" i="1"/>
  <c r="W1132" i="1"/>
  <c r="W1128" i="1"/>
  <c r="W1124" i="1"/>
  <c r="W1120" i="1"/>
  <c r="W1116" i="1"/>
  <c r="W1112" i="1"/>
  <c r="W1108" i="1"/>
  <c r="W1104" i="1"/>
  <c r="W1100" i="1"/>
  <c r="W1096" i="1"/>
  <c r="W1092" i="1"/>
  <c r="W1088" i="1"/>
  <c r="W1084" i="1"/>
  <c r="W1080" i="1"/>
  <c r="W1076" i="1"/>
  <c r="W1072" i="1"/>
  <c r="W1068" i="1"/>
  <c r="W1064" i="1"/>
  <c r="W1060" i="1"/>
  <c r="W1056" i="1"/>
  <c r="W1052" i="1"/>
  <c r="W1048" i="1"/>
  <c r="W1044" i="1"/>
  <c r="W1040" i="1"/>
  <c r="W1036" i="1"/>
  <c r="W1032" i="1"/>
  <c r="W1028" i="1"/>
  <c r="W1024" i="1"/>
  <c r="W1020" i="1"/>
  <c r="W1016" i="1"/>
  <c r="W1012" i="1"/>
  <c r="W1008" i="1"/>
  <c r="W1004" i="1"/>
  <c r="W1000" i="1"/>
  <c r="W996" i="1"/>
  <c r="W992" i="1"/>
  <c r="W988" i="1"/>
  <c r="W984" i="1"/>
  <c r="W980" i="1"/>
  <c r="W976" i="1"/>
  <c r="W972" i="1"/>
  <c r="W968" i="1"/>
  <c r="W964" i="1"/>
  <c r="W960" i="1"/>
  <c r="W956" i="1"/>
  <c r="W952" i="1"/>
  <c r="W948" i="1"/>
  <c r="W944" i="1"/>
  <c r="W940" i="1"/>
  <c r="W936" i="1"/>
  <c r="W932" i="1"/>
  <c r="W928" i="1"/>
  <c r="W924" i="1"/>
  <c r="W920" i="1"/>
  <c r="W916" i="1"/>
  <c r="W912" i="1"/>
  <c r="W908" i="1"/>
  <c r="W904" i="1"/>
  <c r="W900" i="1"/>
  <c r="W896" i="1"/>
  <c r="W892" i="1"/>
  <c r="W888" i="1"/>
  <c r="W884" i="1"/>
  <c r="W880" i="1"/>
  <c r="W876" i="1"/>
  <c r="W872" i="1"/>
  <c r="W868" i="1"/>
  <c r="W864" i="1"/>
  <c r="W860" i="1"/>
  <c r="W856" i="1"/>
  <c r="W852" i="1"/>
  <c r="W848" i="1"/>
  <c r="W844" i="1"/>
  <c r="W840" i="1"/>
  <c r="W836" i="1"/>
  <c r="W832" i="1"/>
  <c r="W828" i="1"/>
  <c r="W824" i="1"/>
  <c r="W820" i="1"/>
  <c r="W816" i="1"/>
  <c r="W812" i="1"/>
  <c r="W808" i="1"/>
  <c r="W804" i="1"/>
  <c r="W800" i="1"/>
  <c r="W796" i="1"/>
  <c r="W792" i="1"/>
  <c r="W788" i="1"/>
  <c r="W784" i="1"/>
  <c r="W780" i="1"/>
  <c r="W776" i="1"/>
  <c r="W772" i="1"/>
  <c r="W768" i="1"/>
  <c r="W764" i="1"/>
  <c r="W760" i="1"/>
  <c r="W756" i="1"/>
  <c r="W752" i="1"/>
  <c r="W748" i="1"/>
  <c r="W744" i="1"/>
  <c r="W740" i="1"/>
  <c r="W736" i="1"/>
  <c r="W732" i="1"/>
  <c r="W728" i="1"/>
  <c r="W724" i="1"/>
  <c r="W720" i="1"/>
  <c r="W716" i="1"/>
  <c r="W712" i="1"/>
  <c r="W708" i="1"/>
  <c r="W704" i="1"/>
  <c r="W700" i="1"/>
  <c r="W696" i="1"/>
  <c r="W692" i="1"/>
  <c r="W688" i="1"/>
  <c r="W684" i="1"/>
  <c r="W680" i="1"/>
  <c r="W676" i="1"/>
  <c r="W672" i="1"/>
  <c r="W668" i="1"/>
  <c r="W664" i="1"/>
  <c r="W660" i="1"/>
  <c r="W656" i="1"/>
  <c r="W652" i="1"/>
  <c r="W648" i="1"/>
  <c r="W644" i="1"/>
  <c r="W640" i="1"/>
  <c r="W636" i="1"/>
  <c r="W632" i="1"/>
  <c r="W628" i="1"/>
  <c r="W624" i="1"/>
  <c r="W620" i="1"/>
  <c r="W616" i="1"/>
  <c r="W612" i="1"/>
  <c r="W608" i="1"/>
  <c r="W604" i="1"/>
  <c r="W600" i="1"/>
  <c r="W596" i="1"/>
  <c r="W592" i="1"/>
  <c r="W588" i="1"/>
  <c r="W584" i="1"/>
  <c r="W580" i="1"/>
  <c r="W576" i="1"/>
  <c r="W572" i="1"/>
  <c r="W568" i="1"/>
  <c r="W564" i="1"/>
  <c r="W560" i="1"/>
  <c r="W556" i="1"/>
  <c r="W552" i="1"/>
  <c r="W548" i="1"/>
  <c r="W544" i="1"/>
  <c r="W540" i="1"/>
  <c r="W536" i="1"/>
  <c r="W532" i="1"/>
  <c r="W528" i="1"/>
  <c r="W524" i="1"/>
  <c r="W520" i="1"/>
  <c r="W516" i="1"/>
  <c r="W512" i="1"/>
  <c r="W508" i="1"/>
  <c r="W504" i="1"/>
  <c r="W500" i="1"/>
  <c r="W496" i="1"/>
  <c r="W492" i="1"/>
  <c r="W488" i="1"/>
  <c r="W484" i="1"/>
  <c r="W480" i="1"/>
  <c r="W476" i="1"/>
  <c r="W472" i="1"/>
  <c r="W468" i="1"/>
  <c r="W464" i="1"/>
  <c r="W460" i="1"/>
  <c r="W456" i="1"/>
  <c r="W452" i="1"/>
  <c r="W448" i="1"/>
  <c r="W444" i="1"/>
  <c r="W440" i="1"/>
  <c r="W436" i="1"/>
  <c r="W432" i="1"/>
  <c r="W428" i="1"/>
  <c r="W424" i="1"/>
  <c r="W420" i="1"/>
  <c r="W416" i="1"/>
  <c r="W412" i="1"/>
  <c r="W408" i="1"/>
  <c r="W404" i="1"/>
  <c r="W400" i="1"/>
  <c r="W396" i="1"/>
  <c r="W392" i="1"/>
  <c r="W388" i="1"/>
  <c r="W384" i="1"/>
  <c r="W380" i="1"/>
  <c r="W376" i="1"/>
  <c r="W372" i="1"/>
  <c r="W368" i="1"/>
  <c r="W364" i="1"/>
  <c r="W360" i="1"/>
  <c r="W356" i="1"/>
  <c r="W352" i="1"/>
  <c r="W348" i="1"/>
  <c r="W344" i="1"/>
  <c r="W340" i="1"/>
  <c r="W336" i="1"/>
  <c r="W332" i="1"/>
  <c r="W328" i="1"/>
  <c r="W324" i="1"/>
  <c r="W320" i="1"/>
  <c r="W316" i="1"/>
  <c r="W312" i="1"/>
  <c r="W308" i="1"/>
  <c r="W304" i="1"/>
  <c r="W300" i="1"/>
  <c r="W296" i="1"/>
  <c r="W292" i="1"/>
  <c r="W288" i="1"/>
  <c r="W284" i="1"/>
  <c r="W280" i="1"/>
  <c r="W276" i="1"/>
  <c r="W272" i="1"/>
  <c r="W268" i="1"/>
  <c r="W264" i="1"/>
  <c r="W260" i="1"/>
  <c r="W256" i="1"/>
  <c r="W252" i="1"/>
  <c r="W248" i="1"/>
  <c r="W244" i="1"/>
  <c r="W240" i="1"/>
  <c r="W236" i="1"/>
  <c r="W232" i="1"/>
  <c r="W228" i="1"/>
  <c r="W224" i="1"/>
  <c r="W220" i="1"/>
  <c r="W216" i="1"/>
  <c r="W212" i="1"/>
  <c r="W208" i="1"/>
  <c r="W204" i="1"/>
  <c r="W200" i="1"/>
  <c r="W196" i="1"/>
  <c r="W192" i="1"/>
  <c r="W188" i="1"/>
  <c r="W184" i="1"/>
  <c r="W180" i="1"/>
  <c r="W176" i="1"/>
  <c r="W172" i="1"/>
  <c r="W168" i="1"/>
  <c r="W164" i="1"/>
  <c r="W160" i="1"/>
  <c r="W156" i="1"/>
  <c r="W152" i="1"/>
  <c r="W148" i="1"/>
  <c r="W144" i="1"/>
  <c r="W140" i="1"/>
  <c r="W136" i="1"/>
  <c r="W132" i="1"/>
  <c r="W128" i="1"/>
  <c r="W124" i="1"/>
  <c r="W120" i="1"/>
  <c r="W116" i="1"/>
  <c r="W112" i="1"/>
  <c r="W108" i="1"/>
  <c r="W104" i="1"/>
  <c r="W100" i="1"/>
  <c r="W96" i="1"/>
  <c r="W92" i="1"/>
  <c r="W88" i="1"/>
  <c r="W84" i="1"/>
  <c r="W80" i="1"/>
  <c r="W76" i="1"/>
  <c r="W72" i="1"/>
  <c r="W68" i="1"/>
  <c r="W64" i="1"/>
  <c r="W60" i="1"/>
  <c r="W56" i="1"/>
  <c r="W52" i="1"/>
  <c r="W48" i="1"/>
  <c r="W44" i="1"/>
  <c r="W40" i="1"/>
  <c r="W36" i="1"/>
  <c r="W32" i="1"/>
  <c r="W28" i="1"/>
  <c r="W24" i="1"/>
  <c r="W20" i="1"/>
  <c r="W16" i="1"/>
  <c r="W12" i="1"/>
  <c r="W8" i="1"/>
  <c r="W4" i="1"/>
  <c r="W4996" i="1"/>
  <c r="W4988" i="1"/>
  <c r="W4980" i="1"/>
  <c r="W4972" i="1"/>
  <c r="W4964" i="1"/>
  <c r="W4956" i="1"/>
  <c r="W4948" i="1"/>
  <c r="W4940" i="1"/>
  <c r="W4932" i="1"/>
  <c r="W4924" i="1"/>
  <c r="W4916" i="1"/>
  <c r="W4908" i="1"/>
  <c r="W4900" i="1"/>
  <c r="W4892" i="1"/>
  <c r="W4884" i="1"/>
  <c r="W4876" i="1"/>
  <c r="W4868" i="1"/>
  <c r="W4860" i="1"/>
  <c r="W4852" i="1"/>
  <c r="W4844" i="1"/>
  <c r="W4836" i="1"/>
  <c r="W4828" i="1"/>
  <c r="W4820" i="1"/>
  <c r="W4812" i="1"/>
  <c r="W4804" i="1"/>
  <c r="W4796" i="1"/>
  <c r="W4788" i="1"/>
  <c r="W4780" i="1"/>
  <c r="W4772" i="1"/>
  <c r="W4764" i="1"/>
  <c r="W4756" i="1"/>
  <c r="W4748" i="1"/>
  <c r="W4740" i="1"/>
  <c r="W4732" i="1"/>
  <c r="W4724" i="1"/>
  <c r="W4716" i="1"/>
  <c r="W4700" i="1"/>
  <c r="W4684" i="1"/>
  <c r="W4668" i="1"/>
  <c r="W4652" i="1"/>
  <c r="W4636" i="1"/>
  <c r="W4620" i="1"/>
  <c r="W4604" i="1"/>
  <c r="W4588" i="1"/>
  <c r="W4572" i="1"/>
  <c r="W4556" i="1"/>
  <c r="W4540" i="1"/>
  <c r="W4524" i="1"/>
  <c r="W4508" i="1"/>
  <c r="W4492" i="1"/>
  <c r="W4476" i="1"/>
  <c r="W4460" i="1"/>
  <c r="W4444" i="1"/>
  <c r="W4428" i="1"/>
  <c r="W4412" i="1"/>
  <c r="W4396" i="1"/>
  <c r="W4380" i="1"/>
  <c r="W4364" i="1"/>
  <c r="W4348" i="1"/>
  <c r="W4332" i="1"/>
  <c r="W4316" i="1"/>
  <c r="W4300" i="1"/>
  <c r="W4284" i="1"/>
  <c r="W4268" i="1"/>
  <c r="W4252" i="1"/>
  <c r="W4236" i="1"/>
  <c r="W4220" i="1"/>
  <c r="W4204" i="1"/>
  <c r="W4188" i="1"/>
  <c r="W4172" i="1"/>
  <c r="W4156" i="1"/>
  <c r="W4140" i="1"/>
  <c r="W4124" i="1"/>
  <c r="W4108" i="1"/>
  <c r="W4092" i="1"/>
  <c r="W4076" i="1"/>
  <c r="W4060" i="1"/>
  <c r="W4044" i="1"/>
  <c r="W4028" i="1"/>
  <c r="W4012" i="1"/>
  <c r="W3996" i="1"/>
  <c r="W3980" i="1"/>
  <c r="W3964" i="1"/>
  <c r="W3948" i="1"/>
  <c r="W3932" i="1"/>
  <c r="W3916" i="1"/>
  <c r="W3900" i="1"/>
  <c r="W3884" i="1"/>
  <c r="W3868" i="1"/>
  <c r="W3852" i="1"/>
  <c r="W3836" i="1"/>
  <c r="W3820" i="1"/>
  <c r="W3804" i="1"/>
  <c r="W3788" i="1"/>
  <c r="W3448" i="1"/>
  <c r="W3384" i="1"/>
  <c r="W3320" i="1"/>
  <c r="W3256" i="1"/>
  <c r="W3192" i="1"/>
  <c r="W3128" i="1"/>
  <c r="W3064" i="1"/>
  <c r="W3000" i="1"/>
  <c r="W2936" i="1"/>
  <c r="W2872" i="1"/>
  <c r="W2808" i="1"/>
  <c r="W2744" i="1"/>
  <c r="W2680" i="1"/>
  <c r="W2608" i="1"/>
  <c r="W2465" i="1"/>
  <c r="W1526" i="1"/>
</calcChain>
</file>

<file path=xl/sharedStrings.xml><?xml version="1.0" encoding="utf-8"?>
<sst xmlns="http://schemas.openxmlformats.org/spreadsheetml/2006/main" count="45232" uniqueCount="1580">
  <si>
    <t>Farmer_ID</t>
  </si>
  <si>
    <t>Country</t>
  </si>
  <si>
    <t>State</t>
  </si>
  <si>
    <t>Year</t>
  </si>
  <si>
    <t>Season</t>
  </si>
  <si>
    <t>Crop</t>
  </si>
  <si>
    <t>Farm_Size_ha</t>
  </si>
  <si>
    <t>Quantity_Harvested_kg</t>
  </si>
  <si>
    <t>Quantity_Sold_kg</t>
  </si>
  <si>
    <t>Distance_to_Market_km</t>
  </si>
  <si>
    <t>Transport_Mode</t>
  </si>
  <si>
    <t>Transport_Time_hr</t>
  </si>
  <si>
    <t>Road_Condition</t>
  </si>
  <si>
    <t>Transport_Cost_NGN</t>
  </si>
  <si>
    <t>Storage_Duration_days</t>
  </si>
  <si>
    <t>Storage_Loss_%</t>
  </si>
  <si>
    <t>Input_Cost_NGN</t>
  </si>
  <si>
    <t>Market_Price_NGN_perkg</t>
  </si>
  <si>
    <t>Market_Access</t>
  </si>
  <si>
    <t>Credit_Access</t>
  </si>
  <si>
    <t>Final_Profit_NGN</t>
  </si>
  <si>
    <t>F0371</t>
  </si>
  <si>
    <t>F0742</t>
  </si>
  <si>
    <t>F0830</t>
  </si>
  <si>
    <t>F1261</t>
  </si>
  <si>
    <t>F0301</t>
  </si>
  <si>
    <t>F0366</t>
  </si>
  <si>
    <t>F0046</t>
  </si>
  <si>
    <t>F0236</t>
  </si>
  <si>
    <t>F0344</t>
  </si>
  <si>
    <t>F0734</t>
  </si>
  <si>
    <t>F0343</t>
  </si>
  <si>
    <t>F0882</t>
  </si>
  <si>
    <t>F0133</t>
  </si>
  <si>
    <t>F0520</t>
  </si>
  <si>
    <t>F0307</t>
  </si>
  <si>
    <t>F0127</t>
  </si>
  <si>
    <t>F0505</t>
  </si>
  <si>
    <t>F0172</t>
  </si>
  <si>
    <t>F0030</t>
  </si>
  <si>
    <t>F0579</t>
  </si>
  <si>
    <t>F0410</t>
  </si>
  <si>
    <t>F0607</t>
  </si>
  <si>
    <t>F1156</t>
  </si>
  <si>
    <t>F1213</t>
  </si>
  <si>
    <t>F1319</t>
  </si>
  <si>
    <t>F1053</t>
  </si>
  <si>
    <t>F1028</t>
  </si>
  <si>
    <t>F0978</t>
  </si>
  <si>
    <t>F0293</t>
  </si>
  <si>
    <t>F0838</t>
  </si>
  <si>
    <t>F0969</t>
  </si>
  <si>
    <t>F0540</t>
  </si>
  <si>
    <t>F1353</t>
  </si>
  <si>
    <t>F0566</t>
  </si>
  <si>
    <t>F0517</t>
  </si>
  <si>
    <t>F0064</t>
  </si>
  <si>
    <t>F1054</t>
  </si>
  <si>
    <t>F1462</t>
  </si>
  <si>
    <t>F1060</t>
  </si>
  <si>
    <t>F0076</t>
  </si>
  <si>
    <t>F0513</t>
  </si>
  <si>
    <t>F0610</t>
  </si>
  <si>
    <t>F1032</t>
  </si>
  <si>
    <t>F0054</t>
  </si>
  <si>
    <t>F0747</t>
  </si>
  <si>
    <t>F0013</t>
  </si>
  <si>
    <t>F0308</t>
  </si>
  <si>
    <t>F0258</t>
  </si>
  <si>
    <t>F1475</t>
  </si>
  <si>
    <t>F0287</t>
  </si>
  <si>
    <t>F0685</t>
  </si>
  <si>
    <t>F0446</t>
  </si>
  <si>
    <t>F0002</t>
  </si>
  <si>
    <t>F0507</t>
  </si>
  <si>
    <t>F0860</t>
  </si>
  <si>
    <t>F0699</t>
  </si>
  <si>
    <t>F0874</t>
  </si>
  <si>
    <t>F0317</t>
  </si>
  <si>
    <t>F0497</t>
  </si>
  <si>
    <t>F1205</t>
  </si>
  <si>
    <t>F1010</t>
  </si>
  <si>
    <t>F1479</t>
  </si>
  <si>
    <t>F0302</t>
  </si>
  <si>
    <t>F1272</t>
  </si>
  <si>
    <t>F0219</t>
  </si>
  <si>
    <t>F1430</t>
  </si>
  <si>
    <t>F1181</t>
  </si>
  <si>
    <t>F0909</t>
  </si>
  <si>
    <t>F0574</t>
  </si>
  <si>
    <t>F1240</t>
  </si>
  <si>
    <t>F0429</t>
  </si>
  <si>
    <t>F0752</t>
  </si>
  <si>
    <t>F0542</t>
  </si>
  <si>
    <t>F1218</t>
  </si>
  <si>
    <t>F0074</t>
  </si>
  <si>
    <t>F0714</t>
  </si>
  <si>
    <t>F1235</t>
  </si>
  <si>
    <t>F0321</t>
  </si>
  <si>
    <t>F0675</t>
  </si>
  <si>
    <t>F0431</t>
  </si>
  <si>
    <t>F0662</t>
  </si>
  <si>
    <t>F1324</t>
  </si>
  <si>
    <t>F0907</t>
  </si>
  <si>
    <t>F0021</t>
  </si>
  <si>
    <t>F0275</t>
  </si>
  <si>
    <t>F0493</t>
  </si>
  <si>
    <t>F0694</t>
  </si>
  <si>
    <t>F0267</t>
  </si>
  <si>
    <t>F1138</t>
  </si>
  <si>
    <t>F0387</t>
  </si>
  <si>
    <t>F1332</t>
  </si>
  <si>
    <t>F1245</t>
  </si>
  <si>
    <t>F1089</t>
  </si>
  <si>
    <t>F1179</t>
  </si>
  <si>
    <t>F0897</t>
  </si>
  <si>
    <t>F0020</t>
  </si>
  <si>
    <t>F0862</t>
  </si>
  <si>
    <t>F0790</t>
  </si>
  <si>
    <t>F0881</t>
  </si>
  <si>
    <t>F0389</t>
  </si>
  <si>
    <t>F0661</t>
  </si>
  <si>
    <t>F1445</t>
  </si>
  <si>
    <t>F0370</t>
  </si>
  <si>
    <t>F0106</t>
  </si>
  <si>
    <t>F0595</t>
  </si>
  <si>
    <t>F0348</t>
  </si>
  <si>
    <t>F0721</t>
  </si>
  <si>
    <t>F0737</t>
  </si>
  <si>
    <t>F0250</t>
  </si>
  <si>
    <t>F0875</t>
  </si>
  <si>
    <t>F1000</t>
  </si>
  <si>
    <t>F0844</t>
  </si>
  <si>
    <t>F0786</t>
  </si>
  <si>
    <t>F0490</t>
  </si>
  <si>
    <t>F0588</t>
  </si>
  <si>
    <t>F1012</t>
  </si>
  <si>
    <t>F0868</t>
  </si>
  <si>
    <t>F0796</t>
  </si>
  <si>
    <t>F0748</t>
  </si>
  <si>
    <t>F0230</t>
  </si>
  <si>
    <t>F0232</t>
  </si>
  <si>
    <t>F1439</t>
  </si>
  <si>
    <t>F1399</t>
  </si>
  <si>
    <t>F0674</t>
  </si>
  <si>
    <t>F1008</t>
  </si>
  <si>
    <t>F1433</t>
  </si>
  <si>
    <t>F0751</t>
  </si>
  <si>
    <t>F1311</t>
  </si>
  <si>
    <t>F0562</t>
  </si>
  <si>
    <t>F1377</t>
  </si>
  <si>
    <t>F0947</t>
  </si>
  <si>
    <t>F1075</t>
  </si>
  <si>
    <t>F0120</t>
  </si>
  <si>
    <t>F0992</t>
  </si>
  <si>
    <t>F0422</t>
  </si>
  <si>
    <t>F0553</t>
  </si>
  <si>
    <t>F1358</t>
  </si>
  <si>
    <t>F0668</t>
  </si>
  <si>
    <t>F0121</t>
  </si>
  <si>
    <t>F1251</t>
  </si>
  <si>
    <t>F1286</t>
  </si>
  <si>
    <t>F0319</t>
  </si>
  <si>
    <t>F0961</t>
  </si>
  <si>
    <t>F1030</t>
  </si>
  <si>
    <t>F0201</t>
  </si>
  <si>
    <t>F0116</t>
  </si>
  <si>
    <t>F1418</t>
  </si>
  <si>
    <t>F0179</t>
  </si>
  <si>
    <t>F0233</t>
  </si>
  <si>
    <t>F0084</t>
  </si>
  <si>
    <t>F0501</t>
  </si>
  <si>
    <t>F0442</t>
  </si>
  <si>
    <t>F0346</t>
  </si>
  <si>
    <t>F0696</t>
  </si>
  <si>
    <t>F0488</t>
  </si>
  <si>
    <t>F0866</t>
  </si>
  <si>
    <t>F0659</t>
  </si>
  <si>
    <t>F1321</t>
  </si>
  <si>
    <t>F1326</t>
  </si>
  <si>
    <t>F1202</t>
  </si>
  <si>
    <t>F0009</t>
  </si>
  <si>
    <t>F0487</t>
  </si>
  <si>
    <t>F0964</t>
  </si>
  <si>
    <t>F0375</t>
  </si>
  <si>
    <t>F0536</t>
  </si>
  <si>
    <t>F0380</t>
  </si>
  <si>
    <t>F1173</t>
  </si>
  <si>
    <t>F1231</t>
  </si>
  <si>
    <t>F0836</t>
  </si>
  <si>
    <t>F1082</t>
  </si>
  <si>
    <t>F0894</t>
  </si>
  <si>
    <t>F0412</t>
  </si>
  <si>
    <t>F0052</t>
  </si>
  <si>
    <t>F1466</t>
  </si>
  <si>
    <t>F1364</t>
  </si>
  <si>
    <t>F0304</t>
  </si>
  <si>
    <t>F0954</t>
  </si>
  <si>
    <t>F0092</t>
  </si>
  <si>
    <t>F1094</t>
  </si>
  <si>
    <t>F0645</t>
  </si>
  <si>
    <t>F0362</t>
  </si>
  <si>
    <t>F0131</t>
  </si>
  <si>
    <t>F0856</t>
  </si>
  <si>
    <t>F0552</t>
  </si>
  <si>
    <t>F1423</t>
  </si>
  <si>
    <t>F1043</t>
  </si>
  <si>
    <t>F0726</t>
  </si>
  <si>
    <t>F0029</t>
  </si>
  <si>
    <t>F0038</t>
  </si>
  <si>
    <t>F0982</t>
  </si>
  <si>
    <t>F1139</t>
  </si>
  <si>
    <t>F1289</t>
  </si>
  <si>
    <t>F0703</t>
  </si>
  <si>
    <t>F0539</t>
  </si>
  <si>
    <t>F0512</t>
  </si>
  <si>
    <t>F0055</t>
  </si>
  <si>
    <t>F0017</t>
  </si>
  <si>
    <t>F1244</t>
  </si>
  <si>
    <t>F1297</t>
  </si>
  <si>
    <t>F0985</t>
  </si>
  <si>
    <t>F0934</t>
  </si>
  <si>
    <t>F0306</t>
  </si>
  <si>
    <t>F1307</t>
  </si>
  <si>
    <t>F0465</t>
  </si>
  <si>
    <t>F0141</t>
  </si>
  <si>
    <t>F0468</t>
  </si>
  <si>
    <t>F0771</t>
  </si>
  <si>
    <t>F1087</t>
  </si>
  <si>
    <t>F1253</t>
  </si>
  <si>
    <t>F0385</t>
  </si>
  <si>
    <t>F1161</t>
  </si>
  <si>
    <t>F0967</t>
  </si>
  <si>
    <t>F0870</t>
  </si>
  <si>
    <t>F0902</t>
  </si>
  <si>
    <t>F1203</t>
  </si>
  <si>
    <t>F0827</t>
  </si>
  <si>
    <t>F0974</t>
  </si>
  <si>
    <t>F0920</t>
  </si>
  <si>
    <t>F1349</t>
  </si>
  <si>
    <t>F0797</t>
  </si>
  <si>
    <t>F0913</t>
  </si>
  <si>
    <t>F0012</t>
  </si>
  <si>
    <t>F0140</t>
  </si>
  <si>
    <t>F1002</t>
  </si>
  <si>
    <t>F0632</t>
  </si>
  <si>
    <t>F0303</t>
  </si>
  <si>
    <t>F0206</t>
  </si>
  <si>
    <t>F0859</t>
  </si>
  <si>
    <t>F1467</t>
  </si>
  <si>
    <t>F0999</t>
  </si>
  <si>
    <t>F0292</t>
  </si>
  <si>
    <t>F1115</t>
  </si>
  <si>
    <t>F1492</t>
  </si>
  <si>
    <t>F0342</t>
  </si>
  <si>
    <t>F0995</t>
  </si>
  <si>
    <t>F1444</t>
  </si>
  <si>
    <t>F1019</t>
  </si>
  <si>
    <t>F0669</t>
  </si>
  <si>
    <t>F0018</t>
  </si>
  <si>
    <t>F0638</t>
  </si>
  <si>
    <t>F0450</t>
  </si>
  <si>
    <t>F1284</t>
  </si>
  <si>
    <t>F0769</t>
  </si>
  <si>
    <t>F0799</t>
  </si>
  <si>
    <t>F0404</t>
  </si>
  <si>
    <t>F1481</t>
  </si>
  <si>
    <t>F0828</t>
  </si>
  <si>
    <t>F0727</t>
  </si>
  <si>
    <t>F0077</t>
  </si>
  <si>
    <t>F0281</t>
  </si>
  <si>
    <t>F0353</t>
  </si>
  <si>
    <t>F0910</t>
  </si>
  <si>
    <t>F0118</t>
  </si>
  <si>
    <t>F1196</t>
  </si>
  <si>
    <t>F0772</t>
  </si>
  <si>
    <t>F0914</t>
  </si>
  <si>
    <t>F0026</t>
  </si>
  <si>
    <t>F0033</t>
  </si>
  <si>
    <t>F0800</t>
  </si>
  <si>
    <t>F0556</t>
  </si>
  <si>
    <t>F1401</t>
  </si>
  <si>
    <t>F0988</t>
  </si>
  <si>
    <t>F0543</t>
  </si>
  <si>
    <t>F1271</t>
  </si>
  <si>
    <t>F0223</t>
  </si>
  <si>
    <t>F1280</t>
  </si>
  <si>
    <t>F0803</t>
  </si>
  <si>
    <t>F0545</t>
  </si>
  <si>
    <t>F1101</t>
  </si>
  <si>
    <t>F1342</t>
  </si>
  <si>
    <t>F0310</t>
  </si>
  <si>
    <t>F0577</t>
  </si>
  <si>
    <t>F0299</t>
  </si>
  <si>
    <t>F0554</t>
  </si>
  <si>
    <t>F1344</t>
  </si>
  <si>
    <t>F1198</t>
  </si>
  <si>
    <t>F0606</t>
  </si>
  <si>
    <t>F1498</t>
  </si>
  <si>
    <t>F0197</t>
  </si>
  <si>
    <t>F0482</t>
  </si>
  <si>
    <t>F0254</t>
  </si>
  <si>
    <t>F0704</t>
  </si>
  <si>
    <t>F0024</t>
  </si>
  <si>
    <t>F0130</t>
  </si>
  <si>
    <t>F0205</t>
  </si>
  <si>
    <t>F1465</t>
  </si>
  <si>
    <t>F0984</t>
  </si>
  <si>
    <t>F1182</t>
  </si>
  <si>
    <t>F0956</t>
  </si>
  <si>
    <t>F1237</t>
  </si>
  <si>
    <t>F1071</t>
  </si>
  <si>
    <t>F1322</t>
  </si>
  <si>
    <t>F0523</t>
  </si>
  <si>
    <t>F0921</t>
  </si>
  <si>
    <t>F1001</t>
  </si>
  <si>
    <t>F0432</t>
  </si>
  <si>
    <t>F0951</t>
  </si>
  <si>
    <t>F0656</t>
  </si>
  <si>
    <t>F0203</t>
  </si>
  <si>
    <t>F1125</t>
  </si>
  <si>
    <t>F0025</t>
  </si>
  <si>
    <t>F0644</t>
  </si>
  <si>
    <t>F0101</t>
  </si>
  <si>
    <t>F0218</t>
  </si>
  <si>
    <t>F0923</t>
  </si>
  <si>
    <t>F0341</t>
  </si>
  <si>
    <t>F0929</t>
  </si>
  <si>
    <t>F0688</t>
  </si>
  <si>
    <t>F0731</t>
  </si>
  <si>
    <t>F1294</t>
  </si>
  <si>
    <t>F1070</t>
  </si>
  <si>
    <t>F0099</t>
  </si>
  <si>
    <t>F1327</t>
  </si>
  <si>
    <t>F0614</t>
  </si>
  <si>
    <t>F1442</t>
  </si>
  <si>
    <t>F1262</t>
  </si>
  <si>
    <t>F1493</t>
  </si>
  <si>
    <t>F0625</t>
  </si>
  <si>
    <t>F1142</t>
  </si>
  <si>
    <t>F1490</t>
  </si>
  <si>
    <t>F1302</t>
  </si>
  <si>
    <t>F1126</t>
  </si>
  <si>
    <t>F0819</t>
  </si>
  <si>
    <t>F1368</t>
  </si>
  <si>
    <t>F0789</t>
  </si>
  <si>
    <t>F0533</t>
  </si>
  <si>
    <t>F0589</t>
  </si>
  <si>
    <t>F0544</t>
  </si>
  <si>
    <t>F0285</t>
  </si>
  <si>
    <t>F1157</t>
  </si>
  <si>
    <t>F1389</t>
  </si>
  <si>
    <t>F0195</t>
  </si>
  <si>
    <t>F0578</t>
  </si>
  <si>
    <t>F0336</t>
  </si>
  <si>
    <t>F0932</t>
  </si>
  <si>
    <t>F1374</t>
  </si>
  <si>
    <t>F1120</t>
  </si>
  <si>
    <t>F0525</t>
  </si>
  <si>
    <t>F0898</t>
  </si>
  <si>
    <t>F1210</t>
  </si>
  <si>
    <t>F1099</t>
  </si>
  <si>
    <t>F0034</t>
  </si>
  <si>
    <t>F0712</t>
  </si>
  <si>
    <t>F0333</t>
  </si>
  <si>
    <t>F1180</t>
  </si>
  <si>
    <t>F0960</t>
  </si>
  <si>
    <t>F0823</t>
  </si>
  <si>
    <t>F0989</t>
  </si>
  <si>
    <t>F0762</t>
  </si>
  <si>
    <t>F1257</t>
  </si>
  <si>
    <t>F0098</t>
  </si>
  <si>
    <t>F0461</t>
  </si>
  <si>
    <t>F0448</t>
  </si>
  <si>
    <t>F0031</t>
  </si>
  <si>
    <t>F0491</t>
  </si>
  <si>
    <t>F0065</t>
  </si>
  <si>
    <t>F1469</t>
  </si>
  <si>
    <t>F0621</t>
  </si>
  <si>
    <t>F1287</t>
  </si>
  <si>
    <t>F0269</t>
  </si>
  <si>
    <t>F1145</t>
  </si>
  <si>
    <t>F0406</t>
  </si>
  <si>
    <t>F1024</t>
  </si>
  <si>
    <t>F0244</t>
  </si>
  <si>
    <t>F0583</t>
  </si>
  <si>
    <t>F0616</t>
  </si>
  <si>
    <t>F0198</t>
  </si>
  <si>
    <t>F0582</t>
  </si>
  <si>
    <t>F1255</t>
  </si>
  <si>
    <t>F1116</t>
  </si>
  <si>
    <t>F0402</t>
  </si>
  <si>
    <t>F1387</t>
  </si>
  <si>
    <t>F0499</t>
  </si>
  <si>
    <t>F1129</t>
  </si>
  <si>
    <t>F1329</t>
  </si>
  <si>
    <t>F0650</t>
  </si>
  <si>
    <t>F0532</t>
  </si>
  <si>
    <t>F0351</t>
  </si>
  <si>
    <t>F1266</t>
  </si>
  <si>
    <t>F0526</t>
  </si>
  <si>
    <t>F0279</t>
  </si>
  <si>
    <t>F1106</t>
  </si>
  <si>
    <t>F0295</t>
  </si>
  <si>
    <t>F0980</t>
  </si>
  <si>
    <t>F0885</t>
  </si>
  <si>
    <t>F0593</t>
  </si>
  <si>
    <t>F1144</t>
  </si>
  <si>
    <t>F0152</t>
  </si>
  <si>
    <t>F1165</t>
  </si>
  <si>
    <t>F0602</t>
  </si>
  <si>
    <t>F0755</t>
  </si>
  <si>
    <t>F0510</t>
  </si>
  <si>
    <t>F0846</t>
  </si>
  <si>
    <t>F0125</t>
  </si>
  <si>
    <t>F0408</t>
  </si>
  <si>
    <t>F0648</t>
  </si>
  <si>
    <t>F0263</t>
  </si>
  <si>
    <t>F0527</t>
  </si>
  <si>
    <t>F0778</t>
  </si>
  <si>
    <t>F0425</t>
  </si>
  <si>
    <t>F0671</t>
  </si>
  <si>
    <t>F1119</t>
  </si>
  <si>
    <t>F0646</t>
  </si>
  <si>
    <t>F1232</t>
  </si>
  <si>
    <t>F1328</t>
  </si>
  <si>
    <t>F1420</t>
  </si>
  <si>
    <t>F1118</t>
  </si>
  <si>
    <t>F0522</t>
  </si>
  <si>
    <t>F0483</t>
  </si>
  <si>
    <t>F0318</t>
  </si>
  <si>
    <t>F1230</t>
  </si>
  <si>
    <t>F0117</t>
  </si>
  <si>
    <t>F0109</t>
  </si>
  <si>
    <t>F0231</t>
  </si>
  <si>
    <t>F0824</t>
  </si>
  <si>
    <t>F1078</t>
  </si>
  <si>
    <t>F0282</t>
  </si>
  <si>
    <t>F0147</t>
  </si>
  <si>
    <t>F0496</t>
  </si>
  <si>
    <t>F1057</t>
  </si>
  <si>
    <t>F0228</t>
  </si>
  <si>
    <t>F0873</t>
  </si>
  <si>
    <t>F1366</t>
  </si>
  <si>
    <t>F1062</t>
  </si>
  <si>
    <t>F0381</t>
  </si>
  <si>
    <t>F0596</t>
  </si>
  <si>
    <t>F1482</t>
  </si>
  <si>
    <t>F0444</t>
  </si>
  <si>
    <t>F0502</t>
  </si>
  <si>
    <t>F1483</t>
  </si>
  <si>
    <t>F0702</t>
  </si>
  <si>
    <t>F0335</t>
  </si>
  <si>
    <t>F0159</t>
  </si>
  <si>
    <t>F1323</t>
  </si>
  <si>
    <t>F0804</t>
  </si>
  <si>
    <t>F0768</t>
  </si>
  <si>
    <t>F0684</t>
  </si>
  <si>
    <t>F0741</t>
  </si>
  <si>
    <t>F0354</t>
  </si>
  <si>
    <t>F0298</t>
  </si>
  <si>
    <t>F0451</t>
  </si>
  <si>
    <t>F1086</t>
  </si>
  <si>
    <t>F1018</t>
  </si>
  <si>
    <t>F0758</t>
  </si>
  <si>
    <t>F0395</t>
  </si>
  <si>
    <t>F0148</t>
  </si>
  <si>
    <t>F1474</t>
  </si>
  <si>
    <t>F0575</t>
  </si>
  <si>
    <t>F0472</t>
  </si>
  <si>
    <t>F0398</t>
  </si>
  <si>
    <t>F0175</t>
  </si>
  <si>
    <t>F0093</t>
  </si>
  <si>
    <t>F1427</t>
  </si>
  <si>
    <t>F1391</t>
  </si>
  <si>
    <t>F1174</t>
  </si>
  <si>
    <t>F1434</t>
  </si>
  <si>
    <t>F1373</t>
  </si>
  <si>
    <t>F1163</t>
  </si>
  <si>
    <t>F0892</t>
  </si>
  <si>
    <t>F0424</t>
  </si>
  <si>
    <t>F0278</t>
  </si>
  <si>
    <t>F0171</t>
  </si>
  <si>
    <t>F0142</t>
  </si>
  <si>
    <t>F0075</t>
  </si>
  <si>
    <t>F0660</t>
  </si>
  <si>
    <t>F1340</t>
  </si>
  <si>
    <t>F0503</t>
  </si>
  <si>
    <t>F1093</t>
  </si>
  <si>
    <t>F0500</t>
  </si>
  <si>
    <t>F0664</t>
  </si>
  <si>
    <t>F0053</t>
  </si>
  <si>
    <t>F1457</t>
  </si>
  <si>
    <t>F0783</t>
  </si>
  <si>
    <t>F0403</t>
  </si>
  <si>
    <t>F1014</t>
  </si>
  <si>
    <t>F0213</t>
  </si>
  <si>
    <t>F0886</t>
  </si>
  <si>
    <t>F0113</t>
  </si>
  <si>
    <t>F1111</t>
  </si>
  <si>
    <t>F0853</t>
  </si>
  <si>
    <t>F0443</t>
  </si>
  <si>
    <t>F1293</t>
  </si>
  <si>
    <t>F0672</t>
  </si>
  <si>
    <t>F0930</t>
  </si>
  <si>
    <t>F1175</t>
  </si>
  <si>
    <t>F1136</t>
  </si>
  <si>
    <t>F0818</t>
  </si>
  <si>
    <t>F0247</t>
  </si>
  <si>
    <t>F1275</t>
  </si>
  <si>
    <t>F1397</t>
  </si>
  <si>
    <t>F1386</t>
  </si>
  <si>
    <t>F0759</t>
  </si>
  <si>
    <t>F0313</t>
  </si>
  <si>
    <t>F1334</t>
  </si>
  <si>
    <t>F0062</t>
  </si>
  <si>
    <t>F0564</t>
  </si>
  <si>
    <t>F1204</t>
  </si>
  <si>
    <t>F1100</t>
  </si>
  <si>
    <t>F0693</t>
  </si>
  <si>
    <t>F0933</t>
  </si>
  <si>
    <t>F0359</t>
  </si>
  <si>
    <t>F0124</t>
  </si>
  <si>
    <t>F0708</t>
  </si>
  <si>
    <t>F0624</t>
  </si>
  <si>
    <t>F0268</t>
  </si>
  <si>
    <t>F0715</t>
  </si>
  <si>
    <t>F0058</t>
  </si>
  <si>
    <t>F1108</t>
  </si>
  <si>
    <t>F1068</t>
  </si>
  <si>
    <t>F0035</t>
  </si>
  <si>
    <t>F0653</t>
  </si>
  <si>
    <t>F1164</t>
  </si>
  <si>
    <t>F1317</t>
  </si>
  <si>
    <t>F1092</t>
  </si>
  <si>
    <t>F1065</t>
  </si>
  <si>
    <t>F1454</t>
  </si>
  <si>
    <t>F0723</t>
  </si>
  <si>
    <t>F0997</t>
  </si>
  <si>
    <t>F0717</t>
  </si>
  <si>
    <t>F0237</t>
  </si>
  <si>
    <t>F0163</t>
  </si>
  <si>
    <t>F0568</t>
  </si>
  <si>
    <t>F1248</t>
  </si>
  <si>
    <t>F1470</t>
  </si>
  <si>
    <t>F1226</t>
  </si>
  <si>
    <t>F0089</t>
  </si>
  <si>
    <t>F0146</t>
  </si>
  <si>
    <t>F0316</t>
  </si>
  <si>
    <t>F1453</t>
  </si>
  <si>
    <t>F1411</t>
  </si>
  <si>
    <t>F0248</t>
  </si>
  <si>
    <t>F1363</t>
  </si>
  <si>
    <t>F0764</t>
  </si>
  <si>
    <t>F0590</t>
  </si>
  <si>
    <t>F0027</t>
  </si>
  <si>
    <t>F0255</t>
  </si>
  <si>
    <t>F0144</t>
  </si>
  <si>
    <t>F0097</t>
  </si>
  <si>
    <t>F1338</t>
  </si>
  <si>
    <t>F0791</t>
  </si>
  <si>
    <t>F0826</t>
  </si>
  <si>
    <t>F1372</t>
  </si>
  <si>
    <t>F0420</t>
  </si>
  <si>
    <t>F0816</t>
  </si>
  <si>
    <t>F1301</t>
  </si>
  <si>
    <t>F1417</t>
  </si>
  <si>
    <t>F0177</t>
  </si>
  <si>
    <t>F1048</t>
  </si>
  <si>
    <t>F0458</t>
  </si>
  <si>
    <t>F0469</t>
  </si>
  <si>
    <t>F1312</t>
  </si>
  <si>
    <t>F0441</t>
  </si>
  <si>
    <t>F0732</t>
  </si>
  <si>
    <t>F0479</t>
  </si>
  <si>
    <t>F0214</t>
  </si>
  <si>
    <t>F1339</t>
  </si>
  <si>
    <t>F0419</t>
  </si>
  <si>
    <t>F1201</t>
  </si>
  <si>
    <t>F0735</t>
  </si>
  <si>
    <t>F1004</t>
  </si>
  <si>
    <t>F1103</t>
  </si>
  <si>
    <t>F1278</t>
  </si>
  <si>
    <t>F0312</t>
  </si>
  <si>
    <t>F1359</t>
  </si>
  <si>
    <t>F1341</t>
  </si>
  <si>
    <t>F0761</t>
  </si>
  <si>
    <t>F1007</t>
  </si>
  <si>
    <t>F0367</t>
  </si>
  <si>
    <t>F1135</t>
  </si>
  <si>
    <t>F0808</t>
  </si>
  <si>
    <t>F0829</t>
  </si>
  <si>
    <t>F0571</t>
  </si>
  <si>
    <t>F0453</t>
  </si>
  <si>
    <t>F0480</t>
  </si>
  <si>
    <t>F0471</t>
  </si>
  <si>
    <t>F0775</t>
  </si>
  <si>
    <t>F0157</t>
  </si>
  <si>
    <t>F0347</t>
  </si>
  <si>
    <t>F1440</t>
  </si>
  <si>
    <t>F0654</t>
  </si>
  <si>
    <t>F0170</t>
  </si>
  <si>
    <t>F0457</t>
  </si>
  <si>
    <t>F0476</t>
  </si>
  <si>
    <t>F0019</t>
  </si>
  <si>
    <t>F0991</t>
  </si>
  <si>
    <t>F0746</t>
  </si>
  <si>
    <t>F1021</t>
  </si>
  <si>
    <t>F0161</t>
  </si>
  <si>
    <t>F0382</t>
  </si>
  <si>
    <t>F0066</t>
  </si>
  <si>
    <t>F1260</t>
  </si>
  <si>
    <t>F1476</t>
  </si>
  <si>
    <t>F0212</t>
  </si>
  <si>
    <t>F0619</t>
  </si>
  <si>
    <t>F0357</t>
  </si>
  <si>
    <t>F0831</t>
  </si>
  <si>
    <t>F0050</t>
  </si>
  <si>
    <t>F0421</t>
  </si>
  <si>
    <t>F1264</t>
  </si>
  <si>
    <t>F1104</t>
  </si>
  <si>
    <t>F0559</t>
  </si>
  <si>
    <t>F0792</t>
  </si>
  <si>
    <t>F0180</t>
  </si>
  <si>
    <t>F0001</t>
  </si>
  <si>
    <t>F1485</t>
  </si>
  <si>
    <t>F1131</t>
  </si>
  <si>
    <t>F0519</t>
  </si>
  <si>
    <t>F0891</t>
  </si>
  <si>
    <t>F0462</t>
  </si>
  <si>
    <t>F0550</t>
  </si>
  <si>
    <t>F0043</t>
  </si>
  <si>
    <t>F0665</t>
  </si>
  <si>
    <t>F0889</t>
  </si>
  <si>
    <t>F1050</t>
  </si>
  <si>
    <t>F0962</t>
  </si>
  <si>
    <t>F0833</t>
  </si>
  <si>
    <t>F0890</t>
  </si>
  <si>
    <t>F0459</t>
  </si>
  <si>
    <t>F0433</t>
  </si>
  <si>
    <t>F0008</t>
  </si>
  <si>
    <t>F0730</t>
  </si>
  <si>
    <t>F1183</t>
  </si>
  <si>
    <t>F1064</t>
  </si>
  <si>
    <t>F1277</t>
  </si>
  <si>
    <t>F0698</t>
  </si>
  <si>
    <t>F0939</t>
  </si>
  <si>
    <t>F0361</t>
  </si>
  <si>
    <t>F1122</t>
  </si>
  <si>
    <t>F1351</t>
  </si>
  <si>
    <t>F0710</t>
  </si>
  <si>
    <t>F1167</t>
  </si>
  <si>
    <t>F0143</t>
  </si>
  <si>
    <t>F0598</t>
  </si>
  <si>
    <t>F1497</t>
  </si>
  <si>
    <t>F1269</t>
  </si>
  <si>
    <t>F1464</t>
  </si>
  <si>
    <t>F0561</t>
  </si>
  <si>
    <t>F0169</t>
  </si>
  <si>
    <t>F0916</t>
  </si>
  <si>
    <t>F0261</t>
  </si>
  <si>
    <t>F0209</t>
  </si>
  <si>
    <t>F0996</t>
  </si>
  <si>
    <t>F1128</t>
  </si>
  <si>
    <t>F1225</t>
  </si>
  <si>
    <t>F0728</t>
  </si>
  <si>
    <t>F0489</t>
  </si>
  <si>
    <t>F0153</t>
  </si>
  <si>
    <t>F0845</t>
  </si>
  <si>
    <t>F0176</t>
  </si>
  <si>
    <t>F1381</t>
  </si>
  <si>
    <t>F0711</t>
  </si>
  <si>
    <t>F0325</t>
  </si>
  <si>
    <t>F1463</t>
  </si>
  <si>
    <t>F0876</t>
  </si>
  <si>
    <t>F1023</t>
  </si>
  <si>
    <t>F1436</t>
  </si>
  <si>
    <t>F0456</t>
  </si>
  <si>
    <t>F0139</t>
  </si>
  <si>
    <t>F1335</t>
  </si>
  <si>
    <t>F0839</t>
  </si>
  <si>
    <t>F1385</t>
  </si>
  <si>
    <t>F0399</t>
  </si>
  <si>
    <t>F0416</t>
  </si>
  <si>
    <t>F0925</t>
  </si>
  <si>
    <t>F0793</t>
  </si>
  <si>
    <t>F0492</t>
  </si>
  <si>
    <t>F1147</t>
  </si>
  <si>
    <t>F1249</t>
  </si>
  <si>
    <t>F0015</t>
  </si>
  <si>
    <t>F0572</t>
  </si>
  <si>
    <t>F1034</t>
  </si>
  <si>
    <t>F1083</t>
  </si>
  <si>
    <t>F0187</t>
  </si>
  <si>
    <t>F0241</t>
  </si>
  <si>
    <t>F0151</t>
  </si>
  <si>
    <t>F0681</t>
  </si>
  <si>
    <t>F1241</t>
  </si>
  <si>
    <t>F0082</t>
  </si>
  <si>
    <t>F0396</t>
  </si>
  <si>
    <t>F0722</t>
  </si>
  <si>
    <t>F1412</t>
  </si>
  <si>
    <t>F1162</t>
  </si>
  <si>
    <t>F0239</t>
  </si>
  <si>
    <t>F1044</t>
  </si>
  <si>
    <t>F0767</t>
  </si>
  <si>
    <t>F0679</t>
  </si>
  <si>
    <t>F0744</t>
  </si>
  <si>
    <t>F0770</t>
  </si>
  <si>
    <t>F0423</t>
  </si>
  <si>
    <t>F0373</t>
  </si>
  <si>
    <t>F0821</t>
  </si>
  <si>
    <t>F0156</t>
  </si>
  <si>
    <t>F0007</t>
  </si>
  <si>
    <t>F0320</t>
  </si>
  <si>
    <t>F0636</t>
  </si>
  <si>
    <t>F1110</t>
  </si>
  <si>
    <t>F1303</t>
  </si>
  <si>
    <t>F1027</t>
  </si>
  <si>
    <t>F0011</t>
  </si>
  <si>
    <t>F0611</t>
  </si>
  <si>
    <t>F0194</t>
  </si>
  <si>
    <t>F1036</t>
  </si>
  <si>
    <t>F0697</t>
  </si>
  <si>
    <t>F0878</t>
  </si>
  <si>
    <t>F0022</t>
  </si>
  <si>
    <t>F1388</t>
  </si>
  <si>
    <t>F0449</t>
  </si>
  <si>
    <t>F1096</t>
  </si>
  <si>
    <t>F0514</t>
  </si>
  <si>
    <t>F1056</t>
  </si>
  <si>
    <t>F0183</t>
  </si>
  <si>
    <t>F0415</t>
  </si>
  <si>
    <t>F1059</t>
  </si>
  <si>
    <t>F0733</t>
  </si>
  <si>
    <t>F0315</t>
  </si>
  <si>
    <t>F0189</t>
  </si>
  <si>
    <t>F0601</t>
  </si>
  <si>
    <t>F0842</t>
  </si>
  <si>
    <t>F0677</t>
  </si>
  <si>
    <t>F1343</t>
  </si>
  <si>
    <t>F1160</t>
  </si>
  <si>
    <t>F1360</t>
  </si>
  <si>
    <t>F1025</t>
  </si>
  <si>
    <t>F0340</t>
  </si>
  <si>
    <t>F1355</t>
  </si>
  <si>
    <t>F0940</t>
  </si>
  <si>
    <t>F0095</t>
  </si>
  <si>
    <t>F1189</t>
  </si>
  <si>
    <t>F0173</t>
  </si>
  <si>
    <t>F0297</t>
  </si>
  <si>
    <t>F0225</t>
  </si>
  <si>
    <t>F1041</t>
  </si>
  <si>
    <t>F0360</t>
  </si>
  <si>
    <t>F1361</t>
  </si>
  <si>
    <t>F1013</t>
  </si>
  <si>
    <t>F0331</t>
  </si>
  <si>
    <t>F0504</t>
  </si>
  <si>
    <t>F0822</t>
  </si>
  <si>
    <t>F1124</t>
  </si>
  <si>
    <t>F0968</t>
  </si>
  <si>
    <t>F0966</t>
  </si>
  <si>
    <t>F0162</t>
  </si>
  <si>
    <t>F0879</t>
  </si>
  <si>
    <t>F1460</t>
  </si>
  <si>
    <t>F0337</t>
  </si>
  <si>
    <t>F0852</t>
  </si>
  <si>
    <t>F0531</t>
  </si>
  <si>
    <t>F0994</t>
  </si>
  <si>
    <t>F0896</t>
  </si>
  <si>
    <t>F0435</t>
  </si>
  <si>
    <t>F0466</t>
  </si>
  <si>
    <t>F1306</t>
  </si>
  <si>
    <t>F1061</t>
  </si>
  <si>
    <t>F1400</t>
  </si>
  <si>
    <t>F0068</t>
  </si>
  <si>
    <t>F0105</t>
  </si>
  <si>
    <t>F0378</t>
  </si>
  <si>
    <t>F1029</t>
  </si>
  <si>
    <t>F0042</t>
  </si>
  <si>
    <t>F0088</t>
  </si>
  <si>
    <t>F1194</t>
  </si>
  <si>
    <t>F0976</t>
  </si>
  <si>
    <t>F1250</t>
  </si>
  <si>
    <t>F0481</t>
  </si>
  <si>
    <t>F0226</t>
  </si>
  <si>
    <t>F0271</t>
  </si>
  <si>
    <t>F0736</t>
  </si>
  <si>
    <t>F0628</t>
  </si>
  <si>
    <t>F1067</t>
  </si>
  <si>
    <t>F0637</t>
  </si>
  <si>
    <t>F1049</t>
  </si>
  <si>
    <t>F1178</t>
  </si>
  <si>
    <t>F1073</t>
  </si>
  <si>
    <t>F1042</t>
  </si>
  <si>
    <t>F0785</t>
  </si>
  <si>
    <t>F0810</t>
  </si>
  <si>
    <t>F0686</t>
  </si>
  <si>
    <t>F1309</t>
  </si>
  <si>
    <t>F1282</t>
  </si>
  <si>
    <t>F0478</t>
  </si>
  <si>
    <t>F0918</t>
  </si>
  <si>
    <t>F0753</t>
  </si>
  <si>
    <t>F0908</t>
  </si>
  <si>
    <t>F0530</t>
  </si>
  <si>
    <t>F1413</t>
  </si>
  <si>
    <t>F1477</t>
  </si>
  <si>
    <t>F1234</t>
  </si>
  <si>
    <t>F0663</t>
  </si>
  <si>
    <t>F0434</t>
  </si>
  <si>
    <t>F0463</t>
  </si>
  <si>
    <t>F0652</t>
  </si>
  <si>
    <t>F0893</t>
  </si>
  <si>
    <t>F0372</t>
  </si>
  <si>
    <t>F0364</t>
  </si>
  <si>
    <t>F1461</t>
  </si>
  <si>
    <t>F1273</t>
  </si>
  <si>
    <t>F0521</t>
  </si>
  <si>
    <t>F0687</t>
  </si>
  <si>
    <t>F1113</t>
  </si>
  <si>
    <t>F0440</t>
  </si>
  <si>
    <t>F0023</t>
  </si>
  <si>
    <t>F0763</t>
  </si>
  <si>
    <t>F0975</t>
  </si>
  <si>
    <t>F1348</t>
  </si>
  <si>
    <t>F1127</t>
  </si>
  <si>
    <t>F1496</t>
  </si>
  <si>
    <t>F0047</t>
  </si>
  <si>
    <t>F0948</t>
  </si>
  <si>
    <t>F0635</t>
  </si>
  <si>
    <t>F0102</t>
  </si>
  <si>
    <t>F0356</t>
  </si>
  <si>
    <t>F0284</t>
  </si>
  <si>
    <t>F1288</t>
  </si>
  <si>
    <t>F1333</t>
  </si>
  <si>
    <t>F0847</t>
  </si>
  <si>
    <t>F0207</t>
  </si>
  <si>
    <t>F0949</t>
  </si>
  <si>
    <t>F1346</t>
  </si>
  <si>
    <t>F0211</t>
  </si>
  <si>
    <t>F0640</t>
  </si>
  <si>
    <t>F1121</t>
  </si>
  <si>
    <t>F0757</t>
  </si>
  <si>
    <t>F1299</t>
  </si>
  <si>
    <t>F1370</t>
  </si>
  <si>
    <t>F0338</t>
  </si>
  <si>
    <t>F0204</t>
  </si>
  <si>
    <t>F1095</t>
  </si>
  <si>
    <t>F1079</t>
  </si>
  <si>
    <t>F1037</t>
  </si>
  <si>
    <t>F0814</t>
  </si>
  <si>
    <t>F0615</t>
  </si>
  <si>
    <t>F0739</t>
  </si>
  <si>
    <t>F1072</t>
  </si>
  <si>
    <t>F0765</t>
  </si>
  <si>
    <t>F0363</t>
  </si>
  <si>
    <t>F1217</t>
  </si>
  <si>
    <t>F1330</t>
  </si>
  <si>
    <t>F1447</t>
  </si>
  <si>
    <t>F0801</t>
  </si>
  <si>
    <t>F0641</t>
  </si>
  <si>
    <t>F1046</t>
  </si>
  <si>
    <t>F0754</t>
  </si>
  <si>
    <t>F0541</t>
  </si>
  <si>
    <t>F1227</t>
  </si>
  <si>
    <t>F1066</t>
  </si>
  <si>
    <t>F0555</t>
  </si>
  <si>
    <t>F0627</t>
  </si>
  <si>
    <t>F1488</t>
  </si>
  <si>
    <t>F1486</t>
  </si>
  <si>
    <t>F0246</t>
  </si>
  <si>
    <t>F1478</t>
  </si>
  <si>
    <t>F0041</t>
  </si>
  <si>
    <t>F1494</t>
  </si>
  <si>
    <t>F0108</t>
  </si>
  <si>
    <t>F0924</t>
  </si>
  <si>
    <t>F1428</t>
  </si>
  <si>
    <t>F0288</t>
  </si>
  <si>
    <t>F1224</t>
  </si>
  <si>
    <t>F0592</t>
  </si>
  <si>
    <t>F0551</t>
  </si>
  <si>
    <t>F0534</t>
  </si>
  <si>
    <t>F0455</t>
  </si>
  <si>
    <t>F0867</t>
  </si>
  <si>
    <t>F1169</t>
  </si>
  <si>
    <t>F0168</t>
  </si>
  <si>
    <t>F1055</t>
  </si>
  <si>
    <t>F0657</t>
  </si>
  <si>
    <t>F0186</t>
  </si>
  <si>
    <t>F1063</t>
  </si>
  <si>
    <t>F0164</t>
  </si>
  <si>
    <t>F0516</t>
  </si>
  <si>
    <t>F1435</t>
  </si>
  <si>
    <t>F1300</t>
  </si>
  <si>
    <t>F0056</t>
  </si>
  <si>
    <t>F0937</t>
  </si>
  <si>
    <t>F1236</t>
  </si>
  <si>
    <t>F0460</t>
  </si>
  <si>
    <t>F0185</t>
  </si>
  <si>
    <t>F1345</t>
  </si>
  <si>
    <t>F0352</t>
  </si>
  <si>
    <t>F0811</t>
  </si>
  <si>
    <t>F1252</t>
  </si>
  <si>
    <t>F1380</t>
  </si>
  <si>
    <t>F0368</t>
  </si>
  <si>
    <t>F1415</t>
  </si>
  <si>
    <t>F0155</t>
  </si>
  <si>
    <t>F0437</t>
  </si>
  <si>
    <t>F0119</t>
  </si>
  <si>
    <t>F0401</t>
  </si>
  <si>
    <t>F0952</t>
  </si>
  <si>
    <t>F1325</t>
  </si>
  <si>
    <t>F0158</t>
  </si>
  <si>
    <t>F1143</t>
  </si>
  <si>
    <t>F0718</t>
  </si>
  <si>
    <t>F1016</t>
  </si>
  <si>
    <t>F0334</t>
  </si>
  <si>
    <t>F0979</t>
  </si>
  <si>
    <t>F0605</t>
  </si>
  <si>
    <t>F1458</t>
  </si>
  <si>
    <t>F0613</t>
  </si>
  <si>
    <t>F1258</t>
  </si>
  <si>
    <t>F1114</t>
  </si>
  <si>
    <t>F0277</t>
  </si>
  <si>
    <t>F0085</t>
  </si>
  <si>
    <t>F0374</t>
  </si>
  <si>
    <t>F1393</t>
  </si>
  <si>
    <t>F1137</t>
  </si>
  <si>
    <t>F1022</t>
  </si>
  <si>
    <t>F1437</t>
  </si>
  <si>
    <t>F0943</t>
  </si>
  <si>
    <t>F0634</t>
  </si>
  <si>
    <t>F0390</t>
  </si>
  <si>
    <t>F0780</t>
  </si>
  <si>
    <t>F0861</t>
  </si>
  <si>
    <t>F0087</t>
  </si>
  <si>
    <t>F0935</t>
  </si>
  <si>
    <t>F0750</t>
  </si>
  <si>
    <t>F1362</t>
  </si>
  <si>
    <t>F1123</t>
  </si>
  <si>
    <t>F0330</t>
  </si>
  <si>
    <t>F0782</t>
  </si>
  <si>
    <t>F0229</t>
  </si>
  <si>
    <t>F1098</t>
  </si>
  <si>
    <t>F0393</t>
  </si>
  <si>
    <t>F1214</t>
  </si>
  <si>
    <t>F0649</t>
  </si>
  <si>
    <t>F0138</t>
  </si>
  <si>
    <t>F1003</t>
  </si>
  <si>
    <t>F0365</t>
  </si>
  <si>
    <t>F0238</t>
  </si>
  <si>
    <t>F1184</t>
  </si>
  <si>
    <t>F0549</t>
  </si>
  <si>
    <t>F0436</t>
  </si>
  <si>
    <t>F1193</t>
  </si>
  <si>
    <t>F0294</t>
  </si>
  <si>
    <t>F1459</t>
  </si>
  <si>
    <t>F0094</t>
  </si>
  <si>
    <t>F1298</t>
  </si>
  <si>
    <t>F0883</t>
  </si>
  <si>
    <t>F0986</t>
  </si>
  <si>
    <t>F0815</t>
  </si>
  <si>
    <t>F0630</t>
  </si>
  <si>
    <t>F0096</t>
  </si>
  <si>
    <t>F0215</t>
  </si>
  <si>
    <t>F0603</t>
  </si>
  <si>
    <t>F0917</t>
  </si>
  <si>
    <t>F0506</t>
  </si>
  <si>
    <t>F0612</t>
  </si>
  <si>
    <t>F0547</t>
  </si>
  <si>
    <t>F0993</t>
  </si>
  <si>
    <t>F0965</t>
  </si>
  <si>
    <t>F0129</t>
  </si>
  <si>
    <t>F0240</t>
  </si>
  <si>
    <t>F0569</t>
  </si>
  <si>
    <t>F0452</t>
  </si>
  <si>
    <t>F0977</t>
  </si>
  <si>
    <t>F0805</t>
  </si>
  <si>
    <t>F0245</t>
  </si>
  <si>
    <t>F0820</t>
  </si>
  <si>
    <t>F1153</t>
  </si>
  <si>
    <t>F0014</t>
  </si>
  <si>
    <t>F0296</t>
  </si>
  <si>
    <t>F1015</t>
  </si>
  <si>
    <t>F0581</t>
  </si>
  <si>
    <t>F0557</t>
  </si>
  <si>
    <t>F1168</t>
  </si>
  <si>
    <t>F0061</t>
  </si>
  <si>
    <t>F1310</t>
  </si>
  <si>
    <t>F1295</t>
  </si>
  <si>
    <t>F1425</t>
  </si>
  <si>
    <t>F0243</t>
  </si>
  <si>
    <t>F0057</t>
  </si>
  <si>
    <t>F0128</t>
  </si>
  <si>
    <t>F0283</t>
  </si>
  <si>
    <t>F0872</t>
  </si>
  <si>
    <t>F1033</t>
  </si>
  <si>
    <t>F0570</t>
  </si>
  <si>
    <t>F1177</t>
  </si>
  <si>
    <t>F0234</t>
  </si>
  <si>
    <t>F0345</t>
  </si>
  <si>
    <t>F0776</t>
  </si>
  <si>
    <t>F0651</t>
  </si>
  <si>
    <t>F0400</t>
  </si>
  <si>
    <t>F0253</t>
  </si>
  <si>
    <t>F0003</t>
  </si>
  <si>
    <t>F0322</t>
  </si>
  <si>
    <t>F0623</t>
  </si>
  <si>
    <t>F0242</t>
  </si>
  <si>
    <t>F1246</t>
  </si>
  <si>
    <t>F0379</t>
  </si>
  <si>
    <t>F0970</t>
  </si>
  <si>
    <t>F0311</t>
  </si>
  <si>
    <t>F0629</t>
  </si>
  <si>
    <t>F1188</t>
  </si>
  <si>
    <t>F0941</t>
  </si>
  <si>
    <t>F1076</t>
  </si>
  <si>
    <t>F0701</t>
  </si>
  <si>
    <t>F0812</t>
  </si>
  <si>
    <t>F0251</t>
  </si>
  <si>
    <t>F0707</t>
  </si>
  <si>
    <t>F0563</t>
  </si>
  <si>
    <t>F0787</t>
  </si>
  <si>
    <t>F1320</t>
  </si>
  <si>
    <t>F0222</t>
  </si>
  <si>
    <t>F0329</t>
  </si>
  <si>
    <t>F0051</t>
  </si>
  <si>
    <t>F0426</t>
  </si>
  <si>
    <t>F0266</t>
  </si>
  <si>
    <t>F1009</t>
  </si>
  <si>
    <t>F0972</t>
  </si>
  <si>
    <t>F0927</t>
  </si>
  <si>
    <t>F0291</t>
  </si>
  <si>
    <t>F0265</t>
  </si>
  <si>
    <t>F1406</t>
  </si>
  <si>
    <t>F0538</t>
  </si>
  <si>
    <t>F0384</t>
  </si>
  <si>
    <t>F1446</t>
  </si>
  <si>
    <t>F0973</t>
  </si>
  <si>
    <t>F1383</t>
  </si>
  <si>
    <t>F0594</t>
  </si>
  <si>
    <t>F0546</t>
  </si>
  <si>
    <t>F0494</t>
  </si>
  <si>
    <t>F0037</t>
  </si>
  <si>
    <t>F0981</t>
  </si>
  <si>
    <t>F0529</t>
  </si>
  <si>
    <t>F1197</t>
  </si>
  <si>
    <t>F0719</t>
  </si>
  <si>
    <t>F0196</t>
  </si>
  <si>
    <t>F0843</t>
  </si>
  <si>
    <t>F0032</t>
  </si>
  <si>
    <t>F1038</t>
  </si>
  <si>
    <t>F1207</t>
  </si>
  <si>
    <t>F1414</t>
  </si>
  <si>
    <t>F0073</t>
  </si>
  <si>
    <t>F0376</t>
  </si>
  <si>
    <t>F0224</t>
  </si>
  <si>
    <t>F0899</t>
  </si>
  <si>
    <t>F0851</t>
  </si>
  <si>
    <t>F0350</t>
  </si>
  <si>
    <t>F0439</t>
  </si>
  <si>
    <t>F0777</t>
  </si>
  <si>
    <t>F0016</t>
  </si>
  <si>
    <t>F1449</t>
  </si>
  <si>
    <t>F0604</t>
  </si>
  <si>
    <t>F1040</t>
  </si>
  <si>
    <t>F1256</t>
  </si>
  <si>
    <t>F0689</t>
  </si>
  <si>
    <t>F1419</t>
  </si>
  <si>
    <t>F0691</t>
  </si>
  <si>
    <t>F1130</t>
  </si>
  <si>
    <t>F0049</t>
  </si>
  <si>
    <t>F0682</t>
  </si>
  <si>
    <t>F0274</t>
  </si>
  <si>
    <t>F0919</t>
  </si>
  <si>
    <t>F0840</t>
  </si>
  <si>
    <t>F0039</t>
  </si>
  <si>
    <t>F1031</t>
  </si>
  <si>
    <t>F0983</t>
  </si>
  <si>
    <t>F0869</t>
  </si>
  <si>
    <t>F0987</t>
  </si>
  <si>
    <t>F0515</t>
  </si>
  <si>
    <t>F0467</t>
  </si>
  <si>
    <t>F0221</t>
  </si>
  <si>
    <t>F0413</t>
  </si>
  <si>
    <t>F0182</t>
  </si>
  <si>
    <t>F0160</t>
  </si>
  <si>
    <t>F1429</t>
  </si>
  <si>
    <t>F0835</t>
  </si>
  <si>
    <t>F0667</t>
  </si>
  <si>
    <t>F1058</t>
  </si>
  <si>
    <t>F0262</t>
  </si>
  <si>
    <t>F1403</t>
  </si>
  <si>
    <t>F0069</t>
  </si>
  <si>
    <t>F0405</t>
  </si>
  <si>
    <t>F1151</t>
  </si>
  <si>
    <t>F0745</t>
  </si>
  <si>
    <t>F0850</t>
  </si>
  <si>
    <t>F1408</t>
  </si>
  <si>
    <t>F0358</t>
  </si>
  <si>
    <t>F0122</t>
  </si>
  <si>
    <t>F0200</t>
  </si>
  <si>
    <t>F0107</t>
  </si>
  <si>
    <t>F1146</t>
  </si>
  <si>
    <t>F0834</t>
  </si>
  <si>
    <t>F0817</t>
  </si>
  <si>
    <t>F1221</t>
  </si>
  <si>
    <t>F0784</t>
  </si>
  <si>
    <t>F0658</t>
  </si>
  <si>
    <t>F0191</t>
  </si>
  <si>
    <t>F0006</t>
  </si>
  <si>
    <t>F0430</t>
  </si>
  <si>
    <t>F0028</t>
  </si>
  <si>
    <t>F0865</t>
  </si>
  <si>
    <t>F0115</t>
  </si>
  <si>
    <t>F0915</t>
  </si>
  <si>
    <t>F0309</t>
  </si>
  <si>
    <t>F1171</t>
  </si>
  <si>
    <t>F0709</t>
  </si>
  <si>
    <t>F0798</t>
  </si>
  <si>
    <t>F0123</t>
  </si>
  <si>
    <t>F0270</t>
  </si>
  <si>
    <t>F0149</t>
  </si>
  <si>
    <t>F1331</t>
  </si>
  <si>
    <t>F0498</t>
  </si>
  <si>
    <t>F1069</t>
  </si>
  <si>
    <t>F0289</t>
  </si>
  <si>
    <t>F0945</t>
  </si>
  <si>
    <t>F1166</t>
  </si>
  <si>
    <t>F0132</t>
  </si>
  <si>
    <t>F1336</t>
  </si>
  <si>
    <t>F0134</t>
  </si>
  <si>
    <t>F0210</t>
  </si>
  <si>
    <t>F0083</t>
  </si>
  <si>
    <t>F0477</t>
  </si>
  <si>
    <t>F1052</t>
  </si>
  <si>
    <t>F1379</t>
  </si>
  <si>
    <t>F0724</t>
  </si>
  <si>
    <t>F0079</t>
  </si>
  <si>
    <t>F0509</t>
  </si>
  <si>
    <t>F1424</t>
  </si>
  <si>
    <t>F1134</t>
  </si>
  <si>
    <t>F0314</t>
  </si>
  <si>
    <t>F1455</t>
  </si>
  <si>
    <t>F0249</t>
  </si>
  <si>
    <t>F0324</t>
  </si>
  <si>
    <t>F1416</t>
  </si>
  <si>
    <t>F1410</t>
  </si>
  <si>
    <t>F1451</t>
  </si>
  <si>
    <t>F1314</t>
  </si>
  <si>
    <t>F0072</t>
  </si>
  <si>
    <t>F0854</t>
  </si>
  <si>
    <t>F0888</t>
  </si>
  <si>
    <t>F0181</t>
  </si>
  <si>
    <t>F1077</t>
  </si>
  <si>
    <t>F0326</t>
  </si>
  <si>
    <t>F1219</t>
  </si>
  <si>
    <t>F0438</t>
  </si>
  <si>
    <t>F1084</t>
  </si>
  <si>
    <t>F1291</t>
  </si>
  <si>
    <t>F0729</t>
  </si>
  <si>
    <t>F0580</t>
  </si>
  <si>
    <t>F0855</t>
  </si>
  <si>
    <t>F0884</t>
  </si>
  <si>
    <t>F0990</t>
  </si>
  <si>
    <t>F0706</t>
  </si>
  <si>
    <t>F1117</t>
  </si>
  <si>
    <t>F1450</t>
  </si>
  <si>
    <t>F0078</t>
  </si>
  <si>
    <t>F0766</t>
  </si>
  <si>
    <t>F1448</t>
  </si>
  <si>
    <t>F0700</t>
  </si>
  <si>
    <t>F0864</t>
  </si>
  <si>
    <t>F0495</t>
  </si>
  <si>
    <t>F1382</t>
  </si>
  <si>
    <t>F0167</t>
  </si>
  <si>
    <t>F1045</t>
  </si>
  <si>
    <t>F1308</t>
  </si>
  <si>
    <t>F0071</t>
  </si>
  <si>
    <t>F1229</t>
  </si>
  <si>
    <t>F1149</t>
  </si>
  <si>
    <t>F1088</t>
  </si>
  <si>
    <t>F0926</t>
  </si>
  <si>
    <t>F0273</t>
  </si>
  <si>
    <t>F1243</t>
  </si>
  <si>
    <t>F0760</t>
  </si>
  <si>
    <t>F0192</t>
  </si>
  <si>
    <t>F1367</t>
  </si>
  <si>
    <t>F1398</t>
  </si>
  <si>
    <t>F0086</t>
  </si>
  <si>
    <t>F1495</t>
  </si>
  <si>
    <t>F0957</t>
  </si>
  <si>
    <t>F1426</t>
  </si>
  <si>
    <t>F0756</t>
  </si>
  <si>
    <t>F0622</t>
  </si>
  <si>
    <t>F1190</t>
  </si>
  <si>
    <t>F0863</t>
  </si>
  <si>
    <t>F1489</t>
  </si>
  <si>
    <t>F1209</t>
  </si>
  <si>
    <t>F0837</t>
  </si>
  <si>
    <t>F1438</t>
  </si>
  <si>
    <t>F0631</t>
  </si>
  <si>
    <t>F1390</t>
  </si>
  <si>
    <t>F0749</t>
  </si>
  <si>
    <t>F0256</t>
  </si>
  <si>
    <t>F0388</t>
  </si>
  <si>
    <t>F0104</t>
  </si>
  <si>
    <t>F0100</t>
  </si>
  <si>
    <t>F0705</t>
  </si>
  <si>
    <t>F1487</t>
  </si>
  <si>
    <t>F1304</t>
  </si>
  <si>
    <t>F1148</t>
  </si>
  <si>
    <t>F0887</t>
  </si>
  <si>
    <t>F0060</t>
  </si>
  <si>
    <t>F0394</t>
  </si>
  <si>
    <t>F0414</t>
  </si>
  <si>
    <t>F1097</t>
  </si>
  <si>
    <t>F0377</t>
  </si>
  <si>
    <t>F0938</t>
  </si>
  <si>
    <t>F0795</t>
  </si>
  <si>
    <t>F1500</t>
  </si>
  <si>
    <t>F1172</t>
  </si>
  <si>
    <t>F0928</t>
  </si>
  <si>
    <t>F0110</t>
  </si>
  <si>
    <t>F0586</t>
  </si>
  <si>
    <t>F0738</t>
  </si>
  <si>
    <t>F0558</t>
  </si>
  <si>
    <t>F0528</t>
  </si>
  <si>
    <t>F1394</t>
  </si>
  <si>
    <t>F0217</t>
  </si>
  <si>
    <t>F1223</t>
  </si>
  <si>
    <t>F0264</t>
  </si>
  <si>
    <t>F0626</t>
  </si>
  <si>
    <t>F0136</t>
  </si>
  <si>
    <t>F0111</t>
  </si>
  <si>
    <t>F0188</t>
  </si>
  <si>
    <t>F0905</t>
  </si>
  <si>
    <t>F1402</t>
  </si>
  <si>
    <t>F0720</t>
  </si>
  <si>
    <t>F1315</t>
  </si>
  <si>
    <t>F1238</t>
  </si>
  <si>
    <t>F1405</t>
  </si>
  <si>
    <t>F1141</t>
  </si>
  <si>
    <t>F0963</t>
  </si>
  <si>
    <t>F0617</t>
  </si>
  <si>
    <t>F0475</t>
  </si>
  <si>
    <t>F0202</t>
  </si>
  <si>
    <t>F0643</t>
  </si>
  <si>
    <t>F1155</t>
  </si>
  <si>
    <t>F1132</t>
  </si>
  <si>
    <t>F1017</t>
  </si>
  <si>
    <t>F1051</t>
  </si>
  <si>
    <t>F1233</t>
  </si>
  <si>
    <t>F0633</t>
  </si>
  <si>
    <t>F0259</t>
  </si>
  <si>
    <t>F1365</t>
  </si>
  <si>
    <t>F1263</t>
  </si>
  <si>
    <t>F1468</t>
  </si>
  <si>
    <t>F0647</t>
  </si>
  <si>
    <t>F0774</t>
  </si>
  <si>
    <t>F1352</t>
  </si>
  <si>
    <t>F1276</t>
  </si>
  <si>
    <t>F1216</t>
  </si>
  <si>
    <t>F0112</t>
  </si>
  <si>
    <t>F1283</t>
  </si>
  <si>
    <t>F0355</t>
  </si>
  <si>
    <t>F0005</t>
  </si>
  <si>
    <t>F1192</t>
  </si>
  <si>
    <t>F0683</t>
  </si>
  <si>
    <t>F0327</t>
  </si>
  <si>
    <t>F0508</t>
  </si>
  <si>
    <t>F0090</t>
  </si>
  <si>
    <t>F1159</t>
  </si>
  <si>
    <t>F0618</t>
  </si>
  <si>
    <t>F0713</t>
  </si>
  <si>
    <t>F1471</t>
  </si>
  <si>
    <t>F0126</t>
  </si>
  <si>
    <t>F1239</t>
  </si>
  <si>
    <t>F0369</t>
  </si>
  <si>
    <t>F1491</t>
  </si>
  <si>
    <t>F0145</t>
  </si>
  <si>
    <t>F0081</t>
  </si>
  <si>
    <t>F0048</t>
  </si>
  <si>
    <t>F0386</t>
  </si>
  <si>
    <t>F0184</t>
  </si>
  <si>
    <t>F0511</t>
  </si>
  <si>
    <t>F0417</t>
  </si>
  <si>
    <t>F1270</t>
  </si>
  <si>
    <t>F0950</t>
  </si>
  <si>
    <t>F0900</t>
  </si>
  <si>
    <t>F0639</t>
  </si>
  <si>
    <t>F1371</t>
  </si>
  <si>
    <t>F1081</t>
  </si>
  <si>
    <t>F0841</t>
  </si>
  <si>
    <t>F0781</t>
  </si>
  <si>
    <t>F1357</t>
  </si>
  <si>
    <t>F0524</t>
  </si>
  <si>
    <t>F0587</t>
  </si>
  <si>
    <t>F1170</t>
  </si>
  <si>
    <t>F1228</t>
  </si>
  <si>
    <t>F1452</t>
  </si>
  <si>
    <t>F0332</t>
  </si>
  <si>
    <t>F0584</t>
  </si>
  <si>
    <t>F1158</t>
  </si>
  <si>
    <t>F0901</t>
  </si>
  <si>
    <t>F1409</t>
  </si>
  <si>
    <t>F1384</t>
  </si>
  <si>
    <t>F0070</t>
  </si>
  <si>
    <t>F1208</t>
  </si>
  <si>
    <t>F1199</t>
  </si>
  <si>
    <t>F1274</t>
  </si>
  <si>
    <t>F1499</t>
  </si>
  <si>
    <t>F0666</t>
  </si>
  <si>
    <t>F0004</t>
  </si>
  <si>
    <t>F0585</t>
  </si>
  <si>
    <t>F0725</t>
  </si>
  <si>
    <t>F1105</t>
  </si>
  <si>
    <t>F0036</t>
  </si>
  <si>
    <t>F1404</t>
  </si>
  <si>
    <t>F1242</t>
  </si>
  <si>
    <t>F0286</t>
  </si>
  <si>
    <t>F1316</t>
  </si>
  <si>
    <t>F0518</t>
  </si>
  <si>
    <t>F0880</t>
  </si>
  <si>
    <t>F0485</t>
  </si>
  <si>
    <t>F0080</t>
  </si>
  <si>
    <t>F1337</t>
  </si>
  <si>
    <t>F1350</t>
  </si>
  <si>
    <t>F0428</t>
  </si>
  <si>
    <t>F1187</t>
  </si>
  <si>
    <t>F0813</t>
  </si>
  <si>
    <t>F0560</t>
  </si>
  <si>
    <t>F0305</t>
  </si>
  <si>
    <t>F1215</t>
  </si>
  <si>
    <t>F0877</t>
  </si>
  <si>
    <t>F0642</t>
  </si>
  <si>
    <t>F0174</t>
  </si>
  <si>
    <t>F0383</t>
  </si>
  <si>
    <t>F0427</t>
  </si>
  <si>
    <t>F0690</t>
  </si>
  <si>
    <t>F1140</t>
  </si>
  <si>
    <t>F0573</t>
  </si>
  <si>
    <t>F0946</t>
  </si>
  <si>
    <t>F0955</t>
  </si>
  <si>
    <t>F0794</t>
  </si>
  <si>
    <t>F1176</t>
  </si>
  <si>
    <t>F1296</t>
  </si>
  <si>
    <t>F1422</t>
  </si>
  <si>
    <t>F1247</t>
  </si>
  <si>
    <t>F0832</t>
  </si>
  <si>
    <t>F1211</t>
  </si>
  <si>
    <t>F1109</t>
  </si>
  <si>
    <t>F1020</t>
  </si>
  <si>
    <t>F0600</t>
  </si>
  <si>
    <t>F1313</t>
  </si>
  <si>
    <t>F0010</t>
  </si>
  <si>
    <t>F1375</t>
  </si>
  <si>
    <t>F0858</t>
  </si>
  <si>
    <t>F0165</t>
  </si>
  <si>
    <t>F1259</t>
  </si>
  <si>
    <t>F0591</t>
  </si>
  <si>
    <t>F0809</t>
  </si>
  <si>
    <t>F0802</t>
  </si>
  <si>
    <t>F1080</t>
  </si>
  <si>
    <t>F0447</t>
  </si>
  <si>
    <t>F0199</t>
  </si>
  <si>
    <t>F0454</t>
  </si>
  <si>
    <t>F1285</t>
  </si>
  <si>
    <t>F0114</t>
  </si>
  <si>
    <t>F1407</t>
  </si>
  <si>
    <t>F0290</t>
  </si>
  <si>
    <t>F1102</t>
  </si>
  <si>
    <t>F0680</t>
  </si>
  <si>
    <t>F0576</t>
  </si>
  <si>
    <t>F0911</t>
  </si>
  <si>
    <t>F1480</t>
  </si>
  <si>
    <t>F1090</t>
  </si>
  <si>
    <t>F1186</t>
  </si>
  <si>
    <t>F1395</t>
  </si>
  <si>
    <t>F1290</t>
  </si>
  <si>
    <t>F1107</t>
  </si>
  <si>
    <t>F0276</t>
  </si>
  <si>
    <t>F0486</t>
  </si>
  <si>
    <t>F0323</t>
  </si>
  <si>
    <t>F0670</t>
  </si>
  <si>
    <t>F0397</t>
  </si>
  <si>
    <t>F1133</t>
  </si>
  <si>
    <t>F1267</t>
  </si>
  <si>
    <t>F1369</t>
  </si>
  <si>
    <t>F1472</t>
  </si>
  <si>
    <t>F0339</t>
  </si>
  <si>
    <t>F1281</t>
  </si>
  <si>
    <t>F0407</t>
  </si>
  <si>
    <t>F0912</t>
  </si>
  <si>
    <t>F1441</t>
  </si>
  <si>
    <t>F0154</t>
  </si>
  <si>
    <t>F1039</t>
  </si>
  <si>
    <t>F0998</t>
  </si>
  <si>
    <t>F0349</t>
  </si>
  <si>
    <t>F0857</t>
  </si>
  <si>
    <t>F0806</t>
  </si>
  <si>
    <t>F1154</t>
  </si>
  <si>
    <t>F0535</t>
  </si>
  <si>
    <t>F1150</t>
  </si>
  <si>
    <t>F0216</t>
  </si>
  <si>
    <t>F1091</t>
  </si>
  <si>
    <t>F1318</t>
  </si>
  <si>
    <t>F0620</t>
  </si>
  <si>
    <t>F1026</t>
  </si>
  <si>
    <t>F0906</t>
  </si>
  <si>
    <t>F0807</t>
  </si>
  <si>
    <t>F0260</t>
  </si>
  <si>
    <t>F1006</t>
  </si>
  <si>
    <t>F1191</t>
  </si>
  <si>
    <t>F0063</t>
  </si>
  <si>
    <t>F0944</t>
  </si>
  <si>
    <t>F1347</t>
  </si>
  <si>
    <t>F0848</t>
  </si>
  <si>
    <t>F0300</t>
  </si>
  <si>
    <t>F0193</t>
  </si>
  <si>
    <t>F0567</t>
  </si>
  <si>
    <t>F0045</t>
  </si>
  <si>
    <t>F1473</t>
  </si>
  <si>
    <t>F0779</t>
  </si>
  <si>
    <t>F0788</t>
  </si>
  <si>
    <t>F1152</t>
  </si>
  <si>
    <t>F0392</t>
  </si>
  <si>
    <t>F0740</t>
  </si>
  <si>
    <t>F1292</t>
  </si>
  <si>
    <t>F1206</t>
  </si>
  <si>
    <t>F0391</t>
  </si>
  <si>
    <t>F0537</t>
  </si>
  <si>
    <t>F1305</t>
  </si>
  <si>
    <t>F0716</t>
  </si>
  <si>
    <t>F0609</t>
  </si>
  <si>
    <t>F0676</t>
  </si>
  <si>
    <t>F1085</t>
  </si>
  <si>
    <t>F0059</t>
  </si>
  <si>
    <t>F1112</t>
  </si>
  <si>
    <t>F1378</t>
  </si>
  <si>
    <t>F0871</t>
  </si>
  <si>
    <t>F0220</t>
  </si>
  <si>
    <t>F0597</t>
  </si>
  <si>
    <t>F0678</t>
  </si>
  <si>
    <t>F0227</t>
  </si>
  <si>
    <t>F0257</t>
  </si>
  <si>
    <t>F1443</t>
  </si>
  <si>
    <t>F1254</t>
  </si>
  <si>
    <t>F0599</t>
  </si>
  <si>
    <t>F1195</t>
  </si>
  <si>
    <t>F1279</t>
  </si>
  <si>
    <t>F0959</t>
  </si>
  <si>
    <t>F0272</t>
  </si>
  <si>
    <t>F0190</t>
  </si>
  <si>
    <t>F0409</t>
  </si>
  <si>
    <t>F0565</t>
  </si>
  <si>
    <t>F0166</t>
  </si>
  <si>
    <t>F0931</t>
  </si>
  <si>
    <t>F1484</t>
  </si>
  <si>
    <t>F1376</t>
  </si>
  <si>
    <t>F0040</t>
  </si>
  <si>
    <t>F0692</t>
  </si>
  <si>
    <t>F1047</t>
  </si>
  <si>
    <t>F1421</t>
  </si>
  <si>
    <t>F0849</t>
  </si>
  <si>
    <t>F0655</t>
  </si>
  <si>
    <t>F1431</t>
  </si>
  <si>
    <t>F0135</t>
  </si>
  <si>
    <t>F1392</t>
  </si>
  <si>
    <t>Togo</t>
  </si>
  <si>
    <t>Nigeria</t>
  </si>
  <si>
    <t>Benin</t>
  </si>
  <si>
    <t>Côte d’Ivoire</t>
  </si>
  <si>
    <t>Ghana</t>
  </si>
  <si>
    <t>Savanes</t>
  </si>
  <si>
    <t>Oyo</t>
  </si>
  <si>
    <t>Ogun</t>
  </si>
  <si>
    <t>Borgou</t>
  </si>
  <si>
    <t>Bouaké</t>
  </si>
  <si>
    <t>Abidjan</t>
  </si>
  <si>
    <t>Kara</t>
  </si>
  <si>
    <t>Plateaux</t>
  </si>
  <si>
    <t>Rivers</t>
  </si>
  <si>
    <t>Mono</t>
  </si>
  <si>
    <t>Central</t>
  </si>
  <si>
    <t>Katsina</t>
  </si>
  <si>
    <t>Atlantique</t>
  </si>
  <si>
    <t>Sassandra</t>
  </si>
  <si>
    <t>Korhogo</t>
  </si>
  <si>
    <t>Yamoussoukro</t>
  </si>
  <si>
    <t>Kaduna</t>
  </si>
  <si>
    <t>Lagos</t>
  </si>
  <si>
    <t>Ouémé</t>
  </si>
  <si>
    <t>Greater Accra</t>
  </si>
  <si>
    <t>Northern</t>
  </si>
  <si>
    <t>Enugu</t>
  </si>
  <si>
    <t>Eastern</t>
  </si>
  <si>
    <t>Ashanti</t>
  </si>
  <si>
    <t>Lomé</t>
  </si>
  <si>
    <t>Kano</t>
  </si>
  <si>
    <t>Zou</t>
  </si>
  <si>
    <t>Wet</t>
  </si>
  <si>
    <t>Dry</t>
  </si>
  <si>
    <t>Yam</t>
  </si>
  <si>
    <t>Mango</t>
  </si>
  <si>
    <t>Cassava</t>
  </si>
  <si>
    <t>Rice</t>
  </si>
  <si>
    <t>Maize</t>
  </si>
  <si>
    <t>Sorghum</t>
  </si>
  <si>
    <t>Pepper</t>
  </si>
  <si>
    <t>Tomato</t>
  </si>
  <si>
    <t>Pick-up</t>
  </si>
  <si>
    <t>Truck</t>
  </si>
  <si>
    <t>Motorbike</t>
  </si>
  <si>
    <t>Boat</t>
  </si>
  <si>
    <t>Bus</t>
  </si>
  <si>
    <t>Fair</t>
  </si>
  <si>
    <t>Poor</t>
  </si>
  <si>
    <t>Good</t>
  </si>
  <si>
    <t>Export</t>
  </si>
  <si>
    <t>Local Market</t>
  </si>
  <si>
    <t>Processor</t>
  </si>
  <si>
    <t>No</t>
  </si>
  <si>
    <t>Yes</t>
  </si>
  <si>
    <t>Row Labels</t>
  </si>
  <si>
    <t>Profit_Margin</t>
  </si>
  <si>
    <t>Transport_Efficiency</t>
  </si>
  <si>
    <t>Loss_Value</t>
  </si>
  <si>
    <t xml:space="preserve"> </t>
  </si>
  <si>
    <t>Total_Revenue</t>
  </si>
  <si>
    <t>Average of Profit_Margin</t>
  </si>
  <si>
    <t>Profit_After_Storage_Loss</t>
  </si>
  <si>
    <t>Sum of Profit_After_Storage_Loss</t>
  </si>
  <si>
    <t>Profit</t>
  </si>
  <si>
    <t>Sum of Total_Revenue</t>
  </si>
  <si>
    <t>Total Profit</t>
  </si>
  <si>
    <t>Total Revenue</t>
  </si>
  <si>
    <t>Loss Value</t>
  </si>
  <si>
    <t>Profit Margin %</t>
  </si>
  <si>
    <t>Sum of Profit magin after loss</t>
  </si>
  <si>
    <t>Profit Margin</t>
  </si>
  <si>
    <t>Sum of Input_Cost_NGN</t>
  </si>
  <si>
    <t>Key Performance Indicator</t>
  </si>
  <si>
    <t>Sum of Loss_Value</t>
  </si>
  <si>
    <t>TOTAL VALUES</t>
  </si>
  <si>
    <t>REVENUE</t>
  </si>
  <si>
    <t>PROFIT</t>
  </si>
  <si>
    <t>LOSS</t>
  </si>
  <si>
    <t>COST</t>
  </si>
  <si>
    <t>PROFIT MARGIN</t>
  </si>
  <si>
    <t>PY</t>
  </si>
  <si>
    <t>CY</t>
  </si>
  <si>
    <t>YOY%</t>
  </si>
  <si>
    <t>Average of Profit_After_Storage_Loss</t>
  </si>
  <si>
    <t>Average of Loss_Value</t>
  </si>
  <si>
    <t>Average of Input_Cost_NGN</t>
  </si>
  <si>
    <t>Column Labels</t>
  </si>
  <si>
    <t>CROP</t>
  </si>
  <si>
    <t>Storage_Loss %</t>
  </si>
  <si>
    <t>CROPS</t>
  </si>
  <si>
    <t>LOSS (%)</t>
  </si>
  <si>
    <t>PROFIT MARGIN (%)</t>
  </si>
  <si>
    <t>Average of Distance_to_Market_km</t>
  </si>
  <si>
    <t>Average of Transport_Cost_NGN</t>
  </si>
  <si>
    <t>Average of Storage_Loss %</t>
  </si>
  <si>
    <t>Average of Transport_Time_hr</t>
  </si>
  <si>
    <t>Count of Transport_Mode</t>
  </si>
  <si>
    <t>MODE OF TRANSPORT</t>
  </si>
  <si>
    <t>COUNT</t>
  </si>
  <si>
    <t>CONDITION</t>
  </si>
  <si>
    <t>Sum of Transport_Cost_NGN</t>
  </si>
  <si>
    <t>mode</t>
  </si>
  <si>
    <t>profit</t>
  </si>
  <si>
    <t>distance</t>
  </si>
  <si>
    <t>loss %</t>
  </si>
  <si>
    <t>MODE</t>
  </si>
  <si>
    <t>INPUT COST</t>
  </si>
  <si>
    <t>SEASON</t>
  </si>
  <si>
    <t>TRANSPORT COST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</si>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</sst>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quot;₦&quot;#,##0"/>
    <numFmt numFmtId="165" formatCode="&quot;₦&quot;#0,,,\ &quot;B&quot;"/>
    <numFmt numFmtId="166" formatCode="[&gt;=1000000000]&quot;₦&quot;0.0,,,\ &quot;B&quot;;[&gt;=1000000]&quot;₦&quot;0.0,,\ &quot;M&quot;;&quot;₦&quot;0"/>
    <numFmt numFmtId="167" formatCode="[&gt;=1000000000]&quot;₦&quot;0.0,,,\ &quot;B&quot;;[&gt;=1000000]&quot;₦&quot;0.0,,\ &quot;M&quot;;&quot;₦&quot;0.0,\ &quot;K&quot;"/>
    <numFmt numFmtId="168" formatCode="[&gt;=1000000000]&quot;₦&quot;0.0,,,&quot;B&quot;;[&gt;=1000000]&quot;₦&quot;0.0,,&quot;M&quot;;&quot;₦&quot;0.0,&quot;K&quot;"/>
    <numFmt numFmtId="169" formatCode="0.0%"/>
    <numFmt numFmtId="170" formatCode="0.0\ &quot;km&quot;"/>
    <numFmt numFmtId="171" formatCode="0\ &quot;hr&quot;"/>
    <numFmt numFmtId="172" formatCode="[&gt;=1000000000]&quot;₦&quot;0,,,&quot;B&quot;;[&gt;=1000000]&quot;₦&quot;0,,&quot;M&quot;;&quot;₦&quot;0,&quot;K&quot;"/>
    <numFmt numFmtId="173"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Berlin Sans FB"/>
      <family val="2"/>
    </font>
    <font>
      <sz val="14"/>
      <name val="Berlin Sans FB"/>
      <family val="2"/>
    </font>
    <font>
      <b/>
      <sz val="12"/>
      <color theme="1"/>
      <name val="Bahnschrift SemiBold"/>
      <family val="2"/>
    </font>
    <font>
      <b/>
      <sz val="18"/>
      <color theme="1"/>
      <name val="Bahnschrift SemiBold"/>
      <family val="2"/>
    </font>
    <font>
      <sz val="18"/>
      <color theme="1"/>
      <name val="Bahnschrift SemiBold"/>
      <family val="2"/>
    </font>
    <font>
      <sz val="18"/>
      <color theme="1"/>
      <name val="Calibri"/>
      <family val="2"/>
      <scheme val="minor"/>
    </font>
  </fonts>
  <fills count="4">
    <fill>
      <patternFill patternType="none"/>
    </fill>
    <fill>
      <patternFill patternType="gray125"/>
    </fill>
    <fill>
      <patternFill patternType="solid">
        <fgColor rgb="FFFBFBFB"/>
        <bgColor indexed="64"/>
      </patternFill>
    </fill>
    <fill>
      <patternFill patternType="solid">
        <fgColor rgb="FFFFFF00"/>
        <bgColor indexed="64"/>
      </patternFill>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47">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2" borderId="0" xfId="0" applyFill="1"/>
    <xf numFmtId="2" fontId="1" fillId="0" borderId="1" xfId="1" applyNumberFormat="1" applyFont="1" applyBorder="1" applyAlignment="1">
      <alignment horizontal="center" vertical="top"/>
    </xf>
    <xf numFmtId="2" fontId="0" fillId="0" borderId="0" xfId="1" applyNumberFormat="1" applyFont="1"/>
    <xf numFmtId="0" fontId="0" fillId="0" borderId="0" xfId="0" applyAlignment="1">
      <alignment horizontal="left"/>
    </xf>
    <xf numFmtId="0" fontId="0" fillId="0" borderId="0" xfId="0" applyNumberFormat="1"/>
    <xf numFmtId="10" fontId="0" fillId="0" borderId="0" xfId="0" applyNumberFormat="1"/>
    <xf numFmtId="9" fontId="0" fillId="0" borderId="0" xfId="1" applyFont="1"/>
    <xf numFmtId="10" fontId="0" fillId="0" borderId="0" xfId="1" applyNumberFormat="1" applyFont="1"/>
    <xf numFmtId="1"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8" fontId="4" fillId="0" borderId="0" xfId="0" applyNumberFormat="1" applyFont="1"/>
    <xf numFmtId="168" fontId="3" fillId="0" borderId="0" xfId="0" applyNumberFormat="1" applyFont="1"/>
    <xf numFmtId="10" fontId="3" fillId="0" borderId="0" xfId="1" applyNumberFormat="1" applyFont="1"/>
    <xf numFmtId="169" fontId="0" fillId="0" borderId="0" xfId="1" applyNumberFormat="1" applyFont="1"/>
    <xf numFmtId="0" fontId="1" fillId="0" borderId="0" xfId="0" applyFont="1"/>
    <xf numFmtId="169" fontId="0" fillId="0" borderId="0" xfId="0" applyNumberFormat="1"/>
    <xf numFmtId="9" fontId="1" fillId="0" borderId="1" xfId="1" applyFont="1" applyBorder="1" applyAlignment="1">
      <alignment horizontal="center" vertical="top"/>
    </xf>
    <xf numFmtId="0" fontId="7" fillId="0" borderId="0" xfId="0" applyFont="1" applyBorder="1"/>
    <xf numFmtId="168" fontId="8" fillId="0" borderId="0" xfId="0" applyNumberFormat="1" applyFont="1" applyBorder="1"/>
    <xf numFmtId="169" fontId="8" fillId="0" borderId="0" xfId="1" applyNumberFormat="1" applyFont="1" applyBorder="1"/>
    <xf numFmtId="0" fontId="6" fillId="0" borderId="0" xfId="0" applyFont="1" applyFill="1" applyBorder="1"/>
    <xf numFmtId="0" fontId="5" fillId="0" borderId="0" xfId="0" applyFont="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68" fontId="0" fillId="0" borderId="0" xfId="1" applyNumberFormat="1" applyFont="1"/>
    <xf numFmtId="0" fontId="1" fillId="3" borderId="0" xfId="0" applyFont="1" applyFill="1" applyAlignment="1">
      <alignment horizontal="center"/>
    </xf>
  </cellXfs>
  <cellStyles count="2">
    <cellStyle name="Normal" xfId="0" builtinId="0"/>
    <cellStyle name="Percent" xfId="1" builtinId="5"/>
  </cellStyles>
  <dxfs count="54">
    <dxf>
      <numFmt numFmtId="14" formatCode="0.00%"/>
    </dxf>
    <dxf>
      <numFmt numFmtId="164" formatCode="&quot;₦&quot;#,##0"/>
    </dxf>
    <dxf>
      <numFmt numFmtId="1" formatCode="0"/>
    </dxf>
    <dxf>
      <numFmt numFmtId="1" formatCode="0"/>
    </dxf>
    <dxf>
      <numFmt numFmtId="164" formatCode="&quot;₦&quot;#,##0"/>
    </dxf>
    <dxf>
      <numFmt numFmtId="1" formatCode="0"/>
    </dxf>
    <dxf>
      <numFmt numFmtId="1" formatCode="0"/>
    </dxf>
    <dxf>
      <numFmt numFmtId="14" formatCode="0.00%"/>
    </dxf>
    <dxf>
      <numFmt numFmtId="1" formatCode="0"/>
    </dxf>
    <dxf>
      <numFmt numFmtId="14" formatCode="0.00%"/>
    </dxf>
    <dxf>
      <numFmt numFmtId="169" formatCode="0.0%"/>
    </dxf>
    <dxf>
      <numFmt numFmtId="1" formatCode="0"/>
    </dxf>
    <dxf>
      <numFmt numFmtId="173" formatCode="0.0"/>
    </dxf>
    <dxf>
      <numFmt numFmtId="168" formatCode="[&gt;=1000000000]&quot;₦&quot;0.0,,,&quot;B&quot;;[&gt;=1000000]&quot;₦&quot;0.0,,&quot;M&quot;;&quot;₦&quot;0.0,&quot;K&quot;"/>
    </dxf>
    <dxf>
      <numFmt numFmtId="168" formatCode="[&gt;=1000000000]&quot;₦&quot;0.0,,,&quot;B&quot;;[&gt;=1000000]&quot;₦&quot;0.0,,&quot;M&quot;;&quot;₦&quot;0.0,&quot;K&quot;"/>
    </dxf>
    <dxf>
      <numFmt numFmtId="168" formatCode="[&gt;=1000000000]&quot;₦&quot;0.0,,,&quot;B&quot;;[&gt;=1000000]&quot;₦&quot;0.0,,&quot;M&quot;;&quot;₦&quot;0.0,&quot;K&quot;"/>
    </dxf>
    <dxf>
      <numFmt numFmtId="169" formatCode="0.0%"/>
    </dxf>
    <dxf>
      <numFmt numFmtId="169" formatCode="0.0%"/>
    </dxf>
    <dxf>
      <numFmt numFmtId="14" formatCode="0.00%"/>
    </dxf>
    <dxf>
      <numFmt numFmtId="14" formatCode="0.00%"/>
    </dxf>
    <dxf>
      <numFmt numFmtId="1" formatCode="0"/>
    </dxf>
    <dxf>
      <numFmt numFmtId="164" formatCode="&quot;₦&quot;#,##0"/>
    </dxf>
    <dxf>
      <numFmt numFmtId="1" formatCode="0"/>
    </dxf>
    <dxf>
      <numFmt numFmtId="13" formatCode="0%"/>
    </dxf>
    <dxf>
      <numFmt numFmtId="13" formatCode="0%"/>
    </dxf>
    <dxf>
      <numFmt numFmtId="13" formatCode="0%"/>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font>
        <color rgb="FFFF0000"/>
      </font>
    </dxf>
    <dxf>
      <font>
        <color rgb="FFC00000"/>
      </font>
    </dxf>
    <dxf>
      <font>
        <color rgb="FF00B050"/>
      </font>
    </dxf>
    <dxf>
      <font>
        <color rgb="FF00B050"/>
      </font>
    </dxf>
    <dxf>
      <numFmt numFmtId="1" formatCode="0"/>
    </dxf>
    <dxf>
      <numFmt numFmtId="1" formatCode="0"/>
    </dxf>
    <dxf>
      <numFmt numFmtId="1" formatCode="0"/>
    </dxf>
    <dxf>
      <numFmt numFmtId="0" formatCode="General"/>
    </dxf>
    <dxf>
      <numFmt numFmtId="2" formatCode="0.00"/>
    </dxf>
    <dxf>
      <numFmt numFmtId="1" formatCode="0"/>
    </dxf>
    <dxf>
      <numFmt numFmtId="1" formatCode="0"/>
    </dxf>
    <dxf>
      <numFmt numFmtId="2" formatCode="0.0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auto="1"/>
      </font>
    </dxf>
    <dxf>
      <font>
        <b/>
        <i val="0"/>
        <sz val="12"/>
        <color theme="1"/>
      </font>
      <fill>
        <patternFill patternType="none">
          <bgColor auto="1"/>
        </patternFill>
      </fill>
    </dxf>
    <dxf>
      <font>
        <color rgb="FFD0D3FC"/>
      </font>
    </dxf>
    <dxf>
      <font>
        <b/>
        <i val="0"/>
        <sz val="12"/>
        <color theme="1"/>
      </font>
      <fill>
        <patternFill>
          <bgColor rgb="FFEAEDF6"/>
        </patternFill>
      </fill>
    </dxf>
  </dxfs>
  <tableStyles count="2" defaultTableStyle="TableStyleMedium2" defaultPivotStyle="PivotStyleLight16">
    <tableStyle name="Slicer Style 1" pivot="0" table="0" count="8" xr9:uid="{A27CC5DE-C2F4-4EEE-8BAB-4DCE2DA83696}">
      <tableStyleElement type="wholeTable" dxfId="53"/>
      <tableStyleElement type="headerRow" dxfId="52"/>
    </tableStyle>
    <tableStyle name="Slicer Style 1 2" pivot="0" table="0" count="8" xr9:uid="{BCF17348-784D-4D3A-A974-C24F2E8232B7}">
      <tableStyleElement type="wholeTable" dxfId="51"/>
      <tableStyleElement type="headerRow" dxfId="50"/>
    </tableStyle>
  </tableStyles>
  <colors>
    <mruColors>
      <color rgb="FFB0C6E1"/>
      <color rgb="FFEAEDF6"/>
      <color rgb="FF01EE9E"/>
      <color rgb="FFD0D3FC"/>
      <color rgb="FFC6D9F1"/>
      <color rgb="FFFBFBFB"/>
      <color rgb="FF3F5419"/>
      <color rgb="FFC3D69F"/>
      <color rgb="FFFFFFFF"/>
    </mruColors>
  </colors>
  <extLst>
    <ext xmlns:x14="http://schemas.microsoft.com/office/spreadsheetml/2009/9/main" uri="{46F421CA-312F-682f-3DD2-61675219B42D}">
      <x14:dxfs count="12">
        <dxf>
          <font>
            <b/>
            <i val="0"/>
            <color rgb="FFD0D3FC"/>
          </font>
        </dxf>
        <dxf>
          <font>
            <b/>
            <i val="0"/>
            <color rgb="FFD0D3FC"/>
          </font>
        </dxf>
        <dxf>
          <font>
            <b/>
            <i val="0"/>
            <sz val="10"/>
            <color rgb="FFD0D3FC"/>
          </font>
        </dxf>
        <dxf>
          <font>
            <b/>
            <i val="0"/>
            <sz val="10"/>
            <color theme="1"/>
          </font>
        </dxf>
        <dxf>
          <font>
            <b/>
            <i val="0"/>
          </font>
        </dxf>
        <dxf>
          <font>
            <color theme="7" tint="-0.24994659260841701"/>
          </font>
        </dxf>
        <dxf>
          <font>
            <b/>
            <i val="0"/>
            <color rgb="FFD0D3FC"/>
          </font>
        </dxf>
        <dxf>
          <font>
            <b/>
            <i val="0"/>
            <color rgb="FFD0D3FC"/>
          </font>
        </dxf>
        <dxf>
          <font>
            <b/>
            <i val="0"/>
            <sz val="10"/>
            <color rgb="FFD0D3FC"/>
          </font>
        </dxf>
        <dxf>
          <font>
            <b/>
            <i val="0"/>
            <sz val="10"/>
            <color theme="1"/>
          </font>
        </dxf>
        <dxf>
          <font>
            <b/>
            <i val="0"/>
          </font>
        </dxf>
        <dxf>
          <font>
            <color theme="7"/>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s>
        </x14:slicerStyle>
        <x14:slicerStyle name="Slicer Style 1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668541432320965E-2"/>
          <c:y val="6.8264613475039759E-2"/>
          <c:w val="0.96833145856767888"/>
          <c:h val="0.82433575113455648"/>
        </c:manualLayout>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Analysis!$E$58:$E$62</c:f>
              <c:strCache>
                <c:ptCount val="5"/>
                <c:pt idx="0">
                  <c:v>Benin</c:v>
                </c:pt>
                <c:pt idx="1">
                  <c:v>Côte d’Ivoire</c:v>
                </c:pt>
                <c:pt idx="2">
                  <c:v>Ghana</c:v>
                </c:pt>
                <c:pt idx="3">
                  <c:v>Nigeria</c:v>
                </c:pt>
                <c:pt idx="4">
                  <c:v>Togo</c:v>
                </c:pt>
              </c:strCache>
            </c:strRef>
          </c:cat>
          <c:val>
            <c:numRef>
              <c:f>Analysis!$F$58:$F$62</c:f>
              <c:numCache>
                <c:formatCode>"₦"#,##0</c:formatCode>
                <c:ptCount val="5"/>
                <c:pt idx="0">
                  <c:v>2653005700.4378014</c:v>
                </c:pt>
                <c:pt idx="1">
                  <c:v>3400817647.5981984</c:v>
                </c:pt>
                <c:pt idx="2">
                  <c:v>3123446469.6825972</c:v>
                </c:pt>
                <c:pt idx="3">
                  <c:v>3588053532.6843996</c:v>
                </c:pt>
                <c:pt idx="4">
                  <c:v>2922483669.1131005</c:v>
                </c:pt>
              </c:numCache>
            </c:numRef>
          </c:val>
          <c:extLst>
            <c:ext xmlns:c16="http://schemas.microsoft.com/office/drawing/2014/chart" uri="{C3380CC4-5D6E-409C-BE32-E72D297353CC}">
              <c16:uniqueId val="{00000000-4459-4F09-8279-BE96E16251F2}"/>
            </c:ext>
          </c:extLst>
        </c:ser>
        <c:dLbls>
          <c:dLblPos val="outEnd"/>
          <c:showLegendKey val="0"/>
          <c:showVal val="1"/>
          <c:showCatName val="0"/>
          <c:showSerName val="0"/>
          <c:showPercent val="0"/>
          <c:showBubbleSize val="0"/>
        </c:dLbls>
        <c:gapWidth val="339"/>
        <c:overlap val="-15"/>
        <c:axId val="1822376560"/>
        <c:axId val="1822378224"/>
      </c:barChart>
      <c:catAx>
        <c:axId val="182237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822378224"/>
        <c:crosses val="autoZero"/>
        <c:auto val="1"/>
        <c:lblAlgn val="ctr"/>
        <c:lblOffset val="100"/>
        <c:noMultiLvlLbl val="0"/>
      </c:catAx>
      <c:valAx>
        <c:axId val="1822378224"/>
        <c:scaling>
          <c:orientation val="minMax"/>
        </c:scaling>
        <c:delete val="1"/>
        <c:axPos val="l"/>
        <c:numFmt formatCode="&quot;₦&quot;#,##0" sourceLinked="1"/>
        <c:majorTickMark val="none"/>
        <c:minorTickMark val="none"/>
        <c:tickLblPos val="nextTo"/>
        <c:crossAx val="18223765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738192510496327E-2"/>
          <c:y val="6.5621271201010495E-2"/>
          <c:w val="0.98026180748950364"/>
          <c:h val="0.7971109364436767"/>
        </c:manualLayout>
      </c:layout>
      <c:lineChart>
        <c:grouping val="standard"/>
        <c:varyColors val="0"/>
        <c:ser>
          <c:idx val="0"/>
          <c:order val="0"/>
          <c:tx>
            <c:strRef>
              <c:f>Analysis!$E$26</c:f>
              <c:strCache>
                <c:ptCount val="1"/>
                <c:pt idx="0">
                  <c:v>Total Revenue</c:v>
                </c:pt>
              </c:strCache>
            </c:strRef>
          </c:tx>
          <c:spPr>
            <a:ln w="19050" cap="rnd">
              <a:noFill/>
              <a:prstDash val="sysDash"/>
              <a:round/>
            </a:ln>
            <a:effectLst/>
          </c:spPr>
          <c:marker>
            <c:symbol val="circle"/>
            <c:size val="16"/>
            <c:spPr>
              <a:solidFill>
                <a:srgbClr val="C6D9F1"/>
              </a:solidFill>
              <a:ln w="1587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Analysis!$D$27:$D$31</c:f>
              <c:numCache>
                <c:formatCode>General</c:formatCode>
                <c:ptCount val="5"/>
                <c:pt idx="0">
                  <c:v>2021</c:v>
                </c:pt>
                <c:pt idx="1">
                  <c:v>2022</c:v>
                </c:pt>
                <c:pt idx="2">
                  <c:v>2023</c:v>
                </c:pt>
                <c:pt idx="3">
                  <c:v>2024</c:v>
                </c:pt>
                <c:pt idx="4">
                  <c:v>2025</c:v>
                </c:pt>
              </c:numCache>
            </c:numRef>
          </c:cat>
          <c:val>
            <c:numRef>
              <c:f>Analysis!$E$27:$E$31</c:f>
              <c:numCache>
                <c:formatCode>"₦"#,##0</c:formatCode>
                <c:ptCount val="5"/>
                <c:pt idx="0">
                  <c:v>2770343098.1455994</c:v>
                </c:pt>
                <c:pt idx="1">
                  <c:v>2855555764.7867017</c:v>
                </c:pt>
                <c:pt idx="2">
                  <c:v>3021228257.6498985</c:v>
                </c:pt>
                <c:pt idx="3">
                  <c:v>3386250427.992898</c:v>
                </c:pt>
                <c:pt idx="4">
                  <c:v>3654429470.940999</c:v>
                </c:pt>
              </c:numCache>
            </c:numRef>
          </c:val>
          <c:smooth val="1"/>
          <c:extLst>
            <c:ext xmlns:c16="http://schemas.microsoft.com/office/drawing/2014/chart" uri="{C3380CC4-5D6E-409C-BE32-E72D297353CC}">
              <c16:uniqueId val="{00000000-FAA7-4A8B-BCD4-01505B4FD146}"/>
            </c:ext>
          </c:extLst>
        </c:ser>
        <c:dLbls>
          <c:showLegendKey val="0"/>
          <c:showVal val="0"/>
          <c:showCatName val="0"/>
          <c:showSerName val="0"/>
          <c:showPercent val="0"/>
          <c:showBubbleSize val="0"/>
        </c:dLbls>
        <c:dropLines>
          <c:spPr>
            <a:ln w="19050" cap="flat" cmpd="dbl" algn="ctr">
              <a:solidFill>
                <a:srgbClr val="C6D9F1"/>
              </a:solidFill>
              <a:prstDash val="dash"/>
              <a:round/>
            </a:ln>
            <a:effectLst/>
          </c:spPr>
        </c:dropLines>
        <c:marker val="1"/>
        <c:smooth val="0"/>
        <c:axId val="1738402864"/>
        <c:axId val="1738399952"/>
      </c:lineChart>
      <c:catAx>
        <c:axId val="173840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738399952"/>
        <c:crosses val="autoZero"/>
        <c:auto val="1"/>
        <c:lblAlgn val="ctr"/>
        <c:lblOffset val="100"/>
        <c:noMultiLvlLbl val="0"/>
      </c:catAx>
      <c:valAx>
        <c:axId val="1738399952"/>
        <c:scaling>
          <c:orientation val="minMax"/>
        </c:scaling>
        <c:delete val="1"/>
        <c:axPos val="l"/>
        <c:numFmt formatCode="&quot;₦&quot;#,##0" sourceLinked="1"/>
        <c:majorTickMark val="none"/>
        <c:minorTickMark val="none"/>
        <c:tickLblPos val="nextTo"/>
        <c:crossAx val="1738402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15594495231924"/>
          <c:y val="0.13467592592592592"/>
          <c:w val="0.88445452368543376"/>
          <c:h val="0.8644061679790026"/>
        </c:manualLayout>
      </c:layout>
      <c:barChart>
        <c:barDir val="bar"/>
        <c:grouping val="clustered"/>
        <c:varyColors val="0"/>
        <c:ser>
          <c:idx val="0"/>
          <c:order val="0"/>
          <c:tx>
            <c:strRef>
              <c:f>Analysis!$F$83</c:f>
              <c:strCache>
                <c:ptCount val="1"/>
                <c:pt idx="0">
                  <c:v>Profit Margin</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Analysis!$E$84:$E$88</c:f>
              <c:strCache>
                <c:ptCount val="5"/>
                <c:pt idx="0">
                  <c:v>Benin</c:v>
                </c:pt>
                <c:pt idx="1">
                  <c:v>Côte d’Ivoire</c:v>
                </c:pt>
                <c:pt idx="2">
                  <c:v>Ghana</c:v>
                </c:pt>
                <c:pt idx="3">
                  <c:v>Nigeria</c:v>
                </c:pt>
                <c:pt idx="4">
                  <c:v>Togo</c:v>
                </c:pt>
              </c:strCache>
            </c:strRef>
          </c:cat>
          <c:val>
            <c:numRef>
              <c:f>Analysis!$F$84:$F$88</c:f>
              <c:numCache>
                <c:formatCode>0.00%</c:formatCode>
                <c:ptCount val="5"/>
                <c:pt idx="0">
                  <c:v>0.75735584110823395</c:v>
                </c:pt>
                <c:pt idx="1">
                  <c:v>0.75108429449373804</c:v>
                </c:pt>
                <c:pt idx="2">
                  <c:v>0.75292183029267423</c:v>
                </c:pt>
                <c:pt idx="3">
                  <c:v>0.75416164398516861</c:v>
                </c:pt>
                <c:pt idx="4">
                  <c:v>0.75026142748501479</c:v>
                </c:pt>
              </c:numCache>
            </c:numRef>
          </c:val>
          <c:extLst>
            <c:ext xmlns:c16="http://schemas.microsoft.com/office/drawing/2014/chart" uri="{C3380CC4-5D6E-409C-BE32-E72D297353CC}">
              <c16:uniqueId val="{00000000-1E04-4B0D-B0B5-6E564ED4EBE0}"/>
            </c:ext>
          </c:extLst>
        </c:ser>
        <c:dLbls>
          <c:dLblPos val="outEnd"/>
          <c:showLegendKey val="0"/>
          <c:showVal val="1"/>
          <c:showCatName val="0"/>
          <c:showSerName val="0"/>
          <c:showPercent val="0"/>
          <c:showBubbleSize val="0"/>
        </c:dLbls>
        <c:gapWidth val="182"/>
        <c:axId val="1830296624"/>
        <c:axId val="1830295376"/>
      </c:barChart>
      <c:catAx>
        <c:axId val="183029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830295376"/>
        <c:crosses val="autoZero"/>
        <c:auto val="1"/>
        <c:lblAlgn val="ctr"/>
        <c:lblOffset val="100"/>
        <c:noMultiLvlLbl val="0"/>
      </c:catAx>
      <c:valAx>
        <c:axId val="1830295376"/>
        <c:scaling>
          <c:orientation val="minMax"/>
        </c:scaling>
        <c:delete val="1"/>
        <c:axPos val="b"/>
        <c:numFmt formatCode="0.00%" sourceLinked="1"/>
        <c:majorTickMark val="none"/>
        <c:minorTickMark val="none"/>
        <c:tickLblPos val="nextTo"/>
        <c:crossAx val="1830296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 Supply Chain.xlsx]Analysis!OVERVIEW INPUT COST</c:name>
    <c:fmtId val="5"/>
  </c:pivotSource>
  <c:chart>
    <c:autoTitleDeleted val="1"/>
    <c:pivotFmts>
      <c:pivotFmt>
        <c:idx val="0"/>
        <c:spPr>
          <a:solidFill>
            <a:schemeClr val="accent1"/>
          </a:solidFill>
          <a:ln w="2222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noFill/>
            <a:prstDash val="sysDot"/>
            <a:round/>
          </a:ln>
          <a:effectLst/>
        </c:spPr>
        <c:marker>
          <c:symbol val="circle"/>
          <c:size val="8"/>
          <c:spPr>
            <a:solidFill>
              <a:schemeClr val="accent1"/>
            </a:solidFill>
            <a:ln w="12700">
              <a:solidFill>
                <a:schemeClr val="accent1"/>
              </a:solidFill>
              <a:prstDash val="sysDash"/>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324200913242004E-3"/>
          <c:y val="9.885460538362939E-2"/>
          <c:w val="0.93888888888888888"/>
          <c:h val="0.86626139817629177"/>
        </c:manualLayout>
      </c:layout>
      <c:lineChart>
        <c:grouping val="standard"/>
        <c:varyColors val="0"/>
        <c:ser>
          <c:idx val="0"/>
          <c:order val="0"/>
          <c:tx>
            <c:strRef>
              <c:f>Analysis!$B$96</c:f>
              <c:strCache>
                <c:ptCount val="1"/>
                <c:pt idx="0">
                  <c:v>Total</c:v>
                </c:pt>
              </c:strCache>
            </c:strRef>
          </c:tx>
          <c:spPr>
            <a:ln w="22225" cap="rnd">
              <a:noFill/>
              <a:prstDash val="sysDot"/>
              <a:round/>
            </a:ln>
            <a:effectLst/>
          </c:spPr>
          <c:marker>
            <c:symbol val="circle"/>
            <c:size val="8"/>
            <c:spPr>
              <a:solidFill>
                <a:schemeClr val="accent1"/>
              </a:solidFill>
              <a:ln w="12700">
                <a:solidFill>
                  <a:schemeClr val="accent1"/>
                </a:solidFill>
                <a:prstDash val="sysDash"/>
              </a:ln>
              <a:effectLst/>
            </c:spPr>
          </c:marker>
          <c:cat>
            <c:strRef>
              <c:f>Analysis!$A$97:$A$101</c:f>
              <c:strCache>
                <c:ptCount val="5"/>
                <c:pt idx="0">
                  <c:v>2021</c:v>
                </c:pt>
                <c:pt idx="1">
                  <c:v>2022</c:v>
                </c:pt>
                <c:pt idx="2">
                  <c:v>2023</c:v>
                </c:pt>
                <c:pt idx="3">
                  <c:v>2024</c:v>
                </c:pt>
                <c:pt idx="4">
                  <c:v>2025</c:v>
                </c:pt>
              </c:strCache>
            </c:strRef>
          </c:cat>
          <c:val>
            <c:numRef>
              <c:f>Analysis!$B$97:$B$101</c:f>
              <c:numCache>
                <c:formatCode>General</c:formatCode>
                <c:ptCount val="5"/>
                <c:pt idx="0">
                  <c:v>40493892</c:v>
                </c:pt>
                <c:pt idx="1">
                  <c:v>38697318</c:v>
                </c:pt>
                <c:pt idx="2">
                  <c:v>39576384</c:v>
                </c:pt>
                <c:pt idx="3">
                  <c:v>41683667</c:v>
                </c:pt>
                <c:pt idx="4">
                  <c:v>41258674</c:v>
                </c:pt>
              </c:numCache>
            </c:numRef>
          </c:val>
          <c:smooth val="1"/>
          <c:extLst>
            <c:ext xmlns:c16="http://schemas.microsoft.com/office/drawing/2014/chart" uri="{C3380CC4-5D6E-409C-BE32-E72D297353CC}">
              <c16:uniqueId val="{00000000-6EFF-4EB1-9EC8-8920F0D70CB5}"/>
            </c:ext>
          </c:extLst>
        </c:ser>
        <c:dLbls>
          <c:showLegendKey val="0"/>
          <c:showVal val="0"/>
          <c:showCatName val="0"/>
          <c:showSerName val="0"/>
          <c:showPercent val="0"/>
          <c:showBubbleSize val="0"/>
        </c:dLbls>
        <c:dropLines>
          <c:spPr>
            <a:ln w="9525" cap="flat" cmpd="sng" algn="ctr">
              <a:solidFill>
                <a:schemeClr val="tx1">
                  <a:lumMod val="35000"/>
                  <a:lumOff val="65000"/>
                </a:schemeClr>
              </a:solidFill>
              <a:prstDash val="sysDash"/>
              <a:round/>
            </a:ln>
            <a:effectLst/>
          </c:spPr>
        </c:dropLines>
        <c:marker val="1"/>
        <c:smooth val="0"/>
        <c:axId val="522386992"/>
        <c:axId val="522385328"/>
      </c:lineChart>
      <c:catAx>
        <c:axId val="522386992"/>
        <c:scaling>
          <c:orientation val="minMax"/>
        </c:scaling>
        <c:delete val="1"/>
        <c:axPos val="b"/>
        <c:numFmt formatCode="General" sourceLinked="1"/>
        <c:majorTickMark val="none"/>
        <c:minorTickMark val="none"/>
        <c:tickLblPos val="nextTo"/>
        <c:crossAx val="522385328"/>
        <c:crosses val="autoZero"/>
        <c:auto val="1"/>
        <c:lblAlgn val="ctr"/>
        <c:lblOffset val="100"/>
        <c:noMultiLvlLbl val="0"/>
      </c:catAx>
      <c:valAx>
        <c:axId val="522385328"/>
        <c:scaling>
          <c:orientation val="minMax"/>
        </c:scaling>
        <c:delete val="1"/>
        <c:axPos val="l"/>
        <c:numFmt formatCode="General" sourceLinked="1"/>
        <c:majorTickMark val="none"/>
        <c:minorTickMark val="none"/>
        <c:tickLblPos val="nextTo"/>
        <c:crossAx val="5223869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 Supply Chain.xlsx]Analysis!OVERVIEW LOSS VALUE</c:name>
    <c:fmtId val="10"/>
  </c:pivotSource>
  <c:chart>
    <c:autoTitleDeleted val="1"/>
    <c:pivotFmts>
      <c:pivotFmt>
        <c:idx val="0"/>
        <c:spPr>
          <a:solidFill>
            <a:schemeClr val="accent1"/>
          </a:solidFill>
          <a:ln w="28575" cap="rnd">
            <a:noFill/>
            <a:round/>
          </a:ln>
          <a:effectLst/>
        </c:spPr>
        <c:marker>
          <c:symbol val="circle"/>
          <c:size val="7"/>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7"/>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85714285714285E-2"/>
          <c:y val="8.7607174103237082E-2"/>
          <c:w val="0.92142857142857137"/>
          <c:h val="0.91239282589676296"/>
        </c:manualLayout>
      </c:layout>
      <c:lineChart>
        <c:grouping val="standard"/>
        <c:varyColors val="0"/>
        <c:ser>
          <c:idx val="0"/>
          <c:order val="0"/>
          <c:tx>
            <c:strRef>
              <c:f>Analysis!$B$106</c:f>
              <c:strCache>
                <c:ptCount val="1"/>
                <c:pt idx="0">
                  <c:v>Total</c:v>
                </c:pt>
              </c:strCache>
            </c:strRef>
          </c:tx>
          <c:spPr>
            <a:ln w="28575" cap="rnd">
              <a:noFill/>
              <a:round/>
            </a:ln>
            <a:effectLst/>
          </c:spPr>
          <c:marker>
            <c:symbol val="circle"/>
            <c:size val="8"/>
            <c:spPr>
              <a:solidFill>
                <a:schemeClr val="accent1"/>
              </a:solidFill>
              <a:ln w="9525">
                <a:noFill/>
              </a:ln>
              <a:effectLst/>
            </c:spPr>
          </c:marker>
          <c:cat>
            <c:strRef>
              <c:f>Analysis!$A$107:$A$111</c:f>
              <c:strCache>
                <c:ptCount val="5"/>
                <c:pt idx="0">
                  <c:v>2021</c:v>
                </c:pt>
                <c:pt idx="1">
                  <c:v>2022</c:v>
                </c:pt>
                <c:pt idx="2">
                  <c:v>2023</c:v>
                </c:pt>
                <c:pt idx="3">
                  <c:v>2024</c:v>
                </c:pt>
                <c:pt idx="4">
                  <c:v>2025</c:v>
                </c:pt>
              </c:strCache>
            </c:strRef>
          </c:cat>
          <c:val>
            <c:numRef>
              <c:f>Analysis!$B$107:$B$111</c:f>
              <c:numCache>
                <c:formatCode>General</c:formatCode>
                <c:ptCount val="5"/>
                <c:pt idx="0">
                  <c:v>859469617.85440028</c:v>
                </c:pt>
                <c:pt idx="1">
                  <c:v>911521083.21329987</c:v>
                </c:pt>
                <c:pt idx="2">
                  <c:v>947442005.35009944</c:v>
                </c:pt>
                <c:pt idx="3">
                  <c:v>1074660984.0070989</c:v>
                </c:pt>
                <c:pt idx="4">
                  <c:v>1149643994.0590005</c:v>
                </c:pt>
              </c:numCache>
            </c:numRef>
          </c:val>
          <c:smooth val="0"/>
          <c:extLst>
            <c:ext xmlns:c16="http://schemas.microsoft.com/office/drawing/2014/chart" uri="{C3380CC4-5D6E-409C-BE32-E72D297353CC}">
              <c16:uniqueId val="{00000000-20C3-4921-8656-708D1776E37E}"/>
            </c:ext>
          </c:extLst>
        </c:ser>
        <c:dLbls>
          <c:showLegendKey val="0"/>
          <c:showVal val="0"/>
          <c:showCatName val="0"/>
          <c:showSerName val="0"/>
          <c:showPercent val="0"/>
          <c:showBubbleSize val="0"/>
        </c:dLbls>
        <c:dropLines>
          <c:spPr>
            <a:ln w="6350" cap="flat" cmpd="sng" algn="ctr">
              <a:solidFill>
                <a:schemeClr val="tx1">
                  <a:lumMod val="35000"/>
                  <a:lumOff val="65000"/>
                </a:schemeClr>
              </a:solidFill>
              <a:round/>
            </a:ln>
            <a:effectLst/>
          </c:spPr>
        </c:dropLines>
        <c:marker val="1"/>
        <c:smooth val="0"/>
        <c:axId val="703903936"/>
        <c:axId val="703905184"/>
      </c:lineChart>
      <c:catAx>
        <c:axId val="703903936"/>
        <c:scaling>
          <c:orientation val="minMax"/>
        </c:scaling>
        <c:delete val="1"/>
        <c:axPos val="b"/>
        <c:numFmt formatCode="General" sourceLinked="1"/>
        <c:majorTickMark val="none"/>
        <c:minorTickMark val="none"/>
        <c:tickLblPos val="nextTo"/>
        <c:crossAx val="703905184"/>
        <c:crosses val="autoZero"/>
        <c:auto val="1"/>
        <c:lblAlgn val="ctr"/>
        <c:lblOffset val="100"/>
        <c:noMultiLvlLbl val="0"/>
      </c:catAx>
      <c:valAx>
        <c:axId val="703905184"/>
        <c:scaling>
          <c:orientation val="minMax"/>
        </c:scaling>
        <c:delete val="1"/>
        <c:axPos val="l"/>
        <c:numFmt formatCode="General" sourceLinked="1"/>
        <c:majorTickMark val="none"/>
        <c:minorTickMark val="none"/>
        <c:tickLblPos val="nextTo"/>
        <c:crossAx val="70390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 Supply Chain.xlsx]Analysis!OVERVIEW PROFIT MARGIN</c:name>
    <c:fmtId val="15"/>
  </c:pivotSource>
  <c:chart>
    <c:autoTitleDeleted val="1"/>
    <c:pivotFmts>
      <c:pivotFmt>
        <c:idx val="0"/>
        <c:spPr>
          <a:solidFill>
            <a:schemeClr val="accent1"/>
          </a:solidFill>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924982307147915E-2"/>
          <c:y val="0.14318442153493699"/>
          <c:w val="0.90268931351733894"/>
          <c:h val="0.79954180985108825"/>
        </c:manualLayout>
      </c:layout>
      <c:lineChart>
        <c:grouping val="standard"/>
        <c:varyColors val="0"/>
        <c:ser>
          <c:idx val="0"/>
          <c:order val="0"/>
          <c:tx>
            <c:strRef>
              <c:f>Analysis!$B$115</c:f>
              <c:strCache>
                <c:ptCount val="1"/>
                <c:pt idx="0">
                  <c:v>Total</c:v>
                </c:pt>
              </c:strCache>
            </c:strRef>
          </c:tx>
          <c:spPr>
            <a:ln w="28575" cap="rnd">
              <a:noFill/>
              <a:round/>
            </a:ln>
            <a:effectLst/>
          </c:spPr>
          <c:marker>
            <c:symbol val="circle"/>
            <c:size val="8"/>
            <c:spPr>
              <a:solidFill>
                <a:schemeClr val="accent1"/>
              </a:solidFill>
              <a:ln w="9525">
                <a:solidFill>
                  <a:schemeClr val="accent1"/>
                </a:solidFill>
              </a:ln>
              <a:effectLst/>
            </c:spPr>
          </c:marker>
          <c:cat>
            <c:strRef>
              <c:f>Analysis!$A$116:$A$120</c:f>
              <c:strCache>
                <c:ptCount val="5"/>
                <c:pt idx="0">
                  <c:v>2021</c:v>
                </c:pt>
                <c:pt idx="1">
                  <c:v>2022</c:v>
                </c:pt>
                <c:pt idx="2">
                  <c:v>2023</c:v>
                </c:pt>
                <c:pt idx="3">
                  <c:v>2024</c:v>
                </c:pt>
                <c:pt idx="4">
                  <c:v>2025</c:v>
                </c:pt>
              </c:strCache>
            </c:strRef>
          </c:cat>
          <c:val>
            <c:numRef>
              <c:f>Analysis!$B$116:$B$120</c:f>
              <c:numCache>
                <c:formatCode>0.00%</c:formatCode>
                <c:ptCount val="5"/>
                <c:pt idx="0">
                  <c:v>0.75479882037844159</c:v>
                </c:pt>
                <c:pt idx="1">
                  <c:v>0.75032191618137689</c:v>
                </c:pt>
                <c:pt idx="2">
                  <c:v>0.75375308051742718</c:v>
                </c:pt>
                <c:pt idx="3">
                  <c:v>0.75206639028819011</c:v>
                </c:pt>
                <c:pt idx="4">
                  <c:v>0.75421650489685843</c:v>
                </c:pt>
              </c:numCache>
            </c:numRef>
          </c:val>
          <c:smooth val="0"/>
          <c:extLst>
            <c:ext xmlns:c16="http://schemas.microsoft.com/office/drawing/2014/chart" uri="{C3380CC4-5D6E-409C-BE32-E72D297353CC}">
              <c16:uniqueId val="{00000000-62C5-4F91-82D0-19432102B104}"/>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701299072"/>
        <c:axId val="701304896"/>
      </c:lineChart>
      <c:catAx>
        <c:axId val="701299072"/>
        <c:scaling>
          <c:orientation val="minMax"/>
        </c:scaling>
        <c:delete val="1"/>
        <c:axPos val="b"/>
        <c:numFmt formatCode="General" sourceLinked="1"/>
        <c:majorTickMark val="none"/>
        <c:minorTickMark val="none"/>
        <c:tickLblPos val="nextTo"/>
        <c:crossAx val="701304896"/>
        <c:crosses val="autoZero"/>
        <c:auto val="1"/>
        <c:lblAlgn val="ctr"/>
        <c:lblOffset val="100"/>
        <c:noMultiLvlLbl val="0"/>
      </c:catAx>
      <c:valAx>
        <c:axId val="701304896"/>
        <c:scaling>
          <c:orientation val="minMax"/>
        </c:scaling>
        <c:delete val="1"/>
        <c:axPos val="l"/>
        <c:numFmt formatCode="0.00%" sourceLinked="1"/>
        <c:majorTickMark val="none"/>
        <c:minorTickMark val="none"/>
        <c:tickLblPos val="nextTo"/>
        <c:crossAx val="70129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Analysis!$F$147</c:f>
              <c:strCache>
                <c:ptCount val="1"/>
                <c:pt idx="0">
                  <c:v>PROFIT MARGIN</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Analysis!$E$148:$E$155</c:f>
              <c:strCache>
                <c:ptCount val="8"/>
                <c:pt idx="0">
                  <c:v>Cassava</c:v>
                </c:pt>
                <c:pt idx="1">
                  <c:v>Maize</c:v>
                </c:pt>
                <c:pt idx="2">
                  <c:v>Mango</c:v>
                </c:pt>
                <c:pt idx="3">
                  <c:v>Pepper</c:v>
                </c:pt>
                <c:pt idx="4">
                  <c:v>Rice</c:v>
                </c:pt>
                <c:pt idx="5">
                  <c:v>Sorghum</c:v>
                </c:pt>
                <c:pt idx="6">
                  <c:v>Tomato</c:v>
                </c:pt>
                <c:pt idx="7">
                  <c:v>Yam</c:v>
                </c:pt>
              </c:strCache>
            </c:strRef>
          </c:cat>
          <c:val>
            <c:numRef>
              <c:f>Analysis!$F$148:$F$155</c:f>
              <c:numCache>
                <c:formatCode>0%</c:formatCode>
                <c:ptCount val="8"/>
                <c:pt idx="0">
                  <c:v>0.76110022331020621</c:v>
                </c:pt>
                <c:pt idx="1">
                  <c:v>0.75182936502794595</c:v>
                </c:pt>
                <c:pt idx="2">
                  <c:v>0.77100393525133415</c:v>
                </c:pt>
                <c:pt idx="3">
                  <c:v>0.8081075590369674</c:v>
                </c:pt>
                <c:pt idx="4">
                  <c:v>0.75365809362716596</c:v>
                </c:pt>
                <c:pt idx="5">
                  <c:v>0.74399102420628871</c:v>
                </c:pt>
                <c:pt idx="6">
                  <c:v>0.70606651631774309</c:v>
                </c:pt>
                <c:pt idx="7">
                  <c:v>0.76414130309606598</c:v>
                </c:pt>
              </c:numCache>
            </c:numRef>
          </c:val>
          <c:extLst>
            <c:ext xmlns:c16="http://schemas.microsoft.com/office/drawing/2014/chart" uri="{C3380CC4-5D6E-409C-BE32-E72D297353CC}">
              <c16:uniqueId val="{00000000-AFF9-4077-B922-C68769B577AB}"/>
            </c:ext>
          </c:extLst>
        </c:ser>
        <c:dLbls>
          <c:dLblPos val="outEnd"/>
          <c:showLegendKey val="0"/>
          <c:showVal val="1"/>
          <c:showCatName val="0"/>
          <c:showSerName val="0"/>
          <c:showPercent val="0"/>
          <c:showBubbleSize val="0"/>
        </c:dLbls>
        <c:gapWidth val="219"/>
        <c:overlap val="-27"/>
        <c:axId val="2071543248"/>
        <c:axId val="2071544912"/>
      </c:barChart>
      <c:catAx>
        <c:axId val="207154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2071544912"/>
        <c:crosses val="autoZero"/>
        <c:auto val="1"/>
        <c:lblAlgn val="ctr"/>
        <c:lblOffset val="100"/>
        <c:noMultiLvlLbl val="0"/>
      </c:catAx>
      <c:valAx>
        <c:axId val="2071544912"/>
        <c:scaling>
          <c:orientation val="minMax"/>
        </c:scaling>
        <c:delete val="1"/>
        <c:axPos val="l"/>
        <c:numFmt formatCode="0%" sourceLinked="1"/>
        <c:majorTickMark val="none"/>
        <c:minorTickMark val="none"/>
        <c:tickLblPos val="nextTo"/>
        <c:crossAx val="20715432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Analysis!$H$166</c:f>
              <c:strCache>
                <c:ptCount val="1"/>
                <c:pt idx="0">
                  <c:v>PROFIT</c:v>
                </c:pt>
              </c:strCache>
            </c:strRef>
          </c:tx>
          <c:spPr>
            <a:solidFill>
              <a:srgbClr val="C6D9F1"/>
            </a:solidFill>
            <a:ln w="25400">
              <a:noFill/>
            </a:ln>
            <a:effectLst/>
          </c:spPr>
          <c:invertIfNegative val="0"/>
          <c:dLbls>
            <c:dLbl>
              <c:idx val="0"/>
              <c:tx>
                <c:rich>
                  <a:bodyPr/>
                  <a:lstStyle/>
                  <a:p>
                    <a:fld id="{D79163DF-AEF4-427F-8E04-69FA04380BCB}"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1D0-4DFD-9100-B0038C1B57D1}"/>
                </c:ext>
              </c:extLst>
            </c:dLbl>
            <c:dLbl>
              <c:idx val="1"/>
              <c:tx>
                <c:rich>
                  <a:bodyPr/>
                  <a:lstStyle/>
                  <a:p>
                    <a:fld id="{815F45D6-8387-4158-95E0-FC0F1BF0770A}"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1D0-4DFD-9100-B0038C1B57D1}"/>
                </c:ext>
              </c:extLst>
            </c:dLbl>
            <c:dLbl>
              <c:idx val="2"/>
              <c:tx>
                <c:rich>
                  <a:bodyPr/>
                  <a:lstStyle/>
                  <a:p>
                    <a:fld id="{AC1180FB-D5C8-4CDD-96AC-719703B2543E}"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1D0-4DFD-9100-B0038C1B57D1}"/>
                </c:ext>
              </c:extLst>
            </c:dLbl>
            <c:dLbl>
              <c:idx val="3"/>
              <c:tx>
                <c:rich>
                  <a:bodyPr/>
                  <a:lstStyle/>
                  <a:p>
                    <a:fld id="{A7FFA09D-E240-4479-B178-20C59E738DE1}"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1D0-4DFD-9100-B0038C1B57D1}"/>
                </c:ext>
              </c:extLst>
            </c:dLbl>
            <c:dLbl>
              <c:idx val="4"/>
              <c:tx>
                <c:rich>
                  <a:bodyPr/>
                  <a:lstStyle/>
                  <a:p>
                    <a:fld id="{CD5DD83C-5995-4A56-B078-E943E564B674}"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1D0-4DFD-9100-B0038C1B57D1}"/>
                </c:ext>
              </c:extLst>
            </c:dLbl>
            <c:dLbl>
              <c:idx val="5"/>
              <c:tx>
                <c:rich>
                  <a:bodyPr/>
                  <a:lstStyle/>
                  <a:p>
                    <a:fld id="{FBA63335-0613-4D55-B92A-7B1D0FD8A3ED}"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1D0-4DFD-9100-B0038C1B57D1}"/>
                </c:ext>
              </c:extLst>
            </c:dLbl>
            <c:dLbl>
              <c:idx val="6"/>
              <c:tx>
                <c:rich>
                  <a:bodyPr/>
                  <a:lstStyle/>
                  <a:p>
                    <a:fld id="{29801DB3-59D6-4CBE-AE6D-97A521BE9B15}"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1D0-4DFD-9100-B0038C1B57D1}"/>
                </c:ext>
              </c:extLst>
            </c:dLbl>
            <c:dLbl>
              <c:idx val="7"/>
              <c:tx>
                <c:rich>
                  <a:bodyPr/>
                  <a:lstStyle/>
                  <a:p>
                    <a:fld id="{4E2EF63C-072A-4FAB-AA73-085C3188756B}"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1D0-4DFD-9100-B0038C1B57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NG"/>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Analysis!$G$167:$G$174</c:f>
              <c:numCache>
                <c:formatCode>[&gt;=1000000000]"₦"0.0,,,"B";[&gt;=1000000]"₦"0.0,,"M";"₦"0.0,"K"</c:formatCode>
                <c:ptCount val="8"/>
                <c:pt idx="0">
                  <c:v>20696.159879336348</c:v>
                </c:pt>
                <c:pt idx="1">
                  <c:v>38279.77740863787</c:v>
                </c:pt>
                <c:pt idx="2">
                  <c:v>39751.060301507539</c:v>
                </c:pt>
                <c:pt idx="3">
                  <c:v>55127.151745068288</c:v>
                </c:pt>
                <c:pt idx="4">
                  <c:v>49398.274410774407</c:v>
                </c:pt>
                <c:pt idx="5">
                  <c:v>26772.188291139242</c:v>
                </c:pt>
                <c:pt idx="6">
                  <c:v>63182.682352941178</c:v>
                </c:pt>
                <c:pt idx="7">
                  <c:v>31956.664133738603</c:v>
                </c:pt>
              </c:numCache>
            </c:numRef>
          </c:xVal>
          <c:yVal>
            <c:numRef>
              <c:f>Analysis!$H$167:$H$174</c:f>
              <c:numCache>
                <c:formatCode>[&gt;=1000000000]"₦"0.0,,,"B";[&gt;=1000000]"₦"0.0,,"M";"₦"0.0,"K"</c:formatCode>
                <c:ptCount val="8"/>
                <c:pt idx="0">
                  <c:v>1316087.6723174967</c:v>
                </c:pt>
                <c:pt idx="1">
                  <c:v>641115.35863970104</c:v>
                </c:pt>
                <c:pt idx="2">
                  <c:v>3213712.0173499133</c:v>
                </c:pt>
                <c:pt idx="3">
                  <c:v>6062190.3715729928</c:v>
                </c:pt>
                <c:pt idx="4">
                  <c:v>1091406.5679432664</c:v>
                </c:pt>
                <c:pt idx="5">
                  <c:v>446207.59378006338</c:v>
                </c:pt>
                <c:pt idx="6">
                  <c:v>8969186.770805886</c:v>
                </c:pt>
                <c:pt idx="7">
                  <c:v>3417560.9246006086</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0"/>
          <c:extLst>
            <c:ext xmlns:c15="http://schemas.microsoft.com/office/drawing/2012/chart" uri="{02D57815-91ED-43cb-92C2-25804820EDAC}">
              <c15:datalabelsRange>
                <c15:f>Analysis!$F$167:$F$174</c15:f>
                <c15:dlblRangeCache>
                  <c:ptCount val="8"/>
                  <c:pt idx="0">
                    <c:v>Cassava</c:v>
                  </c:pt>
                  <c:pt idx="1">
                    <c:v>Maize</c:v>
                  </c:pt>
                  <c:pt idx="2">
                    <c:v>Mango</c:v>
                  </c:pt>
                  <c:pt idx="3">
                    <c:v>Pepper</c:v>
                  </c:pt>
                  <c:pt idx="4">
                    <c:v>Rice</c:v>
                  </c:pt>
                  <c:pt idx="5">
                    <c:v>Sorghum</c:v>
                  </c:pt>
                  <c:pt idx="6">
                    <c:v>Tomato</c:v>
                  </c:pt>
                  <c:pt idx="7">
                    <c:v>Yam</c:v>
                  </c:pt>
                </c15:dlblRangeCache>
              </c15:datalabelsRange>
            </c:ext>
            <c:ext xmlns:c16="http://schemas.microsoft.com/office/drawing/2014/chart" uri="{C3380CC4-5D6E-409C-BE32-E72D297353CC}">
              <c16:uniqueId val="{00000008-31D0-4DFD-9100-B0038C1B57D1}"/>
            </c:ext>
          </c:extLst>
        </c:ser>
        <c:dLbls>
          <c:showLegendKey val="0"/>
          <c:showVal val="0"/>
          <c:showCatName val="0"/>
          <c:showSerName val="0"/>
          <c:showPercent val="0"/>
          <c:showBubbleSize val="0"/>
        </c:dLbls>
        <c:bubbleScale val="100"/>
        <c:showNegBubbles val="0"/>
        <c:axId val="1982347520"/>
        <c:axId val="1982343776"/>
      </c:bubbleChart>
      <c:valAx>
        <c:axId val="1982347520"/>
        <c:scaling>
          <c:orientation val="minMax"/>
        </c:scaling>
        <c:delete val="0"/>
        <c:axPos val="b"/>
        <c:numFmt formatCode="[&gt;=1000000000]&quot;₦&quot;0.0,,,&quot;B&quot;;[&gt;=1000000]&quot;₦&quot;0.0,,&quot;M&quot;;&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982343776"/>
        <c:crosses val="autoZero"/>
        <c:crossBetween val="midCat"/>
      </c:valAx>
      <c:valAx>
        <c:axId val="1982343776"/>
        <c:scaling>
          <c:orientation val="minMax"/>
        </c:scaling>
        <c:delete val="0"/>
        <c:axPos val="l"/>
        <c:numFmt formatCode="[&gt;=1000000000]&quot;₦&quot;0.0,,,&quot;B&quot;;[&gt;=1000000]&quot;₦&quot;0.0,,&quot;M&quot;;&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9823475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 Supply Chain.xlsx]Analysis!CROP TREND</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ln w="317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20161995879547E-2"/>
          <c:y val="9.6385542168674704E-2"/>
          <c:w val="0.77250543278864336"/>
          <c:h val="0.79359406128450816"/>
        </c:manualLayout>
      </c:layout>
      <c:lineChart>
        <c:grouping val="standard"/>
        <c:varyColors val="0"/>
        <c:ser>
          <c:idx val="0"/>
          <c:order val="0"/>
          <c:tx>
            <c:strRef>
              <c:f>Analysis!$C$180:$C$181</c:f>
              <c:strCache>
                <c:ptCount val="1"/>
                <c:pt idx="0">
                  <c:v>Cassava</c:v>
                </c:pt>
              </c:strCache>
            </c:strRef>
          </c:tx>
          <c:spPr>
            <a:ln w="28575" cap="rnd">
              <a:solidFill>
                <a:schemeClr val="accent4">
                  <a:lumMod val="60000"/>
                  <a:lumOff val="4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Analysis!$C$182:$C$186</c:f>
              <c:numCache>
                <c:formatCode>0.00%</c:formatCode>
                <c:ptCount val="5"/>
                <c:pt idx="0">
                  <c:v>0.760044322628458</c:v>
                </c:pt>
                <c:pt idx="1">
                  <c:v>0.75821134417511871</c:v>
                </c:pt>
                <c:pt idx="2">
                  <c:v>0.75519681070945055</c:v>
                </c:pt>
                <c:pt idx="3">
                  <c:v>0.76274298665832241</c:v>
                </c:pt>
                <c:pt idx="4">
                  <c:v>0.76668418147799078</c:v>
                </c:pt>
              </c:numCache>
            </c:numRef>
          </c:val>
          <c:smooth val="0"/>
          <c:extLst>
            <c:ext xmlns:c16="http://schemas.microsoft.com/office/drawing/2014/chart" uri="{C3380CC4-5D6E-409C-BE32-E72D297353CC}">
              <c16:uniqueId val="{00000000-7E91-4FBA-A494-B6D07B94DDBA}"/>
            </c:ext>
          </c:extLst>
        </c:ser>
        <c:ser>
          <c:idx val="1"/>
          <c:order val="1"/>
          <c:tx>
            <c:strRef>
              <c:f>Analysis!$D$180:$D$181</c:f>
              <c:strCache>
                <c:ptCount val="1"/>
                <c:pt idx="0">
                  <c:v>Maize</c:v>
                </c:pt>
              </c:strCache>
            </c:strRef>
          </c:tx>
          <c:spPr>
            <a:ln w="28575" cap="rnd">
              <a:solidFill>
                <a:schemeClr val="accent6">
                  <a:lumMod val="40000"/>
                  <a:lumOff val="6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Analysis!$D$182:$D$186</c:f>
              <c:numCache>
                <c:formatCode>0.00%</c:formatCode>
                <c:ptCount val="5"/>
                <c:pt idx="0">
                  <c:v>0.75010842990549975</c:v>
                </c:pt>
                <c:pt idx="1">
                  <c:v>0.74965565876841778</c:v>
                </c:pt>
                <c:pt idx="2">
                  <c:v>0.73265302044850689</c:v>
                </c:pt>
                <c:pt idx="3">
                  <c:v>0.75878279829063844</c:v>
                </c:pt>
                <c:pt idx="4">
                  <c:v>0.76964025676648828</c:v>
                </c:pt>
              </c:numCache>
            </c:numRef>
          </c:val>
          <c:smooth val="0"/>
          <c:extLst>
            <c:ext xmlns:c16="http://schemas.microsoft.com/office/drawing/2014/chart" uri="{C3380CC4-5D6E-409C-BE32-E72D297353CC}">
              <c16:uniqueId val="{00000001-4DAA-4416-B92F-186FE53CE9ED}"/>
            </c:ext>
          </c:extLst>
        </c:ser>
        <c:ser>
          <c:idx val="2"/>
          <c:order val="2"/>
          <c:tx>
            <c:strRef>
              <c:f>Analysis!$E$180:$E$181</c:f>
              <c:strCache>
                <c:ptCount val="1"/>
                <c:pt idx="0">
                  <c:v>Mango</c:v>
                </c:pt>
              </c:strCache>
            </c:strRef>
          </c:tx>
          <c:spPr>
            <a:ln w="31750" cap="rnd">
              <a:solidFill>
                <a:schemeClr val="accent5">
                  <a:lumMod val="60000"/>
                  <a:lumOff val="4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Analysis!$E$182:$E$186</c:f>
              <c:numCache>
                <c:formatCode>0.00%</c:formatCode>
                <c:ptCount val="5"/>
                <c:pt idx="0">
                  <c:v>0.76921587393341428</c:v>
                </c:pt>
                <c:pt idx="1">
                  <c:v>0.77451091855016063</c:v>
                </c:pt>
                <c:pt idx="2">
                  <c:v>0.77767130669979956</c:v>
                </c:pt>
                <c:pt idx="3">
                  <c:v>0.76757813904955741</c:v>
                </c:pt>
                <c:pt idx="4">
                  <c:v>0.76685317689841614</c:v>
                </c:pt>
              </c:numCache>
            </c:numRef>
          </c:val>
          <c:smooth val="0"/>
          <c:extLst>
            <c:ext xmlns:c16="http://schemas.microsoft.com/office/drawing/2014/chart" uri="{C3380CC4-5D6E-409C-BE32-E72D297353CC}">
              <c16:uniqueId val="{00000002-4DAA-4416-B92F-186FE53CE9ED}"/>
            </c:ext>
          </c:extLst>
        </c:ser>
        <c:ser>
          <c:idx val="3"/>
          <c:order val="3"/>
          <c:tx>
            <c:strRef>
              <c:f>Analysis!$F$180:$F$181</c:f>
              <c:strCache>
                <c:ptCount val="1"/>
                <c:pt idx="0">
                  <c:v>Pepper</c:v>
                </c:pt>
              </c:strCache>
            </c:strRef>
          </c:tx>
          <c:spPr>
            <a:ln w="28575" cap="rnd">
              <a:solidFill>
                <a:schemeClr val="tx2">
                  <a:lumMod val="40000"/>
                  <a:lumOff val="6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Analysis!$F$182:$F$186</c:f>
              <c:numCache>
                <c:formatCode>0.00%</c:formatCode>
                <c:ptCount val="5"/>
                <c:pt idx="0">
                  <c:v>0.80710262762193741</c:v>
                </c:pt>
                <c:pt idx="1">
                  <c:v>0.80863856646102539</c:v>
                </c:pt>
                <c:pt idx="2">
                  <c:v>0.80931858057734019</c:v>
                </c:pt>
                <c:pt idx="3">
                  <c:v>0.80683509693883937</c:v>
                </c:pt>
                <c:pt idx="4">
                  <c:v>0.8088636890920935</c:v>
                </c:pt>
              </c:numCache>
            </c:numRef>
          </c:val>
          <c:smooth val="0"/>
          <c:extLst>
            <c:ext xmlns:c16="http://schemas.microsoft.com/office/drawing/2014/chart" uri="{C3380CC4-5D6E-409C-BE32-E72D297353CC}">
              <c16:uniqueId val="{00000003-4DAA-4416-B92F-186FE53CE9ED}"/>
            </c:ext>
          </c:extLst>
        </c:ser>
        <c:ser>
          <c:idx val="4"/>
          <c:order val="4"/>
          <c:tx>
            <c:strRef>
              <c:f>Analysis!$G$180:$G$181</c:f>
              <c:strCache>
                <c:ptCount val="1"/>
                <c:pt idx="0">
                  <c:v>Rice</c:v>
                </c:pt>
              </c:strCache>
            </c:strRef>
          </c:tx>
          <c:spPr>
            <a:ln w="28575" cap="rnd">
              <a:solidFill>
                <a:schemeClr val="accent3">
                  <a:lumMod val="60000"/>
                  <a:lumOff val="4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Analysis!$G$182:$G$186</c:f>
              <c:numCache>
                <c:formatCode>0.00%</c:formatCode>
                <c:ptCount val="5"/>
                <c:pt idx="0">
                  <c:v>0.76049601572727787</c:v>
                </c:pt>
                <c:pt idx="1">
                  <c:v>0.7382123351718558</c:v>
                </c:pt>
                <c:pt idx="2">
                  <c:v>0.75974060461693571</c:v>
                </c:pt>
                <c:pt idx="3">
                  <c:v>0.74919837164656589</c:v>
                </c:pt>
                <c:pt idx="4">
                  <c:v>0.76054397438572185</c:v>
                </c:pt>
              </c:numCache>
            </c:numRef>
          </c:val>
          <c:smooth val="0"/>
          <c:extLst>
            <c:ext xmlns:c16="http://schemas.microsoft.com/office/drawing/2014/chart" uri="{C3380CC4-5D6E-409C-BE32-E72D297353CC}">
              <c16:uniqueId val="{00000004-4DAA-4416-B92F-186FE53CE9ED}"/>
            </c:ext>
          </c:extLst>
        </c:ser>
        <c:ser>
          <c:idx val="5"/>
          <c:order val="5"/>
          <c:tx>
            <c:strRef>
              <c:f>Analysis!$H$180:$H$181</c:f>
              <c:strCache>
                <c:ptCount val="1"/>
                <c:pt idx="0">
                  <c:v>Sorghum</c:v>
                </c:pt>
              </c:strCache>
            </c:strRef>
          </c:tx>
          <c:spPr>
            <a:ln w="28575" cap="rnd">
              <a:solidFill>
                <a:schemeClr val="accent4">
                  <a:lumMod val="40000"/>
                  <a:lumOff val="6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Analysis!$H$182:$H$186</c:f>
              <c:numCache>
                <c:formatCode>0.00%</c:formatCode>
                <c:ptCount val="5"/>
                <c:pt idx="0">
                  <c:v>0.73832167994263009</c:v>
                </c:pt>
                <c:pt idx="1">
                  <c:v>0.73211700732034235</c:v>
                </c:pt>
                <c:pt idx="2">
                  <c:v>0.73017499796365315</c:v>
                </c:pt>
                <c:pt idx="3">
                  <c:v>0.75466617697324556</c:v>
                </c:pt>
                <c:pt idx="4">
                  <c:v>0.75642307695988165</c:v>
                </c:pt>
              </c:numCache>
            </c:numRef>
          </c:val>
          <c:smooth val="0"/>
          <c:extLst>
            <c:ext xmlns:c16="http://schemas.microsoft.com/office/drawing/2014/chart" uri="{C3380CC4-5D6E-409C-BE32-E72D297353CC}">
              <c16:uniqueId val="{00000005-4DAA-4416-B92F-186FE53CE9ED}"/>
            </c:ext>
          </c:extLst>
        </c:ser>
        <c:ser>
          <c:idx val="6"/>
          <c:order val="6"/>
          <c:tx>
            <c:strRef>
              <c:f>Analysis!$I$180:$I$181</c:f>
              <c:strCache>
                <c:ptCount val="1"/>
                <c:pt idx="0">
                  <c:v>Tomato</c:v>
                </c:pt>
              </c:strCache>
            </c:strRef>
          </c:tx>
          <c:spPr>
            <a:ln w="28575" cap="rnd">
              <a:solidFill>
                <a:schemeClr val="bg2">
                  <a:lumMod val="75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Analysis!$I$182:$I$186</c:f>
              <c:numCache>
                <c:formatCode>0.00%</c:formatCode>
                <c:ptCount val="5"/>
                <c:pt idx="0">
                  <c:v>0.70624714040678027</c:v>
                </c:pt>
                <c:pt idx="1">
                  <c:v>0.70834831442432578</c:v>
                </c:pt>
                <c:pt idx="2">
                  <c:v>0.70549444189976085</c:v>
                </c:pt>
                <c:pt idx="3">
                  <c:v>0.70156721611188533</c:v>
                </c:pt>
                <c:pt idx="4">
                  <c:v>0.70851923043580911</c:v>
                </c:pt>
              </c:numCache>
            </c:numRef>
          </c:val>
          <c:smooth val="0"/>
          <c:extLst>
            <c:ext xmlns:c16="http://schemas.microsoft.com/office/drawing/2014/chart" uri="{C3380CC4-5D6E-409C-BE32-E72D297353CC}">
              <c16:uniqueId val="{00000006-4DAA-4416-B92F-186FE53CE9ED}"/>
            </c:ext>
          </c:extLst>
        </c:ser>
        <c:ser>
          <c:idx val="7"/>
          <c:order val="7"/>
          <c:tx>
            <c:strRef>
              <c:f>Analysis!$J$180:$J$181</c:f>
              <c:strCache>
                <c:ptCount val="1"/>
                <c:pt idx="0">
                  <c:v>Yam</c:v>
                </c:pt>
              </c:strCache>
            </c:strRef>
          </c:tx>
          <c:spPr>
            <a:ln w="28575" cap="rnd">
              <a:solidFill>
                <a:schemeClr val="tx1">
                  <a:lumMod val="50000"/>
                  <a:lumOff val="50000"/>
                </a:schemeClr>
              </a:solidFill>
              <a:round/>
            </a:ln>
            <a:effectLst/>
          </c:spPr>
          <c:marker>
            <c:symbol val="none"/>
          </c:marker>
          <c:cat>
            <c:strRef>
              <c:f>Analysis!$B$182:$B$186</c:f>
              <c:strCache>
                <c:ptCount val="5"/>
                <c:pt idx="0">
                  <c:v>2021</c:v>
                </c:pt>
                <c:pt idx="1">
                  <c:v>2022</c:v>
                </c:pt>
                <c:pt idx="2">
                  <c:v>2023</c:v>
                </c:pt>
                <c:pt idx="3">
                  <c:v>2024</c:v>
                </c:pt>
                <c:pt idx="4">
                  <c:v>2025</c:v>
                </c:pt>
              </c:strCache>
            </c:strRef>
          </c:cat>
          <c:val>
            <c:numRef>
              <c:f>Analysis!$J$182:$J$186</c:f>
              <c:numCache>
                <c:formatCode>0.00%</c:formatCode>
                <c:ptCount val="5"/>
                <c:pt idx="0">
                  <c:v>0.7633544694011215</c:v>
                </c:pt>
                <c:pt idx="1">
                  <c:v>0.77410545408746256</c:v>
                </c:pt>
                <c:pt idx="2">
                  <c:v>0.77242490528728081</c:v>
                </c:pt>
                <c:pt idx="3">
                  <c:v>0.76454528996371462</c:v>
                </c:pt>
                <c:pt idx="4">
                  <c:v>0.74966614681127464</c:v>
                </c:pt>
              </c:numCache>
            </c:numRef>
          </c:val>
          <c:smooth val="0"/>
          <c:extLst>
            <c:ext xmlns:c16="http://schemas.microsoft.com/office/drawing/2014/chart" uri="{C3380CC4-5D6E-409C-BE32-E72D297353CC}">
              <c16:uniqueId val="{00000007-4DAA-4416-B92F-186FE53CE9ED}"/>
            </c:ext>
          </c:extLst>
        </c:ser>
        <c:dLbls>
          <c:showLegendKey val="0"/>
          <c:showVal val="0"/>
          <c:showCatName val="0"/>
          <c:showSerName val="0"/>
          <c:showPercent val="0"/>
          <c:showBubbleSize val="0"/>
        </c:dLbls>
        <c:smooth val="0"/>
        <c:axId val="1982349904"/>
        <c:axId val="1982350320"/>
      </c:lineChart>
      <c:catAx>
        <c:axId val="19823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982350320"/>
        <c:crosses val="autoZero"/>
        <c:auto val="1"/>
        <c:lblAlgn val="ctr"/>
        <c:lblOffset val="100"/>
        <c:noMultiLvlLbl val="0"/>
      </c:catAx>
      <c:valAx>
        <c:axId val="1982350320"/>
        <c:scaling>
          <c:orientation val="minMax"/>
          <c:min val="0.6400000000000001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198234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 Supply Chain.xlsx]Analysis!logistics storage loss trend</c:name>
    <c:fmtId val="2"/>
  </c:pivotSource>
  <c:chart>
    <c:autoTitleDeleted val="1"/>
    <c:pivotFmts>
      <c:pivotFmt>
        <c:idx val="0"/>
        <c:spPr>
          <a:solidFill>
            <a:schemeClr val="accent1"/>
          </a:solidFill>
          <a:ln w="28575" cap="rnd">
            <a:noFill/>
            <a:round/>
          </a:ln>
          <a:effectLst/>
        </c:spPr>
        <c:marker>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noFill/>
            <a:round/>
          </a:ln>
          <a:effectLst/>
        </c:spPr>
        <c:marker>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noFill/>
            <a:round/>
          </a:ln>
          <a:effectLst/>
        </c:spPr>
        <c:marker>
          <c:symbol val="circle"/>
          <c:size val="9"/>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88757396449703E-2"/>
          <c:y val="3.6426737799194024E-2"/>
          <c:w val="0.86982248520710059"/>
          <c:h val="0.83000855693709452"/>
        </c:manualLayout>
      </c:layout>
      <c:lineChart>
        <c:grouping val="standard"/>
        <c:varyColors val="0"/>
        <c:ser>
          <c:idx val="0"/>
          <c:order val="0"/>
          <c:tx>
            <c:strRef>
              <c:f>Analysis!$D$248</c:f>
              <c:strCache>
                <c:ptCount val="1"/>
                <c:pt idx="0">
                  <c:v>Total</c:v>
                </c:pt>
              </c:strCache>
            </c:strRef>
          </c:tx>
          <c:spPr>
            <a:ln w="28575" cap="rnd">
              <a:noFill/>
              <a:round/>
            </a:ln>
            <a:effectLst/>
          </c:spPr>
          <c:marker>
            <c:symbol val="circle"/>
            <c:size val="9"/>
            <c:spPr>
              <a:solidFill>
                <a:srgbClr val="0070C0"/>
              </a:solidFill>
              <a:ln w="9525">
                <a:solidFill>
                  <a:schemeClr val="accent1"/>
                </a:solidFill>
              </a:ln>
              <a:effectLst/>
            </c:spPr>
          </c:marker>
          <c:cat>
            <c:strRef>
              <c:f>Analysis!$C$249:$C$253</c:f>
              <c:strCache>
                <c:ptCount val="5"/>
                <c:pt idx="0">
                  <c:v>2021</c:v>
                </c:pt>
                <c:pt idx="1">
                  <c:v>2022</c:v>
                </c:pt>
                <c:pt idx="2">
                  <c:v>2023</c:v>
                </c:pt>
                <c:pt idx="3">
                  <c:v>2024</c:v>
                </c:pt>
                <c:pt idx="4">
                  <c:v>2025</c:v>
                </c:pt>
              </c:strCache>
            </c:strRef>
          </c:cat>
          <c:val>
            <c:numRef>
              <c:f>Analysis!$D$249:$D$253</c:f>
              <c:numCache>
                <c:formatCode>0.00%</c:formatCode>
                <c:ptCount val="5"/>
                <c:pt idx="0">
                  <c:v>0.2435658835546472</c:v>
                </c:pt>
                <c:pt idx="1">
                  <c:v>0.24775401234567862</c:v>
                </c:pt>
                <c:pt idx="2">
                  <c:v>0.24598082901554402</c:v>
                </c:pt>
                <c:pt idx="3">
                  <c:v>0.24797693032015022</c:v>
                </c:pt>
                <c:pt idx="4">
                  <c:v>0.24343864970645732</c:v>
                </c:pt>
              </c:numCache>
            </c:numRef>
          </c:val>
          <c:smooth val="0"/>
          <c:extLst>
            <c:ext xmlns:c16="http://schemas.microsoft.com/office/drawing/2014/chart" uri="{C3380CC4-5D6E-409C-BE32-E72D297353CC}">
              <c16:uniqueId val="{00000000-D895-46BA-961D-C956E93750F3}"/>
            </c:ext>
          </c:extLst>
        </c:ser>
        <c:dLbls>
          <c:showLegendKey val="0"/>
          <c:showVal val="0"/>
          <c:showCatName val="0"/>
          <c:showSerName val="0"/>
          <c:showPercent val="0"/>
          <c:showBubbleSize val="0"/>
        </c:dLbls>
        <c:dropLines>
          <c:spPr>
            <a:ln w="12700" cap="flat" cmpd="sng" algn="ctr">
              <a:solidFill>
                <a:schemeClr val="tx1">
                  <a:lumMod val="35000"/>
                  <a:lumOff val="65000"/>
                </a:schemeClr>
              </a:solidFill>
              <a:round/>
            </a:ln>
            <a:effectLst/>
          </c:spPr>
        </c:dropLines>
        <c:marker val="1"/>
        <c:smooth val="0"/>
        <c:axId val="804514352"/>
        <c:axId val="804517680"/>
      </c:lineChart>
      <c:catAx>
        <c:axId val="804514352"/>
        <c:scaling>
          <c:orientation val="minMax"/>
        </c:scaling>
        <c:delete val="1"/>
        <c:axPos val="b"/>
        <c:numFmt formatCode="General" sourceLinked="1"/>
        <c:majorTickMark val="none"/>
        <c:minorTickMark val="none"/>
        <c:tickLblPos val="nextTo"/>
        <c:crossAx val="804517680"/>
        <c:crosses val="autoZero"/>
        <c:auto val="1"/>
        <c:lblAlgn val="ctr"/>
        <c:lblOffset val="100"/>
        <c:noMultiLvlLbl val="0"/>
      </c:catAx>
      <c:valAx>
        <c:axId val="804517680"/>
        <c:scaling>
          <c:orientation val="minMax"/>
        </c:scaling>
        <c:delete val="1"/>
        <c:axPos val="l"/>
        <c:numFmt formatCode="0.00%" sourceLinked="1"/>
        <c:majorTickMark val="none"/>
        <c:minorTickMark val="none"/>
        <c:tickLblPos val="nextTo"/>
        <c:crossAx val="80451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 Supply Chain.xlsx]Analysis!logistics cost trend</c:name>
    <c:fmtId val="3"/>
  </c:pivotSource>
  <c:chart>
    <c:autoTitleDeleted val="1"/>
    <c:pivotFmts>
      <c:pivotFmt>
        <c:idx val="0"/>
        <c:spPr>
          <a:solidFill>
            <a:schemeClr val="accent1"/>
          </a:solidFill>
          <a:ln w="28575" cap="rnd">
            <a:noFill/>
            <a:round/>
          </a:ln>
          <a:effectLst/>
        </c:spPr>
        <c:marker>
          <c:symbol val="circle"/>
          <c:size val="8"/>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11820330969264E-2"/>
          <c:y val="1.2183235867446393E-2"/>
          <c:w val="0.8699763593380615"/>
          <c:h val="0.85380116959064323"/>
        </c:manualLayout>
      </c:layout>
      <c:lineChart>
        <c:grouping val="standard"/>
        <c:varyColors val="0"/>
        <c:ser>
          <c:idx val="0"/>
          <c:order val="0"/>
          <c:tx>
            <c:strRef>
              <c:f>Analysis!$D$238</c:f>
              <c:strCache>
                <c:ptCount val="1"/>
                <c:pt idx="0">
                  <c:v>Total</c:v>
                </c:pt>
              </c:strCache>
            </c:strRef>
          </c:tx>
          <c:spPr>
            <a:ln w="28575" cap="rnd">
              <a:noFill/>
              <a:round/>
            </a:ln>
            <a:effectLst/>
          </c:spPr>
          <c:marker>
            <c:symbol val="circle"/>
            <c:size val="8"/>
            <c:spPr>
              <a:solidFill>
                <a:srgbClr val="0070C0"/>
              </a:solidFill>
              <a:ln w="9525">
                <a:solidFill>
                  <a:schemeClr val="accent1"/>
                </a:solidFill>
              </a:ln>
              <a:effectLst/>
            </c:spPr>
          </c:marker>
          <c:cat>
            <c:strRef>
              <c:f>Analysis!$C$239:$C$243</c:f>
              <c:strCache>
                <c:ptCount val="5"/>
                <c:pt idx="0">
                  <c:v>2021</c:v>
                </c:pt>
                <c:pt idx="1">
                  <c:v>2022</c:v>
                </c:pt>
                <c:pt idx="2">
                  <c:v>2023</c:v>
                </c:pt>
                <c:pt idx="3">
                  <c:v>2024</c:v>
                </c:pt>
                <c:pt idx="4">
                  <c:v>2025</c:v>
                </c:pt>
              </c:strCache>
            </c:strRef>
          </c:cat>
          <c:val>
            <c:numRef>
              <c:f>Analysis!$D$239:$D$243</c:f>
              <c:numCache>
                <c:formatCode>0</c:formatCode>
                <c:ptCount val="5"/>
                <c:pt idx="0">
                  <c:v>4621222</c:v>
                </c:pt>
                <c:pt idx="1">
                  <c:v>4525111</c:v>
                </c:pt>
                <c:pt idx="2">
                  <c:v>4243687</c:v>
                </c:pt>
                <c:pt idx="3">
                  <c:v>4547303</c:v>
                </c:pt>
                <c:pt idx="4">
                  <c:v>4220218</c:v>
                </c:pt>
              </c:numCache>
            </c:numRef>
          </c:val>
          <c:smooth val="0"/>
          <c:extLst>
            <c:ext xmlns:c16="http://schemas.microsoft.com/office/drawing/2014/chart" uri="{C3380CC4-5D6E-409C-BE32-E72D297353CC}">
              <c16:uniqueId val="{00000000-0179-4C80-99D2-2ED19967AE0C}"/>
            </c:ext>
          </c:extLst>
        </c:ser>
        <c:dLbls>
          <c:showLegendKey val="0"/>
          <c:showVal val="0"/>
          <c:showCatName val="0"/>
          <c:showSerName val="0"/>
          <c:showPercent val="0"/>
          <c:showBubbleSize val="0"/>
        </c:dLbls>
        <c:dropLines>
          <c:spPr>
            <a:ln w="12700" cap="flat" cmpd="sng" algn="ctr">
              <a:solidFill>
                <a:schemeClr val="tx1">
                  <a:lumMod val="35000"/>
                  <a:lumOff val="65000"/>
                </a:schemeClr>
              </a:solidFill>
              <a:round/>
            </a:ln>
            <a:effectLst/>
          </c:spPr>
        </c:dropLines>
        <c:marker val="1"/>
        <c:smooth val="0"/>
        <c:axId val="795483056"/>
        <c:axId val="795485968"/>
      </c:lineChart>
      <c:catAx>
        <c:axId val="795483056"/>
        <c:scaling>
          <c:orientation val="minMax"/>
        </c:scaling>
        <c:delete val="1"/>
        <c:axPos val="b"/>
        <c:numFmt formatCode="General" sourceLinked="1"/>
        <c:majorTickMark val="none"/>
        <c:minorTickMark val="none"/>
        <c:tickLblPos val="nextTo"/>
        <c:crossAx val="795485968"/>
        <c:crosses val="autoZero"/>
        <c:auto val="1"/>
        <c:lblAlgn val="ctr"/>
        <c:lblOffset val="100"/>
        <c:noMultiLvlLbl val="0"/>
      </c:catAx>
      <c:valAx>
        <c:axId val="795485968"/>
        <c:scaling>
          <c:orientation val="minMax"/>
        </c:scaling>
        <c:delete val="1"/>
        <c:axPos val="l"/>
        <c:numFmt formatCode="0" sourceLinked="1"/>
        <c:majorTickMark val="none"/>
        <c:minorTickMark val="none"/>
        <c:tickLblPos val="nextTo"/>
        <c:crossAx val="79548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782720842210868E-2"/>
          <c:y val="0.10399332428852105"/>
          <c:w val="0.7740204692215823"/>
          <c:h val="0.89600667571147896"/>
        </c:manualLayout>
      </c:layout>
      <c:doughnutChart>
        <c:varyColors val="1"/>
        <c:ser>
          <c:idx val="0"/>
          <c:order val="0"/>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616B-4D6F-B4C4-29457AAD3119}"/>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616B-4D6F-B4C4-29457AAD3119}"/>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616B-4D6F-B4C4-29457AAD3119}"/>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616B-4D6F-B4C4-29457AAD3119}"/>
              </c:ext>
            </c:extLst>
          </c:dPt>
          <c:dPt>
            <c:idx val="4"/>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9-616B-4D6F-B4C4-29457AAD3119}"/>
              </c:ext>
            </c:extLst>
          </c:dPt>
          <c:dLbls>
            <c:dLbl>
              <c:idx val="0"/>
              <c:layout>
                <c:manualLayout>
                  <c:x val="-0.31773045386982246"/>
                  <c:y val="-2.605135686543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6B-4D6F-B4C4-29457AAD3119}"/>
                </c:ext>
              </c:extLst>
            </c:dLbl>
            <c:dLbl>
              <c:idx val="1"/>
              <c:layout>
                <c:manualLayout>
                  <c:x val="0.19858153366863904"/>
                  <c:y val="-3.12616282385221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6B-4D6F-B4C4-29457AAD3119}"/>
                </c:ext>
              </c:extLst>
            </c:dLbl>
            <c:dLbl>
              <c:idx val="2"/>
              <c:layout>
                <c:manualLayout>
                  <c:x val="0.13106381222130162"/>
                  <c:y val="0.2240416690427418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6B-4D6F-B4C4-29457AAD3119}"/>
                </c:ext>
              </c:extLst>
            </c:dLbl>
            <c:dLbl>
              <c:idx val="4"/>
              <c:layout>
                <c:manualLayout>
                  <c:x val="-0.11120565885443788"/>
                  <c:y val="0.349088181996830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16B-4D6F-B4C4-29457AAD31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accentCallout2">
                    <a:avLst/>
                  </a:prstGeom>
                  <a:noFill/>
                  <a:ln>
                    <a:noFill/>
                  </a:ln>
                </c15:spPr>
              </c:ext>
            </c:extLst>
          </c:dLbls>
          <c:cat>
            <c:strRef>
              <c:f>Analysis!$E$222:$E$226</c:f>
              <c:strCache>
                <c:ptCount val="5"/>
                <c:pt idx="0">
                  <c:v>Boat</c:v>
                </c:pt>
                <c:pt idx="1">
                  <c:v>Bus</c:v>
                </c:pt>
                <c:pt idx="2">
                  <c:v>Motorbike</c:v>
                </c:pt>
                <c:pt idx="3">
                  <c:v>Pick-up</c:v>
                </c:pt>
                <c:pt idx="4">
                  <c:v>Truck</c:v>
                </c:pt>
              </c:strCache>
            </c:strRef>
          </c:cat>
          <c:val>
            <c:numRef>
              <c:f>Analysis!$F$222:$F$226</c:f>
              <c:numCache>
                <c:formatCode>General</c:formatCode>
                <c:ptCount val="5"/>
                <c:pt idx="0">
                  <c:v>184</c:v>
                </c:pt>
                <c:pt idx="1">
                  <c:v>247</c:v>
                </c:pt>
                <c:pt idx="2">
                  <c:v>1284</c:v>
                </c:pt>
                <c:pt idx="3">
                  <c:v>1227</c:v>
                </c:pt>
                <c:pt idx="4">
                  <c:v>2058</c:v>
                </c:pt>
              </c:numCache>
            </c:numRef>
          </c:val>
          <c:extLst>
            <c:ext xmlns:c16="http://schemas.microsoft.com/office/drawing/2014/chart" uri="{C3380CC4-5D6E-409C-BE32-E72D297353CC}">
              <c16:uniqueId val="{0000000A-616B-4D6F-B4C4-29457AAD3119}"/>
            </c:ext>
          </c:extLst>
        </c:ser>
        <c:dLbls>
          <c:showLegendKey val="0"/>
          <c:showVal val="0"/>
          <c:showCatName val="0"/>
          <c:showSerName val="0"/>
          <c:showPercent val="0"/>
          <c:showBubbleSize val="0"/>
          <c:showLeaderLines val="0"/>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42331288343558E-2"/>
          <c:y val="2.185792349726776E-2"/>
          <c:w val="0.93251533742331283"/>
          <c:h val="0.87834215395206749"/>
        </c:manualLayout>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Analysis!$E$259:$E$263</c:f>
              <c:strCache>
                <c:ptCount val="5"/>
                <c:pt idx="0">
                  <c:v>Boat</c:v>
                </c:pt>
                <c:pt idx="1">
                  <c:v>Truck</c:v>
                </c:pt>
                <c:pt idx="2">
                  <c:v>Pick-up</c:v>
                </c:pt>
                <c:pt idx="3">
                  <c:v>Motorbike</c:v>
                </c:pt>
                <c:pt idx="4">
                  <c:v>Bus</c:v>
                </c:pt>
              </c:strCache>
            </c:strRef>
          </c:cat>
          <c:val>
            <c:numRef>
              <c:f>Analysis!$F$259:$F$263</c:f>
              <c:numCache>
                <c:formatCode>0%</c:formatCode>
                <c:ptCount val="5"/>
                <c:pt idx="0">
                  <c:v>0.25546413043478267</c:v>
                </c:pt>
                <c:pt idx="1">
                  <c:v>0.24632876579203183</c:v>
                </c:pt>
                <c:pt idx="2">
                  <c:v>0.24563887530562337</c:v>
                </c:pt>
                <c:pt idx="3">
                  <c:v>0.2439502336448599</c:v>
                </c:pt>
                <c:pt idx="4">
                  <c:v>0.24374170040485835</c:v>
                </c:pt>
              </c:numCache>
            </c:numRef>
          </c:val>
          <c:extLst>
            <c:ext xmlns:c16="http://schemas.microsoft.com/office/drawing/2014/chart" uri="{C3380CC4-5D6E-409C-BE32-E72D297353CC}">
              <c16:uniqueId val="{00000000-0752-4D40-B2A3-02E756D5C3BC}"/>
            </c:ext>
          </c:extLst>
        </c:ser>
        <c:dLbls>
          <c:dLblPos val="outEnd"/>
          <c:showLegendKey val="0"/>
          <c:showVal val="1"/>
          <c:showCatName val="0"/>
          <c:showSerName val="0"/>
          <c:showPercent val="0"/>
          <c:showBubbleSize val="0"/>
        </c:dLbls>
        <c:gapWidth val="219"/>
        <c:overlap val="-27"/>
        <c:axId val="907485440"/>
        <c:axId val="907486688"/>
      </c:barChart>
      <c:catAx>
        <c:axId val="90748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907486688"/>
        <c:crosses val="autoZero"/>
        <c:auto val="1"/>
        <c:lblAlgn val="ctr"/>
        <c:lblOffset val="100"/>
        <c:noMultiLvlLbl val="0"/>
      </c:catAx>
      <c:valAx>
        <c:axId val="907486688"/>
        <c:scaling>
          <c:orientation val="minMax"/>
        </c:scaling>
        <c:delete val="1"/>
        <c:axPos val="l"/>
        <c:numFmt formatCode="0%" sourceLinked="1"/>
        <c:majorTickMark val="none"/>
        <c:minorTickMark val="none"/>
        <c:tickLblPos val="nextTo"/>
        <c:crossAx val="907485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21"/>
            <c:spPr>
              <a:solidFill>
                <a:srgbClr val="C6D9F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6.2178008998875142E-3"/>
                  <c:y val="0.12694963232901674"/>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Bahnschrift SemiBold" panose="020B0502040204020203" pitchFamily="34" charset="0"/>
                      <a:ea typeface="+mn-ea"/>
                      <a:cs typeface="+mn-cs"/>
                    </a:defRPr>
                  </a:pPr>
                  <a:endParaRPr lang="en-NG"/>
                </a:p>
              </c:txPr>
            </c:trendlineLbl>
          </c:trendline>
          <c:xVal>
            <c:numRef>
              <c:f>Analysis!$H$276:$H$280</c:f>
              <c:numCache>
                <c:formatCode>General</c:formatCode>
                <c:ptCount val="5"/>
                <c:pt idx="0">
                  <c:v>41.703260869565227</c:v>
                </c:pt>
                <c:pt idx="1">
                  <c:v>24.30971659919026</c:v>
                </c:pt>
                <c:pt idx="2">
                  <c:v>12.4252336448598</c:v>
                </c:pt>
                <c:pt idx="3">
                  <c:v>23.026813365933201</c:v>
                </c:pt>
                <c:pt idx="4">
                  <c:v>30.805296404276032</c:v>
                </c:pt>
              </c:numCache>
            </c:numRef>
          </c:xVal>
          <c:yVal>
            <c:numRef>
              <c:f>Analysis!$I$276:$I$280</c:f>
              <c:numCache>
                <c:formatCode>[&gt;=1000000000]"₦"0.0,,,"B";[&gt;=1000000]"₦"0.0,,"M";"₦"0.0,"K"</c:formatCode>
                <c:ptCount val="5"/>
                <c:pt idx="0">
                  <c:v>619424511.90520024</c:v>
                </c:pt>
                <c:pt idx="1">
                  <c:v>763077717.77819979</c:v>
                </c:pt>
                <c:pt idx="2">
                  <c:v>4079903877.9729943</c:v>
                </c:pt>
                <c:pt idx="3">
                  <c:v>3802876371.1407027</c:v>
                </c:pt>
                <c:pt idx="4">
                  <c:v>6422524540.7189999</c:v>
                </c:pt>
              </c:numCache>
            </c:numRef>
          </c:yVal>
          <c:smooth val="0"/>
          <c:extLst>
            <c:ext xmlns:c16="http://schemas.microsoft.com/office/drawing/2014/chart" uri="{C3380CC4-5D6E-409C-BE32-E72D297353CC}">
              <c16:uniqueId val="{00000002-AD7B-4E60-8073-EC686A88FBC3}"/>
            </c:ext>
          </c:extLst>
        </c:ser>
        <c:dLbls>
          <c:showLegendKey val="0"/>
          <c:showVal val="0"/>
          <c:showCatName val="0"/>
          <c:showSerName val="0"/>
          <c:showPercent val="0"/>
          <c:showBubbleSize val="0"/>
        </c:dLbls>
        <c:axId val="907486688"/>
        <c:axId val="795461840"/>
      </c:scatterChart>
      <c:valAx>
        <c:axId val="90748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DISTANCE (km)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795461840"/>
        <c:crosses val="autoZero"/>
        <c:crossBetween val="midCat"/>
      </c:valAx>
      <c:valAx>
        <c:axId val="795461840"/>
        <c:scaling>
          <c:orientation val="minMax"/>
        </c:scaling>
        <c:delete val="0"/>
        <c:axPos val="l"/>
        <c:numFmt formatCode="[&gt;=1000000000]&quot;₦&quot;0.0,,,&quot;B&quot;;[&gt;=1000000]&quot;₦&quot;0.0,,&quot;M&quot;;&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907486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FBFB"/>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72661969885343E-2"/>
          <c:y val="6.3829787234042548E-2"/>
          <c:w val="0.90297513468711144"/>
          <c:h val="0.82407773496398062"/>
        </c:manualLayout>
      </c:layout>
      <c:barChart>
        <c:barDir val="col"/>
        <c:grouping val="clustered"/>
        <c:varyColors val="0"/>
        <c:ser>
          <c:idx val="0"/>
          <c:order val="0"/>
          <c:tx>
            <c:strRef>
              <c:f>Analysis!$G$287</c:f>
              <c:strCache>
                <c:ptCount val="1"/>
                <c:pt idx="0">
                  <c:v>INPUT COST</c:v>
                </c:pt>
              </c:strCache>
            </c:strRef>
          </c:tx>
          <c:spPr>
            <a:blipFill>
              <a:blip xmlns:r="http://schemas.openxmlformats.org/officeDocument/2006/relationships" r:embed="rId3"/>
              <a:stretch>
                <a:fillRect/>
              </a:stretch>
            </a:blipFill>
            <a:ln>
              <a:noFill/>
            </a:ln>
            <a:effectLst/>
          </c:spPr>
          <c:invertIfNegative val="0"/>
          <c:cat>
            <c:strRef>
              <c:f>Analysis!$F$288:$F$292</c:f>
              <c:strCache>
                <c:ptCount val="5"/>
                <c:pt idx="0">
                  <c:v>Truck</c:v>
                </c:pt>
                <c:pt idx="1">
                  <c:v>Motorbike</c:v>
                </c:pt>
                <c:pt idx="2">
                  <c:v>Pick-up</c:v>
                </c:pt>
                <c:pt idx="3">
                  <c:v>Bus</c:v>
                </c:pt>
                <c:pt idx="4">
                  <c:v>Boat</c:v>
                </c:pt>
              </c:strCache>
            </c:strRef>
          </c:cat>
          <c:val>
            <c:numRef>
              <c:f>Analysis!$G$288:$G$292</c:f>
              <c:numCache>
                <c:formatCode>[&gt;=1000000000]"₦"0.0,,,"B";[&gt;=1000000]"₦"0.0,,"M";"₦"0.0,"K"</c:formatCode>
                <c:ptCount val="5"/>
                <c:pt idx="0">
                  <c:v>81931056</c:v>
                </c:pt>
                <c:pt idx="1">
                  <c:v>52944592</c:v>
                </c:pt>
                <c:pt idx="2">
                  <c:v>49512803</c:v>
                </c:pt>
                <c:pt idx="3">
                  <c:v>9763623</c:v>
                </c:pt>
                <c:pt idx="4">
                  <c:v>7557861</c:v>
                </c:pt>
              </c:numCache>
            </c:numRef>
          </c:val>
          <c:extLst>
            <c:ext xmlns:c16="http://schemas.microsoft.com/office/drawing/2014/chart" uri="{C3380CC4-5D6E-409C-BE32-E72D297353CC}">
              <c16:uniqueId val="{00000000-4A8D-4B49-9F8A-930C957F5F72}"/>
            </c:ext>
          </c:extLst>
        </c:ser>
        <c:ser>
          <c:idx val="1"/>
          <c:order val="1"/>
          <c:tx>
            <c:strRef>
              <c:f>Analysis!$H$287</c:f>
              <c:strCache>
                <c:ptCount val="1"/>
                <c:pt idx="0">
                  <c:v>PROFIT</c:v>
                </c:pt>
              </c:strCache>
            </c:strRef>
          </c:tx>
          <c:spPr>
            <a:solidFill>
              <a:srgbClr val="D0D3FC"/>
            </a:solidFill>
            <a:ln>
              <a:noFill/>
            </a:ln>
            <a:effectLst/>
          </c:spPr>
          <c:invertIfNegative val="0"/>
          <c:cat>
            <c:strRef>
              <c:f>Analysis!$F$288:$F$292</c:f>
              <c:strCache>
                <c:ptCount val="5"/>
                <c:pt idx="0">
                  <c:v>Truck</c:v>
                </c:pt>
                <c:pt idx="1">
                  <c:v>Motorbike</c:v>
                </c:pt>
                <c:pt idx="2">
                  <c:v>Pick-up</c:v>
                </c:pt>
                <c:pt idx="3">
                  <c:v>Bus</c:v>
                </c:pt>
                <c:pt idx="4">
                  <c:v>Boat</c:v>
                </c:pt>
              </c:strCache>
            </c:strRef>
          </c:cat>
          <c:val>
            <c:numRef>
              <c:f>Analysis!$H$288:$H$292</c:f>
              <c:numCache>
                <c:formatCode>[&gt;=1000000000]"₦"0.0,,,"B";[&gt;=1000000]"₦"0.0,,"M";"₦"0.0,"K"</c:formatCode>
                <c:ptCount val="5"/>
                <c:pt idx="0">
                  <c:v>3120760.223867347</c:v>
                </c:pt>
                <c:pt idx="1">
                  <c:v>3177495.232066195</c:v>
                </c:pt>
                <c:pt idx="2">
                  <c:v>3099328.7458359436</c:v>
                </c:pt>
                <c:pt idx="3">
                  <c:v>3089383.4727862338</c:v>
                </c:pt>
                <c:pt idx="4">
                  <c:v>3366437.5647021751</c:v>
                </c:pt>
              </c:numCache>
            </c:numRef>
          </c:val>
          <c:extLst>
            <c:ext xmlns:c16="http://schemas.microsoft.com/office/drawing/2014/chart" uri="{C3380CC4-5D6E-409C-BE32-E72D297353CC}">
              <c16:uniqueId val="{00000001-4A8D-4B49-9F8A-930C957F5F72}"/>
            </c:ext>
          </c:extLst>
        </c:ser>
        <c:dLbls>
          <c:showLegendKey val="0"/>
          <c:showVal val="0"/>
          <c:showCatName val="0"/>
          <c:showSerName val="0"/>
          <c:showPercent val="0"/>
          <c:showBubbleSize val="0"/>
        </c:dLbls>
        <c:gapWidth val="219"/>
        <c:overlap val="27"/>
        <c:axId val="907433024"/>
        <c:axId val="907437184"/>
      </c:barChart>
      <c:catAx>
        <c:axId val="90743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907437184"/>
        <c:crosses val="autoZero"/>
        <c:auto val="1"/>
        <c:lblAlgn val="ctr"/>
        <c:lblOffset val="100"/>
        <c:noMultiLvlLbl val="0"/>
      </c:catAx>
      <c:valAx>
        <c:axId val="907437184"/>
        <c:scaling>
          <c:orientation val="minMax"/>
        </c:scaling>
        <c:delete val="0"/>
        <c:axPos val="l"/>
        <c:numFmt formatCode="[&gt;=1000000000]&quot;₦&quot;0.0,,,&quot;B&quot;;[&gt;=1000000]&quot;₦&quot;0.0,,&quot;M&quot;;&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crossAx val="907433024"/>
        <c:crosses val="autoZero"/>
        <c:crossBetween val="between"/>
      </c:valAx>
      <c:spPr>
        <a:noFill/>
        <a:ln>
          <a:noFill/>
        </a:ln>
        <a:effectLst/>
      </c:spPr>
    </c:plotArea>
    <c:legend>
      <c:legendPos val="r"/>
      <c:layout>
        <c:manualLayout>
          <c:xMode val="edge"/>
          <c:yMode val="edge"/>
          <c:x val="0.87878643459041306"/>
          <c:y val="4.8536605796615853E-2"/>
          <c:w val="0.10542409172537644"/>
          <c:h val="0.42420338415144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Analysis!$F$314</c:f>
              <c:strCache>
                <c:ptCount val="1"/>
                <c:pt idx="0">
                  <c:v>TRANSPORT COST</c:v>
                </c:pt>
              </c:strCache>
            </c:strRef>
          </c:tx>
          <c:spPr>
            <a:ln w="38100" cap="rnd">
              <a:solidFill>
                <a:srgbClr val="C6D9F1"/>
              </a:solidFill>
              <a:round/>
            </a:ln>
            <a:effectLst/>
          </c:spPr>
          <c:marker>
            <c:symbol val="x"/>
            <c:size val="4"/>
            <c:spPr>
              <a:noFill/>
              <a:ln w="9525">
                <a:solidFill>
                  <a:schemeClr val="accent1"/>
                </a:solidFill>
              </a:ln>
              <a:effectLst/>
            </c:spPr>
          </c:marker>
          <c:cat>
            <c:numRef>
              <c:f>Analysis!$E$315:$E$319</c:f>
              <c:numCache>
                <c:formatCode>General</c:formatCode>
                <c:ptCount val="5"/>
                <c:pt idx="0">
                  <c:v>2021</c:v>
                </c:pt>
                <c:pt idx="1">
                  <c:v>2022</c:v>
                </c:pt>
                <c:pt idx="2">
                  <c:v>2023</c:v>
                </c:pt>
                <c:pt idx="3">
                  <c:v>2024</c:v>
                </c:pt>
                <c:pt idx="4">
                  <c:v>2025</c:v>
                </c:pt>
              </c:numCache>
            </c:numRef>
          </c:cat>
          <c:val>
            <c:numRef>
              <c:f>Analysis!$F$315:$F$319</c:f>
              <c:numCache>
                <c:formatCode>[&gt;=1000000000]"₦"0.0,,,"B";[&gt;=1000000]"₦"0.0,,"M";"₦"0.0,"K"</c:formatCode>
                <c:ptCount val="5"/>
                <c:pt idx="0">
                  <c:v>4621222</c:v>
                </c:pt>
                <c:pt idx="1">
                  <c:v>4525111</c:v>
                </c:pt>
                <c:pt idx="2">
                  <c:v>4243687</c:v>
                </c:pt>
                <c:pt idx="3">
                  <c:v>4547303</c:v>
                </c:pt>
                <c:pt idx="4">
                  <c:v>4220218</c:v>
                </c:pt>
              </c:numCache>
            </c:numRef>
          </c:val>
          <c:smooth val="1"/>
          <c:extLst>
            <c:ext xmlns:c16="http://schemas.microsoft.com/office/drawing/2014/chart" uri="{C3380CC4-5D6E-409C-BE32-E72D297353CC}">
              <c16:uniqueId val="{00000000-B30F-41B1-85F0-F2E5083A7949}"/>
            </c:ext>
          </c:extLst>
        </c:ser>
        <c:dLbls>
          <c:showLegendKey val="0"/>
          <c:showVal val="0"/>
          <c:showCatName val="0"/>
          <c:showSerName val="0"/>
          <c:showPercent val="0"/>
          <c:showBubbleSize val="0"/>
        </c:dLbls>
        <c:marker val="1"/>
        <c:smooth val="0"/>
        <c:axId val="806276080"/>
        <c:axId val="806275248"/>
      </c:lineChart>
      <c:catAx>
        <c:axId val="806276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6275248"/>
        <c:crosses val="autoZero"/>
        <c:auto val="1"/>
        <c:lblAlgn val="ctr"/>
        <c:lblOffset val="100"/>
        <c:noMultiLvlLbl val="0"/>
      </c:catAx>
      <c:valAx>
        <c:axId val="806275248"/>
        <c:scaling>
          <c:orientation val="minMax"/>
        </c:scaling>
        <c:delete val="0"/>
        <c:axPos val="l"/>
        <c:numFmt formatCode="[&gt;=1000000000]&quot;₦&quot;0.0,,,&quot;B&quot;;[&gt;=1000000]&quot;₦&quot;0.0,,&quot;M&quot;;&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627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1B801DC-2690-4BA1-B5AF-69BB93E69DA1}">
          <cx:tx>
            <cx:txData>
              <cx:f>_xlchart.v5.2</cx:f>
              <cx:v>Profit Margin</cx:v>
            </cx:txData>
          </cx:tx>
          <cx:spPr>
            <a:solidFill>
              <a:srgbClr val="D0D3FC"/>
            </a:solidFill>
          </cx:spPr>
          <cx:dataId val="0"/>
          <cx:layoutPr>
            <cx:geography cultureLanguage="en-US" cultureRegion="NG" attribution="Powered by Bing">
              <cx:geoCache provider="{E9337A44-BEBE-4D9F-B70C-5C5E7DAFC167}">
                <cx:binary>7JrLct04tqZfJSMnPWk6ARAEiIrKGoDce+tuyZZs2ROGJEsAeANBgOBl1K/R79Fv0G9ynuQsyZdM
u6uyquKciOpB7YEd2tgkQVzW+v9v4c8Py58e2se78aela3v/p4fl1591CMOffvnFP+jH7s6/6szD
aL19Cq8ebPeLfXoyD4+/fBrvZtOrXwjC9JcHfTeGx+Xnv/wZ7qYe7Zl9uAvG9lfT47i+efRTG/wf
tP3Vpp8e7NSH58sV3OnXn+Vjb/qff3rsgwnr9To8/vrzd7/4+adffrzP//PMn1roVpg+wbXiVUZE
Sjkl6POH/fxTa3v1pZm8IllOKeJEfP7kXx99cdfB5X+3Ny99ufv0aXz0/qcv/3+77LuOf/vWeFt8
fufCPndRnry80y/fj+lf/vzDF/CWP3zzu2H/cUj+XtOPo35tlf365v/1Qc9f8RwhwmBgP3/S7wYd
v0JYCM6yL60If33050H/e53562P++aofhvzzlz+O+PXhXz/ixf/9P+Hxp0//8b/+93G0Znz8OgT/
9dHnr0QueMrR1zXNvxv9JHuVMS5oJthvs/N5u30e/i89+x9/v19/fSJ+vP6HKfmx+cfJKY7/9ZNz
0Hf93X/fjOSvUAr7IU/TL1GGfj8jsCGe9wtHX5qF+PrszzPyd7vz1yfiy2U/jP+Xb38c9sPRv37Y
L4x6HM1/48CLV89rPIX1/mWpZ98NPOwU+HCcf22Gefn9TvgH+vPXR/7bhT+M/bfvfxz9i/9/ItI/
sO//uRT873gU/ih1f1Mv5V24273Int9l7z9ufVl9IMR+uPSP1NPn9X386defCWidb1rq+Q7frf3v
lM/Xnz/e+fDrz+mrnGaYwtZJc8Eo6Keff5ofn1vQK84ZY7CnBBIZzXIBz+jtGPSvP2PyKhUMrhAM
E0oYByXm7fTcxF6RNMOpyCnLEeYZz79JzEvbrsr234bhy98/9VN3aU0fPHQHw0OGz7977ihoOU4p
pL8sExBW81RA/4aHuzegY+Hn+H+StalintRyHnS2mEPMxpz2EqcO9/ttJWzvl2l2RdSbY43EM83z
Xaxm+zgnW4tlM/vlgXZ4XqWe/crLdBjtVGRL1Xjp89ZURZvUfVvOvRO6cJsj2W7M8wbLvsNLUpI+
x9dhydiFTsdE75pZbW0xtLkjp+MyMi3naWr682amG5Xw4IEXaIZbHm26Wm2Rza2rJc/a2Z7azJpF
0mlU0zH3hujL2iWNkUOom66ITDWo4InOh8JzpN8TrZqp8KJj+Ymf50XIYfSTlXMYMyWTIe4XPIxt
uWDovKwWup4uysdOWsLqpsC1MU+Om/rNVGcr28EtqC8mR6asUHip9d6l1F3THotBOjpWN5X2ZpBj
tggsXZvRURI/+rdE0CEpVhXWVtLBJ5XMBjvfGTeORLoKj+luQajvpdu2Ni0N9fgpJXScdjGfVFpm
W926g046andLnSgNQzAt+euujzUtcFblg5yrrJ72fuDuXjSEL7JvPFnl2Kx1WyTDNLwLLu3sYZkw
GoqWRkV32RbtRU9JnRdKZDorExqTrVBz3pOCt2u17sjoPTmQfG3MPk0o5nuxVPxj7ab53NRkeoyo
J+1pNtYuvDbO1r5YyNhOMA1Zux4LF3k4mmI3hX26zaMp+wqhWoIPWYmsJ83XEk95yg59PlVPa5Us
5LDAiN6upArZlYm6+2izbDZOilj3uRyQ48vNvPimlb7mqTkEEmpVbIaHZt8YX9VFF83oZaCxu8wW
XvU7bUX9ARa7j5I3GaNy0nHOJPch/WjXgd/VJMPZYdlSd0kxjkiSwDIta5Fvs6ymQXXS5Y3tys5E
dpbHbGhL5KMKsiVNO8oqp9sohWssL3yiWiXTiafV62zKwoP3qn2LVIXe9jBAHO4d9U1Wz9PbKaZW
7Ne8UVzarpk62S5L/qmOnr6vZztvBRl5ZWQ1rPoe4Sm5cCpWqBCTWhqZxriQQkTc38aNpLeNq7WW
rUtydJ4MS3oUsKmeZtXqUxpb9al3K3kTspzchZhWjZz7vroPSZ8+mXYYP5ApuhNvRnpTVaz/gNLV
u6O0jgrDttFq3dvMkXo3in45QcwnqyoylnVOUqTWvAyRt7AwYUPOxaKs+cAtW5M9qRZspRmJHspc
oc5KG+O0yGTuRCM5qtlQVL6GS/Mk31apmJtigbEZVulEPRy4al2RpVnKyzrD7aUZ+zSWc5p2uhww
0/dW5/E2zU24mSG2vNWTMF3p9EhgS+fr9Mhe5jpg5y9UN5NLmN4e1g4Ox50exvuxzkJXkoWO90nt
4KVGU88Y1kYahRznJBFF7nn2qNY09KUeLexwPSzCyyYa/DGkNpwG4l1T6oZ6VOhcVRw6rLjYNzhr
TDHzabo2KHRVwRKfVmf9MupcerdFUeK6ZmMBMWuBwUtCWF/nYUm7bb9AXGh3E6a1VkX03JjLPqPp
Ialt89ojZibJW7+6/az9eI9ozplMssHTMrF1M+43pbpzMSWUnXkFNx/pMNJiZj2u3xgnLN5nK47D
gVmdTMep2yA8dnbA6a5eHXF1MbW2WXbU99GVIaP5foykbnaVwuymw4MV0K0aM3eTb65DJeO5Pk6M
0cu581How2DyXB+6ah3x+yEheH1YRU4+pG5Ew460EN6OBKX2UtihH2WTd54XNiTVVjS6nV7rgW1a
Nj4mA2SFhK2yT4hLZSZiuFMKkX63ZS7tobEiSgJI0Win5ma4MSRFH1VVV+9Iy6pLWOqwWSqCu6eZ
r/oCcq5pi22JHJ8RHbOL33uB71Lwgx3W0Sj9BfR8+/Mv51/p0Qul+O37Z1T021+vh8f+bRgfH8P5
3fDjL5/xxref/oY7nqXJNwH1g9L5DJ3+hgz6w8Z/UCMx0A5/WyR9NN393f38zby/6KTnS74IpfQV
YjnQJ5EigXKCgIN8FkokA8nDKYgkgRmnOQJj8kUnJTgD1yJARBEqQCY9q6GvQikh5BUlFKM8Qxk0
I5L+M0opT79XSuCLOBZgOzEHIQcG9UVJ/U4pubzPVxFnJLFl2XS02qkK/Vs19NFX58u21clBQ3DA
53Xl2d7h1J4ygcfrpbdC+gpUSsoZ3htX26KrzGyPxYLGUzNMWdmHYZkKg/CblefvM5Gdck+Wgx/M
fHB5JgWvIPrnOey7Lhm3016reDQPm1STyB5oT23JB3/N7ZzvIfe/Q2jmxVghnVzltbJeTtwtUQ50
7R9SNLXHK0X4aGTTUFC99cc1dP9ogJ+8HWiupt2c2vyU2IQdSEVBqlWWFL3KrGQKzbJFWJeWDrcU
h/sp06cp665gSpGMUz7KNm8qaaehO8ppFU/hoZdTjfdi7a/4mF+4tK6L1OjplK+q5uW6Nr07bJpU
5ild0NrLToEyk95W+EDtgo4t2nw4GVHDzsyEszsXZy/rJbfFgihkTZwcz2szH0KmyLM8Ebu+69u9
btGR4TXu5JRNfD/itd+PM/eQHWKUCTFmv2zxocvDfDWQdXgN4X2SqKvFBaMzK/Nmm3Yo75/DTHUz
9WEt2DDUgww2g2BqNWhb7S83EYbjkKTLMUbav8bOeLn4aE+TJGPFtDSuwGlQx3USptL1Cl/HvOqt
HGIfHsYZb/vZeHy7dZGerkynH9tRJIeuHrsjDeN3nIepgwk0Ae0YxC4NcrYfykArJkVFSYl4djaF
GdJO020LKL0REosGRYTmeT0aBBq0DPVAx6IRKBTZELfr2XRjkQfrT9aaZ1ddrpMjPoD+WtIp2w16
aE7z1SOJILIfVDvBGDKy+CLzLX+w+WJv87rrjpp87YptWMgxXdL6uo582XebdbJhsZaqa+yJVmQ8
FRXDx6mA7O7grS9yCP3S1FRVYDuC6HYLbpL9pDE9my1KTlktsC875Wcm2zXDh2ps7d06z/GwZgk6
uGkbrSTbzI5Sl6NYpHXgchaQwFpRqbN0DNsx0W6GdZ03p9avmZDabLKiUcs0iemDjsk9XsWB92tV
ydrPyTvR4r60QSyHarLiDoyWu0mopm9h4UC+3XhT+qxZrii22X7xFknNg39QG01OUK3im7HZkiIb
zfu+o/yQ9dkkLcp9gfTSynmL+mx2eCl81aX7IdnwDkzjuM8USnZLZnGQCHndySbV/MnNzh2E6Okp
r9cr1SklSd+bqz5bDnFJXo+TFoexs0c+yboL8EknQ+jGM0HRUZhd/5ZvZDjAMrjgGXtbi/7OglSX
YCmOZhbqcuyH5wGLH1cikvPNqjc00vstU5mcajoetFtbW4i0eYsTwa1MDb7IR3zLF8reCYHrfdqj
6YiM9Cjy7q6pCNqT3uKLpW3Tok62BzBz8X6O7eumEtfW2sOw4q7MGS3zSr3W23bTCX+ofHPVTevd
TNTtGvlN1Y2l75Nun4ceBLgdd575HSCrQ8bGJ0ozdWpRdovb+MBJBWndzdVuadV9RdzrHG36o8lA
6Nit5XIji36s2PBGaH7hbedO2yV5bw3ebx7Zom916Zk57RZzzHRym8SZXxKarDtj3Puo8oIZKofU
68IO+lJzd5IOPNn3PTpJpn7YU4LPWJ4doo/gJtJhnxhV79yaQrjgvHB+oG8ZSL9DW68QGjnezPXi
suxpoK7dJ1y9TWkFbpOtp3kL46fnqpdDLy5UoIlc+6Uv+JZtcuVztqN4YbJPxbLbpnyXd59o2gz7
1JmxgJhxDkLWyioR7cnKLDnpKLkQSnM5JHkl4yC2o7HNzniybDJs7UMtlkezJYcsAQ/IqD4XtTsx
dd3LhYKe4pl+UKE+2Zy6zmN/xNCYSk2Xncmr89S6sdQz5JQw8kfwAmByenal5/m6a8XpAjtD8kjI
7ZTAfppM/bqL3B8tGoNp1ORqJukOifmyxUw8NUpjmTWB7XUAvW/H5KI2kD1r1ijwiM8MwnVLwVJ7
4EYgqbaAd4Fug6SZidLFHpVk46f1EmMx6u0GdRwcdj1MkG37DpJW8G+1G6diTbePk8dxV9V5+5i3
vn0jEpi0dIRrC2L7BfxiCAdMOveQj2IBU7IAcGib8dPm41ZaeNODIIk7WJ7kvFRx1vXpzF0QVxNn
sMC3LYC+p0HMe8JFdWHXDYR1FU2GC9fO7f0Uonk7OPi3HMFkTEWupzgfTaut946zq0lXdpdMgAtU
0FkxCZdJvaH+hLS+KoR3cdfFujCUNGddMFzSrUrKRlBTsMz1e5js7KLO3YEksOGS3m0FJq7Zs3Xk
OxyW5c6hjpmyDinaoXFcIUZ7N/SSrQNZTnwQPCmj8XG57hikwRNjVeN2pGOhqiVbpmS4XGpDZGy2
XTe4oZhn3O3rPp12pjJHKjbSTPYum/TOjaokwpaQWQo+NB+Q80bqiFSxNvT9Uk/hGAbmEvms4G4q
hUVToTO3mw14iEldVLQpRVuPELchAxTDElFBDT5F7Xo/xPWMZSKU1YKuhhooELiBSzCFc2ERZNZQ
qbnYooN3dEbaqumecrTiglvTSIb7pYQpROBwN7GU0zovpWvbu5qt4PwrlhfUthLE0K5eRiOnnlyP
/fPeZGkCUcW2+2xO7le71K+Z9eOhE+mttR1ETg+eh2S9KpJ07uRq2Y1x67luq3AkXArWlisFOGwU
skLdsKtaWKW0UULOzbqVVbbG4yY36VFnUATKlVVr2VA1nzfAdE5xPjdHrRibQ1xXaPX9BwCIYIf4
zBIkK2vMbphDdWZpXl3QsW3LPEvqd7PrttMYRXgbefaRa+f2rs+TszWGJ9c1e+egKwiWZNLN8Rhk
GPtYe8x3oqbBy22c/cFqscejPXi+wTLKS8qW981auX07N2o3KqcLs4ZTkbDbjHZ+B4a/vu462PCj
RRUsAZtLwCqQBDNn7idXmZO1c2tTMO6HwjVjvHP1WAZOGIib0OwgsQ39umOa9G0uoyGDkBmHSU3C
1sEAWDuxo0bBfOzqJEm6HZmXpoF0oNbEXWEHarqTadtBtqF02MZTG5aUlemKlzFKs7p2LZqwGrfJ
tLFLvp8X3a17oqZbtZp12iU6Scey03nSnedJ30QZUYrVMTcrukI1TlDRUebHfYc2014m4P7xR5+i
5dhlIvVtOZq1s+907WtUpKFrwFcOCBkGAXblj0Ov5gUXqU6r4US0fA4H1/j5kw2Kx6RkpK0FlQhQ
yns0MvW0YJVuSi5mTLoWdlHtZKtIa07SqfKiHCfihxNfMZCECUfstEdIu/sh5NNcLkmW4qPNbLou
nE02czOAuD0Z2LQUTQLxTC6p0+aoqlNfbMjTk7FqVzkBappO/RirbNevfq4+MnjAqUH5kivZzjGO
FzPtGn86NlpfA9j0JQViv/N07qfTdY1mOZkMIOJ1TPPxiOgks8eqEx288UQNpH3bJ1pu8Ii7nK+N
i0W3Tk5JBqB5PsPbUHvQyF1FLjK2RnAmJBnjcYqq7lo0WXYv6k4hyH44H8phY/W0S1fXAOHaVt9P
cqJbgJvRbSOXdayVPo6xhlU2L0MOuUv3/mO/JiwrLctNUtTLgOnROpmB3M7KJ/ykHxmDeNQTM5Up
FhSA9uzrcThSy7gkbxo9bnPRLS73b3rDnHiPuYeAnfLVoD1qRRIOsMdQMJJN89QWztjQSuA5TZAD
USYp+zi65NBb2/cgAYJi5xx3Jj1ZMNHtTmET2pIkDQMVDJFj/JTGMEP20cnMITEt2VmTVhvkvUqo
dzT0+C7kEH6l7avxJjft2pWQGrr5qBqrNyhgxMpt5WY5n7PNH5nFbvhTnsbcH9CyoqiKgDFYFunW
aT3dYm0vkgBJ8ABbjM0nNlRcogVqBQeqxzy+S3xAQ1nXy9JfIjcPkGy7FexxWhuQBGEAXkMTP8vV
42w3xerWdjl7Y1DTHZu2y4rwnHNGbzpws9EUY1yakvW12NX1uhz59NneETId51uKLrlDzSVBYyza
WcC8jkPVcRkQcR/EXOFLsVD6odL6BnwTrE88IScT3Ve6ILD5igmL7naOrH6NTZx0gULSgsQaQyxz
zKog9bqgO9EyupZQf04lkPIgjhxo8ffg+EJSjm7h/gTqEhyVelunU7f0TCoge3tRLYEUzOHKFk01
BnESRQ4lj4HF5pot6i40hJ0bK8Y90HxRTDm92Eicdi1MQK+mc1LzWda6vvKKAiCsh/qk49PSgpfF
7etR1U+rq33JlW0ABw8A/OaU4Z1zdJERqJuVQDOmu4TSqfg3rQrrC3pKyR/Rqt+fq/n288+kCr/i
gjE4noAFUCCEMjiB8JlUJegVBuAEB3bgkyMgUhkc1/la08OvoGyXQXNGOXApAk3fanoYk/TliAnD
UILH7J8hVYQBKvuxppfB/YGVARyD+0EHf1/TG9C2Zrx+4qahUDmZ2+SM1z1dz6fJMl+MXIzb3cDt
egESWeAz7RcoAs1G6AvgsN0TqPTn8sEzHFXdUr2rn4GpfkanUGUEigqbMlUSvdBV/UJa2TN0tS/8
NXlhsQhqa1CSwQ4BPMni9Bq2EEgVL3TgsMI5EN3qGe6mL5yXvDBfSN3pBzx7uj70L1QYT3WlD+ML
LVb1MzlmeWOOxQtPnl/Ycv8ZNCfP0DlNSNPsBpzkewo0yJXxhVBDhYkBNutf2DWfh1WAr3xm2uyF
b9cvrHt54d7+hYGHZxxevZBx9AzJ1fDMy2tuAy2buOaQw5+RelIvm9vn4KYnqRqA7vYZv88vJD5+
xvLrC6MXoD0A2M9mjCv4dr9qCdUKoPrhhfBvkza5hMyVVWerGfqqoI5P1+1LbUBAeVSAB1pB7kli
u+g/2apLVIETNtxkfskuTL+YKdt7DTlIbilomCuepviTUKaKBYJs/AS5QZ3Gji9AzUY670Af5ZCP
aDPb/RBxBmSxU59oVQlwgzzzzU5EigygsBbn+xXUVoBqUD2+zRsiskOmRFwhINoqBW3WVE2RELHp
Y1FlGzqsde3OQKbpKFUcINdB5E7aIlsr9QRqRQ1yagKsgnFtqxF8SxIXCcAHkr2F6vAnD/lIH2aR
kVr6UBsKRSDNJwnKBOypd17c1O3YyWhXk0igUOsmt1oBrlODq259O0AuAf1E73iWnxqx9MMBdiSN
ADGn5q2LFl7MNxSo3Jy2m4XlydsLAVjpPcnhyOdp00aw/BFI1yJJOvMblk5zU8wrJ15Wgeu1SEfV
fQKZ4iOYTwLS3UMKGAqSj6rdBTawi80487iZvIZ6X2/sFTGQ13fWb/a+zdV8qrQW4HNEorsy7bLg
d6BJ+9slI+G+Vg3dCqs7/kiiMf543UR9r0StL4GUdqYwfK4TkM3p1EqQVQn4sQEsHrjuaVESSJ8B
BKGZOo6NMqSVqK/BqELpBdB1NgKj0k2fvCZQLgLftdTzWtZpeGZlJO5bNWorO6R1kFOyLLMczJoW
QxpQIsPkYVZdYO3HVCTNB6hH2VAspiFBpgoqZO2adlRSIKpljSwnwC46Xh3llsRuJxRkzCI3QJzK
DdfQ1ZAQ9jatKZQs2TaE+3HLhdtxCnWj/Saq8SCWCD4Y3oFnh3xGIylWgbAvqipokMMhJDfBVS4p
5miqxxZx4fZrWqvxbNsQ+I0ewOsgQUZ3V9uU6HPaDklf1ltbPy6aNje6FTqRA6z7UYah696o1YsJ
kv/KDltNYlvEEbV306TdR1gxC7jmpsntUQ8RRcArg3rnHmCLTBfFbghQlBkMYr6wgmY9I7LDfQLF
1Sp7nM2ceokVlIctngDO0rYdiDRe92o3tP3oj/jGw7NHhPrnjgHLPPRCt7FM46IPbday5pjZlAv5
7wz/OcNjDHnvb9ejfjxb+dthn5cLP+f6BGpIAmqjzwdxEIbRTX9L9jmUnjCF2pOADItTlMMhna+5
Hg73UPR8jJoSyPWQhb/levoqZQQOnMKlWCDGocz0tST3XfEQTip9+fv353fglM53uR5gJhzdIXDG
CIG2YJxkz1rgd1Wpuk2XqnVrMXWVCtdLpUQwxbRZNl37wFFn5DqwZPzAUN2bj5PpGvLGq4ms4zFS
DnehnAWwvvzTAkdlqmqvhyGzn+YuFdN0vlR5f7tVIxygENoNyRkkm/GtA/A3HPWV6C8jifk9nIlp
7xFo7fe55hXsGUpzcTyZGc6zwDmGTRdVO6pVDnhbnkTIK+AfrdMQzeHAyFDSJl/MWUO7eZF5j6fr
OG1gcDuHoTC2zR1QODHb5gqlejweVJ4+bgrFdadHTOHwC+O4eb2ioU6vLU5wc0vwaKYLZQU+4oAj
Pma6c6ySAQoNY6HDvD7pHpMrCP7glbZ80h+pS3oIW0jFszyZq0EysBirrJqGzOo5lGbxbN7qzJUY
FAgqF2+y7QoMvslk8KoBsAlWG78jkzHDmRnS2mIJ2zvVO2x5l++hdpJOBW3V/B6AKG1O10ZToC4h
pe9aIH9tabFq0mIc7AbiXmXDfAygY9bHGYeq/3maJy7cdxhOtNymwOLBGDudDAXUnzUrMztBtHYs
grRhmAK+SNM+2/ZMjY0v8JA2q6xxprpi7aCcVcYUu08VV5PZT2k7nHVZNZti81hdCAapEaRf2ooi
geB5ncyk64p0Y64phoDsdpHQer3mdKk6wG9QfwMQv4BtSXUEygM1FKVOtdAjK7KObE05jTVEO06c
9od68n0jN9rXq+QBCg1AcTHcGAU9vYZJn7udbRCcg2gWOAwEwmECw9zDcR+2q/HUfxiBkz9D8QE0
GNRHBzgkgRrxDs6pgMnGuKqOZyW2/2TnTJYjx7U0/Sr9AiwjARAkl03S3TUrpFAopNjAQhEhTiBB
DJzw9P2TmVWWd9FldnvXZmW5uXlTk7uT4DnfPwR5BbgOlLdMqSg0wWeWG+lYdyERLooirmHBwZwT
pL8XmeGik5k0SYHRdsJUw6akyWWNZfeWsW6ozizx2RcARYzM62JtsYUC9q1F1dblYG4cSHBk6480
IOtzZMLkpx3XwOUpr5oGoBQqxXmZwnjIN0q7uJjh0PnZRhn8QBwazmujHdVFStYhLliFnwGFzL61
QT88wTED2SdTtvvTaiJ1qfql+ajWhn3dlnRZ8mU26xXGlYDlxmYtbp99BLVNUvkrvDvj59KaAa8s
ptm3oG77V3xl8mUMG1OfMCy4r13d0Ls+awesnxGtSUHaAc9yq2U/FNioq6kc22x+bymvt9xHZlzx
tsoJfrJ6JJ+RJup5oLi5C2MZWfKwg0swx/Dtvlcbbz30Qhe3Zxl1Ep8HRpyHYDVKQWOCcNb5JHyU
tuKQgDWQdjFLzx+WFcPc2eguDK9tbwdWTIFxhYDR6SfkzTY4mXYyMP8w195iW5FjEaxWYJs3DbCI
D8NMFKRqtxsObe89XKz7oFjdm5xGE/Zu5maTD/CkmCLs6njJISH03zCPjCy3MXDjNUiLu+uCIPyQ
2TDTfJ2SRJdhqPon/FLWFtIMgcqh2CWPJFyb70QAtOZV5PQtsAH/UNjWh3zS+L7cdfX2aiesVlaL
8avOulrnakuGb9UcuudEMHq7Ki0J9OguOqsEYZw86evpDeAm9TvRHPTNODTanntr43cJqbO9xswj
1qIKRP80dX2w4hX3G2Q6nWqBsyHU99hhR1UOoYQpjCadKqusn772tFmXkiBk8RUSlknzGu6mW7xu
ZcomqH1a4FdlMjdZFLRF2mrT38dJ371PJh1eddCbqOgtTBBltvBwOc1wXy2nGFbIu3FHswXvcBYV
FSYVmVMVQrgOsZJ8BFRCRme2TpIyEYH51Zm+3e6SKQmWPDOt/LP28J/m3Avx0IcaZ6lvtrlopmn5
QquRg8Mr/NU54ar1WMDq+hdcjO0MdD47iATjNkwFn3Q05r6aOIH2MCbJiQ4ivRALKJNvS6sx2RrS
fRLAz3cKp6TMRWx9V8AvlOkCtg76wmBR4cCD1ZTsFlByb3sKNClTtTsSMQp8c52gz7hSYLwLRU1/
Z0It5kTCoX6rKklf+jVc1kIwZV9ls3XXXWLFlJNuxeLRdlp89IsmI6yftH9fZLwll4gpSDFTPOKy
Whs+vRp8THPe+oT3uduSmuGj7tJfDtPipabcQjaAjAUNqutGKO4Bi1WBp0JfndrRZGz/3zGQe5qM
VQFkOeM6sj0Q3hbAeNUGDfkSp7zRpWAB/ARMx+JxoE2vCqvrGqwLrxk6dBAuV27oaFZmFEd6PvVh
teQBHcYJDlU8DdfYTL5wOEVtsaTp1pQipcvtyJ0yeerTNcbv9fh7bD/UUB5XTOi5dYovpZ8lf0us
MTdyEvFnxE1TY1yXAjYUJvDFuzaqT2kENRuQfennsuPOrxeANRddXJowez8pVot8yEb6LYKx8I8d
fPuycArLr88kXpkja79gzCARbn8mhqWIHB3obSSrZMjh2ib1ZRhsALFixs2wbj301mGAhl3CD73h
sAtC8SMgPcH6SEn8U3Qe2mPv8ANKtXXkoxpNshSkWeDpxHtOngTT0eeQtO1zBIXujxmH1ZW9Fd1n
rZbO5O0+4Oej9OvtGE3mMxnp9AvKdQo5auTtl3nNSISnU+RFDlOO8Xjb3WzL2lp/V1nS/YKXFABg
pjY+RRPoZiHa3mTnrFq2qQAXbB8cFvYF72aKy2cWqfzFEihSp4lwt5xgZUzweIrq8ae10D3ghnHZ
ryWeujunJX3Fsy9pb3H9iwUODu/u62p040WqOOtvM7DL6WK6YX2Czcb/hr/JvkBf7puyGSR/pGTE
xKSwzgxFZSy4C3AC+zNineG5ofX6GMHhvJYxTr8Ul/bunOXt0Nd5HW3wkE+8Db+6KY3VDewgY3ZR
2DEhOoRVXMabNI8SquWYN7iGKM6aKnpoB9yjY+M5TtweAD7veeSxWM1phGdCDRtFUWOxeieCpLdG
tfO3ZkyWtAiSob0MvV+mYsAVg2F0TsYvBmqcL3HsYVPFvy+3diLTe4CTUuPUxOJOMFkkmLWGDM/v
JQOjjho8NC8Vz8j3ftlwa0xwVd61K4FVmm2b+mkyvKgbA1R1vXYh/Zk4Y56rYRWknB1rcN2ENv2q
462CQKrgCM8VC2qO+8qAbVTryM4L7NLxLT7r5VtkWPYJK5UZ8qzhLDzRdeumC9AvAP4gkvkHjN6j
zL0LGjwKhCM3CPUs79W2mQAj1Ti8aJw2X2PnfFOmA0t3DrJuJ7mM7ZUMwlMSDOAtGw/4deiI/EPH
qn2ZOhGEVx11wXdACvpdaJLdAoCMwFgygmcAT/Spy8OKQwFw0i831cRA+dRU9bcwwyeYJ6s0+NOO
HBPCCNiRlV1qYpEntazrc8UauE54twXFOti6OmcLABgessn0DDtY0sHeyf1duphqLWcvLCh8O5Mu
zyYfzjlYpejPttfmTGsAinNs1RjnY0u6L4ZMMIDCwz8neQwxR8GI3awO/tyKB0UPX9//CzX//829
mf63y/K/pOp2Hr5/+X/icPBuTpHJI3ARZ3EIrv43Dqd7YjiNMnglWQaTDvtXGn7waezIB/PGd/1N
wxl2Zwa3YBQl+GkMe+2/syEzAnvoP2g4NmQKZYvip4Ux/lJQv3/dkONunGWd/axHlbYYFEIGyKk4
KTDxNsE3o0lw19sMT6a1XkdRDDbE83KD96LKcfuOsIHTeCmdhhELC1pI30kXtO2VqXumbyJvwOLa
msN2gAG3c6UTjaJfRK/j+cYGPhubvG+nNcqpa9rh1kIv6+62aoMzYdBdN9+KGUouxKLJlU2tFPSh
bMRPo6B24bVEPHW+oVWM4AT+HyxksKk+1TWnroT+9ofAkVjdBZubokLotW7BzJz+3rV0CvGAixJ3
S2o1dle+HW38U25+Cx+8hjvsKs3mwMLQOfYjIi50UkVLovkzxQ6jof43M4yXMOPQq0ngjSmTAz71
B4gyE6sv6sBTEBPYZTygVXoALNzagFntAbbiA3LhOYcVkOzsaz0wWLwTsWFnY/GByQJJN17QA58l
oY+/pQdUw0Y63qgDtaXjnKmr+EBw0O/0D8+b/md4IDq4YvmlgvkJU0m19c+ZX7BcNQfa23bKR9uo
/cPgoVPwvo/N/Rim/VOSIPSShwcmbMK4NnerrwJ9rmAI/AOLAqCitDz4FhyosZFpaIvsQJDtgSNr
pZu4wLJhLgGPMLqDhwh94o65D3YgzRFhjq/hATrDhsCoIw4Amh0w1B9gFBs7ICndeWkMJz324Z2i
up5iCfP4XFwBWNq9b171P+A92+HrAWL1zmTnA88OB6rtD2w7DNl8HoJouRYH1gUFAOJtDtp7gN/1
Lwh88OC/2XDd1NfdgYz5X/g4sHj3ogMr60nNMufOdkHhD/RcAZd88TuPpgearkBw/sxpBmC97eya
i214M5RP9hQccHsJa9GdVngxb8edfveJaunJ7Uw8PPB4sMXNn2ln5nAJAJ93Ub+j9J6tvtzm1Mwl
22l7cID3+YDwUI/XrqA7m8f+1GGBP5C96GBovY2Vi77LnekrRoH3XcRgpDPVgKeT2hWA0dgYHpCa
q/EC+8Qtn2P7QQGY6gLgXbzByrl7fx3Hw3dtxwY8xhn6CW8mlrr00CI6z6BLrIdG0cF4AL0CO/Xv
JpvhEWgyKNm5PdSN+VA65kP1iPhUfcLDDC2kgmYLvH5oJE1o9Z04lJOK7ioKDFBQVOyhrvBDaUFg
C6qLMrP56g8tJq0tSc/i0GjwsINhhnVebHmXNb9lO2DqM4e2Yw6dp9slH6g1UH+WWQQ30S4JiUMd
CrqBgATRtvva1MnymSTN8lnr0CYwEwdqKeOMCeBEZPTe0o4lb/G0zKowXZS+GuhZ8WkJE/mDxa36
wpWBbuaXqP1s6pY0Z+FJ9nPjDotfgvl/gomdZfe8EtUfCqVtfRZwQYC1QZdABI3G/U2vQ+9PCC8F
8DLiY7km3dRdm96MGwSoOAt++CAOnsaUZNtr1bP0DSJSOGOZAG7qBwaHi/WCF0kFrxAtQPzq5iKz
de2vhn7k5tlRwrd3OYtO36Q0TK5xamCNw5Qxg1cpRVNYR1XyPcGwKB9oMoXJOZAi/eysw4sbJhcD
YzpP76OuCeYL5MjsIyIIxJ0rEJIaq+xiHjG3YpQzwCpnASd1n+PvoxjqAFhyP+CX5Y3H5oKnS+C+
pF5UFFOyt11exW5zRTet21CGMbDoFcwx41LaNeEvsVrhL5idrh4bBDDTAuDXPA+B3EA9jI79CSuQ
gh1bSgZT3IC8Dgx2hAB5ep3mbWyHpGzSMEG8b5AEUPZAey1MEC/YJTvkmA74B7tG9SAPJIjPXd1N
PLXN2bhe/8bDIBnK5kCJMVJEGw7cHTGSAzciBgv0CNMDMKQbE4Tf1IEns0AJ3NEHtpQHwiQHzkQR
CdDmdmDOCtfncm3/wp+qb2nRHVjUDpq9ahGQ8TS1C+luF7bN30EcgVNhJpQprO5RLZFIGNtffGkq
gFdBIDLezWK10eva9S0p1r9IraypfxqNaMNS4QGjS9nM7ruH22SBiU95bC4cQuCaA0oAAtOdB8P/
iGOZ0qr+0YLKqFxGI3mqdoq8ph2AMvuLLs8QpX9UrSRX0YGfhwNFrweWxnzsO1wVYUxL+Len7aR2
iq1H7Mfw9vJLw9f2ifvEszzFImaRPGB3/fcBeBhm3B2J22TDoUIPUm4Oap4dBF0cNF3tYF1Iij+d
HbydUAHL+XRw+NS2YPLRjudVWMkPW7d5KOvgR5JuwxdzsHwNSfWrOAh/MEb7kbeDfw2TmlfFNiOr
RstI2Gn5bInf3jOq49991avhsmgEyCp43sK8H7IGSxiCrtH/uFBQ2LOP0QiT/Xca1X91IPxDnNq/
4+/Jm/3HHkra39yMpgkJUV7yd2QK/wHnFywqGKUzmE4wXf+nNIVEehrDvvK3+rQn2/9r8CZIgiOH
jkh6BB8TvuvfkKY4wS/5x+CdUJA9wmLk1FO4XpIkxZ/3T2kK8UPC2knkcm6bcb1sIWwmOSUqzK69
DLf0AYfE0OQrPAT1/eQS50rqpLHXbYV7C7M2xxa+Em5ekmlobDkiv7k8ZiqG9hvEjSYN4k86TBF9
iOAbyxkhBKmFlWDLLiM7Ih+I5GHQnBF4Nu1VsrE2LsawVfyeDXaBd7BSIG6mCacYTCfYohyymYP4
j321zdcgUrvpFwNEbmElwRPbdvSexbh3fNDwOEfKOYTEFSfbPYP390fXNhTRpp6AXOIpPOLn9QwY
hS1dIxFhrCCb4cxDxgOP594XrSBtU9ClzUy5cczteQ0nmMtdU2t6pjPWlBMPm1EVge74doWcl3zL
ko48IJaiYISvZPVovMNyE6Xxm6pc+nsUJDMFEi8TaAK8M12+TVPE3wTBr/xewRsb5y1b1v5+IzLr
b5YZhod8UEQk5YR1LL1mctjUV+pb7ko/+oWcOkggFi7uJPVwCtcCyed4Sl+VsjT6Gqt68vdxa6a7
jIt0xWcYSHjKGzv5G4lB2j5aK0J5TdophfOR4xSHpQkLuAJ+ehsqkU5nnaWoD8jndRCvCos9kMc+
Pl5ZUePRidAvhkbkqvSH2ZAyyfFAS35h54K9LyQbe11goXgPGxcAicnOXaZUj+A+45D+skKBbbfQ
3+3F+C5eijDqFYMEEPchEnWVuW3jGBQa89kWn03LE3iDWWPhm9g4kAHaFWhSIKWM3Sq2HFzW6Mle
ORUEv5EiapZ8hbfiFsdj/Qy/pP2MGPvmmmrs8tpGISmkS8cxl23afJ0WNTR4gzpYp2W00iLwBlSG
exAVotYOfQos7CGObXH8PMEHAWtHO8Ez39QS3BHMNMNoRBZLAFP79Q2GChoWq56GXwS8B5Eu6hDV
8hzypJYc6sYKV3x/JojzDYhpzGDdNAvNn5r04pdY+uExoSz6aEJUCJxtpeD3QFJwmEuOFQ12zLlZ
fqS483UeTiExFxEi7Q4DdQY3+7QO/idDpvhxpvFU5VobxEs6yICuDI1A5CqttfJ5TZpW3RAM0RiO
Q2gPBbZZCrFILBuS9I2P/JvsKvGrXyLkpsZekeE2RrPBiEu3H+3XoSKshmyQ7YKaA9GJ2pg8i23s
7vBkdQKp6y78rfVM/LnCs7QHy2vTtzau+BOm4+xNJYkcYJKJkuZaSerUdb3I/lFLhRBALxFxxC2X
tGMBcbr6Q+wWVnlskCzDf1w8wTCOnFseU7VUBTRP+W2pqxr+D1L76VurZPU+tfvng7wC9oLNRSny
ztuCo29tJGiu5CsSBTVNNQ6pqNL3GXxL30KC33YSwAqvflto/Tj31nBch3zqng0C56KkYcA7QHVf
XbE9z3bhsBy6U2X4Kk+Q1g10f61YVdJA9rihNDchos5MNogGIj+Xd1OSQVrKJgqdfYj6vhzntg7P
qP/AQA4/6f7qsibAZszUDHgq5+beBoSyXCGfg8IPn45w8Bsq+HlLgvk9CBP1juGJTPmyQCDJA00q
4JG1oT6XUwohQ06Vg5STWA55b1g+bOrM7bii1yNHj8QA8raNAAqWM/qMC3aNTptAdCivGKuXE9z5
0MObOCNhOeKGGzB9ebdAUJnoALt32i4nLO9j/SjqsL42WBHgAAOXfW50P7t8FX46DwTBC6YZPoJ0
k0GPSKm2/b0AJla3rpctChu2FkFXhmfQlHc+bpE5E73LTlz0w48GOhoUywYbO2x6WfJsBfyLUD04
9Hbp8LzDZb02700TNhPEzyFMywy32gtjWJdzL6i6ET2J7Kmr0rgtKgYSi5Ue8mSOZ8ZkYPgDO4MD
qoeZeY1kgGkUrQgwwbWkf4UtSAxl4kC0gGzjaCtCjJKvBB7ioDBTh4tvbiA4YZLv4/fa1UhLSSWa
0kB0RfYmQoIzj5KE/V6zBk5oPOvb9zQWPByu2WLjZXkVvMcNnXO4KH4vrh8eJu+RjiGRT67hAOzn
i2gglYFjy4d45fE3EjT+XU7E/KoRfW0L2AL578hOqCvZVBi+rqqFfZBaoz5ZFddoy0jUrYy8/9FE
ZLrPRAT5DQEnipoVpD1UqbVsugKlIAg9Ox995zFM+jkAQYdADL77TWis5YBYxD9j2/KfXeDmG0DD
BmbxhrnLIlu/rwFJ9shI38DkANdNnM+odqjzUNdqho43R9cI/+KagYkPizFMBsj0CKyxFDfKzF+6
CkmgojMg57kUzOkza6txKtlqkOGZ4y5EgEfXv+wKBS5f9UhZAay1pU+IZESysA2n9MGiPhKxnypF
DhnUYLfV4hk/N/TnnrlFm8OK4Np0i5hjv4Kf9PEKAZDDoHBXZdHc3fEqmCFm4gAVwwuXjevKJW0Z
roEuWcXV1AUGueus6sPoekN1SvhkNp0i0YScT48EMM8G6GN0vE+VTuXt4GoOP6Bvo18J7IbL72jb
Kn2npJBo3FFNj5NJZlNTbgvEzP07N1/IraYfFdp6loKGGyQrHEVMuFJPjRClX10oru20TfV3DnGB
nWxgh/bFbfOgSuh2YXuFUHsFpZbjlIdMHMPw8JA5Al26RoJO/MA+YpH9W4aMXalJpciVzpmcGZZu
LTPk10wcz+Ef3eEYy4OUEphJeRssvpxRoARFK06x899ljRPbJ3K6YfdgcUCYswNBM/dNVylzL8Ku
za7hrox8fOoxW0DvRoQuRBx8GafktgIarQrmK1XdkRmWnA+EDk1W1m6FIrW2ce8QsBP4Q0kNCexq
FROja96vFWW/p9VN8qaCC7j7ksRZ6AuDcRoRDqtdeIMallkX4YZr9wo1KxolAKHvZIHLVNHdQ9NE
rzb0pLlUgMkS+k0Tr9/So7dmiOO9xKYlWidINETR23qU3fR77034VwVOh4QaTokOQnQv9pocJKAR
2XZHfU6q9yqdQaLR5xrvOYqNthBRvoIf1TstDh55Cywz/QkwRt+ne0tPMmzgG9FR3gMdD0U+NJ2z
DZGXBgU/Pong2FYxh/TmfdIgFrf3ASE8E9DTNu01QRDMK8BnvDCJsCaNthwG4WRFOCPRHzgTmukc
zxbtQyQKG2jYdJnTR5dMuM2jVFJ1Ykdz0XS0GIG5aBgfeRp+ahp2mOCxTmL+hqWEnvhENIGuWHei
5FGC5RbuACcvGBDQoqSPRiWBjqIxH/eiJZY1CFHiVtUvimGaPk9b4uLCLAsamnqBLO1p3IubRrPV
nwPZ25zkzNGwgBjJduuQLdFogEljV6ohYRA0zd4LZTVf0Ply9EVFR3eU2WukgmgEU5mOdimHOGlf
IPkNCXqGh6X+Qo82KlAfNFPN6zapW7bsjVXb0V7ljyYr2NvQatUNLQDAfLRdaSS661wdLVhdpjYw
w6Mda54S2JtbFS1BGYT4FCCf8Q7xYOXTGnGuvWkrnDSaCRwDmYEZePdFVEcz19LWUFhDmy2/UOOE
YJa3tfpTjSDlJy0G3X6McmSbKXUVYLnYEOnypeeRVR7BsQRdUwWtHDfgqLObVpjN42SM5jPWjiyW
ZYLyBch5w0oDcdrQhkOKrhuS5DHFmS9u/OBa85CYfm2/J/GyTlBaDMj8WBgM/+wFo2cLz0hlxt75
/+EHf/MDsjtL/+8e168Q+uv/9b8/TfPrv5oijzTL/m1/QQSKws2QUpogK4ItHTvyf0KEiP8H45g2
4YIADfhH6Qoh/xHB1gqFLqYp6lX2zri/EQLqgtCoCt1ub4lMKLrr/i2GEB3q4T8gAlKhWQoJEYUw
MfI0UBnxh/8TImARi9MYcfK84VFPStSPaKi40iaIgMND+A47A7p/5mCwyV1Ncd7qgiKqhQQHtozx
gUaeszveT7ovzWhWVVDGNnibqKz9AwOfSJ8WTTOEcGPkBcVzx5iZ74Y2lPpEQxgXrnzP20sXs6q6
IcsYwZIYDXDulVDfl/kr9yERCPsOA+KTSUD8VFZOb/anhCK5kFz2pIrSEqd59TRM1sP7kJmN/wht
58asQDcgqS4dykziGGut2NZHmtF1hDN1QPnHaTF9574tycjRKEBYthZrunn52KtemguKU9L2a0iC
uHvGIjX2H3goJ09xNfDwKZ7QR3jDlYbfgq4K5JZEaz+f+3nUCrZBM6cvOBdVbEu4JRTi1vMyyI++
cjACuDRbPCuJE6q/bnkzZ/ezcobAju4T8A7wqLj1peuBgWIME4CnD1Gqp7Qp8PLU9h67LPA3y4qs
yR+a1pmWuZuVbX7KWnW6zDxcUBjufJQBtcbbYMkVrHFR9zRGdWt+1HHS2IeGB2mQUz4uwXUPW236
mU7WTVfRpLz9s3VJpDA9w+/DQux8CxJApQxh/KhKCd0BvsrarMgNlY575a/aCh/J5xpiMYZbxUfB
WahI4WPTPduf8W4H94/DwmjK0RfQco4XCMUE5D/FH9vgjWikmPavN9I+ymlW9GHOhsy/BRNs17RY
EcVZxTX29Mj+YGtkxZsn9apftVuU+oLN+rRg0rl427xA92a33UK7V6ACd10t2QK3YPLGNj7+jlQH
f18wz29hWo1QDll9XLhPddepgiFUWMJOtHi4pKvAYLupEKdYsZp+QdtPQr8jjSGmd43yueU2JnC/
wT/ewLVnmxBdj+k0siktk2kGji4sMNCLXNXQAgy16tzO3j+JwI1nfKgBFrwayweYeIzLmELzzdGC
gj9njTBwFVnT8nctaNReZ3FjsqHos6UJH9CpZcIvC+SVShRVCgd6GXK4ZbFR4hkz3TUbVqdLA9Os
/+AsEk6c4rWLyQOmN+UfJRk7Ahkmnd47uZGTZgH2LOW2nkJ3lvMZd5h4x5eSC7oeKCp5GIoOCl3h
n/tM1uhDCSNsS0WIyKh7Dkbf4XmKRQnJoDxUHW5c18Fm89bMm50/tj7Llt8pIF56HfI+iK+CUS7N
vd5GRSDahZ06RwHm4Bu+6LY91Xj0IpIEFUK6RwPZwl35wPbPMA9ilHAbYp649JDQKZBFbgs2WYPo
yAzXdMGSGZataQvUezDXui7bjo7wJUw4Oh5GgXsmSvbiEeRfKGzGaL1bywyhk6tkwPP2nMHKhac9
HO1FhrhIdqpSFUMlntCCZ6agves2AM486oAqb4V3vUfN3y42VQLTUx7CP0+Qllf9G6ZGELfNZN0t
su7zF7X1gSzRzcR3dx+TNpc0Ht7gMPN/hGL8NuKNL2bY+n8rks6nSi38GQl55APi7VlYWI+vG7xo
MKxaBOeF2O7SdwE/idDP0GA0zk/8IUGaw/errhPdRBevZiz8HNbrvA+sfV8zbJp50wfNrwqlbt8H
9FA+OvxMrCi2OSFetMF5mcrLCMfHRYtpu0O9ZP9Stf3yBG85JTcisZ885PCEimZgZx348X30mfoG
sppij3YR+ZxJJPceTk7zYEuT3KAdcjlBhY9esNR5OCeHufqEOz95SyThslgnhq1gw9gIHayVNxOH
YVw0afzKOFbVi8dym9e9XDGTK5RzYCRP6nImQj/WGUoKOPSU7hSBisHPbun6ZzLzN2c42oiSZR7e
2BDqF5wAWMgjFghz6vugu57SlP1O5Zw9NBaMJ0WzREkHst2DkYsfS1376E4qWPrmSaLWICVL+5jo
NnnC27xecxQo/rDjFGHYVkCsc4oXBT9xyExZDRXGyBUAvxh0FI1XIyj79wUP+6pEmxPXlwQhjmcZ
wGjvoqR+G8Jkvq9mrDqhiNgLRwDyHRvphO2Bc7QnJM3zyKg9abmGV3MS3GxpDf5Mx5ewWzWKAhDS
ftxs0F2ZFkUcdOyXuVhMjGGb47Clo7tqiNsd5MJoFKKgY4cuYfzNRM0HQ0PJTbRWd8Ae4CFyid1r
NI4MV33I7hM2PXZbKl9G7+EYiGZTTMbX5aoQTUMq7M6hrbWIJ2eeJonpO/P7KEBH0r83wiY3hPDg
GfNxVzoE8R9D0dUlDD7Ve9bM5qL7ZD6BwASf0sPrXWS6RegOPl32tIZKd9cjekDyDUFcXth1rs5B
CCs0kiWfFYpvMvDGQWvxLiLyJVk6+5VpHZzaxrDvOmgGtKCND4l09ybS03Vbj0g0BqoPP0U3Q8M3
KOY0qIyMNKtf4UcH9K1suaJd6jqrZowL1t7oLAClDGccLJSh1QiLA4EM7RfxskIpOePJ9xtqYDMX
HIHffOynS9a16nZcBjQZYTcsZyvj8XokBo2peoSXDk1jj4Nl6y2GnPQKB2p21+/ldn1fxa8YgwL+
Q8OMUP1ekaDNoCUO+rmTSOfA1ap9CZqItQ31iu57CycUvTFOrS8xspV9OQfAx7ASVSaDBTXGsHbV
oyq3f448Cuve5f+h7ry240a2bPtDjRowgUDgsTORhlY0oijpBUOUgfcef9Tf0T/WM5hZtySe6qpb
/dL3vpwaRyRhAxE79l5rbnIhL7EqJMnBJV6OSTqUwdRLM6Aq+aPGsLLsmeSK7xlL/q0a5HNeGemn
Asvi3sI9ijPSLLbaZNpcOfUI06L3rWA0k5WkDLaPT/NARr30kMeDgsrgkyb13vN7koYLoqyiXhT1
iBEEVIoe4cDFD2w64zxCl98PH2aSo8ZFXutZe7AiD7iblUCu9dpl+TpjKWb/OAJ5eCdE2BzYyTRf
3bm0d+jWl+1qTfnnEaluvu1NOQahHH3eMc7Zfdp53S5dMASFdf3OTlPSwnjSMALHVRQYwEoA9Vqi
uMbmwvVEab+F/XpNib6J9kVdltdLiHbeL5fygLioquGIetYeHRC0I4wM9obIOcdyiMJoRLWKv2Je
7WHXjc507YSq3dYJKtNNG2XTNz/NyscyS8pPKnOzj4sxClIRcf+A3IXKS+Rheh4p3j2rtuuP45iV
+3movq2FZx5J6+VBlJrqprbK4gadd7enZpR/g6vqHAZqG8c4mwBM+CRA7cop3rWjGWPhSoegi7rk
YZxEue1iw9pTmyieyJCuly7s3efYq5/yhGIblR/zgAVg/G678Ifm3PteMRoOJJLQZyER2dSxF+G7
GR8IEzoW00QU26bx3a0kjX9nUzPC6epFNy19IQjs8C5hGglvsqr7nuQuYj7Gvx/gGG4eWt6mc9l1
sgi6YSiehVMYZATMHAJNHr+QyJXHeFF8cJ1tZU/aPnIQaN1vq2kQn6n15O+7FCXThp0IKQtjNrxD
P9eEp6Re4ndiagf0BGkGuov0RAasCoNQxp6PvN8wj9PWTe0fZeIOF/lKfLHpZtPbTV5hg/JLPIsi
RUZWg8JePuwQXsuLOlsJGtAGEzMYtrhonaJNgSEqHGNN1CL+UQohIEUMNRy6PrTBZcQoP1arJtUB
+JG8YGiLj4bduj+gruQv5GQgOVMXCVAntODiSjtYyQ0iAkpNmWJ/K+svjq2KS6vEY4N/A6zMsqJL
jmDbBI3RNuN9kXsxOnO5RoR03V1uT+J2LOb2YGHf2hWULh48y3Zve9LUPYbpxd1EeTWi0CejuEGB
DacnpwR8Ke3VhC9ptoxEp/UQtMx9OmQ3DYmt7VAXuN3myaN0bIx4w+MicwNhA0IKvXi9Fq7nmTcV
YzsPysVuuaUFLAOZYoedICN2uvUHL3uP9wxokUGCpr6a3dQ7xo1yHhrSLcemykR6ObaJFwY9ir2n
qTbZekwpMJ8FcAHMLs9C5dPFmTU/Y/W/aaHikUg1sjwm0Dbj4xKXzo4Qxr1zwtE4NJGQX117AjmS
Z9Vwp5iGL8AXpNdzsUYvuItVdxGZke3tMgqZu0m4yIwyZFWUURKonAm+LzIyCDhWtG9UxUnBJ+Pe
9wb82akiCMwpoEdzx6cIpYowxXPNH0L1BZWOML0wmOWeo8FNXnBdJ7uqT8ePtD4q3w2C+QlfBspN
8J5MVX1sYNIbondTP5rhtrar/EPopO1mZIFBGtss8a3I/GFHEdvdpa6mPvWWY94mTubd+pWYvliE
lDjdpfgKwimBwZe6JvqANETYz6R40YaNuIZ8X74He1B+IndNOF2LHnDkjAnhoYZmCb0qz68Wszc/
YwDodmUaaqF6iwad5Sf8Juoen2YRTo/Kaaf7tQT4jNSqmwC3xalCWIV/JJPJV9+cow+UKyll4IK5
6clEIAYowhQ7mtM9WKJcj5DCYXQt+DmuG6CVl31XTYfaWARVnNK9bCRM6oCq+XOM/fACnMzyCKQ8
/Q4VIser7gxXTcVQHMw+/Eo5Eu6Q28W3Ev3ig8WkyMKTDOT12S3dx7afM8Dm7kvl1/59Qql1b8OR
3klLXbjSHK5zWUSXpe9SJlbc/hajSvOoRBF+7vumuLHrlg33NCTXsQaIsW/LlluXUWzY7jEPy5AJ
BH3CvE0K1/nsIpi/kkZXX5MPhyXjVI/dStBCMcqq9j4QH7ln/l7UpkmXhFpLmFxaERgjxLxuS0Tb
5h/E2iGzi1YWaK/MQdAW7AmZvwvr3o/s7rlsqAFuZbVMBPAD6sqtFUYrfzFJ/z7CJFaz0Narh9Y5
ZnNN9oSgmtZXm1mZ8tgTNZWb3naFH3jtDCOsrcTHYe6mJ5zEAITEjDV6h4lZfbDKVaC5SGf/osdH
5V8ta5OkL2j5fP+YohYAdllkzgWWzmbem+zxugOh8rcc10cQmt10N5aCcvnYqB+mSsdPXZKb3dWM
PTh9V1ku+SRFoK+tDZia0zZ76dx2niGeZny4s43wKWum6NkPF3nsZtE9kvgID/gMsBhQ9THdC8dt
MrBtGKGP09y64L0KF+5UYcJFDWzskjuVLm15abgC2cnU+NN1OZRmulvJwGVoFxwH0lCngqRCfQWH
tzmEWUVhC/tE12oFIZAKvHUBClPzu1wXkiCVae9m3yumLeTDLNuzPV3RgpIBFxe1nMY+mJW9XJPY
AZNgRE3xvmK5zElgj1hkFzzsm9Gsm6e5FTBKyh7TRuJH8B2LpPg69JZ72cWUXAdPPibhMAbtMBlf
za6I2fdSrC1WZ36MqYlfE6A6iEkKhBSFbd4aaZLeW/laHmxI7RuFS/UG4Mr86OE3u+VO2YgZuA4l
Uz26n2hpqbEWRUb13MluF0WfiKJd6x3rahoh4vAjYN/LctP0JKrBzjCrbNGuJ3u3atMHWaETSbqS
PHe8CNuEFlHmd9JIkC6iqXTNG8sLyQwiPV4cgoHZ8S6HNV7Nhzb3AfE1Tb/kV2Q7IhVkdJWAwDhD
FEbP6hjOY1t3VXRnhPXAvo2RNWG5t7F3y++iWIfyBQNM6u4z9ATQvHrV4gdoZbNWH6gxS0VpL4sh
yCgo5OHHHlkNFfwRv7pxsIsRWH1Qs2+PYIjSmeCuYzMuLpAMZP02HSc2Mr0/+eFVbI/LulMUWeT3
uHe9a+qLCvdvn/qfZ9WFLmKWnslph2JHtmgjC++OnYNInzJ8nP1GLAj9LwQGCbVH5Biqm5B9bXjv
hk5Y7XN2DfjRUf6m+xXtShEkUeFCrnLWJlhVmmqtgL1uEnBCKXB+j53tjPdGRH6AKjy0EDl4/ByZ
iOncx0Va58fUGg0w0yxje4m6yNpFw9hTGon7ZD8VLDMPzeSN6x62SBHCJ0O2dEMpqV+v2ixbBFaA
0ImP5IcK7yqvhDUcnJkiPkqAYbXCB0MBqQk6wzRUoLjR6ECmELxi5HdFf4fuFpGNo/DmHpC+msY+
i82yOPadbRh3iNX84rASvzgbuXR2BYd+luF1bs5IQVu2UeYTuXTJtFumA2XkFj3VJsN+Ytz568x5
134lUftviDZVY9JhAr/aslxTyCyJjsUXP8bX0GEjRzQf+9EaqLCrrim3zesWbM7yyguQy9aYMLYg
Ci7kXYeP8TocoDdRJiP31/B5sjvJj6sID3ICCQ5xTaIx69bi4FAy3/aZT9xRFPIl6fpoN7Zm+EQa
o9gAUfMuBrKHF6AgrCtk7u1FOITITGx28dnoGruYIr/s7WSrBoCIFcaKNrGbG/Kv3nuXUuu7MSe8
wFrojcDA2bq9m/vyWxPOT7Mqes6lhdnFjIEVhGjdof3podDKjMy9P1Y7oq58M8alj7YhQxKd2Ski
ZTJaOMGeW7TMiJ5qb4OcGVtpb1DfFWuxa9DcHOK5A1RNhZ+EHyFY2fubDPA3umS561VTbGt3nfZh
YS4by+/hOLJY3rlYr7ejHTnFLhnrOETfMMIZTGwzI6nCBL4I4e9UaSVfOidWe3dmls2yDj40xNrR
MW/WFjx6nHtXxthFx9Spih0WvWWPK/+hU+6XROb4SQum+PtIQS0HcwqthWLjRQxZ9X2fyfoH4ChM
4GzKWm3tyO/yVbF2aZeRqqvhxhqG5pMwrX5rdnZ+QYxPgRcUQPR5onPgMXZLJyj4pq6ipJl/qNKv
NqXb8WHLJEOrUVvyBd3c9bjO+Yd87KPnsTYkspza++qEqfcCCYSUJQ8W1y1xB4yj5BFRANyE2Rpv
LStfdi0lIhRpdbkrnJFU0ziiCTeidm9WSuzBiD/Lyl/SA70ysDK3zUTkZPvRg4F94whK+Tu8BHkB
8vSdQ0IRJZj3ZJVxHQD3ZqpuEgCuA95XOsT8EOOUXlhxoV4qV8G0Jzne2MW3pdaUTl/UVJzd50E6
KSoWYYEbJlo3QP1cjV5b33nF/IWQ3oDhjBtBp2c2lZtFd4mi0YgECdYHnjfcE4O9FHy0GvDD6jOn
dznlmw1ByrS31hiySZW15S4XVr+rk7p5zPpkQriYzvnDWi331oAH15gHc7caEz6wITICxJEzPhLT
CpY8sbYlhOw0LhDlNX7bBiGf7CGLu/rLmJkPa++gbFmeliw7whej2tFXHw2vra7SQh4Ty4wADDKu
Umf6VFrzepMMy2U4j+tOYlbeiLgWh9Aq+6sRaMJNUar50oJTtZmIay+wrbHvqeN5YyWudfDXMrpN
pn4fIQv53vg94ZynbJ0ChsiP53K48Jz2a9JSvmpIcl16jQd2Yq6OCOKard37+d5siLdSAVfcKUTQ
ZdESjBLoqt3Jj8yh46ehni4F7omLBGTr1hlSOe6GRnhUB9Lu2PvV5ZLbRkAZPie7WDia8mahuOzt
0XmnPC8TQez0GD3GVpSX7NzKOLD4XqZDHkLidoBJ3zr4TsF5JvPRd4olwCf+jGSXNRVZ+ZOZo24k
P1MElJfKSy8uiFKKFiWuWz61kfwYtYzMLOnnIMfnjQbNeoZCIra8LL1jS/HAwMUkG5Z0Ktmxg322
cutrJeMmyArJFk3I4kAsUOzGpHSvRTkY+Pvxo1hat1hPXrVd4+qpznilM4QHtbXI49HMqbMvQd4r
cixN9Izog9hvHrp94iGUXLO0QcEpi08j9cNdaywz9OgC1gIE056NY+reO11H/4JET+TgDvRCsETf
2IgSa9iU6md6nsTMgzXjuIrqy4ncL+1rymt8uc0Hq62RAkUkrlOMX1tWnfLoIeNnjQD5vcM8LY9D
NBzYzSRsi3tAdhQIl2lXTsn1UMjhkuQgc3g8YL7Nu3sQbu4V77D8jkADmkZWskkxk/hJDEN3PaV5
9j4GoyY2Rj6X3BrOCFhvyviBQMvDWzFUT/ZiJsEA2oekCaWjoMhjkMymM3C/ljGJmxYoeXnhCffz
TA75wvDrSoCkg6qymz3U135crgSGg/0oKR4GhTW/xLaBORscSJjuwnFKnABdlIm6pBTgtyfPhpya
tv1zSCb1qlpYLBMV1/dUt0ukEeCyM51K25oJKg4nTowvJDAIoo3swJbHurERnz+tYbrQigpSQN8k
39TiRgFJqXur9O97LQDTkSJ0rzXTLvE1CixB+4EpEwg707hHwTVhJSfFTFuGWn1N0t7AkG7KcIdO
rImIltpMNwPLcbjYdd1v2iUiIUwzqa1LJY2otrDf4aebSACJbj8mA1mh2UHIVknUa0tbT/tltZmD
sJqM+3pZlj32KfOIj5tKnm/l34e1vExRyJB5N5crOksY75iv5WFZWJoJVsE7qNB8j/iyR2c8jTc/
CQz+jEj1i+jfla7tCZoI06hFmAK97hseVVNEE4SIRW4yezyyQ9tnWqVCcO5t/vpEujHdH43rlKUc
E1WAZVmmkL6wPehbPwsDwsmdMi8s0m3rlBhx4Zrb89XirpYZ/PWJfiVsKW5DQv6yBJhk06Vl3xv/
ME2iprQuymTnUE31dhU6K2DohR9+Gitix8DnoeLTd/34vRVJdzy1rzx1MP6TB2rpJ/bTjerz053W
sR3bA2blSP0gfiJ8TQ2U70r6yS4pDZh2IWlYsXEThAsi9pxyrwzPrz+in0jHG1q7WHfmWpNp0FSP
gIK6EaMxrE3/xuoHYOuvz+bcPPl8daeGgl+rGoTOn3Qzel+xLSzeNij6uT/R/2XDo8P3Svdw7d4e
6n+z1xHE6hLzDWqZ126TWjyDRuanAaSbLP3SDPJf1Tavf3BS27jiNxdHDCA5U8GKccX/seyQhPmN
8A6HOnUa3O/OT54dx+NHJuoOoSxUN5bHBfwuuHHEb8rF+oOZns2vSS7gn5h23nrlTZgwDnUzDodS
2VRvxlroZQ61vJZVdV5wdjO1k2Z/SdrQafoA8Q/aldMI+m+Ht/5M/xjd6IQUTiSHnJ4LMhdlxZuv
C5xGVo+0Np/oUcDBPfIDzYsxmvyvP03MW9GUd8bjT2/kT76pfzmpb+Fz4iUAyLDxOr05aTbXI4z/
6aVtHad56ZuxNx5lvgzGI5WJFcR60cv/wUltxMmeidKKs/Kqfv2OJcSjoZ08Tkobs8fYrGR2E8aR
k91gnBPZjZnP4Kz+Zpb8lxfKxAGUgUnZcjCEiTcnzZRAq8GekwSv4hWSMeJ9YrzhtkMC2rb/R5Ol
9nyh0yLnjdtLWrzQNwMo6scMWuG6xWKPBpQAkQU5OL1OEhP60eZDn+CvUPw/Nn+ul//9mPr1pvUA
BqvoQwL19BVYpvnrk24Nqbw58QWCjwTY8Pb0asF2AbTdjF4BxPtvRrF+jH+MYk84ppTScjkhQ8qy
3DeLUS4gy3sU2LfULSod7pM4oi2B207jgtYhtVYa/SmENPwnNkf8THsz9aiY/M1i8evAVqZnexpM
LVEG2Cxab9cKagu+I8vPFg8eTp5H+nDPqHP4sOArIUvazB47sH/yMSmmLFuYPl3sOaX2Db65d/Tz
JNW0tQ+8xWg8OnRdYMpQmq2DM8BnrC8jWhFz99en1cK/Px45E6HtaOsjrxe5IRbINy85TeNBAm7F
yIEHy3jUZgJOaC7jwksOS8HHTMwkSU+ehnvS1Xos5DwTfu+vr+XNY7ccevVyDR5Dz8R1+XY+8b0a
WbkynI1TM9u129MzmJnAjEe6TSHS2qWhIfkA//q8+mv6+Rk4EqQUp8Ri6CKMNt98bTaA764BVr6h
7AsyFnVLmnBzvrv+/UdFa+A3Z4NkKpB8ukR3vr7NNy+6WDwz8XqwtjiIbB7y7E0td5aDt5PNnozn
bDyW64hDfYcncG6tW0t3nUoO6eJW5r1jll4YAV5XjJLodayQBh57lJxZF+lPUy5ZN43Xvc8j09hi
YILmrujWkiOWhtnwHwzVqWtdjjCnyLpvrHSqJ7IlaDAt8ODUz/l7FzgTZ/395DX2FXPnYthMB9o/
VX1S0bjMX6sJSGJSqJslXSgcBF7CBs7bDvTA1OMkoa+bd6B/idnG6A962npsoEGFvMQY5D57iBCJ
OA8demTH6Ugs9Vl3ATfP7Iwt/jB9sBzaMxNg3OHufoSHCv5ow8bYsr9NiwHf/DouY0rU75dRt8Nk
8z6g2b9V2NmRWsrWxyQBzLrPOFvvd+FCntFopkW+O/+jPdt6uLeY5SA0NHNeP9uDV/PrTRfz5YUc
kKeG8pu2CZt6iWKGBzXNkOuumkE/9BldGq/v9BWd7+w0fkF+6wWJbZFB8QwjqDBRlJ+m9PPDteOQ
UR70hlA5jDC0G0VP6zojzbUL0dHDw+7wsDT7rBtQlB8yGzn/eElD16hrP5zOo3Fz1Y1dxJTvQdKJ
GjYjHheRTVdQzgHPX2N0QNK0zU6TCpA6Wx58D51oH5yHzvl5SJVMXLIrhpL7tU4rKgFVY4DO6JiX
ENFFPAISZ+XgHVJsd/ot0a4va9mQWbhbjlFToy+F6wXpEkkhpbdopK/QnGIpSOrF6D74q6+WT+dD
5e2kj0FFVi8rY11V3PQQmhW3Cedeu3HPryTKFHsJkgWvM1U/uwigAIVERfndn6eap+PmfCgvCygv
QdkD3Tz3cv5136kHhjEoeUS0h4QuKJytyleW2T0SkIWfGSOeRRU0WJkxvZA9I6hQ05QqRQkjKTKx
R26rhf/n33cgR/LmTy8hB7jO4xxHSw8RxIZgXi8iFpTsRhfXdJREEPgiHdvgHvqeYhFYTiOtY2DY
G7tBcTE/ZTLCLPvsrwnCxa+4Jv15xR/geqrbiWZ2hPOy+PTwdi+pINtZ+6HiLKH6tpAutqLHCdFg
sTwx1zlRdwlUol2GB7pS6W/OqbrRsr+05MfH5OIUPeVZ0fEWzwO5mCr9i2E/6K+yo61PvewsgN7I
cArDRvzmxzCf6t3StuB0g/OHfhr4iF1YMM4/sUTuZjdjjaeWdeX1ES9SJEwtmKVzHn9UIGhtP8QJ
wph2M0toEst9Eyu90Bq+Veg3FA06spv0m30IvXXyhqtzOOJIs9evMqV5TLQ7RbwK/ziIz5mgqLYv
LWQDUXRQbHJR8g3xmgwrLvYW4v7WLmvFxOQ5CBYwytmpRZy1QOblrfiJ/uLc0bO5P4h0ydp/EnMu
89uS2ikuXt/hw7rF5anXh4SsoPGY9mA56WnlYLepb0KPCLgkVYb3kCZ05Nb67NpMJ19+lpJg7dZ1
nYXIBjGOzfHmLNKmevp8SvkZ61jN37a6YWvLDMg4fEQqCkllLOuVPzIb1bThPu3pdj1vGiwGCJ8E
OimvOA7I6U3k217WdYLMXD37ywGPJKnoyxEtPUek38LEn9cZw8K7JdRuoE6IunW4kBrNFXIeWUUz
R/GFq+9We8g4Soirit9UNZ7XC+V3JH0DmU4D/xZa9Pv+7C6G/nX6Nrn8JzGXhObtGIuqMQ6iGX77
xjgdou0z9EPwn4eGEhm+H0/3fijcwj+OMWQQShgqbTl8oUTP4RsjFjzGOVXlVAWmb0S9FZS0Wibv
aiKY4E4pionCOMbGxCA9htbScMWn51m41KSNzZSkLYoz362H8S4BcmuRbz3ffOu3BqVXus/G04Zv
Qz/lEjUrjzzq9CSfZ9AFlgPZCbMR21a1YXl05Dy3L+Rv1Ph+ot+V+pECMk1fukGRY/IbmGZXaRPj
YkvmfGoWkunUe7Ygyxju+9MwmKfeYe5IM5PxtKhWcGLD7dENomSTA+9gxUPIkyibgd9AxsLES7Wy
xc+ONnNeuVmng/Hy+fQKGNmjvoesmLQsa7Lo/yXfJewz5ppiPugWPZtaelAIYEJMenFU6bMlXTLx
kFbRmRAsG5IovMJGaX7P6SkClB553G45lfG7saUOmKMLpEOZuzVwy+pnhI+TK50LemktZNJTczCg
o8V1IXa+jGtepP4Q9HFPT5jeZ3qwRWFPkhSKW696AS6yYYXZzQs0ZWqd3rqMAqoDgcpyKCZDj2Po
A20mLhwz7ZjmzTxpQu/emmJ9sIK9W89YNWunviWXWHFFlolLcn7uALBxw0tIYgHBcJTqfzy/AEnP
Je6EtqUTZauNXXSv315NAZo2Iwb6OjsA5KCcnagnhvr5zk/vzSDs4DSnn3RkGDg8s0vURzejUWHr
O7pT1SqLCLoNo3RTLrP+2k9Pt4TxRF+0No9cFe5RTcY4x6zZ5hfmkljr99+jwN7z1Z5H7FQpahib
rs4L/pF+kkJ+9uC8cRmsJ0wiJZYNfiHNB/1JItvVbz5pJvhd12llz3P8/nQ/BooW375QrzMaPRxx
LtJOtLX4K6Te+hhznOs3AgVJv0LY7Db/CEpF8M6NLjL6C7qhlDxZS1Lsa7/g2+n4RXLKenYExabX
bjXOoXiSxToq62tnL6Uj7yIrSbiq2LL1aaQwZNkHiGOI0DYNbUnM9ku3ejH31FPCRUjDZ2kKxPZ0
xGXmkmSFF+21D4vaRft8msCqQU+oWARf33xNSiK5hFrhx59Mqr1Gs6vzUP+I8jko+u1aoI5hhp4w
xyBdUB3I360zmjSXvCywCQO0Gi3aqdnHHOEjS1fkLzmrDv7unDUC9bhJxFyWqJKTAwtYSbiehFE5
+nu6s1dtfX/euNSLWZYN+U2lvawdVFEUz6kup9f7akBQtFywv684NNl7NOzIMVKLQ9NoVS+HNJ7T
K2aSdjqcdgXVG3ZpkGM0VqmJLUWbkhHlZHzvl+5kzzc83IWrVhV6FF4G0psJqaoB4x02hFOrEtlg
nmZDetX5bcH54tXRX3GR9BPO3jiNbY2jn9gaotQeRx0T9Dn2Uec6XFUIN7Yp6N03brBt0WojKAHV
8efn1XskIuGYTNf678wSefjh/MjyGM3CI3YgadL9b+KS6BZK51jup5PLQKl+xkFSLQ+AHhuOYYXY
JL0DCRgdRbszMFoYB8Q5hFmnkIqmoMQll6ZnWqhXJRY2q92eT50tPnXBS8OoZ+CnClUA0+1AxoCw
TyS+y9WdrzW2sCCFCO4ENmOoxI5+fNFoI8xABRotQ74PsQ73OC09k04CQds0+h5z6Aj0qYXLRUE3
CFFJlemukmUbfgFrOGXDBnhNb34rTiGzBcyLv7LhDmc39FnQYTTTGSWETUXjWX6EsatkoBFr9lxB
qi/ypXFB7SSH8XThTEp6eupr8IQ+jF7m6hfmf32oOnct/dpP+TfELoQmYcq08nh+lcyn+o1OjqEi
l9bp2dBCrHTIjLOVeU1oofXRh607QMomn8trmL3AoUnXfTu2Q3sfLX6lA8bXX+/QYvC3/mtKLDOH
MrOv7bLPBeIMSjNcDOZz/eqqVuod6HTaKJ13uIR8Dp+M2fodkR3MS3314KPjxH5Z0dWJ+NMMNYTr
yeZYj6U69PQGtmnHuPXf93M2D9N1mkyhbkUn4xQ1brth+wubbadOwf55aCaL9DmAOA3p8zZ1PB08
TGHfEfqLivr5tWFPzSCvVFupAvHlaR89Rhj2aKRb0FwHc3bj5mpavtnoF/mifs+K+KupJ4chT3g+
/SlZWJGX5f/VpDT1aAN1ybdelX6qfwV5lA8vYq1HvddGscgWAN8LvED8z8qo0FKKDiEKk3cy8BaT
sSOjWr9mOtcxjDkG7JiIaRTOSGcrCqRFVkAVdaUx+kzhuZ60SkJdzn1OjZ7emzilDFvYWPqxLrZO
OJReZHJ1Kl5GhPNGZK6o8ed1Bpe6RSWkF5Fm9uF0giGiy544eCLu+YOGXTiV4LhiNOB8t3u9uzoP
WtcpE1aHqatdZNZ+wXwvN9KWnYqp9MuRYyKF1a+fftC6qJiddvtWiEXW257nhpiwNYt39gB21DwS
XddMjk5O30oaMZ6G1Dlizk47yVlAzkgvhIzIE6LY0rna8+CHG2k1L+fvvpCrflK49/RzoO/LuPZ7
tix0B0VVmI+8z6W09W6UVVl/Osuw1h0ggkji3qBMqw8sFy/lPgY23xyke82HewaEEu8wkKyv4vvT
702vmyEM3nqDcZ6GTMRC/JGzJDrBJSlh8x/amOkd+DnrOJ5G0ogzhMuxdTWBHZq96t/UvBQe77i2
3TwcqtVuJf4y5h1+dh5zUrR2yCXQEDQcrmGAZjxsYTD7VwlsD7NCBJB4M5vbmxj9O3Xtvi3yuf60
jjOB4cEluucxn6936WKH5lGem6+dfUNnZxVfU3aOoU2UuYHj9aIe3GKI96AJqjZ6dBHOG9nXcqHZ
dXgRdTbCozs1ox1zdOlN8PnbCXYq61bWLViDq/NtnodwfcqvdFWu52yzs+FJvRtqwv9vUKAAFwVl
4elc5DmFcf6+xSk747PO8KzOb9BfrGUuthF7Yfc+fK2O/HUm8deUubKpEijSxlQK6CjjeXQg/KXI
WEgfJHJBGVudts8ASXUQdJ4BF+ICXupfn5Ieh78mFG2+ArLlJFBsh0KQcN6cNDdtY8QZR9bklHWo
TMPlMU6n0aJDVd5hciobzB2e0PVxOGUDKNauUXxUHRA4lKRIJpwf7KelNIKhzmbN26TtTcZKK/ul
Y4B3oegYgQpgCP/PoJOqHkJrw+xNbqpNfW7WqF244gfTWR31rQ1HSw70CFn6ZtjMp1SYXwPBIatN
JpyDOael8FQVq9gxcTrDK1yP1zZKarCEtK8lB3dFBZcchjTW0SZ2cD3uz7khJ0MIyJJ4GiXnDAEN
lPuo3oeGlyc0Mp4zvfgjydRflo4e+X+ntMHqTLqsk1D2lQdwTHpBW38OWlbaKPFHp3/LPBIXPIRh
bGkKiL6HjDUWX33d59iNmI+SGxvaAXp+Vsl17oJzUhl/kj5VtEAYke/wX+sJ5nxNZV8zl+SRo8OA
0rF0XHEOLeFC6bx8clr5x7yxWHXOpSC81zMX5zLk5uhQCpLA2WEJJ30XMRxdTnCews8RQyFy/Qej
iGkuheGS2dq59Lu5brrdfLo+3r2eQM5TKpG5yUWrRuj3lp5W4vMxJ1oa8LPUhZpPTIVTXH+LzVBU
KEetCIzqLh6wu/rI99EpdoGRlyl6Kxq/6hRZmCSvdxu1emCdV4Dz3SLR0DlV+xT6VbabwzTqXBKK
6ceyZCIg+UL0aXw+f+WvH9Y/KsrfJF/bqqt+9G+L6b/U5f9frLgPZd8uD9+R+Zc/V90pJv40vfxL
1f3hP/+DNfZP/uRcd3d/UzZVP48qje+jS4FEf0Jluu5vlGU15gJttkNvFyahMyrTsM3flGd5lBLZ
j1DX9KjW/153t63fqDFK14QXofB3Os4/qbs7HOnnSo7NJUktNNHVf2p49ttKjlp7mdKnJii9LDZu
MYuyq1O0QjCCcaaN3J6sG4YvURQIssToU9YK7cWYrqyWNk3MT3KFVxH66Xowxgq6VLiWPtWI2Tam
7dgghaQNhFETZ7uxCWa2mWiJQiUr9wL2vBIEQxvbd2VL84cA32eZI7VfYjoWFl77jRyf79ApYXAe
+owcX0DOzmUvSN8XGSQTNES61EPkHZ36YzfI6muE2uqF9g/Vt38+sv9/a6xAFe2/B7T8exlV+S9o
Fn79NGRt8ZtJMZUgC4MLxVXJT05D1rLAuzKBAIhg/CnG5x9DVvzm4GOjJ6Ft+4KmBy5r7u9D1gL1
ArDFNJGNU7alTcc/GbLyTchgks2mxk4vQ0nV37R8PaR/0iVVMQZ5Iby9l9q9eWjz1WdqLuqBxeig
nNy8K8LRfWQJT92AXrn9xWxAV97aJDi/YSImo1hSL/rSgAnzNqBV54/4tqd3C96Tz30i7Cqwp3h6
blOPzCWtYKdb0ctYXSEgaIut8EcpGJ6t8XVEi91ufCP1adhTlCV97g0mgg3bFbqD5dngP6bujOXU
sxUebkW3pXGHyM51DnC0I//ZxLIMRJv+YO/REZvtXoAw+BFlZlQEGcQ2ygj5MAGT6PLkw7LQR2qX
GBAKN15Sp+89Uove1qdDSxVUeZ6beCiHIQ2Q3M8pPZLQYGxdsLfIbenMhfS0tPoPAlb1fFmjFix2
HT2Ds00TVS6uaG+epui/2DuPHdmRNEu/y+xZoFEat07XoTx0xN0QcUVQGoVR29P351VdjcoCpge9
mMUAs0ok7s0M4aSJ85/znTur1NUhtGte5e28ytaoDVJBke+uFJT6+18eucs/5sX/WiL5b1NkPEOO
H/CjR5R0MN694nz+9YOc29Y4a4BzmwHtQ2mH83vCVK/9P1gk/v1xuWKFkV0jShl9jEoRD+2/fpWo
qodxcsQDwFnXpYjB69RRN2OfHafU5Pnlv/+ZGA78dUXFq8ezyVPJF/SvBgFW/H/9etgPqLPMx5+s
/KSSO8x7HzVRqK88ivrmaGBeZueoARS5I6RGraBz9ZkSBDd63mVLjoM0pXFjY4Zs/iy0hECa8aF1
/Z+K44po6Ppao/rQUnh4QYtoRsL5A9lkRNxE3rgrxVWboO9XSoSDhGcvXSIOpW7HzW+TEx07u3qp
8fBijEVYVWl7F1G6MFwAuDbv0ltzYlHT4AKv80K5Myb1RAwlkjn1aBgVbNI5F/IlmV2SEpUmmbyD
H+7i1ZfX9XnMsSQSmdTtsdLuvJ7DHCWaMTaz5z20/vG3rbLwg8olQMu+lgRn6tWbsiOAGLzChpKl
I/0Wljz4zCT/DDLzz7PfzqR4/87bLPDTTtGwgy1klnXrdAA9JwAtDuo3bSjCf9DhamHaNg6qNLFk
9bPsDHiztBs40fbE4ih2cNG2DhE5uMtCCxdZkSCHCwvtE688ueTy55BOab0PpgD6HEcqqjdDXyRd
TESOJGuCjPgFiG2dY0rwwEowlMOU3GfU4u0rupKdJ2OER4ihysKZX0cz3veu6v3bYFBTH9tcPs69
T2XqJqvGMrrRTiUB30Xe+J655AXx24ZtHTeS7/OM99oUsc/bf2vmrCKvqK3xRVc+DU5WikN1b6rS
fYd10stNokdrpU1RBsMuUz228dJTFCsXmaQDbEGQHc6DJflV4Itbnts0IW1D0ZZLp9w4sEETn5PL
YREeFaPzVCRAh9izFY/OmoaMRsuQ1B4tjRjq3cU6ZezLzKoMMYZD0TGziEOa2iHFzZ1d70YBnXED
wUi8lenU/WHoU/7JPDkyp7AgiPE2UvB5blOtTtqxRkLosm9p1FYL+BhMsbcSGsa8MZQh07Dg33OR
r+tzm2uKmiXtEWfTLZ4d9yupDVea5XW2ZHumto1gxTLMf5bQGd9hgIfOlmszAXS4XzmVhNCPIGQZ
NV6DO57X7zA16wsdqyutVMQDwSXVK8gGNBpGcURBwQcK4/0K+B2/V5aV+jeyjSIKv7UoZYwbmki1
oQvF2vjdiGhDnJRPo3K4gW/tHFV7o516fqZOXY371pUY171yBS2Up3VNEHScGQdRZFfuhzmUJ+gZ
3XfFAkMuoqlJsRJD069GWjBr6YPTLyIrlz+c610HYTLoT/4irPQAHk37xH9V9YdPsSRhuqawdiK8
uO1O4obytt0aJI9ABNziWKChgexQJPxjSH8wlNMgHzT4mEb+lM5Y3Vnruogb1Bv5vbh+8DDbafsn
M02rd1bn+pRF6KqigbK7luhVc1WbmPMq9dZm1HdhSznAqFj0IJqr5KNVE/hBHo9cblPRskyBpnCe
I69vn9Z25a/xErnpxiE3vW5ppA8fUq4/pEnTWYf7auCIuJc0t/2qodq+u1lJIH0ICQYSu3cq0m8w
fUEXTAnPn5EqP/aumai2RK15IrJgKwgcTI95rJeRb3f17G5bJ3b3mrA9lhuLEhbiq0Ah0Nro69jA
e7JXynMneTs4gKzHX/VSE4C0kLEVRSGjz9+ZmTDeYguhVobrYL7JuqXTx6hSNgm9NDVec3CJ/jvm
BvVpkHE2DvSQGobcCIOj8Cl2sJyO7ApVK4TL1BSGHLajkDr4lUZZ2AcECdZ2htnCMjBRnObkDyb0
Z2AbTCruliJPw11LR/OPkmusPFprVf/Jg9T16eHN1ldNYydwZ2mB1sykzmlW7HvYxkFZ1FuYHo7U
YESZ/UXrNIbbgNp4cBeQRcQBOHarYghkQXsGqWMo3s1KyCBzkpt0M2bSfpv7QfwhPS9/+8rntzrg
9Hlwfcf6WKYCPoWXWPl3ka4wmpOg6sbzXCqQGPTl0YbVUbfEKyTJtJLEykaImI7wthzix2YPchXk
grcyeIOP6yzdrvK6nsBqnncwtU1iqJVZOshHogo8eOUJHUCbKYpY/fPV1C9Zm1q/EFi8z8gMw4MJ
svC90dr+VSdJgiOBtBSnHtfIlfdUgkevejEPsdD25BP9tbuVyf1co9uR+3gnJG55cRClfr71polL
EtPUBIx4o/xul3s4TLJAgQv0nXXmCLdep7aWPTwkLL90ElYDZ6yrI9a+8VXjv6X2kD8PPO86Tla/
fNTkTUuGEXZCHoapxpYUIT0CVk4bwDYjAPDZphN3n9EiBwQ+NwE15KlWnf2Ft2vD1BhSE5tgeZmL
ntTMwsSBBvsyGy54QDlPUjRe/SIa1YJ64pj03U1j/UEVXfKbZmmgW0GRyg85jXz4FGTZwTYD5D1s
nBDacpX5/TW01a7MzqIBtExVLsGL0VXwNaRj+qkGXjoIU0OZ0sXbd8OeVICd0b1lsE/lMITcTU5b
E2yqqZ4+VJ0EH9zGjb+PwICEFilS8vEVWDpsdc0mp0+F4wHTvW8l1lCwifXO/cJb9gNgqfvLD+cB
vjv77bQJA5Ol24Ky1JKwTxlOt60MK82ePmf60suo+Ji4BBDGy8m8KWHWiolGN3ankChoGS/dVIGo
oKGp2kWlnExMZ2ZY7zLIWQBL/K6iQ5WeR3Hrk/TF/4IrbYDmxKjmfSWr68WLlVvT00KuFBvuPNfP
vuUmzv1s9Ut31OitPJE1TlXNbaMxCSy2yfcGMcVtoH3xs066dAIORxTfr+Ey+jYHs6BbgbkeSgAj
TGxHJySbyLdhp+a9RNiqzp3fqhVqSi/TkuF5OvszU7qJ68JGlXDFfuZ+lnnHNaWnPW4aip5uCSEG
kK5q5YSE1zniJOpigYtvSfxyjHBAU/o+7ehVVZbFTK8RHwxll1XuWJeVeHN5K8fISlL4Xb3JfoNq
qaw97UdFeCl15ge/EVj4eWRS57kHM42V8YTVA6oMtV40UI6xAcFM1zO8i3xPX4Rut0238FMg1q9c
Zcqcnq0Dc40uf+2ppALuynCwGN/MSm79NR8z5eyrHuHyZSxgSUB8cw1Tbo4ijj4SsS5QTH2lpfOY
Z27ghBtqUHTwlBsuH9cug4WzN9CUkF0UVhRb3VKaEnYvK2TTv656GGnj7TNo5YThLBNCTsMQd2dl
TVbf1kzQ5jtkW/B3kLhkSVgsA2UmT4mnO/uBQCIoHYWRdX5s2ylxnp2ewvA7RbuYA9Zxnd4gU7Km
iRLzASgVxfFGzkYBpyg8933OlvUbO0CvEH9hZHLJI+Z7JO0+f2BUGK+gwmi66QKMM5u+pEVpI1zN
blhDRn6xOFsvG/ChJtgh8RVUufqDk94WQdiT3OR6YcdNRGSZ8b3rxq2cnY/MOG231f3oiWOXeRVJ
/sb4LUDFLMILNneZzXg6180udPnl83wlcBTbIaSmy3irQcdWSzM+ABigcX5gJFjiceNIvoWkxzSz
cFVK2DFq0++GVhhnkxEfJrRf9/rJ9lVujmvvK2fnwc6m+VBUw2WRLt8ZQdVJpR5bd5jwg1hTzjVh
JhMY4wRS7taXXvU0C3/85SAQ/Tbce9MPfLr5R9Xq9BGDTkKpVUML2obpkF5iMy0zk0fGWBeQgizY
voOz5docNK786M24U8R3eU15tP9oHgnYddaSH6U2hkCxlj6XCXulKyCU8DdOUxaOrwtJtjefXRBQ
i+kolAHTFYQbYPrzo6SjhLJkRvbOIevdit5Xbrv55kpveRAwFeDBRGn6YmvSmYbjUrCJ2CGsLc1v
brXvMgxcADZS89OEYLk2LZ6SDjtMgo4w0f3tnRy/kL/w8aSPRFiXZIs7g14sKMmKexm2dTalQoEA
KF2xDPu/X3L/Lwi9/6+JZkgQ/41oVqV/dP4X1Yy//w/VDG2Mjk/XJZMg8SPiIPynambJv5HdI5yI
0EFLBp59/ug/lV4CVmSd0D+u0cW/p6/+SzVDNItQy6jKlABOiXl4/xPRjDfgL7IEsh12fAAkf4/k
eBL7/l9lCQJ2CUjf/NzMVpeWL9ruPe+OR8kvJ2K+qzMvtPK2idAKl8yVyn2gkbik6/3641q4G6LZ
Gtx7fI32p1rn1B3waQQtpWHh1LupurYAgXzZRV6+0vxgQ/dR+ouwhLAfQ4bk4CDVuOaz84NlrJvq
z0zTlAkfDxTrvGxY7TPvNWS0EW4rLNDLs9vXvtrOavSn7YL0MO2kifAR4MTpbgCq0m9UiGrK9rRA
mGcc/KDbwcSm90E5tHksvFIBrSNTwHAXQ+Xv1JUVKCbKTbMTPjervQUsauNWQvHjRE4Y2toShrfy
I4GahGsrUEBq4mrLqqzY82q/Kz49uAYLfY2ZNsGRu2VQvHmN09lcIKdwFs9Wuy7y0Jec6+4Y6Mwv
FQYFVGoLKsalY6Rj77KhpiiGTz2w9/MwBvVRyda+7n1DuSdgy/eC4QfKC35bTtkdpSFqOzYu4B4P
qMNxaSNSuLJShiNNA6L0IFbvis8kkjkdPLeHCGktjOroFZFLME77QZfY0zZ9BzSWhY5QX2rOuI8n
AMjF0Hr2GS1hOckAiy7XVKF/lqUgNQ2Dsgd/kVM/ZxMDwNSbYdqugpQTFEMBdqozBTkAwK6WtXp5
Xls7TC9K82f7JIWqg1u0hEMI4FpwvJZT3al7zBugkwdiBjP98RHcGw8STcuwUYy2dUS6JZbB0HeS
sXKYoiE/StlybnOBbDiB3ZX7MlhCs4uo1KbFgxgKPYwrwsYZHlR/3/nshgd7XDzYfPx/luM8BL58
FCoydE3TfgQCES2CfX6C/c3tRvkijvDXvQbBGjym9At+tiXguTgLpPMKZnuhsrcM24uxwOKDPG6G
W1Cp+o7aCnndpRNk5AgIW7GBABWMW+MEzLPpg6rfBuQD72RzFfmGl09d90qHgAQpkHr2LfZgQEAV
vbxYdLMepl8gV363HLwjJoFNYD0EFswlTixobrHFXaY++22VfbBJ0I6FoAXdl+CupAnGQ2QBHzv3
yd5WS/+LZplUsO9ZHKRxRFsXgZmEe4iTwhUjixTh+cZlBK9FtMEPEakRUh+1n3YcBTMczdRy1zKW
Mukmchs+n1mY5iNmZpWBK2iK1OP7ykIY0MYTwVfP1+ScrazvUhZDsAGwn+ZbYmPVzLh0nukRGAYI
JLoH7LHv0rp4iho1jnRxgzq8bbjlfVa6CwU24GvpDltcnu5wI0Vf1oLfZlvWmdvtLUyhNAThRzz4
dp1wMAFB++Y3ALmpMeDqGvO2mpsa5+FXISkIAnsrmK8hv/D7TeedncHrOpe56exdWXsi7di7PUam
AUmy8WBGICFYNdtBfmVyUtGZVlpFFy0iguAfzKboNAVB1gcvULgL+yFp5756JK/vE8InF15z02JI
ppqdltWYfM0TcgMkatxWkGtyN82y30vHKsGLRR1yzC20xqAcBSAG/AfgteXibf1K2+6Ri5VTvveE
W+ojVMUO7EE59Pp5sVbtcz+ZkvwmNGNT/sgIgblAVhFegYlkblht8TtX1yXXm0jGn3g/Wb1ZL8DG
yd0ScWvFTE45y3xWfJErQg031ZhxMWf93pFis8JzS61a+8apLvBQl0UGDhgoCDBVB2YkYjLF1uuH
mnErPcqE3OFGDBwwR07T0qNy3mHg/h7mzuAcr0uvSnajtHJuHsUEX+83EZDrYXg2QPGxOU9WADjO
Wdw99lVIMDkB0jAuWpBnW3fGN7mxESLa08Bx94u0mQPTAmjS8zT5BgSpGL1HsgDjfMGuIr4yAzNh
a+a2zHfjtEyCDL1wsg+hhN3vuT2PDnQ0lL5NZtkjCvvoz/i2AezNB/IrzGMiOWq580jyLZvZm9Pn
wBnFS2Vjh9kUcu0lbGbOZEjMeVjEoYR/uykdN8UdMIQwmxLK2QAMWirdeqJVbCetM08bjn9txwvZ
tNghvQ7qPP1akJO0mV8nCgb1Plq8Lj+VBJWiDegrXrBRdnmCjwsGEVRJ6DYIXjoM1Vb4NBWdkqq5
1iBn2m7BNSSt+Ex0VctjMVm+dW18gbdS5VWnD0R+uN0vQwkNGqzltVcq8IzZzK2CtjXSScsRva7k
9WrdVE9ZdZ2g+V6OuO/NGCXmiq0j7mqdpsc6Ayl8CstGvPiCIfNWdJYb3IneG5mOTa10D65bmW96
ZLpgg31L/OA5pmeKUlc0PQYPWfowTgLLeh7CPjxHc9fezeCAXoF7NOW+4vcIcm2Stg/GC31juJJA
KLbiWsvv2rbzKjobLnuE1zoKQfHjaHph6woNms4cDkjQZB3oPNfUoH6oMWnZcaBwcGyo7p2eC/ws
A8u/J75HeY2N5VY1u1vmof26q8d28cDtpeGlKiYJEAnVqtx3Szq9rKpPXUrN8vqZkHHwI+uExn7t
BygdOPuAYmaGYTqJ8lYkOzCbaLScboJsV3IGfMKHxbWkcqAa72ieXn4aJ6nl3rES91Es7eiesWrJ
Zic4VQU7RP2wv+FctegHlFo28q2DqOnBX+4WOg2iru/L3SBFIpMNCHU1v2Jx1fRGiCb5ZRrLb+CO
9OnLILBy3UDRzev7YcIi9qshRvntJVxx4wkBk7qgCp14W42gJGhTpT8BKcdzo7jwO/8IwMdvD/3V
K79tCwg7TA2UqB4TmKHWsfTzPNzLqeHkZ+ogaB4E1Ktp31fzEjKOqru9P1hdv01yujR4hzV9gDO3
LdzxK4AU1VQtvh81j13cyCD9EgrxZ1uXWnOx140VnobIKz9bx6zDAxD1sH1y1DroZyuzeozZbqO/
IfHiRfBqJwF8No+rfS5nmVf7Vjl1iK9Hz8EO9weAszXqq+JMDfgafeUUFqvNwOCsuZiCuQAjVkv7
HwTQ+urC9LIYn68FYdhuNrPSU7laO0u1HAWyA3pq2+AhDPCjrz3vruWOueAtRMLJEQMmYG79baKz
4ju1fNhgMIrD7OCsAkqnmTRsOqtrhvtW28YlcEeIm8RPyK1NyGXVGGkb/soMXnRAgNWOywmdKogj
zh/vjh02A+TWdxUxIdTNd8ZA5SOnKwrfwtQFfkIFgrRP1OK4oI/7dW3jKXA8+MoS9PLiU70Zl1gw
OINHnJ7jfmzlV5tk8FlkM3gkEVMo1xyuFGUMbHDzHRlu/YCpEeNHkojpi1PLuuzzLKvIBaxe9yNs
V/0Sdqa04wQ31CO6pbNsmyCBqRMIZfqtLhrzyYrYgQKLMlvtCuRVKsUx3W+Uy+9179II/pHPlU3R
H+kqiDz9bPkbUlPFt0soqj20FBYq0LOeflso4RjiJW9QiZmNlc6e3Gv+nUWcFPYj/Spwp69FL0dQ
mi0YHMpsf2IMnFu6KJKV6oK0Xp8bhYGcxXp0f4eVE3IBSmdapsKg1Tn1duTjNnaYs7+nuqLoOssC
c0zVhHQb1N5UHUrbEjl7SKk/Vjok65iySUAolgaUGo9Z530N+WL/KZKExtMmD0e9K6qCY6pnTbDR
qoZBIxRty8r+4XT8//f0/yWY4v/vL+qbZujnr/ovN/Xrf/GfBpfoby6cBtxVwDAYidnuP6/qIuIS
j8IaYeEWpIoxqvzzpm6J8G9UCTseZfE40m1f4tf6p8HFoXzIpnkIuocX+vQC/Y9YKAL3118u69B2
gJKEwnN8F7gD3+a/OyPkkNp6UFd3lFnAm7q6L3/C1SWR4VWCBmHviiDehonvygeLEGYQEb7v5XiZ
WSDyrd9RKrxtBMXg25Rfgn2HIsf5M0rnNNlP2Bc4QMJmH285ZJbR2R76SsIkn/rhNVyigFXD6PQ9
H8XSH0G6DsldNKfVlz0brmH1RPSD4oxJfrkuxrBNFo0X0N7eF55utrmkLz/ykBKAYKb8BBN6+enR
+FJv/UT9pPCE8dzCEBCZvrhngp1/JAsyXygGm5Nv5L5btV/9oAi3Jrs7VhcNECwOhRh2nr1cWayr
Jhyui+zCSDPJWc0jhg9rYFkxnxqYKxsLwGaE6/ri4NB80Iq5/LbqmvRxXFJ5o6LcPxgspvdh3UzM
lQvYdMXYI/cCXbxnCNRPMQe64Lfd9Z/UJME4s2kPTWYtLn0Ki43yDA5MjWdqGkQLbuze2C0HJpFq
At+ViLPtjywXbdDIhz5M8p+itlmOw+rFb+vsVGdL+hKlLVue1cmUXOQsdyuy7mt+zVHBgu6LHeG2
by3bTwV3NMZBT+ilLcZzLwIvnlfagN0s8k8WU50DJo7yNXDnvUXYM4N33eNlSJl8olxsaSv29w2r
8Q2qCCfNK0reuH3/Wg6deMgScZc35Wvu+iXDO0khIfWiKYq7Tm6Y/zBYa5JJ/SY8km8tvFZH4aol
31hcS+6C2VrQKQLyMCG5iU3G94Z4LYKW5uVpOfchnxYVTdgvmjbKToBqrQ2TBmg3NJDEUX89NlJc
s2trOGoRvSIIn5wA2Lr9c1JBiyzkBBWNPRlpNeLr9fdBypx6hKJGBBiJKmzFqXfXEHXBvau1sbZB
Ga23URfc+13t3thck8j0rRYXLe0cyGOld/QYty91Ear7BOr4b+OZYNis/ahO1ZBPh4VcwS7xsu4t
qCtgijW4/y6SNHH2qtv2xi0Odd34nGLs4r4LBA+g5WDhWPJL7gJN75mvxJllunO9lvleK3VrStUi
5NPVgvehsPHQIDBz++cwXTotHwJJio102DMKfx13gV5r3qmsf/F8KZ46a6ZtqEg7zrjrqwMIeeOx
cDCxazJ6GWVNisIXN4Yh/7Z2xI/Z9YrToNz0KSki7MopqfK4aSn0nat2eZD1ku1cDABb25r8uIrs
gzG2ehgsv94zoncJGFvRQ5/W5r5GK6QB0O9vDFXNFG2QFv3dpJ5LyWM/n3rOoDcd+/VehP2HIIq0
o5tEblZyP9fzyRCjTryljgyWmzSNqjSeo2KQe+ji4pzaFq6TiKqj05p6L4zBaPiLMkb9qPnLx2Dg
15t83am14yMn8l79kJTCxknBfzboWvPsLDRSGLRF4OFwZO3rBRpxjannTNrZoTQ5rbFhEJkvTokO
um2QpNX7HHDIxodKC9a1jEMgHJ4bjuo2jlNnKn/m5Ksv3crAg0KmPO5bYHybvm76t0UVZj2EGSDL
feqhbtkwFtXRmgnNQwwvrXn82Ysymw6B4EFltpIuN+FcJ4KYTA3lf8aQ1aW+OA5Eg79Kb01p6cYo
1BVecJdMU2Vvi783mmR5J564jKNcIOyh6u+494lbRB1WH6JwhDpTxQf5uPR01m9wjcNcnAVH5okT
FFjX5eqpauz2yJTtxMn+wTIUyJBIKo4MGhENGaOU+frGVPncIQMFfI1bO592UYKD9jq88bJ9G3p7
QvMOfMT1aFfZfQoUGTW1eh5cmpZpPIYE0W1tOtb400Mv7L2aE/6dmjfuzTJcf3n5s811Ey7yZ2cE
NzN7L/R0aCbnTjp6T/UkLim1cwFtNoW8aYsezaK6mRQFAktzaLB2JkYfkB5Pa9EyS6nvpXY2oS7i
dqLDIXX3XGQfGK/t6nmMoyhj+aD2yYJYJ6DmX0WRFgNlD9/c75iYMeUpreTJLRYWB7rf2Ii4Ct9i
yocztl7A/nJDtr0XFji6dC1BCJ9djMvg7OToI3W5YF8Yg/XRVbNLoW9LYavKHgkK13g764fORc5K
i+dSlXtNVZ62CvLJgGKOvl1591XlZ7+pyDDmnJezeBSEDU6ZVfbbmozoK5KVjnYlpR5hGGZ46GYW
wStyYWOClV4hFtO9nmlW96PK2g1lixaQ0nrgD9G3g756QLOySWKIW1INv9qAJSWgswXqMYNqWN0j
Acb5J7DOAQSYDYZ81O6ppLfzgarwetuFLkFQOqQXahDiJUMvxsLJlL7wziyLcA5m6lAJlcxbm+kt
3fTHtI0emvBaCD4gpJSWbPA8pu2uIXa4w+XKmzxMvxPT3AlE5lCW408DUlg30YNyjXNM5kjzMjXP
sNOZnFOlweEFhSdIN9y2IDdXQYkm6casoXuGYPu5sO7FYpu7inhhXFTzI9H+M/3e1ODVLCbVkr4X
E0GzZQKnviJSJ/2jnbq33eywSE4VWU+Xem5tq/dZNQjT6zQfh66s77p6Db9Igfjnay3wgXK4Hn9v
tOR792oDQK4Xnxk3kjZgEe9dUBu7EK12Q7OhZHTbOrcUVkDf6vLyA9Hc+pxDc8dOQlh/ZPS5SVBq
/nBTPJMOcU7ke+oda+AM9h6LPZGlH8nkAGe2R7HzZxvpdAyr+gDm5ZMaKrABYfJMjR8cpILVD3e0
h1Nwwl7Z6D5FpWrUBZWquTr59oXLxkSR6nsSQeHHifpQovS0k4/H2fSsgS7CknZvp9kU56rXp2m2
PomX76Xd0W0t+z31gVVc9O4j9DTnXhXurRpzb6McYR0sinB2kWN99y1IVWK0T8Yun0YfUs0MabYU
7c1QBXtrbLYLlchwHtgyLANhN3EHRrO5ORRTBA5pgtuacUylwAh0p6vhag+dvb721HMTa+QgBvgG
wIhwP6VQ3z6a+b5ThTyubXsThBRZzqp7D7htxykFRFivqdMeE6X33GvdfDt5TIX3MtPtXZss1dlA
5tmGZn5xHI5QyEFfiRTLBnutOZVMwxhmdbE1iaeslw8QnwhtJ51Yb3UW9pc+DPW+HDKx40SMtZcs
5qGUZfM7dbDCxMLGbiVsiAiUHyfpl9/DIZ7oG0biSlUPsN2i8mBZhsfmGjwmkdqBvV7sNwfX88aX
qE+FcQw92xP/Ps6dsY6ijOggsVKvPCY9AyrSY2G7y/lMbVpHJjSOCqtITLI8g52YdQFWz7pxH3F0
VT88Qti3KAjyISlKfUdxDAhY8Pr3abCYCwwJ4x5V3Zk5bqugvuvxLP2wFxL6+HbECbD8yG60TCd8
ADxoTuKDLbHkrYXJnTkRtt+70CrdA/Orbs/BOzwvYfFRKEgAG+rcxaGfPHFDosn76NeOA08FB45U
XbdfctXv0LovJsNxi4Pp5zKP4kgb6VJfGBTYLSxnLac3sUirOLRDErJoW8F8NprQ5sGeiuYeGMt6
MwphYcMTy2pPKeydOuwPxdIY8RuiTX+0Ikwfd+TM8TOpRj4lXq7mYwSKWeFVXvQr03teGCYj4muK
uuytchMzxSiQ/m0L6HvGjDcNmCbCNNW/XasMgs1cWnz4K3JytcO7XLhne1R5cNc0TV3fsFZr2nWc
NKcoOccuiKsRw+xmBcxy1XwGfF8be7WT4aADr7D3Dl44H1Ug6KL3esES90SLJB9JtujFelr6Aiu1
JxC/esI2Tj7ysgfEc5e0R6I3Y946H2AlhXdsYVBZsfaT0CdJU/c/lqWV/SZUKtfbckLCgnpsjHOZ
PApnN4qhWT1ymeJ+tulMUIw7Q+NLywub4vtISt//6UF7egH4racTwzFE025SOJu4aLJNhx3p2Nt6
ReehkWItu4ltVk9f9djUKBnUl+d0LkSqPbsZMuTJaOROim2uBdCglJZzOZUtocuE47arFT+Xy2wH
B3jHMBAUyFbXVE+5RZP/WWkQPLmDKH9WuKy2+Fama1Gof5JrHVwyJfG2jCbf8/lYcREizicTciyd
dgzS5GJll8WZqpecHg0aoZj4ipP0LbMtMxNsCqu3t2VovZLFfbiKlk4pglPi9iGU9JBiyr55YNto
UWi4zapMfxSVbHfB2BGSVjw9VA/tw150T5A+BkpSm+ienk8G4o38SvpeHoE+vAFTJh1thRo4dSMu
4Nyy58QOnivF96lb9WqoRqA3fogBa58jlaK7Ms0gj7IlJyGYu1o3okRoLiz3hdavuPAYmoq+epuD
tt2v+VLuTNSJ2G68x7VxPzXDK24JSSwjx95YbXNwyuHP0AS7pVnf5jm6n9finSZLz9t09MujHxRv
fNSfQ5ddMgqdtpbVfVXNpRnKk18Pvwq7OapgvTVG+cep6D+Dgg9giWJ6s7fEkhEXZ3ra2u5UdNQI
M2F/c2r7qevtfTaJhzFiBj2o+pxE8x8mbMGmTaPm3rH6Z5xHyG+2uqTe/ETt+p3oHKDSzD5i0053
S9LfJKFzGRbKJxp7+I4chJGuPFNVu966LipoM3GYbxakW4eDcTc9mqb6WCP5g9v5fHTL5BR07npV
9LaAFuLAbqnCfadv/qi674Ia5SBILpVkK3PdHVPyPYsveG0bthTNH9lYkb5kzozn1NtbSXEwXDfS
Sv681msYfz1Jx/1cI3x40ME/16xf4mTOT6tJPitZ/KJXx7kRdk33kTphkEIGVsMW0LrZMYh7W1LH
3o3edBjt8MtKsmqLTSzb6IC6gMmer578Bh8hEbp0uA9bj87FyTFfg8fjmNeUCzCojOHUeKdxwXLb
4WkYAwORo+dbdq4uzL7+FDZAeMqiGzAp1W+dW/uGHDtTd0vGjihulsq+laGFjUgUyMmYLOgrAF1m
u0//wd6Z7EiOZFn2X2rPAAfhBHTXQlVJndXmcUO4uZtzpnASTl/fh5GZXZGJrgKq17VKRAY8zNxM
SXny7r3njm72UuX2Q5cNEArs9iHFIY7kxU8ZgLrrp0eT6dZb8Pfx/+e1cJELi6daA82P4FO71R6b
8ZPO6E7z1S3Lp9epGaOXQq04r2jnUkBr+fmLpQ87hNdTMuhH9LF9urQHF59F2zbomVh/J7cI8LNX
e90cz0MfHdpoPnmQ3ZMuf0Gb2jpeERgiPlZ+9WR6dcfKpoBplu6MQaQXXzdOfW3sAcgfrU57iaSq
tsTGvqlNEgExEWuvi/4UzVUQm/6jNUcdLXs84CtBk757EUC1tjc8+Ntibu+9RfPuBqe5Y49yZGXz
nnXpr4jBkPKneuehslFAJtRFHzHYcIp/tMlsnf3arA4kMXdtwhsjGypjlyXzuCPU4d9jHq03Q1bh
99I7B2yZZMFtWFtBbhNJY0IKjfryAV+YybqgPqctxy/NCvMGC+8dnvMnhG/qnMAYOd3VS6NnO7fD
ZfT9RxUn7C00wEnYNOhQbthz+PtysOD39+K01OJkuDGe2zwQea8dWPDoGwkSxBT2U7/wuRX1lrMt
3jVac14aijnIL5R71h4PkaWov13bAthQHnDQcDPUsJ8NwK/Kat/obmiOZQRL3v5aRPLeaf7JzeuA
fRMPSuoaWwo8bhZoetLTxybmdZV3PWkE9+SupsQSLEdVHzNvbR0uDmLStavW3lrZXMqxyTfjzJ1u
tR4LmqJz39/SYP6rSjEh1R5k1MljmiBvHeHAbCm19mlK6KTFJ7bbdxzZkjuja4t73tcwtdrdaGc7
t2eOp2NcuyIhPkaRHxaVE8z9I9LTsW28F91cdsNSPpr8wImNH5XJba1iRjcYSc08JGaoNvqisyuU
lo873ab7YFg7Yjw+UWPe/PCSJYjn+LkduYqnReaERqzhX9WwHXd6cxik+V1BKwOd+Bvf/pakUIok
6RQ809H6Bdbo1zQ8py4NuQbfeofQahXOY4IIs6FRKcBAxU5Q70HLuc2voalw34+fBHauxRiFvTHt
nGJ5a+viw/CxW0drLUDtsJipJD7z8d6LaQy0+/NcNdeRmcMFbUJbwuu0IDHlRvqWlfndADpIqO5c
NeKWZpp7painQvAF6dXm+HdArwbObH/MrbjL7fZGA+K0MSAp88Yv+m3bG0cGiVesCSEeC4KU8oN9
2nFa+zBUiigYxWjc0XjBsoId1WHViy8I37YyX+iW3vVljP2d/8zGyadrtih3g8785OklQhcNbigv
YUefHHUldLTmln3q7coIDWp5SCyVPwqDLg976DZqUsqjGyZjtWoI8IUMlE1NZ2khWHEjXbdctur2
BJ2NH0tSJVvWe1+KX8Eu9Ud3PzrdgXnwI6f9aWskVNUVTYSNp0J26/wH6ptfqkj547vPNYpRNhUz
wQTCWwRnyECVqYwcTBluwy/z4JUxbWpPJZ12BWZlr56AhG8hpOPdVatvPVy80qx3JlDCJRw1qqe6
xJstyGaQZs/UreUJ5SaZeFmAU3C7iHDxBWJ0jGc0tqTcpqKgzCyNbPf3YrgDRydv2I4r1xj9km40
DmFOx+fvtOrdR7kM42OjeznSNuAAnnOmJ3fTecQVKMwUig1nrS00BsZt/QEMy6A8ERuY5CblQSgr
yzG/pU6NtuAP5guTs0+Jcup1ydack/l9Qjbk4hhHWhG6cFC41WPToTpNeOmLOa2m4y4iooJKO1J+
G0/VEh3ypuHX6E9ZxSeiFnbb7MEjuN0xgyhibPi1W1OgoL+y0IcLtJ9mWX6amegfRly9dwYEyWRb
Gcy8f8ub/o/o9m/Wf0lCYF2gql/pX9kJ6x/4m+ZmQTTAAYt6hkpmwqtG0fpbqNz0/9Ap1HB818aI
5RAI/g/NzfwDbYo/oRsmTQP6n9UE/9DcxB8k0xGqqCygqUK3Mdz++//6J/r/3+oj4m9G1GLG8/3X
KLLnIe39BYQAxdrlG0NyYxzmqxnGv0huWavg51n162wL/YErWVD6jFzETfXTxAyfzIU4JdRrgoiU
3KI/LG9f0vRtmVOo+jxw7KfBekI7QLOg0hurOJ9w2pfxu4+sIz3tsV+ecIeGelueZHmmpfEi1aA2
zhQbb1Z8ssxHQ/tBmdrB7CMuRA6gWPhVr9L4VQ/GjjG0MQ+Va23t7ktrWlJ5ZX6E6VPsgLfhmsj0
PsT8jQjTBy7VVsShdlgDv6O2wgM3ond3KfFKS2Y7FdE23DKuNvFdVlh+IDqaflelnXJLJ7tNXvto
L4+pRS147cRPCcvteBhPzaCdhEcoSfMZFFgEGrmkZqaH4qJYb+gkJFnA6OzqKQajTl3r1b41y53b
FfvE1s9Nl2+i4XMAZ0QEs1uInaz6VPxLlh5zeXZllyTZNlft0Yo4PmIiA8WqGiwMGN3A998pkNL2
1qCQPhkZiLNVadHCcV3idgW6Oyit/jcpj51X/ga+FYCm28v2xfN/EQhhh7pOC4v/yA3w1hsNSzxS
qPuOWxdopyvQppdlcpyDZfDGnyilD7kUce+zATunG0sl30k3MmWwTICoid0veyXoGjZMuaT/D7SA
1RtjxlChmW5z1dMUcHMWn7TyYoofLI7fHYCPG/ZmH+SSoQZA7bmOvmT3lluYHfuCcIj5FdGksy/0
VJ3hhnQ3tUh6Su1XhbGEtzi7UH7JNjqCjRUhtvXnZnRoNo/oIi12dHKZQWK/OWzYAGjdSkWT1ka4
3YmGmnu/X5J96p0ryXJQ848FxWI2HM3zJCawHE1hXa1BBOxDQzGK3WRMQbI0Z2lAm83UdxMVfKJl
e5qcKtAx41l8SKEP/aZKeuN75Z7mXnwfaWgQ+eWdzGSgsdzZxIvaUPd9dTDdjDgHm5qhP8pFsc3Z
lWgAGUqBic7XaUscCCPNDeKad3ApQOO3vKWqFQ7CuGMhskmUths9TCn5g/JLh/NohrZWYlSd91rt
Ma2md9RUBm4+hOVgPJjsHXXvCYbyRm9Hc8t2facxGgvrqJOpJNiBHNIw3WundBDbzNoVWhpW3c9O
PiMIJ/prxP3cFNNxjopAisi/N/yuOmLzZ5bAfjNr5xpQqcqYOtXnmgB1qgd8wEczIUtYgULjfs5a
AVt9RbP8pI+ParJBO8o7QXmWjQXSwmG30So6sD39cZRvUaqdDJSLrKBFOhkoti+7UJ9uGchn1lUb
m0epy6YA+5a2vKX6u8m9u6ij5mEs8x1cMZxyasRRdqmmY28/gvlKtqAnVdirB4POT10vQ7M/TWJ8
Uk12XLoH4JNQEVdqVVZdsqk8pMmMXn0HvDpI2SEotDTkG4yaZOOxJyUjPQ/RRFg3rQPwv6COnaNV
t9ghtXtJf2pi/o5iZlZgsGp4niI0fpunwaOJciLy5o5bF39kbcldi5A0T189SVNSO0GZ8KQRiCB4
xPWNnnAEkIbHvEbkm5sRFvN3pP2uqC4fUDVr+xFL077PHrKMSP1wg/vmnxfLeLcp24a1Dos0/jJm
mJJF9yIdSBmNC5Nfyy+l3W9YfeOCIAKYUDM9JydPjPct1rS1/bvsCSJqgLO4+WWHQQiS/SP5W0uf
wiTiBUhHn8Ls169jYv7QL2++98NngKcJeaMnVSgNPeBzx51F597cyIhvXhiC+HAebd1y+O1Sm7x4
2mWZnogkJD2udUG3klU/dz12orj9WK/SSYy9DqTnRpaUHBboqzAYiGZcPAg8O1Mkt9ZO+xuwMiq2
m7T46uzkntIfJm+/uUee+Bx4apnjHnSuxuR+9Y+Os6ZFyPpEScq2WuUblzjvgmYgQW7h9CZO23BZ
S+7K0n6Ajkfho01cdxzTc5vltzYq508/07c6F9+o7K7jgieQoF1Yo5/fpMSHasgxO+WmCrGu6QdM
liqQbEM3S9w9NgANt4Tt+NnpbnFsRn01GXaDfbGoFXxz2rQje1K0L1ZlQAnlkNXhWn4Po2++Yd/N
Dy3g883gdOBNpJm/txVyOVnYU2SzwI8rCvciGFpD10X7jvzIhr9gKCStYI33s6yN+IxlMD7Sa1HD
KfBTdmpKnQhwqJfI9oB2EZ/8k3y6lSnZk3QtEU0GDzQDHY0JK2EsK69cKba2weHvu+MDrhWeyOTa
TMZLpEWBb+tIGjJ2q41nvPozP7tWPNLEFu8Z1++HxRuPxQIgWRdv4BIiivxwqoRTj0pe/8blQqxA
6tWX0dTuKSb0RSOdowySqXCWtnywFhhpZPHp1DNeTDtilarOs0gOk7+89S19kMv0M+2xQPM3EKGZ
TtvZdo6oyUej99JdV/EL5ja3I7UWCA6lrWVr/ZYmgTSEVb5jBfimV+O7tM232qyDOKe/T1bDMSmb
+7JuQ012b6077pOWjgqs87hSDR0nbtUcZEyAGbsNZ3/nLuvxsql1giyO3YzJVmhkPLjVJRmJ3DTV
+sNCJ8+wqHM/OR5uYb89F3UF/E321WsdaV44z9G0a+zOghKqdUi8hc9tIe1Tq99j1u3px7PqXckO
5w5FMIJXnyZsL2k+V8+VkEkgiMh/0g2T2Lxl29bY1omYJexcdjmSqaHmKoiRe+alXafuuLPrmeoe
VYOligQDEQhhePq5u2/FLB4o0oOeQQpIvUa1I5IjxuL6ASOWnJEEMw7/ebDSA3RjVrljtWefCXnD
LGK34BXqYRmv0iirWCpJtiD0e8BEgPFTbCARlae84Tliyay5Z57q7i6H6PkhZo28OgXCF0EdoeIV
1tmflZ5IolIeUV9wWuhdjabeIb5FwaBQUKjqjYw4VH496BiKhHuC6lJccGfT3kCN85F3oh2IIZ7D
fEksHLC4VjwAGPtSy5dzb8XxgzlycPQGXg6tJ7uYi58AZHN3PNuMF69wa+djL0aWzznyJThL62JN
0fikdcn0Ifjubw5o1d2YRdbOz4iGeV3nPEgSCFfQefKBb4VGz2x6dItoAC9NXL3K2td8NnwucfjR
oAHic+AbWH4q1Pd9YbjHmk7pnV960T2HMTf7xOqAPFkR86B+zmtLuylDVl9ADKrXxJXyYpP/4dED
5qFmj69XrQXlsqtBf+BVwyqTvIBBGi/0sO59o95hQAtyrShRUF1tg4+8OcGhbnc0+r7ERftGi2S0
96PY4ZHU4m3WBp2dGThfF3ki6JsGbWXPz9qSyx+l6duvqeiigG6m8dDpTMqEMnBBqzkKTcjKL27l
J6ttyzwQtjCoyxi1nF8Xs9VaNh76efzgZ4a9WbCrXokZqzP1HtmjKJyf7AtObdW/jUPKrf9hwauW
xM8NfQyBHg35lRTrccxSyQhnuIfIHo/4gZO7PvJZ8Y3sjbyIeBm3/tV0l1zEJJ41MjqUZTZXLRq5
AEUeMTo7Yqudpt+07tJ7S7ZvY8GAMZvpqZXTVqwDCbPhgURrdKzJhF2o/9wuRfozTtFM6sx5N5T7
mg26vW0Jog6ZfR/hUDs5g7hk+W8ost5aaYtXqevvdTptN1GWUuaQanmQEXe3NfOtsidG2yzOyP2R
njCR0OLBf4R6u+U1eGaPgn5gjQ+Orb9VQ3/f42879VR0bNHeN7FRmXuM8i+A8T/kem8xuaTEbn6C
2d5uUsxhjjPSu+GwKWR1zIXJF9O0S1w+KI5/8joXw0vuMRS3BrUiGh3e5aTssNXM1zid2msJNezY
91Tv3Lt+R4kwn9vvzKbc1Uqi6NiimAYjm3akjLlCprJlc+SQtddyWX8Meei7a14odcvTNNuroczk
pmxkzpNRrhushv7u1iVqKYs13dvErKycZBjwpRFtKfsU3xtIM/MyL700+Zl07a9hnCDwFbXUdyWf
793YyuSr6xt+2lZyWutkuks/4ExYcIooQCbtoabhFDoN1Qrp2emmjVgONtgPktVLHjQarqbZ+KYh
Yw/p0kU8kySKDOeDS/EqGUw/QM4hmuDoPP5P3Lif10pHAov/lY85wMVMD+Q/7VT+/CN/X6qYf+Ad
9k3oaZjYTWGyOvnbUoV1C/wx04LRhw1NZ4D6y1LF/sM1PJND4c+cMn/2L0Zm9w8LJoLJKAhIFiO8
+d9Zqhj/QpfEGcS2B0wf34PBShefMUuXv6D6rHiwzBoxYBNzt2vq+llMGje8asAKsW9tHCkklckM
x0D5QddVdzUZvvOYNfl7oef+52R6808geywOGt9kLe/ljYk4lN4NisDYTNae3F+vbccsefOcdFcP
6ZcHvgfWmDhVPatBLp5BycIh6+1nvpa9l1V2NOc2pMVNYf3yz5mp3lXb3KvYcrazlwBWmcwpMIfy
2aJPaWtNrXhdG4u4DkL222FQKCHQUmKh9iT7e4ohSjNCU8Mszc6yL+QTMBCYD4nhDCacp8IjYlAk
AfxnOB/Ax2cw/npziyu3JLvQ9veaXQ75xiS7Zq7lO2yjp8Fu4ldTWpV6NrSOAGXatCjl/ZgYwy+y
VyxrtW4Yet6UtCVtLXYpGi0OkYGRtzbWU2buR+MqkZkuvQOtaKdwUg1vSlizHziZ6+xTqnIZfGDd
VIHZrrVmca3ih0TY4xVJjVHF8aS7aWsLU59pzV4Z1PA/nhfDb9TNmiq1NyO31XjhePFVyHHCyoIp
T7KiuI6FsedrcxeWy6qBUFsyQ4EZdWRBc5TxhY9OMOawieY6ozJHtv6RLF5kIVdGh4ajZxw5erJ0
F9ONRahchIlbM040rjhDqAjqfG0U50ho8+eGrTno0fbJ1/o6TIdleXANfNO6lr7Bk06uZoL81YLg
wx9QOiYFGeCf8PXOSWu8eWhv5Uuil7CQkKgTEEcuWPN5p1UCrMz/x374v8Qi/BMp9z/l6a776L9W
4/59P70Cav/9T/Yui8/1H4I/+2Mf1HcL3LYj4v2PLel/51/+vWj2mT7U//1vP9FF/9+oXMGr5D9P
ZVy+OzRl+dcFMfDZf2yI2QMLGyS3Bx/BN1aO6D9eZiaQBPaxoBRtYhf8D1vl/0vK9f6w16gG7zgP
YC4pgP94mfESdGiHtHwWIi69jfZ/612Gr/GfNsQeHAbLBAZn25blOPT5/MvLrHPpN9cnth+9GoZd
k+X2VlVcjOIR1dFS+q0u20dDtIGYh+ICZLwPeqlOutV8NuVwjJzhQFoPsUlPFIR4jCYt4rwkkb2l
HyEhpAlj0fcfuHDiKXmLmh8yqlE7aJqMs9NMWoBs3tvQM5/Uor8NOvV9xJLutA4qd2+xQHN/eY31
cygxfLQj7Rtlf9+mxXHos89YUGGeR9gj0Gum16rHjuhZNpWRVvsasUFM3BY7QQTKFBPDnVUlrKgt
AXtSXqqCphatu8fihbWN988W09ixcvnmB1Psaqilu0iyHUpU9w0g/XNGTyKSnGzoSAoZHH4TpkBH
A4paQjTJ8uIOra7ElFIUJwEK23YzWr58haexDd2kYq+VSahF6r1ty3s1lysXiXWQ7f+004uw42Oa
vE5aM3xmut1s3Z5cvrJ5udZjbCLO820O/UzGjuu0htWfO9eAXblvCFEY7qOXO+m2hha0rRfUObtZ
3p1iLWuZxF53q11BSGJnTcnZ6gwcSKq7o2XhQQzmnSVWHmS/7Qx5hVuVEVysPpYWZrlfTyemdXfb
69XVllG1Ndo2DSAOQd7LTZ0hf/WNuOVDktXgs4r94LHPjBdiy8UV/9NN861T1yaKXWT91KrsEeJ5
QqOEJkMHxt1IJPunNkX3mutgtPN4vxOWAARhsUHs52avoVPuBjDUeIXLTjvzrGwUZBG23vLQlcUN
0sAW/7OCtmw9wYDUnvKWLEEVIbgbI0xRUy2vmojPIpdPTcu9ddNQqFpM+taeLOO3FtXrJcoZDwOl
SltiF9Fr6hmEea0kDmWaWpyr40ll2RIUEM+3ZdEQjmjpBwKDS4Q/FnsMyWzYot+NYV25Yr9VOVcr
KuIAltn5HWg382JhPDfB4IX+3M24bexpmzX+FQDlYcb4uKM9hK0dDYb9jLZnE7ukNqJFIDHEve+N
P7h5kiMpuLwZYApC2STvueRnZHqEs/MULIWW2BdaXN4BkLzoWnF1i4Q2+0YHwZia001UJEEWW+1m
lX3gSyRZ0DZDsIpDMEh5Gk15G2t4VRqdI0FcpF9Wpq6GdIkau04WpBZ1G9m1ELiXo1SMxz6LtW2p
mhRr+2gwEUzyrKE9b7kPUyuWEMZPITCA4CUfmHjFz9FgxVABXtoUpDJ2fabAbacv0OeGXT+WmJYA
deDT5JhCDHCz6adf5ZehZyZIWIKFdQfuGJ3JnThYtamhU9L8qgZzb3YpzZKqoM0p5c6fsP72ucDs
cjUDBCuCpLhLzYLKJx6QpH+oIi30/c/MaPA/NdnPeLwMyvJ3VtreJ6JXwCvMYSNEW10UJTnMcJkb
P1nmUOO5Yu5wNIctmV+XAY7GLiQ9niCwF0c6DobPggKpcDYi4x0H+JOt5ssczzDGJ0VMportW91D
Cpwnu+JAinFQV8oBB2NlR6FNbN7ZJlIBChWm9Gl7c+WdtUzXfImJM3jTQXQYxAajCvgg1Pejr53n
ejhDDv+1uMMzfT2vBWJXy2G/KyftG0qtH6SlTgokju5ip96KxTyJYT53kmWgQyyHS2IGJ9Oz+EJS
O8C6o57NHsc9XpLyas44aTRIHClr7xLTmdSG+8RTt4xsKdZgyt/UiIE+jsezsr1Tl2vmrsZSeFh8
/aJK7b1xem6mzUBQFAgWNi3eX7XpZV/wZEt2EJKtKrdSb2mni15U1V6tfL7OrTAPdZONRd0N5wH6
nFt85O0jfUwHoA/mejvncySKgE01zE24ks9RcUTG4f2NptS/zo7ZXbXYPNEfFyyqOuFHghlGhJIR
0yZ7M9oCuBwtZpwPpbsdjaX+qee8PuecKvHcSe60eiJFXvQEZVXCaFb0CJ1ufDeWP8y8ItYnFZCE
fL5B3XR+DKr+lcZ9t2+NBHNTbx9a3zgkEiGPxRV0D4zq6Gx94pzGeCH6l960NH1d7NQJkoElmZYf
U4S50iaDMGhcDhzkQm/uv2fXY1cYF2eHPPzRpD5pM8Vgw6qh3uZDFVRYmp1GXdPee2kdTgMVnXGx
/tKNZrtgucxtHCmRl1yZib9BhrwYLBSRfVobLAUfJmmzGMJZir8gqdQOhE4eEo4M/Qrhp+sg0jVT
ow5J4hMZaBVpQDU+ikH/oOMhlLBPt75sf5AX7rEe8AKAQ+uEnVbkV9/nBMIf9JG6lAlv8JMa+4aN
8UbvPT7oXtSGcwsvMdMUSZfO0Q9mpS3vFDBy7yHZY414emECcl4BVGIotEEF2cQbk2rC4C+T7Asp
cgjFomEvo9zM3rnTugCimR3SDbxqnS3gcZnH/AB7DGquMOdXe56x4/hV+aDndgAhFN+afWfH4byG
aWx/IoSjP1maeCurvHvO9IH9kftW1XZ/pMiMkb0XxKYhw3Ka85LVcrfnGoQfuhujTzpQWHTXNXRm
fcSQ3SRh55M90XFNVdCCOzaKkeGBotbsZjfM9o8s86H6uPaxNDT9qYn7NwDinGUuTadq34+D9SZi
mUKW1q5WbCJbm6vryYB8YzWQf+qO07LI6/4Irz6c16xPnmwjdtZ9hRbk66uFEqXFgCht5NAkmkPP
O97EmWiQ/sldeSkzuFOglwnVvULou0TcYCpiaWVDvmPsfOoSjS4kr2htMcgc2I0+E5qTG2hQCO4s
wskhjHe9ZVJGsj6PDugmljo5YXS9cYIsczkz5UVXGh5vHCoOD4MfEWxTT7Fpfc4SM+E8cba2xzHV
w1SIl66YsOat/stM2/lwiJyM/bY/wJv0Cyhy9GEjgFUIUBAbd5lDZ50wv01UeWleKt3DvzRT0gTo
J48Pwr6Pq/QnpTfnhZYFgEbldpiYl3CrSqAjLpzhMlKHKK1PsjH3hddtGbu4Tjsn9ofensZUfuVY
DUP69EAQi+Uxr5ybJQes0vj19iQ4XyTrB76TkerARKlDo8ZXDzrlTswcaP3aVwQxoLb1r9h1sM5y
nsF4/g139UowJAttIk1R1R2AoB+t1MSfXTHypXK7LPQiNn444nMuSnEYuuiaqvar7R41fXyqhUNx
c7SrrScpi4+hjt/Qwve4TsMBEx+EpwvGq6Pb6ICkQOSs2S2ZFeYORJmPjpGGILQtgknzb5l77zZM
vvXdkDvNBxmob/zyZxv5T0Xy0qXFfjTVXkvFPoE2jfy5z+2RvVyJpDqeBjF8LM1hFb2pymKabylE
9i9WfvOX8XOYzUvHHVk8xs7yICf/rJA7hejIsmQUrrYXUFg8vGwN2DLQhDe1Zwo5kFJjdcUo+MNh
1s2nvMTn4TEz1dUXTYQHh1qPOr/2Sx1t9bixd76X8/eq+M/MuoOsygebaVpcZsdlovKv6JZ30mof
YMmEvD+uDm4CVr339gT3vX3ERjtt4E0NlIXfFencE2g2MT7Mu36lVYwah0mj44nnhXP0549p0KkT
Kt6osLkKBlW7M86g61iSJy91hfK7xGCfZqPfFrhs6IS7R+z6SGN2/oO08Dsm6jAr645g4WBh8mDx
SFPQTHZO27STf2Sd89o7DC9Nr05zq4eTabV7ZWkPZN5fmvrdnZzL5Pg/+SSlu7LPH02MQ2iJSQR7
t4ippxy/sJH5gVdDYyuEuBIps/ZVXR6WybwBj7sfnYVu+Bl/SudExBzGfFO63066bnPV/Jqu5phm
SbawNHkM+FgO/sfErMQye6tX2qUARgKp3GIBU2tkL2yfJZYjhscqHXbEau9QEdlxq3POGZhoaIFi
4AjANXCM0JxplPkYhju/qG9z3F5pJXzyVbTLW+ud1kQCjniDdTRANPv6RS1fufMjs7XvxTqnmn2v
O4FD4cP62nuYZ/vQLeoqG2U9tDL7NckU/439CsPU3tpiDnIBIYfvLom0mz2mQe71J1MMAXDu374h
H8DhBLJ+NzP3Gx3mUGbVOU5xKsQoFskY3dUNwIJusE4c2tzWlg2bezKCEOPziRJWQx1pYtukC+hY
tt3YuOVRkxZopsIlwTl212K1gZv4ZJsEG3j7mXsaflVnm8/ZFNo6vivCoFhZOBqKcjxqY3yzW0ZS
8hqYZrimb4BxkpVIgLRH1RjQkBqjyg1oS0n9W8tYYJsRHQnkFEgueoFr8DbHUNtjAB6to4FVkH+E
9VxQeVAnHzV6VtYNYBMM81Y3zeuwFKzwrGrEwIlPApTzqyBZQy/AsOwsK8PXIJ6kZsl91ec/Eppr
N5Ynmz2T6csA7ZYy0OaIoID9VGvf6Qz9KHM6cBjgSTMlU4lNIvtZcmndtsuknyIp3XBRnoKm7HzF
o3zEVW/vDOXd00FJHXoE/mCW3Z2pq+sSO7dcwLLNMgPvU0uiDkIONKWVB0MtKm7PJv5gr2ljiREl
2MNk3GfCdpDHpmWve3PBKk2C2a5LvAUER/EeZRVpQR3XwJxGb4YRPycNKjf342n9r6m7nDdxzAGm
ETxOQn454Aw0NCTdhDboKUzaeOLP4LFwf4FqLTLoLaP5WOGcShw/iNKu3hT2CN6v+bZc477A3grh
CsOAGxVsQOK8JgAbVVfIYlwmGhw7wLfgpg5zHyaO9MGipy6tjyIJ+JEClsS6Y5bcIWOmlUlO932E
jzp2huiSyhKOjFUT3xeqqgAF1XT4+viC0pUrYObAyuymKT4jbyqPjobNy53oGOLZ1rNwFnw2cvdd
EokbMaFRJnly7PI3CdeNNZefSaR7BznLnPd0hmuACNJnmY4A1aqjJhyu7rF1WjqONoofMENbF3Pg
Y07I68xoyu6Vd9WuBZCe46eoNXFxAGceXUM+K6NmdzoXNp/xUUuOHC0ki7h5GBGHHxh5b8ZN7VZG
+sMg7xhMOZAan7v1Pu7ZwSBdEy8b6mRVXwuXevRlKLBCLfiGePp4e0TnLI6uc2dZm5ZoGPTyNYrj
mq8UQn8pP4eTaZwHt7qBMwDolfyI+ahVroam2Lk7o86DKKMAp63CBFgYjjvyrLiSiGtArO45lrNS
CpzdeYvrXAWVgCKh4oNjjOe4VfGm9eewNrQJ7mVKyapdnQ3DIjiCjcmsTrhWvgUiZgrJz0+tw1Am
Z0ELnBO94NS8H8Zhi7YWKs88ua3aDIruCPWnwan7jOhs6Iryq83HW1Mk52L+iPGfyYo8t8C5MOfv
WlVf6rw52AxtDgx1cCEn29NB+ma4URD5WyhZlTZehMzurRKrc6fu4+ENFP1jVq/1o8sCvaN+Z6sg
ji4jMQOj7DhiNcGKwLHisIh7IyyyOb1gMDqNUXNTkUkir5iv0TTcFab/wGOJNRICREx6ftG+CY1t
sEFCiYZxXXTyjGz0mE+mfxumzHltFChI6OLwKTDwpAUoVKJcxVBt9Ai6uimNiwZ7CgPh2uvhIHp0
2cvQxayzSISeumRNcdRIFDppvrxqYIQhBxhqeVoKl0SDyrfAEt7ISd7FU+RuTQldWy2iwqzZvIO7
n/GCGY+a38HsbwuECxxES8MKokAO1ZQf5kgheWxYTCjJ7y5v5THSR/9a+RgvNn32f9g7k+W6kWzZ
/krZnSMNiAh009Oyp0ixn8BISkTfdxH4+rdwlFVPWXarrtW8cqBBSmwPDhB7u/tyOdLpHpx1aU6G
mYUixhmtx0NfB08qXh7F2vk6UbZyGS3+ORRFJGo33FrQKHkwSBhmvpOlR2FzyBENZs69G8fnyQIS
Y1L+9xg8KeCsl6nlSP1fcfKXOBlAJfrX2/zj+8dfW+/Wf/5Ll3TUHy5qH51yrovVOxRs0n/pksEf
vi3Y1rsCv7fvypB1/Z+rfLzeMMCVvcKVlJSSGqe/W73lHyEgQnaKyJnCA2nk/Ceb/L/2Qfmk4j3f
QxVYq8wEy3zUhN81SVUEftszcSVdm90pON27hmzCXvdC3vz2C/lfTOV//UqB7Utp81twMLYLx0em
/etXGhrfYJWjTwm0+NZvK25+0yL23Hi7/b//Sn+FO//5lSRSKz+a8tU/d1wFadKW2kU6w/WzW0MO
nIaN3v37L/K//Di45HnNAl94gKn/Sf+giL1rO58sCWkiaPsMzT0uvkMgkjr7BS77iz3/dzu++092
fH4ibGeeI+igQ6qmP3ElZP2mHK83ozF28z1NCoEkFARW6TpsyxQjgiZ+u4vcDAN7zIi6L1CZx8tQ
BREIW1j/KwDAQzIA+j6wY6viHrhOPEAzkHMHOjLMh3rh0Jzach8ZEr9bOnaEuInRPG9zKnW642DL
+LOlTzneu+6oaQio/fo5dCNDF+5Mf9aNRdN6vMc77JGRWTJ309sJ2WGmXEIzlHxRvCupL7wzJQcI
9q+W84O1JcMNWb6aR8E8c8bOmyIMLiK2xg3HddnNNzaj8uM4THxuieuC0DEkRI5Q3eB/+mGFh2wS
EUqLzrHBbXNa0F91b08vSX9yUGewBjddMXGwDaqKUO/gy/JiomOZ4JkP277KCeLtC1ubj4mytWc9
l+VXWaTuNQdwHLkW4/i91sGSHXJYwRM/uEosUE2p+xLw0G5gi9TWR48B5DFSZf4YUUzEOQiOZMAz
HOTPhsh3Nr4wmpHI3Dl0pb6UwTzeLkHNb7qiVONN+aK6F9Qi8MwY5uyqtBzawGYFnHIz9OHwQrNE
/kFze/rBu2Z8T8xqw8+WGgpIVAuOQ7YU/bvv9AuReodXxrZi4n5FDFQTh67JZz4xGQ3B+9KFT2BM
z/FFBq+xrECYS+JYXUfpBr9MydqMpWv+vFoNWrxN+nahboxNAqmO79XYiXZb5aV6ciaNwO6MBkkk
DIdnHRXzUwtKJtikVDJ8uvAiv/d4DwqcXcN8zQlD403XHhkpttKaKivNrgeKMDu6pIEHaM+c7SdM
M9kW04frbuyJE7FgZYVWr2jg3HRuMOXHiA7gi5YOUklHQMoAKQpcCXla4R/X4UAGbi7d6m6ww5GN
PDH7aDd2Zm2/qKlPxnO9lMsdBPX4W0Wk9y2f/eQj7nSMEIZ34GX0UjbB7ZAALiTZGJBrs8bVdT3a
+MrbQdTLfmpzBn+kR4YlnTnNZ9/2MFTm1B9foNuSRBT+LD9zTJszGb0EsK4XYavm+qtRyezMym8I
NU+AwAYPaztlU+V9JenBJgaQCLA962mLhXPJtIIJ8W3KON3hdHJ482vYZIxEUcG7rOArkvGNuuYH
FgcbR2fnZuSuiSuiVfZj/dhl0/KYc9sPd53tJT9GtbblJn3iv9IR4+FnJt0HtsgH8c43Q/FE1YXd
Hc4DV1yayMV2PsDfQaPTNte/3XghEuciNcQOVbqvHNjTz6D3ym+mGTOqeOqG6ybsY4uiG45YbA1D
iamc6H0CHLvW08tSzlilZt5/n5oL6F5m4qUO6Wrc5uyHb3roFT+DKeVKGlnHztsoqWpMjjnOlZz1
xAj102YozOuM9EMbafXEUsd/63DHzht3lHO744bTled4CKv3lGC5tWF3Cq+DPucuO8R1HzPDRpKO
iiRp1vIqIqIU1hXSXFNoB3LOVhYNmLFVPkor4x84NimA9Z6my10cJ5KQIJeKDrUkDwPcst3pNKLF
ucI62O/haRR3YnGLYi+wgdxjSIHgO+U2cKfGm3ZeV4h8p6IYiQJ0Kb6OmNO0Pkg3dZttZSCSHids
lATbMyHnjZdO3iVoxPnVgZeMalnSZbFxaUtBEmkG0PGMhPk3N3IsdSbsOt+HacMeU8H+AX/jIn0N
9GFSJFQ7SARpmhAebzWk0EJyf/ajaDdJgFJj0Mn95PjVzD5aA7l3TOt+6yaoQCt1Kv2k+LNPN74Y
Q+qhUObKHUdLOW3reCYLm4wh1PImTs2FBuL9M3UIj+1jN5u+qaKkrAv8YkP2yx7099FTwF2hErcQ
zbLAU2d5BVmIju2akSSVZmC9DPP3E6w3HO7EHlcNumi4+fbW4JyFFZl0MuDEmneN3+EbRyNjje77
0y4hufaTnSOEcOMoes4mnwxTYBIYcb4obSaSQZ5Zi2jPc1UF4MYcL7maOgzRkJDUpRnd4sHOi5Bg
mdu9IZ/RB6WsHsLk3A3xmujtbwZpswgLYcKy8wnSliBakoCaLLsifbT8xv6Y61TfK2emJJWnu5UT
QBrSb3Q9sZdVRnSfDcCr5ziZQGgPMxgFKB0tG7w2m8hcjJ7fftjc2/bFGEjKgEVUf1QzeKe6s+Et
l8AXeSz4N33T2TPcHEHCxfc/oasxlDl9Qspu9oaxO8OpGdwSu1mvc4itaBxUbZMv9av+IerL5J6Y
mzbsJqT/I1eR8LYO/BuwQDBteOzCNaG3zCHpa0FF9LfE0BkvDDAI8uliILI+kO49H7j4PlilTQNb
EaemHFz6C50QdEnSEQBzgBpk91bTfIADd+xtsvAO78iJss/vMfL2e9q2vb8FNzNfs5aG7GEpMbh7
OWTlOc/e/ljSPwBLNs2WZ65N570OW0UjnHZ4gGSjyYejdCYuJ7sqC3YrTTa8LiaP8x0oSe4AaTeR
eq6wst76alDlVU0EjGcKVZlq28CPfqXQirepDyvjzsDI/UqQuImbzfGKnPCceBtOcfomhvX9kSmJ
/IqO2flbHH/VM46b9M3L+oQb++RaZ6qJWRHLMqKvvJMztVgp+eCNHU48HWYarR/juWefSNfryLrD
qAHsc6fH5uCbUZQsqQw/18xpMmRyjLsr00mWeCWArJo7EW5FfqfDsGYtJzbTCaiR2Z7uKrYg+Z3T
UtMHaqhtcwlAwFV3BPCYu23R89rRCtL3HORigjDc4duPiTVUAY7KQWXtnDVBVkw1jJwk1UA/RJBf
VpOcvfMu4b7FhVM7EuNdOn3LYiHq4xj00rqkYS1BmZt9xLygXYlODnyoB6rC8JpkfAhLRpSmbwj2
VYJKDfymqQSYFl16fY90DMWLjbHilVdOrj9YKQhvZ8i7XmRrxSD1CjnbH5WTY7yVGe84HiSWuBO9
GLA1TBkp/x7iEmAU4XEm6jGzob8uIrjqGtufDungZd4ui21P3WCdKyhV1MBOD6N2vOKmbD39Do25
RZrguViAbpN+sstAbv7oxLpKDpJhXT6D+gMLTwbe4SG/fs+jifHb0HZGEUS8DNMFfob+x7hMYBhc
rwZ6lceWQ61VByR9E/ddP6NC2EiwVo//Y6sH7sF2bezzmfbIblfOPmZ/TBlNe7do3ffXwySzcB/2
kWRv4NrTWcGOBzsRpS1TvismT+FYcTz54c8OKT2xdLnaU0Eg+oUzU5/J2xTSJ+EHC5xWaaacN0YC
/1It6VBdyDDTVrfPR3soDyldvQ63HDGps8iL4efveliNI+TKmMLDmjOFR9crx3+Q1wwhPJftuPI+
erCMmhyLH/A4mGDoqmuYGBbfV1Q0LzR6xc6eZX5GgHCudfOOsZs4Vo4twf/WkNriMUXtKegdgOT5
z9Og9t8E+v8o9gX/eiWxTd5//O4uXP/1r42EYIXAf0Hgum5o8xYi/f1rI+HIP5TvCWHTeQgIaf2Q
vy8k+BuMg3yY4m89mrr+sZHw/1AKZBgcZIZ6OHuB958sJPjQvzgLfaZc12W/wSfF+egEp7//bdit
F29UPJMvRitvLW7lToSYwZoxbM6DKHG2GMhKLi28xmX+IMM6uUujtX2NVgQ8HBEWVfr1lvCBp7Or
zniPNd4hLZmDLrFzaPsSy3N7L/wFrJgXZ2F4yFTLTh6YpDUYKP9l2hz6rhLw0JwxHLY0cDpQOpiQ
UrmLubGT5IDnZ3JDLgq8hJt1c0/p7JyD1MhARbN/93ibqjSOFAa8Nh+ISCnmySSoq29J2tAxWq6k
Ndp6j30Ks+mINaWCM4cUwaxjwPaC/XJK4hw3urMq+wbJ0InmDd+VfVVxmnhZpjosz/JicLyXgJqH
93holh1VR+hKdluJdW/Y41HosFjcNL677LoiehxJ3TbBpsSn3DMtLK5jPUs+xUr8MvKeY9zS3ZCp
rC28hl7EMz4O4/ushBvbcSyTjc631TC2xZWN+u1iFohLeVt13I7ubYsnF1y7yKmaHxpHys+2tWxy
TExtSu8mm2TF9zgJB/fetbgZUuHZ1eZgyFttGwaKH2TmHIkts6s/kFHMFyQf1dKFOUqQnnBZvFtl
CvusjxpmHA70ZXroe3e8DkpWDrfszPRqAhfiFqdIBCnGozaOG37lmMegtuefGSaG5q6IvAS0bjzM
FHoLLJEPbRqSHbLAJtuEkM5sNaV31YLzYzaEzN2B2t9Nj6kIPohI5Hczl72NJ8VXJbT/1McfQN44
ZDDiZA5njMVMEjJOVTNtv7TQVzi4EYwKXWL0iBPfVqSWwhk7DNlOJhEziNbw7IUHx3MrXJqQjDU0
4GFBd6uiht9vXNJFNbqq8Pda1SK4xCuRODuppDbnbJH9ft/Us2ddjqlXFkcYIcE3EQ3eeLHoLEsu
aK5pKeWIsOruejp3O7g7TI5nfpe31Xlfz+4TKFM6Icmt7Opa98dpCG2SdyQusfo1XnNlYCreWCXZ
68FVcBUBmJU3Iw0v1Qq+teCnMnMdJmao76Yz5MBq13Rn2qmnuxgEzy3Ni+5O5EZbNwHdW3dzXSHj
sWasKCpl9/HkWFZ1xvIMJ01S8ZbY96akEwB3FFVfdLh8FzVLqk1C5um8aYW608Jv3uMq9l4jLq1u
C68LbxMdGw1oL3tZgDlXsWU2S1HL5pxeHtTKABgyMTZcocgCfZ5bV9mYD88eg+6DNjB7gnxt/ZpE
G/WEAkUC5PqRqTRL9Y+ETqRogdkwgHcrLXYBFu+mmb7KmZnxk7sCh0JWaG3LVlBnEg14NbPokesT
oz8rKnJXXaUD5yjtdtDk6R0MXW/CET0sVnZW9vCd1s7J2Q7MkZ6NycTKkHsj3S01p2CS9mP91XQz
mTd2cHlEFHvXgyGFBqSrjCzgWmk0dRi7wmFmUoNiRn/6JYyl1uEA47Ua5XKmAFEdAEav2obmaHqg
y64Ki632+eVvCCjnD3hg+Tav5dzj6Hsqo5WlQ7it87Fruk1S2MeUhQzH1LhRcbv12MLJ1Xs3JY81
3b41nWWCwtl3FcZ99UR3b+W9LoWq84eACiwQIc5Yd9dsHtPu2ov6JaVrFkcZxVIzvsZvXaIpbs04
jhFAYEUHvdpBMow613sfcaKsrbqtf4YUpY5EM7Eo1TYKIy/uasKyNjO//V3iFs2FnArrO1hEva2S
AqiyV2awokAg7gyZcDImfKLrxW27C1zQwX1StdQGT5SGdqkEq6+DYLSO4WhXZ76e+1cpZ7EtOxFC
KJDLuJtmDHDpOIXBBuXZOeoyLJ4S49LVPRjGBLtGmRQ1REUWaxzwE1+dQ9yzbkfcntu5E3BMvco7
miamHLaZ8ZtQhuXidyGsx0k52ZXjvOxgPZVncAXqq5DbucXwvpiHvHOp2AkLd2CCduUOLj2IXECu
4iiq3l/LokV4UDQD4BkgGO3mJVhaioLruBwvmtH+8pTlPPiN9CVbJtAEpIHleZg01VNhMq9kEG7d
I3VuH4OTt91bEnMnxs88Te2PqJB9fd2kNXpqnvm84J7vQwQXU5Jt85qH7WvKwAZOGMZeFWPrKFV0
rbtCxT/ytM/eXc+jFdvTSOBXhO+p/ImyzIp2vEEEDVdcMps+Fv60DeN0DrYq7as77ZvmmHY2gLea
pkCaDTEBUD2kIMmLwK8M9q8IhZ2xLLgu0qWvdtDH8epSjXPMRA8YtgOMpeOQ7GYbluYbmAC17AkV
2SGsqTwLASOCZYUdibH1YJWMWpYDYWUJp/ZYyCZ4c8fF3rWzEqzxeHfelZxgqa7LvfuhW3x32+dh
vDIsKv1RWJIcrcybd7KH9M2ORNAPkTWbZg8kMYeOE6xswigZ3ifP5rWnRYrHDJvdNF8+exogk5so
j2d8rCVBxSOVO+YSopm4KhuUpk0WY6A1vpV8mUXF5tgvVcebPhnGsfz23yP0L1VPcfT910fo+5/N
+EE492/119+G5OffUL7jvyR21g//U+UL/vAUawCb//iTUvd/nKmdPxxFgwpJHSlQpdaQz98LTxEA
A88OA4i1jhCsWv9xqLbcP5D/hIPMJ9H5wv+sRMU/xXF+gZ7WZGVgBys6irO14FOiJa2C4u8KEpA4
xwOee4Bcq3cyrk18HeLSllfcTNqK9ZcF1RgGIL3fM2XT+kLDMXjB+rrasRBp2m04WoGi2AhQKp33
5BN3MTtOmzBJ7dW7MTMGCSasy++mZOygRDVr633em/RJFET6t+gR2uxrMSes8vIk+qrcHJufceiX
633Ok5sx8cfrQWJ5JnYtwTGPQejKo69qM+1pN/BhfftLDPsmjPVTm/pheT5OFPc9B37XmgvHDAzQ
k1XH3q5NgQALNlE4sV29Jlzod+SGv3TRmyIi3OxmQKbxJiOm1GyWpWNnZVMXNRG9KBO2mZWbXodY
qaoNFHFYLgvBeyKFDCUfJVrqm81TD3SkdMEvZF0QPi1plr60UMHMIUaIuMmDqgFiExbOVw00A2CL
39WYhmjRO5/1alCGTVcAl3XoN5ONqIOtbGIi84uyagPakwYYVrZppKGrBM1Dmmnqv4RD9o9kUGut
y4h8+T6nKUeFqnIj0JZuXe/njh9m5ziF5e2lTsfgaDdjxxNbDm99iuCyCb3K/8bpHvzg6Il0B+7b
KjfA70PcRv2cj1vSgCzXUhBF78gB2Oc91rrklwav3nbFPBmo4b68qiSsiiOGmVhtRyfl1u1g8sd+
W4G3PXS2D4JfUAqC5yfwsuxedxP4gaVs5/SMcpepZ+nMsvS8HzOyMdhw82Qfh/gsdqYqAMaUIeRw
it7hglI8gU2CI7PldpgIAYQc4S7gynPjYQGb5Kb2cMXSdhyuUi+zStxPHtXbjtexCQdIW7WEDHjk
rFGY7CMwPA/2Cd9HuxutsMk2wvFaZw/SlKaIOJNtRhBCYQipWvIN+2LgBLUtUbjHK5PRB75lbMPi
jPrK7bxtEFLPLHQNc/CnLHc2E8lbJMBlaGProeZo7h5ijEDFSkjqswvUMOs5RWoAnpP6Lpwwj7s5
0AXiyPfp2Pbjo1sIjIG6Gcz8uu77m21STEP6AKdwzq7zKuovWLZN5SWUZTHdxLoI51uA8cMMQgbj
z4Ew15hwveYyehlEmKsvvm+LYhmadZxdzwXkHmhBo6rLr0Xd3LnzhOQV20akpH+MJq1lZmI/TRIP
6bmTBQCWCc3z2oA9bguchaUf3Ba0zFBHUmlLXtCyU8OTInJD1jU0KAtuNcw7hTaX72k4t0GS5SD0
OVyVRX1o2ZhxenA55pxpOdgZuJ0CqTGgRr27jiMGxm1Bo0R5I3TMnSuKnUH8qLMKAZpoyjh8C+F7
8VwFk54cXMKvMa3rxqfdzS7qCv9kYeO7twa6BhvaadCnZZ2nZ1KploRKMffZ2Wx3PdRlhzvPOqsU
yXlPuLg5K4YKhr7gOmIyBC0QHCt0UKyTvdsqCi/oOKQvxKE8yJUJk1jdK6T0oi5S9V0xUpBJJFrl
7nptcOyEOd8Orz4fVPk9EreuJvxMiD6vufC7r5Y17JfJNbyNqjfot+gaOK0IUDQ7K5koctR2ZIO6
ZL5U20BFEMPa1OZvJ8K7hLU4WfBKqDbct1FQFAe09eFWuAPjK/Okf5NMi/2jUYAWzkqTN0Bdoww5
rp799CfUB/8mN/xeNwV1Cc+4BruvAVZrdNYr1X0xsblfjM4kJHPM5i74vF7xZk2K+jlw+kCAHerr
HyjRXD6FC4GTm5HNKD5GTZdRvYSqtWkW8xrONvprUnu2QWnWmhIRvTZype7SsHaRYxCcC1RW1uGp
26XnHZmf8bBUkX6abZW0V+he+UMDiSk/zm43W+dTl+p6ywPDakABK/lCYjaX1lksaleS1E4dK9uW
DE1X6APQ84ZKj8sWRv1gIymV02OJoPoznVVu78hbmvsJ+ny3iZA6ZzpqR/shSVz33IsElP64tqIQ
9jwWemKe8kc3QipFYfJIGHTO0NN4E2Xa4PAfqcCqZTFcCRBbpJ1CEpuHpA/qGxpvBL3ErpEPzElQ
bAEC0PFQCcWeiKBdx9Fu1YdQu8xdJwLFfJOGY7jxUUK5FxktMRRqKavLNlr37aiy4qHlyxP6KSs3
wQ1rxGUU62neVB4+hS2FZlAtbKtcHhon7e+CQnvPmcVIsJFhB0+JDkrKvORELrAiD7lv0cLfBPdy
Xm8O7GuKtKUkEnzWAhhcDsUDRbX5argPsgMtzCDSJXn3OZydCi57lN+0pq2em6Gcn2HIC3gZGm87
mzCyq17bx1hSsXEwxIyRv5/W9um9SLvy0Rmwr26kk0ueMQFt2wR0sXPi5K1bFgHGsi21VVNmF2ze
V1VqaoSJ9w0AdmeXexnKVbuKWBSI1ljdZ2+6w5TZPzQnvYsDEDKHd9J7s1US4xAwdGf2SSmD1MTj
rQnAxGI9dfATOGL0b0aN3QO4SdrdD6v+lp+kuAQwCg9muWbhmQuQ7JD8ke9U5mukPCd1ntVcdZ/F
L6mvU+k37yQAxkPdkx5ZdUFfKvuD5qH0kZgzsmF1khAbnTYk+MJFyCPGo/qmLmhOn/sWfEEjcgSh
aFUkg9QOP5ZVpcSu7146iZZPdQgQGVJDUf9wTyInLhakI/o4JcMRn5hO57Bgdiw6Vz23a15tF5xE
1NxznDNERcAFeET7kkZVHhzbbFVfU4Y6qLQnUdauGgTa4iTWqpNwO5xEXH/Vc610lXblSea1FIpv
i4Kg9lxP8U8sQ7G5KMyUvFbxKhRbuOJoMuEkxUHQGAhc7klYHu21VuwkNyedpZCKVhHaR/PHbAAn
Dsqv1LTPOpPCJ02GkF44Fr0AIZdV4waSbrGMmpsl2DmrCu5AVkTGKODQ1CeZvGh5y27tk3y+Vg/r
7eJVZMwo1bkcT1J7F1qIXt1isuDY0YaLSOOv0jxVdjRhy5Nk757ke+k2BTHBVdl3VpGf/AY8dpPn
0bfy5AIIqwXlMDi5AxxOKtACV9OAZcXyi6Q7TgL75CoQJ4eBXs0GHPzm2+rkQOjzwVyHJ1/CYCT5
VzYs7BnpNJHlluxAVRz6Bl7xJjn5G1gKYXUoxrY8VycHxFT0uCEoavPfSFipp+zklqCIFedEdnJR
aBaO+/DkrWD/hs+ix2wUcCvDfpGx8qLjZhyjbeGl5p6gX/8pi5DaP7NaOPy65/GhTs4OE6a4PDg0
c05NPUHGltpenCD+agrpTvaQ1SjiBBmeEZyGgSLusHpJKL8i+61PHhMufyUugV50d7iWcKHQY8MK
dWREVrgUMKrEq2VFGOIjPN4xstgJEgLYAewtDuyvx4UqQkU0efW/UMSKF8ZebTH0UeOQ4RDFQwjt
FeeMLmJcNBm5GeIQq7kmK6kVYjUPHY1nG3zHvQuo/T4eeawRxVttOown+Y0OpYc8bycYebqTqScw
RFtZgcfqsyFdCPqJiOHLcDIDmdUXNJ8sQkDZsQt1J+tQd7IRYQHGUtT/shfpBnde1BnuaIFrW8+1
GiLvvnf75KMLy+nNrF6lYDD5cud6fTlt2E3PsD4B9ls7NhcYZxSVLXfmZH6iHRIjVGIjMYLTVNEV
hStYpcTo2Rf9nwYqJAV+tUuHlcYV8R0QROxW88l65awurHT1YyXC4HvAlIFNq1gdW1S2lyBiT0Yu
jILz9XCyd3kSp1e2er7SCqjTBjLo/OQ13fisnaz9ECejWMbT+ak+2cfs1UnW1wVtaWHFo2IjV79Z
tlQMRFbGpbMdOajeqSoUN2Z1qZW5B0kGXy3mNQwH06t/srTpmoZgzNSr1W1qObi07YI6wT4r+aAo
mFW6lY40FsUnu9zkquG9XD10Fl1/H/3qq4Pjh2xUnOx2o+9mV/D8mQj539V9uTrzGG9AOFWrX8/t
VP8S/nLxVSdL3zgR2uUxwPgGiqHE9metDsCcvtBH4snWB1q/bLYUfLsvqNBk3ouThZCye1TnWOEs
7E4mQ3gS7jWiQvm1zBoP4gQUwtd9AThx9SiOJ7siFxbu8ZOJsf1laDyZG+OT0ZF88vRStGH9ZtsC
j4bPyQ+CqZOMwSH45ZjEjMSpWfO43S+rqXI4+SvDk9cyO/kuR8BZUBRmjqIUWSbx3l5dmph4GlyF
J/NmcjJyitXTyQ0Me2dysnrS9sP/qCg3Y/QUhXMD7gdjqB8O9bM62UWbk3W0X12kfT453VH1Cd7S
k810hE4JPPWX/fRkRVW/bKkni2rhDR1XiDC92FFpzhulO1laE6/B3trUvgMCri+9fbTCBDfp2ge1
C9rVGFsKKhOvYaHBYkaBU8E9UmO//iOdkEAWmOx9kj4jnXZbgiDFwj42qGFNL0ssnlOXAsu4CVgT
o6Ej4F39d6P250aNHda/3qjtfpb1Z/c+sFP7v5drfKY/0V4O6HMXEo5EDAlQnv7/cg3oF+XAOCJJ
CNJn+5uF3v2DxRl7M49lqOcA+cLa/ncP/apzI31jew8C59e27u8goD+d7P8Olw68C4LYb7x0cDpe
IBVfff1PMODyrf++XgPsP4GWwIOdGg0eKowNaIx+TE1TfwGgYxLveSNVzAVgQDaGwzLFkJ0Qrw0o
mZwY4xxTQsVRZdi4Ng09PMm8BFRNWNEAGRJv3kXlsqRHRHj/m+Ke9+6NIyzy3LLsvcwxPO7niOmG
VVRBG2wXofDjwWrsc9dlQb8lINeyWsa64cGsBju0i70ZeEycDdw+w3GKMbJo8WwpcCjM+UUBBzKu
aTDF6Ka2XhSjsMlJLxY58aWjvXaeAPOMAIMXPGGL95kkkX7llz4ElzUgBFQKbJs/os7PwRwSd78e
7TUoPuRekTCV+t1FLbOFjjrj4VvuApYn+8pwJ4MO20aP4NarT1e5y3g2uUHK6SllbEBmYQBBsASi
Zil2W9u5t6q3US1mbYtwxNEeBBqHNk11ALCIDBK6AxBOSsFgegwhzbLgltvnluGngQuQQT13OC3w
5yCrdYHgzGYbtkT9adtcWFmIgfPMpmW+eZkrwVFHUcy2+ohTGlgpGXR2k+j4On4xqS9j58ttKcy6
AMhVfK/xVSl6f8LmCxwGpoUyTyd93jZEtM+syIaDEJo2xp1vj8EAO0TVuKWGzhWHFBACvxGRjd9R
9xCcwf7aDDO5+0Ykk7s52NLgyZ2SfjqKOuPxSrvWZ64C6nttH5sDJXzZT4mx+2lCJg64Mihswk3h
ibukVuqHP04t5IY0trGDhpA/udFNDpz9Rppsj7+A6V1QAuJx4MZedJcMUbvmmSplReflHDDqY7ue
0+E6Z9PibFQZcyIr69YOGOsACniljUdyKilZZNNlbmw04CU6OpQ+V2de1wCgKaKBbZiMQ3Kmk23s
4ZoHZQqNdlyg7KuCEZFm4HiiORBCNopcVLHbuot6v9XYEsHl2FdkPYaKBpS2dKMbTlktzFdb8WdA
m276tPqZJQQCN5/PWXYSAcU8zXbqzQjFzxlCsUz3dc7FeLlgBpmubMp1FwpyQ6bIRrTWyHfcjphq
i6r2YZLmor5oAmvqt9nkyWA75BazqhcVuX1tVcYVL7JSWB0WDuwuxQMj1NyePOFM0wDS6eOEwrRs
p0ok0RvZtrR8GltPEHZIjNdcjrmVuS9VnYbFZUXH0SI2zdg2DHxx1mT3xSqy0hjMHegeQhswm2SG
dX60tZ7nm6YZ/emyAZGCIzkffTi6ESA87gRjMMs9vS+z/V21HGvYbQEmAigXdbcZLyJfxvHHDKPv
IN3Xwprxfo5l61DECnbjowQonezYySPkgvhJ1tLNmbI1C5kXdH5HB3a8LmaXrjQBcXmy2pk/sJwr
Ad8N507VDz8VgbXgeoZ7AoiiZAu3xemhrdvQwvexibjNDIcuSuT4bhK1fId76g9EAQKYdyw3m5Qe
NETEvTe1ZX9vV4BKtkUdqDt/roP8gOViuvO0wDGLD4ibkot1OuPHcRHhIm+ev6ilHA4Q+Xg30y/E
TJlKXlJCBDMn9wiw6nfEn6z87lIZf5/mHaVrOTMcLhA7qLptN8WTg4Uf0vkB3ca9Q9roP5c0GF8I
6DXMyplNU5qr5488DpjtNgPeX5xCWQoAmM3E2uGk+zIDBgRiZheGJFw2xA34Tjh/+NaeJGfR34WQ
jhrwPhqgTgF6LtoOBqzF1mJyYAsVOZiJFAfnW66BXh3TUSGv5q0qrxPBbndnefS+bBntQXeFY1Hf
DkDk8lxuMLmaL9EAIT5m7NqY1mJa6rdUcpYMkzX+1OM02cVFDoBwLdyOVHQDTZIudcGWd689wU03
pKXvW5FTt4TZXUvQAqEl7W2M95nBZ5KvhW8Ef+c5zavCcOnuZ1M1SB1e0bf3DE/Nlbt4lM45Tulp
XkBRrZrSkoS7grfzk9Oyh9s7EwuAzSjSmZVB5n9nh9v1Ow7ujrl2mpj6nKaMvmqO1v6mCuKFbdrQ
z8fW4cI78+RUssQLEkBerjOWuBn8lU6jR91tOp45IUqMo/2tcqaGNRm+2qNsMXqBjlq/VXpWC3hP
2ZCaA3A1n4ujCrmUXFdgQE6ippj2eSRx909kaSh1JDXbwhDP9kmerTjmoca0n+J+jC8Cmju8TVf2
DaBeqV3gAcnoP2pyRc1WGJ9uUInTJ9ly5cqz2upDHs90orIvkyNojCQzA39atc1m0MYjrLKwoltB
pL23HRCzvDPmsYbEQ2NPYKyW2aI+bOpp9mN35x+1awegK7ImeCBnxes3zia8L3Ca4HfL0uyj4Mlc
bWm95XZWUkv8rRdO9P/YO5PluJEDDb/L3NGBTCQSiWttXERSEklJlC4ISaSw7zuefj5U2zFiNU2G
fJ6wo93RjhYKQCKXfw22nF6dTwM+D7NJx4zg7SqxvyUE87a4L+J52bQ8jR/saFxSirxu+pqhdvqB
Vc6LWJElFpMZemQdxo51j7IleljS2n9EPzyuzeA61ZApyEs3bj2TaA+RZ7NsRuYi0Q2/J81Q5F3Z
zVp+hlaEmjbP1jnbBjMujPspR5CFm6nY50C87h3tzET62oWIFsphK0LY2wlT4xXn+pDIj1xYT2nY
6vJQ4a9Sh7CzqoslNCPCESVCvTWj8B8GPynfU2HgUp9BXDmzO8q59xJoxGwTlut4j/6n/xB4Qd2d
TXQ1xEh32VwheAsLVB4xhXPbNGRuajrCfvZOVPYOjTkih2IaqGXaqwrrDhloi+FQSQRUStFuxT4l
nYiHO4QkjF6NiDar83YFGncjyMtytoRLUNxw8pq/Dg3uvDN3GJZfTuMBcKs2NtMeN1uQX7WT0dM6
9pYr3TjVI+cX6wsJh+E9rWoV8dzd6P+ogKsUGpFsfsptj8DXhYH5NZgsPz+Mi+VckXjcDiTOKLS4
/MP4fEAj/Z3sJuMS2m4hWG8Cx2KMYvkv2NLa1ede0C6ymWXr3WSItYj8mphMCK2APMJV2iTvnAnb
1L6O6+DSdofaAWIeSFNjO/s4hjQQ0Gvf5ndtk9XffOzbj2E3Yaq3B1ohsIg68bd6JDNpQ3Fr8Ykq
1/kJj1H1IRljimrMYvv32DDTSwTu/Xe2rwHvD9fFT1bl5mNZ6Qm6sBTewP6nSj6TSyJ+yWZe7ohU
WM5HNB784tqS3wYw8ltOgwi2IYIoeJgjlAGq7TArKUTQPzh3h19mL3O/ez2dB1SutcWPigrejHyL
2b/qHM3+KoiCiAIBvwG4YKRcT5BFGKyiBCQ9IZaKXo8OVxqMDqz4ys4Ql+DN+YIRPCEVEHnPmANR
etUPTfx5Q6gY0upN1/TVPZ6q8ZyC1CndFOFExgWsAWYC2awRccvi30Gaulhr22W+EEz5kNsmBYQn
vYvI4SmDRyqYuEOqpx2PDZPTDuU+Ibmp2QMQW19kOnA8rnWcpRR5U7hJp1lDZ14zV91TJdvmm7KS
ttjqEbibbBjYoA0mDetLMOXjTw2xc58wY8BUdh2thzGb/E8zVcsgXQupawe/08v5sgQOm4Ws9HEi
hK1FSghdB9C4bkdCU1qhjkVabjfleYU4x9/IcSZBPRZNiqzNSjv/vEsahw0zZEG0WTz201tqODRz
PX5MTDSzMlh+iErB3RIQ4I4pqrrkXwkQDCQW3AH7LAvsuyAUSqRrqR9Iw6yupywoUFn5C0UItZUR
T6X0oL9g/W3FxkHdF2/MwI6dLM2c5EfYfRb3NZv8aZqGNatjZL+7IzNXsWWdfVYWSzvJd1IIC9S/
zsTiU3WD/Y0cck6AQ1S1mtkhR4ZrAkKGqHThovt4nJwH3nP1QaSx+7UxlhNu+x4vLDVT2UPQyV5u
vMXvzB5II/oc5WFNuMViRQuqUgRLO05gasGkGYxPiw3uxk/CvkYsQ41Pgs+FrCqElOSewIAijgQG
LxEeYw1hbbSrcmcmxQESMeFcEKslaC8ENtfRQWGOnXdksnCwbGUOj0Pxs6zOjZ0TzFm6nd3ROUjs
xUb1zDWH1s3WCJY4nHg1UYjkLnNFXp2189QI/AqETCWJQlrr6m7i1AFOhwBFkZgED7n0zY3ldi2q
K7Rv196UDPKQhEaU23qyAowwLlMZ/d+zBycxUNd06Av061tvEFm7T3H+ES0Gdk2lsLMmVjlWyJHU
GxdkVqVTskwhku2wQZV6SM7yJQ2QS5blSqk6uS4uOpMZ2HBKHZJ9MoB2YiWBkofIDAhmJVQQTBXD
ELmDbGbae8ilMr0MtG3Inssqeq5VKiq9y6qKWXYIXZccq9whUD8cqbHO2dqetaSaolTVfepf93M5
Y+wLDbeWUlD6mDSYO7a1t56HhS2r4FBx2si2ERDwTNWvqOPzTHXDpzpLkShWuvLpxCF0RV7KyPbD
T7Zfd/a+itOx3ug5y9jARgjVN3MGCwhdZsMOLS0ZvgTfNQomK2QZApKO/fKszhhah0YPNJ5lg0nY
djoZ41cdue42Q1qy40iIuX6gJlNtifZDtDpEWNXOckqYg0u0r8jm2pxwufOs9pLoQnpR6J2HLMzl
DT20TXK+mLCCh8/RtZ2z/mMGL45cPWHIc3dRHTn89sjnd/X6/3ZHnh+fFa9Zuhb9CGyzx2pDuEIt
H9EpUvxcaexfNwDyC1YxK8xqwEiHlVJk+ZKcJUetQXXUHfAD0/KQNiGex+WoTeh6t8MHQ09OtQtX
+UJiE9VyRmMnJdtdaRFIi/CDvU+3lK5533NWz24sIoeX3bTUqCMQikNb++6s+l14VFBYy6qmUEdl
xSAZ/R9bREPxLs3SwD1UJvHEzvLtoDwjK43Mvp2PSAcMSdYNEWxE7Y4X41R6eFGr2R5uUNb2+TvB
HJF99Muqie8DrybCpouDYfw6uFRBUiMjlsW7RZcTRFcIKhCXEGLYTgf8SNYXUj+bY+sYaZqjREZ4
cGj8Ce77v/UqhenxNS19jaig5ojbcEwHOdkzoBC7TODyyF/naOmv0u4oiPlbHHMUynCGr5Jdnesu
OpfUcYu9zDqENX62RDWq81i0e60LnwTPCnuB8fKcns+yXdk6acoJ6/C6DTF0M3VXjdPOHSsqbRRn
3Rw6834hFK86007OKdOoJQGNOsqCpPB8tNwqtu39OCKah79EObOHzSJmAsmzri7iNO/bCxb4npHm
No2+rR0VJbc9oUCgy+gP8jMvdWpxINYL+dLwt5TpKGsqjxInB6vvlWWmft5BGyOCoggQxhjDfHOb
rCqpkYhW6gHbKuu381FI1RxFVQhVEVjpKmtvzKq6sif4rQ2J2P0304GEk9eGuEQexVrIvBFuFfzi
cl+ueq4QQba9HQs138XCxhAdLMmkkC5nNW9m1YRpu/QnIACBVAz4sZj3CYAgrSupV5gtfl+kZSpe
sg/AA2siJuT/BdAbrBWCD42Ps00ohp2mEr8lotubGKE5uZQcdB/iBk2bPxD4RirjKnULANe/iVil
P+ajFK5ODPpsgv+RyBHwOFwKJahuSyXPmdlyFdSlR3EdCUvQKqpBKrWTOQm6GRZeyq+EZrcijhI9
K8FEvWngFR/5+BHx+d4q6BuO4r7mKPSbV80f0tYBKZ9u0MGwg5/YiqbD2KM/TsK0T675mNbCkpms
i/Emq/q4z87iEssduUk2J2c0NEWEOlBb1C4RfVxpzm006wr0Wx2jZLwB3UrCe8hMthYfGqFL56al
xXiwwl2fK+K2Uj+vuoOtexeslvaCtrpD279kGxdASe9dxMDjz94scpXcI7kJm13U2NSFuEFMawzm
/Mku7kWZu3RTO5OmwEinilx/A15UHcq5sQOkdqqvZwzNkayUdVCUMxhCqiLKbRC9WD0rgJ/p88xz
sOANdamrS86Cw0JbNQc4pB09qPiZKgQpJWdJ5y3iO71n/nCbhXZuzhW5yPQTk7bp3RapPU9P7UDw
NkKWrOdU+Y4kA7c8AxjAd40JJHRZeTggR0wXaTWa/mfkRxh17arhZNc4nj0ISg0EKh1wupxgTtrR
JIFhOPjzuf4RJM0cfOukTvv7lBh2wMvYDjglkGSiAcY2Bd7oZN54BcEHGI+yqL13w4XazkVKEz3K
2BpxZyMUm/SdV/lsvmkQj/HTqs6PJRgmspD3IUOjvGVBwtOKlzapiEURdUfpJYXCCU6VT5SMT8nZ
QOsnNVMGgYeNmBwkzEOUoyz6XTj610hHpdW7mNqJECB8V9cY0ejF3HUReTV4C6LsyZ6D+qkqY/EZ
og2kJx5rSiOcWrE9jJGmVEyuU1IRMLam+/miWKyLVQZHkY/VeVde1TXiEs/QRPd1RVDLdhQKgnpy
CjOdGQfpKsnIFftkwTmcWcyq5ruWjPJ8gxhk7FDa9ZRjwo1jnBR1atgVUf+b74zvk63ZzqKV28oH
TQIesusHipyiR4sCRR8sKbXuqqj0KVQkqkLuZxAmmFj6q7EmTGX0YZD8SdtgtLprYKKQVGBamPhr
2cV7AM3J/VAQd7XGX3QGVjt0ArLuojF7LE0xfW4Xf7To7za4zAYLHwfzSlvhQ/WC+JcABeUWvIhW
p7xBlUuAGQ6gNa4hJGcC78rP2ukUJgjp0Bxmgk6IfTKPzQMUNhJckw3yNhnXjmnRzeInx7TwEHtZ
SqTqFGGoMJh7lk7X+L2Ibdj2i0seQNfJlrODXLkVMYyJ2dkVXaZj2xGTzGjmNE6ee40YpFq8b+U0
upi7Qtk8DV6/NnraQ/pxRuUS7s3iMcwGe6nOU8b/bVAQPL+fgdhvafdMyx2HvOipY4t4CxzC0xm6
ZrzrfJLTN0xqAZldVut+sOKwKvhxU8Csm/AlU6ydJ/Ghakw/b3QRr8Iuqxy/5K6tOWNUarn2vRhH
YDMtbDAtwj/kZhkSTo24omtF3VtskwCXIrHepoiRv1t0cE9MeVX+azXkPA1OGO/IqLWJyWeiuEKk
iZ4V1VXAGR0gmqUsngvaa+G9vyp2w/OuLvEqb0ZrHu+RpPkElmYW0mtcd/RCSaIGxy0Z/OP15FvY
wbpEJU+co2KXp1uaqzxNRmtfBLa7SwZ0AtumqKzpQlJiXW9psY1/uYWNKpviO+gat3LX6j0nYZ+c
jMJedgmebeaULFXJjn7wWu0tUBKxp0XAii5JxSvZIq9VhCW+Kg6YdoqgrWZuJOC/xtYShhlNb2WC
KvhAp1YbbHymJUVyIIK3DVwYklQQGuggTewLzVyNBfDBoVffBaNjfzYUgy2HfHGijw5OKUZRsqD0
QgITP6ZM7sAho+lI6ygHjuPAGMq+bKqq/ulP9fRJ8CUpWu5Fe0OzGpk5ni6tj6goYjrrvXJGKdJ2
sF59JoP7RomgB7B1xLx1GovDfO1DgtywJTQfq6nsqZ5FWLpC861fU7doC+980TmRwX1GnL9fIx7a
5oNDeDpdYtXBGJDhrS3rGihHz2TydUPSk2Zt9/KOk5t3iWQlVPtWJe60s4OK+K9mgpfbyCERyzbR
BSmHTo116CsBet2vpB7ydGPn2fDoKYqWb3XXdv5O2isADAwDEWRM2d/iQCVZXnukCnW+O3mbWnXJ
A45E++PI+YuCwko18VXL77tCPeh7GxLHl88K2qnastQ5uCWHgsrHqiS+2R4lgnvq4xtyQTwR3Q55
W37H2VCT6WDX7WcEDyFOySorf/4/Of8vch7e+j+T89vv+VNTlsUz1zj/xr8cLvovOHR4dM8nx05T
TPNvh4v5izJzjQEc3as0Wji4Yv7lcIFoh0x2AGNtQsyUlvxx/yLhxV8Q9r4hEw73C64Zqf7ENv48
js1zbEdKqmg8Aa1PcJ448beUaStISWMzZPeQi3gK39UOdQgJR7DDb8/khRy7Nafu/5w0/74SF+Jp
SB9rz3OqvxMsIQHl0llhJNE0tZtAyNhxesg9+4f2bTIyXr/gGsF3esHVW0SyChF9OIaeX5CT3Bgp
P9lFURqfURDMzJ3Ap/6aDZbyrF1pUTboCrcA8sXPr1/7pceqSSZcU/QcHu/JYw3o3qDKEoGqHdvZ
ruX7paJDtF1BJWkaZm882peuZjTSBEdJxxU+Mo/fVRTA4F3Bx7+rgJ3QIlDWzr54XPcSIyTo8Ler
7T/G6r30XJkLuTWptavWFITfr4a0KRrLjM5lL6Gsm8lm16UeZF5CtDTudsKaEudDKvnL6890HSAn
75M4P0+5mByFZkA9v+6gCUJhz4Z4n1CZpa636Is0s67zE5tzS94YsfivX/GFOyXWgaxJ7cPLaPfk
ucrCQEA3+U6wwVxACDz/PK2D6jr1lhZYLhVXrLmcnJHnXr9+ZbJGTu9WOYoVCesbf8UBdzKCPAdc
dkrlYegsNPKAfwumACUB9PtVRj96MriOjtp676izFxRdXESr+N466vBHb9Xk166eb2dLZvauWEX7
oluGT+5RyV8R7bOsG1sU/tkq9nfaNkSaIPrix9h42t8gB1QfLF8309kkW5F/UhkiczIBxxZdTktK
Fgm1NVJ9PQV0OsxYuN6rMRluI8D/aYcPgRJzhgVkVJNRKZuFVXVpyZI4iDTJcHbZsQdCmCl8nfup
aQNJI7vXE9odl1W7RWZRlu9MiK0zOUwNjN5BwhxFOG9yn35XalSSZMAErHQByZnbbEgBPGGW8E1D
fZGR/9hlzfQAKBjTUyfi9BZsvNUfB79yD6NqaMSsSHQh821c1sCJwqdr01nrjBFQgOxGcwyWUwHI
rFLzIvtskFOj3s+85dtQunQ5eIppfTMmlUMnaJuUlHpbGdA0EsVvoUYqtGkUA2znc874NFZCFWd+
22roQUujRU5MBq/TSjAopCxhd+MiJkK52xp1YcP3PqFS6eZ9Z/zkEcUkqk8M9hQjSYoXLzURYcF5
UqpBfaY7qeDYOIVpcUF8QgXEzwFi/pqUMXj9OA+uePCdiEMu54XWy29cmL15gxtEzJAZU1tEnxHK
E5wBzeWSbDZ1VVh9ZNNi03lTcwYCLulBPYJNOqi0frCODluOtrhth1LS6kQtcl8TiExgpKrfp1ia
m02u6ISnviNnf5vFoOhbUVLixVx49A4jXDHpLUWhcXSZ2yNsQoRbG5aU3D08xLELGUW4jZ3kIS6W
yrUekE/iEN/Yk9WtZPvfXmkzC3f+KkMC5K5wNEr4wNqB1+6Onuu6BD+AmEYYEHKg0t1AA7cBCdE3
At9z+JOSjFLcKTMFzsGwYYTDqmqL2AUMjdP4sNj4UTaVD626k+hZg698X8hWSf6RuN49mgM3eVd6
v/pMSZK/uzT1t7NYSH6KfNOHW/jnFK2kHof73KvZttuhA2rjoINFgaDV/BAN/ng/T5NLDgMMPbX2
1RIZenIK6w6+dXzgTFvf9oqVeiuWltSqxh8qREngodeZ1+ivUEIBcDy1jVsCUsCeZivhQIixXt3Y
VdujiSgnOh/Uwkl6k0M6RVfgQCVfXzKLu0iL5VPuZNRkikl895s0+0oc8vizlj5n0Zrf1O1LLCS0
ekT2j6Y1/mM6B1i0ZeAOW5qz+u4wmRoqKqOVGHNrrq2Puo7INyg91/kZkuNLL1FQqDtcElWN1tzn
eXI2IMp8WucdPBRo7APCJX45khSnLWA6lCGkX7gFIyxb+HmbQPSaOLW1JcmFNSguBlUkXwVmf/5E
kkUecfqEFVxcskT7tAzinR+plLD+Ain94tdltK37FAg/d5OAyPQJIrayXU4QuuN/NlEbBcVuRCbx
mcxEktpHEEZKY2qJwCEqdGEAGJZu1SwHC9ChU60JVzLlxfm5BKmdA6e8HBH8r4oxEd9bbgFQGyiw
XyS4g/tQmVTYGz+ic2tH9GLAYK9977aD70EkYeqA8a5U/q0dyNbf2+AL+UElZdiTFBBZ1N44C3BG
DjlWvguSGUcevpcAdMCK+gAXQkj4N8JejGHSC29hxDEF5NzWhQHnj96jZ4xHiif8CBqIfy8jDRAr
3PwB4TkgvCOw7F5OeS+XzaImb7xclXr6bJUm6APd6mWwK4cKxonWYo6Fss7ia6dLgcJ92rGWg7LJ
LGR2Rx1yR58xFqqi1g1FgtbMcTMfWyfcqWRs5q1Fcli2p2RddfsxswwynxZgJnzyqyH0P4WVF4ZX
kU0K62GhSiM787zSpeA9yRA/4szJokcoxqG5amr8BBsvNgr6tkbytZuceSQlq+oq9Y4514v5EMuK
03fYr9k/qdVWP2l/TwkzR4ixD9gPjggeLdsu3s2qytU197UsD21vIOG6MAhnlhNFlfptmgS9fD94
4Jd7E7cg0exUmoGiY2nPl5G9JBlVhX7ctyT8OnX4A6CUcmUmAkUlQdvPFGgTLe9g/B7anKZZNGR3
pbExbVdMfQRxDPJTiHn8V1RF0e2IS/kdaswYxVNpWY8kwLTnwiBIxxUDOX6WTPg5tmLW65dH2gMB
gk3ozei/uBSpZy4QlG/C5l1pIGugD9fI/HbBPbqFkiSwhuDXstmBYnk/B1MjtyHmoT0TcWe5RMy5
3Vd8nepzrIuAFkGU3j/bma4bPIJt/YOA25iac7+tnY0KRZifh7YhJIVo4+CzzuaABtoyJEblQHv7
9OBohyxhQQrTO6rukG22EEUZjBWc7vt5yZZLVv+4QsND79a0w3bfX/m4SZbrMSmEuKNL0Xxuw1Ut
bCrPLHusLdQGYesYJGhlAug0uvFY3g0YOMzFoqTv7WjWRmZRp8IjwdhTQ35NgA7kMRkdXf4lbsJF
PzB59ykrcklOjqgCIpvGiRbMUBj3oV46/zs+K+sGY3nBm+y0uEGoCKeMPWU+d+24wnYPtU6rGLl1
zqELS0wqk6Yokp40Avt2FODF8bZkYVq2jtXhkk9tQbOWYpYn2ojPhwanbF4fK1zJsG11LZMtoZDh
N/Kr5mv4d3ByWnqxmzhuZH2TlZbX8Ikgc7Ub0dfTIcQs8Fnp5RGgob0qUwTG16Qex+OWaFzPOmi3
owfEykPTfBnBZa0DWh1H/5gMxVxnpFgF2TkctYY36tFEQMJDfF+2hvafy8kyTJxsMOrgEKVzGx4s
snyQORDa476rGyRC97GLg/0K1muI3tlAXaggQN8rZ5/3sMGbJGIrsQ3pCG+3cIIcjQCC0DjsIGTV
g2KuCrBZdIm/dUi3ywAqsCAivMyCiI1aG17iWvKcbUfMyg9PLDOBmp6c2ZD68/UyD6bZNwFLETud
PPUPaJFnMmC6lGk4mWJUELj0HeQLVRf0+hGFkKDGJKWRTW6Jng+DX4lTDs2Z1FDMOzuO4uRL7oOl
Ip3i8ZmfPt54IkUZYp+pwy5/WL6bcDtyRmErbY/WGXw29vcSG/hyiWjTi3dJFMlfw5TFNx3RQV/b
Gm/UEpHqO97GSHLKnYS287dtEXN+6sbOPWDHns8Wz2jr3FsTMYs4XQtNneKLKzwCM+NjeGZPmcqI
pIJMTegaGW4DlUVr95lT3ZC7Y37pNYnTt7DNH1BiNUgo16hOLDOoWfQxwhOib34fHYM9mX8J+ZyP
gZ9pNfG5twqaQR4jQWPsv93Z0JSI6dkak2yQla38TmDD8iU7xooS/hU/GtxkeBaLWvIObXe8jo6Z
pFSWmO/9GlTqq9pyN7x6+7wTZVLuO1xMH+IcJJMFv7HPFxsBKcKXcKQUdU1EjUa3vhiqApJuOkam
Wpzvod3mNPvet73/QY1Q2WqL33fA5MpaHl04bUqdKVll+GDtoycWWg1zIBq3eo/4Dam/5nAB3wyM
SSrpaqwN7NVjmwSt81CuxltCmIsvajXjsiPDl8tGNLwOGsy6s9f7yQGKIb1yVzMv5DmYvFCjO28J
mIADkhUd61AaVviN6QpHsO9gDh4DkXcbuVqG46N7uJWB/iKSvv3Yjsty3x19xuSSdJAzR//xvFqR
3aMruWpWh3KURM492mvg7Qp9X/EuiSbl7fTR29wefc710fMcsJB/zI5OaKVYGXOJ0mnb/+2VPvqm
1Wqh7sbVTY2XuLqxjx5rcfRbF0frtTYFMvKjI/t4ov3/OMn/8V6NkySVoWuevv+ODa7/wt/YoHL+
wgLjej7vB2jD18B8fydKOvovBXCkDd/RCg1KsIl/Y4OGJmscOEB/lF3QcfEbNkj/hQbE84mAtpVL
DuUf2HNW783veAsCJwH0oJUkZRYg4gSwi10ryyOyazadseRhDIXe097Snb2BdJxeBfiT/3Idh+xK
W56gOrQllLIbkVuYNKsfOj+bzj3YAcp5+4hdF2leu9cveAqWcTXH59l4irhggJ0TyxEEdZ177IBw
0rMl8ydyVLoYchB7X/LGpf7xBNdLeevtrZUXxpxcap7ZrRYW6XAcjItvLZoAQjGr6P71GxIrDPXs
Rfm8cwVSRWKhLx3J8PodkBOaMhwx9WwOUr/6UHgBDLEcreZOWhZGB7TKT0GXDyjzqIc4TBgWDplo
iwfWf++gxJJ9e/0HvfCEGbs2/+EBK3mK9LYOmzDste4mUS41atLjqAVT3X4Pe/Y1/8W1XLV2xACS
gbA/v3f2FnleJCPNGXTFUBU39veVl7o76E2CmV+/ljiFsHmT4Ll43yRmOoM97vnFcNLQZDqiCiZw
zLkUjR/cazc0+6a0ymsExuWHlFA8jgEdCdCNgCetUU9sCYVAuYhWYwtGBXNYymR4lxDTeVCcH9+9
/iNfGHM0njDYAA59oP0T1BuUbFhEmpPmklvFPnDCelPJst/9+VU0T4HUTe1IZTMF/T7k7CLuvYjs
vw2JEhNljou6T2mtzt544qcALA+cEcRsRjyulq45mRwo6m7GPA1JoF9NKHrpw4sEU+FPkL/mgsUf
33QkFCHPeAzuXr/Dl74qlACGczITtHFOmRGpqjHpQrZWdhOtQplOe+c+MhDvMHiBeO+SzUw14yDd
ba9NNEMwNu05QmFBhAtS36fBbcs/f+qMOo8jJc/eY/p//tRDw2G6TJGiGzxbH0HDJ7poTf7GfPLC
KDeu8ZTnui6OHLWOsN9yhDF6I53yE+Z9YeXnI6gSbW7xqs/NtcsRn+/55+vPev0TTyYwxqsQiM48
lhz/5IpBndmgdCF7RHTvW54j4WPQALs/vwrpyDj14J+ojzqZJkcJgE89s2JPr5F4LkhB0M6ZN7iY
l+4FqSXb/ZW10+bky1hyBIvkhdJy3VbDB1Ra8d4QFff+9Xt5YYpFlAJpuxJca6PVyTuSi8iIT4FO
X8NuBPtlFNwWHS6W5f35DUG+EYHH2iyoKjiZ9ND6VdrqcneTU0SFzBmTbYHj5Y0vfX0sJ0MAXzFb
Fwacb9un05Y9NXmOFJqrtLpnnhw574i1uIkeyUbegcTHBFqYD0PkvzFhvvAofUHKH2sI8THydCoz
5JIQl42MCOoCYYvb5od+GfRWNoX1xmJ1ymAxHpiSyTk0LrQu8sznb83LKa6eWMo3A0xB1tNp4iPJ
j2zQPauQl+SXzW881hdGI/mJxnaBp+AGTydQ1y9N12Wd2jizgzWjzVsizBLxxn299AgpQzSuQ8K5
sk/3OVLn9SJHoHqXxoPzErjz0Hd5czP2vfPGR/zSOHFxaSos0YQzOicfcajycdCjpTCC6PDCD428
QG03UikixVXi5NZWWml23yy0lGONtN+4/Et36rLuQcsZBqpen/dvc2NZdqrQnWQOydcOY0tl19pv
umsqpKs3HupLg4XAR+NildBs5k++u2K0F+G7pKjgd3w/BcUtXakNKd/LLx0kVyakTPH1OeWfYwU3
mM/q4mB2ttECPL+3vmCGNAP4IL4ohx7FQBKSV7v7P7+KAbBY9yeIHzzn+VUm4J0+gAeATq3oAW87
eSDUxPs7J+I/ctT/fE9rQqgLacs8bCOleH4VQmCwoIZEYDdlre8S2IafPbDcI8DD8sYBxl3/rOdT
l4d0ArEGqft0AHgnY4LwxYZbXQXjBMPZGNVM1e+cmCDOXSwG970/DoijIzOuRSTu4FAiwt9mQF+j
3e0sYtO/LQF/ykb7JQb4EU2ptSWQufsV20O2EMmFn4FgKRRRG8fJ86/pGIVkk+msGw6l38TXMwkQ
6U52w+hsAAvrR/KJMmcbR9RlbDw+2RUhlO59MHcKoLPoU6ymscK/2sWx+yPQovuFu9Z+T4JP8qU0
o0bxVfGr+b1Sj+9cUah7kj3Z0hOxXbQHzHXya2QtPa32iBuvfM8KuUVKoS8DCoBTGsHxemxGv6U2
NA2xgwJDYK3b2dSpm8s/HlECOQn7NJuNImWMz991NlF2j2kVt3bryuu8r75BCAYXr1/khQElhGbW
cX3Oqu7pKoHBCtpUuCQgDen8LnFkcW5InN/WOWrRP7+Uw9HJt0ED+RRPxhORnti43FhR0kMo/Wr6
rDdUQoe7fKCt940F4oVtridY+tjK89FzejzZYheZjMrVdEi+Q0UPUu+KGCtv5X9opmqk+wj7Xrsa
TYOtaGzMMomR8yNMcnwWTmnyscY39cajPu6sTz4onqQUMG7UMrqnwANBCgpRKzsO0seyy67SbbvF
/eaeW7h4vQ0tZuYa3JvH4riJt2ZZhNNNi5kMsrFaOrkJMThPqyyYc1jmRcHHejKkJ77+mv45P/O+
0cAYjoRQmM7J/FwaAsrhul0eUS5/tLWYdmlF5iOHfvlEBYKmCjLpn16/6EvDkM0/pxE0RRAYJ2/L
w1tJate8Jta7zhVRY4hY7VicL6QpvNE7+tL9GQAFG1zKJ/94XYl/W+pSkSScrwoXFxoHWdsseuN7
00dysZ5mN7khPmB544m+dHOo5ECboHYNSp/nV6SZws0JWQMu6cf6vK1c+TnjH24XokrjN8b9S9cC
bkJ/x2bCd8XJgywQvLAJgwhiGeqpaMcR4Y5OdWXVS//fXIqh7DsknSm+tee3ZVjtSAVhy7KggTv3
cpvRkXFy6xAa/PnoWMcirBDfj69OVr1xyedkxjW3UbPtHErWVfg2EuQOJYfTt+R1L2wXiBDipjyw
93VqfH5bkef4bhEwIY1elV7Pk1qg+Tr94/VbeuEqkoWV5CAyiTBnn2yZIRVJUWmZnqJa5O9T1OKw
BS2y2v/iMtwHFcE2Ok1//Rh+G+y+PSYtghlAQWCNiwJN7ZWOJ/v8z6/CroRNic9B1xYnN8NEBgJG
BvrG7drh44QrDsMbeW2vX2WdeE6mT8lxGmwfUBns9uRe3NHGVZrBuHCSZ1FU+a9A9B9E7F2VFlDK
6xd74TtiFiJlCqCa1eOYn/7bg0sITg0mh4uxwDgPovTMwbej8ayJ5J8jW0CpHN7JYsMAZMTJhDQp
izBsIqEJNQjNVbtMpLShjzq8fkMvPD3SovG8AjghYTgFFN2WbsJk4SxjMts7N1bTX5CboO7qztDa
64zyDbD0ONOcvC4QNJSUjDzuzz5ZRya/9WaeFjhTRfLp1itSCeGnuksLQPrjUonlEQWcuBNzig5p
CPvhfOT3nf35bdNYAZSA3Yhq5pOhuTho+GgMxcMdV8t5nchq7yWW/Nx1NFPMGMLf+BReeszMHLaR
fA4OtVnPP7icbyTIFu46bJDxNEbqgz9G0SdcIAsJma718fX7e2GcwojYqIFp2yKU/GQSbqBKLeuI
E5NddzC9L3ZiCDWUoH74L64EeobkWHsuoPTzO4sTDAheNrFVtumkHV3hbv1kKN5l/TD+MXThgbah
D2d5Ps7Dzy8Vknog4NTX5G71oXUK77MV1su1NtNbLM36+k8GKQuXT1AbwXC2ezrZuxE2IBlwpUYO
6QdWhTuDZoDsGVK+qa/T+W6wCVXBseu9McG8sAAcNdxsBBUD9HTjjW57TCFX1s7LyXxiLQpI1IiW
N4bHC8NRrSQXv5yNB3/3/EkCafhEBjC3GI8+PmMtD17N7jcU0VMbjH8+QYNfMFkCIBhE2ycHbcy/
HMwkcyY1ahVrwRo5GqFSm3FO7yvQlDeGyUuPEKZlZRKhvKDznt/cWtC2HuncTdrUE1ZGLzsb++it
L/qlq3gsXjYzPWja6eLGZoss44Jxj3H5U0p+135M3jwbvHgRaUPBsEdksjzZ4eRBULZ1wDmUzPn5
Wle9e9NglNj/+ScM6g+6yt14/1hpihJP8/+ydya9bXPptv4rBzVngX0zuIMriupsWe4de0LYccy+
22w3f/19mO+gbqIEMXLGByh8gwJiStRu33etZymNawFlddytmdjmYWpwVFVaqvwPhje1EAvxk0NH
dyE0/njwiMkG5mzGgX6uAfdmqJuI1lKsT8rFy9Z4Pn05xVPboRtHjfVstRXCzTjXMgImgjF2kbAw
5bVOhVd+nvdjU1lrR6kvhToyCCv70wrJb56+ECUXbwJlu/PvGOEYiHp1YAojJ37M6zZ6TXpPP5We
Ef71FcLl2GNQvWKpd365tKhpj78cyNIqHlzpQ1Ee7uIKM/NkDNEnO+avSyKPov2ODcda1t+zHWVs
dMCu1kzFWhka8E0GQvi+aazXRJmcbjUsxXIoIEvLcPPn4fmbJ3Nv4UDMAsIg1c7ms2jm2UYwaaxI
qgy3GZfguwy0wgN3UEA0cWUkAae9ZA1FgS7On5/96z66YEQ5fWFNoJninH1rr0QvXHC7WHWJDiWf
ixkG8DTay8qZP3nUr3PdU+kvuiDbgZTyn5+nRogQDw8EJS1H6Z3rrBy7fdihc/zzF/rNUziNIwig
oMucP1+2KLLW6UTgG3emyPMtaSk+n+Uz0cFvn0IXczkUMNe/V2F+OCajn5MszBzHoUF1O7vBgmp0
hfrX65bH0GcVoW3Ktf28iYL8sDC02jVWQE/Bm3YDHg5stj6irvmTIs2yIf68ovAobAa0azC1/VI2
krE+wrKk4oIxMrmP4F3eyrjrX4lnVm9Yo+NgiHXtrzcyHkpTks2MRg2L89mIAJSZR2KiyIkm92WS
YKjhx0Zvfz0iOGYgSaFZA+PH0X9+iiYhpDr6zIjgGr2BCmWuaQrJ9f/kKSzJXJ+4850/pSawV0k7
niKASQb8bEgYinz+5Cm/ma4sUMvVbOms/uMy+mHctbyeOOsAC9A2mQPKlihQPXf28QKNnyy9vynb
sRpyEXQ40nDC/s76/eFZI10zKSmUrRqnwpyRVHj7FSfrFxq6p+0ndoBnQkPsoNUgVUA6KN65qnpL
GpAptgT05IEtrPE2BQqIkleaf10nXlZrz2b/o0hPeNjPv6uwK2lOnJdXBmkKO7NyVD5J8tmq9etJ
kqcwHyj4LIY8b1m8f3gLkSAK2suYgxES/yfDccpD1kL18HPY3z4bZPLJT/ybpcWkma0vDRVu4ecl
Qel2XlTj/F/Vka0ex9yYNxCL5CcNld89hcPQUlDg1kYk289fS1c6dMGJDZnPKYwHPsaXPuw/m3m/
KUYvC7HlLSobalja2TF8YshIuMNM8Ko2jwWhGXt7Luu7VoCqReMflU9FltWwCcvqiJ8nfyd6hACP
EbfE0XLi4pNV7jfTh0rDohSj9kSJ92zISOFamclOuIq4XN6ahZNsK7vp7sxu1j/Z1H/zKDYfanfL
cuBxjP75BZNRG6kEW5LuU3TxqUjb/BL+VAtfMBSfTITfPYoyFFIUVIJcqc4eBcar/KcF11Ru8wZf
p93KNMTmMuQAo/+8zP1mOljLOZ1iIIcyyhw/f60eEEKIEIbqhhaKXUOu7hWJt946GWwk6DL5rEH7
m3FKz5RCK2veci08+8U8EiQ5vBQmVfnQCrC/JTtbleKTte78DfLOFnOvyoa+iAmNs2+FWrvBlcFT
ZE8jqMF6uVYxKt6nufK3GkLsn+qiTqDcz0+lnw9BW9L2I12QhjddO1/JVMJbWghsf/6ZtPP3tjyG
UrDKMUuj4+ycFdcwLM1DNvAYF/6hVVhbsEBY1PL1PAH/EU4ww7Ca4JmurFTbeGb4gF9xNUPpKfTq
r98un4Utnqo89mK88T+PGTCb5G45NG+tMq98MhR0tvnO3Vae0a3//L1//doUgxiYOr8lRSH3/Ie0
AfUCQ10UVXV68Oy4vWh10GB//xR6DTRav3fYzbMvBPOWaAWm/qpp7elFs2T71Jjll79+CEOSSCRo
sUzu87cmG3x1SOxNuPcgjONMxzFnJX97bKFUh4OfJg237wVMcLa92fVIGhjYnVVmuE1gc669sEqw
o598F/N83ViegwjB4GbF4kt/92wMkGc00tQ2VjZi568VisaXgcCZl9nGYr6adaf+6AABPWQI41+N
UWtejWRJWUO0t6RdI18bVkjvoZI2lSOvWfCsZqeOuXMAe6g691mBAcy3y9oh4jEslH00V3W0w3/U
Xffa4IB5bukH7TkDl5dlmULRtYGqfpV5psxBEkllR4CnAYdulgYYEqYKJEgdHiS2KQGSTuhjcxlb
Y7PYEePu2RAh57win/poV49DLXz2EHeXE/XziqMhB3IDFdP0J91OrE2p5hl86tyVMtq5oULibcWh
NDpNXp9d5dKRj4OpwWDtrMo6xUzcdpNnZapv8kLM9UrDiCL2mPHIL5+qoniquj4m0TmpofTbc3Is
RGPc49bSXutRN1uQMc2SM5RrRbGdOLqAgbcmsPKmnb1AbGkmqGqTSTilN2nesUlD1r04AaC/TwHw
wqnhZBdtQxeC3cZwgdusMtAAcIXB1hdrUKWluyZRLAa6j9wqeiBDcoKKay8Qlcgb8otiopG/Lruk
qFi7exip5FKJ2rftZnyt1Vp7XFx9g08CKjSXuSy9e9Oa7HYft9X8NTZsJHctZlVy9WxN3Fhxnl2b
gwB21cJZ/cKxJQE4k4oKSjNZXjY45dqBIZCIUV1F+LCPumKYjzpml2o1WXb2iO8XmUrWDfauVTId
hyAOV5L1sBWTluqFLP8pquZ83cHB5GAwI8MGyTWOLZguHMRginUbiFepPw4hjp9d1C+RzoNTTZIz
stW8l5GIwyPKqjmD66wY95GaqVOgF2n45DQSd7cDgurWGXr3ug4zY0/8krdPYlMcVKxHvoFsbjWi
xX6RSmg/UsIHjooElQwN6NjA28LZIBtuwADd+EZKwusKWVoxbVsqG+/qBAV2XRek55Bz4QKtdAuh
vLG3ZV8yNfRqP+0buHwukg8Ss714vBXWQAIsHktMtq3TNGTruFhOV0SVUh7j9pupKxkNzuPQVv8Q
EfOvAyaoYjtj6bssPVe0q6bz0l0OfyZcMfRgecI500jzc5vpvZty523sUPZgSieJamPUafw0UWwo
15Biq2sboY27ztVKGFggJ4giwAtgva0kGUhxQLtivhQQv6YTOgr7NRaklK0x5JJECD+7w8WMgQ9v
WlO69mWqu+l4slphGPdWrs3wxF0ZMRmavIv80kwLY53bHuZQQKVOeYNOon2OlxbVFutEoqPHsYbw
OTVatTgmczwO/qCI7IswwVGDDm4siLJE5D3lrWzg+pVZlbovzYxRVvPIYLws7SIbdzXKw5JuXTs8
i3iGTdY4EvBo15XgQTOC49tVOw3iS69Ow22kWWRdeLyLfWmkboKor3WTQ23h2V13WuTYq6LOTcCr
Jsdn9Dr5xOELf8m4dkWUuCu9FB0iinkIh0srVgttlyZ9eVk1Avz70KX8eGTOvxSAku5Y/9sXIgnp
lrhGY+3Q99WLfKmun+tBtt4GqDXpmUasqy7XKkGIZeSN3SmVIKn8iXB3kkvAcbkEzOfTY5xk0fUg
7YQ8NHh54JxoURPumroSJuAorI/cq8h4cvJXHKnRdUZuH5i6Qq3kNpwWGCvZZwRqkmlCulIdYn1c
E2AEmrmAHxUGXZQYp65odH2Nb3ysfE/qJcivhOCYdYfYN9qRj5iTfgjeoNf31EXzCFqeV2K/FwQh
RNp3aHosXPOxMYcl/cPqtJcQROOL6FkKDr1mTcYrQE6uwvshNGh11q4XHiXzF5JaKfRnkpFgygs9
0R0fxWdmBa20smvqaYxN6FBtgjFXsXnZOHlDqFWkFyROnLaILDJQsHrL7WbV5EDpglFL5RVw5WFe
WwPHUR9aYDMFzVSaVwoEqftkJmNtYew71sGO++EbEq658dXEGO8yqCFJ9dSX4K72TSfMh6JY17Ww
D71qFB+SdFgJeNuaDxk0SFItvBC7xtJo0gOmRtv7mIiBJdTkkxlLhIG7JG9q2cHAxzj5Tam7e6tT
VA3MTaO+jDOrwDpVpEtYGMp9vt+Uf6vNUCfBwZr0adNS7J5ZZUyUvUk1yFfFq+KH3MJ7txoNNzeD
iAlFLTzPE0Ix5jplAJPIaAdIj51beOfDDVxwPORI8sODQfZ25pObwmcnkUd6AeSY+i0BbNlvXbQ4
5do2G+4ec9En+6Rzx3hjkIJBcdaMB0qz3gzzcaG4T6txCrNtM2bJTQcodg7YwkS/6lxp7Qav8e5c
NSsifkh7UlYq/SdrrUUsGYHJkncDBhzCcpz1QH05FCjMfc+ZBx/Ai3IBCHYAcQqINd+RsufdzOEw
mUT6Ns1VDx74qu8cM/ZBBISBig4erF3V2tcM9HkiEpYN/qsGQDj0Tar4w5WcUPkd2wm6wWkmdWcC
rAut5AMeuaJs+ql21RNAZGIVWiwm5stEFli+ZVg73UntzYS1A1a7ftTtONVRwduxfZuYLWtfYmMa
JxQ3NO0vrZ4ROm5CcGy2usjRVCXtbAEKzXWp3XreaOlbJQtjfc+Vp+r38ezk9UaLk9HahCmZgqSb
5OOrIDmgP8m0N24hQIfw8qYiNt1dlU+44skEYKhyI7bKZ2ytxsefD5G/XNK05YqGVoAmPte187aX
kWWAVqTExyDHKoj1wsILHWUnh9Co6z8/6ry/wml1aa4slxaE/3Qefj6tKoaGbsSYzZWDypR9yQaV
SjwPw7LzJojQYX9Iolbft7XEtt72ZfDn5//2qyJaoMC3CCHPNQRjpsY4vluuMcnsbZrOMh6a0ADB
k4vmk7bHLzcmvirdeK70sJ9cDrQ/f9U4KytdusiSKxC2a0Uz5bapu+kvSxS8UJdqk4r5h/YKYref
n6LA9gidkZ1Lb0kkhTQqEIWZHaIptfnk6vub3w4951IvQMZEt+GsGjLDHp+7Gfku0ESVcraBOBYi
jVy5sW1csZAlm3SuyeFKnfowWqH79c+/3e9e6PdmDpIHnQLQ2fObVHFKjnBIyl0CiSRUlYA0nM90
nr8bIdheqFpgHUKCdHa/B6cIoN8biacQVR2Yk9IGpsPBguBC769HCMV5mhl0IJBS/XJFFJ3ZZ6J0
kXYkHoFYdAWONhGa3/72tS1PwdfAzkZ16btX74c6K8F1nGCoOIHKR1etDxAjxintPhkcv9ZFtMUS
ghie/2GBXay7P5ZzE6JOXSfiMUqbjyfu306QWgU4nzmslbVoa/dqaqeek8YwXdlEpgQVYbbKykJs
snfbYaDQDEPUUbzyk2bIMgV+7MAYfDKq7IgiaMYxQ86mCIDglgBdFDTmbKuv0UCkjMoGvAENSZYj
HjVyBfr4MyHIr6OVpyIPWqRCVGrNs/s/CWB9xZa6rHRaCakeAjZoX+OT9ey3T8FzR0uOXr993sgi
g2vsWDlNgnAKd9PizFfV6bOGxa8lBrypGMHwUOM64uuc/bQtIVSRzf6Aft9bxZ3Wkx/WLrl2mXMD
9mb650v9rwP+X0ux+g94zKqoRNX+6IBf/sF/O+DNfzN2DeBMEDLwWS4tgX8c8Hjj6d/TuKLfTHwP
rbj/OOAVjWDLBQK4GO1oB1Jc/g8eU9H0fy9TFnsclXSD6WH9lQl+GdD/f5ohz4HYadHNYaFZmrfn
7RXRQPZJMhofddQLe6UqloRi4c63tEPUW6OLOPAsqvnA1Jrhq1pyGg/ht9/pZWt1QSrUeV+V5XOe
lxO8y0hQAfDMPkYvVcacGTl/pauR8O5rSBhF7HtW7BxLsqSAyhBJSMwHmtH70bLCx1wbE8oH0Cde
alEWl1Up8PUCXl+RMCzmdeSY05EF2VswwFAKCdabv8jYMe96tjbKLPhRkyJ+IB2qelJGoxKAu7g3
rlS4L1sV5kPkV6MbZO4YPiVWVX7lDGx/5oH7rjX5+YVyFqOBxI6L7e4XrAAbqibzAsULN3Ptfibd
+MAyk6c+8Dj3ppKt9t5lI73A2ZwhfHekmftQ75pbuvLZk8y88WMGzwS0tyMDqQiJHWEJTO6EXkzj
mpLNcEjj3DJI+AId9sPAvf7nU/5X2RfXFXEJ7f/5189LxjIYrOWQxf5JNxVCyNmSQSpllDcSlaRR
Eu8wesgvSl1Oga0kbtBATV7/+XnfG15nL+unBy4f6IddzgjVOHZGRNaQ7oBek/bFjVGjQmX05o00
s41wwG6bk3sAOb9R4vIyn/OrPNcPIpRPpPYFZBFRt/87sdc/L2Kx27jMPceDVPvz59JFO40MeCz+
C40bkFh1ICs0/ISC+fM28N9P0djgsaShxTrf4mqlbVrHoTOeEGpzKYQmgsboh09+1O+HybOXjBFt
2eXxHHBTODuBGUY2kzPvYWZPXQUOTWUqA5feMLog6yd8jPsYBzThIvJJtYX6KCxbKfF4q+mrMObm
I1ZhW3J5gk9kROQzYRWfodeTx/5N0/MWHQH3tAATgx0HfQxObuHPDzvVy8meNY69F6HONqaCxBwI
mXdE0JdfGriUB0k8dutbYR5EVFqpZJc9tcUZUB7UKy1fOup6Dut+mvdGaZCD/n3w/e9+9a/FIvaH
/epb2YnX/L/+74dIvr6W/wlc/mkD4y/8s4Hpzr/parLhmOgr6CUt5vV/NjDN/DdeXpSjbF2IMJBG
/mcDY/9ayM3IjnSGNV0hDm//jXfW2fVQKJPMjMrF5RJk/832xWnm7Jy4+JNYZNHdccnBonveQATa
6VD7WfI8iiKCbD5araHsuhq+lqLY5s4U6ovdGvVWrb3+xcRdsW5GuztR1qqeNGeYTiKqwTPB4iyX
HE3vkdiNN6OpRLie64EI1wG6KgdjbQ0mMinB46vWN8dI5cGCHbj+/henJpnWSp+/yUzX1rLtgIMK
x62e4on89L00S1otfT09RlbdXTaWkd2a1AMvbVTvZE5UNf86VSjVNSI9YfKyH8I4lo/TkDp+17fv
ptT4i/j/4n2LJ2xHZJhxHO0YE6TGv1XlVAZemJfHvMQBHebdKU6K7JRY/XtKzseVkxcQ53KDekat
qjsjb9+LKFSekrLoTpSnHPyXDrvmRPoFyKxyy0Qe9oVMHMo3dfsB2+ltKBYKFf9SGfmLKrq8e6Uf
3xtW4guYiTnATT7yOPLwacIo1iiJs0uSDJfBnL45ES9wdozsRNrDbPjfv0ZcOjZgQN7T90/pEkl0
AlDvXI2yfh8T/lUGiZjIC22dtH27rmhc7EqavOtI6awPM2Wn93pTzD56re7Ua4W6wxubnSwvJFtK
i6c1ISftenKsD37VqVlpgi+hKsREAabUtG3OJvNgqLxmWmBkE+Mx3cAvc67A8jo7lEXZSYYiDPpG
ZifEPZRbK0bc1WzrfBOFj285tXrR05nMfGnncHcEab47Uq+moNT4ByutccY1gZ/6e9HzN8fMgBpq
c4H6bs6iwis7AJKVk22Xl5vGLsD+qSCdt0Za8JE6+VtT5jzRGN+JL3mjoab7emNV++W1EgwFtsPk
K5eSF0z5j0RgtaROz0MdJDMfrivFh0U2+J5sSmeXc2LaUdF/N0g6u6K8J6+kIswXvUI7FbvDVUY0
7nUpVQiKsBEJJ2wf1VC91vKwovzfVPreoZdCLvjY5HcCnUCQxqNzUpImu9C6MNk6w7ggDHvNfYTv
iaU7FDhvO+kGNbyxywI8QhDhBR5WwOKqDapFZa0wba8anO6BWk/hBSdW45iVHgZqvRfPScblyDYn
UrSMLPappwzrGNRAxq3Vid5nQkN2pVNO4drSK5pKvWu8G2pF7AxF8VpfQW+tgiIU1tqo5vbYRXXt
u5ADvmGYyMmG86KUboY3U4IkCdBx3fY0MuDdyiFfnIZgvSLxwdo6ZmbfNOpoPNXkJt+mplMFItLj
ZpUbMuaKykRAuiouXCLtYEXK8VZGTnrFqO+fRKxoQTmZS4sPZvmaPOzoqiUP9+DMo7rRChiYdlux
nUaa3QSVPupXimzCW49UOoZW5133HNTXTZpZvq02+pFwyfkqqpcWWagbazMbaDiSd+VTQk1jX4ih
8qPOG3axqo5YbMvI3eLaTgNnTO2rzu6NE1Wo8U6tgBA2bq/65KJE5M8U0N4ANdrHsc+Mt4LHbuSU
W/u+qL72jt3eaiyVlAGHyTrkBa0ssmev7MRQiLELQSA37b2G9nkMRoK4A0MNDTgXhNEuudwbY2BK
oE+01jQQzL1CygjhS8V4GBTzsSK74TruNe0qtavkgS6dOOilYr61bQ3ulwwp+ihk1HEubrrsULS6
DYcuco29VmsPLckhT17uWE99bROGQ81r7sb43knKiiNs5zLgOJ7MWiF3yTxKLiZl3B3Msg0fLV2h
Qpx1chcC977u6TXsREEkEFpTizwVI+t8MNjZBck+ytEmt+aWTHfPJyZjaHxB5Xll2bTpVy0wy03N
5Yk8KjfJ30n6+ya6qlrFyrQzYg2OOP3pux6w3a4nwEf1gWmjp0YtSYD0BNFRj4X91NJW3WtdWfgj
GRw7McVOAOZYXPH++1UPQ9Lz8yI9AQ4pN27jNg/R2Mz08DXrEIO5vo6iSSGVuHPXdIOn58lwkgtK
8BazuveCNouIX5wakjUyorFjvYHAKmCLq5UuuEo50evcU3uxBDRPjobdWp2VLxnmJWM1gYNiqkwk
G84E9xwJQIzWutD1PenUUH8Tuh2iLFva0drgBeSw07jo411k1kxvJM5fB7M/itSdVlXH93UV6yKf
CDDz2nzYq7b0diTZ0D13K6u6yIvCCEQvxTFrSGhcaZCEiWqnT3MRc3+7kHq8gF+FzoDSrOY2Vut4
x6FkBLIySV964bgX6mA/iUEtAmV0x6+KjFzOAPV9O5TJnnph8dDW3vwI78u9kFOkLlPCuCKZcFEd
mlI/dNAfFzuL3RESMyrWTZK0sFFnxdpPhMJdhrKad/BXhkDH9rWm5FOueyV0goVjc0WAaES1ldRK
+Fh2oBBX7A9qxYTAXbUXg3No58Y42EPonXT85sHUAK0keibes9+lez020xslim7zvpdXkTV6F6QL
Zu/9qFWUqS0Jt7K8B3bM+qzpo18bevEt0mR5tOkbrlpJlGeYmtVG9CQ5Y+i/KyKZeIRvh86mWBJB
DREV3sqdZAqIAU7+ju6/fuGWQK7Vwk7DFSPVOdg8kFv20Jy8OlPfab86F+2SNgpX9FmRrXlB136J
Mjb7cuNZSXGTg069pOPMflc1C9ydtHthEce1aK8jX2hkxOl1Ep66qrmZaCdtCSI/UjVv6BhCfG1C
3Gwr0ek7i7+/sZTiulemEnVdOdyB6V9QzMq4DePiVMfWYyad6VpRw2EtugHYdhMNfkycDGBxLilG
cWSuSh8LGVGlrnkYHa4fRV0XJ0c0163BBpAU+n2c0lcr5jdOsHIdTkkMhMJ68UKNYdq5RlALVWHS
QtTRyE7zaye/MxIH6YjwoqCyJvUAuAsPbOoovup17SM5Hc4FK00ZaKOhbUjuQdddZ8PbPEzVC4lI
8OxCNxGn2dKmvVKE5qktFRjg5uTdJuSabdtqJBSY/uqH8MQBRcdwp1lteGqIQLuySncIzEaPNgOJ
iOuiYZ+zR9fYpg0xf1ZCKKBeKSIYlNwI4tGQm1TaxqYee/OrkbhlkMeObAJpUJTPu/bBZnNDmzqh
7AmlRkKZ3gNcLytFH5k18MDcwm7WUpbqgzsV9ldkCvmm5ODrW05LwqJHyrgkMHrby67ZJDjONkY1
dRt3cB0fejteumwiMxMTL9RneOKG1R3jeTT8oc9RT3MvP6RpWWyrqjjmJjDuRtjd1hvakrRb1gnA
1PYD9oKnFBFSAL6rCWgxKnu76OqtRSd2lcSyCNzcNv00NwQhSFa4spXxhpRRIKceoUlsDkuwqpOt
lYYlDlf+vKtKRW5msyCzFJCI75aCiUa23gXh1KDuzLHfuRo6vVqmyVYxG/Vdxpm9BWQOjrwljJLv
FEJk7ucLCxby9cShoKQN+jWyC8KbE/HSeoS3IbvH98p5ZUt8pHmJapvT8OBe1VZ8UmbObhqhZUhv
SvVOqtqps2NkN3rU+FUv3S0bA3x26ehDMHhKS7DUbD7n7G5fw1h6+7IeGF0Vto99WY6utiE1cFEa
ZopxBMRM/rJmYfdZG0M/XngkNe4dMzeumbH1XptN6+jWgsyKRuuSL6rTQoOFx3AVDmGHrkha0z15
Hc0rHlpgw3oV77yZJaVvNY3kgyE9Fvk4X7huMcNqrxMb/jdJUat+0JpbyxTlTeEpyjPtXqH6qmWH
29FYwqbZVQieNgG1Xw9Ro9z2TNFiMfqEbxbx9DvOhO2jFapIN+0lxVpJWvMhIQvzlHh2R0PWarbI
gcHzAaSkppjWrns9erW6cxQ1H9mNuuYGshbmTcMOp3SFb6Dfz4VTvxl24aAUkvPeSoYBXYUdxdf2
oM/brmLkxZrbb/NmdB5pvowBaRAjGqOh0o6Rlxf7MvTS68QoSXnVh1ZddEZGeowz64gFIF7bZG4D
+mzimOsOKmsn1Unj4ap0q2gdWXUcrOzehPFXF69ZWkNAadvhwp0I6HDijroW2hwQfEmI6Mj6MrWJ
9Am0eChoKPilM7wL/q8gKjD3RJVkkWafvuzDzAwmhdtJMaNlaRz3lbjVeQlX73HGxcOlGan55RB1
r1lfaPzSvbKZBk7jkcJhPWTQvg8dyb/kJt46c73FWscdplMfpXSEr4/ZIertMRh66M5u3CjkqPUo
ygbrOKVtgtprHt8y8mGvcDCaH5pXazdjFCWXnp4m6750OJRJYnsnQy12HH9unFK+SI0IYiMZIuK2
DUFsQj8GdO7sg6NZ0aFsOiXIYJutk765nJZsbJVL6VpEZrWtibi+gu6f7aQzaI+hpQiiBCTBOQqp
t5beXQK0eWftJFm0jF0EMuamEnEWqKTK5or3GIriHjHAXdFZxaaz28xPE3lfVkQZCbol5TA+TAUU
lhbn83M9LoHaRepcGzIsHxRUOfA/jce5H54xJZXXPSp97oFa6FNbm491jZy56d+T2qqCrNDepgKd
1NR7w7p3kfxjKu79sYCqnxqzeFCVqrhM+W57/AHRppnTO0oMewcPAMnRY/YFAbs/UBA7UUEw1lMi
3pCYv5XLWSpBXycmdkkvzNYZJ9tDWmTw7q3sRUE56XeaRYad8gGGm2Di6lSp03M1VsPGnsbrwiKW
pHRaeRmGtnKwOzfczDbqMIPo6zmM+fol6oZeU57ISmSBUebLsXdxdA6Zw3LTpIHXZvrRSOshaGaz
OmQRp8lOrS0Kpy4FC7POt26UXnEs1VapaoKlprYaqLEqA1Jz6/2s56SYdP0lEpnq64SqFZQTtkok
StpMArJL2J43TfdK5LgX7jx4L3RI2vXgYvYc8ujQqDq3fc/4qrJzHcYcJZilEniCkQK994mEmmGb
chb2KQMBsXH6/SiNZtUpJIyS56lvwpD0y6mHP217L6TO3M3CpMfo6cck8S5Isv0Yrf6rEdmbsskO
VHWJ4OZMkXSWR68ivEgASx2p5NBTD7c5ZSDFSC/SZmJlU4sCVbtbbZJOPpa5cqF46UOb1OPRrKVy
izXW9TW9+rBJ3+mF/m4p8z7y3HgNpSZGA5td9X09ruMeWa1s4yHoNO2pUb0nlF+h3+nNbiitizpj
m8P6H60qtz3kYY/eFalkAvzlbmCTzBgQK46Wz5k71aiDMhPG0fhlVMt1oWgEc3ItjOxFDUhqLk2X
ahuazqkizHZF3CpNgbTo13lHAIarEyPZuEnHlX7+YIAjhE2h/2qVug2L6bGOrOIGY0G/pS98AHNX
UwDIH1Qt2hZYCAKiM0h3bh6VzrusEQkddLX/Rn2OTkctn/PSbBUYtMY9uTtPCM/mmzpVn6tWsFyN
7Re8yzeVpX0rzOKp8by3UUYfqeleIqBeRUbPbdz7iHJt79acu/UcGWNEuKxPgP3t3HevcdWMF7DJ
GW210W/svN1HnS2+oMftVvRFslOH34OzohpeOkWVBpZiOOs8ijMOmshhs9zWkRk03o4dD8Iy3rkt
jHpYhy6tJsr3KJW2Q10cptbYiso8FCWaS12xd000v6N6mnw+TrvCsnyBLeWZl3nXlfGONuNV6cZT
EOfDpjdyttV+n0QCrC5V9aDKRL5bQrM3eVnZp7JXfKzuVONH7Y4ks4g6E0jAJV9iVlUCgxOPDIH6
NuNsHiGso+bJtSl3roHT4zQoDu5g75HPrWxuFegtEYB7NtkocfK4JJAoEvEE2QavdmqwiagGp75x
S7EpfHC6MUd6v/QFoc0Pg1PvOMffKLNyZD5s+Su39pye9ES0wTxbV2aY7rtJjL5086c0am+Hmo0y
rC4slYO01/RrgCQP9YzOVsakBUQZ1YzWjG+wLJBKlslHfYoPah6e6Cv6YWSo25ycVcJpvX0cZaHv
Jv0OYVx0b5Re56t2/0zQ3wX3YajEZWH6dqXFu5qljJgvchjqFuWNH8eUhKtapbsz586rEKj4soyA
hs7Be4wRRa9vIZw+UCTUti2w5UMc5arfwdTdZmXb5EFYpu3jrJQodfu4ooDhlQTYIhH3ViCaHS78
3XwEo+Xu+4q40QGkMAWHxlnrVJHJrqQ0FNAz1g521nnfciQe+5DglTVxNtNbV6EDXcTiB9NrhyMn
1fJdZmb+NHuR2LfanBw6h8owNYKJhE4xFeWdI+L4a9gW2jMlNnNH6Jl+DTWhfRBt2q9SMSsrvUtV
ruVdeMidTB6iylz3AFqWj1Q9cjJxfKfi+qM1XPdaDqprWXXfZk3JL5i2FmTgkhcsI7kJXXu6dklK
X9aJ9rbF3UjRqLO5ysWa+H/sncmWo0iatm+lT+3JwzwsegNIckk+zxEbjnt4BLMBhjFefT94Vv5/
RnRX5ql9basyXAiBmX3vuKfxZdwZnlxvSoz/VwtpPvS+B9lt1jEp260RvJbD4Ea57mLiHbPu2Rsz
8dijan9Ll7I7zH6j9kR74yOelHnS5aTdjTkMIbd1yGlGH1A5I57uvxRozGOYZJ/SHgrjOUqbFQYe
xjB9UNOhkt54ybQO4NBLvAq8cHQ9gDqQ/5eF0KR57ORO8uDRbxAHU2dEXj2TzuV01X7MPIesmNq+
85f1+5IWyRVfKTkSrDXukwYJqKunDLxGqudHehjUiR2lP5Pf1h3oXKHx0ZOW8Uqqz3jF0CF2GZvv
fqFSmyBbE5jESsv7LFgWTPxNevTQZX8Mg/LuM6d/tRC99rE3aFc1w2BMCTimLw7Gp1aYd66kr0YM
SxNTFsjL3YFoSC7ojXTG5aF1en3fKhrlgbrmA8eY4csKbnB2G1IDhFnLC7uTWjSQ+cPxxejPMtWq
J2otmIcNVuxW0J+VNZV+ObD/XfauZsc2AUintFyORVCA3AxOf/QF2WIlKmPiHG3tJtOLr5MtOa26
+cOKpjOs2+5GVXp6icEBIsMXj7mtzPuRsBWwZtFkITmqmw+EgWGPJ03FiTnhz7ILcazqAPV+uZaX
OFtpWJlURbhYh1IbYxUVUZkY6dZpm29rOQ5nan4WJoZB2w3p9sPiOpanVA4jvAr3gSdzl5IDeTXR
Oh0F9vSQ1pbaDYXesZvPSYjr3zkKr6ZWOKDBI+2XKh5QM6BaMyYk2oOI7XlMT3lRGW+zwYyoTFns
0m1VMZXbXs0zn8pQOeE9Tr0dNWLFPhGDOuSBKU8+tVZROjvODeavx6FdlntloXagUWU+NosYOS03
ReRVyZ1aHH/vLBLLxFKuhOYqCqSpi9sV+cQUSvnZAX/gtKMFcI7aDE3FWmT5PU+u+hAVTC6OkpTa
MzgTCBsvzk1p7L1qeEiGdnxQ+LJ3K+RNVGWTeCmDYti57uydhoJfA8i6iUtPtpRfZpSmWmZ3AGuB
NnE159ogKzHC5tPdadT7XSWzk+y5nquGUjNwRNe6ohervjT98qst0SKrxa6OQzJ2h1b3AFCYuWoH
I1ALb4jQPDdvRwP57FgKLzJb6oSwE5WIT7Jq76TDl8GlJHEqXf+SOFVxkdP1dciX+X2UOi1dOAjw
YJtrelYUQl4r3H0faUF3cViT6H1axkkcMluXp0aX3RVUVLHngLoH49qNY6f2pj0YnLcF9ZaVICyp
Vv5eS2mFEhOFR26S6IcZFOIMaKnvjMxGJemU38e8tujoyuajNbfTDrm+8a7Pgoh8BzlqlvZ2JBxD
RtIFn6X5iQivtZtPVL1gxpqoSlOsDfu5XVFnax3rejb4V2Aw3tNokbWbJi3W8Kzvdy1cEJ16/T0O
HzTgEOWPJfFzu0B1WiTcjjew8OVpWayA+ul6qI6FU71BNlYH0sanq5H/OrL0SqPq1jMv+lJ30NLT
mIphItlTiHKZ1TZH+9UZ1igtO+xZKTGqiVvzpntaz5ccSUkNJOoU9if3jlQSJP1buAknaLXkD2NJ
MmhTO1TseUF+yBAHQt43rbjz8BTHm934yRhhzYw+WC+0NVDfdDW015hGpu/aAJNpaKMXhHMFKZbA
GF4tiMgPPW6avQJTuV1zAVrheRrIb847YAjr6DYrKWzrBq/2Vf3sO2MN7mpXeIMWKkt18GcuM7hd
clguQlGqU43XL16DcXwau/Ejz+v0uu45y4Dru9NzO2rzdUvhT6SvPbGynywuf2RwhRabg6fnceOO
9uvKK36rL17CcmfIV4rfgltLs2szosqcYrqEVYajuVXqL92UmvHcueOXesLRFbUN6qZosMmeafWi
CUJz4NrSzP8xcygCbyXQJfZrMce90arTKMT8XEjVxwUHwq+UGmov7ajUhfBTdRpcf/yiz0F9ZyjP
gbWyqXm0Wv/HJBx6wDS4+C+1b/RXXjDaN15r6CejJDMGNJmbSVQD65sHzCFhIa9kqpqXERPdM+Tc
j0DC+JLmkjBuQnDaM3eABkdqWTFfwQ1Ns/FBCLcLNTMTJO6kxXvnB9NdZ4npSDMP8Jdm64fOXGCU
Lb2PCdoKbks5JceUxilOk7kcfqSZ6ouYWiM37uaA45VnUotIi4iIqxVEI+PRMX1Yd8cbqiRqDQZr
iR6b/tuRWzRnSxHrZKjDg4n0osxUd4tZg8o6LLtHwwNPHViTj5Yu7dfOlOWON487u1rtzOjD9w3w
p72sxiBfRQIpGg7Vdm1N1Wvx7M8wxJh/4DTMmjF5cdZ6a5yr3kc1FTGcUBKiKq6jlspzp+FhCeqK
yy/Hpj1Cs7enZtL0qLDxQKbkCNywqAa3wuFadC9BVWtK2bwvTmupj8Gtu1a742PUmdpN1vI01/1n
hDIkwkNaD6FlrZ46bHdF8F3Rz7F2YWfj/8dLALJLwcZ6a08+nJz13hEUIJn7gmA4UHnbOxEVzfYF
WB/ZGBZym5g8QWNHJRiPulW9Y2gyrDXurHn6SIB2I5JvxAKWg3viCzS7dO4x+aXzlawIzuW4bv9Y
6nHAvLGorLssFZ0ycVJlfGhiLJO8Dua2+L4KVc97p+jb6qZypBZPfuMZ52LJV3u3Mklm92blmTdt
ols9gi8s2zFChQYZl6icnt1krZiXWRdI21yRFD0noCjJg6R1d4g1P70vct/02Dc73W3ietLYkcxF
flC+0G7JGoghGOHrFddJkZUG8vpevup1yvQL8l09r0w97Kb9qr3U6Tp5L8LFBbcv0SVMnHXH8lw1
JqeNpW5dHsRAufg0vSJ4nRwcklfQNE8D5oF4nWiEfavTXqzX9mg4/mFu/OHk5w2FVrSw6cYz/jfN
iJYS79CRXMR0iaeqkJHDz/K0UvW4hsawOjuvHYpX3emdt9EZ1bU2jZp1Ueep2ULHlh367yStvBAR
eAYO0Yk7P031CK7JSKBgUxbSC48n6pwi04kN5tOUWCZoz3jD9PZBpS76TjuvuouQudJXuc8G5iIo
yKIIMzpAD0tV+7eA26wRGLdrZplJwTdzzvBPtk0R5cuEw7Q82Lgw6ijos6LYTdAf1XAA+hAQoo3q
Ls2uk4CVhVt1eVTOZi9h7gy7irOxoA8ZXyRNjU2d1TQGi2GkCHfoFOdfWySXYCW+IiLOdb8nqMOA
76eGQQ7fFKFxOpk475Uj7CVqTLP7yBCxWjdm2aT0MptZ+8NZU+NG63Q7CT0+7D5YXGZky1tXmDA6
/e5pfp/1M17HpTzDnrYuSE+b37S2ndq7YdKC8YSDDD5MUXkYCV1xcC0Ssnds3Ft39mh6MTFm+RQS
LJH6UZ1aWkWnMQuzHvaScLvRWz3kPSn2yWPdBTX+KFGu5NeLVguCfT9DdfyYm6CIBIbgnedMecz7
FwUYhmINF/fRWhe1p6DTvQER6Q9ao8Ql7udiTwFxGgEOHNasVY+cki1umiq+M55QWjf3ybALvGXH
0c7NOFtUz5zRrlZwA2mVwMa5uxxtY5axRkB21KzuGDV46+64mzlM3vKqNYsfe8ly5zWjHuUVEDpH
EBVpg/UNPpLjb6NeOnbiSxtCPFsye1+42tehIRdsVcadAsD4kAOLRcvSqQK7PhhTj3ChYDIBvT7P
gCDxOLnJZetaD7WUNT1//tFOKcMuHSYkRwhwicYMS2o9sxXUI2viufFootU5UXUqWoDSJE75IaWW
m6PKfm2HgMI6QYeuoQfRajNd8/tZj6vDJouS9HFN7Q6tCoh6k9IzrLGMwU/tvHlUOz0V/guKTyGi
zmAixIdr4AROuYjF3PWyXFYeVFZEkYMCyWYV13ku8xeqjLgfZktwSduJ7hEjX32VLelT3XE49Jb2
OQChnRIkzpPmRdTy9hQtF4gcr/3E86sMPNJtQYgSo9j46jYs+4BabKLNdnZjzLeABuNpbaAiOf7k
B6WcXZYmKKSN6uwN052zuRsL59Ze2wsQ4yN9rs0OX7Id9bp2CzhGr2fD+aKu5V1CMVLsl55eh4Ga
m4iqwymqZHBPvlkC+TntFSmNIYTppe4HeaRlxs2gg+cGwm33pY2yWKy06HV2+b4WvbcX8ywe9LGk
bamdif1MFvMA3adHIMHnYdbLgygQ0dFVsI6hqzg6UkLoQhCsnMgZgfQ4JVOL3zAtbrsAyDOT6pDq
bXFXV+457QwKOM3lmBrVTgMdPDZUVNITHE+qSy+AAUG0kraqTkHhg/AZQ/MMVzq9mXkDiKZaCUKZ
v9A9Vp6FVX4ldiG7nyvzy4yIPFI9LbjBhMJ0mfT+4Mp0ZwXjvu1W87j4jhuaDbuTntxL7IY7HZ32
RW+P66EtrOF74CUfRpmBSAkysroaYrCy2ucSAvk4Yfu5RpUICEfT6WUlSm0jHNvY6tNjpVnzHj+b
GZsODCMJR+sHK1MOEIy6wu0a47J2pL6vgF8kIE+YYujeudn8mrBRDXPWXNpaBdKRvjFHvSa9KqLB
QIbi2NOT4xg0n6mKiJIF92Wve/6NnUM4K3t582eGZgpbGQAK+7tl1mbK2iVufGOFuPazZs/P6u4S
TJYX4zwb4eoXb+R2U7DeWHBe5oBCx8GyTHQFXd2+/QBt9FFpkkPFTCqxnhcq9pb1KjOFf2wX70mz
vZkNHxkhGhyoCHIvvjSl6R1sCxYDjynoBx1ps/21GPvskEuN8eFHKcxLKYJv/oBUxd3SFChg57iS
CvlYDJBKeNAvAixHhkz3g65AvbXTUru3ZsCv3pt+RSyfZV4vJODX5vheFA+NW9yU1LnuusCm51qc
db24ti01xkuh3Zppq13UakFAY9XvnqSHtU2v+r5JXtuxeSlVvVtyyUFxgm7vdC/uSbv6NhbDPh+r
5VE6Jnzkci99H1jL92hIk9eZuTY7MVQRUWBfGYRjv81+6KqggdIDtiEJajdJ4De/1PZ5Mp2WyiIw
V1jBAU04J3S3uSlmp9ijTllORp02wJmkU/SF/zrb7SvRARSsURqLyb2w61C358tZ6lzjGOzdLWOi
JzaD0k/TuXIYSuphnm6I2LhxnerJT/1jVpDIpbX1cQWQYgwZmbXG96BowXvrLNg1WnHtVJizTU8+
NSo70fce4/B4szj8lZ3Wh6oX33rHOIwpFdcVHZ7wPSK7SZQZVWbxnHrdgVJyVITqLtCbc2+IGy+f
LlafFKSiurBydV00rXvu9Z74JyQmnHxGMTDQVXEq8pNdI9RrBPQ/YtnYk0AYommeMl8dKCJO7mQ1
1btm0fZrb5/UUH4vRvO6bLozI44Rlr4oMGW7I70JPPVVBv7v6+hiivndmEtODcDZ9MQ1zlerRDk0
ZllOp6yJrKTwq6goGo/x2nQ3vs7cS42UEMDW6T4YUus4TgbYuKGQOxpdjWho9DBdd6Z96Q7KuMag
ZiLXMteECvdkmJbIUI6T5TEF4Kree2hIVwidzmiaM+4NHonMRgujL4FNu7Y4GllyIxHZ3ExVycSD
QCQoubCKXpG4ZYtZR+e+cspnn+N+lKHVvfCZQDRB3S21r6HL6mmv3aXssGUzc2y7SqVFRlYgahQJ
GGo2HOEvxxtbWnaExU67HYYqtHoxweyRM+YNTneJBc2/rIqux+E93eV2clihwpklqC/Wy8E+AOH4
p6EX5WHq57Oy5HVuOM9sbWddOF5oSs5KeaVvZTSGe1E2iodgsus7ZU3WbTfiS+b2j5FfJpeUyu26
Ib9gOIGaBBkqk/aQdXIK5/YdcBquoVBGpDd+ZK++FueOPCpvutSUBAVKrygSPzaqemYnQq82x1bd
PLWkVsTzQByC23DOJtQ28T9sv9vySl1lDjukMs73ybbyK/o1ikvYyeAqhQ49ZXlnFeHImTBORsf+
cC3OcXlX/ygDtkuUJ3VcC7JwYq/377ZYo2haqAdDlxvEbDr+Nbls7mXtN/Xvlo3/WBP+4eGk+dfW
hJ3KiLbI3/5sRdj+xT+9dN5vWLOp7CDEy7J09rQ/rAiW+RsFCtQ1kN9HdaW7GZf+aJO1fwMOJbCP
oweiMhwL/8+KYP2GuYdsQYzRpr2lllr/jhWB3LyfrHSehVwv+PQEExpq4/Dmwv9sZiqqZdaVO2+H
VKPxTmMtnVuzdToNC6aZotuib5GNYKPvtop0K2OHGctV+9JLSW6MLGxTvnaZtGUkAhdhMdLkwZRn
uj6LL9YUjNkpmy2WF2+WaGv0isAEoMnW9Y/0QVf5SQ4NR9SsLgz7QMZ/8gXzVHLbN9S0R2ZZQuXj
7utGLDZG/YFDovxa1jTHR33Zy/QAsr0+kOnTLTEWBw7WpSjbETFj6zGMzVN+Z3WWumUczfD/ukRe
HHRHsmHxR5wsXFFUlttrIc/MzSkaroXQBDYMXTqHTjibQDcvpvaIIxz3OdK5iki+UqQpEkwVJPFo
yzTdz7WeksChd4F+w5iiyUPteF26LxORzQSykdsRuR7HBg7RmqxHE38u/umbolEo/MLJ13OXku1u
mdrQLaBeQqy2MJGtu+pZGwsPdGvnNLJ1p9BDoI/+fi7wmA3LUKbrg1c0af84bgX26zFvnKz3wUpy
0P2zoBxYH+5GRG4gUx3Jo0VwPUy620/3plZvsSR1DwVRH2eU0T3HmXywaY67X93CLAeiRfSOuKay
FxKh5kiLLPXoQ5Ma7Fwy8PZlU/eA8UYDd4jCzmrPrUNY4jnH3vgVzrvhFEEMQ4e0acmMivqkjJOM
Hki0kGBeqOrtgnwGZL2mIe7RW1rlldWrvjx41ThNkQX8oMUEVeHeMroBvtOn4dVluwOOoNCLjsTj
quDd3CgpJ/iaZuqC/GJxzOHYi2Hu40ElwRoWoslRWBYO4jsMn7O3d5eUODIq6XTrZC6Z3lw1y8Rh
lmp68RiIujfCmZPrbTqioogNi2cuXEvPjnut8vqDSlf/FtB7NmL2DQsGgz91yS9UYGApRXsRDL5i
p7fy+dXzigkLKlKL7bl1kxEJlT4X85FEpsQk42NgukLA36E+L0aGlNlRCERsQAiiUCqf7Xty5Gx+
JfGz47CWC3CoBjUcx4nZHAE7fQ4DbKVJ2so7I5Aevsx2yi/mEVAt7H5P+YCCkMaTJgu9PpifoSDk
1BAQUn6GhaTVFhySBNVYQbv2W66Is3j9xCD0GT6CDKIRaYSjjYSSQqGgfYW98NTN8plloj5zTRQ2
jjYPHcQEHBxVoHl5hONhS0X5TEhxePnH66zDxhM1v6eofCaqdGnm3urdKILI2iJXhrEkfYXQfXlt
bJEsWmdMdmSQzXNHbSeZLdUMCB7aTa+d0cqS6jJ9JrxAt5D20n0mvzhbCIz5mQeja9nixH5KU3ZI
Mg+ZMR7RVw/DFiQTfGbKDJ/5MjR5ZXfpbJUHPpX8GTgAsmiGz1wa+zOjBuXbmO31LbrG+0yxKctN
Nl1MA+k21Oa270DMZN5waCYDZtWDAmCw0IITzhKGW/rvxjt3i83Jijxzd6ymOfUhRp/JyG5KUnZS
j3DTHcomiFav8dOnYovk6Sl7KXc+XjFU/XlvzAxDW4KPLPPqO4kOkLrlFvEzf6b9oGzCPfaZAdQZ
CbgFYDPdx1tIEAwReUHdZ3bQ+JkjpBaUMFHSZ765az6zhqrP3CGiaPQTUZKkEfGG1D88TVRnqaT9
NH5GF+lrnWSMH0E3Pbif8UaLEYzf3c/Qo9zqjTKEeiYLCUHdNZA+AUnuZ1gSuYDDGs9bhpI7+2wG
5qATL+f7bu8fss/IJXJI5d0qN1utn6FyCeVnQBM7GWFNJWverfiMcLJWwQuVmiPRTnYVGF9QlM6s
E/aw3EmnTbUdSX2JXURpaw7+zaLxJuN7qWCkQ1OnsCZc3T5QDeoqfXbm2CstfgIJUt/udErx2Ol8
dwpe2iJFe5QoFq/QM9FyIy1kIoV/lUwWqFRA1EM7kxkRWprr3uVFkCtrb+OsAq7QndUPq77QXzDq
aOrkosRFwWIqk5a0wGf+DIRtfJi6pBsaJV4PlU3sHsSmabH7VUKi27AVkCJlfpbxIXoQUQKAAqQZ
5dyqAYgA3EztrbnadDcasi4oaAjQqfaHPBYltElniqxcQhwp4NZa5yIu73JpDU8TgqeHBBONi/Cq
6m55Bfiu0CCM0p/sSp0nfO3AMmAgTJ4NTEdZw1rTYwwjkSoNhrM7rKWJbpFiyvKHyHIPUUiGITCs
ycgAWp6rcbtI6GFnE4QDYuGfqp69sl/6EOJ7SB+1zNHaaz1Xdvde9HrB3TWRUkPsJg7Cu51aZemD
ePl0EsdEchdoBTKVgn357VxHfdFqetwXLNMRTCoRVdVEVU6ot4kkXi5TxhKterXclty8MqwbLU9D
LVFIHp0RmeWupKD0jf9uQdOhgnsG75VnpJqXR3TrWPt65jMER1336hiTiexwnlEWrBPijXCVU/BD
64s1jctyENeBPuUPwWIrZv4E9lKkwfoSqMT+yqWOXwpNrleErqFe9WTe3lVuJh+tES0RQjBSNva1
zfYYDjkdptsjBrIvzJzZoc4a/NCzn5PFnAV9kIe9BaMQlVaDNsgJ0qYPq5nBdDfV83qZ9NukbeDj
uGBHVVMEklru3bxLa4hPuowgfaHyvLKU95ozTwMju95cMs1Jkpl8p3kGcpPXI6gn7dnkft37Rdt/
TH3v3JclSYuxQQJkult88NTQTeheiFSmISO08YNEo4DMXutp8o5klpBoUE2t4Yb57NRiD5vTPDkI
v06aTKWMzX5qP3BoO5guslm+ckJj8BdBZn1jgWUInW3aWEJ0iQrZup/Im8xrBckM69jNEc9JhWwk
SLQ24mmaLhSlTZiQCA25XKzW5MDpt/o3t8sIgRnzSQahdALmY5KoAJDqzhWPJOda4jzXaeGFRe1z
5hGiUQC4rnT7Q5D5C+o+ObpfdKPE6r9YjSsuM17QFredRPO1aoNEPKIMu920CoaIkXqicOk9oihD
skDHL5iTilc0Dh1/ts4WFr3VJSxN5wADkhYMKBVHyoNUNHirBkLt53oIfpIDONu8MKHMKX1iuoPO
Bq5c/Kft86ddPydUEKIg7JROtaJIiBJsE8BzdoxusMIpJfqNNc7qjIsmnWaoI8y61NdaGdpxc7ba
MCvmUiJFqbWrwWukcdA4DeYHN1g5m0M6uBhas0G/mGmZxtHa1/6uqWTi7+tam+6nxO7Tw+JwWCSv
kiRMFwCGsP4qEsXgfG/4SvrDNPdD3JJoKp4b21irAMuNnQeHsS6YI7zAXPX7Lb7de5S9jYoG/Ux/
mTTVqKE8VO2dpoyg5utN8iXoIDAtRCp+2u+XVZOsyFhvNCfA6NTm81U3mW3VIFxLOADCLK6lQheY
r86+9LvgTq6Bf5NCLoPrZ8N8nzBMA75YrTGHgkQxHUcZ0pRYM+luYGXXN31QQmbiRdDZ9RjbdR8M
+3Rsl2c/rfL2DIZqZLsacUoVurULhg54RKGKUJhQlqVq2jD3E3BRepPcuBTGUECKQmX/Jx0AcfHx
47//4TC3/usRPHprv//X83f58f3PQ/j2b34fwjXT/I1oE4/KXY8IYz+wmbV/DwTQTOc3C1LfBjM3
CfvS+Ud/TOHebzQTwNWZjm1g3t3K6f8ZCGAwoJPPaZCzsRUXEEXz70zh9hZY1RBp2Yjfv5vOXE6e
DhdAS9MWn/XzEJ7Wrjk5vEPhTJTNseT5SsMET9IXp0WKy7htfUV9lYJdSot8wI1gos/AsvbYY+s3
GpBOWTJgwNW0xo3nYqMj60qvbtxW2W+235jnwdfrliS6CcVhspq4LjGu+K8JSPVNMZSQe+XS1C8Y
D4dLDU/y3MDfdiNNhhfSCLSXoWuA8woyP7PBdt7ZkrU3u14slKkGExW2UiJ+sahV1bgcPdIf49I1
86c//aj/R9KLud2Hn+7TZ8WUadlbvLthW1s2yZ+SV5qlqLpSWD+oKTAxwKNP6reI5IMzSKIYU2KW
eX9rXJsOCa9h5g7fnIVcRFZfD9chbsT5QcsL3m/C68Zn3SVwOqSFTuK7yK4aXtMK5ZE+6qGSEtGt
MQz5TkAs/U1vw//5PbwAzR9pSMGWQf7z97DGnnP+1PxA4pDd05/1PbPK5VC1DMu4ooDa0+ZDtgRS
eiK1DulIHCR5mEukFjTmi9cWUaJS4z2pkvGUOGprPtcvx2Iyj36ayXMpRvvWElkBNdXkf5MC+HPc
DqmN9JWRoAEzz2uDavGXsDGJPsuCA/whSPm5FOQFUnvOlrWo0bw0OIrEf/2b/1LFuH0eOXIGSRm8
GFvEzy8heetU4Rcwve+Iy1+10nnKqtXYOW2hLpAbV+dkmnQoICIukMDx7LO7/fUFfDa//fzQBRxH
dUTHbLK26f/yY9H6MEvoyO/5WukGlgEHHRYBHt1Hkwjzx1olnc78NB4ZPpx814368l7bkPwRTVTL
22R0WB9qbNmX1WzeOMJjjxzWqvtK1m+1W2EzsxgyGMf/WmvY9sh5FLvG8LTnJtd2o6uXzj61FLNF
Kq37FS/acFFXMn0RQqT3WsJYix7Ib/8mye6zXPKnr03VNV1VjkOzEmmPv8ZX2sQcpFmmvlmjZGhq
THc5LeQzvMq5Q9K56nmzp9RKJ2kHCAK36oyWgXye/rrCw/iQYQAEuyBhAgxkahYSOTD8ULzVDi+u
pqtrTqArNeqOf4fY23mes3m65n+SaNzRj7AMEaUM33pFsnL+yJx45yETO/71T/u/HmX4S55gkNSA
1D771wIoXo4mHaXz3nYYvIj0WXcEyWdgSwb5ukXydzVdnw0UP99SioUM02ABM7bHedsG/rR8dYXu
mdbSvQ94gl6dJHV2DG5lLCpVFwQVBOabVQbexQg7namEVPgy6e/NUWxMMcdw2C4gpqaVGowTnPcF
rFWZwsPa2gHhsQe57ncWs5WvSAkuYcgpGyPG2O/GR3AyUws7lU6PxtzGynPV2Uh076w3nkUqsIAY
k5o1WqGDWRfH5/CDt9+4cdzRAsGQDB5/fe9/jnDjtaatwLNd0kSJhHNpN/35XtR2bs9zvX6bkNjG
ZSr1eOGOhTPK+DNnprBnd/mbj2SP/3n32D7SBQRlCdtqDH6BurM895TTzt82DPoYlGpT0Xpp7JQw
I3/95Yz/taHzzrBI8jOTGsTL88u3Y6tGjCH7b0swvrqyQdvcEkr/xRBJVKxBg642ndaLkmwgdNo+
FQq5LOhrtiFH/+ZSzG1P/Pmh+3zgdMekto3m+l8upQzwAWZm8N7gLviCTqRW4RDY8tYsJHkY84in
O8pm+PAimTBlanaqvWain17NwkUNVE3dzWwNTcW0N6w8pbP47vhMF2GF+RTv0ZgMF6hWtjO8lOJs
JjnzRGUBcKECS1w+svbk3/yS23Htly9lGb8nMm1d1zy7Pz89er76XaW5b1VpgkW41ex+6D0qQcmr
foMRWjWh8AWnnIrAu13L2/N9ln4Q9rlNUr2XmiTbSaPE9JKX0/WK03tnoPf0Y0cY4m2CPvuxuAj6
QlNbqTnPVvOB9Ir+ukwXdLVodJ87kNsb1mKw/MK4IBQ9v0PY2QAwIvzc8sp8boCuCBAKZdKIC3MZ
MIm1mmnvWk17qMrVO2mr6aDVboZLo/I24wMuSdrhHHJECFQhP8FwLTS1AVZw8Td38DNo+efHArLH
83SbG0A8sb49Nn9ai6xR9VOfmm/SzPQvNimKgDKZPZF3ntUgEb1YpBcbwVzjv3Bn5LXIHSCGKwya
Mi1i7Ng6ABOcQlVXL56pnHvwJDw1JUq0qG1BHMI5dQcA6hSSV1N9c/f5jv2HbvzH1sX5r2eduMjf
m0Hlf550tn/xT7rRIt8Mvx8hu8SbOew0fww6tvGbRwvcdnzj8Lalev7/Qcf8jYZpCCeU0CYZ0gYr
4x+Djv5bwF4FS+lTErotav/WoPPTa+vR9MZhgixsh7/EGf4zhvJPDx3VyOmA5NjEwD2lFySOqLjw
6n8/65hPITOaHZ1d3f918SXycQ0mwgaQr9jLZYoCj5hOaf7NG8RR4ZdvQwD0tghte7mJ2jPYFqk/
fZtqzHLLnNwFx6+yzZD4tMWIic7x8ZgNPv1dG1vUlb7EaGLTO5C2+BPiwB7VbRu48EtqHMSj+GSd
akbM5grxommdulKHmbI+WSqAbmwzZAHBQalPJgslKqDGvBFcdmEk+cW6zsPB8FYb8wsKgWUAqkaL
yKWMfYshnJad+5x4rw65bUu5q6UVaB82JekdC5MjLvQBHicmcMg1diQNWN9IK+39C3tWxsFLLLmJ
U4RcMM2VxU3SoMsghWWaz5NnOfeOl/v5jd7M+vNCjkwZ0gdfPo0jiVm7dBbNtW1igtqrtCNfBcPB
3B86lWAtnoZNdYf3CHxT/g97Z7IcN7Jl218pu3OkoW/MqmoQiJ5ksBcpTWAURaIHHI4eX18LlN69
ZEiPUVk1eYNnlpM0UQIBOLw5Z++1vXkhTNEzuMtkYkuCHtFVxUrKSDMraoZMY1uqXMEXAkc7nFs6
C9BGpC7Y7DjzgmTT5rbMoMnFRXemWDEO4gbSXwGrf6RVq/dTc95buclpuLQgdNkYlIovhTTFGbU7
s9qCMxqvgljlBKnJ3ugWmTfCzXH0EWSKDIvqCXyr91TP8UaFK8Vrl0Nh4E8Av4aY977Fams9018w
XmneW8VX5Y2jTyEfpr5WqKQKeRFiNAgrWAG32qT1/YrwA5FshU5P7gYmBA5TEBy088KKXuCZmrBk
UUIf6FCbmt3q3xqpmMWy1AcdSJjemLQINQ4VG9WrKANy0qWYOYWk+PrWW3sRxj2tRnbAqgMFM2no
Qaah1j+6b63J6K1NWc0dS+TI3c8z7v+fnv8x76D+79PzKhxF82Fu5sd/zs2GjaoD7qTqAnUij3IO
yv5ZhNLNv2wmX1SJxhyHSZzqP+dmQ/sLSuNseXBVTeen/jU36xoCEhMov8P51IKD6/ydufnjhtwh
g9qGokswg8PcyfpwtE90lbHUpGmHfu8SWTCg5y+zvaiQlcPUMQk9rOK7dw/m6udm4z2492j+/HlF
GkfzRpnNiH10HBJ55EZyckI/BY5A62GTB7H/+SXeqgP/2ub8uiuPaCKsIbZHke3jHI1As4FQ5WJj
Wia7qUX8t7Rfg328jReXw+KFO6XC/ywXe+F7J06XR5WLt2tzxHF4Z+RdMH/z5t6vD2OmCfx+QegH
8jmqLzN6bpGNQAJBdRgqHPoPOTF9+fh64p5nNO6He6YRyijjyM7F55zMj9eNAW5FUOhQQzcG/bNy
o0jtgKb8zDZWlgHFJBHXemZtXPvb51eeh8jHC0NdZVdpmHB1bc66Hy/cuEoZjqOe+qUJgn7o6GIh
TltlXXdXGgZoRw2U2+eX/G3UEnY2g8h5xCzBkFY/XjJmxchDTMs+KR7f62Ho9vCCm0XUKled6txL
tiE3dZ6kJxb/P1yWPZQ174osdhlvu+t3S786dJWD2jtC0xiimu01/XsKPWqF52SHnn5peHuzd5Tn
z2/2tw9m5tbiSkZkO2Nqj19spblKleLo9jMFSSbC6iZ7GDMX99Ln1/lYF2Hgch2g75SjyRXkVR5N
BXaY2bKuwK8EdYZ5V1sPeB7Qz54BrTjxID8e5OZLWapmWFTZqb8zJx4NGTvsYMVXHMcKp1nE02HA
YmCeiv/9/bnNFwElDeFcnaeBj4NEEF1UagqkWiwRyFKcwKc12q0+f2h/vBN6CLpBRcOwjh9aPtDH
ajsj8ecYpDX9M7EYJhTJiRot//6VOKaykswBpMQxfLydEC+7zjfOMIgAMSqUhcvM5+M7cUN/emom
mnwLSBHjYF543k9fMBVcUxcYvBH13TmWvK0yceISs47xaMYgKYCvCEYzr8Y4fmgKWhChDryZrsYJ
kgaGfkU9tdx2sryd1BypdU+O5YihcmkoHkhJotN9vWjVG112GuGnDTz/AZLhiV/sDy9TpzaFbsvB
VUPN6OO9Q5Yxwjp0YRtblDEw+yP6WpjyVB3j9+WJvA4WcNZdDmUkxB9dp6GB3tQx1jUsjd/R05Ho
2CR3UMgtVMwYQHS1xMxR0gjK0axEpR3LhV619T621PS8Cqt4a6LE31UmnW+nNV6blmoeedNYJ9VW
/fH5wPt9frfmlACqpTqwUz7Xj0/FJnMl80yHpzLeZsMPJzhkvn49GvefX+ZtYfy4jnAdtqUc4ByC
RuyjSUGjq++lyLDQZhCLJqAb98ixDm4ZJPjIJTBHX9aYrBcjDVV7YQxy26JBX0k6PJtRSUsb+U51
YlL8fcpnz4bvet6NYdc8nvJzQebE2ELa4hALSXEMr7ACP6XNtrV2DabObYGs6sTq9odhyKncYwyq
bP4oJR49cASaTPcaXnrTWREDkS0Q1O+DsjnR0/nDZ8iawmzicmsUhI5mlCGGiKTiIaLCU0DnaWCG
r/PSDW4+f7HHlwGCyBrNFMnKicnteEOUaIqutTnjR+ABvUTcESzbXq9P3Mzx6nV8lfm3eLc2400L
DBzK3ExZ6csIZI0PksU+0zujWtEibE8MjOOXdHy9+c/fXS9SvRiNKHdlyQtTO5uqL9qpB/fHSxh8
c8QqUcI2j8dBqbay8bgEwHK7QFdFxGSJsebz13NUtXZ07sSkIM9nR20G0P3RbITamhM+YSm+ZYX9
OUR6e5MFYvja4VE9qKqsn+oaSEuMNGrIh6taY3IkK2SqT/wix/PM2+9BAjT9eiqcv93ukI0aCtcR
nB++KyBhcuEGLdOfaq0aXe1WkEVOjJm3Ef5+yvl5SYNNOlL8WWXy8SW6Vm9YatGBPXPaYWOKHHdW
i6wksBGAYC1JbunHW2hJAko6kLxtQ9HXQxpdpVoofPxa6O22hnNNRaq6a6rg8Pmr+cMAQGRD+Z7p
lZ6CejTGrMnkbISZ2TeDvn5WXCOF71qzFAbBcKozc+pa8/f1bjxX8KMtPWH2HXFFj6rxwx699RCX
J25pHrO/PfF3t3T0xFU776N+YufeA407DwuxR8To97Z5OXrxDYRkKmpl++RIWg+fP8w/TEOzgYKT
M3s19u5HV57itIGOBqvGshXU6dJOz6TunppTf/+aWL3o7oPLd+bbdI6eI2sw5X9ANlgNMAHEeb4d
OfYtrFL1LfzcMgnvS6qgXlDs0UBuAE2dmJh+O4CydeebpnWNTMWBAH80E4ZKLofJxZkxhOEPpzEP
mZGBiVYBSOTRpSabO7XVl3VsLHQZ7D5/yL+NoqNrH43Ypuw8Na3JQ5bGcw/XWIfiShv3xEzx1qL9
MIqOLnP0kJG/AcajjIAId1w5Tgs8NX5qKLEsbF3sbaTeKYIUEpN3hoOlBVAJ+uC623x+s/OI+e23
oKLuWhxoDOv4gJE6Va3GNa+6SXEKR90+VpSVoiW3RhasYG797QmSu57nAZddGMjZt/bYu0/Uxfye
Qj6mWW6nJFc5G4zOWNcJtbRmLOr/5CFT4ubuPGpXHKQ+zgikanR1Taech+xtIxHvI6u7Rn+6L2Be
a4l3IWw86drknIPF1hdidPUFutUTc/TxBmwezUQBIbty6PVTcf/4W6Sx05NAh4V4igqzvWtqci78
iTCFSyWtTPmlMNpe3GamUQIryjph3Xz+ko9HNO2LmVDB23XoXXDs/3j9JuoQffY8hSK/VMYzrwbS
F52KhJzH6/uRNF+EV4rahRljLml8vEhnYsmx4vmQE+9yksAtdeXRlHeG5MTW8k8XQrtGTRgZEpvM
o7lBZDogoHkJMYdqFaLaTYpUHpAvVzcx7MPPH90fLjZb1Xh7msah8XhDnwwKupoMOLDZqWtqYL5j
rOsSxrVhnBqr81s4eoBIVlgsKWGaTHtHD1B1EkD5mir97tG7LIK1Le+DHMlcuyigewzx2rV22JVO
PM3flpQ5epE6LIVdaiemc3QyKupBmZqGc0k69ed8geGis6Nvnz/EP0wyDpsTC+UIckG0BR+HRpnA
nNEH7gw9/VfLauknRVcuYnVbLR+bYPyf3NK7y+kfL9eDD5iiMJm1cXGL86naD117+/ktHY+Lubb0
/paOHtvgmhGFKEQ/7LqIKujlsi+cVRcwU7NenLih44vxaSEfZBiykabmfDwIY0j3oRpQZsjqqFiS
bKA+DJD7/CLNymVQJsqJQX88JubrkcIGIMMyKUwe52VGRk9IM6YHmJ9EtbhkOGEl0lafP8E/XwQq
CcxNhrw677LerQSWSnZ6j6LdR+AYL3CHYYqLzFPKmT88Ok+dNXCcRFHOHPcGWt5RjX+Iqc+9hLBd
9D/A0srsy+f38ja5HX27XAY/LL0O1JHHyxq4nzwVMPyxtRvrNkm/1HH/lGHk7O1sbyTJFVvGNfrD
cpFhKXeku02xMusOSa+9e68XPGalhrnjAbBysDac+PU4BhxNLjZFN4ODEWV1g4r+8S8Ip9uNshwn
qbQR/Q31THmx4EvL13ayR2LfMgX/N+TJNAB6F5S3JWUta0FsDcYGwrZJmp6dQBaMEbwUl24YtNFD
FLpWdkCWWjh7MXaY+0kAsqZbfXKGQ9ZryiOpBc6ZMSFj/1bXVQCjvTHLyx5FLrQcEcBAHJMECo5W
u+02lZW8ch1gUC+FG+uXgdrJ9N7TIA6xJWlBYBPQ4CSJu6odxbl3EAZf93rUu+cxLgx3O/YetHsv
rssNCpHyWqolmjIN2yIWx274ovY4Dg/T5I6XJojo3WAbFvwRPXiN2bQ/hsTlXejoFw8JRt6FkjZi
a6bpq4W51NzV6YAcV3QafpwwmsIKobGNbUSa+NvGLAztzahT5SJKTwHjGBQGRR6gzwh9XLmOEdft
C/pKkNxB/NNYASv9CIJZJxgrINEEE6S7sFwxyX3XxMZV2iTrTG+iMyKig32lpd2a1E2wEYQzPKhK
OsmtNWrquaoV5jVaFwPixnRrQwM4VIj3d/0U1SB/JHG3bbQOwLfBa6sBzgbECKz6OYlnq5RB2X+v
rWzMST0r+3XXkomdk65xKbtGv2rgUrQ4+nKGNG90qY3K1N6GaEfvrWaoe8rdsbDguNGX3nVuMZ1p
qVABLes5Dy5foSlq4wXoZui7tRpd9SA3ejNp/KmA9+GqBLSI1Hm0ocG9SrUxVmOHahJpj++IaRmp
Y3WVD7D+GZlA3LPh1bXhWZURBmi0PoUSLKp8I6wRnHWvLKbMtH+IfIwS3y4IL0qmbKnEvY1j0oFs
SQCKQeSVnl4hUFWveV/kpsWxql141fTdUvEPq7y0cBGHOF4WZoGSKeW0bnjFq9GhYFYT96qca9al
0vhhAmOmL02cPqCwHtJ6+u4Ysf0VHA0oKSxB4IrnXzBOxa4rbTAHpTNpaOeUnS70V2GY0F3SPqoW
bJVWgN8WLWxGJUvviU3FiSGIG+sUEKuteRNEL95Yu8VCDUflcbDKy7HkHbOwAQwawTAZsvT7aSTa
SsxR0qMCdcUZ+72cDxMKflFMdRoqUdHqJDhg8Zigt/oT5KcVqC5tnWjdpc0uGoPvqG37nPJk1rPj
qFbohu8w53Q19Hg6kThEKal33aIyhvhbUXMwqq289YegejZU+KxVnIkLT9OmPcey9BJxm/GjH5BL
+LhvzX0gv01ZckbRX+t9r8Fd9ugMI3la+WXWTPe59SgC1BVaf18yPAogmNFQrtwe/UWRQZ2Oag+z
Hnj99LZXaAYvSKjWb1v11cTft1TdFmagR0p99HXS9adQYZgNbKgWADbVJa++uUupI57VSZ3d1wGg
Fq1KSEARNB33DVNb1cGIbZVq3Sq2/lzHir2Oq9rbgYnRHDQh8GBS7UIKExAthsmIvLbQI5yQzJI6
s/ZFFK5J0ltNTc0HhBmWbLkhh5ZvNeFC1fH6YkXMfbcpv4RdJpY28seFhltR6xO5ivMa3hty6NXU
TxsziramW6+KCep2Tiq36n2zWn2Nj2DZsMHIpnjdmQTPJe3DQKyKmsRcLllmWgbsEFJeSQEEma29
anB12UO7FS05dAN5JLiL1H5Rd8GShWDRlWXfbDtwYQ9Vrw1LkqQemcfASWZqtwc+DdleYLBSp1cb
bJwZYxuDa/4FzUcHm5JpIbQhYwJEHMQaU4r2XVP7nk0kGkPGxd6U5nQBANcmmyZhY8F2gqJMF7b1
M0r0Zze0rrE3Zls3sWeuTpBXoOKaYNUpCfms2OdvjZA3XVtmhN1jUrCeAZNfY5uobvDUTbxvA8sb
MDH1StcyUOlEDH6fwDHsujH44dYY1AmqtL+oRZhtwSRfzAw83H5fCst8xKPsC5dIgpAIE5sY3pVT
G9twnKorAJ/VTaWQI+J5A9NrofQwhauhYjyhVNF2FjyzfC/HwbzOPXoc2hBgo4swWmF0YH1AX//Q
FCXMUrdNslVeVP2wDyiabLwu3AQDn3eA9e7VzGfmLdDGMborGkJZcEwPG0XJlfPQzgJ7M9W5c9YU
aaQsR3dy/bjOTZJ6Zkx3Ep67bklyvEQnUNNLww636GfO9KRpz3U7PKjdYIs9zUrge10fPMOvG0in
G9RpM1nWVWbkgmpgni77VBxiA5sMR+alMhDuANLYhVrOKWyRSbFqcL/qMYD3boz8VtTDNkadOXtt
A4sORovLhuBd9SGBuGHuVdy/5k0dGsaL1OY0L9G3K87HKzI4Lgw1uqD8uqkDmPVkhyHbDKpD3B3i
mq4EEjO4XlG5yzKTyKiemi5SVbu6kaNs91kkexJJjBjVae8mj/hGxmxfIwTWFqaFXjnKiZyRBAlm
fNB8ohb+TrmT1i4JDfnFG1Jrj8gbI6Na6BWxQ0XmnQ2hNfkV1c8Fg1klvYN8yUUxUiWm1WMvomja
Rn043bldS3hmJqrmHu9sRz1bcjW/xkq/8kJn2gZhS3hBrz2HqgHHqZxAqZaaeGSmeqKPJuhQNCbC
2MEbr0NdgdsEmPSQKSSPEiSqDjEwjdE4KEaGs1wLh1EyxZBfvZyJemjM0Y0tRi1IKUkp5cXgjOqy
tIzkXkll2S9yZLjbDHu1D/OkR7wHMSTe6pXT1r4MvfCQTJX7rZKi30BJnDyWFGsgTQ67bI0UAHff
sou9ypphkA8ekNQksR9rqFlLI8NBgZZ/OG90ZWeJ6ha+afktdiyYqeZUrYWtgJmwrVkcFvf9Ibfz
8SoC8Q2ezHswkqa6EI6CDbPsCUSJrHzjCDKs+KnwUhvKMvYdZmoFiR9iYrJdMFFPYq0WhMVZCZ3U
qhcI7SsvuWhyTOhJGIaPoV6yQZkZ7JgkK1JaMQ6B/Zu+muN4KEgASbZ2aGwjV/iKEcYZ4qCuvGp6
tzkP0iF5xgWGyrBgC045ergOYDE5XXmmWU11U0ZhvBwpBC6byEy3eRtF54Xb75pINchDdEPCFvKv
oMZ2WCdltKrS6zxw7wpR1Jde4DzgiMEVXRjryRI1XYcBLJOk8aEQHJk/hqS9e2dZ3aUbwfrgM6cF
B3hdztacuktIYbduakFcHVv2h9AqYDYWdn5jaCA9Finf0qJkC6wsvMy8SSpimxWsKXtzLEnD1KP6
ETbODZkc10YwPCijsemdrAm3WcaUkzUry0CVyb8Y2k+kmhvdKpAGMBcoLMmVEbPYNMFOTmZ3FTdl
DazdUgJvAflLfu+jonpoAlfeCDa+l1VNQEFfT+IOl/UZlIJcLste3MSx1y31BqJY2jjLshTp6xSp
kK3k8CiEA3Ng1l4uqsz8ElnJQK1If3La+AWW+HAe6UNIzCQpAXvptBdxovcbbeAmykKnBpPGXwyj
LGFUtvAKhzkDgjwa8lGzs9AqrcswS2AlWmm7MDu24/UYH0JVPW+kvvImAoQ9jp23FcEeyJWHgeAV
4cB+jp9sGfl2J5xX6dgUIhsRXuatu7djoMauvaa44dvoZMy2VDbw5pxVVhnlea8ZxbYr4RvaRA5u
bY2At8h15RKCSBJiYFYNcHDT/D36JaiQEZl8l+rVhZPZGd3otEogyOTkraXUR3qRsXDryEq6M4Nc
nsgfZLCxBxv/pAbUNClpJqmjJFAB2Wq+SY1mDMEWMde3oQNy1up136yi/huBBR5JC+F3W4cg1wYh
KTVRfeN55beiGqNVp4ZTfl5JUGDMIWPDBxClO9lq7UUl2GRFTTNcYuYHa4nxpFyTZz4s7BYQ2DJO
1ZAeP72IBbG/3UpoNlAPOtlmzHwKLEnCGpuC4lU3ImUnB+GtuqRKTJZNYrZWicGsmnuSojec8ZWe
5qRiTk2CjaH+Xowc1Um1hc4REEXUs6Ma44pJnAQSsc5ka26xEmE8YhjATEuHL8WcWGeWCklH6Wup
t/I6sZsiWwNwyi7jmGVy2zCNkjYKO2iCGEeJd2n3VRku+XCKp6n3vGrPqZl89m7SRXE+FPo4lWzs
DQhwKZS/G8IIkX9xxAyHZau5XQagucnTrde3cgD0Bp/UWXismc1FmjfEuPnB4DVLYhv53UbNS+0b
SWXYWNPN7chWHlVvNwxGpu8FeZfqFRpZ7DXK7F3ZUkd10e0mjULmLrLmNhuN8SGWFGqg3vX8AkBZ
ajTWdLtF4wLSaAjuXYS2agQPuL67eEMgfF9ttOgt5at1xBPQDKIVkjQt5iQZNbsf684hLn4Yx3t6
h6mxqcTovYQ6mbbLznQEjkwjunLqrLmFjEU2gG4FxSqcxmg4F0nX7/lJTfnWhy5EhiSS7hesFx3x
n2U2GN9jQhSvOHaUzMpAPY1LNiRO/yVq9WIVwHzRF0EM8+VLp4RFcBkh9oY+KwYnPk/a2g4PpTGq
FkS+EGbr7P1lSWrORRlp20Fi2S/KaacQEMq9yBfZpITLWEVTL0TOQWuBrkYa+zwtKu+hJHeuPaPV
lRW+ImBApqnlbWL2Y812mGIk/ArnKJhhYbpi8Q5sRqN3AH/RX6DvwQCZnBVzdFxQVHoN/2qOAmRm
S5970A/3sdZH50KOGUcuDRNnDW6HHlljDveIqa2+24jgTvFu41juY7vkIJ4wq0y+sAOqUf2ahU90
0aHEbQg3NA6rW0laYrCnlKOfczQP96ym3TI0OcWqG029toAfLMlLJeo6l4aTb6NpCes+jHsObEqt
LeEgkZFitfBE9JgchxGv0bpotFXnApyZVfWHLA7OjNhaCXU8M+SD6XwbJ5i+UovXgTGW5HBLI7uW
UreDbQKIovUnAgusA2Tk8loU1tKZrrhg+djrmlgD5JsDNUnNm2bm1MUUPEh3qVAmN4ezsW6DZZRY
VHgTWa2jxPxOwUPx+26cEzllcS7q+Dyq1Oai4VRnuwuh8JTsvoE4G0gouUODtD5WN90wqS81Hcl2
EVtTgCTccOUd8CeCFvnwRprdnTyjPmfc4HyvvvR6dS/OKAjKcwhdGasl0Da+KT/hvK005rluNIJ0
oZL0dvL8VoTIH+wqCQumc9tT1oIIUW2dqWlwGdu4JPS4xekqOea0bPYi5TuIoYVdDMSVNfDdmWSL
CfQUhGT444tG01Z9V9jM7hko9y721Z7dIU/IMTIN7rGZ7yxvAo0TSztXaNnHHhNcSHIoURPR9aiS
wbU2JUyXi9xS9pGuf/OmcXh2wixFQ68IAEW94UY+A5LDjVPY5F4qFF2KkqKMpNdXnLtp3Mi1MmTR
CqJ5vOw8HU4EHJn6ANM5oKBjBIgJI5VfmI1btmpxkt6BVDojvyByYbWJr0Oq7hwZ9GzhzHboV7DT
+gjYtDYuqja6qxCwilXvmC+1aWyo5j40FaewbZ43kUPJKrKXDlKIg1YUBiSZOZGP7+SOPWl403hi
bREYGq6wRlg7XaMERS63cemOIOTXmYKRYEG6ejfcmXZpLih9VX6suUEPlaQGKt3cDXYh7O+tRmxY
QuQdFZDY8g1WZl+fZnfRIq+Z74p1BFZE2bUWuRZpTRxsJPd92R06bCFU3rw9Wbvi0ALqKUpVW47Y
X1LYoFMHzbpVLA2PctkbNGFyxUrPqZxPzbIJoasTKmJdiEq2tDI78QQfPhn8kZ323ilynXpCipqX
YsKcC91lw2VXpMyKbjxxDnPK1ywjwukaOpx665GB3flaPdX47jLloUyT6HxQHLW4BGcPvQWmdLAD
ICR1cj71tsKqFxAuvO8IHjo3kG+6qyAo64LdQsQoy8JpSVDgkKxTqhflwpvS4i5KvX43YW5+KCMj
Kc7rSC/BE6dZpRMPr6f95Rh0YbKZ9NGBjEu8F9unEZCzggMFs8tgvqoYImG2pJwPO0VPli0F051X
6GShYv+8q1n0f2SqTIljc5X8mpwvImeVLtCWqUgrTg81IbBMNTmCfNDIlEuyjWeN4XPaN+qZpyXh
Npgw9MDDa0oDEBJivh2NEQ1QD44xdw0Ze6iKNbVrkVs3onGiAAJCP3msd0QkCU6jX/vYMDl5KeYw
k1G0GpYST7UNETJq6wgGjDOgCUnxP24mO0AxEwlBYcAq4uiKPZR5T038yqinYpvS4zsbwdBdDjkH
I60lcZ01tE/2WGeyu6RjZFGX0EpSnNTONTmf5Ym10quRKvx2yFTRYypKpT5VylPfIwBUoOaD++mG
fs7lYQYYt58X+v/Q7XgTZdpoU5F+OkftboxgU0Q2mvTrRi5jyl8jc7jt3QXDiY7ycUebcY7O0bXp
3Kju3Pf42LzRh6rBDUb7i65C4xO0KvxcSx7SyH7g0NovaXRDzu7Mv9utfLuuhReFrhTkOOuoRxph
NiE6i85Ul+fZRpVhesjHUpzo1x/3K+erWIgJ6fs6GP6OH2PYKFhBMx5jZNq+UWiEs+pw8B13XeR2
t2s69ZSp9Q8vjnY2utTZXI/U8KhDGjV5XbV82ZwRNXJaC8pq3SiKHXkHmm+gMzoxUObm2sd+lakC
DsBWqSGYp/v28f1pGOBKXXDicOtk44Wjn7nuIYEuZbTjticdYYzk9ybNHv/u+DRRS7vsYEyNvrl1
1POL+UKrFLM1MeA5NFN3OTSRb9X2TdC4J9qLvz9RLmUCgZh5Kx7Wg493OBAaqnfzaSKndIOpTkVv
okm2wifGyu9fArIKlKEMRg8gw0zued/GLChJe7VAjWBUeIuzcUnoEj2gCQw5iTaNNq9ip5QCc3P5
w9vj4wbEMGt2LKQ73tFX4Pa2IRWHr6+FNLMYB21DCmA6b1NoZ6n3EAy/1mW9Dak9VuSikU3xQvza
TZLQb/j8hf5296aNWGE2hGGAsH/TYsD8qkcw3+SsxNytcV32KmEFJO1JtlLZtjhlmvlt3M7Xs+jj
YiOBh2QcjVuLWrQqS53K3iq7as6mRbVE7ffQbD6/rd8mAC4z979nffts0z/6HAubTb7N2k7avFIs
sHkQ1BiMN8JS7lgoYt/Vu+X/7opHmgUI9YBQKbT7dvZDZrgKMhCABoVCpVnPlP7Pr3asr0M+aM6y
DyS5TOJ04I9GEFIlgBrEkROX1e41OzgYNWkX7CNnNjwJEJO3Bt6/jsQvksjfMlfelTn//fv8d55L
McqYFKr//PcP/7d5KQ9P+Ut9/EMf/k79n29/HL6Uy6fm6cP/rAiSbMbr9kWONy91m/3893/95H/3
D//t5e1fuRvFy3/847lsOd7xr4UknX9wSTJGPzFVVu1TU8r4Kfu3TRsXL0/Hf/WnwVLTML/jJkL1
gynMYTL5PwZL6y9qRuiOyOwwzBnBwlj8Rfky/nr7af6IIyyAkLnp/8v8rvDv2e5MKMFQT0FSA5Lz
9oh5BFc/pxKeHo/8X///3u9oHCnIWGvx5M2znIPlBVvg8cQ9eKYArMApukjdFbuYzt5wphSUxvO4
eFRaJfmGtrkkf43jCzCUtiqGTV5ojbzIROj0S1LUHYvibD9R7nGsyFkFnZ0+FmznY9/q1SED7qG0
z3GpKk9WRZXizFSjWiwm/JX1Et6EMtskTPdOLcbA9kFVmnwacSQvAzOlpoD4oWVfzElspeBfpOlt
khtoCkMvzluyISoqfaZsd+/e5q8n9f7JHE2ABvssXhve13n1Rtp3NCGF5jRYAqSIA39sD1mofdQw
CuwGkoOB/CvaBssTtO4gL8OHz698pJ95u7IH8sC1WcZ5w0dbsEhrTYP7IpSK4JfWFs2BhUBcfH4R
9/jFg2Ng0IG5nO2/Ls7Mj8sbiXr0XKCpULzQYCg7FYf9eEqta1XRUHLuCB/Dtw6dhvq30qndNTnw
UazNsbFAVut+smVMWoCAto0cAs3rogbNS9RKTQJUSgxoTdc7pPjcksgr1jnFF2eBnqQF4t7XJg1H
Jt97+LxlC9qsqZC0U2czqS9YHZGhTd9YOPSNdulQVbhNOVz/GEE1lks1sjyjvwFWkt20NDa/ysqJ
DmkU6a+yHGyyTkN1nPbYFtUnQ3UA20Q6+oMFR9FgCTKONPtxrMR3gALZiyiAnPpA2o1qn5OilSyV
Ee/XSmaTmlzQ5fampVnmZCLUsitCYoLU6iuFEZMWeu3KF9eG7OIPpJjoq3QK4oq8jNqhCg67uvHL
sbXVrVll9XgdMNqvPJjvbMl0Aq9XptC1R51ubeAHSgvUGctG+ZK3+jRsu74abgmBU02UFB7FV4jv
NAmtRIu9JTzrID1LAzuGoDxlXclpXHJ0h6NLOw1o6GIIrOq7aYXZ6OseQPATO7A3U8y/tinQKwAD
MqvZUDM8R8Wd8XHsKFMZE1r5owQ4vLcIwL3uKM5B7HRpM/cZBPNKVETDqOXXPkoHUA3GIS8yddlX
KRweLQq3b4P5b609F/GzLOvytTleWT4sP5cojG4b+fLSXDyJ45/8f3ANAuf47rueV8Nfa9e8iP7H
P27bH08f1qy3n/9l7Xf/Yg857+JQZANxnMWFv6z92l8umuEZH4lB38Zi9c+VByilrs+fBisPjjJs
8P9ceby/TI7ksyXQBLEItEn/OwsPjZ6Pe92fOxWb/TuH13mHeTQBESxCk7+hCymn1r6LKuzLLm34
JFHluQsh2HkJVRJ/iGMrplrIbxRvFX0kfZj8qO1oxJrqywlbK9h6LxUkSpHXGfmZCZDb29TmlBFP
Iwyj0Q/GUI2FvqadSLRwQl/KzPwc22xNJaAitrWMe7K6QS/bdXLRlmZo07EdCERKhtjmn24pJtNz
HUsoIOm6IqA12oQ0Ie3vYRAlY7p2SR6um3WPUI8MVieVuHGqOiN7LbMNmOoUvTwCbalMAw7xIHuX
G7e0yx7pkT7EZDJZ6MwkzXJYrPSt0sTZpzZcmmyFhlaXSxlWVR0vs/ld7pVKWNaPpIBGclGSL9mu
yQyNNQgrkVkQoKbXuYXw3ZUqxTx89RRDJXIU4sgFX6bZ5iXZ5JLit2CEIHhyRXNB0wQDFY6jsSoo
ryWpeKUTB+ramCwQz2xYQwcIdktz7WCHYYmLngNaUVAJnQHa1U+adoFvFyR0hdht4ZiDS5wG8Uvp
61iaBZ2nWJ/B3OobpFvpZ2D3+AbvdmeOd6CBSSdIgezUiKV+JjWp2JXlzP9uq84FMj1TwXldVntf
O7DMz8gDSeGHJ0VrXAxvWPHqDTGuk0N9RhBdje6nLdhmk0dBPwd0NjWoRfmGKs+KQv9hvQHMhSvB
tKQMYMDmbQQevWFOL/a5WodApzV+MAwMopWroDRc33lDpdNaCdu9Zffqg6t2qrswiaZgCrc0AWU9
nnLnuoyCCBz+G4idpJIUKrv6hmgvaM8UlP5mdLtWjdyl06EGetDe8O5K3Thi5b5h37MJVCzKnZB4
45LWU0X9Nn9DxVelmYFAjN4g8rZIYyvxdZektGWal/GPHo5yv/kv9s5kOW4k27a/8qzmKEPfDO4E
iIZBMiiRosRmAhPVoO8cgDuAr78LUt5KMUgjLd+4qkZZWRICCA/H8XP2Xttza3THB2I1J+troorO
QpjYJI0Xyk5rkXwFjILNA83lxcr3JB3ThJ0GTmG8sxdeeUxrLXND6q31oQ6mLt6KxW+SiHYeH2oh
gKaEquDUAefTuCS1twraeV/4moOeIc3puhEY9B2O15qulq+jfFxVcUm6b6uPoSLcHIFUIpOP/GKn
L6xaHqPSeyR+2Zwz/tB8NXwQacFfjfOKf5nLWBC0Jec+2AWj1T5QB3T9Fix3vFeMqO0N2vDhkVaO
/gnUjf246Mr7wmkPgo6c0O+BqGyMM9h2WAkZ+48e8HnmKfT69EBt0tGdbH4hOYutbEtbhY4wYdAH
FRl/m27N9zv3BsIKECq5zcF2ymYKB7gLNz5Tz/vSaVNmVYjHDE6XxGpHNWqOhjBNVz50NlsMQQ9z
qc5anXH+pVi0ZefRL/QfJ1xZTRnSbI+nDwNcHoa2LeIXGquqgnZSTj4A/sHNXALUVD5bjLVNZ/jU
cL4ojzVpvPCe1NJUAfr72tFkaLq5nY8htVmO5hi/t7fcDUWgpTfkYg5oUbROxYhpZgaiEwlek93Z
x8TiZ2qEPQq/bmPFJlY7uTBC29MHSWHGeaS56JCmlW6Iw8TjYEov4W0icDM694LQb3s4kMLY9cd5
TH3tgt8t8wJlN7XfbVTQ0dLVvEZ3I41gAX+BDyBr0kRKpvLJN/owqXycglgw/FExvRY63IZ2V/sy
JwtlU7aCDAY0+NOMpCVllmk8BRiHl+JQ5xpwQxdUvdBzZrcIzj4jbXc+ZAl53yHAO/uz0hmMXmKg
Z6JhulKIfVuOE46/e5OMjzoKpFZbzCpSg1mo/slFB4qt4sIcs3iJ8KAOdzmhdNolQULteFNnrtEe
0hRJTwhL0Uw/Vam0MJYtZV1tJgJWutBqAkSyDMbHYEchbDKvGSj7b5Kqh33kMxu49o3eySIxxoSJ
mZWWT/tgbmOq1FxVV7HsSKKtafd99XW0UbuKpjZDTWB4V4jmULGW7lJAZqL/SCM8c2gKIYHoKBaV
W5dHp6MzzQDSdYdQI8Omioq0LK6khbnh0e6dAQsFB0LzAxTIeN53WlmpfU8G4Me4yVLEIUGj5gNo
Lb2JdHfofvRkidwzEFuINw5y7yi7uT0mvJvWpaHr51VCKj1ZICSMnC1FvKAtREGiHzK35+3Z8N41
N7HBprLzYEInBOiilEiivEV2tiO4VX7Vmqr9ngSTXxw1YXbuLh9rKskYjQI6X9ifBvJDBeq1THrI
NWZs6+dqbnJa4g0vAHS9FYlFIS7hGjB/1wTEtAeVS0Sr8p1s43uJcZFZHZmtuJrVo49/gZhjEaTl
LoZoGqxTx4FdFdmJHiEuymhBwQ87t6EMTOG8LHT8GG7Js4J0WbVL8tZ5nNo0QdpE+HrbbbHjDG1E
YLFYznSG7MuN2/UpZ1r60ns5Miw+Z0FN46YLJhc0pFDuJ+TSbbYlPTX97sZl55MZO6B8LuPa37SY
QJud1bZSXI11LM4TK74pu6Xhr6xUeRUE0p9DtMv112rs21ul9a6/nSTJB0UI7Lq2jp2TsMaypDbm
zyT6aumG4WysncW9aX4Ahjr1Yd/lRv6hTIulOeTDvAbAaUl6zU5iPVjNWAB0sJ3sh8O3zAOtcsu8
R0Vuj1DH1phszc2bGlJrkJrnvsROta892XVn9a/0bWCfbIue3TnGdvid1c3BmuDuDKw9Vhd38ECt
KD1YjoyGzae0m5JPnWU3S0iYqv6NpI8YJn45Eg1JG6Ia0eQXHghai2lprAQOdNTE4tZVhv5d2OMo
Q5EmHt+rbi3fUC0YbLNOVeV0xNHdh8x2vK+QHPADUsdx7MIvY13oTPX4hvu5JvydKkahaNTNg1Px
IBgI22gS88wmbjkhGIfvrdU/C+bvaGxQCHnEygzUidrSGlmoumROtrXkHBwxT+LD58bSPYGoBCcT
6+nwNSDp+dwVVnqnybq5YZ5KYK43F5w+y7aRR+KyPNT23kCZZQcJCsRsGLphU/OGPRDaUv2UpCNe
9t4Q/+zJU7ofKf3a/Yw2YY+4l8BkkS3r4MxPhHkYOL3/UKN0GeQ7XfxFz1T/kzN0E991Ak81b7a2
mrD0FSk5r6VZQUZy3cKrcUOMtbc3M2HoGzov2Ezfsa+ctPI5AnjWysDCi0wLCoTH83NkIDsHvUgV
hGmHwIVvgmRaONM6gGCPEFEWphTGP70mSAlOHSZtbRv8jr224P9wJzE7caTfZ17oGUV1YVutv18K
bdrO8bRsi1K+d1heG2h/n5Xxh3I9z8bEb64XdE+v52gTfgWWOkLm5NrlfRvxjMlShLmLx5F88WEy
kNSNdbAlV1N++OM4+EoX67SXxNU9WMZ0eWgJ00s6OWRhkSNm3iionhsX26Y70Kww6+9vX+S0lcT5
jT6VuRphXeBTpzMuouqIlGMzZyTMWK2dXYTSvaUzfi5kQ9/0P03WV27o9WsxugP1bNLAP2k9kPnc
JyJr3HCk6Frn9RXq9kC/HBFsvmdp/tVpe/7dkWvIhWiM2paDu+r5WtGMjv7KRC+UY2IZuURlU7dW
+nImOuIOqqFU25aqe02+6869yvKfNCbE29RCSo7MgH0BcN3dxEz1a1vW8/mioSp6p+P/8hvmM3qe
6zLW5NB+iiuSSWI1yIhd4j2I6x1lVp7ZWh7vfj32/3ZY/uWzgv6zAF80WG7TH/9v/7V6eh6luf6Z
300WoEv/pnMOI9FmQVvraPn/uiyaAVuRJhn/OxvNOpf5u83Cn2JSCmfsl3edNfZ3g59/9cvWiKWb
Wdj6e/onbRZ6Kc/2H8ezPH4o7HPMuix4Zv7JHoua35insrym0aDwvs25zwFJONdW5RHQ0zk5lc8H
2yAZ79aTQR9jIeyCW1046vvSoioiPt7Pz5fWJ2Kgh6N/h4bPn5C+5sEBTat1J+PM1PcWbqlNkGbL
TUNVWkV6a6v0nN6gp112ayY2w+cx+zwOevcokPdL9CiTGnaOiPvumGmprodJVSZglIgAGMKajrML
v87cTB3K9iDzmxq9YKJQC3mUDyHlnjQ4EiKzx7uiKtIsK2s9MkkY0qhKY3vrBhjm4CJpwopmfhlr
KGEA/QCBjxh2/JW4E9qOzI5QdCtgstHjbz3iFowWZoFra8ntNNlSOTXxhghzMNjIVZIwmGzO7+6M
iAlR28CJNk4Upb4DW6LjbKO8NhqkzOutxoZ+2+pQLgbik4hy7wg1Q88ibZR5NKpoD6BppGVidNO8
MYZOyw+Wnc5bqPkcly2K17sCODFd1cru7sgFLfE9Bp2WbV3wCjhcRJ4Z26U1y3pjWRKPBK1g7yrT
CDqiPG79NtQV5oOz2cvR5M+KIpyOjyimM61saEXHyMciicvquwNqO9kxDZpA9maYX/CCNbQ0kDTl
ejS3lJZbxC2mCv1KB5DZFWNWbnxM5ojL8lk3vvQkOGK+AN7On1ocMFQG4tYFY6rM4RF6I8nuSKmG
nYenNolGHVcb8KNuupGZnpxz/ifIutSJryNWLFgwgzYD+V1FTveDOA1F+vp/N7Xf0USMBt/a1V4O
LH/9gb+2NO/fmJ3XprFh0wSFZEmJ9LtxrBnOr82JvjEqDzr/bCb/F0xEmhGFFRGF1Bu8KU0m7z1M
8PR//rVGFkF70fkP3G7+zT+KBzbWDevvlzK11Po3uahNDD7bCqZ4/lLOB+jtVpVyQlTiK41HEkAz
35c/8oGp5UbHx/TRMXqTmD6hx+MWixXOj6zO8yfHH6v5UAy9qjd/PL5XqhJ28hefyYAKZfIGpiV0
OhCpsIDp5lQel3luP1Wl5jy0ai6DjWvHxSORa+pzoMrg3sGY/c/q2d+PAwY6eFUGh2C/Tx4HYeta
DOnrWLe5tkuC2rlUcJlCzcz0j8NspE9v3ymvsxd3aq4CtBWZhnieF9ef5bNVcXIiRvno2yWpdGkq
qm85ntVHROGkEHuV949qy9+39+f11tXwR7lukUgvRq5nmEtKV1RvD5yo9b2f849v39npi3JdV9wT
0xBemLTETkrlNBNtMy90Hsp6OOZaUR3ydH6vHn9toZigEXykRT7klpOLkMgYjG6fHRteXxzYcuOn
IKPgcsa4ejDjgRyWzlUbUbrmO3f3/Bjy13Ok+FxZHSgqT8uAvlh0snnSYwJM0Yra2rZQD6nkxl8c
/6aeRnkxlYGMKuYON3HeYHv4/3i6EPZYonBqTHNdV398j4GHzQ1//DEpGn1LK0/teZWLf3S2+3WT
JIazxfhASB3UaM8vggeYzN8mPWJBcr6NCGwR1y/59VQU6dFsxfDx7Xs6wWn9dT00HZwZwd8yRn9+
PZNGlWM6yREqenOBH0a7bzIz+9jg2Lj26VQ+BIzB97Nr5SGncr3fgVApvVU1Pu/e/ijrr/xkU+Tn
uP6XJQxT5ORnImvQVuCVj8NYGhESeHsD+pfAzgD98T++0jr8A5EC+89hz3l+z6PApV3F3qU0h+Qe
t3iOlHFxd4rB3dnbVzrRMv16vJAmGbwYaOIYSp483qpjJ/Ny6zLTM4Mio+ofcRb6T21QLOO58hL3
i8f8bc3XrIqvzNBJFJ7zVr3DuHnllwOAkLtdQeS8+U4eLZmTDnp045K+LzgNp/fmCHSPfWyXot1y
GFyOs5FUX/AEVIcKwsA7oVevbLi2znbL4Y62Belmz593taS5Jy3rskkK/8ycA8ZZZYqxrZjFLjbq
5PDPHzqQOIu4CjA3nE9O+iNjYKe8eM1LrEso9SvGexUY12CV6uM2vVfSmi5F6o93meYbZxpkhTs8
TeM728VrD/3PT3GyytjoYw/Z96WYhvaDSc7gVZDHa+qT6V7riOOv63yW+7kJ2v1ABPM7K++VVwEi
TChmFouOI9PJLu3iyM7UYlwOU7WcF4PpnBkyMbN37vGV3ywnM8NYQXi8UE/hSYMSsd62xqUW68M2
dqSJ2LPSIxK0hnekrMZrlwISY61KL92hHHu+iLxkkZojjcugXnI3kulM/JFHktqOeC2cZnGaiCOC
eHXIzNlk5kBILaEQnR7WldPdeqpprhy7s64mCvg0NB1B1/ntdbf+lk82sBWQhfLTo9+Ksu35J/Tr
PtVsZ7o06JBcKtHbJFQE5UcTzsd+TtLpZvFE8iNuvPa9Bb/+zc+vbECltzin82JENn1yZU5hGuNQ
5ldzVnyIyyzn+GOPW1eSsas7pYpSb0azlHtalNcZQp7Gqw61azY7zwWlH7a6r97p2r2y8xk6vQOg
3bZlUVKe7HzWNELSAWgBc5rRxFyMx6TKMJxVLRZHL01W1+F4Fhiz3JDaYeyy0ZFf3v5CXnm5AUZb
25fUs786tc+/ESTFpILV3oVmZf2xWUl6ZhLHV04voBI4Xn2j2a29n/LcPJ9sEHRVbdUfETV00Tsf
5OXi/fUk1i7xqt63T36N+ThZEk3cRYww4XvsOu2G+fPBKGp3M8rViTVX07BPBgHttNMzGCyxdW+T
RU56lLUcUvRLIemT4spXs/3eL+uV1YNY5tdJyaRsPP1lGZkJVcW1LhwzS7QoGFNnM86zfTDHCcNt
9TXWl3JLkUUa/CTj7cyOGyVj3FxATEa03VhyfqdD+soByUBSSoeUlyYZ6S9MDvaAd3rWL6wxA0mF
nbD9uGS92LQDtUfStuXNvEL2xrH/iiN7jblvgkMsm/k6FUlqvVOZvLaW+ThEvbHVBdSfqyT7j8qv
VT1aTs+6SOYi2QsvZg4hJsPGcUcM+tIM7a3NPPxmkprY2G0NIYF3zdtL6OXmwhNZG9PkRbEDrqKm
Pz/COMCZ7pV5ocvB22EdpntkjHqxGRiLPoyzKw7K6B+IRrLP3r7wiVJuLWG4MtfESmPo63n1+ZUz
qJB66RkXed139GWHbC/RXzCQKvXrUgTGozGhImRExoZc6Fl8mILyQFwEsDkez6aqguGdveXls8BC
xHMgAcRaKXAnz6KsgbeIJb/Immb5qguDpbqQChy6RWL32OzcOQ09SrwzrMXj5u3H8fK9Sq4PHdF1
+ML2ZpwsBS1VdmEF+YVvkNw+qHTe16VZPL19EePVq9BtZdoB/xAs5vNn7mRDS5hwerF42F5nlxhU
UWlFJAWGTWvw7F3JctjnZZxtgEVgJ2Qcib8vRTxTjtbygNHXzsnq65Lt25/slUfPq0aHbwlLk47I
yWLA4kCIBR+Mp2OeTY1RXVWkiu/iyYTejjMIhVlcY2eP39nK18f6/A2HE4D6lZW4CsdPRwTFgKW0
rrRz3y38ErqZL4aoxcgK0GBsWnRlKk5YcCqZ3jv1/TrWnV4adjun3RVx+OKWBywuCKnTC+E5zaXV
aXpYqQwDWU67sCHlcXCNbgsb4jqRSEiUEs7O0eZ+p3GcwDUsio+iq4AiOfHwiRnyh8Col+vFcMSx
6qQEA5N8E/p4O6rcOp/zON+iFwiYz/ba1uUf36kVXtbiHkpgFBNrtUDBtq68P7YyTzCGzkbv3OzW
30cpsEQvaWzthdMFzdYyl+T67RXzcimvF4Q8yMbJqes0KJPlUpmL7Z5PXkAjGqPorii6+p0X7Ct3
xa9SNwkkgrXOTO35XelZ3i5ECJ+TMBF/JGCyAr8GtzCaDQOsCLw57dPbd/Xyhc6cykB7yg903Y9P
fqB1oQRVhzgfoHlvAibY2zIFNaE5tfnOrVGqnKx9elSUvLQL+d64wdN8iK5G5ZOX+P+XAldBlzjE
G/WJXt/ptTvXkU9aTxsCeVzuzJadK1xYdAzjiVurD24fu0cTWADufw16lK6KxTyDsAhQZEGMN25H
d84/GKrPqk1e+6DpvQBDb9XPzfexWaof2qT33afZNskit8c2RtTUldYXJcriUtLe/9Z3KG42npHi
M55sBAKD6Q6El/upo7Yq9stvoh1B7bRxOoLlc438quXrIks3HVDBmaNZMe2fKmcb2AshEE1flt+G
xFwumSmoflP7llhI/uz1mBdugLxLtWXx0dMXQtfd1hq/8eMXP7tywR/eeBDgskYVAgHgWP4kqm8a
SCuY3R8NdMYbTqj6z76ezGsrU4j60laAeEpwtjyhhSiTDfTCBTUj7auveeOaMpSaHj/aFROokGDs
0trESge9UNjF9ViW0CE8z9ZuaQKY6T4uSwhkeQa49oLJC+pYpgfoKXpzYvSUxAHMNy3OeXgNg6uh
JY05H4nTM/NO+yE4/HweGhvdUjq5ASu4nQ259cgxNvZYlXJ3h4TqjoyamrhDY1DdLk9R1SLoj1OQ
RFYeyHAeci+LTIwNaVgRUfgTXLo412Xp3ou6YFRv8aJcFTA1fwTRJJpePZtn1LZDAkkNBL66aDTY
iRuYNUEfDXopl6iUyOk80AkjB6c6VWFazwHpLUhIg01v+eqs7yt8EkOXIvFHT4dAF5tM/KESEnUc
NpEML5yWmR/tuNLSvVgxHUMuYFQZGBmSCJ0PEIQC/ZIddaiOsN67mPKjtCjaaefEue9tMgttMxHh
ab1PtcL/hhYrQ5GMRAeVBXI1CXColl/4McBemHRnzsl8Ff2wtYQ9H6zeqh4oq0y4HTAGnkYnXb+Y
OoFVX2VzcRhNT3xha5wmkBmTdYs/KL0HZzuJbdFP4Ppr3rahQ4w2iFZg2huM8dm4qYAfzL8UuWu/
qnZIDZ9m55PSbe3BTy0uPxZpRzaHu2ILidd19jLj1BwKuMbFWSIFkswsDWAepYimV9TqCO4xHkAo
hbpXzN9aN+s7aJJlDZAP8ec+UwUGvNZbqgT2GcySTQKOSo8MIC1OSASjPV7YedZk+yT3KNChK3T1
XjWT1WBzcRTDPgE1kNdYgAO7xcdVEjdbjUi65iGu+RoamA81yocnN5fIeHTbSx+9xWFkacxWqe8C
IZNLG2TNHg0YMLLGGeKHOKgKWCmQ7D60lIRAbZoKzUjip/alVQYK/WTtJN3BgAkGLGVG/Rc7euZv
l1kjpVefIEkDY1q6qOFLltvM1+MnkvPyFlWJ7hebRPSNgwEDSsYZcK3hIQb3OnzwSN++cSZzNV7G
a3ayxYNMaAv45FoiK1bM+ZrODgelt/6mRAcFAkeNXbERnUUBVS7+5IdZC7F1M2RyhDRUAWcNZe96
1ZYXZvAN35hhb0uwMd42aD1C54u51XC3dugLw7w0KPmXnJ3HZl75lHSYuzDoyPzb4hUmKuzOv7Vy
jGAhZmA07Q0qzGpvxIsptqJzobAVRUKSKalN/SfXzTyxKUnOhMdm+LlFs6xmny4RglPWtmuZnUEb
+ZyNhVNEhmpIFKuKnLpkNOr5aqm05bPl92w+iYS7keQNWL5gVNpPL7OdOVK2iwfKdSbtOkfHB1Vu
ptCO8pntNyzMXh7HWUPr3rVNc+1avUABCl72TjekenBMYR55UuijXZCOn/kC5E0Se/onMys1K/Kr
GtROldR6s0V8b+dbgksD9I/W1AfhFBhpvTOTzPsUcKb1gH0yS4h6KzcvEQAtDwET1QDBYxmPoSUD
A+6XY2DK80UL1wmTQ+eGUvpLtZlt3iyRQiX+3fFVdgQbkTvRzB22Z462pJ9MdFF3fbaYT5IY1W+T
V43uFvFg9dkbYzYiDOVfNNdWV+gRfYvBfa2527rXXWApNgg0oiXkQA7z3DntDmqcfo1rC5jjUAZ8
M2RKweQUrR3wbSS9sTDp9jQYrIDFwgFVzVkWWPmdaUvjBw3Z+GPJMA2hrT65N03MhhZ1YCCZrlFp
48Xjm4PhsmTenuK+9UOpFt6VKCvihMQpvfupdGpEQBAp9C/oNmMO96t0x0029PjHJYuy2bSjKJrz
3nHUfaB619mSm+qVB51+0H0Hpk5u+F2Nw2FGMyouZj/VbmfNc7ZaN1oEZagqGcJyCXLE8HAHPxeG
hM+RdrH7Qdc64JVj1SZoCCd9ABZL/PkYVX6Vs+jH2bikdKFtn2sTNmE1a+zd6PsEkGYtJqh3zaP9
MTG4qSOn4b0bzYsNnMQTTiAP7VTU50tOOUGiavEhU4xWfjiuHM8M3jgQ5nW9Hs+nwSLVhPE8Pk7b
aPwPwm6g5mHrYEu3itZ6tLWq6DaURACyOpTQxQaOtXwohJsdlIkVEDmAhU6a7FjtpmZqv7o3zOK7
z7RsjqZ0CsadX9pYXoRtCDhIVjXecOZeciwFMAajdnSqb70LImNne0L2RzU7s3VIysAlpqokepj5
qm2xoZXOt3SJk6thcdtvKhNFR0bGWFzblac9NVaQSBoqtV1teuRUIkRfTQ/IsEs8hXPadWw4ASkX
7jBdVezyzLSo2nkpjAMQTxEnPUThrtRhbHrOch7HntLuqsaZir0OWm08xKqtu7CuEaaAXYP7fjTY
f6gMZ44VH23bkDp5xWVTgH4Fk4ZlghUloz6vS2tbtOj3IRyyNMOpzBv8kiPd8y16hvGL28RUFrLL
WlppDKW2peuI+74z8niTeF6S74QHxiXThYsUWGVEBUuKHxCDmYmPwlPXDsNCP0zNEhmK7Qj3Wsae
wQ5YJRjrxFyhz7VqniBkUqrp0FnUilWFIKyj40gMyiLfcu5TLUsv58T1Py1LMn+aabzeWsg/HOhb
bcBblAXvhZUeo0v2h0lCogLSdjHoOZZPz6Ljb8/F/MMRamg3A6rT2wlK5y2RphbJdPjKQBibsSfx
O7RgwJjeqF1QjUN80zkigfzkID6nzoLfGSlrheMkvd/KqPbywNit5fVRo1ZASJ3X67unEfLaU3P6
WGmoYAdcK0fIF/22BYmb7qno2VOUAgoZriKtKy2A3wkZG/BeVPC/PJpNI6ZNimVh2qKedY7OKOXt
Aqi+O+S63bdnnZqra9CY3p5NJqv3+dzaC1Yzl0ZAbOKrAkRnxz/iVK9uYOSm29auO3yriU+wpg6g
SEUW26fCp6lVbmTnc7eEuea1wW6pBi3d2ZBDDaLzimKh0B2Dn0bftT585R5Aa9VIvr4ZnwnM6sI2
k10bYEKDJTbYKBrGBTX7vMTOp7qU5ec25U/tCl75AFtxCz3INNdEaPdeV134MYjbSAzZbEQ0R/GJ
IY//OmRTldE45jvZYErvnyh3Az1Cw57Uu2GGWxpJNFWcs2e/GTfBYHv3DZhLG3jXUt3qXeVQpkkq
9q0jaUdvweInd22mAIM5/vI4+VPxxR5q69zHQQV7wFTzTVAJX0aN7Ec4h4WnQqNdOsqfWc57l7Zp
fGbJ/lY2ebC3NFEZUYbZu9lbwtS2NaUXpi4ezvXo5RmB1JnjX/K+tVNOKLpHiZ32w0gtlMsKGxXD
jeamXYS8re1Ex7Lj6ku/8VUxPFV2Ix9m1Jc3cJ6II6+DASeONo1NvQm6egDoo3iphP1skDK25GV3
wRgmhs1Eu5lvf24FMrPJnqA3DCyH1O6nI+D6dtm2fS8fLBxM2CyMxPw+zRC4IjVZ7a7t5pgHbA3x
J212yMJMwGlcMZEuf3pLritglYt9j4tHplstM3IzSgyCz8+zfAKyo7XzpM6EV/gQakwcBGHTiQCm
S9sV6NMBeNNMDKYBems7CRvHgEPwdwpY/dLW7ZEVJWOnwNMQo3CDVlxtHCBosPc7T0a8e8m4Lwdt
uncRzdp7T+nxz9LACeZYc0zni/3oYR1KXKUDzsID34Lasr9jf05Nc/oSCH7afdlXhAWUY4LpBSzh
pQXL/VOccAI+8zp/SjdWIN3jUpCqEFH79SqS3WxzKBmTp1T0ehLZbWNC7UwRdOB9Spw+CoxyhJha
Y11y8cN8HMEeDSGRknq/4ZCjfi6F0MadmA2NlMclVYjU6sB7IAneOOJo7296WRrEdfJowhoAJZI7
Nw7u+5FNYtfirMNAMjVQSls3rTQMl6N2j15pxvPRMfDeKQtxPdJ37bbLfSify+ghcpvX5C6kkiXO
dqQ4fkEUfAITzLLKpYSRRK22rRQS+51WOfW5I5jQ7jBmUjFjxkNCWVGVrjWfTZnd16kjQY07udq6
zQSjbxjT4NE2RQ2DtIpxNeiB1nzAWBM0EcLETIVYYturhT1eg7+QcaZsYEw/DMLqrKgcJiwiimTU
WzGkQuyM1Ew+/2rY/Ff9+y9G2X/0rl7Ify9+1Ov45Tcu5PD9f37//3/r5Gzj3yjr6fB7KC4Yma99
s98yOcvi39Drx9X8n3z0v2Ry6OfoxKLGXwW5jPVX/dRfMjnN/jcKerA06OpgT9O4Dv6R8nftJv/d
eiUMhERLSEsO3WRj9W2ftPVi3vIz5/AnZ6pjw7yfjBw4Aue7YaDEncrWgX6KpfqgyTEnh2Am1qKG
DK1dxo2GEXS0/UUL9gB7Rki0Bf7c+eGPR/nx90f5k7DxvA34+wP6aBpQk6BveDH/NhOvAWQwfp9S
wo+2lhbbVeRwUoeYB1fC2799teetVIYB9AYJj15dEKua3z+Ze8hlEriD8MtliZFsbHS+X6id23/U
sP19FYgh4DR8E5Hk6bArTUFnpGaNK2/tzBRV3h9K3FDv5BQ+HyT8dZVVEWMyW4QqYz7v2Pp6A5Lc
BDDcGlW+k63Sr4IpHc9q10kuoMkHWz1tf9h9Mr9ze8+/sr8ubDE5om+LCtM/aYB3XSB7/JwIqRWI
P3iR6kCrvdgZkIvfad0+b9z+dSlEXDZDKoPp4cnyXeqpdbpFAFE28joaQQWE6dJ9VdryU7cq450J
4YsbI7iavWBt7uNZQyn//IkGnBGMXMcNRpb53WB3+ta3+x+zayzv3Nb6sf/+VXJbqMS4hO0ZqyCf
efbzC+VUgAKOcxbGhqFtTAK0trWt7G3n1ipyUIZdQN2f35n5vVj7voH869cAFKUDC/P5RWMb7ftU
ZgDGlaAts6h2/MmhJX0vgv7V6/yWGDJ5/qUp/nM+gpacCXDOdagImnsnpmeWZG3+3oDvxdLgdujF
//rvKpM4EQQ4eT6bA6Y/TPcIj/DAl5hVpb3PkuIWevmxTJpNmdv7nnNo14kzlstZAd5v0ZvjHIzE
C4jmynKXd+SAr939GiXnAAtCQH0a8ybRiTUpHuswZ9x/MBzCJwqJe/jtfeyVlcowj/khKwnV76lc
BT1jhcmSZ1wpodaglIYRptPDxIxKju3vCbFee9YIGxh5wXrRndP5iR3EhebnMSV2nmg7ZfuPhvQv
et85p8WcvLNHv36xdUKKb87nDp+vU85fBkM+LqbIHDyrFn24NrLGdsNCs8wtjvTuvaX08ue4DiZR
mvGiXNUuJ1eMnSkXyuDnKOmxXuWpf98b/jnOZxWRbBLSpNWG+yyYw4nQJcKylo1VzHDZcVlTQZMm
BAEknOv8S6o17yWxv1xPzMkRTrhAmrw1//j506Dxj27MZwQwJiP8DgWBz7QQsP/T9cRVGKRgxeSt
RZH7/CoGLQmfK6Uhsmp3vljtzCAqmY6j0I0z+llvX+5EVrRugFzP5ZS5Is/4nk82QAs7Skcrm5QC
XfTVuZQuHfRmSYufgJFX5oJF/kNOfZ1HmiDvfttxsrjTgUz7G5DFzTscrNceMujoteBiOEjkx/Pb
HzjV+JXg9qsiGPszOgfjdEYmASSlt2/8vQudvM+aHGmQSrlQ3eXlWUOZsDUM8d7u8KIy4OnycraZ
xSA7seyTNWMOyrRdydOta5kaG1FbOoyK2HK/qCkfs7MBQd18sBkfTQSzNBhr3r7Ll7sT18fNjq4R
dhoAteePszFKb85oeISFpy2bmf1wB8lnJeZL7eztS9G64S979i5d3wJ8Z5jeuCb/8Pxi+urzB2fP
iTVRyGs4wtL5RvjVV2yOdaJvxswPbk17gg0BRZmzr0mWDKc67LrBdyM2/M9ZFdcaTTNVS4ieadsw
kQobTfrNE/V9V3/DSz56VwFT2F8DLEQiODsV+drEkHXxw9DOo3GuYYSD/61DUAG+YE4Q04Bkopsl
bFG/SaeMF0/N8VSA8x8IUNhznkOaw3hHFdrGIFkPFH2jL1dpOyV2NOZ8pkhb5OpSM8du2MrJHeRG
iQkctx9oazc1z74nWkIYAWldiXsBbWIh0sGo4K72aiiKfR/Q0lmHlZhlTWu2wM9kTSw2gz4N1V4E
vujO+Z07jxREVnVZiFKY+8r1wEJANv1f9s5kO3IkO6L/or3XwTxsIxBzkMF52uAwmZmAY3TAMX+9
brBaUle3dHR639uqSmaRDMCf2zO75vozahotO0SHEbxgYQ8lVwqWvtDax/im1QrG2T09vHThnYw6
cdrsPVOVSep1BCUw0IaRlkPo7OfQnES65moazEEUiARUn1/H3SeG0u5OlYW89wMFHJo1aD1EWUuM
aN1IR81RXpjLI1ULTbIzMgU1o4dS+DF0ZfmzbQU4IzvPTRVp0m3lmg6k8A4qXPwuy8zk9O/rmPYQ
njZ5tFI48QezaIN8E0yt9CI52amEZRIO6dGLbfk+CM9oT6C/rxSpuZuheQzMge2bMToIFFlSiHdt
F8HiRxBJCvSWIXQFP+DUaY4xQhoFoT5q8V1C6hBKOnl/NgIU74DTVlPmRRnsmx3aLD0/GZo5urtp
J58NyAq6W1jtUnWVCzOlbaiQ6oTgOr84LlQLlEynZP0wxc4+Qf+N4ZzUJfk+E68lj3hempTI2KwN
yUR7NQ06aT89pG0lyzUov+CSBU1IkRVLly1yzJJ3HK/gq6J2tBS9lf6o5HST+bVwiTwuogUykqHl
av7iAk0bAPzYvia9GZbrquvUvaiLQUDxAcKvNQamiHnI9J8qe5mMh7HMQK6UNprGTjnmUpCa7JKh
epkm3UfKTDrjMQ8mr90gE0NR5Cbq+cnRoeijCk4VplshDxlHlTxwo6m8fSnajF0VsJASs2lg3FHy
l/3AlNGlN/UkwzaqhoJdRi4KBCtTFzAZuCQkqwTzKmwI02wQXZKlUit3HtH1EGTSXwC3gNnmqZ7C
TQEVNkBkx1YeZVZmYvJ3nSVcQXaw4xXvBy+Gug5YZx1andFvMcb6C1CIapIryh2vX5K0HCpNnfGj
6xuzi3ngUAwjNZZTvvcCYBnXKqblzIpH16uG0ENKHQf7zEgtob5wl6vDjfKbBRxK3ebU//kmHwhU
suLsUb8cr+jUc1SEg0zlka7sceJyKWmsjHETULY0yUAgM3XLpxku7msxmw6aHSCTgwQ9Y0UD8bA8
Mg2h3tNxHMN3VsWLfnVi6riiDsbJV1MEJk/B0nrWzkucKjzVLcvmI3lS5W/gaZfttvU0F+i2KO2P
Ie4Kc9uohbPGBg4lotgzsq80CIthR1ejsWd9J6uNyloqUBs/97BJOBYlObrNmmbLFOB76xRhxVv5
PNCsVslXQADLMEOw8JfNrTZr543Oq+x33XlxcO3hwPiCacO3gZOa5VseGgtljaWl0nVpV7wlbEwD
6aYfSd+u8jie8rXoajp4qJZ0H5K+Krw1RLbcXXuLykC6jBlFogP+8uKEU6SZH/Gj0RnBJrZrnJ1l
pZWiYQpZzdxq4oTtph9Y6rBsmORFLD7gzITnbMlfRi9kF7Bn6GeIpS2xb6/NjK1v9133y89it30v
U+UClzGH1kxnPostT1jPLN/fTYQLDkIvNb0rGesc8I1VFgEnzvNjWrtOxRunmOZNBUJVqnXrhb6Y
1q1djp4bcREZE2cXWlRaNX/Ohv/W/f6Dj9rfTRv/pPud5Y9foH3/ovxd/8R/J2ThJn6zLxEo0PKu
csF/JWTh83I/C/A0WLxbwqtH8G/aHzxGhGKEOOPqzgYww5/6m/bn/IGoggbGlRluHrP+vyT92c5f
rzWYvtn08/VC/HzEUuFD/HUyCubC6U0aTFpt++QUhIcbKS8CT6zjRk4cWpYBLcli6vFXwo9JVjfw
6+7AAyt35aRN520xM4Gc8uK43Mb9YgzXNxBRderMeE3mC1soGmNy40yo0MdKVvv9QwqEi00VUQ6C
5H1CEwTZgXY3XHlSW60kdb2FyOswGoKhZSRLAvFrYgEbMs4k5YkCD+5QV/Tc0RhhczGG+B2WoMIU
mMr0wHK8tERIca5lvxZ2x9oWz5S5d0DZPXG4lr+8qvYPgQAyuyqFgSavsj1tTDw6YeUEa+gnLI4g
bGWPraGqp1EqlsEINuM7RHzryBZO4ujI+mvtJLuyj2sQhD3FxLV6F0uSCZt4pt5mpXQd/o61PTxP
vnDdU92MzrYfW6qU6wVMG+4dS7er1p15O3aGDh59XdMal1a0e0eitNuHOTfsTxjz6qCRTIyjO881
WCJLLPhRCnGu6BtF28DY+zphOq12EvgC1Z/SDFo8/Ynjr/rMHk5J0wJX66gYeM+sZDzlTUtBDXNE
sLCa9bH+Y/irVnUJAnG9+H22y5RPLZ6iVcjO3PEhXrrglCx+996YtmrW2RBwAuoAm8wqDroA95Rc
vGplK9e6cfPEvG1C6dtrd4ZVtnLg3F08WtnxFmV2d7JzM3/zraotQOZ3fn0c+OYeO6ecqJbpiG2v
+vlqhDDTgu5PywFPEQFsmC5glV0PAqV2fnlT+FnNNsyABPhBtSYXN1Jyxcv7MiqUOiBirX6agnD5
ORgz7X594PQ7VvhheZKJ6tTOwo6x8QJgEjZRU9ojkffsh9gF411dvZkp3B1aRHFL0+TEmBrhes8u
wqsTSNTf9k7N6WDtC3gL+7gqMID6Vy+ovai+OuBewiJKRwp20Xl059fw20QKLgxDqWGW1escUGC4
thphdVvQhcmz/t7MJGT8nsrvfY1yJ6AU6rrGMZcaBqnxvd2hKk7d2hZeHX5j8FzWBvCJi/u9FUqq
pmT/mi7BB1EtZmQ+5yzmWKZ7AxHEwS7W1feeqc9Ndk5D0zdB5H3vovxlrI7V94Yq+N5W+U3I5oqh
mC3WdX2Qr6U1pCGtIkvsrIzvrVeT66vFofTjp+m6FjOBlRIa/t6WGdfFWQeegtKn731a871bYyPL
nm0WY8hq87p9S+eqR0UhosTnkPVcfV3UtdeVXWx1w8TCIQSfYXxv9eJYTb+hybHrK5cCude9rgA1
iZ4esZTFYPe9I1RVdS3JEzWNf91ChTjNb0J8ZowSNLtxAebLfe8c3cK7Cb43kXEMH2mvMI5VOEQK
aOWN0+9ZH2KFagHpqS1VOPVTSFDX3cz4AfTRbs3st4eAyPTMdXtdNnFMiTvTqvEQWkn6GcQWbx8c
Fi4DXRoYXAs8dhBsFodc6oehA4+x7epA9Xddajm3DfOyf48DX7brsJ0DRCTeK8FmcHS87Zarpp77
bWOsNO1B1boJdPtWlkl7BJ438+zUFT0+fWPcyrZqGZ5Fir9jCQP5I+4VHoAp1DyvPWtGfmv1GOXe
BJ2890bjKxhwKm2AjobNg8Sz00ZZaiwvRQE5rMwKXq7cm8P6kS7yBiRnVlF4fxnHzp4vuAWLeVuM
TSEjTHZlH2GRBaimi6XEvYCd69LG9CHSz1QnilLjJKjkvS2AjAJL0VRHUMvD+E4fZjafFxfvAEpa
q25gznsEoXjIPqB85H0kOianI7O9egGhWTXMea4atraw8a1iQQTdu7a5o2M7uhYNUaVIjW5Uatob
6AKafAqtkrF3tnVb6IiMbpcfyAnX78D9jPu4mKVxquRUmfgGCPqvgjiwnuZs8Mp9xnvrZp65ItxV
SzC2OzLTOXzfpII4qirOPKPM22TbUkr4AHYFYB5wGqoseZ3j0D5dOdkTRsouNg6Gz41kWBO9Vhd3
WdpxmxYQHKM+yPWd4BcJRWrglTarDM9PKnUPPs+shz+lkX/PbcxtDE3/N66Jue0f9rXX//7Pqc1y
/zAd7yqZo45duV6sXv8c2sI/+IdMTFCaKIv6szTjv5oY7D9MyFrooghqEEfQs/42spnwsEPGOQBN
COPXf/uvbGv/qnwTh4AegJJFRoaFF4uNf9Dt9GyXOm0Xno6hxHTc6anfBJWQd9wx2ke/9ab/Z1nx
V6HOt5g1icRdKx9YVLvQzf46Iboat7U3pM4qwaYWtaYjqBYUPwZsb9u/+w38L2teOAR/0elghGA6
uaICmHkdj/jRP0yjBOuLLOg61kJqthJzU1CUmBqPKuTpBrlqfwNYUxwnWKSgfxqwPSIgQyhS5rZs
vYX7/UqmXS7NNfy3ZD97JJrWvjnqn7ameazGtZvsGf4M/8z1Tt36IqacW4zU4+F6zh/7LnDFtggm
u4tE7xX2OZxk0RxSnNUcg6bqwQqL0qy/JrOt8MzX0AV2nr+AslpZxlQDs5TaTbYV17MiKvM8xkHj
BHO/1tg4nVvC6qW+A5sorU2Heye/yVQyffVK6hMsRuV/ltlUY1tbEv8OHmd8o2ZfQqcsyKRVrknA
wbU0rp+IaZjAD+piojuXF3xe1JciM+KbepkIDKwAIxKbSJlk0ceI6LkkB0ZzroOzW/qMFORUijEy
U+GRNFgmr+EHw8f7K0kGs3ivRNrZ63YUZdacprkvmmiCHsiwEsZzaZ4C6JuKyykZMW2snNxcvGKV
WJ52Z4roY2fBn0kRrjPtihrbNCZrSR9hFjW9qse3Js3G5sZNRFU9BWM9j5hwatdFCswaYzBe/HHK
NfQExBEazX0ZE/zYBCPNIeichgs1deVNAjbXao4FV/mtZrAOMVUaGo/RMSP9oPxL10FghxApysYv
IsW9ihkdylUZEC4jSqroXUhdf7kD5WpWtNp2GRnYC1ae3niINVPUa0J3x6I3s2I2Q4ERo/4kF1k3
V60qmOd7vgGmokhlGIcqhBZHs94G71wzhTTX/glcvqY7Nw/c73V5V0rhXOKOjNBWm3IAAOws7SsY
UD5EzaDncgvHlS53fo8enC7Zhy45lzbFjMdcmkdL52XlfsgZC9aT6cfJdkRt+VoypZcNQZcMWJqh
7OSlb8saWzBfzcAvPw9dn1yIGMlkPVhxiauNn3UdYT/A7A5NHyNYX4d+g1Y1dvXKEUkQ7uLQlXsb
MG8ZGQ3eNSL+gX3x80Hz28QITgWvJ3v752i6ozqOunTrW9OjwuFcDFNTnOQ8pPaA2M1QsTaopZse
OUC13sdNc/1PIa5S1c1TYd16IjcwUU0pOgWRJpe7T+7lubHHXokVWya+p34ZdUELt1vjMjlppEA8
lJbZ/uBkBCacu3I6kOeE86uEHGLaI7AKJMuxBcjYAXdqc409L4ix1w4EKTvhlVu8vNjLO9q4hx1O
Bj+JujhV5k5rA25bh4Y8YYOZ1d6ateesZvDpZRRLLms4a1MX1pgSFcx7t9H5thx6iq/azK32182+
sU26Cksu3sfQwLMCVPsuD1Wo96ovx6ccG2ByE/MgBzu3sXrzMZkcPr4U1xRO9lLX8eTt7W5SE9OM
U+HKe58qIa726NAcuhsvqDDgGdMi5H7W1HNjw8G9ujI8CTbbzlKhzpCsjPQgrKBodu0Ypz8rTA3L
Ol3cEo9ZwQzHSJ8mt3NC1Ia0p7E8SrMY0q3rKTHiAK6aU75g2eQuP7rDZih7FwApB0IZ5SYZnkc+
laMfzambOs90LkzY7MyuSOTVih7ysn63EOzLfNdiU82W9zmkFO4hhpwNrloE01x/pAQZLOudYt0k
5HPJ1RBhLolKJSsmVIcwYu1t6m4J+vFn0lSEowPU9mvV5Y+B6JO0aaSZB+GMPydKz8vm+ftI+vd8
9B84nP7udP4nXevjn1CW33/gzwEJ25pPYtoNmIGus5DNEPLngEQrCG4fZhP+Mb4GIg7/LWqJ4A/A
r7Qkff8HLj15/6NqCTO44uIsVK3rqpdFtvevzEik9a/Ojv/Z+EGvRCZzyK37fKKuIto/OD/YtlFI
hYtr1XICh1EKeE0eQ4uRqbC0rNiJpIGL9m+2XvKbN8P02nRxiXlzlGYyiohCZT5SdjZ3uyyokuYY
loYxQUwaZPDLrXpHeiviXWV6W8AUMtbC8+v6RYb4V4soZzY5LFnmmR9WOOXFHR2+VPGamSkMgqSz
cb/E1EIcQujjwyqOqcq8SaSwwRpQTNFvyn58A3AA+2kR/Rxscc+W2MTnMkf9blk8tMOq6ibbixIq
QtqTVZSew8oEeYSFZjKL5h4ERsWlXAohShoB2T5s+rruvb0P1jrfeYuBym43yUe9gKvBXhveyG5I
nxZhDqfUNfTj1NIuQDHx9NboQh3nsAr4H9P9Y6sXtZVx/e6oknrvvvpZ+LQSW7M5ngiAoGPNThf1
wm8+SY8CmnSN5UBsrdhT497uGBmyG8PoL0LilodwPK/8siSXQf/QJk8nZ18NY3/SVPdG0rDfZ9Ji
9LMY7Hy4xN1ZpA02mWP8qLyij1gOYGabiNfMqf2KVXo4AQYZjqljVL/Tye2OcaPsXd4SxVDhaEfN
tRK2RpjFx+t3b6zN4LJ0JDOzOh6vXg2nUxxa7lg73aUrvNyq1lmnGhjTuFvs/Hny1DBvcx9OGnUI
yqjbewT5JaTAiKvbKUQLIdVQVRm4r1Xb+yGLDL55csxrq7MxLK/tNhku2SBhrGYJDWewzffs5pri
1p3rO/iAcUKciwzwpvJydotw1fHthC7lslg/XDKoqBfes0XSd6Wn7imHts82BOHVgGC6noTDdsRv
l01WQuWM22ZTwc/mup6QYF05lTOITdAOQfiAcld4W0+E/Y3OxBChOY73i1NRYTIPQWM/Qu2zglXv
9sP70MaBs7dVJ2NSRPQH3+ikqVmYapn7Z7b5P1IjNZyDsOM+P7oKX+FqtNsP7N/9Y+1Vrr8l8Dkm
uyIhHbonR632RVDdW0vbwGFX3a/F7dxDDtblJXcW9qjkcu8ql8VaP1f70PZYsISVWZ7KgJ23RShH
R27NMgcqgZy3fSJQlxd7qvSXDmyDZRNLu2xdTPGOrtNsWYvBp7pmpDo2j+Yp98JDgGffuvNSBUZW
mqSQeQ6WszMkD7albmmQKXYYx37ZWoE+BYBFXKexXwVfrn5jSdfUJ8Way48EgYCjmOe4IpWYpVdp
2lFjBA2o8CJiV25zopEHsIr0C4GdonPH7Gso8jxco6DdirqGOtGOA5rYqu/Hau3gyWjW+B0/6Ddh
+1zPPq141uE6e515QZmEbhbN7zQNGg9RnG2vxkdmuK9YGCghWKhIHvPe+DHMlU3UbhxaKXgu7ekn
7wLlr1o60Vixdy2jTMb9xNsm5QS6nizjWG7EQuDiKENJnykRkiVKxyptfwwElLEj2pVoNsMQU9IQ
CnrgVsjdLtViBsPVXtDkQSlaK4hiqZ5LY+i5564yzXse3mnjzmV9A4mm36lEZjtSrEwFTjvLXeeN
ArsUKwOyZj+drAjXvd1zbWoc40CVHClc4nrPs1FcMFDplbSV3lncO7ZcTn5Vyp+Jtc5ia6EynchL
2qeuTJ2j00jxFfTMbGsqXYgiu15jHEzCdM22NRfghn6j3a0f9r/yJA8jM5fzR9NVr1oM7laW/nyk
Sq7e0qLtn8yqRVSq+b5zt1tXtvtznIS8GboiWCGcNhs+Gs7raHAvqWa5HD2qCTcjDeZAvmtkopXt
DPkZeMMSuVD39kVl/AplnT7wvo3PYbAosrWTiRdyhlXcYh7e+V7pUS5Qs4lR3vKRdUm9FcRaPhz8
F0WUxXF2zli+HyC05vdB61THbCov+GR/T03JBt9HwDp6QVyfUSGX4zj13ZYUi0UtXtC/NWCYdrxp
g4PMh4RSBhU/2xPBcJfXIIJ+6owHNOLxIjli2o3iAmmvK8v9zAc3fLdnWPQhRqG7AQrH/ew0Oydg
DeSbDdnjQlKgbTTirARdVSql/scePX6I+Es0/ye+d56G7gRlx7/1R/1UEVp3I7sJQXo5i/s7gOVF
dZRzwNAxEGaPzykUqz4me9zV9b5W1qcyQTd5CGYl4rHLeVk2FRnZttrEVXZfTs0pgWHp+3raLuE8
nixpL9tM4YBM7W6ftX2zdeeOm00xdZhe6BG0KJvq+bVtW2d+sGbe8XPuof02+FoM/4BPgRHd8J2X
0Bn5UuTaYCU74S6VfnIzxYGx5dTnbZEW8dGbSlqzuEz9cMy+Py7LYu3cOc+jFFTyjVmYe78u3XUZ
jpLbyvzFHWu8D8blAFbgqdWzs6qEdXEVOgaX5ifyHPhXpfDGmZgd6TC7/10P9X0ODIFVGyEz+0O3
LdVG6VHjHclxd5BHomF5SV+TZoy4oFyoaDhSo8Eh7QVbW0qQlIWNi6DNHlK/OYfZeGQhlG3o1SZn
2dcv1ujuU4+cqYZXsOIecvT8/JQ14XzAFG9ZK0kp6M6ql+dMKi5YNZdY1zfuvDHge5m2YW0bkTt7
nLxt+07Q+ZptHbzIpT5kJirpphvppTnvJQcDVB6HT3nYuOtlkPNbIZrkJWgqKbgD6XnZ0klvhSC6
MkdHakLF2IZKdulhkYNoilWRstpotVd8WvZywYehiCKXU4QBxWYzDsqq6xcewypr0y8oNsWh6cza
6G7M3O5XTQ9HcMV2BKGnpKtNUqzKyzo3ToRMy9dgDOYIH0FMun8pe6Khfim9HU+QwtVeUlNPPI4j
vS8veulpMqkd1R+tsF7e28oy4JfPYRG1Uvtbpw4F0gFvl5U2wQeusNmVtKkSO/wc5jkoBeljwSC5
ZCaVjtmMY2G15NKmecka/Nch8ZpwY3ZXcrgcdHJnkIe+LNry9t21g6tvXRZRyAqI4BS1UeqQqiE7
jFzCGAAKvz5o21zuwmx2bhVCTjTkdr5BNmrWQ4IxGKicu7dKM4Qz4M1U3BXOphulcVGYcm5IOdqr
AvdONDpD/1IzTd+Pc37fKktc8sRYcPzw2V2Y9neDpeaTO0Dhmd3+QQI6bUDO3lOrwSFXk0J2quns
sH8q1naSu9FUdNW2UOVjool2dZ2p1kHWvhje1BITC8+WsaS7yUlLkN+o5RXq24WphQ2wX92O2hgv
CQ809S/G3pA2P/14+ZV44hOyVnpM/YFgms+FuRUH7WXjpxtkTeTqPNxAWegOyHdzFFscnKtxGqsn
fq0Dboxen/HPfaHVNNuhUfm+1u6rErq95QpkH8berYk/Vo+mwQfVn/05Jd2r243z3dwnoKldfe74
93lq03Pgcp6sB5eNczEN9l0LUuVxdJf8yNXXjmYruCkw+u1cb0oOg81Z4oIOeSK8WL2asaLADGAC
wVFTRYOS4XbKZpguA8Ukbtj9HHv7XtaTekMVRTkrjQ8bvMGa7U55H8dCbcxySr7CzArPdbAYb27a
7dIENx0CYP0ml8VYw5YIHpapejRkVb5R/vQT5ehQBFnKPiqb3w09bCGLyH2RlM6POtdUewrVP3S9
2W5QhZMfqvN98tduTymb4zyHeYsSaUJoZVK5hlNHHrHEq7vHHubdiTJXgPvOEPa/3VnMW/Y1wy43
DY2j2udMs7TYeVbjf8yW7C9FM1arxDOoka1lIza2Uzxhi+ReRcnaozGMh0L21o5WAfOrMMiVkjIW
704xVR86b9JNPQfmJp/67DIoVqPacspLEcwGXsDS2hqwmiIrqF4Hm0r1yUY8E0G9q/HjrugUmDf4
+dpD74AMVD4ZPTq/4nXtL8uxoEB2t6DqIeRJ/F4GpBPeSGQ0TlNsDjvV9eV92HdR0BLpt4qWqjkP
yeUu9yhlm51eHoUU+fOSpwMlTJ6740F9SFWujzMc0xVmhPt0NuyoTjszmjK0ntFP3dPEIB/VwwKG
QDSslfJN1mfqTbaGeU9D3xMLWQRcO4EL6RGo9ii2DLhroi0F+aUW7DFVqyb8F0n46eqU5y3o3wNn
Su9KE7eoWkzr0dR2enY4Oq4pabiSMmk3dTw/x3V4pFFk3Gd1aj9kjEjbRBiIuCbVAF7F9mwqWhTG
xMX7N1fx/ITdKnU2eW/qYdVXs7M1HS58MwcNPZV1vmG0hYpMld0D13Rul4jc+tbLm68MxwN2Vxur
gxukyampRXiuYmEcZaMpEL6GNdDDuXPMQvEGcZY7OczDSbijPPdm8zDgGl53o8ndJ3GRAQhg3uZN
kdyw516wACKBDnTrrmOngd9iy3DfzJqfxtgmkbQ6vaXq0n2gG8teSzbZK8dSX4aPN8DGWkkg2V41
sWHaFE15/mEcOVMtRYjZbvVLRqsomc6Ee2g3Ku7eqt7ju5EcRHIK1+7k/GqS6g2xznpe0hYUA1vn
Fbv56Qe/L/couu+LsnzTXPrf+Dgf4jqRa38hPJqVjrcTw6DYBS1eeXBUVmxKhAJ2t+GcTFwHY8qi
2tAAaWewgXbTqdiE8WQfnTxzGaMToiFedk6GINiBzLgBDvdgWRn+QkPIW+r5nms5RCZJMvakwQ1q
W7+eGtbSNJDyk6rC+zB2Q6gqQCuXRn6ik5Sc+kW38+bcOZlDuu+rjJB7sxxwKX7Qvjji80MIvgwG
cJBCWuvFTP0L0eviFIdoomsEwmIsvsjHJfvU7fqbQPve3kIs+IixKFDyJeoI5O5OzOEJIId6pFpM
/hiup3NnT5teqPyRUBtLHl+dY5PgGT6Y8gl34RPCkX7RfThees6BiLoP+yf3g89AidvarL4wJVWf
I7vnczHnlC3a2Wjs2Vl7a9MA/CNEriMAbsHRV2qDX0q8wn6SO58G98/M9Ny3aXSMnbAaZPB0WvOS
cWjYWBAqm9hu92M3YESqnA+7NhGQne7NIzHORyTmsbDri2K5tpugX51lVZ99x042tV1nW7crnN9O
7IxPHqLOKsR9s+6vjWK0RbXEj2FQoLtO+07YX0NZNBPtGzTBWo3hRpU5lM/TkFOWPqTtXaZVd+DK
BhW1CQRAk6xdKWW5AD+S4Ah4ZdmIcGbTgzFn65WuuTZoZI/g+rJncgA+IUE3z82ANCImykqKalzu
Lccpjiq3uAEbv5fJT7dsUpNtbfA8sB8R+lHNy88sttoV7m5qnyqjvalEyVkZUJY31Va1aYU7rXzb
1rvaaNoomIfpZC2hsUuahdVCcB5nH8sMw9fslPpW1ao8dEXrnFk61LTXFrS6UHXmf1SSC3Co0t9s
rgxapf0m0oNXnbtsUhs/Dv1zzTdHSn4m/+i+FCldgD3AxZUqF3hWPVALV9rlLodh9gkYbLrVTV2w
ezBL6oOXtx5P7Naee/8sSVnxV1vOL5HEYm2Uwrkv+mbi6bHjCBNzeVOnmvg9199j1UnrUQLt2WqL
Qt3BuN7r7AWLbh9wJ2ywC+0aGVCPI3jHY3HwWYb4940a06huwYVQFVDu53hpDg0gnYPZhSYNbtZv
FCgahN3sUcOPWxWjizWnsWLIzdV0z7rIjFA3f1tDFmKctrFKWz5wJ3KMDP7AKyklvfMsWhr62WKH
4UmXM5DIzcj8dBtiSh4pvMuowbu6eg8jQmPkoGiyS+uaNc+Pu9ZT1d8LL6+3RQlpLb5WJLYlBgsa
SZmO4jGMo8We/WgA4rcGavrMAV2vhZiXTQWF64p0ItXvVVQ1pwLbkis2FmnVE0uZ+pBYo70tM/cy
V+VBAUQ6mcmkdi29NKinPrMj7wfu9l2QRbMzVpsgD+Q+m1CWHGKBO7vBPJaD7dt0MTWwpauf62R6
wXM3YOCX1kdStD+K2rvAmmjxFLnjC5Ylff1s6QNkuX6HCH6ZlhY/o+f8otkkX9MekG/G1su3Svgd
is+M0dYbmyPlDPJMjoaDtcr8u7zIUF6TYaeTaTxQ3DyvB2AJ29xJP+H8xvaRO3sXn2guTUiMgHCo
d7lX5sPZ6rzpsQE25m6pFe2XuxiyDxDSLDaqyB+sxIZ4x3Lxou0lO0vyO8OagIIxsxNudIxuRmTh
pfHZsuFwTvHDhFlWvU0697hBGxMBFeWVwdu4sD1dAyspXgtzVE+S2Aq3h0qJCVxbzLPTJqqG1xRO
3AmD1DQwtmhbDxyWhUi4V4JLHrZ+qXjlaaPgljLO2aOiFdn8JTrkunvfG0dxzNraEhx6tl0uK/76
zrrvoEahQDV2v0RmiEHpBjOpZR0bE8pCxEBrpic1u/awcU2wSxEvTXM5isyzCLkkWAqPzsiztFpS
r5zOpWf04HfY6V9wH82/SYwZ9IwO5MiiSbPbW0mk5TuUf9ATWs44AZKnculJRs8eY1p5E/f+cwEy
bK0LBLhkLNqHKnGPjWP+iK2KmGZhkrEpc83qzf+Jy2h54YMwPqPfZjuIMDOLNdYUr6amASDPkDpK
EU5bPS2Ws7HykpVsFaibMMOwX1EnvlTXsTwAViOKIXuZ4qbt7i3dV3we2snfsxOD+GHEQ/UgEZCy
DQGJonys2lGdDAShda6RLXWbUP/UBxBzcLL2N6NaWEtgeLXEf7J3XjtyK9m2/ZWL884GGRF09zEz
mbYyy0plXogqGXrv+fVncPe+Damkq8I+zwfoBhq9DZVkMLhirTnHNAh5xWOzTsWseXw6i89j3z8y
k39gKO6/YnNRd12kmXelgSZRhNPVKCgRLVzGz0BMqC1a854kVo4FbJIAKDWR7Rji5zf4h8oDScGA
0jpa5p/nxrcPsnTMbcXI+gnoxvRd+nm1s0WEwVWW1kKl8p/SuCWbvYXFIvvAAJMVmkCV/fi7W3fa
tA7ZMRxmBkVjnDHglA0ag8FgumcJtpC5NKfXzJoysc+iPkVcqegW7GVH/taORe/Gn6OocbNV1BZj
c4jCzKihjpVVLU+jiE3isEwDmJCKKtKDC8HghyOyVdDEzZXgj7vq3dhzIzaEVT72TbGFdZnFJHEV
Xf6QQFIa6aklEV/VyZuSDArhBjcAea/7IMzyhrIosIfhyqmGV0ZBOEcEzwbZnguob/Znb+7mxzEs
bmhNH4NJn1YiBKcAf7jeI6FAjazHziFnpMSRHSPKPEzE5Tp+hEKSYDNQTvmws3Dvb2VAG9tkt0Oc
DTO0C5yz2+vxhXkHroPQfg7q+hoFI6THfswQupLZlaSNtQfTpl3DHIFkRlNy3eOUYY4Qs5OsLaOv
Dn5ZOqRTN5k45fpcvswgp58C8FFXlaEiz5jl8BJWTngcaZFiUUEc+clkLnHVZnOxDTrX2Tsksx67
ELDXdijbuuT5RM28AkEKDykMcLKlLJk1/nYJ+i/UiXUVuW6sTD+5sx33ZQ58457BAGhS4wDOqey2
JtqA73NdjzskvSVvRJqsKcFzrxcW+LimbWzwXRhc+H6W173Jq7uaHZxWJZ2qrd23kn68miJ6+LR8
HufGheYaaLRxR8rbZ6tqvjXFX6TH1roqSYxds5piDDTUMHEpinM7zu1bXzrX7cCBC4ck8RrG5IKF
GsejE4UowYNM3IaFvFhure3qdto5fXRBHLuvS8s9GRaiS75HcXXtOn1wVkwHcKq40EsTF2lCGpTG
AkFi7NOSO6zxiX5AcX9h2sFHkcP0LSqWeoWgML2TKj5bVbQlPO0YMc6rEbMtUun8uUKcQvPZfjVh
5myUYsoUunFwZ0yhtacLEN6mYGg8TPCYd0ZB9zbkD+0CJZ6Em7yVc3xo3P41L4Ple0GHEnP9Ig/i
Ix3cZqU+fmG/zR772h54Gyt/a+nTtdIaEy5Z6+Ajo0OwqXHb4Q1EzbvvytoEseYqY6X7WXwQgyH3
Mh6HDQlK4oGu7LeBEG4i3Rh/8d4hTprGPeIOPKEO0l43cy+Wbwc3QckzXEVLrZCaXX1AjO0cqpFZ
U93w0U6rFnJbn0GfaqV26QwcU4ZRZqdRqwYvVOzPvNCOdo82vrrv++RuySLnBKv6rcNsc0X2qQFO
ScyA5sx6ZdhZccg7+xHfKGjOycHdMwzZOdMEh0C/3qVCNW9B3XJm7YKLvdzU2qhtjwNcvNEzOW0i
qrky055q7Ld7hLOUb3HxOcTGtwbXFHNKHl4HEn/XOB0jRlJh7KC/aZhzyjw7By0ZZbC9vuT2ojfB
k/2QO3wLZNKfLTPkrGVk80EGPgTsgXa0RbwNrbJLrif0jvPJs8ZBe7FVDsOUTesInC3bGN2c5Zsq
CcOHXvEVOyUYoOrL1FAmBSsT5fopo9vvv9Q1XCivTcexO1WIYsFBGorvrmyAeoL/3mkjUchDydHD
Lal2Sa23cEdmIvrE4COM14nLQXifEBENm17Xw+oNeqV1qn3Lt+i0iqb8d77C/yo1/ksoJJf/fyUr
B5Mkyl//z/a1KX60If31j/0taP0Xzw+Q/5ItANkaGNH/02to5r+WwGFk7sguEFyi9fyPYGOJ8MO6
DFFcErXCP8Rf+lvSiqLVQN+BkgMViK4TS/OP5BowCn6Sa7B4lY3glv/iCHd0ZKb89R946WnCh7qr
xJoAmRSZfs95T2au/NZq+OB7ROErNdNIsnLX2mV9Ip7Bjm8ZNe41AG5rkQGsXlWT4YV+67m46DaD
hmPddcAOGyWTu9nnqBCkiVcLmk6gWKN9iTJ9OTwrXO8U9m0TF+tcfarr9gggrKRiCiNvOTruO4w3
p6KJ70Nt3tEZ6LFXBv41bVYGCq611RlH1hOZWiWnfs8xyuHa6VW3psuvrQwtwlXT1e1dXSAwKyf/
dpqmRx+6NNi/dVvZ2yz0h61lAMpzI7D+hp1fEcdnoR6d9c0wW+IpA5u4K2dUEqJS0WZu5Lj2rQrt
iN58ynpORkMr5CGVerayrex7BlzN86uhuaG1M383tehFYPXaiJngTHD67MOR5CDERa/JmVOnHH/5
LbgN45CF+Jlzt+k/RWyBw6pjIHkEkKrPnoHA+U4FWDmgo98ibMMhZb24gNS+Qk7nENQwehzoNpT6
7TTmfcDMR/lXjhhLg6uq+cwmLc/Y3vLCw8C4DJ195zvOLNMLQ9klTB1JJWVHyYLnwmkwm8lRNDdB
IuzHlO4JUoRonm6KKs0ukrcCSme2iFADWx4a0xmqm4Yv1Tmq7e8uTXe1Ij507j2sHhN1pmvvxol5
xnJQJH8W7yqfGUlUj2Ohwwd8s5b5gHaui4nZHoLMfRKgJMa3pgn8jYa95LrMUBEjAUqF8VDpgX7h
M3ibW5oimMCIGNinKdUhp5MC4OOoce+q5Ioin25pLHMyXFOm8yOai+ve5WmESVRSCUfztY+Zh74b
pqdK5uOFdoaErZmRAx3YiGEB1B0jofJdYah9TxADpE5/2ga5eMlw5RLYra+pT6LHCIPeZi6YtMaS
xFrmx+TIwlIXmN0YhVxPtRUep5m87WUYG9yWupoWBc/FH9QV8sOrOFn63P2KGv3JruJzMDO1cKJT
3glnA8KaEUbgdZxOaVGjjcy1fTjhlEDfWzr2mm8fn87erM62nVzL3t6lWb92Ep9eXfNg01Mkwi3d
jTpNoKQfLyNdzNY6tPKux1Ri8rmEahyIL4mcvXGauJ/6k27GzR3H32u/91cjE2a2I8B+wE50X5xo
/vBx9pmLccIrUk60E72sGG11nvUe0bD7KIr9fUr3E50JTxVXoBOVEPvTdItV9pTS+wZqInZ9Qp+L
ct6g/yEPBNE0xx6xzY0Zct2Q9jMd4wDDrp2W97w2V0Z8M4H+cPSXKHE+hXq+lrO5m5xoXXXuYTnh
ujMOsDa+FrizygRJTT2flFKYOb4rdhV7NELmcNH4aailtTIWLVXMAL2w1dr2a88P7U82MHSOeJnJ
Pte8+LowrkLizNZjEn0v0vQmRfhL+LBNK1Cvnspq+KrRQPUgGdgHAZ98HDNwAOkFI9QrVKedQb9u
30rjbcqTMTiD2pabIYK7OcW5n94WhKkBkC8U4wvovoPL4U1famYUO5eWEXkRY048NPnM5DUufW0T
90l4arJwwlOeYuD+FGCFX9mauw0qeiRhstF0DkpNeh8k4bdIQ7Y1casQ3yW3GA0Z8yYexjqaQJaC
jWl32p2afNT6c32na7p/VxNRCv5CaCB3+kJ6PtmTSEt0tz8vHqGNoGe2H8rCxhzepYeAIvqzawim
r1lTPGkFJ3Chat/T8tm9QxCLPA3NyCsTKfesZLQNsJet7VbMHkfNZXxtxSvDVGeoZvehX3NkjRzm
0A5D0TQeGaH23Qo71FUdxdExlKV7dALmOUrE9JnFhOA+db0YYGtTZg9GOtykVb8JW84T9dymVxW6
hGs/b9n7w0/2xJvB+PmxyoqtSl4jLOZmGNzbnGNWdqF/cyJrH1j+MW+KfR8lO4Nh3LqQ1ngKmEMS
Gl19MQxxdpLuC+odSrOGnlpSMIo1jC+VVqfrCSs7wPJon40GDjxbeKWVeC4A4BWedwOKgyo9x45H
zw9INABtr7Bj4WdKJQoU2QlCzQjuQ21UfvFROW2Zzx5H3Y2/AvxAuVzkX926OBIEoW/tIFlnnDdL
lNDrXA+92M8uUxZdVyjhV3E92es+p91LLCKH1A3pz6tcfTbGz/P83JgSfjxwfu52ndNuZNE1dvHo
9sNVWvNVoxfhtQB3TO050vKdTOxgZYn50XaSXaw9W3Wz76rhjFXuIdAGDu81PR9WCZ1xMC2mvev0
/LZOe2bvSDMDi9dBgN+1+xsK7WsZdKeoJCchivM32w6RWTjNWcz6oWuIfMoV06v07FbqEz2QJ19p
0Ii6Y8IiLkLUOi1JFciwOvrsjLH1F78OL1ZWHhSE3cw+Y6Z9jCbtKDT5oC0nIbvWLrabf5v7+6qh
Uw6OBr90ie+3n9R3i8obw+3OF68LodWJNc5OQbD2R/NeAWWemu8ksu/7LDhbHHpcfCicteJLgaCk
9LFLCye6Ade6opFzg+JarZ0QgZI56bzmCBzspt06TngO5WmQBOFk6Resk4egND3K8g3ymDWo8Zlb
Pmzd8YXI5LXksa+QU0pOiZCH/X5HPIB2cHSghcSDMGLiNDOt9Dhdhc1jOAYnOT2SIb5zsmA70vLU
BFZhaLblUV+CxKKgv+srdw9r8bYP+3w9u7nX+e5XXlp8dxLyMdHsjNemg0nsOhM37Sv6vwMH1S03
bM3SWE9peCg47zmzswPr6sW9ttGtB1OrX+uQmPlY28xsG4FOKEbY1hcfhYyet3eiztb2YoFlXEp4
ADNydxn6bdAsRetCN4gJSZZ5E6bJNHtOmm9Oal1QFT4JA5VhNe1VQvQQfC9sofgV82Kjp7uhjQ+B
3RN8MOsM58Pa3aGp5/HqcGsxLUJpZ6tSzHPE1aRz3NSNAGBx96kYJObE4RlFySaz0mIv+8w+0VqJ
+aHudGyzrzzKQyK4JwV+kS4782phjYwRbagjwTPmyu2TS13pxQo5xK3VZ/Xa7obYk515hhSCKDKy
vSYUd0HpM+gVzV1FodG3/Y0W8lkcjY0ZQmecQ33lLvjcodkZo7mxBnSDEh2wFOamaJm6R04GQgec
NX2Fsd/PjXpy3T5/6HOVe9Js3JOrsfysXid8YdTMB8aoTwZ22Xm8ICe7L4pxY/Zi22ntLcLFEwm1
V3Y7rOgoUHEqFzZ/c2wnUhOC6lbV4o7Mnf0oopdBd24Yn28Z+Qq02eGs7wT++457n6rmKhucB4W0
bgsG7uuyoW8zBcjJLvpditUbyPWnKhcHgDYQi0t9m5SkH+h8tV2O0TWzqMHKaKgTNz89LgoZEjjT
bR6Z3a5hHFbkK6eK9n0Xhp5uR4Y3mTCudZC9ZoxU0hVfgvotD5EwUqov82PQ9JnoPsO1fwaq8yJQ
oB5Nm2w/V7AFLOo+ET9CyPci1zoYNsVijgAlZl/o55xBKm7mByNCVylp0LYmJtE+vQDyWSJP1nbO
HBd3ty8HQCMgl2hJSP+igosfveQFBYm6TpNm1zMeMpvquekZ26Q0AQUNjBI1SJBCBI8588DOC2Yc
U4VnElVTzjQKgBhti8zBBSOSFXvMa2XJXQwUwYl4IKb2YCNOywGLlFa04/wJMqHD7euyeIZynZVi
l+eavyMYaA2FzSOFxfLon/q7lsE8+Tl3dvUSZ/RIc0LMtrO6k04mPbOCqzUkztYH14JoaQ0f0aCv
hnbDtq844G19pNQRMxA0Hsnnqm830WTvGZ0jmMYOoqVvLiwUZbw2trqZlP1mBEg/rHFnhRXStvjY
GY+yEK8ms7Eulw8EBYTbbLb5ats+8HW8PqMi/KXIK/kS+ob/DBCADyn9lmpRYk27GZj0Klr8NVVd
39OY9z+HhY9CKRLBdG4AkJJdAee7ttrigNeKDybye6gF1FcyMIn2yQFvqeRNM+XTwP68Cmhx0n9c
lqTVe00Q3YhJvmWjHW3GqLo3RntbFMN8JGLiUSCHYKRXP8Z68hWVwCr2kyt0/VjLhh1xFrdInnRP
lNHF7/SvTaUd6wg0Dm3ilZkQAOzXX+nPrCeWkDs6Z2GJS6qU16QJOZRNQQCOXuz48nvwya8CPqU3
MTo3TzA2P+coOy+lW7u4jExBdYqUIPJg23QusPM4qy+cdLVtn7vy0A2JeZ+2otm6Th4+tQgFX3xC
QhgQwxCIlGiurJSyvi21+UULmB3SfSJ+zTGccw9CeO8yKyzWhih7Bkz0j7ZtOmtXOGIxKkqto0Os
2YQebeh8qe99iaiNllo+XJJYdgi/CJxemzMhlZgJKwtRR9MF1SowahTURgcR0GsihoBXBXXuUO3y
RMP0hnZl7BxihpLA/JzpqFzXjtkH9Q5zpnYmHynasdJQRudzv0KoRN0xU4LfEItHJMjElrsOIb5d
3EgOHL619tDWHZTIhtQ8xkWhcXREDXsAWxQhQRh3Mc6XhTI23CwDdVHPgNOjmcn/ZrqvPXbsowQg
JYKjqEo1az9LlIsUcj5j4nRu4gQ7Qc70xAjUNG3CVBGpnVBsDCim0M/F7R4pRKkudlWmYgVPLDrM
jRY6K/QQKElruz65Xeo+FBlfgkZaWk5JVszZGpMfKxoPI9T7fCzsi9822jpC4cAT5C/uO6rfVV9j
VgHZwo/Hq17e0kIiC8AbGm2Irx1DM61tnWCIeDBBjy5Ceya5geO6wC9dIzpkFce1jdL86XMFBFVu
LcW7VCfTUnYGyGRivWygjOh8wGxiCGAjwwDVjC8On2X9ACiEULNVYYNOB+k/J3ol4f5WRnnWepkH
SHEcbtTBB1CdXsXDqI9Uu8aM5DiekaJgdkQ2ekmntkIoNttMWGPsg8Y3DnCh/S3KXbafocnVMTR9
a3zKonm4als17yFxZx012DisccZEezEXlnGHUAd0LDuBcfLpwbMzRYh9dnkLFnNntg6pPoNKaVRU
7CbsZ0z/zrHlOCTJtaIzN/04xhA8+L8oCdyAAUSMRS+DOhU3ZwtGfbByE23GBZIk5huULRWAVnPb
7uiPuZlv9XnyD1h7Qx9zNC3eXRb41HpTS24iQyvdvi4ZwJcbyyWMxWpSiVLe7d6EkOJ2MsbmW9FS
oaTo2TfMaZBW5lNzRG5dPJeGkUerMTHpiA/6hHiqc32G7Fk6CQ9lbd7ucjFXd2EUl9AB/YCYI6bM
G6eagYejXay3VjSKQz6lzdqEY/wUpXFz6sd0uu0aAFlKHyAHhmwD/cqafc4PIGO+we9yD2afuPdl
azp3THOKs4AWcqvDfubslg8GDX8kPx7CFPexHWLztsoHsRy742Qg/7FBMck4BxRGNsXT0cJbtDz9
AX8p2RDuDecnE1VUzKCDNHbmV3aBvcYn03ULHMJ5HJFEftdrh7UOgXRaRzLM73NUKdd5VGvbKpnE
KVMB5wWDvPmQrhfpC4zlGTYcrHlipxtrnZm7mQbiPmG7fHI5Ph9jowju/bamHmFkDUau6+m2mRTj
lywSLskDE1/vLPJjdzP5Y/BKOFC4w5mKj6dpjC+JnaIjQjyUfSbR3aTNGBCNFWM1vszSqL8ZQX7N
OkKv1Jbxdy12DBbqMPfFDvEanxjuM1YfJ7roqU6TNGd/oWgPyu4urjJjWOG6VM+yYJaySgHKOldt
6ViPxlhSzQT2oj8kW5nWj8HxbVaiLVleDIcIOxhnen4tQ3B6rki6xaD3e8OtA2AciiJZXUsLH5KR
SrUrEcXYyMq7dNuNOIFpw8mDOQbmTW04Poc1WRzk/BLWd8juYrJppH5F53Oy7fHe7mWELsDKjgCZ
5Tay28IEeItbmjjK6JtB4iI5MIY/HRFXMi8KHHU/SGb25Io2eKYiSEB6yMGXFnTDnNIcz2RSKI6t
5R2Rj9PFMCvSiAAGIFjmfMX9bm8lOwxlB4aCYXyQCR0CQYthn7oV5tS20JiKo820alqSPAudaERp
0H/BXrVNZQxUWmas7gFZS2/6dFTbSzeEZz3lc2rGO16rdKPXyVM1mYCmqIQLBivuacyCr7lKd02K
oJzSxm7SQ+ZO+85VFBWgSxkle7o/d1cDM2Z0sLGxRk4jWJzMjB2bhrNBFM6ZaET/iLvG5PCTkK1H
wMxjHMgw2+rFYH1O0CUjVGSEeuNXbfRE8B95VVX9NjLzPTOHk98HCgcY7krvT1Upkqe0mKZvqZLp
s6FadfQnbUOCR+0Rb55AJvAnu973oVO6aGc03FdZmeTjjvWZhVCUXPGU2nn8VbZmeE3AjfyiZgs4
fWVrkWcnClWQJY1nq3BhGzX4gNZD3GivQV3ZHcqD8RASCvJgzAbYfEdz+2sgEfPtgOSLtrveWm9x
rZKjiChj+Zt2nYlyTx+V9ZX8H/sqpEIyvEEk/WvdKtoTQ1tdS+QUzKtNfRfNms2Zy553OSFvmsxv
0SWzTvwTKd2IqoDzYOsYw6epzozdEGZi7epdvs5I4OATCHERnBdwvwBcWeQedB8qAZtptVgg+ZBj
e3CXV3JkcBzO1bkfmAOSWkSWXx+caGvFa0cGlqdSw0CFT4937lxgvPPojbnco60Pv7a2iVC6aE7t
GCWe33XtviB5CMiaqTajZl/Z8KgXte19pjUcZtum3zcT3yAjgLNLQxQ5gFilhf/JEgq9ikL3iaRN
X41lS2pbMYFCaIrnMaq/xf24iTM0hYQHcMjK82NHK34tCEXB+x0c+zZDuon82q/kqz11NJYIF9pa
yHC7qttB9/EPJfNIzqTWJ8Ni4TNRtK9RgtJp0SBE0tPypq6lpHM0RGRJBx2sNO/7IVhyTZDIsq/6
b0ixTwwjNoPZzju90J6rkg5mMY6QuljGbkmcvMZ0qO2k7Tn919gcOFwQmlzmTYa2q7/18UpgeuS+
9Glme53TP45BUvMemxeaNvFnys9kV5g9UYiM7f2oAa0SNAn/munOkUgAYlQNaVhse5AJHplo054s
dvNAYq1xcGn27iG9ERyECZfSuqZZIQPtJjWfTITjTVcfA1q73rQcbqQ13RqJ2277ID51kwz27TzK
eeWQhrrCNWavxywJgNkiwGiUuJY1ft0RLJmR8C6RxsznLd9g/EKW/MXBk0/Dg5ykeSwPBhBNwhAF
ovDEuEvD1mt1AP4i6EdcaVhA++CFyKaJLltJxdS1jwpXqV65ADYHwSxNmcON5uC5T6nD1uAREkQW
Nm+gMR5wme7RK3frOIzqW8bgOpXteGGk0LLXWTGivy69yuqkvHd9/ey6jXHotOyhMaYlv+zrOIK5
LasTSNyruIw/u3+1+ob2ngoeFAcxO7elYY9fAxp3Ig7rS9M72kuMsfSa3MuUHkXd7dl3O89M0/RE
+iHWQcGPGcjOvbUIBm874BVLhhGALbkhhIcwQ/BWzHWCS1aHnxRNfB2gGf17QWUPV1iX67lJbhkR
7jPH3och8KneIdeaMn5tyWyf4OBotO46N1sPLO9T28/27YQPTNZTfhs3lflaIL6/M12RIj1gp6Na
0tMTEFvKilGoh5GTwBp4VuMNqGRrq8i3EuWGlzFl2WEabK8GG48KTTykoMOl8Zvus+sm4bUPH8QU
bXRHhjUtt9ZBIFqOCiIo3MDQdV6rirHiuiomcR7QTo3rpvcPeqFoiBmbNtVfprky9iCWV07kkjLX
DbtBBsa26OQDJidtMwZjfezyrH3DPmJTjBIrZnb5nYQQoufzlWNYd1pjvAmJYZct0aEJyBM9yrZf
Cfc+yZnaBLDn2kEcQLCcgoR0+Jz63C1eygmBdt6fYMe0FOKE05PflHjNTDuxLFNa62zsbgpytSn1
L7LPN2XKr4nj6isE/ruyTk6FjK5J4d1McTSio9esHacl5HqhHm7Rv3yeaD72oZCfusw9djTySIpO
V132V1uQF2EMRfN5nOLmccw0L6mYujghsqF6mASxR7N5suvqOQ7CEzg1hgVMuOd11Y7d1h7Rw/Jd
jta6PjzZjf0Ia/qe42z6iZ9DBK45oJV0EMGi71N0jNHGbbo4uJLmcQjLU0wD6Wbo9GjbTeY16G2R
Drjt4oa+TLWoJJdkRA6Ez5j5xjf0TOZ1Hw3t1ygYCM5sYjlu0FwsnfSocv21xiuoFsw4aWag/93b
DCEOZbAzup/Jbi60ExNy7VpOTv5cBKb5qi89t5Q/JVEI6AERW5c6pnDqtrrxSJOvNkhS0gz0y9RS
wuS4s5mmGDsTnx+bedNfC44nG6cM9bNhWcm8qW0GUirV5y92SIlBPyb7RjEaMEckzLC1l8hEh5jB
4BSQ+8iYzP+mI1hpqIMQ4Q07FMliHQKueZbdMA1nX8mJ5mYT1xoDRJAKaUEu5F8KiP8Vg/wXWT5/
EoOcX7++Bq/Nl9f6RynIX//Qv6Ugpv4vEmXEEqSkE4MrF73Hv9EdCoCZQ9YS4gyceWhBUJ38zTbT
DONf/L1QzMia0qnBFlba31IQDVoaQS4GeBzmv6Q0iX+EN1uEHkVKGna+hGY5aECI8F7+CJYjQI+5
XOhHIYhTwug0KPMWBy2DGoeWmwKks/nhpvyGNPYz9dZZEnz4MRBvSSdyl9/87irK0jn8Qk9kVn0K
9epT3/WPnAg8IpmJx8Rr+kEWy/ufxaXgp5Emxb01YZ8s4LMf9C2jzMjLC8Zq0Yvo1yCF/J1rD9rq
zz/rl6sIuKD8Jl0gyjFQtv98lTgJMpTXU71m4NZsJr2hYddI9QEQbnkEPz4iJQykQoh0kBTB7nif
KxOTCp4CP0PFlo2KsTrBqkx5EhVdMTR7GOP4CyPnjyJOfibD8cSEcGnH8vuIzaGZv/z0H27gNAdB
S4+JNi+gMrp5Ft16GnSeqYnpCpxb+cEKWah2P/9IKRGtKjh7QnfE8jL8eD17mnTfsaoWY5z9ZPuF
veFyxVoFSfvBlX59aBI+AngpZTgSHPO7X+ZPqOLjmOF6jjWLTVUla1F26f/gKsI0MAhwypLG+8Cc
PhloBDpduw6rsEqOxI7iVmndxRjx5zX4y6u1BNHwDusWD8sU71d6rNw+mEO3pfCBtkZLONm5fWGu
0TBLrBKF+N60bbb/80V/87QgFApYErCsyR5697QYFFqwcRfyKyoZz8JUjH9fadu8Kj+KpXn/uCA4
8oI5DmMYKF7u+9Wvu6bVDZVEN4SCaVcUGIB9kHIfvMnv7iLRKOxQrHXELA52kr+ycX5Y7rWZhIXT
z8k6mXwgCK3a+UF/VQ4Rh0H94CZu8MFje/d+LRdUvNY2Ojxpofp7tyNioM3LcSxB7HbTSYauyVNz
7WOK9PmAXjT94IH97nIL5YnVyMtlvX+dq2ZQTtUZZHNaFvm8upPTbIR5kp6AjGgIcTC/5h/c03dP
jp8oLIPlYeD4VdJW7/ZgmVtUYUmUIDK0tEOpKGMrs/nHPwxOFkufdDiJouz9gwuNAJwICru1PQ7N
IdAzdYA/FyNMrAxvHEA8/Xnl/+5HLduTRQOSxfL+uSln2fQzDQG9NKg57TL1Ujf4KEHn18fF93i5
iI4YlKVPDfLjbpjLNJpKw4kRHuGIJOgixY8mJjoMNDH0NjG8f/yr+I6xFHleCwr/3Wq0ldbNvNKk
7KIZx92lSMA2UGr906vwiCgy+M9SDTjvroLFMe0hUyD1p3UDAx1AT9Jh+fjzVd7tTSw71hoFh0uR
hMj2PdO0hagfEayN25CEILQZ88S4D5dhK6X/wQ/63aVMm+2XUs1grb/7Qa0gU2ce8MONM/kVYafG
+8ZwhxWRDzERBv/RGP+mgvrdpbhztrO8Tch3l3X5wwbVzX2XkkhCfrgVPJSIRE99JDrkd0P3j9fC
ogtekHJCZ+29r9UwVaN6wlzD9zGA8NRbHYyrqLD/Bz+Ivd3kK2Iid17q4h9/UCgLe2gbopisWGvO
s6bPxkV0Fenyeu7+LVb/Mv7f4Fvxm7v361tLnbt87PncK8WL9fPFhqXvR2gzMzcMcyverv6MD875
ILDtN1ehB2VJV7LRGhTTP1+FYIMBolibrYe6rJkizM9A+O0PlvdvL0I6JVU0K12Z72rOqDdiRuZc
RCM0xYPaqK4ZNQwfhK/9Zrk5yND/c5V3T0eUARr4DOVO5A/h3ilTbH5t1XmpGOz7f7qyFUWEEI6+
RKNRm/1818xBG6eql4ySB8F4nk9hgnfUjB9Tp9M+eEK//izg0mxwgukhhy757gm5ScKcVy0TBjNW
p8RG+d3CIn7lLKE+2Bt+fU7KUsu3SVCicK13d3DwhVZMBZcq2Fc9YDTaKhHMFv588379UJDCiiUI
T4HJSW4JLf7xLcLwiiyQtIF1GJRBfxYwB5/SIHHaU+8Ekiw0QfjSByvw12tyCAGqRDlhmpwg3z2w
gcOVGIogXZe0jxZeT73RyDrYpA20YiWxVv35NxrLU/nhbMCOjonCgdZuY5vgPPLuggVPxwiZ+Kwx
u/lMZ1CBwoB2SyRrrTs5n7XBckEssh+CC+vbBgEss6Fn0ZTNU2s4vbUMjAOxLnOBa99yw+5adSQk
rAwrGUHOwYLWtp3SrNOM/f/lz3/6X5ccGDiK5eXoi55ff/eHr+MmCAzJ52jATgB/cQYpx6Fg9t+0
1E/ND9bD765GmrJrAMKh8lpwoD+uh6ZGX10zfWGQY7fguRgnfwKm1dZrBqxm+MHVfrMSDB2rC40w
09GpZn++miCFMqIJmPLUceiCCbJiGt8pfeCRwTbahbKob/98O5d/5bu1YOhczGSzIN7blj9fUg+s
OdQSgikbV99GnfVtWgSAiR5uIkhBK6WG+z9f8He/kbfXFoKCRecs9/MFO101jVbxOYRCgsMgkI/u
GJ2rNPLJ7WFC/uer/eb5cTPpFNnOEje+gF5/fH4y7aWt1SrD1apAKmptUz5oEKUOsYIz9c+vtXwO
gWL/Rbh/dy2nNGnPDimSa6cZPZhj2iljUHJMM+DWf77Ub57awuPg7gmH+OGlp/bjz8rDPACJ1yy6
07LcVFVifwJ4oHuFAg7EETL20CkFH3zDfn1yDl01i8YJL+Dy7v180cIR3RxFOu+C1TTnZv5v9s6j
OW8ky6J/ZaL3WQFvFrMBPkNSpOhFihuEDAkgYRI+Afz6OVBVd4uUphTqddeqIiQKhEu8fO/ec6tk
7xqaGRLj22jLIjj87klu6dEU7dvG2GFU/vp4whJpu6WssQmfNV5UxsT4Z7rxvMy0cYaGbL7Cr+Tu
/v6oPz4xW24V4j/o/vyP++Yd7LG1kvDEUTsNPnNt+ZC1RVvF5UbB+vtDvWlEsQ6zfuFmcyhxLLjB
by6oLUO/JK6uiqVVj4gHgIJctWFnwFms1/pDuRblbdG3CNDyZRzVLxabH58h2g08rwYnu3WJ3pxo
mVMN5Yy3Yx/L2IUqIfm1Dp1LfB9avhduKe8St3J/VeP/8B13aEh5AdHRLHT04N7c1WJql6VWDKsI
OApPZ9DA56GNuuvvL+3PjsIa6tjs9yzDf7usrdNKSlybsz+vUA/5RUcWDT6HXzyhPzwrNL54EbYr
GLom39LXT+gwzN1kutSOZgczbSvIInMZuF14yv+TQ9FT+RYsgU9mezm/26+UKw68yh2JgyEL74SZ
27xzjAU0shTz8bevHQWWy1fIcVhe3noZKzMP/Nyaq3iGDIKhn9Vml3QoJ37xAP7kHvEU0CTi8afn
9bYM0WAiJImPbIx6jLjYobLyycPxuPzijf7hQd/uEq0T9nnkjmxo7leXLhVzR6KFW8WIXrCT9wh1
BOicsIuL2RRA85CUA85cmv/k/Fj3PHczYHnem0W6wAMhvZrYj84N2zPSgyQKXhul139wu6iHtk2f
g8p8e0i/ezLSbpUdfJIqZgOCIs9v8gkwDe2wXzwW31o/r0oFriOed14mP2BY8sP5+AUA7pX75XTk
+WLQztI7hpwqqtzyVBloPHKaN2jZ0JsH4xGDiPWLl+BnT8x3v4H/Zu1g5tr7o0cmkh6FhzFv9OqH
EdTqze9f0e8P82Zd9vp8XkhQIGjXnueLKgzubfJ6f9Fo+/m5bMuH7/FwWm+eSmtCMYw+j1prQc5x
CAySlgl6Ahb19yfzs6ef5oPnUNvRp3z7kam7fCrG1qpiV7YeYs7ZvEGaoelKUfExmvVbvIBZ/atN
xk9Pj+AdFkWqPTrOr5/KBaZkaCgO66x5DXt2letDmY72L8rXn63ABGOzMaJVbwLve30Yj8AvOpbU
d4nhhuiSMUcvPtTFyMEatPz2R4WXmaExUUhUQQ45SK/eNOiNzqRxN2BE0EO0qqzBy5B36vffaI5D
Eckmfgus/2EHT8Lx6CgWLHsNSKHtJyeFOt/lv6jnfrx27NxxrBusiZbBxO316fhqdhrLSbF89Qt0
pLVfdlOGsyQwVfWLNWp7mF8vHZRUFk8fE0S6iM6bKwdbahIeW8k401VykEq0xwYP32XmmeqkgIv/
J0zh/+1Pmdvv/uqAPrt38qUITmBLbQVv1l7pNu5iiRGMGWmf8rIpS1d9KqnIOvZWYYd/x22Mh9pH
7wHr1C+tD74Eh3ZKzSCa279/A3+4zj6aHdoxpkGrhGHIm+sMPFcStz6RY+y3At2nUR0NmhnXgHN+
VVHymLw58YDXzWHnyPib76rztmhOiBhJhiT3USUQOo2ErBZTeAnJ3ekfa7vB4bYrMJqDm14d4SQa
t36wrpcdosfh6PDpgDhPG/auLfDofpJL35FiUKUKQdeq3PclO60bl8mie1agTYcb0CCw2qPKtx8d
WQxQqNoq3GwmuDxjq0ONci/4Pn2bjqATof+5Uu7ZeNqdCXC1AzcPW3wFOI1bE84ofd7ninbfTRLO
UIVjPJNJgq8BxSk2XWcuolQWefLZCcvRA77Dy6ob9HZ+HmTg7QnTlKDw/caGd7VAP48XEofq6yUr
yHOIVSrMso/MALabjfPQ7wljJe1C7VHyeaj9dIkI5KLHcy1UtHp9Nu5bm/yfc6ANSQp4MuxwqkYS
rjeeiEDC3vqKQyCZz3w3KBMEkfYyf7GDtMIAumatJpgBDhMSuLTXc76DSFTJB5tIdqfFjbEk3o0/
qRAHEl5d90qNGgZpu3g28DZuMMTPRYXm3mscQo8jwqrtbKdVuPmsl9EL3xdruYRQeKYZ+27Rtsul
XrtS3AtYPv07UOPddBcsoGx3Zm4aZ1MKji3CRL3Wz/D1lmepRmGdI2ypalyWuYfODW/heuEB1+xO
AZHrEU+yws6dSxrBjyFEADiLkybT0E8TQPcUVdiBVgRUBhw0p8Y6qfHFpzuagVn+IJwswf/Moqyi
yUHL+4XAU2b6ETrjTD7xtuEhTlq3Tm4TlP/emenixMcaZs3WR0y/OT7Auu68TzOmSHTBIIOrDEXv
YKFzKqDNbNnm3WzcpNkwJiQ/gc++rAsLaE61tgbno+vwpUM59NypsteYMr0qPbFHIyspCBs/2+vC
T5xDqgxx2bMhBfXe6xy1NM4IxD29A3fGWia3e27zxPho21kPwgdcG+5jqxn4ELR5DYwfaf+5Afce
5xkS8vWhE1tohd/lIzlHCSLf2ITyjhYS8MOj1SG3jEwy2yBJwtJvdyNNRsCksIzTPXpVg2d7LXx7
lwG6+2JO5L+QobGS6xkyHsvIE53B7ZAkKS/7QZpfDKsvyFlAYGejNRPzXZjUQXfqGqPu95nlG3Oc
OTAsYpCQLmiOsmndQ90Y1nNKqJXckePqE77FRtxF+rTOGlllMXz0ZWU7F+kSbIGiq4c/ECGIF0R1
KhaAQYUy7xrtkO+lYIJrkKIue64uK5rijHAKYzlAM0y/aMU2ZW9Vll3HtekNT/4q3eE+pxgeiTUQ
eDNt8rK6Aw3g9rYn3m65wE2Bs73VKJbpva4DSWLdBP8UaqaR9AdC/XAxllWQGbtJTFVykTXI7eM0
GYL+TLYo42MSGuy7FftJ9rDmHvwKX0pIblVOoP1BDqYDn8DKHppwTm5Yu61iX/eeJ+9F3dQsNwHS
5xPNmvnSGc7w0cWYOr+jaSA/hlOfV+8WQ5PPk/StNwM6p77fGWNRPRtWYt5nE4PqiAkW9lA3tSZx
pImOF0jPifKeJjXlxvWM2LF/AABi3CBxGy6RfNM80jis13esQ/UldCyQAKJqQnXiJh2UNHpB7W0z
TGhKVSWCl2lJQgWkYR7bYyhHKz9vwBt+FJnhpsdmIfL0iDIofba1aTb4naB1IcRvXdJNa9kIUpdJ
kDyA/pAAdGsdmuAIDfcBnWLvRWJ0LKC+bNjReAeZaHnZ5yA/W1KybMxlqdbzZszqete7qgBLrFMg
puQd6mnL2Mu8zQ7Q21dVIjJzV7Q9TgKjWB1SeAKtx88J4/z2AnWiD0N0zCZ7z1ria5DJKPdjDMTr
dbnSUnvqjN54CrwkLe6RPBXmu7IXHtBlJ2PJh+QC0ykczcGKzbEQxZG1BI9uFfQN/BVYo565S0W+
wPi08SU8luYMJmxqrQfcykFycExSqmNpg46MjJxvQLcHHz9h6gF5294kouyru7Kwu/CB4OI8PcK0
GFm7FVsRpL+2dQNM13BwXScOXM8ktIloyjpMzAZRfYTbt26X7eAUjsmu7pSsL9N6asoHry5t61iE
ZbCeY+FIxnsoCyrBRt/wlQSijcixYEwY8CDKbojDrINqCTJfGEdgPUPwUZRj5hHug5OfjIZZnzor
N28fBjkxbMhyiiSCi7YUJ3U1r+qlY9q/sGeaqk/g9fznNvSC7stcaBMB1ISUYJ8LBVKBlMCWIqGp
PPcDy0Zpw0dMSiO8ZrXC8qIqO53PGt5RQNLgQbDOjzM0TgTpZZfg9YTrdgtvAiO6ngPo+7kxB91x
m/NPN4XpNNlt1SSDc2oqs+GRroLRqZC++3V1R7iwwmjXZ8HIU7LKXF10mdbFWd90YYmC2gkR1q0B
iI0oZz/TPdSk6Q5FHA5rhd8JR4Y5PWEvq/pP7pD26Q0s0Kr/YpMBxyuUJ5n7vq3S4NlRycTH3ggH
+HPINnIiFcxlPV28CSdHoliWjwmi4gLFgBdwheNaYWv9QGXU8hiTmjf5J7NXms6dUyyGedlV9BIf
vLHo09uZKw2RZGp1ednB3DcPjBez6SjTxc4wSYzlg8a/sNwsOP623DuwKZ+Ztg6oigtA6qdubpHx
YggU8kCBR3+mq4TQ2u3zpX9sUP8mMexb+Osu0/h30lh1cFITTYzdzQwJFJY9LquIRQIjU7dMlr0z
g9xsLrFSaJagRnPP494ZeDGjDAuIeAK4LfTRzNpUk87CEc4dUlH8A/vK0rwgK68GxD3MmNJbGI3W
ARkKJssqXa35Ku1FYX2YPKh1bTcq/xyerjd8Idhr0vi6F0W3BW+M2d9mYHA7nMUahzuy38a8wkwj
g6MxOOEnMRhG/8GHzkaygtcgSifGQYzuns8THVEhpHJEXCTeAihgIKzK+NSkixaPLSxxPqVLtdx/
q9v/K8L9B+PT77YwP2Tn3T7Xz+mn8nsF7ref+FOBu4lpUeEh1kHI6LiErrPb+1OCK0z/D9QbASm4
pN9ukwL2439pcE3vD4+GAkOfTRVLV5Zu+F8SXNP6A/VWiOqOITICht8LGH7d8PjW5fBcqji2m8yX
EK683taqBCj9UiXXYMbNR6+zy3vaj5rqax5zO3YwI3xWGOB/0WZ53e/486jb2BhNMkoZz95+q++6
cH6QLjC7w2tqXA9AeJXftuCZ3313G67+3L/+Tz1WV2SODP3//uOnB2EojY5pGxQHb06Nir0N0iG4
LlLHecSq1t8VaTv/qs3xerP+56mgrt4mE9tk8K3gZwyA+I5OcF2NGQbswEqdaweSBYHFmx2t9n9r
oPvX4ZiD8Mgg/kUm+/rKFdLUPpG1GIvM9h3F7m1KIOt5Pwb6t9o3Pxzo7dYY9p414tm91iU88Qwx
OJYlHPd/f4t+9vRtUhJYhYimGK6/Phsv7acqy7xrwHDhDX+J2FlcrMRrrI04ALAmOcTx0mz390f9
1v7/d7/jr3PzmSHxRqJwe6uOKOWaL0ByrvsKhZ52usyN2gHXCF88+8BHtbgdO8BatV/6D4wnvYNr
V+lnYjoASBB4N+OzhzXqdzSqdQZAelfWBE7+4gb89NrApraZ+5gwE9+8I2PXjW0o/Ws1tv0BxOoK
2UeSK1gZQf5C4lF41dB1+60+67crgwKVMcO3UE/4bK9vyAL2xMm0dT1T8J9ZnQ53a51kv/9i0uPh
5WewxbLztsnaCfony2hch7QJYiuhLmVOGez//iYzUeJ3fX2XN30rxEreFKwOb5c20MOUp01+Pq8T
iZGd6+rHUJIbc9YFVaBAB4RQDUoTDNlussxR7vFfgTh2WtscTxbDaF9csokh7FVEVOJPdBrAJTW3
BApH71c7YqWSc69dAQRrADgS5HPo3RR6AaCKaC+5WmU9gFnJYKlRW+bNPZvpBkHEFs0yzW33kk39
QMJJGpDm6Aobv3FKLBOuY9HYD/PUTaBKrEHeDZD7YvLEzdNNsTnsU2M0MezBviaehRDDfT+09KR5
Y+dz9of2NRgAQpVrlRefXBNXFeirFdewQnp3JOnRvocACPZrEaF909mtDbO8bmziU7HuXkvBK3jE
W2xb0aK7jhJTu/rJM9kiRSWRa0bktg0le9s3MIDVQmQ1708yPDtZ3VJ1mIP4ko7W/NJJ6ZwG9eDL
natd2DZBJ7JbrmN4as01A02TQtTZFADpOwKJVHWqlmy4M+wCj2IKJ/+0NvBNxE1vEbzcu1Rc+6RQ
kKZqZU5ql3p98YLSCC4UrSor3ecgJxXUIHCXEXvYcImGzE3hr/SdeO7mCYRcx5pwEnoEOZ4lo6OD
A8QE66lOwBdEVUjpv3NagdO9C7KijdyhDm/t3G2voDW07xU+rSHG0Ffe1RKpZ6TgNd/zUUmP/Ouw
WoLG0x8DocfzIIDruGvtortCdOO+awE+fMrCDS8uJROEowen9xGfei0P4H+QCRFZP26mCiB51tSA
c8vWRidHw2Antav8UBMlF2qQXZmB6a3xPCEOADQJpHG9tP6Um1ODsV8gJ4pMCD2fKxDt0OKXb0Hd
W3fQLiAERmOYbYxn6dfc3rVIv7jTnOeYwxqEXClsrS/gUsaQytPP9/ZcWA9+Q/MQb7+cZeQT+bfG
qtU2QQHKTN6rYrTKi1ZrFNwVQap6F9AyvR3yYjhvbWW/oL7zlivwJwTypYV+DxyzNSMQkwtW5pq2
Ex7UbIVlj0C8igD3FbAmShdiUajJcjlIdy0Zszso52I9dPib4T6DMl+H0bhpTZIxIkhGmmjASQON
x7YLtI8snAAkjJH5LzqoYYG1E6mXojd4b/ByYvhzMEgA8GoNKcErjfOXfKbFYQFNf8Ipnt/6ZK2z
fZLe4sX0xu1Pul3Ke8ev3GuAlfnncK6CaZc7ITpiGariVM08zadhlc3v25lX75jXjjodKyVo7S5O
8zm32EyAKXerzwaprx/5DfoHtkYDRvJ69c8m8ooBwJkqfApLG9LXMnUe9CU2aEQFr+PyEZTgmtEM
zsn6HVL0hNjkDeOiRAT3lLOfNWMyyOXzwm2QUUL04p1pSfXFKwSQozpooThoK31qetP5MNsoz6Ii
ZIst6xRjrgF6RMPsVwVB4Q5fQqIE5HwVCNcSkaj9/CM7oOzC6q0M+qVIXJhbmiSGQ6LWTh901drp
TtE1r3ci9d17WNvTnVFuz+BsjB8wYIk0ZlIYGpEJPYkzgJ1C0MDqaLCAXnLdLk1JQyLvsTyudCfy
Y4XmsI9rPQFRsHOvB7gTuMtOMeMp2dyQXBZPbWrKA3nw5ovuRpctGsvyvFu6Pg13fMDg72SWpa+G
Ji2vNTwDyPyuMM8RF4KEd6GMG/vRtYhsmkWYhlFfYi7lMk3ldcFzH0Qz8lOyagbHvep1JeiZDel6
D44HaswkdXFK38kPLgicGJunauzUmkGayhNxCBkpsAK1qkbyHnuMqPLzoOtS8BQsxzTYGu1W2ClH
v9P2rVt1OL6V0Vvvh86h2b8I0A07QeCXdSZQz/UXIJzA3NVDzZvrNlYTgrJkgLHf3gqSdMKg4YEI
V3oTnZtiA20svewCvTJonoRvvTPt3H+pFVyJfTnL9Qjbv0ljwhGYV5QOEGQ9JRO5N/lkvBMkUcwR
UAbvY+eWy7nTQOhicuCB7xvBCH2dCtF/ICI2dA/9vKwD0FsjfxrZG18ZdTk9i8w1n6m/gSnMRDqm
cdNlmT4dkzSTO6H6Eqd6GzjXjZVl8OTI1DHMD0HeG3ftAtEUdDKYrJM2mNNhv7o5oduNrSCLiKxb
ZuISKpC6w1y66cEvpf3VnWlJ7IinIBQJk4FLK8KXBVlTTI3nE7ts6LnRwfHfl/2c+idDUErYbnar
oMWELW2MqSlKO54qp32QcvDnnTWE1UNikPMYTb4cB8KqeHx2AnEBGC9ne7Jwp7lh3FaNR6QNVB5v
h0fcQo9Ubx14XRBMimK5iZ2in1okNRpUVOcNSRmDMqumw+xUG41sAE0TgU1pBAIVoi32zsi0IuqN
2SPXiWxRWjIO4GpdsrUHU8q7Y3Z8iA6UHmUCpJHZQEQ10xF+GrJXIi4QZDw52zYJSW6+oSeKaYXw
GY5qMgkBs6yB5PMUb7POeeqBccCr37FBBRKQVWVKU4SmqBF5Hf3aC8Oa9XDoTR1Mx6RXfKk8IvTk
SZ4AQz43SjWRDsGnINwrt4CaCtXRfkAREZx6GW3MHXSB7hGCXoWBHK9wEoMpC7LdlOY9BBaRdOEd
bXO+P5eribIxqqrOvV5Bzzwxl5hIOw3bhfpkHdChmEXCjNe3q5KKSaM0i9q258xWxjCIVcxF4Ggm
UDEOeltCgrA9CgdbTxWXM5kcA8LHwJyPr9EoYQiRHBV1vlOvJNwwh6HlnZJ21NmJ+TKP9jieINkF
yjQzMz1aON/nq5yZGTGngZetkSB5UZxomku3nrDHgPaR9sFlowjih/pQWdNZxyQ5u0+WpAgjAMNh
dexCMyXBg48I2ZcwAwZucaYJdDcIMYn7Lg/yLxNTKJUTxJxYzV6bYW+QM8jkXkVhi9eAgLGhmYvD
iCmkuFwk2Glyp5lXYR0/JaMLEEEYVhXdKzKEaBAB/nnuudAM+l2gzbB8alfF5HM2HUs9QCzYr4t5
PjaehF9DpQL2wBxHMx6qBrrB1uIs42FYvUtp8n2NqmQt74s1lCGY0FWwLlumA05KUGfP9L7vZtf0
uneVN03DaSPDYtqtZS4fybT1y9Nvdf5/+07/MF0G//9y6fzQd7r4hJtjeP6+7/TtJ/7sOznuH3SI
8LZseipkVf8OAeBPjE3dZaCOszbFBHu8fzm/rT/wDNCTQWHpBDgr+bN/Or/pO4U818zkMVDxp4b7
OykAr9sm24HxsOGECFFUmPzeb3a3ojXptBZzECk7zI4Sx/n5SDDwAc3XF9r1v7KMvu4FbYdjyG7j
mkPIj8fS21QH3zWcnDnXzA2xhw59YiEi8lhW3Lz7RTvjRyHFdhi+LgxjUP8y/Xt9mKwUayvKIYxM
5gV7n+LkrOD7E7Oy2u8WmRYsoH1NgGVn8SVgQX2PrMT6RXvj21H+vfH982T5xn1zSXC6bxUxyAiM
cW40JXzTqc+yNNLrtTiuDB9eFM36r/04QZpivntWeRbgWzMj4lXUzHJqoC5XgBytJzdnN2pWmC2O
Msmn546UwevRZUAOZ0nGqxqKc3YaLUpESMTvTIFpA3JVwWIWJgG8r845TadptuNOoJJoMyMhq9Rg
cN7acvgChY8oaC/3OT4C6YNKCXtkOqaf1m65csImee81rEvBhuIJ+XTcEUUFSZzAmV01BdWKEkN3
fzkK/ruW/OObM/v/X0tu1Thk/3M7fv1Uf7+efPupP9cT2/0DzySFKsYAfDdEPP2zjW3Zf9Cn5r9/
EyH+uZ6wZKAipTNq0n61jW+977+WE34IoxqNP3Q+vI841n5nNXndK+O1xthJ+xAbroHnHazE6/cu
ZbYJ6LH8CAfRuHOL1N7Xc1meKbAnO7CsHkDZqf2VxwpDxKsO03ZYfCAslrTwUe7hXX59WGjD0E3K
6YPqFCYCNAlE5ajFTR7ZWjXERjHTAW7e8+YQ3UlTnXBp/85q5PAZqN1yRBBgu6cuQdLlifDwBRyb
cXCtD7Mn4Y5aXj9/JRc9P/O9pCdbVjr8E9Jspbvvx2FOD804Wg3UYtu7INF2ekwG1oJYLEvnXlBe
2BBmgmK5TFMuAxNXrNdH4Y/aj4jTCr4AzgqLi00PHsR5gNU3pu4yDZDzomlcAdjZFeXLwHg0+eiP
iU03ROZIGLFAcbWpS9oCUpPa4+X2gY5yi+HWkeEmvMcMCPaGIQMPRX0FMc6VuwZDRPglVCLRO4UU
pL62cmV8BmgkP6qMkIbjnJEedRPAxb+gL6PTD/zRDF1yDlByHLo2JwZFj+ZMrJYp3VtljvMHEaBJ
iPXSr9hvmIo3hzBzOnaK7Tj5hiCkKx3TY4Xm5aZh4Boc2GAFxGD50FOzbDROgAV5/bZrStIo1bOb
H8dZNCZU40pc5HIumOdas91AtUWZsDN6ciOV7nQFcw6r08mMvCSMA0WHIKI2CsN95aMp85k2Eiwe
9z09JsJTgiG7y/zqMztSegChdgO9y6H9RrpavaemUNRmUqZiguc2KqDU7pih/wtHQOHmikgjQqVC
CFpSrYuKwA62RJs1VfGYOd70cfBJY4so4ZYACn5S1GwSmR3vDTHSmlssO4fvTs+6Qc2x1sY7A2jU
wWt1c593k/cxyQL8gZPHdTuqmkQtxAwDiEOVlBmNsLCvWtjP+XoappAwyYTl2Jkvn0fYYM/VWKx+
FBKqmsYZLbpntMCTs6P1Qr5Pit6BTMsZqJdqwLQpRAIkBmCfiBLElGPsdlVKDZpU+px22LBFY7uY
KpA2IRiy8yT/alTzTM6bnXTksNKVAF2pm69Mq7tu5xl5c1ZXS3uPNrMlrn31LSfybNcF/l7RkgLm
r+tjhQmJ5LfFTo5+0vK8rIEkAhYui4F6qEgqZ+eMqXsTyqb/Ss8hv9FwxbfQR4DHOZTiD44xee2e
Slefb5FnQxwURXej6Gn1cVno4czP27Q6TiQ/HGjP9Uyim9knvG5IOTCCgvOQbJqERB62xqQtKOi+
gb9x7cOV40UhgG/MjMQzeeih0CBHBaAQtFGF7gkK0VPPxo9e3Aj03GX7R0BndwdutrlGKKCmiPAx
4nZm8utnt3efVBquDzbZyrQvLDle0TvPb2VB8staiTWlO6LDl4lBB6X8PDMsN9NyA9Pptn10EqZc
KPs8/71Zzsvdssy8xN40hDdO6S0fiCYtPzlTSB5qkgwmaXxKEGUQTCWSOwiXBPY4FbCAIBQ9KDUx
FwLboSmZ8809tBNauXB72RShGA9h9Fr7RLoFmPYxaNnyeKVbBHGZuNIAKW5gQXhxeFluC+zg3XNu
gzqLsL0PF6G3mENsB8oadrZb1aSuyBpEtEYJZUXdyOMek9vcgYYjWxwZX+bU+WFdFmb7EeYzdzwU
Nad6kXaN636tfOg3Z33KdjLfuc2GbijXNYGGbiAWKQBxdiH5Z7Exp06eHlCBNhofbzv582Eae/GB
m8xmcu2mANWYZ2fevulLH+2XGrb0Uircwj/x1VKTxyAa8JbFQeg+8D57I5Kro+dVuV8cwEoWmj58
E9QsRVALhUvjddW9vFCwv1EPdRqAnMU+vj/JaiujETbaHRmeDt00LARMDuzBel84iA545CdvCY9N
VUFZ4mqA+WtIs87I8bMUKULIJ4vlJBHDrJCTZspzzrZPFHKHAsCRf9LKUXn7NahC1rgM2ZPRgfAH
knyx9KFdlkD2+t67SysTQ9om7jaNbVWt/SPd6cJHBFda1XSXEBtjfeyMppr3XSftYmcOLeoXM9f9
ywKH9YPG7mtGo5iMZ2XNDRxhg+5E5JdoxOJFavc4JZnDt87NjEdWu+Rl7XVGwLNRvcgiCU7lMJCq
mgoBEKaXQVtHUrn+hrpMxouAZHK5yzqbBMRU1+rGy1uEbDCGzpBvDJ/GaiAjV/hF+9lZ6PrEspo5
Yar3hXnD2pgMEKSWcJXVFsEtJtfQaHYb457FgyJ0sSb1nhVLFJC8t3zNRWT9aeebUu/5CFkk2Ewt
APgAW8q72sxMCNszm7Mo92v/UzsnOAJdv2EUXs22uR5o365faFfkS9TTCuL1Lirjqx1k3d1YE/EV
23zoCHooC/8mJQdp3HuLNeDesnGJxWAajC+d7ZBzHzZleht2uQXjlWc6WjzNiY5LM5NH3Yqp46ML
izo7NOTHEghaFzS7EIzO164Ogg9r0Q7D3iB/y901MP78PcXC0h1nZRP01PUES+xKmSKZLOt++qht
nyVLyQV/GkJQk4WubaskJtXXB6fnFtMhrHqv2YeiMIddmJPSGU3KJ5spDRTAuIUZUWyHqfV15rVG
C7yO2acUdPYUVQ7z6BiUZ0NTshxHuQtDCUG5yVd+HKyf/x61c13sDDB5aWwFBQDFWRCfSKN8oFXH
KMJ4F2YzlL2xAyuwY0Gexl3NWM67qKau5CvUSDSxlmD5osRZPeo1sR2788jePZUTuPYCxLAPdX6x
iGXr8FxH3uzA23TmSrUnQZopejPwekBid0s5xIReZg3EB4/g2EAvsMLXnIXpsCjqH7qmPo39vi/K
016rydkHTEvRQiFkXOPBTnNSlmvfO8sJNTlh1ykmBpUJ/fM8gR5oMDZkpdDelJO/kCTnzKBpDRUD
kpSIhtNEJgBdPC6x6yfuCZzYsI9JTJMPWiMLjkMrR5w1o6r8OqIvMg/ML7aBo86A9ld1iQS5Bfl1
RcsnuGYnJ07M1TB7QgVc1o90690bnnDf9xCznxh76Atn8Fi7ZVmQR1z485Nrupl1IDxEA3CFEHwW
TJN/SVfTGMinSfPnBiDqlV5dMRxmGrQPnDmd1ECm050QBqGi/eK7aFH6LIXyvQTOJ+Wrmk8UWYHs
wRveTicxZQxPq2K1y6r0cq6leAokWr2lk0ClM9rdHfHWXfo4Uy1cJRAlLnS/FA/crfG0meh2R37Q
mmMEtqF5qfN1lTtL5NZd164mEphyJhN7LunnHlExrsek7TGOjS5Jz/GkAvlRg/xhkAx0cT5OOkgT
3n8xrYhrlSKO3iA5gIFZjTDaEIN/W0o1pEeVeYT/UeKnPKFwAB4CShU3KguWGDDp0qMepNRnBUOY
wwoAYzyLWBuhTKfLNJIY1RA1Edlu6xYR2YTeuQbTf+OWmSSVxHSmiqj5cAtnYAh8xVRRvLhWKs7W
iYIx0r3pP9Y88Fd9KZ3rcBiC04nRVs/FR3wWZ1kKW5xI0b4/bUHXuXGXpDgPCDUjgNGxk+y9Wwzh
c12l9hPNW7rofSY8cTBqSL070iv4/X2xOPWBIXtrnrJnK87lPG+fnoBh9aFSANyjMF/h5BPXykkM
U23ke+KPqpax1kIV2g5qQz0T0nBj5mUFazdJ65Bxh7v9dWKp8zikoBuOI83KK0bPFYHFxD6ynwlV
d9kz5O238BLSy9aapcmHoX/p0059rFAFA7PLV5u46KVuT0m8kc5Bpr2nDgDSxXPtJykmwTwdq3PM
03226zneCmazlHrH+5d5twHUZ9LnKRMZSMhqBV/rkbWT5DlFHgF0qUFGIrPf89wjRgEMRAtJtJPt
VZkuArqvnQ5JRKxL4cWFVWyy7tUNv5pJmT9WvAT3s92GxDsv/YxZy1+CLG5EUn1OA38GKNpzuRkW
2p+D1QIUS8Tv0O94v42nOgupW5st7oQVwLnvLDMhtkAk6mqC4sk0QCl+n0Lm8jNGBH4JiznOjamK
RPAbN8Fd2WJs3Omu9EEKTniCy1XD6coaA35rT3Znu+utdeMVu3VHiKIMibIp6WD73BexnqfUyNU+
3JwSe8GySsSEIFYzBpJhnxCMNaCMF+20AcmzsQGrPvr3SrdeH7fztkzlteJrmDnCIFka3+uMfmKx
qh0f4xAXb5WKx5FkGUIIqEL2vFHFtB98Jp7k1WJSiKipXLZZHnjEgyz7Mo/rysY1KzWRoWyuLAWl
fBuXz745+3FK6RJEq/F/7J3HjuRM1p7vRXsO6A0gaJHJzGSa8r42garqLnoTZJBB8ur15Og38wuQ
AO21GXwNdE1XGkac89qJ6PjAyOb3gVXk3wLJ/j+49N9sEzDo/wwuPeqv5s/Xf8GVrj/wb7iS+Q9w
BhK5cPxEFjgRGMv/kkfa4T+4QB3cg2RbAhS5/Mx/4NT/wB3uYpBD3uc4iIiQwf07Tm3/4xpoR+aJ
7fuEkHi+/f+CLCFH+i8gj0cSGjgupTQeUXJEY9j8Gv8KHcNuCYbC4EmVGedjjgSdfjZqK2Sn+1eY
NKp1Ir+6zfywfWjWJbxBkDd/0z3moR6gESig3j3Gyznc9mqaP+xZ6KfFNu1nrwWuwHCyHMm5Ll7X
xXrGngm3rNOMy2xIHwRpu2dXIVOncnGeNs6ULuzt/LnBPXZ0RuRgAdHSFyfPwlOtBDQ+wQsOJeZG
P5pxZ3vUE2Rqei9DubibIsu6IM7pmP70uK1oc3JXevEqDFR3dt+G5wL5vb8RYqhP5B5G1aaXPs/0
3HVruK/RcZIYSH0ICAzpnPGCUyAxXZNZFCaipZpVud1DTfRedlTmOL4OvoXYWBIS8VDjGzrwqww3
tXDJTmiFde92lAQqF8YN0Kw7+lx1Hp0fCom9NPGNNUUaq846DWPbHIST37pYLchctuiY7hgcgndO
mHtF0MWCrx/iSv5S6eRlhn5ItT5NQ/hN1czFaRD41+e1zU96Ui8BF4lHAP1OE/9tmv2TmYlrkeZ0
kr1+x1RQH8dushGjh8imYJx7Zwhi4LNvG23+BanVibfqLszcpzmil9Gdxj3WNWJ/RJZ+F4VH1WsX
/nh20W8zL5i/zFr98VEqAXxE1nVB/yDs+aht41T3KagVHS6P2lqKgyfn9g8D/pPf9L/uar1gYX8S
npksdHEQyrAfREhSvcF/SXtwYxS6CIFcMuxJzmt7OjrDLkHMa+96w330qaSku0BeClt/eQ4JJ8yN
iZwW3tNx5HAv1wN0t2Of6cAlzbzNn4eCSJYNYU8pDaXaZDXXvfnbcv1LNCCuD6NOaSRx2xu/chpa
btqDZ9RxPo1HiS3qVbv0ccwB11lGr8j0PlWVP/4x8vGpT4M4pa/eU6O3VdOAj6teGGgWen93sstC
OlrQYaLA7IN143lAdVdFnEUNnVjGUxMZxM1xH9bThalo+DLMoLkfJhoUQmdMj8yZ1nVrthYGA+QG
12bHmFLX+pVUFMn1htQjo3JVpuPtkl+FH0F0HxQyut6uiXZp3bLdXe/Ujw6SiZoqlwJFkqyQKCm7
exjTKt9784DwLaJGfcSRuCUh/8Mk2tq3AZvCNqs3ph+dBmKodmM3Xpohy5JuzHELojIM1cpM7YaX
0repZpq03GNa24OXDbd12Zun1WFqKe20jcm1hKCdKKWYg5X/cUHXXEy3ByyKd5JqAFqeMKE3NF1s
QZYvhlrZ2RrC0gbj2vlgNFGc1ePCApw+1TRs0skz28/sX+mD6bH+dCVvJamgy57BrkJlpcY/VZ6+
1Xl/vAK+S2k9Y7ORu1r6xitNrcMRNivJOvnWNa5N+j++NvbUpKyDePTJLtAz7wedO+DSBbGNAIlM
SAP6K4qo2EeVOUhyJEYflt5N3BkU1qLY5+AMLuVtNJHux6sLqu9W+2OZo8e0bMAkkDp4XQHGMX+n
dUnzpgbZo70I9UiRteppmLByLixxgE7XNvtaFIeRvqRwKH4Eb1081MEQd8L7yabySIhRzI77mnbD
D17Q8hszZEJ/CPC0Zq8k5x8UMI/ZIbe8/3e5O942lvdoGMRlmXRNQZOPyRxSUNzzOJpYzGioYx7n
MyCZKS4nQQ1ZXyXIcbzbgtbge15Ov53bNb+tPWfcFRbFxIY76h0ZsqdUgSz4QidBagWJm+Wvpr9S
u2jbHxEyMT7xIBPPCtfsaagt6utyO9qAheMKVSJ9IbrrDffoQZkZjXP+BwkU9UZbodvQHJI7KILo
N3rLuD/vHadzXjrS5jciTL+tHGzMd4Es6sVnPUci0a44GYG0vC2aCvdHTxKtmXW1ByuP3NQIJYMz
Z8bZMSdz/KLxuj671qhwBfisdbPteT+NbdCZii1U453JYZWpuDBljLQvOORWDslJBx9NdG1rvYzY
urezWxjGoTZxSOPDu62nBpgasYlzP/eAesiZrJiTm1phY+kZmb3iHFhEhbPFU23SRkN1i9c22+sG
6YdRoovZeINJyy5Sz3nC+0h5VJ6seB4Pc+gGV6hn59b1rStU0sMHdHWCUKdKUMc1ibNWCAYnjkB/
SKfj1GrkQv6vEbXy7MymGadzxco0zATi5NI1kpBdAR6hFPuA1zJE03ru2XHuB4R+qa+v3mG1nWb/
Vc1a8wvl3eM6eCbexy/G73wvpi54IbhF7OegHmJlKhW36aCTwh3EToTSf03Nsv0y0LQ8M+yTAiym
+saRZfFq5Do7LmWDQ5LyhpMu2uxU2pFxa1T98mDkYfeRL36KV5FRhNtzCcWxBNDgwlb+o+qN5lLn
ZvOqrLb5zix/fcpnR8SmPw9x41LLhTRa3MOgVzEmc3FEUbP+/H/BhlquefbMmv+3Ofjmq/rS+b/O
wf/8gf/kV5kxffQaqNaJPfiPOdhBkxH8M5AXBtUKEBP+5xwc/YODGgKSYdhGtWFfM/D+fQ7GXUQM
LXMwzCiB49dw4v/x3/9LJsTwv/35X800ZCZd2cz/lBVA3iIpIPcNuwYaEILUrnr7f9FQcMAWxWqv
7GJzGFDXxQOyXgbbNPeiFO1r1piwnbwGvctCt9/PVegdM9Iq7vNo9OMmtOvzYPfVs69yVNel0Z+k
Za5xk1KtNkQWYms/1ehBB4ISXNzgJx689ojBc4mxESMDlefe13iKa/uvHS0foHZbkgwf1drs+OW6
bdtSyetrvHDm3L0yNy/8JjPXv3RPANHn7qpo0pqiHQpvl46136A3cJNWiPCNsov2epnOFHTVG98y
fg07ehvbcp+uI80wmXVcrOGKiQybsXON3Wz43anDmsvqn7e79VqBxsQZL2UvnqX8WmDJyjn3ktFG
MJa6Pv++tJ64y/aR094q8iQgc+pnfJGHFM0sQir6nGWCQzOmsTtpiYfcjiZdsTQUwmdm2V1j6A2K
vDXOuHfG3L9xjfJFGLthqDduXUV3VpW/ZYR+Iujf6irftSVEnN99YgNkRlA+XaKO/dcchuyDKEMa
sxU1K4tnUarWWWjSZOUc8xTSYhbRdo7CXaDTmomydDZ5k5WPHNNUqOQ/venU55IynZ0xDtm2kS41
CiPtLhRtxcr7k3X+KTONByZQrwAOqvdTOd5EqsVJr/VX7+nxcC03fAyt/laWw6lTb01Jv1hUxsW1
yAcpYrEh5vOolfXONwomIZzOdqQeG7shGJ2wGmey7QOpFvdrs/ztg6iInaE5RhNVxV7LzKCXpFQl
UJIoT3rMVhrZ6z95Pv6krne3+nyXcBmT1yXposkNgVNf/+LeA/x3myNBbnuHdgU0mJTPte5YJOgJ
kJd6xa6nIndTTrhoNl3TF3eFmVK6nk7VqRrWi90E7qHh3N8TqfPY+xXKRWuDQpXCIpGXidkNtwQm
jBu3kj9itH5AOuJxWY5OOZ6KwG+QO6KBpNK93whF2l2XFvdjWf4dcu/B6tdfW9MIF6SK9gp68Nze
2UdXoe7KNOR1yI2bIX8JXfUC9nWbduaTa/A3auaDQC1WbNu4lcPZ2QWCPu1VnjK/+R7GfCU/gZr0
ye2/kW2/TxGGoy2S2jsU1IDk/XPUMmkQXWEZFdcr3G4haF9W6AoCil3YWfJ+bu4lIQIbemGQn2NR
SYrU/ikzxz5lRh/GzRwVMJedz0VdnUjG+MLhuuthrvuRdIjliHR5M+X3a3rGs4GYiCspB3O0kqt4
EtnkH3/xTrbg/h5PI/3P1oyNxktjQjlCHv5q4+f9hgbIY9MfHISY9drHbS/2y9x/WteAIx1akg8a
8Ws1xTNtg0315gxPGBxjNiXKOCnZzfndeeS3pfzSLp181Tbo3jAP/MkqRMRM5rBKdk4gTCfphzDJ
RcHF2+EZAFfk8Wxa+ttLgcBhQ0RDkeJuaOHyoUadjIYxczGW09Sv9I44DpvIjwevEOV7l1OHCaTh
BnePkaC68NMsGv+aU7YEZfNg+oMLdknrpPxoQe+tJMtdkZ+iXlr1tTyt7oJELDbQ/agcUZ5JOil9
jDv2VbSAng8t7MT2v8E37Xz3XR3emdQx9rEFVP2giF4wthhYu+NcIFcHiKwn9rSCgA12lyLMDpl0
nbeKHjA6xxaz6w+DdPyf1KRwfds3BcVVQJ0Tp3OxSqBbv09ltIUrd33IoUoOWz91iilmajfqnRqN
qtiv3DceOCJ+uk52QCob6hhNsAWnau9X2wt2YujDA5236Uc95HAaFQ986G1NK6N3z3en5kb0dNLz
lNOJTF3h6lVfA0neTVHdkZVv3LQDBdCtoIGKvb5gCvKXJ8fqaAB1A/XR9mETXwNznIjc+VyPfzAM
dgnS2vrOUhOPDtkCvdfBZc9JY/cno86ik1z3C7S/msuz8iA94A8ierRqrBo+vM04DcmEpyRF9Gqa
7b3GioQu5FA6fO5gqEYn6h0n7ZKk68nSqLVFum8Co76ZCCkhSUA951Tp4nIRH4OT72Dxgwvtw/lm
HP6uLk2VIYVs2s8SCOMEz8NG2l4Yz0VOzC4M8kj/lASR31aGVjtNWPvJyCoiCfXBGSfvE+8t8g3k
HJvZo1Zl5Sk6+un46mfttidmDT/ACTUNhcVSMEzzSNoUUvu5uAm7dL9O1RPhYSZ4dOg8p0tWX2aa
I7c2Whs/nR8QA9RHl9Y26uHUJmfZ2/oeVZ8TRiY+zcPYjrDvy/BXVNUvcV2IPHorT7Jp6WIrKqvE
SRfSdYNg11ce60W30MbGs7dqGtVFVt/retlbU/3bj8bFTRW5A0PMAn0bZh+Ou9D02ebneujuVQOV
SIBA6WAGylkN07uGMX6HneI1M+YLiNYjkRZiw3wxxT0yFNgsCq668kDSfRKY/a+5qPur0vwOB2Qd
s4gfBqsPd9ZsXCZvvA16LFV9GS30kvqAJ5E7fwl9J0ogI68wooOurX12JdrWS49/amyg7xiXuEqp
Lmw99eoWRb4F2F+OaraynVHj9M9mZx8ghNx1qFpUMJ/WbFpvhVEnvtmnF99Z9gQe3CuPRajBQEk8
UX0PfVIeJrd4XrOvZlK7Oh/Rwugj+QAWxUDjRnQdFcLFR72a28WhRL1tuF5weR0tVZzD1l12Ae9A
F+SPg9dwHh/8gHN5NmvyNOBTIUmjs1Fmv4GzkrdjfFd9m4TtVYNEx+aMW4O8SxUR/NrDwhxHNuxD
mS+vqHLgOlPUQFaSBvVHKvqbrs0SKXhAzACirPlbTOjU63pHuGvFGLPCZpVvjqewcfAsiuYOSxaP
IXTnPvTm5uh4VIzKlobyea+z6FtReu7m94O4oCLjJJEbAxQIARlXxjNl7RcoEeabl8lluTL9g9Jv
0hkSwoeq17EzuQXvotWMDjVl7tTkJDZQF16grYNtwgv8N1N+TbXxQ1MfV/+FKAzzL63kZxtzCfva
xptVXInoMObGS22R8psWlA42ZVi/IsF9A0arnngmCYUJuOXadLppqR9N2TD9wtmx+z02MsLjaFMb
zVU5bxv6cIGu5EJSTNYCgrzhk+m3nrB24YKayWtdwQzdxGnPURhSqswqCtRyWxcOL/nTT3d2eR7y
hzonDmLycCLkeJLafE3vdde+ebQCj3TLx6C1B75qwSbN7Cu3Np4nxZVhtl+z2507Fd5GJYmfMu96
DM99gmvDh9Uk7hiFAyfYruqHfU3RwLvOoYXa/rOrIkyZ0kp3kZ52Y3BAppVvJ/PWVSQiBYD9ibCl
eCm0SKKc1s75fa39h8qil8ho3Y9Ifk8V4U52lkzt8s8azQcSOjXWFJOTgeZP08UXqMpx2Be+CDBI
UD7oLTgc+P4sQButf4sY/oD+aYhzz5TMRHX/0tKuDNbru+tPF7ZRc2XTposzT0U8ynndh8pmbbeN
8mZodBXLzn3Gp4XLpiNkjHydj9Ue1l/stnE+kntjOdlNwXdo14/3kdIv6yKZrKNTsMojxkV0kjaJ
5zgNF5nHxUJbID0MU0dVeqNjT6qd56INMOrAeFgXBBmQ59Nrla3P9TUczFjOUqGpaAQ2jpbcLZFb
b4bwz30gEoQXx16hTQqNaoMn9BLO2aXI8WFEpBA34dtYzz/dUNxmzUM0et9wkdfL5V3OmPjr8Noi
uytCrictev/ZsxojWX2iUAaX6KS0T3zVnq1ivbExwnD6a14Hevl8bHaIXp4s376rwS5n0cQrmlgg
StuHN5d90kFFbgb2u21atBvtBfddaBwyTPXRon6muvUTtodsO6huK/00oRHwWmKst1PHmzd4fksz
LmIkK5xfHBNOsK1DGktV+RxxyUKhHHpbHB09vjAInsa2bvdicCkTlssp19AS1hsxqtHWzDz7rhnc
Hy83TprzSzT1d9QQXDbS0b4u+U55D1wrzx4/1F/xOEJm1abHFrwxPJjxSYynbh7fSsfY+vl4i/yn
QKZ4tRfmf9PZ3I9p8TpG42WkRH7TWPm7O8w37jLxbFMOy8fii0RVCxPHpwj2ec9O4DLe0tbN/Wru
FIGBqHh9Om6q5k0iT3glS1FdaOFL3DqYt7Ia965l3q05N3Ie4EzsMKTFqaPf/M75bCr4D2xet5Uy
vuSa7/qmfsmwIKNairZgT6g54GIdGZyod5Qo8QQtzbKXyDUMGevOvQ+DrH8ifG5f9BWGVJvptAu6
h0qGe70GEt2l/k1XosNHAVEaZCugOvJKHKKcWNE47eRsf6HnJ9Fpcf6IzO83rYd+qJ/rxCjnZt9T
ouEItcd8BWl1BSedYKrPlPAxJbpfbtBwjkQhG763PIWr85327TPrveXWpN+Q/SiivRrHfV0B2w5l
gMAnfdRjt/eE/aiLdDfZwQ4bwo6G0z/N0Cehnp980b13DO6VRTfowI7UVFsZnqPK3feqehEtmHz9
EEQeMVUeLNhE3I+rriPOpsu+UTUecv02jiK46aX0Nridis+yDKmup3K1RT8oH1MfyVBf349BlP2k
WW5OHNtV9jd1xvWGLlA0xGbbWEe+UUa7U/Deb5KBZJO12jlmcOy7JQ/t58Gyu3sTNc2FQhBICYE0
vTLz8Q3VDZJYrDfHKiALql9YnsWKsrNmxHU7iBXCw9o98zzFqMCe8OloKf1AD4d1HQfuCnOvI/Nb
uBnkCsZx61jWFg5FmKVEBnl1oJb508DA+4KTwmChS+3vaq7k2xBYwYEcLiRaaZAfmqt0FNX/cHTL
sb1nhbUehGPoRAjfS4ScMt57DL/7LAudFwRAFDGjNZLlxkgX+9Fb0XTy77esOQZA07PgKiMFC3kS
mXy0mqPx4pjHPcpUD0p7dfKX7YWrpZSHoFirWF9hDlj4kaC6zLprwMpPdRPmdJnrcvnjkzy47Rc5
HzmB2mM6ZAvA7VXeohp2D+Vu26FPAQxyew9aP+4wgs9vZYRB2yMr8X3oAtx+pD1wAfBrPvrzrH8F
8xSibC84NM4kEhNg/24W9fKn9CKWXrOG4mubqtsOGI/x3hZsQS2vrL2UdMvurLZbDypL523Qp+HB
4PvwlY6Df4i8pfzmID+RMZXt5DqZSWiGRJJzU81/4Z67dzVNGEltdKPPKPSW7Tw27sUBfcaxjcQp
mcIWplViFULAzTPUX6tpr601a9Ox/0rCwLgP601GFOd+5M2/qRv6DszU6LaIY0xApGDycA0DFXYc
Jb7zBAgjKJxbvVvfVsH3bNfFs1mXvF+kERWHyCSBpbNN8TzprD23ReeAHE9lXFvmuTRy3ABIgTDu
EotabrXZqgcCMszP1MvGjyywkXj1OAYfEEazkIS6rr5TkgThkofWiG2m2ySQ6qpyWhxE+OjnSA/I
PejPalo2uXQ0MiahyqPEpnXuy6E8eRiJLgXj0bsiZONYjI53NvI87TeBiHxj29q2ODn8q3jslXT3
Vdt7jOutdN7Yn1pyyLhkhBkc87zZKbEevch/sMiEJGkuepzH9ssW/QFh6kmXfXrILLR/Pr4PxcBB
cuaRhAt0XsswggCgQ6MjGWHkckaxyzEiJm5/GMqsWLdZEx3CXE8xi/z07BvajnvsMfkmYK+n0VsF
HrtHI/aRMlBTsU4fXABcJy4ImHlsdZMdKPYFmFumuOMZOJRCpRWZlyPLTqoNccAaXuz7sIMJHzIi
WsNAf4WqfZumyLo3oAaZA5pz5eibziCXgVQDFZcoJh+sdQ1uDDd4RKRN6h9Rr/MwHZSzqjFpJR7T
Q6/H4GYOlKzjnrrgp7TpPsvGuj6pOlPHOi8GF45s6RDCdn1OroXtVTtVcqTCGvYHmqu/PaHgkS3A
15vUI3tzs0AaXpiQrV2zGKCttWM3yNYmuHSra+VmbJUgECO60m9d0/2p7BXMcw38lE90xkA3Nv2D
Nhm1bZtdimFknD4yPOC418YKJ/t6ZYcMG2Y0zon83a4o/l6MQXbLJuD/9yTSvtjlRlBd1sCdksJO
Ka8OAghhc7zRdhfu0APZzw4xC4weiNKO2rUqMMUARlsBVHC9lt1wMwt32I+W613sTtg9R4gV7R3N
hsiztVqAKkodAWV2ec0a2IzmbkpHIgiDafy25JjHg2YbLnz8h0q2u8if9kbmHEapL+1o60db1Wz3
o2POP0GFetAjS9FgYS69lf0aBVjBJX5kvZJ/cehlOMCHouK3QJle5V52MxM/cSaJF7jEtjNM593Y
pid/ae+90OsYfrBbPFSRY3+m7GDRRo5EILNDQgnSWHt2LE7souzphQ7SV3eUL2U7ACyq9MGaYLUa
w/ZjubZbHAx8YCNF54FfkJeAHx1X9pOyD2sv9EdEIPClckDaqqA62Zy1rDb5p2MZWUKg1IdfF/fW
rJ4njNZXRaHmrWQsZQ83bqc+wKeyIO6lTieW5vAOBMZfWcS7Ela1w3yucTNh329a7C6tv0X0zRo2
vnlVSjU79ZwXGXzYrfsEkmQdRC9d/CnOPXqPZWPq9lB7AQr31kgwhb4OsspiQijUAzjTPdF9+xxs
tTCfndUKLjjav2fOP6vqwXsNz5UXEgDlg2EApg8euQHrwge5UQwnE09SaBC+EoDXZYveZ7awP8WC
nYfLwKeCaQow3CBZGAjJGc3nBXwed1N4Nw9MDrjJfirXvjXdttsyYY/xGNJo5SFh6zyz/fH4rnSc
yjGRiHdmSc98JgXqSCfWgX6qfFcdrrWej9NohrTazBdJdAuN8j+D8r9U8UIazNYU7S5fJ+dAsFVb
wUCQFw3mpGrarcpuiS3viwwj3sQ8eNFmdLPMmPYNAACCEbegiCvCHAswpRg2nUK2AzbmpagKQfmm
oUvQCe14qXuPE0HAvtTKRP+Z0c0ecK/X7rQVsjhFuqkRaMw1gKv7GMhGAJv2z3oc70SEk4EF+qIJ
5s1N9oW8ss1dvlR/s4EMylAFj5Mpi4R80OAC3pC0YZoTuciQh7p+7xiNuCc9r9hYUf+XUO06Wdu2
uQcgfqTvdMHHwq4stPfke95poWE1lnkQ7ZRpsSVrXHid+05IAltB91r52Z69SMbYkf/qvNCHKusw
m+isMO8QmBgvjh02Rx0Jvz4QifEBcnAeG7BqK9Sv2N22azDPiTkND3Jp/yC6ydHpaEa0tv4d0gJ4
y/ydG+stlOjZW4dCMdfFgA8Xnx+u8UN7EJUXnYOam6l8SNFZnYCf1xsjF3Jf63TYu1XdbXGujLEc
nEu7zJ9+VWHTolObe+XqLmufQeNRddbmiYgjRUyRi2ZhGSCPIDOO3oI22R1ksLGF1960o+/EUenH
60DQpCPM2LQk75zYtpOdbXifPbCc+X3BYxk3U3TBDWTfEKtT4E8L9cM8WvQME1DGPrrsl7V1yYTI
FrIpVckrXEPuXHJwZfWA0SXczan9HNiSHhiC5z9Jb9GJqU3/1mlSmHwkn8Ud/YzFZiI9kZjAEkGF
+hP2g3dcjXJ4Wtap/OAin8/oWb9XQ+Qf7pqGt2IQCRVB9G4YPuuJvNIjRbpNO3liKyKTm656EeZb
a7yKG0qHZyIclotPAM4e+U3sVu1FjM1hXLudFUZfswSwA/YwgKQgxiJnuVGetdGz/mtzLssKGx48
TAs9BO9fJisoDica1ihcNjsMMd6N7fOcdrO1wwL1h4T7fUNMMAq8ZhNosa+c8kX2yj9Se7rF3Ghv
rNLZacPgQ7KZqdnjhPOSG4jcsAUO4NHqtxjk+1pG2SUiXWtJA2tT91wqTBgbh8LRg51bG+UWp4Zw
1MHyQLU5ojM23ByZ/6cnjX43CRK+Cb5+WbXzMwX52SiKE3loCRL+Q4TKLygprGsxGukaZ4uQF3Jc
5K02cX3RSQyZY3NUR6ZYYyiNBc1B2pJKFnGoFbxIsKu2u8hxPdpDWDG1jl5iRZfG9erEJeoHa7xh
4GVDDuh35fMi6jfDmX9hsXi5iKnJ/OJov04I2XsEwDSO1Rw7dc+or80nyt9eMJs6267Jjq4kjXYW
Z9FYN17vHwpIrA2s3zl39YmLcQADtq5i+uti6TlkaLmsIgHsRoFRFnV9dK7IDyNXw3sbVsU3R+sQ
w5pn4SGOng1sNdPYoU425NUt6cYTapebkleyb/2OpJ3aJ4HFY25zXnGyDPpXDpAdBl/9zCIGbrPm
3l+V+p+9mjd94F5zgS0IrAbAl3TEl5aAwZPX8cDa6a0zrc9tnn+1Zv+BWaLb1qLbjZTU6/RWThUf
q/QX3D/ZVbBOhhUKfwrFjI3tjMZGMJ4xNqQWeTzcioP1MMmixj+jT0VOTHk6boCoqIw3zyp166RT
nA5rCNRQtiYLhOGSBGbuPGuvfcQtxZpE9bVVgxzxLR5+FbP239ZzbcWVh8+kzOfTTDXWIUPd9hKU
4MuaPAEqGYPhjsqFnxG2YxqMw5XinIys3Pqk1eAJtdCRd+unV7QPpGnrct7VRWcSE+KywFTts+Rd
uKylxQFu+c8W7uRyKbjyVvoecQ9Bp722fO+8yfz1zZ9i6vW3gj/ce0HJP36PMyXYDK2IbnGtPxCH
tCUd/q74Z4B9V7+WtnA2brQycU9PBrNGspKTG0XjV8/3i5S7SL+iqSWiPwSkVv6DaafJihKWv3YA
U4XUyFwYcq72mXPctB5Nn9SsiId17YsXuabtJtfOr7/uCUm3SdqXbRk3Wfpu98We0kyYRZtUhhqy
cZ6tk8S6IRhBXDODd4YiSetfHBhbEG2sREQWH7yRsZWr5k5yyAe4pZ3QiyU+kDaa021TiHOq6zMC
SdbP1R9j6mYT6hWOUcddXZpD9cOFkm6nyO32aPEPLSrIZGjbPo5sUnTYThgOalLUNcjw2K6P7EJb
34eUI94LFWTvtnFb4WuwA/0MAgzcNXYJgZkby/rD4J/UmXHTdOz2qN+w5+obv+rfXBoz+ajw0mX3
MELbiW9yaXEgE3Uep4u8NAyF9VtFb4IlIFLI6mR/H/PX2qr2zlXBlCtLPIZl96Od6nHQPGWmbx5d
XwE+5ueIxKvCSt/LAAa/w75Tt8gRFiM9KK6QLc76K1W2APp7KaGMU35TZ9b3WPotZaW9oFLAPZsp
atjKQcswZbuo0cunb9b9W76q6YDpodgGgEIxM2OiFuNjppy6ySQQnadjdCB62xcIHYPy5NZ/qkLc
qoZA9yXjdpyfMzeNQ1NjVSf931a/YJ3wmabgwRLLiw4LArOm5n5hWdU9AHU37crJYB0K5TlU6mx3
2FrWj9Rctx2RKGZHJEcVPADbHajEOIwi312VMbhAt8LBl2cB3rXBwuk8hHun0sdKcSY5y0BmRn6r
JqpDpok/hOp26LiaW0SLgXsHPUBKDwaw1vkxJOd+SsVdM5mXnjM+kvRODg+TPTBnIulo0vHOaWQ8
Oa/1iGce4i9yn5qgPanFPGXZdRRwtaANCg0xdQNhw40YGu8GTScblqzzEGjUP8vBcrC1WMOlaMWe
WzYOsdEeLdveGlNihjVDJN+9PDyoJftZBpIcW5pL2hay5X+yd2bLcSNnt30idCQSQAK4rZHFYnGW
SOkGQVIS5nlK4OnPQsm/LdJ9pOh7+8KOUMuNKhSGzP3tvXbNUpRgVeg+tmj5KTF1nJ/ODujCmhni
vWzrp2iq110abiNqHwYnqje8IKMfVshTduHua5Ue2OOvmpx464ylKezCQ6OmU2vG3FkS728aPmH8
vMQM6yX5HcvNcZcwJda0BKxyusmagoIR47HL6bMfwm1F+4Uxs2+w2Fs0JmMDeexhoFRq7jazYaHi
4j+mHmOXyyYHYSeitTPEFwXYKousotfOezOAyJLgrJpxa2b5i5PZT4M73aC5ZRuNtq+K49DUF/Dk
VrNTR3dGW5DYicSkyZlO6PRJNX2XAVunYLJ/aDI+GRbizKnugfs9zM6lX3QbMrkPhDmvR4YmPNgb
dlRVu9V+3G0TiILaKveMGmGyDgb7aI8re+L9uC3q9NrK6vlTy/KUB2SE4IqcYof2pTORguqJA88m
uVUWTtg9H/xsfvAwNca9x5w890/J7NVXteiTayxJ80056KOWM0ud4Nsvrrrbn460X61q5vs6o7NR
TZqkQoDM+lJ4/gejWoUjEwYCl0ZQus7NBAWdApiiT78VMEKeaj0ipMbF5F7poYI4jDGjk9sxY9S7
/cMnWbrPfn7AxQ+Im29x3hFdIUd+Jh19AITEIOhV3uFix77XvgBr45c20QQzujiK9L7ODeMbsj2B
q75sHzwCsTsGl223MWaVfj9/mP/lj/BdYnv8/+eP8F1+cF3y13+6Lu2/pFIuhHWBwEbbm+QH/D84
O+wamy42EkSmpVzT+4/tUkLQ4j/KU8p2HEGT4L9dl6b4y7RpsIIJcwbDiH8EyYLU9e4CQgaGtUUw
F0Q6/wspe8Fo/eK59EyjC/uUjV6rhXNRJklbbDIt4u7ZGvlkzUJ+8ArUJn9eUo+aLI0B5bw++r7R
+3tH1dVwb5God085VMPkQHSpG35EtSzbI1uPYevnbtUf2kym7QFWhFXswlpl+mB7YRUBkiUdg/6Q
Ff1nN0VQw/k/j+ZFPTeluWEDE/nPDBZK9K9giovxgSStk35jHqNAQ1najdRGFHnefkuiNL7Jrbap
NlGZjfE33YI2XjeqafxDMoF3vcGPhJ4SpcT4ekCI7l0czZoVVjGjxDFBMINHcMD+2UWiN/HE03f0
32jSObEczzdWk94FtnHVWFjgIZRmScWa3O68fQ70D+wHw3YkPAbA3mdyP197vzLDg7YDS6ylQq6b
hfvJjqMnu+78y7n2W1wYjp45pTy7cl63vTet58oijVOELhSvCLj4Z7tsA8wUFiLaLsNNEh5HP60v
XY8h/mfbSIx5TzNWS9qUeSqZesxfIYJn3xSHlDfuDdvG4KqHrgQFC8jLAQsNq8cCq9ehlSprAS80
5mPbUidDLncoqI/vA2zdc4lFHUHFNu+tnD4hZn+aOPLaLCP9mng61rsywEm215NthbdA/AJSK6Hf
vsoWbq8VJLN7R21vRM41bHh65+kkv8i6n15YPiC3xorEWEZaGtQrsxjL8FaxV6t73xg+gS+VB/ZU
1vesNaN5n5wZFSu8OhF7Ww2k6Q2aMctuO2pTkk32pPtTBUA4XxmdPzzHyvN4nU9tvk+jrMm+Aqkm
HR/UJluMpGtYnUzdWAf3UZ6gj3WmSMgWDGHqfo9hh5nfgc4o/QCvoB4PwF4JvGaa8lW5oi3Gkph5
TFStbm/NrlVbLDfNObUuAK4k1QytMEnFoSJiJt9Q3F2ahoxJME4UfZcDhuic2f3CC1XELFrBxn1n
551gjfCsqCFo2wxlMexbzyffrdiMeSyNJWHeE1oIs9adaLgpt8A4/GSLfNqWr35AOPvgwPx2Hyrd
NfEnzAwt0Xw2sRnjb28u2Yl3su7aWwC5cXYNn9RFeYqEyLA/Yjsyty4rfgucZ2/6A8BGUJWewbra
yl15UOVYHtNEeXtI0s1ejm1x7dXsWpGFTmz6Z5ZJfTI9dHPoQhuqwyPMCbkLXWdA3Cd2C/grfcXw
qhm9gLFaEd+r1gwLANm0o7+b06hgtJvm+4SmLKbtwoWxNDEbLECFVpLYrZ6PcvAyOLRTkT56jOVc
Zjs9l29KEnDq+4YIiZ3gMJjVZUFidxP44w8A4eE1kI5HWga8+zIl8CIyl/NehjX7lp4ODLxj3A+N
8tVNXmnrEeKTi35YNPZe8CS8HD0nxYAbJONuMoZpF5pafRJOM9/5GM0uM6PrrpqpGda086kNY2dj
32VWBIDHt4YnO7dZdQ+1Rew+9nmYMgJvoG1Kkhtda3lH4fVokgNwlX2SesPFXE3lF1lUbGZkDLJh
YEPlIgksQTycQ5UVeBuT8QdWMvbTFI0ZB5nFxqkf2luzY0mW9MC8wmIsGVLMCEZBqtRKN1TESVTb
RwZ0/cZPuv6oG+1vM+pnWFeRWVTDhB5r6FdnYBDrOHVz37U6vjBETFARxwALZ6l30k4DZBPDPNpQ
py6naIyewyl18XyN7gYDVLNzdR8c4rx+SF3csUphPB09Fe5nR7P2z1ihxTlTTTKkOJGMKj4MscJu
37D9B65kGI91VL1Kx292sR77ZyIq/V3dNYhTIZYwE042Z2Tcy9SOjgKOMCK18Mmf411RSfYSzgNB
JpO/vFzy5imcc/6Kh7jsUCa70bqnkKpC77BBIG1B1BM+k2o89Mx6T0SR7GeZSHW0vaE6DDCQLgHq
HgfZtBuYHd3yynK2ZdMXF3brt5vaGcZTj/v0Ug9OACgtCvaW4UjE6rJ5AZPRbM3Wqg+qSgLMqHl/
4c/dq8tPuMVoJ+/rcdjleRZdpSFhIVNN1tGeA+9LJhCtGArTQGgzD6W6NejAOYG7vK0K2sBHJe0v
Mo41az2vZkMaO8WhdDvr1owmhK0wYMyPFxNT2ASU5rOdOXclAty6MYS8NwDqbIw2qnfAR4AOSxhy
gysehoZ9qJUnKEnCNNc5IsMOQhtWo9TyLkcaD598mBkbHEgTKDH9Ru0Vj5bYaug1MroAfITyF7w9
0cZhXQWJ9SBSxFXp6anhv0V/33HnbiO4/9h5Sg9zr0mrYxDWXECVcepCD8dpgy2eXWLZXTMl5S1u
C6eI1kYSZM2OkYN7V4eqvpKpTn6Mc2i1VxQIJrEDvwxOLqD6lVv2rI0bnLSVGTHhRFPPLHy5yuO1
Ez73XtiYTGMYRhLdrNs2UMY2Co2kxsflQ4NuYFAOAN0yYFge/VwBHG3LSyJLLD94E4kHIU3ZCn0g
+hb06yEVUQ+jx2jz76RcVPAiVT+lqMqh033tWhPv31xDJqeVhuRK2a3TvPua1fkEUnlMLpLWiW+Z
20RoIlH2mDpFxogffoTYCRd089YfGmy8xZjk697Ly/sOMXhTpIF5SnzVgT1yKsUWUGPf7Nr5ImVs
uRmtxfroVtRuuinex6Hto3XnWc3BjPvhYBhTfAXyLP9c9JqixKxyyzcQ9yysnBKBX8fshgNm6jur
zj4VDsjo2DbcSwt23RoLTnIy3DB5qercIm5Wjca266BeNQuvLBvRjteYYKm08PzpqYVWfJGXab7T
4+x8T6bJXisZG/twdl/GAM++YAd95w2ZfwmQo7t3+5LHBv9CLpukd/uDn8QRGWHPRTcnF7lwLR6q
FnnSSZLBh/dieG9Sx/BjutH9VDv5c0Cu/gGrlk8wOUrcu1YO1g54cne5MJPGFdblDELy6HTHCjuH
v9FhIx/IGOcLnzorEgDmhXXq6zn6qrX/YOaRd1ux+t2pqEdamKLktk4MqCp6aAMqFIIqw9xUMGwB
dZd/1YOdg/hTiH8Msk7WBI/OdeqYMY+bXZTRQFbSbbz+0YuVviIXA5DPwJdOBsIZDh5sLFShWvHC
mF8NHyWsG0wsFoVdPHfuRIAhGMB3WGmpHUxWpR5XRWwSuOnapX21Zgp7p2Yipb1V40FqzQrSEzkS
9TR6tf0256L9xJsR3nqn54wT2Ke4+iKe4YRvD4lKzMdo8uTJMUAl5tjbX9OG2gNQA6X+NGDKu3B1
vrzK8zFaxu7yNIVZe4qUFqfFqHqZ8q/w17ZRiasZCuFjAZXrCNwvzlZ+m+LcM2fWMZUzRZ/ocAlP
Nk3f8262jO5hMEeJpoauSouc1t6atUbQfsUfFdeblNHr+F1j17nnkz41cEcII1OQCQu2ik356tV1
5+CyapvpZgogqj3VqWHKm6QHNYSupzwUGV9g9nsk3BBXJ8MoA8bBMEahNuKpKXiisYNBw8/KNBku
/bzmfd432nBO5iDmdhvmFjkoejsRV+2QboqdO/gpWhBkqPDCcwZUDyxGuJMIeOiWYHxj5gfPqnkh
sy+gFK5+4ntV8MLgpTQVdxQZFkGRXlZXh9wa6ytjxKk54rEESa5PoIv8u7am1DAHFgPD3EenH0cC
F73j4tS09WJMY01hGuGGYPMxcrBIuFGGxxmT+EG5oTo4Tv4Fk9BdL0nhZjYvfXyqXwLJCr3irt7o
lIpK2wn9g8Ij+40blP4nHt1ruxvll27U0Sei2ikTVjPYYx1UJx6miiU33oSdgcb70qo6OxIntV5E
RQSCWU6p33Sr3PnCbowpYqukR/MwTGwHN2ammuSaVbwC5URUD3yCiUHPTrKuJiDRJxmh8Ul/D02b
V1+shZdd5KYa6gPMej4ZjSIS4MDofu0pncMrBLiJCknc6fT1WZmONpNvO4exCjkfRoztYg32vWq2
giAezcq0HeCFCBRoLWF5lbX13DLu2XtFXMJgHLz+0FNYbWMwcMb2ZvIwhL0gSAFAiNBs38DuWBj8
6nIkyGXx6qGexc09JviTG73AzLSNE9McN78z3IFT54XQGv20t3icOyrCe08jJLkGU2j801WM4djW
FUkuAt2he5cF2BHWydhWuCOczA1O9tBUJFpg1dHUOOMu2Bp8qe+DcgoAcWz9FOBIY3Z2PaSZ4CJN
GAQgDlJ9S7Qssq8iOk5RTUFns1ltJbba2qQ1ckWcv78wkv4zno/sMrBtf2tNfbCLE1/cVFEZ78hB
2sDqk+ZNzF2EqmzBEJ0z9UTj47ytmDTt4f9U+6QoeGG60stWtXSRyKJcZ6/TEKD0FpaVXdgik0dP
g1mqhXrOGmfgyhdufhk1rXEZjlJvnRSTfsqEZ0NxCGGpoi5fB5nnRJ1YFrzhElOERmQGCnXKM2il
ZdZcGE7TfZuyubwUkLhfKxQUnoFOZfmbVMz2bjLx/QDiEvW0XlpO5m1oswlMhFXtDdJtEMd6SJIi
LE2wiLK7ywMzOE5mOOxdw5e3kyjmLdw8c+eG3Wc4ixO9EMrcYlNtjkOJH4aYqLxiiCxPIeU/y0ir
8Z79GP12xq32aoFwPWYInzstKcLJU09+M6quOUZoNPe4Gk3syLXHCG1ymayZvG1WvdNnSMIwCuAD
WOzfueF3zjILDGfc0TTQ3VlTw86ajPVxBIOyYXudHtzIAo0ZpLZ/1XVTsgmcAJztRGNrF4bpoSB0
aG9y1jQHzOQTgxZJ+HSqk02GXeMYLR07Et7FRWfCBHPCrtpWQ9ydROZ5AQ7NuvpCGGhp4zSGovdv
GP4U3WVnGI7DQtKhj9RgBOreYLz2nX1qNgzCQC2WfnfzP8XxX0lvoEK/VRxhCHYvRfyOeoQ7/v90
R8MGUoSVwF8UYiyEnvuL8Oj+hbQoXLBIWDAELrR/572le65+BDsNXp6YgfpP3Nu0/8JUyR9L6Ur+
OVT/D+nu36W9F6bRL7o1ZWnmwrYG860sxczlg+woVbe0KMVfY2/krnZ1sOq1Futfzsnf6PQf8uQ/
D+L6BMVsxFTk+vfaJkAGFy9J+HX00ugCRLWPBccwLkU1qtXvj/S3X8dHIbAkDfd0ALw/UkjvRuZP
/hdzytIKso0/3MP3QoL4p4fhIWA5nq0UvFIE//eHmf1CJ6p2nlnPEbWglLx/pM9sCP5w3pbz8v7H
4TC+i8fZdBzHPbcb/qIJSwpCPK+2nme0MTrNA+sphGe8CnhMbPwIlmLgutVFWkz56fff7+8O7FhS
OBbSCCjxD9OMlAuQkZZ4Zv8ZbCwzp6dJtDE6RlqDIE1zSWmPSq4nI65/Pkne0Qh+Hem8l8ERvlHm
4YbYzHK4Y7hd3p/ZMi4N2Zjzcy1DnGwaN0OwHlXLm5SHoyEuOgsyzUbpwM12pYOfGcpKxeLr99//
vy/YhYog+TBctNL6SJlXU1zRMiOf+ySyt+jbj3VFrxGqmPmPD+TjP7NMwYBBqf9S/TH+RKxQrGfy
p/Uu6J16SzSGvmMdhofffyXrTG14dzWBh/D4YweFWQE7W4Zpv1xNVPgYo6ij63mywmw9oX/j8Qg0
94lXVjmx7pFCQjrq6emTrBMuXT9kRSJUjsmrnRQ6AB4KvGFtR/k8lYPsQwIXd9eqb5T1ko8dL8vQ
7JoCrzpWv42i4bDcDuc9zzDN4JBkA2N7DeovUxgYaPxbeeedUzPnEVHtoDXfPOnZmDKHOaJFB9GC
jiUzDWH22iGgy6Im7b03lGW1xwCA7slzZpr05nnSO6KRHln8uq9eKFC07FNroGDeQaeOnti3zy5R
GS3KCwJPPhnp8141Na2Bt6PqoTQ1o6dxuvvkb40Fx0X/FRYLlLrlrTvhUF/n5620yPLyG4Mq4PyZ
SLLhENiyeZywU/grVTXEgrI0N9wLOtHbQxVUkViDY6bwpz4rAw50Mhq7Q9vFthQwzx0c4M2PLhXw
1nEuABkiz8fD18goom+NAFy9CuD6ImBg6UfNQCEW4WuPYeN+HuCpXg9n2UPrhqaitQmbmBO7F0YS
4YHrpIVAQkB6kUtA6FkGJaOqZdlC0qVoWQ0gY9dzektFyllpyY0s81FeyPSwf9lOVdUgy9jVWBA7
ZD2LUPilqso4se7kTL0jVoXRydt7eNFMO6EfZOTXHsbSLzu9xx3dEBaFi9UR1TWbtBY7HJuDRMpJ
nahyPDJDjEBQVPMJ0rf3uDRSheDwjVkEJtqpG/Pjrw3osrrZGHiDMsumBzN066dgGKDioYO4PbjH
jLZrOzgQvfNYbfawirpHmOZzqjG85M2PubEop0+kUDUWFYT5KqCPOyz66daRKAOC+HBlNcleJXTq
4YHLhVEUn9qoSUoy54HPFHpV1hWGMtviUHRXxbgMD37d4mSHoS/y68gXqTgOQ6DEnjx382OcyhGp
02q8kx+psDqUZu49Wc0QVsDwVPY9yUoZ/qg0tcLXLUtmCHQ1IfAbGQ7GDYOBONgjkRrRZ4igsl6b
XiHk3m10Pt8GpTPc8Vpwwhtdhca86FnJF112lJYOjfCAYlLIZnIy5KjLp0giOuyjWXnWVacIcuGI
9huccw5p5xWrezM5mrhdnlWKnrDK57aAsDpDRwHq7Bdyb+Cprl7DKNWEvUJLz9gU2C5xI2HaZw+P
+T18HgPsWXhZ8Sp8msZusB5xIAbBTdzR+LjzJpAxzwkOd+txUrmIvvk5Bre3lgwIhpUsn0ygw06f
y5K0nOljB9Xc7vgJRA05FUhG4ndk5/EwU98muhFyHMrCkFBQFTfkqWgnxbI0WWUBNbYsF7YDZTXS
uTJaYItg2kJ7XcCnv53OTX9ohEQJ6BzM7lpHIb6b+JB9TCSSpbhpDDZ25KRVFRHYSl6NhMXBsppN
dmeyY7ztG7J6qPlL+2CXVbHe2CzuMZItBYX9uauwjRNwdwCzQbezDCfnhZLLNAXKf3TKebK068lc
2g+reGlCjDHbpXu5FCSG7Jk/t8zJxFoXSw1AjC6CvyNXvIZI2uJVKzA+PoJUo36RKqJiY4c5HiT/
3NBIl2WsdvLc3CiLPgaW6jQRirgbf2mnkZxBA/r7liYvuh/Z+AKQT9sAh1N87oeESJ/fjOfWSBNy
xecCr+JXr+txnTpLwaTA8fnWZ2Kg/Wvpn3QjmXyPzq2UURu3X9VSVVnVJBqYjywNln0Pv2w7EmH+
wt6DjsvaSSjLY3MEBtI1qcF0/CLGNmc3xREvGD2ZjE3ap3aEXzN51GhGcoThKpuifu3OPZsqhhlT
nds3IyXH60KbRL5Swxb9zkMNGzbJ0t3pgDrGF0mfp2nQ7JnkhlZrOteYrRJJiR/MpQU00qb9qRfG
+MYTisQsirXvbXjNmRBj3EbCc1w6RaFhzOCDZppG9bl0dOYwsApr+C+bSqBg42GnChIbYS/uZ2mz
WRy6BjNuxVqR3PW53tQ7V53ypRmk5/NSgZqd61Ard0nSJOea1PxcmVokS32qtTSpInSNhD2kmm4n
x5Y/+pjO1dYYSAPwC4yonLFHRPVnQSsFfVSvzuTu1LnCtfBBgfOgrWky9rwm6lczb0kffrun36xz
Gax9LobVS0fsdK6L7fzIQrSaDJ6FksABw4qlXTY7F83iUqxem9FpcSSZC1u3a6b8hc5FCmpLtZTV
WlOB/1jWLkDO+dxqG86wfPb87aXt1mtpvk0BQ19FTDEVw42lG7c2gvSZW4bG3DGg8ICykJY6hwZh
OCVSXjn31lmXPK+L/meWwSzD4vo3Zhm6it7eyveUMv4fP/0yhrk4XxSOFFtyXUF1fbdvNWlfgjVo
O2xQvF94vUt5lElclPYoJXzLZWH9L0qZFH+5rgAYIthtSo/H7j/atqqPOz121HTdORZ1Eeys2YO9
X816sx8axRS+8O405mOO2pNfVzZvF4j2fV0fyCAmvKZDtL9q02kaqpzFtOC3hsQFDbsV9T+WBW/+
/uc6YPy5KuD9t6wRxHnBYC9rB0Y5yzqiJwvaPSY8PXmp0m8DnOHAjpq3LyG3wmUtourWr59C+XOZ
EvxctdQy1qxhkpKwHtAwmfOm9B7tn8ueyI9EV5wAishu2PVQbQCoRkmf3TKi6NlfUtkot1WJVY+y
tpjcJ5A44b/gAsqTSwp03GmNYUcrzD26dLE+h2m2i/NQiMuQgfTCdelEvcUY0vwIImPhsthyaB5Y
lPjVvd+PorupVJ59MWrcKQd3lGSsRT6IEoybCnlgjn3NzF9WaFuqSFyAVJ5mLTrTMcmfN2QoOqNu
N05b1DtQBRN9SL1XDLtCSq+8cYeSNUI6VIm78+0pNS66JreyO6qhi2btDTW8uKjpnGofO7Vz0dLC
5bM2qrsKWm6vhlWapUbEWsNJn5eKqxOFnYJRGjPoHxW6fv9Gt1BaXFfYX+imi9vw0WgthYfcs4I3
U1htsrfgMo6fSFbFPhAYgOVtuo2FN8cvrEEs+5KgQeZ9J0AYJc8+y6Hmhr4Bvz0S56FYq29ZzG4j
UrXWJf1D9t3ASsDb2V6jX3O00HDbFQEEnATt496giiTa2uZgEyHLOkn8ZC7QGCuE7AUwxMJhHdcm
fuQZj8dXp4iLhzlvQ2vTUA/w2HGrpYA2Bg9rLSDdW1eefYS2akkke6m2NvwjKpXCspQ/mHBA5UrF
MDzEFjECYg4Fr5k0Es1N46K1sGzoC7ZltL5mbcWwrCDWtA5Si4lxVNNWvC/iCUQrrWT+JQN6Bnyp
iCXRfaJy86krPKZCM845BteaRfg2igs/vWZ4Q/nRYGbTp6oX1Ym2qyC5zJ1Ks5JEsghv3Ja4+ib0
6DxfdZUyv2ZeXwPSIgn/QwyVZ+1Fa3PDiJoB9SmDTGxvpk5k93kF2/QwjgiY+4E8GO6e0KZyXdkx
FgSKRR1Yv2V2n7kj8OAhQA9ehXFjlHgb7BmMDSafmfdvGkAG9LVgmNbyBt6XDpbUdeHQxrPvsXV4
F31QmV/iBiM2P1Tp2zTtIMFah7ZxeU1S6TXws0livS1plD4JmFQMBqhjbFKYlbVdx4eRwFPDvnEe
P5HXjnKC4DK9iyKG5xvmWnW9RvWG5W33hCBXEcS3kMmkxm6S5ZlxlUkISDTF1Fgx6jSGs2gy78jo
HZhaIMm6YjRWl675yOM2fMDV6mrIrj1cIkm1hf2Ykhod93ikxuw6NkRPtjFY9Hp6kHu5lqS3QafQ
zRw9D6Dy0MfHKo25Ho3U28zEOl44y+N4q0tl3yVdJ/RqhFRtPPg1vAS+uLHti8J7Mce6rA72mNuK
E770lieejckkboqq2IaxBGM0FAiYbGdZw62SykxnNvOtLpoLfGpDu4vdjuW/pGjMZS0ERlJuWDrJ
6qvMy+IobNu2bmU1tuWuNSfe+LbuIJPV2ohf5sZx7vLB5UnOwhjOTMk6gkAHuLUfbmvLi4GnfPWU
9yNYJc+Mcd3Hte2YVyl92R19wKYZ7inP85/ZwZePdthytpLRqPSV7eJ62iqXppI1XFqPmDXLWS74
XLj+Oh7oaMMTj3cguh6HypYn9rYsiJgmKPm5r1z3xbPbtH9qmf93O4tTUzGwjdL0wQm0D6DHEFZ8
MSomwQdbKz3snJBgOyvVUuDHsXA9OQXD3csIfqXYsaaXr5i8GLT66eiWW/bLqXUjqFvhtzOqttw0
Vkrlhj1RkMljaZ7hvfUdHLi2TrX9vZ4im2w9LKoZXObAxlnDaccFRRhSRGk93UYJeEMX/nEbU7ak
ZkBA3J/z5IJ6k3GAwMa+gGqmSyxpIfxHtlXx0mxDjP3KYencvDI3ox1k7QdNQzppyprRWhtOHlbf
ZKeBLE6iLe03CA/iE8bCiWDY5IDG12vfAFbewiZgTXjThP1EMGpkx7ejiqkTlGbBrLtIqMyismx5
oK+TIcn72wEta9rHC9e629jN0Cds9U0JlIaVSTJMFCGl8j4HTd2tK4k8s9WEbEzqobQzXydtBPLM
TmKTtjmX4rd92fM+W1P3KO9sL3ZHvUpzqw7xyhqzuXegHWK+IH3kgGTwon4/h6GXPqflMEsE2DCJ
B7mGfERuYBX1LGOrtZ8gXX2PwReXxzYVDjyzMqh0VuwCx/C6F2/OCw0SijuswNYY26zTIT7J4nOS
JZoIYj6j29jA0ay0OlBVbomMiME0BnpLwjyaTgVaZ7B1oigfjnbbt95la0yj2tsyj/nh5qgRNt6V
XPd6a/OWo2qbB4Rnb4lSsoJelYKtfwruQvRgtxBgNRhz8ojmsJ+koYHFp+zl5gOXbsizSU6+G52y
3DLUV4b3U3saTFH1N2PRjEz7LCKpzVNFAZVz1VE+LJd4jaGOEb7J9Nbr0rLY+PXoutBxmnIebitV
GNNjHTRi+NKVTABJOSI5gZOM9RQfJhmyL+EhnjfNvRO4JBRIqoTWj7KBsnLM2tEotrbTZMEXCuhL
WOWMcR8Rkf0TJw749+zaxWtFbSVolbnWyfCVjUkGYZCawmmJDVF1FrMaSB+nqImGl3To8te66ILq
gj7zbLjSitv4EEA1j7eFr+zxNs0rgl/w41xF/LgsouMUWnZ+GRB8LS6ANM7dM54NvqktgFI8aWSY
hybviy9qkZQ/qdxMsnXhTY29r2ZRofeBPhnWoy6GmkeKzMRGDgD9DsSHY+Mxy7JyvB/90skN7t86
BnNjR1a2GrrI5EPhfL0nSxSM2/9tfX5O7aT1263P40sxf5zZnf8v/8oKCHpu2Q8INHkfrtUCe/5X
U4n/F0lvh2JpiVKjKM/+98TOEH8tAGb+zLcQ2HFhenyGf21+DNP8y2UzYPvsziXQFen9o93Pu7mQ
ZyL0KulatH0LX2Cc+KDkDzH9AR2ud0xEQYJaHuTiIq4LHe5/2RD+cW63HMfFguA7vktti2IA9X6P
NVGrU+dBn+BervCAJfh03lhmlU/ShX7++2O938/9PJbFyXbZbTIN9aFi/zqdSGUDZbocScBrIJa0
obJKCfrs6vdHWcaZ/5mB/DyKKxaCtutYzO34/X49StQCABU+D3MyBfLOaeuiX1GPFt2k3gwz1WtF
/ofv9X6UxBF9nkVcMMvFwhhPfDhiisrn0SDI2bNbhhwZPtFNRMPv0lwR6ovff70/HezDSazFNI+T
BUSxNr1J70mlW5/oSBbADzRuud8f7L9+MUbPkutv2Xx7DtfJh3PJqqXoHRpMrao27pLKBVQ4Os0f
jvI3X4lOd9NDbSAaA7vk/VFM6gs6GfXUjVdTckxjC7JB6s7wsUBj//MvxKvf5L2BsqEW8eLXi4Pm
MaufqABdRXTRHBy+zJobevzDTfV3p802l8AP73Iu9Q83b5aTapgmwJVEH8w9ZajZ2qQE9fL332Vp
U3p/pfPrYASVDDxcX6lz2dEv0z5puDlyDGbTlM7satO04McJuldV1IFFGXrKsci9tidedfVL2BjJ
BOKhqM29rquIGdTMC/lRau52FGyfHrcALzm5ENidp6kwGd2YXYClmWI88red7pSzpwpU92u/LhsY
2K7AUdWMZvhjbInpbEAPlRlJyMR/UdkCu5sLmobZlDE+8pH4a2hN8ww8Gsryl5A1fP+HWetyPb67
9zkjXKjYgT0MFRgy3v+8PA2ghxkLk2xKMR86E25o3y0RI5ouvVcDeGv48OZuCWD1dNLE/h9m23/z
y1uuAEoi0G2WC+z9B+jaAcjUyGxCCxI2csRHj/XR+MNV/Dc3DBUAgsGGpDML7/P7o4TzbOAfd9NV
T8BnLQfpHK1ODBuYbert9xfZfz1NeaSh6JkuXws9zl6uwV+usUQ5eN0d9qx22hTfXD2ggxSORdAV
P178UADxc65/f8i/OYe24O60LIIOluV8OIds3OISU22GLYs3Uk/l5C6OvekPr4mPR5HCZdcpXZug
DQqo+HCUGHEqtsxguUeZOm563HgLzWGkdeCffR1Cq/xEjlheSHK5LN6fwSZVbcnSGUAOQ6VLc3bM
lUsC8OGfH+XngsFDSnE+ZgtLXVAqQCx7Bd7aYhpTgbvyKBP9x0chNuDzw3AULA0fHmz5iDm0kD3g
tJEKBBJTC3cvM25/f5Tl1P96F0tEu+V1Q6UoriV8Me/PWOLHDNeo08W5PFd3sZnnG4NxyTcz/ybZ
zuqCnunfH9H5oDXzC7FmIx7Kq245rGLx9u46L7QKHUwoNYtz9jrrVhRAlaO8MPqt9//YO4/lupks
675LjzsrgIQf/JOL62hFikaUJghZeJMJj6f/F/hVd5BXajI0r0lVRLFEEEAizTl7r01mcHUGj9T9
REMuIvg7UqTKMtN0hH7SSjwsZUOpy0RtWYByt7p+NxgmlWDYqL7YZFr15S61rdHfAT3oSEfqy/kb
KRmjF5qrgxxch85/LWosgJG4HRVXKM6wJVxryWi8Wl27xqNXcXHuYMMh9bnJBnqZIHjgumZSfJAF
7MCw4qDUgYS2xjuHKueXuOUF7aluSHRf0JrLDUWL8agpieOio0o7rvljkcaXpNqfiDbHJYRv50IZ
Hcdab8DCWcWa682ZEaZiTqcyMlctP1HyT/hg3GVngqTAMeKrBi8/VU/SNXxUqITTmTUnckn63SbQ
6DvOlz4eQZlWrGNfiskkD4OADxCXJdR/RaUCq2HPudO48hfb+0aanFAPnGdpg2bdaMcEqtdwCcCa
m5SDCvLHAJadG8EM9oDOW+19kkmyZllFE3Out1RpE6azSdU5qdQIj7aYxvuFhQhvT+mO6erAGikh
tmPlt1vZ+77YRo02YDcRO+Ed4xYQZhg0lUX/TODvEP7gfusSajWPoi6jrx4VA2CCgk+b4FZ//hgU
rvgx5SY1vB797D2VDNjaDcCPe5stSRp2rUJMUbvmeBcjWo/BNACPotCVlMtOC9gMDwrAAoFLIjWf
OnymXwSp9mShB7L5rOIqhTbXdh4FlGwcocPbMm+SUFVeC5lTlqMdKnOCrO1mCfFYIfJUZZ3nA/Lr
vU3N5ws0C6P5AkyEmEN631FCnCZHgxWNBIlcuIWNircdLLGnmy6rTdku5CwI0rLlwU7UINHxC++L
qE2IrJWbLSQOJzHjPMgt62NhJKkLvMRV3Q87FXK+aEuMtGc+Loxho4wCPbYIjK7Y5ypfbnjuZvaJ
SqFJwDUZWN3DrPFXHnsFqo/4ZlFBO0ee+xRPVYTVj/7CXYmJxjqr5oYHWwWFGs7KGeXtJqPjYuwd
aKJWqGYqaJusTRvvFwqENVOstezse+sVEzy62qDBQS6ElZ77geoykEZ9bOJsdYfmW4ujiPJTpXsM
w5vBTZajwxff/FCc8AHwxCOmw7lfJtr1rpk2t3MwJtUOKrEg/dSdsZPAp3B6oDYFSv2qt7VJGb63
ca7NpXqASmQjNSkaeI7BNPj0KoLFi3eORdFog2iEPXAN+aK8cjlHYe8gOwCpPdLSMQYyQ4iJiyKd
Ay3hVMjoiEAOgwENzC6tHbva8qRz/AI2jaNtzFGvDeNuqb/MQyzPysybAFybY9Lu6Q5hW6N80jid
IiQY5cDn1rP6rvup056DjLmRTubgHKOZRnXsmGiSlPPHzM/NOJzGKf0wDOS0bswmsxfAhoSjx3EA
fCNXpAbh3kvMjl52GU+bqViKrzR5QXd4jaZ+1TQyuAcZi6Q6TnEBkkDRqceJPlHM3DvF2Gtqi9oa
tcMBLJft0oTSiPt1aHNMQDEm1iBBykXsVIPngMHWFMaIFp/jwhE/sqOB0a5RhXg/iR+waEC1F12e
ImsjTsUyDvM0xMj7Y/apO+rlsxM2yiAUIF1wnmz8ITPs44TAIYUFAnxbTDVLtoNFf9xlXUy2JYAx
ryL10ifRRY5WcANskJAF1Zn89Rm7FjIw2qy86ybHHz8abswxhoxMNR1AjlET7hGcMU9j3Z1Ct2mM
W0FxLgKpizeLD6WJbzK3KKHS8RGwm47SO36HS/G+n4hYynXa5hd14TM3mzNYJKzM7uiHI8ke5tmC
Ta7aw+H073hSEhgQ/f0n9OhehJkcQVKnsPgjiZEOJ9UlClK4ylWVnlu1H30T1GL7bcNJwtpYBNgA
wxpE803IHo19h+v/3jJxs+6ndIBE1pkmtESKoMOVWNv5B8xQJGDnsR+tH0sZYB1lVnnsvM5otkam
5f00VZwhG3NIiGJXMUeJtnRtE/Di4n5tWDqhRRoyBU8lZP2lrIk2o49mriqsFLSobDkJbTxEPWLr
mebyKGhIW/QdkgRli9uNF3wcDiow2IlXdubRMdO9AbgTM3fr4H3Ayrip6U6Rh6PLlpuEJfQAAdEh
Ma8aNTCaqbaTn2nNN/LAn+nUZ5reRMEAEpmDSnd2m4uO9kF/gaAHXl8JpqfY9ThU4RygaIi+2Pyz
fmuC4WvOzJb811BrH+4AfQbgaEPSAdfOFAyqu36ivbuzSrpoIRoUTMROVOTGVZsL0g5xXhDuUPsC
z1ID/rGmZl/RADYabAe7WirRI78LamO/JCkA3DkLguGyymuLEAgmHpLmpD0jdYlItfiCBI50aNq0
Tj6elZo1ee8Fak4fe8OGPImMkP8cFVlJ1xgbO8QzVl5p4zJoPQW2ATV06986sWr0tyipXZRvWdR3
wJVzAHAxqwMYKCZmgvpo8OBDzBsMd4K5xTwGgUoedB6D+kmEO0JdaH3QlbT64JOhuxOgr+M5ZUod
gbdsYHCCIlI2LeuNSLXTnmdFw2rkdTIYw6RPyWR3KrdiQWXvZN2nhtWTWTJVwPIqcAHmsbJJ4WFp
HhYrLKXTy7MMYRJPl3TBAVzZOB6Iu2AOTRWnwV3lgkjYckheeUQpoQ7nDhQ2wkonNmVzIpxnCPDo
bBT1v2udOuRdDGxbCFJYWLcOfV4T/ZFNXv1rZpr1CRpP4gfPFJoxyUwRXSDZ1S68c0L/NsJo6gBk
UBtcYQ8EbqAoFKlwxMSHSQ/J9UNimGQvLlbr0LpBaJqiTe3X51so8ViWC9+IXxTmqkMrxLJnbSCc
Ele6c7B1py6tmFzxXZDMg7Wrx8nCL+tY82PfIjhslfLdrQy0+8vnpdHkV0sB3BypKXDbSEYp0nOK
BtMv/A/OZ4I7XRRgyTSJgxGx/wxF4s/zZogdTeQuW79PVk4oJ+EMTXWZNz2zPNhSPGzId6f53Bor
+pR2JfJD7Y41qGAnreATOKafh6TbAxoHxBc8wMBKqhVDlNJ7m1LjCRMqoR0eSyn7z0nLci9ojq6p
W7V1h9cAV21sW16/abVJcGmhiePYe4gGyccYFgf3ZusF/gYXEF86/lrnvnCz+ptNhkp2UHG0UGFi
RjVCIAUdvCZHuN6OysLk33oVdR30j0PrXdO8Yw0086nY4XTOoZEVUp3D/kBghTrEvCdhAW0ITP3q
69CtjHrRTcHzQqyhwuL5ktwPvYeN1hp9CWcC4mypxlg/eqU9iYe0AHdrJqVpbQhGbp4QaNNid4ul
pHgIfXQOU19DVzbdBVCTSSCCiR1pyb1d5fntbW8xyGk09KgI/SoxcRW1JtLngTGJe9Vt7Uf693EQ
slvDVs/Zxt87bUPTvEMPxumlTufbt49S1mnFgIOUiZ5+1bu7BoaYkzOi4bA5NRfg2qJj03Nu83Gs
tBYMwpd1rCN3jyidQJ25iexl66WjQl2eL/PNYnaQ+SGWEdM3p0wm26QiBOqA1M8GpuoCN7wpCFWs
PuKtHvwQua1D2gctXHkWDxmWyVpUww7ITBqt+k3CSkBKp3SIEax9dg2c5WhVPevM6SrX2/poih9t
4vwes8WKgg9zkZoGVAjGxUFEyA5WfCJI81JjW//89jP6/RE50l+FVx76KaorJ0WVBORCFFdk8/iw
+B+Eu+D0ClAWoEnOjIeCTNv7ty94WjCiTihB5lLsh6gnrbXb8bKKM6D4M/KZPLqpMIrvOIFLAkRQ
5BMY25nv1Aj+cC2bmhEdEtrrdElOilNg7wkxt4FCOHQtd0pV/r5YlvgMCFb1zrH9txqOJBGTBqSD
Qoxyqzyp4SBCTtu1NY1oosH9h3Zo9lP9zrP7/SI0Ue3nPtHa9fHWn7+sgOGGVu4wsTFJ+uxXmcnk
RiNiOXv7Df3pKp7EIrZ+My7SutdXKWmlE/WOED8JiuFokhkWmrCWDm9fxfz95ay/n5IKjjQJU+rk
Mo5LBqXTovJdX1K9I1YZUYhFrEMduq12ROj3RqtuSKlZ5EM+4Wa9yzjKkRM1mV1N53i25SUrk3Lh
lpuzd5aYYHxIJSmnYPv23/qnJ+Kbrk8NkJaaaZ08dytoBHCH9bl73UerIbyoFbX3TjfljxeRHhYs
i74eNcHXj90cgkF2zUw1s+UYwr4WHylpoo0/v1OZ/u3BW9SjGaU02Wi4Baf1pbzyBqW7mDwrt+v2
Avo+yHwF9GexUd/87SdIgQ7QmUetDj+rPG1IJQuBAWxbyE+0FtQuhWhDsvYetayNd17Sb6U65i/b
o2Rm2HKlmp2MJ2lrMiGMuQdKEhODiRvijNUs+4CEK76CUR1suj4w/vazXydNNJqrOJQWjnNSq4t9
3cvWp3mQlk1EXBjxQRLM8z9X+Y9q+L9MlzX5DdXw19XwmvbtK93w+m/+6Z271r+Q+DIVUjBd2xAB
H9U/vXPH/RfdO0mVm8HO21k9shWtleT//ZcApofJzvNonvNPX6cbIxym7EqBnIYZrW4z+CvhMFnI
r+rHNEWotgPyk5T3ac2uGumXM/YCWKbKc9KXqtwzzxHFTw+uyjQYV9Ar4dKN/R75I8mlqmOb0tVL
9nU0Ru+XUiTPvHhyN/8UrV96Hdeh+KKUvf4pIAfXu6IfRbthnRZeLB5VMLecqVOaNISCH+mwsuUR
aX/0GvRXYWkn3S2Erui7Wj06b196/fReXtpGg4C5Uq4vAl/paecGS6MYWxpyW9xxj35nYgSrpp/Z
5O+J87TeudjJPIohnu0MogkHs7JtMZu+vs9m1i6nK5qQ5BDM2znpv1oNu/637+jPF2HBx9nIGPNP
LgIuT8eFIxoU1ql5RoDMgDTIsu7evso6Ol49NxQKPm9q9V1jzV4lHi9fWdMOHbFPPRkrQ33riIXa
d6zuA28BjbF8zpfmzB/Km0IH781qfBynF157K9KnG7UuRuvPX4yV2g20wBcDv9iBBhj2ClHcPocf
8ynycxsnMHHdWExq46u15khNog6AEqP13aihBpnYZ9T9IqqtxcZSo/8wz+C2wqYMpk+pNYDKs3HX
El9RmnjJSiUH4twA2oY+1Z77DgTePeop6pjwLCiz524enalqXq7nyYFKJwnVkpAgWllvai2kxyEj
9oOzADktuCZt904YlKl4xNPyiNRZxUdL92ygza73zB31RIqmVtMi+5xpKk5/OwB50auQBb3Muhw9
zwkvH57T4HGigLolKym/EkbU73QaeO9c5bdvyrMY5qtdmO+ZruHJCOzSqS3Nzuy2iOrVNqBTw3kX
7SM9SoOQTlmFb4/Fk+VV2iiA+KgsvKZMuCgLXw8JV5SN0yOe32L75c31lUWZWZED3mQGR6XaoWJA
4sLbF/3DTWJTRrggHR/m7qn0CJYHO3sXdKOX9zfsFWFTJC1yXwqd1ZwW79zibx/1uoywE0U4s3bh
jJMdxMLgoBztAznHFBFy2jK3PUf+d+7JXN/Mq686wKzCu2MOpjBguqdvzmxkit8t2NKcr74gRJEQ
vfyGfA9Fs/ke/Nyl6LUbbxfMHSVhj165r1KbRF7Jtv3enQfnQ9oSf/fP7f9nl8Eug8XwjV1GvXwt
v6Wq//l6m8E/+l+JHnUxdpX4XSyPzSWD/59thmX8C80DUyTSGv4L6sSrbQZ6m5XZy4oEmdTi9/2P
Qk+6//KRX0g2GJaNv5tW/F9gNdal+8WIosZBbZnNp+WC6LC41utv08AdLmKqqUg9yGuI8YVcomjL
bpVLleed4XvyST5fy2RdYlHCW4Ua4/W18sELhrbAhucHQ0TwjvbpjcQElH2n/j9cWBhB3uMjnHyX
6yV9ZjlkbUwFvIF1Z/NiQsVpD718JbdRsu22gzWLHZmf6Tv7oz/cGHIdJhkL1Am12ZNiUeFZVJ9X
eFYSB0R/cHR1Q0o1kO0SWfnOZnQqCusvxtnNP6/o5Z7sDy8O4AqzAVMBJQp5cs01+h05v0daSj8H
cN/nknCXZCGsp/MQkL99sT/dYAD/RTKP8xDXQfzyMWaRpUyZk188tFVDFk7g/LDrUR2VGJrzPtXQ
39++4PpeXg5L9DKrFmzdA6+iHXmyfWFAGkMNpm5D1N+F0c4kXkXNBU6zxzZzgsuyQsit2vf2Ln+4
KLQJrsiKRRHj5FtIOkI13TU8Y8oQ4hulO4VtURfvDJbTIUkbHcOixymTjT0Sr5NbG1RTQg2ASqvM
ZrhOCRO+Uq337e3ndzo6uAjaQHfV77KTkKcgm2mu/KXRGCoax9QPAQGVN7l0a2J3+vL415dir8IH
HVD4+f1+WjvOkmx0ZmwHiOYJIKxpMqTWPMIDT/rlnXe0jrTXA4NVjfkKaSzKJ2bI1yNxpH9W1m0F
Ji+DLJUFc/QpaYb+k1ZZDENwRhvrZu9ygU7HP48TXSy7JgyhGLRO61rsZ5Vq/GTB0+F2t/SppovM
D6pLC+xEOM+V4bwz/v8wSIAtrfVOlANM8evPX8xbU+Yr3yhrcoAi5e8CZIlHmprTO5/1n6+yEpWY
H+GVnHzWqWOLieoDG1/ZSDqjZrxFW/MeHOgPD28lQ5msYhDtGY2v7wUgKnm9BmRDTJjqUOeOuI6I
ODuXqad+JUg5b94ekL/PHT566YD5Y70x0z95dqC33bJu1Aq0WI485QGYNd2EuuufmtL8kPnsRDtt
vqNj/cMXtx4aIQIhKGMhOFlpXMD9pa5oe/jd7O1079T7GmDSMRJL//D2Df722tY5inIxQneOkVRC
Xz9Q5TZIeayZoEPok1fQbLNDVansb4egbwP5N9dq8YrjWesjL4cgcHaA92ZpbfI5nemDQCTYNsBW
7v7yZtZZCq0po5wVOqBo8uoyxBnBMOg4/tGTrmmeBmCqtGz/9mYCNh5rGWVdoIlXWMfoi++JSmbn
5TaDPAC/SqspIvYbJdb27Xv5bQys5wy26M46E1o8vddXmR1TDkRL82JsX5zrfFlu6C9MYea22f7t
S/02Bp4vtQLR2FBJTB6vLwWkLJ3HrLLx6ibEhc0lHfAzOtfee6LCdUJ9NeGSLrzW2te5ltPp6WFR
Dz5JqHLxNj02ZpM5fe68Y2qXBEZKb0Zr18k5n0NXecUKP5qI4PYRcUx/fb/YLfiyqEPRIbFOS/58
r1aGmhId3TRM8fkcNYFxkFbZ/Ltg+n9yvX5/hwhQzXX2YKPKdU6+YxFl5JFiNNkUU13tk0CRsNUv
/TG2Gnn/t++Q2hZ5HSAKcLBYp40fdzEhppeTv3Z7mw8emaHHOveTdzaKv48U1w7o/FDpNKkiuicf
2FzFLkFVqBkyv4p3dW7hW+vh7759L8FvTRm6HMSWcCxlZ8vOxj8ZkU6aIaWjjR+SPE1cacH6RQ7R
mKgfnt9F+rOAMoOm3VPsT7dd2kQ4cUk2tuND3MLyv3N1y2lVYkdm+hTwdTdaYuZGp1rmxiUSsuUH
2QBk8cLwz/XPKCpqNJuE36LjTVtD3wH1HjxYmJVBtyBTE5GeZmzm+tyYIlikmzYBSp2et8HgddFm
NocZDO5YJ0AvIUb18eyfKYls9zZLJnvYj60fEz3JeqaGW2eKZkJy+bG9W6qqN289D6Dlqh3rQYdz
AifSPHNm7zBb1GgvEOM0j05SGwerHjiJK+6u+RDZgfA+J3qciyuDrhXFLAulTzgMKBdCY6674Jin
gVndLFgI57OpBehwKyKkFXuzFdN0yX57LtHkeT0KS9DeTXAYKgRnaMlwm7Km5qvgrZtk6nys2wlx
JEUP3w4tiFj2bV46OgWGHKnbjGhgZGgp8LiN07Qj+NSWzRVNbL8BBuu0snqSeGiN87pzcutBukay
xCEIqLT4Ss6fm+waHzzrBpZ6QiiLAQ5pixFfdUdtDxgllVkTt6DdMf6SZ6Mf48OeJFndk5k+oLEU
y5lPbwwqw5yR9KulrtMbb07cBwhSxXwEUktY2KA969fSDpNBHFoDSWNTeLXmrQ2z1ts2LcEETFGf
3KI59Oqw9NAgbN06L4iZKvntt4kYUE8JtLLoW0unQARTuNO4cfuy6K4hELjBedXI4gYPguXez+TL
z2cEm+AIYDIrx6DcIWgkEWI7r9LPfjtObSK++Rk0DytcLFAZ1zqzS32BP9Kxdo3IBv0jLeflTFuz
T+ZLU7QFMlNYCRubuRohmExpbu9B/3T6rulIYP42A1yzrLCqDJ+CLCTUzmqPOVR84ARtVBvohqpS
xd6wi2F0k5kgVWwMPwKrNrpLZMtF+7OnNdAg9c2JHIz3ILPNa4Mw7eQcFHACu027pjryR7TfcwNs
0iEKiLTwS0P9Eq3bmhu0Qp0gsC9AYLlhg13WN8oUJrIS4BLW8H3Jooy3ioU2EGfBtLjDN2MsZXWI
+4Akbxmg7doIZFTupqrROpMXoTOYOAbppwD7XVJk9JAWXojMS8W3U2Gh3zPJXQmupi5p2gOZL/UP
mgxE3CWQMI3vCNsIkfOhxF2QEWLMl8UUiYIwqmbwz6wkN40dDmAi71DgDNfdaMXxxdT7XfHRL0AF
7DVNbqjLQim5M60EDDkOZOSeAJ/pi+KZGAj+y5g7dwq7OiF4uBNRoqKWWF3HDY9BzMHClqSO3A9T
PpqPMyAD2L78Sntnt4Jh33pJku8AAQ71sZN0D8POMnoikttGRaGfkQ6ziUji+7l0XsoGOCnQbzZl
bZtHpx+r8TNKeNWeJZx4giMRLaV10bRlbN/0QTy6n+qagN6P8Pqq5sz1iTQ8yJrYFoYQHYQ9yWnB
J4Wz5cpoAhHvJGLWn4bZt/FV0qiZT7OzgaPlUVM3O6S3fnGntF9wdDJqQpmCrB+/2lDKYIHndXKP
pbFAYqM94vtyPv/rfEJLGPamn85HjxgNuA8tHQfgihz4j2OemBQf2wTaYcDX+FR7AkG1IFf9tiVJ
CL7HVIjrfM7VHRO/hx/d8klBtEDqW5uqAneBM4GQVQSkjRlKaC36EE+R05Ig7mcNGHYJiwt4qNvu
WxR0ZZiS9+PvGicjVa+r4AjubbNROqynTEdPMbsaju41QZ6XFjH2+hqqanpGnuQabmrC/CfTQKbV
Z+KrkmxX9UvwGbG4C0TS90eXvtmMlAyfZNVdePD0BuKjklGSaOmX4tJVRqpJDkSTe76MZuuQx2r0
AZJ/czY2sHHgjdoSysHeGAZz2SZR55Fm0aJK2JjP+v7YqLvlHGFEZ+5xsRlk5vbV1J2TcA95i1BV
p9xB1LCyM2WQe4nWv8jkQ9dpWn6TZ8fBOd4JUlanseT4O1EUYo/izoHaWxWFm10uG+8b05oyrtza
wzEREw2+AsGwJwAKJ+ki8Wrb+zKAggzCSZQGMXp9jLWBN4nNgTQKihLNvHAnI8T+etvYc5qFzgCU
ZBdoOwZNsRonVuehEUbPhorl2Vwhno0W8bSaLpZnA0YTuPpn/WzLsInKHkMGFHaNeXVuEH2AiWN4
NnTUY+7Ee4jT9pd01uNdZqaYP0rh8ikWhRYfGhGRIyyfrSIF3UbaZtkQZOdFLoXezoFIsZY820y8
ZFByO6gpt2l6edkv+WxK6Z4NKu3qVfEb1Q5h9mxhyZ/tLJTKsbaQHrzK/xsMATv5bH8xnq0wqRw4
rw50e8JejgVmGWMISGSJBveT31VJRWLNaq2B3lBqhKNj5Ibg4Odbqn4zsrR2lahpKaDw1KtyraPt
55PW0dqP3jIQDFU+y9zaGDzn1nqWv5V5NNJcberuNnkWyPENrLrtHFrfqtwkcyN7FtR5z+K69llo
h76gfoLrgvxuIeqk2iDSQJY3rgq9xEP1vhGjRVmrHegqbeheKwlOYlAi1DDBq632M0R/aOOrr5AA
avKPV1UgWAHEEPWqFdSGzkB24qEgo2BVE3rPwkKLCCtCPZ8Fh85UgJFRTUw8a4/sARiU8vJsL1HI
qZs4QrP8YSZaAGhS7Jcd1JFsGMYLWJCLtRPM74RTGFWdXOV5ASyiUGM23cmlhG9Q47LLrm1E+sOB
DmI2kYxrYwYqkTGbF1GXB/lFw16iu6+yAFILinw7Ss9diPiNRyJaSzrepoZ1Yix7LA6+fVarpe7i
S2kBDfyuwXs0rK9SefE20Cyk8GPwtdvQkARswS9sWyRMk4Vu+yZTI9YpW5DJk7IgtocBTbtzXLEa
ZE8XJfDVmMNhA4SrB/DuEstFX42T4JMS8ELOATjhra5KbVIVJhf11u9TFWzTPjCJuBBJmu8RF/bz
diFEnqY3KTnNlk2XNeDAyCSPX/EIdrwZ57xrrbYFk9UVt4bAx4OX0Vk+IRMl8hrsTE/CqNb2RwxS
aIHb3EpDpAb9ZRxhJAljet1daMWuYIUiygQhbBeRgtbH0nqaOdsy3GSAHpWEpYqAGywo3X6A/A9G
KgoWGWLSokEbuz+o9ZMWVU8zwVqzYambhE4+4mb+8oYJkKVxbfmJa0Mj5GLIVxF/Xj1TIh+oKcQ7
8k2zp8hIsGoJNL/zprfYJG5A6KEjA1BBADKLOhpbJbDDQ/XvsFIU0fhJwfdZmIblWG0I2nXviYYu
ih1ixB46SJF3RArV5arCX2I97Gbp6+E4E+NLmDIgyntHSACT8yCg4rDt825cI8ZpaxUF8cVELWdP
UqY6C3E5YSTw0a0f3QriCVenObNR/eR/NMdMlFu7zEhGgx+44pOwGP2EqIWpMMZ6JhkyGca3HjEw
/4vldY8tXrbvda4pmWJ9Cwz61874CwpH88mF8Hq0o4i9lJGbqwPYrGoMMETLX84Ev1RbR4tpXW86
motlRhGUBrbXgFvjOAQoqfNA89pTuZMxrqjdVDjJzYRxr3kIUq1cggG8lqFEzpC3VdC8gRF7htjr
BG7pHrJviYa/csaedJRKduEgYXxsiblebvsqiztccJ596Ykhjs+TrMLq5cae8dD4MhpRB+fDh0XB
SJra3rBCP7HFR/IgErFzjcHdByRgkLY62P2mc9aGr5M3qJlJaL8ZyJCf2GLnOL9JGFRLaPcJrq3S
RAu/LgdRdJAwgaYzrLx9eUvNY/wZq6r6VTQDGQKlQEG5I81JEh5tTtXXyfZdmyRgW09tWEXDvObD
x07HMZgwuAV2UaMxYMKBhgu6xk5mU/BZzHjJb3NDAGTddITEQf1JfSN/sKqyQmPTyBlDWRhYWnYf
kkoUfJVE1SBHD9kA8RPPiLzHUk/Lw4hUvtsVBXTJfd9YBUnFneM8xW023NscBVeknNeRH7hUNXBY
gvC6EBKx7xMYRyAx1iwAbN6ycAzha00ZdEbvJkCYMd0kP7USrQ3az1++TqrtfyABSoawDlh1GKeC
oI1GKDymmDLyFtpfXl04sHSTPbmufhfi9HKjXaFbdsAEnVmPNYaixyFj9mayLYzyEHhFT1Y3void
ItvzurKtouQ9NC4ZHuzUf8R9VAcH2vn5E0mcVrKFGoQlrrFTK3TlEjw5Uy+aG5m7oHY3aHyc5luf
cpC7L0qaZF94trO5y8Wo5l0ysfXeYMh3H5JGB/m2HoR0NyieunQbWeRD72NgHvZF6fXOve3KfjpM
bAWBBA1UE4JbQTkju6g8NEpb1wOtupNDC1paluq7OTs2c5sLNAfvRR8B7UIJP+woNrEhrzsbxLFW
DSeFoZ2cozOSULJR7DfJ0jSn5R6Tek+IUIDLBiaQ+eTPjntVzfySUKUdS0U6usPjCKCNGCltKGfH
iMNGS/kU/zzybIQmoNt7VKelbrqt0llcHFTb4Ht3i6H6XhINzMxHl3bauKjOzbDHHHluVTU2szkJ
wM+yAYXnPhLQ+RXJpU4vR6cmbz6bfU8faH9G0YatRv9RtyXoe1P403VltmWwk7VCgqOhDX1cOgjV
h6UacszBgxDpgbIfoWvsbr2GYTi6R88bnYFaBIVnoAKGqa5h9RHYmPqF610OJaHmlfbraJti94LK
4JTyXtRuWTGHstnFI+Cue7ci0xcpmT3T1ltE9siWb2YDmrCGhjpy+PiBLsGZ1HaFNcbpzBI/jx/0
XjhgNPzu1fHYYgoOBuo8HtTbw8Ra3WwZl0yH9RTE5k5gyoq3RZyRp5T3afFFjUwzm3a2sdEuxlI8
COUvHyKwJT91qUiajKdUd+djMww/GJexBXKKo+avZc4rhScEWPB5ZJLrvunJeaE/jZajOCLQ7KqD
j/oddxnaDmvPqdcwvpSlDRuqsrJc7bTRLd8mlTLv9OS43xTRivslUEd/tjD9sWkaUu3rjbXks4iu
xOxPsrxL5t7m+wJ7kB3Ghi1Jf20g1pXbXC0kJtQLJ9XvFA6y8ouRuURrxtpsu0MbN5SpNirjrH6f
s41TLHyjdMVTAd8puaOp6NnZJmogoSWbxDGK9mNhFU4QOu5Ew0XlY9pc+ZE7/hqnXJDxRhA687SM
OC17OeeV1HPTy3zxo58OgRG/2Nz2n5shSOQn/KN98Sub2H3vEX7D3EVtvYbAtE1W30GsbtRBFn6X
4CahWU0VQGWfurj7WOWzrzlEdFh9HIYGHF82u5nAMBI4CW5l/I485y9Iki5VpT9Utf2L826+TRrv
B06V6XMW+O2O2LDg4HrjebtuOUVjHnwMXmFujtL+Hvv2nFz8d/O/KduJFma1HQjvuBFuZbU7IGz4
/d0GHwdBbW33mbIE5PHZowR7kO3ofPhvv54irTn+cUCv8HzGdQaMotNZ/yHoLfOOk5mZ8kUnbE/n
0W9vmqCeWGPwsT28XUs9LUH7q8GBYi0COhgCqIpe1/arYHAYma7YpDxtXOw1hvAmCratgdvr7Uud
Foc5GNJ3oYeEloAcktN8EGeypm4FHm9MkeZXMcvg1u7m6S9b3lyFlsgqrKYtgqLmpC/Sug5pXEkm
wGB4+pxDUHWJsMV65yrPMouXrQougyz3GTpFo1GaJ73hNu60LTtgz8EoiohUQVadTTTYldp5bT5f
p53tX4+ewZmCSD7xgN8//mW4Fluft5/qn14gziEK7mvD0z5F2hDqaZtC8ALZKPcwYME0CqM1+CbE
f/TdXfrvQCMP/cX/rby6TuOf+pXoav3//yO6MoE708DBJYsA1V/F3f8jujL+xfAjdod9Do6b1bdE
m+Lf4m6JItyk10lTbU1JePb8/Ft0BRWN9j/aO/REdDnIfPkbzRXi/ldNNcYFGnFMDTQL+Sj4wtef
v2hHshXHKarqXRQXcrgoM8ziIaXSvAhHpZ0fSHCoVrV9ZHhH0cyDIvIY+uS5RaaiOFj02qlj58NM
HIbAOn8esb+yf2BqTNXN6FuctQi/zg9R1lTLFmdG9AkSMOod4J7Vd4d667cWhcFV0IFH4rRewF8A
GmKd94au42+jNJv4UkhzOfdlVx+YzaN9wSbauyDSzCj2EWv2RAGxRDPr7AiTyAICr+1GX82dHtoj
EJruQVfaHTbkoVLrkVmllt3SJnRCnLhKll8zmcXeJfQKajvEgjVHP3M9jOwwomL8+kRkLlsItjY+
d2QucGcdZzB+VlS/ATxRcR4gDcBfIn0PjGwV2EdyOTpr14HwjEgAkHO9KRwYItduzdwdRmAsXKIw
3IR4hmXQVCA94fx/9s6jOW4s3bZ/5UbP0QFvBm8CIB1N0stNEKJEwfsD++vvAqv6tRJkM0M9vtWT
iqiWkDgAjvm+vdcOfnbsqUh6nEjjq6egqN2J5Aqi8HrcyoNp9/eTFcJ0l+uJDoDMNvM27Vqj8DU2
t1dlCezXH9W6btwK6gfkKFkmo5rjtOI3SaXeV+DmtwSo6ZdEbQQULafsy6RImoWn00mOYpJs2dOI
mPhR9npKPjNQmAenrTTi2VJHXgQTvZ9T/fiWa4hl3SFzuthXyjgPXLlqmkNQSzXcFUfltBBNMtY4
cP36Mc2itgKkidjY15PuqzIMovV69kStGg0bIsrHHeZwjXOfat7HlV790FUCNt2GnZTipkrxZWK9
3hNojg80H63505zlxk/iKhzFK6LBLDccjKjGa3qodJ6SBFTBgZI+5FrXy6jtyhI3IGkMjBUnAJH6
CCfC8jHrBcEkCLEtNtV1M6ZXeVgO9lWhCxuPVGeQZRwAMzVb7Tvd7SWxEhlkOx+JtEinbSMER5Qm
NnmwkjoTdch3kZZbudXLx3kykku9JpTVSM2rvhyvZ0f8wo4Kgadi/z0FdeZGWYzNMiPQTwpw1cdQ
LuTaEZvR7q5AeMpwZbPiOTGaR050zQZimOx3JAOG7mjZP4amqn1tVCHfsglzFfbK+3RgQ9IY4y5U
KyraEb439p2zV0XSJ5HJn1I90HalLihrD+kCba2ynVx3V2Pl+MpAvUdwz/spq9iGWJ8CGbtzEe9b
G8gXlkEH9YWy2K2bcZPO8k9gxV/myXyuzewyLk18orBx9EG3X+ZM/ylR3EcWdctBVn3A9255+jC3
blwu+k7s1AHnHF+bKPBPwFX8bLB+UnjjhEhh1yW5IvRNOm2pwV7O7hTO8mPiRQG+q3Js6TqIIX7u
ed6kdbIXy0Ns9TUvzWCon4sy/CzK8MJxwm96bT0MS1NvYGvuGCLwaz23/V7qjhUR8V+rKL+DuX5A
q6jtEyXB9t01F7OVETZTSTdhhK4ryD4v2cpuHs7QaB3IGK0qB0+pkpv3bVU9GdXwVcrFDSRdmhXi
UuZUtTfK7noMyvyJWb2mui7KX+TJSkA4yhCKq8FkMVoYuofKvE8GzvhZ30NMD0fTxUwyuFnWQTXK
dHVD4XEEvVjgXSe7dcnF6GcvGIHqNlUWb20TXAgEqWpP7ug3LW76bWKYP+kKptc12r5j4TS3YdEP
gHQpMSmB6Vy1Tc+IWGrmTkZrH+XCbLyqMzi0KZ+zQd4mpQblLdLTO+GIPaLVxfJrHFrZ2SRj8DUy
dWAxdeZVBGwSxDp+FiPZ5/lIXDrJjsbG1NroGq61V6cCCq8pJ/uwp4JGV9LvmpptV9XS6oi1ay12
msuQVvcF/nQa8pFaEZXWX8IeebA69rVSwhRSxZHfWfMPktfuc3bJFybh1rvBGr5kWZg/NKVGfOww
1v4gU/uKharulUDsVaUfj3aTaT6ZSFRZZNmPtfpKjPpGUJvdQIVIvqJh39FPeIZxrD/2g36T5a2P
PovjG93+TVIrzj6PYtuPRF9xJm+e2rH7mZsl1eH4soCvyHTdkTCsfW1tSupMNtJxRHfl8splnpCq
uyw2RvbP4xO88HEr6wohn/P1ErsKn2oHhVelm0W3IkWFEPFF0Vgmn1bX4Rwq5d6ELyPKvvfIUILJ
7vjZJPF21hKVqv5nKecXU1gfNYge7SxLh77Q75jf8qM1c8/CFjF8eUoYhlH95Iz1ZMjFL7WdLkw9
2kxsOv2xLK8opjq7hvy/7VxId4TUhK7lNHzro3TIa/2i6lvxHPUDkGXivVBVhh6iMCQPtEEoadY/
ynK6zTOIEGElflghjiUb7v2l3sAfICSRKPtW3aZyeD93DjqG1vTz3vkpjfONwNpMsoFxYQ7W9azY
CRUIO7DzYs/SnsYQCtSM6Q5Zo6h/yUJOHwWgANARIR1QQEW9zBNwMCJsNWxnmVtSQyx/jMooOEhG
lgYcIRKz8kmPAGcT/YPXxI0QEFfxti1FPf6wNMrp4OWFqjTFZlZeNYgh8J7Kd2ayrVnHBvqd1qPd
pelwJfI6OWARyyWDJFYgd+adSqI5rS9ZYsUpf6lKZ5X5AbNYos6bDgYDcRkBxTbFg2IxJKCmNL1l
58RRT72MwZnM33S5FqO1CRDt2cAksRRn6k4rCOdOdoFWguLYtZRZJTrTbbGn/9WrTzw8teyPUyjJ
FzLFmduRfN+7to3lZ+A7KqV61gqVGgoApfGhsQzMLXtLIvjHzfMlShygdGh8TociMym+pyOH4kLn
HbrLVL5DaVNKGqYcUOAY7ehwjJZB8XTGElX5kqxXIRHlE2YDyGrlk6zkQybdxDIoHeXQ2an8dSyy
oRd+lAhyi1n4DBUEdAnsSdfr8SpBh5F7WhDXkX6PJYFKTmyAOUtTKayTXZXRi4vI8RnaneokM6QI
5JUZTq5AayZyoOSuRpinZEZOFHReWcj3EZbAUXQDDuvKBhwJmhuyeDXDa0GzMy+kMwvNMeJg3d62
gdwwyTbsru+mfJosT2vrfDcKStUe+Pc2/loozTfBQhA/gcAsrYcRTk94sFWdQnGs86Ju2ELdNhKI
Dh+jEplw2wA/8nXUShrR5wSFAaMb4nmIlkZZVEVFv8MJhxY0VpFvUJVojKB76Qd5im+H1B7FF1GS
ZnUIekRCfkS5jPDckUHXdahVvlRm1ABtOqnmtm+lIbmZARZN9iaGhmNtBbGd0C9QE+7SISdVMLH6
ZPxML6m9D3IjtNywNZWGpk2F6yzunVo/Rv2ICCTOpnjYFYAMKlc4iaDgl0km/ISstnYRjG+Zz1tX
fOQFeb6RSFGBMqw41Nr6wEm9IWJHA2c+BipYaQ6hjBgcVCds3ZrGek0bggphNN2Qvl4giaJ5kx1I
M1b1T9FAERTlEHwKvyI9zdmMVgSQboh7sPihNlMeLPHe1dMM3amRzOaLYmtLqAGsVYJNsotcqC0C
oQn4CNEPn9VAq76SOUwHiwULQyHEHhhWuyFN4CcFUtjSv8o7X4tGcXAS+EWcDqSrEaDpAQyrfpX2
3bCf9XE4SFB67suM2c6YpM5w23bwBcN9Yc6zdTWPtrq3aGhcyDbTFncpwYehcUupPYYBEbTp3qzx
kdhzmF7aWZcTd5+1Wy02y8c2kwQ4RBC2dlnp18iosu8k0HUXCeS7T1BvZIxTYfOrmGp2iRZ7/Jcs
kM1fTUU2pIvEHs1PR3PdVfnKjxBqkw3MQ4J64nT2qa9zalBKu2PfE6tbckaSLTo7+Xky4kxyc6YR
MgNoqeW1ODpBBAVMK58rbD7wUrLAk8raRm5jps+cWRFWNZLA0JUm+3Es0cC0rJWHJpbHrRFNz1h0
hkOT5tPeaByQPUipSB7sxmQTh0yMUpiaBwpi8naq4Yt06LhYdjK4Y2P1RYeitnEou3t4zqNPlZyP
vp2JS6drha/RhnZFWnE8sTpT2TqwRZCa9Vr/2WmDxoftYPnQCVPPnkx9P9biBWJ0uG1RNd0NQ32b
F31+Fca89vOgkfFjs5anMxw86DYpB7LcUX11qPWnMe6eSAaJDomsSxs7N7d6CFALaJG5CStZuVBC
Bz9BHcc/8mY5yFp5eZ0XCnq7DjpMmrRIWaiJuuqgAxTT++ozd8IWdXK6flfm/cRJMjEPVqDMxyFv
q0MXNBY33o/oTyY6TbEl0r+KPv/ngfuH4lCw+8+VmB25fC/fqUa27ffupCKz/Lm/KjKSov2T3GYM
9a/QAw5tlDz+8sGB5fgnVRcEhBRYFtbKUsf5uySjqP80iYFVMOo7CgHQi6r+XyUZ+Z+Yi63XYGmg
239kgjs1lZDlS7i1uhBnYU2YGPWWKulv5ZixRtypBMlNKEsoWMxWsGmnnyfvAv7Qphql5knOGvxx
vw3TOxauVcHyr+vaeBSwapvoml8ltb9dl++lrPsqvonCja6U1z3HjSgXBTDqKzPOX3QitdqAydjR
0i9/fmmqSEjH8SQiWX+jCg4AvlFruulRGFCAqup+kzjFvGVGUYTHES4KYZjG5XYOCRx0wSQNcMDo
fIZnaqUrT+vrIEDAcPgxxpI/vjz93wcfLVVoUr6/IdIxUl22JWrmtzQ0IhdnA3gMu52Vxs/MQnkG
59qiAM9rIGyKQ3C2F5J+cqkmkhAuupqqPvOE3nkxqCPryM41FHgkTJ/+NkKkJHOcnSOmXmVw9cwu
Gl/vm/xpGgXASgpxcnkJe6Wo/I+fz/IX/7uU/deg6AiqeUaLh1FZqdCNydZz4CM3Mu/Ac2l05fNY
OqYfqGN8kSm58rmncX8LbbX8JJtJ6H189dPy5N9Xx1683DH+0LV3Opd1Svatc0zCJvoUm6N4hnwf
bUOhnjMWnvYf/r4StVisGexPYEufDjDS4bGepeAYkPv7ZIMb3Ct5p+z+/HYMog0MHE40VtZmKvRr
YYnq5RgGJOxBuRyfxlCWNwJwxtPHV3rvdnBsAQGhvCy/oUZlvYocU0tvOsXsHuvWrG9QU9aHjy/y
3tOBrsB0pQBZInz8dMy6FJlDm8U3BbrCmspolB+gH+r3SSmmy48v9d79wJK2qIYv5pz1t1kOZIAG
cXpDdhg0aBGFjZeHXfdnXai/3gJq9XA+DFSLhAGc3pFwBqq3acxgpfNjklN9buPinPt4BVR5vQrG
W1XT+Jphe6y7UENVhhX5xDdlLKuSX1t1X2yLoHU8ha7Ul0LLxcOgzobso8pED9Amdo50uVIVa4fz
BQnQH4+tgV/MAgLC8kOAy+lNozMgRiezj60omkNKDWffS+m4+fgiLLjreYSplXaDrWKXBE9wepEK
mGAT1MpRVSkFJV3QucQEfY6y9Hl0mjMOuHdeFlNl8TRwgNA9kVdzliWMHHvXeByCNDxQYSFFWAuN
c8vF8resZkYaO7wmOrIy3ECrtz8pIpoqmXp0pl69yFtKBegqInQfFEJqHVVtHagIQEpCEikmJcYX
w5ylDRlN2tXcScFBjbPgsYaZ/EC+ek+QNaVVT5OS5N7onOLMzLP8mPWPxRxLZ5VDOb2o1fDrnVrV
qqoeTRUp64yU9BncX+U2k+6QJB7Ke3mQjfuPH/k7Swfrxr+vqZ4+chHJY5cI/Yj6XQO0QkvXA32Z
X1Y2EsFIw8UFYHQRJyvEe1yZrSndffwD3nsPLA1/rrz4BrFRnf6ArmqdmEnlaAXYgMgibK/HKIrP
vGzvbRv4bDAdwYEixcdcfsVve6e2VGqU2vKRfYWmbbqxVDtfjRSdEuKMjhFGevSVMLr2oXMmdjTI
YkkCaUybkK4EhZdPuCcN2g4JYnrmw1beGwA+OpvJmS4fDtTTnzYrKr4cjvq8x7YfNGV0T7p09kwH
XN3MgI8/1SBFfaVttdJlHR+/EJ2tkFnZx/yb49zGwaj8ynIxnFnWX/eT69eRFBxHZiHkA7JXrwZM
UWdoHfnYxYlywbFfTbws7fuLtm+RyBtj/NA1bfnVJPnvsmmG+LMGqJ1wzrqdFKzPeAvNsFEPY1Wk
F9DCq8c/f3EcW9Mc3hl7kSWcjptZda3MMeEoNQa1N2robpLa3fXHF3lnRsSyBYfD1k2e0Xr1DCcl
JOm7P+aV0qfQrvXoKUdk48ZzQPWySCgGfXzB99Yd7KDYq9nQwaCwl/X8tze1mnsCJ5T2OMqduFRE
qnptit4da5R6O1B9dFzKgPQlJ3lQrvVYGfdYBvuHAGL0f7Hm8EmqfDYQNEHrraARIH5LLbKbYxZK
9I7i7pesjtmZPcO792uzc6S9DnrjjeGQaA0tSKP2mDeq4Q3EwHpRs+T5lpF2v4j8WXqjtmYjEZRA
UyesGh605AjbbyOfGft3FguULZzvlgwtUktW828jGotqeHMcIs4Kuap8RUD1MtjyM+pFrBvzrrW0
cwvUO1+/xfSmsQDS3Vdfh+e3x51S1mmNEkrGgBZLqhqq6QnIbF1xBFh85aAXEFC6Sb0CKv9ZWuZJ
rbujnLaBEv4NbfzfbJ7/aGh99/csExGvPJq+tTF91uwak09xxBfWHHi9iT3E+Hjmrt9eBECbzrrz
ugMgFu30HZeKsKGkWB/zUY2eYnqKjwp87TPz1zsXASKFrofZYYn0Xp0US3oleW0Mx3wRCmqDSRwH
EuIzd/J2dw2pCloMXyxoLCaI0zspJKeUDHM4CnlQsefN4gCmrMDV2hsYL89MDW8nIw4lmgXHhdth
Llq9nxNdOspgzdHKoKS5uq2Hd9FoxJ+0dhznzTDCoMb6oj3hB+oOIyeX75OiRhfg167DNjNoClg4
UrxMjEvmi5jSdNNqbTX4Z37nMi/8vnAw3DAqMYBTH2GGfjNvGEZAY149lrQiNVcMHQ4n2enjS8Mw
4wL2mhHTWHAcaAHmQC3eNYl7JX2kNP4MtMW2kl/COYEvzKFm46yVM6k24qCop6O5RKuxDU2R3cfy
meeyfge4CDIyKMyoHjDgriEjkw2PGZfYkShRvAZDMlybqHP1qUjOhEQpy5K2Glgk/px72cGYnANW
h4AOx98geAHQMjZ3s2Qmhkfp1rqIB0fbxjimXXkyrV0zRHdN0Ue3aPOlF+HUzkVl1fPjmce8fEAf
/BpntTzEVhiaaimOsd621ywixW2tDt2tLA/XNRjpTR1O0VNmxjTsp/miCst+i6BV2VuEQ6DFUCVA
AB//pPVm9vVJ/Ht81vpEAu1jvH3NcR4kmeAERflJST+j2my2bpAucQ5AKzdpimgXK+CfzmrL1cHw
aaBtIEdQozidC4iJxp5jtEcrV4jmqIVK78LIz0w46zPC60WYalCqwZ18A40IeqluspRXoBLqfSnQ
WiGKv1abccfrjcVtKMYzoWFvVujlkugwma6tpYiwhptnEq4rR9THtrVlgaFQVa9yrOYPtlPi/lIV
0RWeKpeII1U7vk/wfCs+h2bdcDWlxDb+8TN+9yOAMMEnzVHYYltyOsxaUghDyVpOLKFzOfe0S+iV
gUr3gkT6wvymuCZHjYNT6GQ3OSaMSMRHWw4GxW2ZV/X3Mz9nPSkvo8O+BV4zuySDf05/juhzuzQ1
cRT9JMEKKaP2q0ICAh1VdpUJ+RjOcF3WU1tvRkpBMVEDlflShZOoL6QqdkpgyHZvuFLQdbsknrSR
4HZZ6S90MslfzvzWZYFYf7FMzEyJTIZsc1bzB6uGXI5lfuytIpw3Woov37NlbEV+PFgOBtFUoI9o
SPmqPaeVxW1HV/JFmwdOvjzJ3DyzUqyX6GXslmOZzdOUbSbq07Frsm4Mzb46KlI9x+hb5GFn0kLu
/5tXBu68TcgZlHEmz9PrEBtTJGq83DdGCVdlNse07GgZm6q0sD3y5ctDUZeQUXoStmpc50iH/KrW
iKAPQjRzQYGR+sxk9c6y4eiwTxXA8RAw1j8KP3+ozrZz3dqTcxUWenbXK1H0DcbC8PDxc39nmB2d
47tB0ZTT0nqitqJAT4NMui4ni9zwPMfpldbSmWnine+AKiMQZJKA6b3oy2rx20bWYlMedKp9TeCR
vg9I1fQLysV3aVo1RKkQr7n/+KbetEPQ3QIAotHDBgyAyHp/V8xBDzmzv25jtf0i45YhKLsYisod
7I6AiTaCHLttZwdBnJP0GYBYZZh+Fn0gziUEMu+sPyz2ZPSb0Omy5XDokZzePKenaOy66hoGwRx5
JK7U4QbXgvgyNou7SRPDE6R0uhFRyu7rh66jKfAk6krtLSYMXXNRfUbGdZIHJJvnjoW2dA4ipztg
XaGjqSrlLH2W6XjPF1OdyRdkfCzC9U4wtl1jdKDG5jzsPdUU41GZq/QBvEj9g34AHhugefijcUI0
zRISp+NAHKWo3xi5JT3jPE3vcJ2kNZqbqv4hWjk8EqEy/TDMNtQ3JbgI3ESwGPbjhEb2EObp2F4L
sx+Hbd0Z+Y+JprvkCYqh5MhpeXff6koTeE62GGmVTg26rWyFHeopVU1/WgU0CjxFinRfz31ZYBps
i96V2bwc0qQcvlaFNhHrrkoAeUvsvbVvgQD4pmgoJl3clzS4CAOxb+JYK3HSCU0lVW+J7L0YE6cj
9pj0l70o6FYhUkwiopOm2swp9IxIQ+WdUzkKfAObDL0Yu0Zsxz9EKhew+0JWET9qdNYTdYDSttVS
G9dL6TR2vsvhCzpImfooBVMR21ZGZBqnZsmzJK2zoZgAV70ObOLTaCuP8bgNOskZb52it3da0PJ/
d/RGdPtWC5RfRRLLi1hhGEO3x0g9uyIIh9qVl+mZMNshD4l3aOZjrqEW8FSAcinMbkW1/cbMRh5g
miGwCoi8yp4EPuvOT3Q9fVR7o+l8sJkxFluyAzOfvjmhY/VsGvVGEyFCrL7l6fjAUZo71FAsm6qZ
qXcmhnXlSEQnlBlomyb2PaNVMlTYXdfssc1AgU5a4BxCjVoOqlFeBB6qQ9qPUtZFLWK0WHlpJWq5
wSyN38pOzeaLQi4naRfqQfOjJHBoPtbxVOQeiSQiw1QhygeRhWXrT7qd6K7AMqN4ZqwYt5NQ0/tw
rnmD5CmriQ+r4ccA4xgxR5QEQIU+rVDeaieoWkTRrU3c4WBgW9+WU6GEVHk1ovuiilKq14/knLjd
oEzOJnSCvNlEuaRrV2qGzdavyiT8rotIyNtQK6yH0pzGR21SzXyrx0nUb2l4jRGQxzF9hN8CDLeR
0yXdBX/ibR8M/Z1S0phzO5Z+TKWjo/4kLriC2tA76iaf4/6SzO5qp2Xw+dBbtfsSBo52CAz+Gq92
AtMdSBV6Mq1JycFzNtFjXBfKFZRQ6RLDLCFBFs75yM3tqjMP5L2IR9E58c0ogpbAJgApg1tTLPok
cOcvoVBAIzbdPOjMIWFNcGJF7M3focP/J1/4B+Wu3xYi/7v4/j8vxeIyOX7PX/7fPx5eph/RS5a9
tL9rF17/0F/aBfIA2FvZS48Gt5TJKfxf0gWd/yIjSqC0RIsF9zwHhL+VC5KGqIGSvyyD7ldYQpYy
+N/ShSVFYKlA0pHUSdK1+NN/Yic53XbYIDeZ75UFv8VuHgXFai9UTF2jBo4auF2mS9upxG4YBmRv
4eNyzuxwTvcdf1/KMg2OQkvH9rXy/duWoNAHzI8qiY82bBQyAJzKrazsHJ/87VXoNlowBhakKCCx
1dpbs7nuCTUjc9bWch9ylr4ppNDe/faUb//aJP8O0H3nKlA98QZREV+aVqutcydzD0HWgOyZxnlP
yKfitUT/bT++ymux/9879GXIlrM9+3Oox3D0tNXNgIVcPMUF23Jr+onuH4+jO8LtY6ZiusU/OFsX
FatDOWVXRhdgI5V9+tV+KTeuXPfkSN6qlXxtzdGZPeTpuXP5YZS3llgFnVWGLfTqcAsN3cg5VVDZ
yjHH1yJ/KDHIu44dDURPoiYOWtBZZ0bj7aCzb2XjzvFK4ZJvWvFRAWYiCULPKRL7MJZSeRCyCjhi
hKVh2HnlD2Y9bGyQYQdSbWSvUcxjEZmETmqQlSMzqd3QCO3Nx7/rNcHi9CmBOYT5i8GLAx+Dcrrd
awaVOnRLGl9WSNNEeu601RuFNrGVdKXpdq+wm1CZlPs5Gx/MEVf3zFHvs52woZB1bbgiJLDZQTpd
1nkrfJHiMCTSTQtjFXJiGX7rZkMi0VCd73u1HwtfCpaOrBTrm6Al9tYjh5ycy49v653RpuJLDWM5
j6BFWd3VYFpiaEc5Anw00+TUYpznoX6uOni6VX59kTh/qnRmZIj0nJxPx25OcTAZsRZ5kiETsQRC
Gfw8J8uq1GpPTRPrzCT0dr6jaErlgVQ2/kdp5vR6KHPryhoNvqgIJfxQ98iT8olI22n4Q3z48o1Q
n0WYxiGIk+1rE/K3+a7JplSuaiXyLBMXOX7dnu9WPRcA9kqzXr198BlRQCwmWUCoqxFUukpEicwI
zrpTHONBHm9gJjabFFjNTlSWvJWVWNt2nZVCRbItrO2Kiht9QCN13QebqLeGA0cEKolEb00iv43I
y6BYJRl7fB7foLvGqCulDmBWMG9o4reXRjHKmywBYdGTh+nh3TYh8gXZmfnvtAPz+nKY5rIsIe7j
BdGXV/S3EZR7IN5YpiNPZIQYxsT9eSo+R99Cbe91iDR8Se+wdbTnjnDvvPv0Vxdlm4yqjGSX0wuT
qclph04Tvjgt2js1hENk46X/8Rf2ziTKskvsDxhPGmrr0tUwWllTqNBke9rQrFcgmudRC/yid0zP
HqZoGzChnbnoe2O6GLZltEyUqdcSiMoQcs/yGHl5pJMENCbpleTY6QPyo3pPrS7+3GnYSmyrOAe6
f2dQWZfZYtCq4HNYZ1alfCPzMMWxN3VT50mFBFTKghf28aC+84E7LIsUxlkk2EStPnBb6Nni3GUy
xhvvpao67i3iufwqkc6qD9eTF/s3ZfHhsvnmHbHXXFl1itiAiEp300b5VsWZH3Wjb0oSYAYUoACc
2gf8K+1Wsqv4dmqKxyjPBhdsrLqjOpztKCnRmVEh55V2kRw+Hoj1cP/14+hUGxgtUFKsqmlOoNfU
cflxc2dEd8M859dBS0jmx1d5lbf+Pv2sL7O8b799owRL2iToYOwpIgdRI5F4XtRXhieRZ/ycykF0
aI2gvZLLfnqsMywiJVUCmFVRdxdTQuDQHfwY0RK6cYypv3GUbitN+VeWDHtj2UN4B7BtcFUryTfa
kMbbPMHToHTOy5n7ePssdfbB6jJX8+kjNT69DybmKcNgw7kTTKDtxPVPhPrOJz7cGBea1T2LoIjZ
76ipTPoPyRfe0C70vg6lvFu1Ufa1EtISo87HSzCFghU5TXMLy1gJ/yErWkl2J2K0a69zBFjnNB4G
zK96j+krBG6p+6reQr7qwp5A3JmY3I9vcKV5YbxYxqmRE75Hm3Uhw57eYD0H+WC1E0asTlFdstOH
r9xWthnjyLlg1wEwTLN7jyZDA8jOHu5jytOxU5ibIJe8vDX0MzPROyOO1IjSM1osld2TdvqDWio/
TqrjuwvscvyUGdovsDcwtXA5bUw9m85cbtW4eB0AynGwyKkwa3DDV5M66C+9LfiYOWCP3tgrV6lp
dl4HzMTDndHsUjaU7tzC4WvsmnjpFBa35oxnPkt12TedfjB8Ekz67F+ZfZEfnd72ZKfNcqKw4ebn
lJ7kNOQAD06N7XZ31UWY7kdlNq7VrC0vpZnKyOCAqRR5Cb1yhFeMl1v5Xqk500eVpxfgAEgxl3Tn
sU/72heG/kJl8kw1dz2pcgylNE1YiIIGUgbKd/qbFaMEoBsIyTWbCRZXIf3IQjTNaYER6OPX9N0r
wQvnYEskErLp0ysJKIBNXw8SOLfiV57n9a4yigFLoCydudJ69eWegGzgvmG5QNy4zqWbKn1SMMHA
Fq4VY//tQHPI2Jb5MPhjDMfl49t6865jTXhVHuCaZ+ldg+op2HS1s7BYRDurOz3CzktFdAdbFQfN
uYPS2zujjwJ8BgECzwsJ+OkYOlU92tB6Qi8gVhf4XF82G6z9tStnBogyKK6XaIaSMyvBqgLP98UM
Q2GC8zCMCva9q5eE+D5ZCInY9LFofVvuHvt8vIZN4CaNc5nEw0Vq6bskGq7Y1535qN68NXxOKPVM
9twUNJCQnt5xNhlIgQZq7VpE5LcWVFQj8Zux8wbv9/GTfDO4XIp2u2HoXJLSyUp1kQRQlyHBsr8I
C4ihIMfcaKwIo65aCXMRxuGhqsX244uuupzL2JL5sgA/ZOiXdHpXc1evNsTSd8ALYw5luxrLnJ8o
RXhRD0NIKoZKr4Ow8ESrbqpQ6Feg0cWNAl350ITnAENv59Hlt6DVUeXFcYNW83Sw7biv6aX0PGcM
rr5qtSP0srqTXbMbAK/S0dxVWCJvKnML4ZTSaDG6Qj4nxXu7ngEnc5iOyMW1eM3XJhR50BHs4iT1
JHbXt0wl1bWpViUwKhImNSf8mRpNsItQIkJ9HZUbk9rwTlD2xUAtGT/GXNu9PqT/K4L+Q10G/z97
uB7il6b5/j9XL2XxclIGXf7YvyxcVC1RDCxSBTb/OD70f9VBF3eXtrzWSzwd7V9KO/+/EOqA4uEY
5qA2RQy3GLX+VQY1MXBxhHBotiOBYlH/Iw/X6fyBMAg9EOsNmX8IXPl9q8+rmUSRB7N9wPytfJ9o
D01uKjrxrOhReWaq4j5/W/5fL0XpluROFK860sLV19PSbK7rGqC5oYOJoXvoyoY4l1/4/kUQ1MFY
ocC7zhJRK7UWczweKoVvwSD2byMl9XRmJnxn0Ii6MGBc6Qr01XWu0cgBfK7z4cDgip+mkcl7qDDD
3Uic2Rml0/p2lizbZTVjvjWpOK63H2ZBEgQks0NCSQcgbJiBAKxSOkW/vbVni7pc4vUyiNQIYUOG
sN4gCnNwKiDRhzgQ2iOZk4FHI1HsP77I8ir9e/u3XMREnEzhGG4Z97KWECfO3I3ToO+NfJh23SCo
oWitKTKSFRT5MGlVfUbs/nbwwNCzgFA2NRVCHVc7KrV1mqaztL1pBjnkc06A6ErP1UDfuys+bTY5
Sz3DWJu+LFEOUZtr+z6GfKwaNYihQcf0JsmxbzfpuSf18eU4sp0uQRnG3n6WlD3edmMrJ0iFRQXQ
JZo7fcs8Ut99/Mxed0yrh8aiy7qvMYRU5FeL/ozRoSvHYp8hqPpWQnN/rjqSkzw9hTHAUU6ZYJDm
dno7mjCdSR1pHBikY4f1M7TDmY6m0dNYKTLrKylSlBsttmPSHhj3kLszVc+nNq/zdjlHtvsOVmj/
PQVCIt0Re6Fy2batlc3H97T+eql+MNlR3eLwZfIBrzaJwsmXZJBuH02tsbOcoYHRYOt7lJrxmcPD
24eFyoZka6Yi5iMaGqcPKzDtRs6mdl+EQt5IWmh5XTP1L7TcCS8Rc3UuB/e9O+My9M6Q+hocdk6v
l9WTQm5Fsy9iq/URK0072x6HfSbTsv14DN9+WtwZlVdq/xxgjXXcz5i0iRl29R4x+Oy1RSn5GUCH
M/vqdy6yzOAsfqwYrAerB9WlhTklQbnXRkva6RZn1HjIle3Hd/LOmFENpPAE/Ypy5HpWUrVYUjor
3xP8XJG9UBH4E4YDLnqjPqPwf/dKXIC2IyV/e229MWB1aNJY7klSi68SRUBYKotqkw2RdvPxPb03
cGhzFpMPLzoT7ul7UE/4ExQp30+qRKcsTxdCadSdWc7fux0UYvTs5VdF2fIjfit/QY2uZTI69kOB
IGFAJEMAicISUnT67X9xO2xNlpLJIita3Q4ikAmrebaXnHjalYMW+42en2uPnJ5ultVpuROqYItq
dRELn96OKc+lrolkX1rOd6PKpuvKQsdEVot5X6j99FOpxurbx/f17iUphbCBAGaIeOv0kpEcGghs
kn0619ES/1RssbLkeyoNxX6aRAWFSsrLMx8VWy3+2tMpnb0oZSD2o6xYbw7JltX9L3tnsly3kW3t
V6moORzomylwGvKwETtJpCYIiZTQJppMdInX+Uf/4D5Fvdj9ILmqRLquFZ5XeOAIyyJ4cIDMnWuv
/a0hc2V9hLFCR3DyZ5Mg2QL0reJlm3ckvEBfH3Ce4KvqhieHFIMvMPY9gMUOyPs9lax53ZHb8E7P
1arj1G/lyV9AniA/ldjaWYLMOOf3B72HsneYagIP9nmlIp1UkE5k0nfY+m9VbrvXXhXI8aac2qk4
WHVTqTus8WEdDz2HsF29ygESdAq+vgeRM+WfPU5/5p1duHQQCx4aN/F7O31nS6v8VnhRr06p5nbv
ZWq0D0Chuu6As8pEeK3mM3Md7DF2lty8Mu3RDPaq52YkgSXmk2OvQR8DLBbA9UU67a2oWorzqQY7
1oLqe/IdDZRbWJN9DgA4/da7nnKPSzXoxxpC6wB5sUJG9InU/IpVuKETPJo4cLwiqA5Zts1NFTmB
PGGLgwldN50wfzfwu3eZIL7rDPWiQlAFxSeTLCdLhSZBFUIx7okOOevLSc+AgULPS3CUaYC8UIdt
9HOPVLI0WN3HycwJqKkUCOJc6epaspzVSeoM6X0Pp9FMsiLtDlpnVU8TYrFeXBRXI66VPz2ZmdWt
e5z9y5WqB0ZwGrDoL4bucI+lQpVlPOYipWUIsv9i0BYMaT23cMHTvhn8s0wzIEv/d4Dm0xgelDya
9/pudP3xiRjV4QskxxVYmZvBOO5XOT2UOmjv8i6lGTfMi/Ccs34xNFY0e7byKe4LL7wkjqQoz7QS
1e0KpNq5gjIN2Cm3rPYow6W2khULwVF2/YMPc4iwT82ehwhBdgsTL/4cQwMbAQMtzG3iydd3yEYM
YztD45yGsKo+aC9cPwFms67CZck+UvUv1d41ykrtqfCJGpBjIx4yf2A4w8OG9Sh02BJXzo5eJKMe
OMl0gTQIYCuRj3kgB/VFg+6adktu1QXEZr/4TG6O96KGQlvYtDINpZ9oIXFRiopXnGwxxG9rXupv
WUe4Gdm5QK125SDyz+uStdY5PYW0eN8Ziru9ej4s/nlg7Hvn1rK892bhDInBWXLg4OaQ5jWypCgY
/jNZQiE0QHR4GsxXGQw9INgCSnGXNf2yGxnOXnaY8Ywj9VBm7MYJ9qITiMzapWPg4yZcevhLmRz0
egiNtPuUT1HBi2SO+pizpql9Th+qjsO6MK3bNbUMc5eHvvwIY7uFBre0GOy0rsMPdS/gVDa5Xt1D
5K5jvvenKvqgR3Ppdg4ccBjlpA50WDSzChCXU4v3OGR6AeXJwmYHcshd9n2ei+dq0cV9Xaye2uuZ
Fx04YiBojGJt/FbrtqkQsuFgx6sAIxo7qdcj7/NdZLEvwq3j6FQsJYXXpM++KjI/YeK5wHc5tHV9
6HxFP7ImEkrQrMphgrkQzZ4x1AwLaUABOEOpbV2AZM/oGfe5V88flqlzYd11WCM9J4HVWaaXzP0E
Y6xBcwBJRErLUWjU8GMH/q/sguzCpvUnsksrPtfF59eKC3/jd+OZ9RvKGGHHTEZsysomx/5g5rjA
bxgsZoiX3RZB4ifjGaji79P+m9YPVIaw038JLgYUY7R/uuI0cNkw2Zr+iu/sdXFGFijNWXcbI93k
FqZp3+z6fsswMVquDUFSyy8wHRWEAVPkv9AoXu/yv19mE4Yp0zHMmW8uYxelStPVtYlLKNWlESpY
WPNg7SYz63hvdXD/0zfwHyQEzAmv6gpWTjQuEPZUFLiBsA68OZqm1bDOqTTyuI9gwA9sfxq1NDYb
AQgtF9qgixKY/Zgxcyc6dpRQdXl/KvwgRbB2h4gMsoSMjeF2CzkIT661uNEBizjevCMBn9RtyRA1
1YqTdTBSg6q2KMkH2RVELpF5YbjQUNLdEoAkdnDV1nKOkKSNcZJHYhxKF4Yox2QLWKkzkkNJ/iRb
83whJ0jGz5bVTVMaL/SAZuIYkPsjUh1MB3rpro6YGFg3zUr4zpNsBBS6XV+Y4LeSxTQN0HCeqiO/
jwPqf0ksW1SEIjqDK5gBRM2rxkkfCbof1g9Bb9XSSRZFH+EM2zX/XyI3r/nRdHvfYTJrWoMIfljl
tKB2p7nRsGW9wFjCLjFTTl1pTEJkRWKyR3iUF4cmuRDn9Uq9tzNxbzSE9y11gPrPoIe3eDG/C2zF
EKMv1QtTkyM5X1XPhBKDk7UhbzmNmPlJjJMRMffCB09j8jCkuBBMF310SUYDjFZGVbEvu9Vqux0I
HSv7pDKCSs8ZN9TECwVS2O03XQ7ywYLEZJ8b7HtF3C8rCQ+6d3IrZlZ/JievF6H9wFg3Z9+syZpx
v1Ux5UublYBdfdMICCBxyC/Fpe6G8tARWJs/zxV93a9NSxFQsMutFvOdJeSRi6F3LGO3chJ26Fg2
7hR+qfDtVazVjEYfXFuQecp6vvq5kUxMhguG9OYA53pQpenFQgKhuOtWUlNPftAYsoqFOXUNKUWA
7utLZ2nG8X4rZ/2ruiNy+06XgKh3lVFX5jX42dm5aC3qxIRJTjLBwQLYVRMTftI5RC8ox8cEb88T
cw3CM6FCFQqb84U/ZD3ZiBk0QsyToulod5ZtBOO28LxhOLewT0kUAjLh3f0yj34n9y6ufAF6t7Q7
CB11T6DnISMzZX2KJoestFhW7mjeiUqxcQ8ydEHqCr62G4YD7OhaZjCC4UuHlbg3CqcYrz0IW9aD
K0n9RrcKG+PcSFeOjExEx55P4FjOzH22byZqgy1gOq2xWE2hKK4gsGY+N1173Xm/UC/0VxP2uBGT
lTS3jm0wF2aN9ACs/JwiyvFPpT+s+prdPwecztyXtZvVOI1d7DHCsBWLfT+X1pH4mCI420Kp5BOV
vJpvs8lMgeKuEWOc99Szbp3HptG35UgaU119ar1SDBfGVFXh+zJDhWH1WQHqYgh1TPCRsfbxLYxJ
ProkmtzN0+KpdY0V81btdO8K15DdPR5G4L7XrFkULAmmxqweb1Mjoja/wDOnZfhlhXrkreeNDZPz
AWMip4/7nhwLJjEKx8H60sqOcrOcgqzc9/5q5mSvRLJX+6AkRIdKvpyw2c1wAAnwIuvPEXHLUhq9
w89TcODSPHwR8wTMvChAByZJGsJwuuywyh6HZABRwnwXBURXnVYMRMYexkSY7mTopcYZLFDGQyS2
SPIIDXMk9pKFw3pvVPgKjk1dBHU8hkHqnqqhkxcNmYrVrnL5OuC5c7ThQOHaOtzpdB1oW60wUGHD
E12ZTVHsSLVsbMKWQ2P5lBlkyEYXk46mrL6NmlDO6VU2iTQ3mGapkRl+cV59vV2yqzA3jWiMcYnB
Qh9X4etDsm8X4+CEYM0cZvDkXoiRFkXtr8XHP9+//uN18GYhCZoQwumqvJIz2PdN8L6AZduqYzCn
IyHrvmTC4i9ty79vktskE7UJovEfaD9lEfbwFXNymozIPweYfdGb8JClJy/d3J3sw59/rG3T/fdh
f7t9aE2w2MhhgA+/JTC8+lgpkZakzhKf6qzMPqyoM8iuHimVTWApDp6ZCV1Bm5+JO/0VN+W1QPT9
0tQErCJIrXx1b1vTranJZ654xgYvrfflXNWHoW8xZZrALP78U/7xy+NDkhliYzdlg/6uYv+kRW29
eSIPuZSFqYrARLu6TEfCk//8Kn+8l9sHsWm5bVY+Dtqv7yXZWzXgCyZQNjw8CLGFYyaIAe/RdQdk
j5ajcgMh/mzi+PLja/xvqf/373Xk/13qv88+Ny+vK/2t8PxR6TvebzQvcf9u4AlzczX/s9K3o98w
plODktPjmlTa/2qsur/xoGyKJQgxjuRMJP1c6NNuZSaFlYaGGEMmf2nABEfkm5ePSQw8V9hRGINx
GIV/0zyZa07i1Od3fc+4ISjagdRUU49M3UPPN650Ju97fBo08hEvSMPoPPsKw1GEFaxu4TDNgWQb
QKArOURSUB1Rr2oPay4eu8QIIg0XuoTKHSuA/7RdvFa1UKzX+dFkLE6fQ5HBZBZmmNo4SBfpwzQM
E2F4fUgAomXm4jMhGltmE0Fx/SUYsD5Pj05uDjMOJ2ud0ttoRWEhMIJ6UlkHaIYN6ZQVw2QuqkrX
2VbS1kOv72eOuvVF5ikn6RmaAy/rkdaOU7ArBOmuY1ncQ+P15dGUtq6SaZ4mxEHFqBgjuMgcx6wY
qP7NSZgiLoQlHufRCBgHnRpzJBuUdLYkh0v2zRxt97H3i56cZUGZn9mM1LAJZ43GYTRy3LZXPNmJ
SYAxnHP0LOYeJR6KGHtgBtvMJCBjD9vWPIs0JNFj6pfVcxks0thBLc6KmNyN2jpMs+l8ckq7fw9e
KUvyMGvlIVzTPti3mW0zCep25bFGs+iSnoPM5vOhi3GUNfv5E8Oe1bOXEsWCgtmv6iOWxzl6sk2j
eyqZta52ZeYQKqHzqT4X2nLn/TII72NTDOvnYCl4Toy80YQ/CzpsTErMy0LzsibfC846w4z2UO4C
Ao235ptTXUoUzDquWllRukK4yJLQ7lsiutdIvZvdyANDzFOfU7kuqo2Fq9dLrPK2u+tnMlPOKGHc
hRBga4BylpMEGftgtjDsZiGaH2aypdgyNUNIaOWKT7Ui+hqja0PC5I74MCclg89dqRVoPVBzUWSZ
O9HQFourpZ2jvcUBSJC8p/KvFs4YMLEEVHQMIltEM8yMWRIXOgNkjqPMq6iW5jm8lsSI1vEcGRFp
MTQbiWkgO+4LPG7rZqH4E8d6MYqXUDFxG09Rkxf7CSXzoRCBfUd41DbL5VRCEtNQFbwBW3B06mzj
vXXVp0+6yiIkN9GTLsycq7+O5zCYeTriPFwqaAQjXS/U1Siqrij3Q9LSxjmIUawg4uc8bkMSWpN+
VzurA355JYz+yhhYDpK8HadHSZP9KmqF1R1NBtmzQ2M1hbcPhDENSRO40jzMhS5OtgiXF4pUeGFI
0Z79gfwHKmHyC/P6rAGA5Z2vWumj05WIqEMePORrwQF1VaK+xes6kRrj10O0b0NDVRdDYIzFXo/G
coYVgs1dMiFZsuOTLrEUfnVAcyzPXMAZ85FsuPVhnsn5jXVnR9/MLqvAbPervgqMsFc7SQv1nnz2
+cmciIaLiXwZ9V7aef4B82YA+N0OhEukbb8fVd/KxIKgT9QGxe9l22D2uKNZAxnD8Ykf3Zdh0z15
XsYMkOon5ylv/PJjL7DTEX64EBZYESrB0C/88JvZt3nuPPKYd/XSedlORV71nplVN70uu5IAP0Ty
+iTbIuyOq+bxPTDfId2kJo9NJ1YHyP5oDYP+xjRNsyhGxIKRLNXAqVpqdigG4s7MAyIbxq6aP6dj
3b6Dke43xG/ka5AQZ4gUHQ6juCpHF+v2kiuWPKfp9btsqIZtPtWc+4MXNY6beCkSbpJ6YWnyowuE
wcbNS3ULjNeHoVi4msorRA6JS1x8amfMSpRnlunyc/DmyunTIkmTitUULiz1pDDPXyIGgYeDP+TL
c886/0g9GXxBSrHu/CYnyk/VZr2PmKpXN63XuY1MlCOzM4y8KRHadRE9eyjA3q4N1mo+hcPcbnKk
qhse/7KZEUanjuNk761nVgQcf++lHbdjIRM+w9Q/+f6+rMb10xAIXomALMM1GcmxaHa2v6o5jphB
HPeLdpgtsJWbZ7u0HnuUHS9K16SxjOFiHSvGmFVrzh+6iJBW7D4qPAGXsxTahWQK2EfctX4U2P+t
lP6OzfOnevWPA7n/+H/t3x5a8Y///zdKpr/dyH/8T/NcdF9fqaTbj/hROwW/IT0i2VGXY11BpKA4
+aGS+vwJAijnEzQo28Uk/K/iCSWU1iEF0ne/GDZI/uif07nmb3hCvx9rEFIxRSEB/iVn2vcBuH8f
XTAoU2hjnwD9hxqKg//NyY9AoUU3PVnqhZugyXXnZrOqJZld58ysC3lVpbZREBNYrl1M8G56HojQ
QwZac+dEK2Oqd6IKxHtzyfobLw2YUGDuf/3E1IKxoxffPrg+aOZfnO8oEX8+cPFbb8MU2/QN/0bl
9baa8KejSIWDrpbB0+R1pFGnk2Xd5AW4gWSoVHmbOUw35OHU3KLGMR8n6CO8o1zpv2GEJWKodtyT
o+zlA8lV5bt6YRKR9l9oXSzkZSFYGtP8NImuedhwve5emKveD2bhXzKrCmc9JDbhmbTY+atJCvgd
CCSyD0Zn+lIybHFlZGmwn3IQQbGUTXmpW/tQT2NVxOYqDWKYV8gEVIur+uZVaZh0RetdgrTwEtik
xq/60K+b3yGF9/eRKA7aAD+A37w5TA0wROpgu080TqEQXmMTZwuQKF52MOjYsuTvX81/VwZWBg7E
//cZ6gHilnrTLtn+xo+FgM7HpkXAoNnInhyi+aZ+LATBbx7UQI5K9O2ZRAxYO34f03f4I3TUbYiO
78/03H93SxzsrhtgDivhFv1IJ+CvNEs2x9JPawD2WyfknaLVjyiznddev00l1vrFpE6PObGJT3U5
56fVLaJdno7TPXGl9U7LdbkJ8EleWDBzjz/dp//Q1HgtYQRcnv4RR0EGMnHScMJ8fXlXO0PPgBIR
e71vXbfNOn4pVLrcD0EufyHU/OFSLk1CJt69jWnN2/vmrCiM1F3UHDTI2GX9sJCRzdGKwXb6BdEv
PtUfbqqLycWECYk4hHT2VsdwgKdKuUT1tiEX8UCGrRFXEUhdIr08ogu45IOP1GsdONVFX9WswN38
+Y39jjx49cXyKVngHQv4DQ+e9+bjqmLMZpM4FvA+U9mezREuysRr6tHbkZ8A59nqO3mQultPKtD1
k5e5thnTvO0+OLB8ygM55+uLP/fK3hPL0/21GXC+eRc82JZbyuEI695blmGhQ0wrPn3kJljVFdlu
08nAqPgLh+r3iYHXtyFg3oeHF9GRdfDtA0aCPchjRlLiymgKTlEhg4GxM60tN0Pa5lOwZMU7MVLa
J/TE5vVIe4JUxZm6+2UWqcxvC+rxWyKtmUro+6klFyYrZA0PoTTvS8Kg5mTkR7NPtnVwWNcMwGwU
DAR5zoMhj7IiF+ugc4fjeF927vOff82vBZCAQQkUW+yByKosLwzTv35/2NaF5iUjypRAsoNfmeGh
53WLZy3mvRry+ebPr/dGcfl+QSzmjNRhqkd2fOvtzKJynMN2FbGVm0fXq6sYx9duSoFcp9WnMJX3
+GWOJSCdqHWfZtMnFYmx43A4Nn6Djs1NVMb0i4edxfDVIrb1jrkHAMG2sWPwbq/vAmFkpodsLuJc
esV9x0q2F6n+uqoqpAVFOiJgn78G/ORGYDjdtGxuAct39HY5Wae8WTKXjkJUhe15bpvVoanV9Asq
9Gvd9cdVUN+4EEIXLd83bzGUx1CVyDJxX3dNApPTYfJK+b+4f//pKuwCOFoDpgfw3b++f3px/XRq
tqtMdXZueYNPbyWo/5LV/vtnYY+jQoRegCi57XY/F259BJp7Id8rJsnvs4BN8cnqpfvy5w8oX/nb
hyFgbIDhaN/CcIg2v33Yn+rDxfJhsE/es4xGFnsznz3yt4o16r5C/KPp15nZR5WRcHaWua5B77la
A2+PewyHTj939XxNP6S1rz2mhjFlcQ5vrx3hDepM+aXOkoXkuv58cAcYVSAosSnZiypCYog44N6K
CU/PBaSr0LnM7Iy/64697k556pF752iTiORJpeXG5yqbatdIfHw4FRqXWFPcYli2Sb/CH5STk4mX
Lzr2TUFK7MQXQgyw8DC5yaxcvoCmrMqdHGYCKVYhyVrpAexm77opcwCoyaUG4uwQZje0gaEu61yM
693oEAP6Pm3zzD5Ooxxg+UaWfI4Wg1OmlGINE3PwS3EWFGARdlUh82mHr392Ub1s4vWG1u7Q8SZF
gPDmMcyO2l3lR7MzJvCXZpoNB5F23ruml5W5p7EXjqd07aZ1VzVEv+2GWqX6yu1Un+9me2n1zitc
vNQuxfoD096Meg1eHlkHQzPQE1uuTuekL+2wP9rQP4Nd2kp3jE2nN9i+LQWffobjmCVqsji1WMqU
xI7WrXMeWi73p1I0FcMK0SY2aah/arVoq31XuDgKusoz+gPhkLnYZd12B71a1MNe+152OywLWx4t
Ye9a2wUqccYtzeKyG0KyV4GNYYAq1+lp0V31Vc7ORCMyKytkIn7793KSPAQ0/e4srHzGO36YhNaX
Wr7Yy4rhxaON21XviypdP1Z2oc2rpS3zYY8yaEaHSC/NQbuQz85txSJ8skM9zHEonaq+MSbVy4NF
I7zYeWWO3jZYo/FowSrTe6PrRU9vTTLm7kziS1oggMbUpEVxRSQkjWbapUt5DeavfzKXqQ53IqS2
Bc8QlvYOG2f/Mjn9WMWRXUxnhVUxLJ3RbyWJT9XqvF3zpuTGQ+lIeJa0tU9dg3PWFAY466A/1D01
hJADZSMTAklTLM4XumGhsc+HgejoRRj5SBLdYtUXnVWhrgXlXJ5mY6y+9Jpdi9DUzBpItmWimljc
nsHEDNGFda9RbNIF/bbPOuhpn/p97dKv1Ib9BUFxoauLJr3EUiyGu8M8MVyLfmmC887JGnkqU+hN
N14debwpKDc2CBibtNWsx+iY4Lq0yCKdogA3rc79Yp81nT0nHpk2GD3WzhiumbxylyNYqzW4GSdl
P/lG33U3yE5Z+t4acCicsHOmcAttq+JIByuK2fYJxJKqFtsn8iL3O5IXjeWpnBXpxcS+Te0O76Q1
HVSkmk86KuZbJ69zkpwJkQyHPXmp3hCrKvXKg6sGRKNuYvIq6VtdrUfo8a5MiPob6qMNL7DdFZlF
40ya8EfPwmZc4SbpEM94pqrmcvWChRKINTNKwjBXbtyOmePHyxohNTmNDOnGK3rlNpF4DQLt1FxD
Nc5b7OBtXgPkFe56Y4dEesbI3+6LWXLIProYBvODXy75R6tuWzPp0qp7KZwhuLJbp2j3TmeyD49L
RDhhEykjgbHUXeBh9B/4ldKrlIHaNm5agCW4LGrl7JYau25Ry4nXtpRNHU9e498T8+WeG6GM5p1v
1u5V1QUIbT0pfHPsY0nMdkVd4iA0iy462Xndyit4DFRDZe5I59w2u/TeDVCTSbdwspcoG61rw8WU
fA5ZV88Jdh1kdQSbcT1WdbTinPS6uYe9N6z+OZ4NN0sAXUNQ8X1d4+LxVf9ZeqG+MGmoFInbVoFF
yGpef7AWEbUk5LawlwpU5hjSltMfCtJExwRLhSAhDB7fEKzEWS9Fke07w1Mz+bnsa3Fmw7HAUWGd
eDeFc+lHhnHR9LARuRFRdwtufrPgkGQPdYqx8jpZMZ+CsigJkdiVYTmgQCy28Y13QT1q8h8+t11r
SJLLeseLA4FLIpmWYTAp44BAxUGYgpqYl4zWUV4ZHAc7P8Nua0ZiVDEzyN6niIEkO8nzKVSHNsCD
GXsqpytrZMK40ZPREkc/G4aZ0HFXz24z40vvsRNZsbHm4ZioQkhzP5fdbO8Hx8keSzan5uRmhKMk
HkmTeIZan5jtlLSenRh1e59iv86RdIucB6cei4cKkfN9tHTpNzFGpdq4prZ5yWkK7dOpdNEc17zL
vqlwyt1zr3LEB00FF8V2pghUzxeax7FfpE4Q93Dbwjgl//VqHGGIGLzUmFaroLvx8ZlQMaaT/b5O
cwJrWUrCJ/wp3a1n1M37tlKuBf0lZzSM0dOuT7y2Maedl/pa7xnMc8LboCvr5cwaF7c66lnjAN5u
yDXUx3Y+ETIRTfh4JYYez+vnZzG5Dd+Eb/a0D1KjE3wH/RjFXemtGJuAlqb+sAUKTYLkTLwcLCO2
RfzdmUPVzzY18vgSdmsEGHEGe3utomL7VifcYNfuSmNk50fV0oD8KiStw1pqwzrQXQ+yGydzm+Xe
sNyypr+AHhacWv7bWMQkkmCFLptA85bZtZ/pGu/fMobn/QbQr3fMZKasslo538bchWO89FnYCLK0
Cx8a9vfC7r/i0t/xwvxU4/5BdoYGWXx5Iy5tf+OHuGR7v8E7RMGx6HzhvN3gMj/EJWSnAJctGjKD
zPTo3X+rS1u0ZYQNx2IchwY+k2YU0f+Ume2QP0OExn4B+Z32/l8SmV+rLth9nO0f5BCKfsCJb2mG
HU+rpe0Bc/gkrVu1DJ8UyA9y3cNfGXFwDL+q/LkWo3k4CzZawzbV/Xb+i7LI0jKjyUIoZghVi/7R
bHLpkuheuMFNilkTPzlRXO7oX5tTne87f5nvA5E2n7vBaa5ppWxtQpLrQsGxYXID4prxOMZsyV8j
g3TZrls+Fm3knNSojJtitHGwM/V7U9Wp++ToLOT8217nFl5PvKHRXnmMI8oJZmyTOc+MwllJmGaP
aUT+bOxTmsS+KyrC2YtU9wy1EjKe0K6d3ikx3MDNGr6mpNbI2PKCL6GXq2MRuYqzhqFidylP9aSp
jEjrpJ8aiCiRowTc14zNiya+Nva/N/8m2TmMCRT9veyZa9l1kN7y/ajTQOHZH7KvBBOvy85BCjnk
Ng6HygHlRTA0u6Qhh3thREZl0VrNAMbfk2GO3TQ8azGxpv4O15hb9yczMux1OEyU9MF8CpbQmB+1
zQBFnM+43EhlJ8zvnUQlvZkqa3yusbyNfEfCxdRpNs5ntfTWss/M0T3HjVLm7KaDBi6sBuMpYuLo
dhVp+zL6bXFnjTpCPU83jPJkKfq95ay9T8Pa+9F53Qkvimmncc+tuY2yk5c7wSODC7g+UP1WkrEB
2Z1GQ/rZwZJ+eoZCpt6rdibHdyaz2T+5uI+qndWbJeEnuaT9gYORkSmmcoqPdqvK4YRgBKEpqyny
4qwXQXRqO4RHdtKoqmJ48yNnSlG5tPW5MG4w6dG8G4ggbw/Y3/ITw2/GmhjMX2IFWWUDDqrVA9qg
PzyUJlVG7EZamTHDIP63cGGFZ+JnorzOhrlaEivMHTDFrphJPl8DwtNAVoDt5ISZZ+CsA+cjMfN5
m0RWEXCMxRTwdUqVFDCla/sl7CpjpQmuoo/MtOAsrAh45nxa5hE+3ig0prjNZXRa5yIFCBy4JPQ5
E5kTNIC3J7d17PYZQGf9zjXTXu6o4Jb+ECCbUX3OrbX930P/slbwyuMpSKt2bzRB7+8wqY1yh72l
nw4QTvSQ3eIvILb0E4uS7tTXCmttvjORrp7c2qD43lSDU2dzTN87fh71uNp9u0lyo7Z6+Ktjk596
T8v2LBgG8dkvnepRyxyFrnY42x20hUkO0jluVfCdKotogFfm1tQvSFaXtK1uHa8Mn3kmCve8Iwye
m1tPHKvMoAwzFoxFf5G5kbt7UNF2fSjpBRf7agxZTXh8xFO1mgahfYyS7WYgve9WTq3grZRTh4lb
4tA+El/BjA0Wnhl9oPADgGS+QBjGzlvGmqnID2U7ju9V09jB+dBWg8cWHXoKV6uhJ+purzhrfBg/
cbuY6mvjWx3bc1GM+6bBMXA2iIlK0Gjdjb1tTnZ5YwJNfwkcRYZg3k7VEOdtk4KTMQzjJrP64tFc
0jF7dMrIeVksb3y26qG+k2kunF07u2uZ0Aor1pgSgZgLTqyZy8CXk+NuQayoV1vgwtW+usHViDFK
dWPe7y1PFOsZZwp5R7ZMWMadhYyI8k1NRjGWYXAHh92dVtl323hUOVV7CX8x35OS3Y6EyhKrEkdk
zgQxcpTPKQMjdX6QeSHbvT33Od6PdArsU9SumzfasXgoprxwrLNo8Np+Z5Wl/TjWeNCS2Y6mY7Zg
vaRMbLYXCU0qu9S9piQNSPYkaKwxhyVebbM36PfJDD47xh804hAXtb9E00VViCHFj+TMj2HR2/WZ
Rec+jBd8ShxFbSNDKRZChR9V5WmRINb6OCFa1oGcX1by8tbTh0ZmMCUz09LDFcdPkX1qF4i2X0Np
NeIbaZ/r8qVN7VLAaeh7zybRzprlXURvJryl0jJWCk2Ue61jqm8mLzUS0XwfGXNWXOumsDanV5Bi
7mmEsssh9tK8mboE/3lAfBvFmuEcmYsv53fcZ8vgtGO0JNOb/tQFscPPT8/ywqjGiyzXLh8JE3g9
wU6zCaf9VhpUmGcD467VGKthMjiqtYGng0PbOwZTEKVu4NMKg+ylfpcxN8KKZAa9ej9HpgafuVbU
zx8CjVWPxTkr+7uud7EOMddgr2eN9lr3mConqPez008sJUNqs/j1lShOWYFV/cyr4ULdGAOTkV48
2wwEJGy046NA12+PZoNuekzHsmKSM900O93Tbkh8POwN0fYA+t27iv6qCxRBjsG5wenWwqOlISy8
OLPVRx81mAyToLcIIy18WNmXz+s02MNDN/qTfaVFsIgrz+usfrfg7ZKgkuc2yC87hlK8I04Pkb43
K3uddnCWpvxol14r+O2VXPccp+Z386wxMeUM8uVXrL/z/HVYTVHupioT3u1cmc7lkrO+XnBCm6ed
qnLH5g75S3NXRZExnPI89Z87y830zmgR4fcFVpNgN6wqH29G7dhfGP/Ixm+SSe78M5F/Yrxyx7rP
Llu8T/Y5yQM0LOLWjIY8mVlGTUxJDYEFRx6VpZz2nXSlxvroZqt7ou39snhA6hCukIJKEk1gT1Iu
UKUIe0fXCOFbRKt3Nv4ve2e3nDiS5fFXIfZmZiLWNUaAsSNmO8Jg/FE2LrdxubvrxiFABQIhgT4A
eWMj9mYfYh9h7vdy7/pN9kn2lxJyKwUFFJlRVTuxnpiOxqaPUpknT54853/+x5mCSB9NAlgGvdge
NQ2QM42X5QiP46U2uK5Vl08j48T9bTGegfoGzDtt2a8O8ZWXoXOPz7D8XPNA2sQhZoualKPgksvQ
Kzv5NIZbf+l+IIc1vDSimTFtTuc1bO7RtNqazxezG8j/nCvqieKG+zKrXZDVnt7M597rszseURAT
lQ1yXQL1aAThuBHTAtltDKq1o7ZbXlLUaggUnk0wAZ6bexK0DXdar19XppAml8vB4nIe1PvTeDy/
JnIFxPIYSzIeUN87i2aDy1G47NO3NbyiLTjXKhoLAqXzol9mo6X7QI3rgurhYfnaP6mOfnWhmPlt
CVJu3OBdh6RLTl1ugIFj0EryhWYVRJhinMwjp7ZoDOr1GcGUGhiygdGq1k/C+CKYRAYKPT2uCLwZ
tSEv1TOHXhevRz3KXbqoCd09quUj6m65xY6IkLapwFo0CQEYXN9PHRoRVKLXh9hzwDfGJ9P3sxPq
Fgj0H/UIgt+dDpfhxexoPLmYvFaOPrwAZ29OZ7Px+xG1GZ05BCVQ2dUjLvcDYBNXp8Hwc+RW6f9Q
oaSM+rPqCLyHXbsPAXk2jarzPPYJjyyWR1TSBovjxym1ZBdg9us3M58Q5GjoTjrTl2XcfoFQpR2G
I//GdWo4P5Pjkwti7MeXNNNdYE5xn0LvZfo+pq80J1vVp4Obc2zflUOjswzPBnDPUQdSGQxrTe7N
bmsW0NaQi+7gVzavf0EzkPC3Y4M6XYqHjDYgsOln14tffn6Jg3pjSqUiae/Kw/DM/WhMuYIPR0dH
10748rka1yakTClbxTO+QLLtE331oqu6fRw/Oy/L19nl8Kz6qYaL25hHJ8sb160M8N+PnXBBfpVN
fUGDoxMzOnupP1SWHOv1s6DWPuHgvJqWF8/AYSe/xfMa58c4qrx3lnVQIpOZ15+dGfMmpSfee2C2
zo07dDrkL+PmcMHAL8KXoU+0f+G2RhWyjARVqkeLJrmqj7CKQvZXnQ49q+wB/KMpzIn/2QgM+8ar
Gi8XRlTzzi5OyQnTsGZMhnNZhebhjLhmdAE5EsnDqjsKrdfJKe10YBRtAeJ55Qgp/zoa1+rccZza
xdF4XLuphWdU3IWVxXHLCOPo82g2hFX0/+/6YXzT/5d/4iq87a7fsP3Sk0mPmzymLPlvVnj86juB
rBcd+SiUzePxK5V3VIAAb6Aa16hILR8MQ4D4CRCQcoOBtiI6ba4u+wYxAkg/IGwmHUIdK4yhP/1N
6uAZFD7nOxcU6PtA+sPykbQsAJWCxCLVC9Sb1BGCFm04dIYpd1/4Ds7A6/jM//wyrQxJCnO/8IHW
l0djqEyaYA6W+Buv8xFx2iZ54TGGdeLXao9fr08fppbbCX3LCtvm9G8i7NTzprFvD4bhT/JHXnkV
lRKxGOlDK+nP8XNk+fGjFUQO/2k6W+Kb+/5x1eXjKZ7S5aPnRW4opA1sz82vOvlSeN2P4acDQiiQ
QKIH45chSOfd2LJ3/vermBGS0hiRUX9H3QQIJAKVVHnQGu0NgUQvkEShziA6okQuAbGstObsnSj8
oI02jF8nBJDqX4VAKkIKKuAWSNsb4GuBqVH6U8g+4wu/LI6m4afYXU5PWtW5c0KJY+APjumSthzD
+E0ogPD+zZB664Zfif33lVm56gBmg4Hg9BHXe8BpU/HnztT/RIGG73H22GOgzb7DqU0Dn+Nhtd77
cVQqp31rOvW2H4XGPXg2PXi8w76UV911QfspqTAlkk4mgpL9sU2AY9LmJuqj/lQRCeBKHRhF+oN5
BONMMUryZ+MddOvELuu0k0t+0uflJmh95Osb87DvbHsBK7EDwqBjaxWn4PQdTVgAJ/Ga6Q9x2twU
lEH9UsgIF/zqh1AtU/4DTQHQZsUpqAvWCLAhYIrSH4LYuSk4qr0jtAsPJ2QTb1P0g82B4A9V3Ani
5WBIg506+UFgbg6YIn7obpD9Oc0Z/EBqsHY+fa0tOH3H/YX+KRUI1ZIfXjE3A7CEQJ0pihFXfxYE
3vtqwR7z9GZZm0Pb6Sc21baC3Fm/8wuZRV0XsLIlwmDQPooTTvqq8ARS4aldEZ9/6nnYGJdfJFs9
9wfhceQ+ej3LdHd8R3IygrUvryYnGfZqLPlftYSxy6ZCGnj2l+yX17D1mn5vGCd/iFdvnbYzO//s
2z1T8lCqmM4/3kT4QqtXzm2lrSLdkKeFBbFloHKKcotY7rIgelQZaSvyPblQBIdKVDaoCL33/HBY
Op9YxYnFDz9VlH0eBaG/RgEEElFxIjpetHnMAOMF7aDKfHwQO0FOlOKdnpIKxIWtCuQhNTecLCrP
eMDrGnjFp1CLUwN7y/+5l5Xxo9eeEv3h5Ad7ajc6YxYUEazvKW3sQE9yIYDgkka7xdc54EENkz4A
vVInNEOLwaXTI0wVJE5sJlK3grsa2Avw6ezPGy4v+75X2woAm4RktWVrwH2WOhWDagcujpyD6yp8
wLu1zcHQt7rZsJO3ohuS+B8lVFx86mWYn7M/K7xV0/TtbhcFLN1b4dDyHUrEpMmkgp6SeGaROnVB
IAuKeudjN1nhN9dv/ZSRPd+v/3tu6VMTktn1/Mkgnz7SybJ2sGz57nc6hZqma8psB5U1i5ZTsz23
6hVhBVeseLaiQs9E05l0L21Qqz0Ft62l3fMyOUIqd/Ls4+FiOyb3xtKD4Na3klrGtj2LLHytTLR4
EqD67OPhT/pIQb3V32BbjKqAsCTXqMOlNxHAKbXxDOSsWnMvciu7r7V629fZaJNFwFGnBpNAxRff
IJX/HTdw8v6qGzg/frFMeKn5X7W0eIYNCzZJK5vLRPV06AbIELP0WHAOE+CUota1nFLHdOZm3/Pz
gyYK9mV12HO/X0WcwVAvSifjujub0+M9BV97bl/4E9kQUy3WsMHvmWDfHETSiCknzh50+OZ+wFRP
ZLFnO8Vu0s4tOqvxxEwdetUN9+OdmOdOd82rVl/cc5fd40urS2jvi9Z0Ty1Pbi2yWynKf1TFYqAG
djTJBCUWqpx9OlzBwa5xkUjO32vLf7UgxLNdaUpENaOGwZt+JG389dvs1xsUmnYPcHml4YqGM6rD
vbDciemPM0FirgU4VVXsjW8V/TPRUkFVLCWUxcugSF+oim2+Wr2hPLcivqgq9tJec1JFik5ZrOl7
VukmWL/yaFi4S990e5JzINrcqw75yu7iNxI9ykQJPRO178qCSQ26gRVnkhK5O08trP7A8raFuq4s
f2K6slgd88DFRZ5dwV+oOglN3yPBI5kG0pfqcq8jF5sjTUJZ1I2rjvemt2YcSEhqkBuajjxaQZOn
Otr3ll9QMBDvGsQSumibsSXdAUFIqUu+M8N5QRsShkFFN/zODodR0TWBr0t9wB3HowlSccga5vjO
xq6HlhuEli3PM0UWyopxFy2tSdeL/EEmS1gfeBayj4e7Km3P6TMnmaBEbk2DWWt7rlmIbwiGBtUt
0ha2PROTDPZEw+p9IbAHA2v2qMMnmFj+wpRthY6jGQaWQlQqoaFSnd8HMg/RwJRQSpDRqE/DI30H
CsF1gAHqcsWOtoqCRSdU1ZnoJFbTt10pSAe5iQbRU6J0mRihxMSNs4+HK1pnbnKh8/uZpESwqKRS
nomF1ZcPD0NQM6iLhZEzDadnwtIha9C2j2OfKZacSzIr2WMOn+NV0PPWdgd9T742rqc8oz8yQ3ve
cp9xrnroHQ15JYthbM0o7Ckci8wBZQ18WaF13Go6Ft02JLNs1DXMNhcPq+R9xnmRdkuZQkA9hpmE
ZdvsWf3iTS9peqmuLbdA0ubSbMMLKAik1EX//h/C/G+6mtWhkoHp5QyIIU1coTfb/bjvF1rblIdU
DbTl30bs9O2R7fy3W/mgt8YAIlB+ALXf9r3Si6eUKcwGsO022jCHwnJmCpp4WBrOpibNzuRIleAb
Vz1BrsxXkwSUb08zWcl4BbOmqugbghOZlESowLYqCw1805JdKx0HP2OdZYNLxqrjdH7v+f3CFOgw
urfRwrRDabQCN686s3cWoWw5yQnqRF3uB5zWTEoytaLyXHWwP4M08TMxidR17Er01b5Dx4z6dunc
N4sn8VYkyZ6+Qwc4vXy+i/5fqhOx8qbEmEutie0XUSqG6Peu+pBfrCAsNUxXCjyDSFGX/Js1KbjF
OuLZ914JpftTUCre7zjM1cd8Ja6NpU7U7dvAwOyetBWBauswy3Cmdjd5JoLTFxoLDY7heTcqtaNA
0siVdA1z9K+PrU7r8bl18W8loTyEfUtr+i9qayDVo3yD7scUUsCrsGtxNnka3yaBuQmglDkDhwKA
8m/zY3hZVBoo+1g/YpJ2AApU0nQNRvHcHWAIMo0VZ9BO9d2dyWh4YbAgtZ8XKwoIVC14g/iOdAqL
2hRloRHtZ/t2JkhMgei6qCq2OTT7mRQhU0fQ4dGaRl0HHCdXYQCIJTobD6RbpeD/UR34hTXxepzA
PGb38zRoYNME3UyT9mzkyWRpUJamN6EMLMiLrWmIgb3h0RKsu/s2R9JzNPgUTXNqlZ4tvy/Frrai
jvd04S5GNhmEUNJ40UBVVXFag3gqeRGi/auy0BlwKQ+755SuIgJ5kk050aAmtA6hYlQSqyNi1QqH
tjeVzbVgw1Wdjye2/ZU5Kbj2pxpuTldmV96EdOhVHu7VsHAM7I5B7T5e1hWhrCOB0Pz9v0Kr1P/T
zdyzfWnXJdVvqit3a7mxpGYbKk6ir77s3dndoldAf3n1hbsDwR8OpcOFgKUGuXa3MAtVDYdtG8D3
wAyAKWYjFKdIebcrvlvZyJd7YSirg5YgPAjQhWSDkzYnqlpGWrQgVMMubnOQ9oo5XA22t21GWF9b
jgfCgZkt4uHpmVRyMc9IMbsG0d6rsL+A6TNZia7pgJrd27j4klQdR0YiVT6JyjqgZqkZPoLlLDAj
adTrVV5fb9gef/975Bb4Eso6kEuP3Ezk8hDjWIMb27Hi3tByHEvyOGmJl83M4cq8KqhbK66EV1OD
cJEJlNP8EFFokCsqT8zSneUVsq9lDV5QBwyBI6u0oSMu34kKoW5quNSn4smTb2kJn4Cqoe/s3alM
EYP1xcZHqnJN97VooGkLrD7dX+p2qzjeRuSPwW6XLs1AcotEhzZlP/mLBMCKg24Rh6HE3M5GKI4q
Q8cB+2ntDmLowF99sidds7uQjlZoM7Lhq9rQ9f2tA9i1hdFJcfn2ZPzZ+pR8fLYlvkmZ/7eJNidV
+qrh5R8wELuRkqC2u5Ty+60EbbPP/hFD4p8HxBfIX8m5WQ0Oxjl4tK5pj2TBGgz9uU+qUPZcNFzQ
yGoOHLNvBcPMUiaGXsNEtGNTFOtIYnUMeBgVF02DkYcY05UZ0ioaxkqAuuv15TXTAW7v+HbpjnS0
FBTSEbshkyfnXnR4KFSXDkq34h+d88e8OtB2L/t4+PF8Q62gaxWoMMqCfFDVT0ayvHT011WX+t6c
yqahrAMGcUvrgvi1aM5gCFQfcEokc+sVQt1l0W1OdYrT++kG2RoU4xZk13i4PiUa9vWdKWeHgEmq
zwUoUtNb2yKiM6fqLIPaJVVb0GUdte6EDPv2XI5b0KlVw4gJccL+Ldk3usuoC763pnLEoizaQapO
8IPpAwF2NgJWTrXIH6+5KhC2ahg4ZGb2dEp2LMiEJcf/VtKbPZOFHQDuJmzo8o2srEE7noamXUQ2
QVCavcHhZ8mTObLXZxqqVR2ibaKHmZzUx9IxYkILwi0smjk692TPOnw6Pr52rQ3ToaNk7Nm2Qggc
sjEm86HD1H0AkebNSzch0Ixp6a+lFhlgL4xWOzP/OHriHmtYgNUDbyPXDGg0wSOzf7U3PZRmShp8
iM4UlIUTb7I3cHLp8H3adr9P4UTLDML8pKUo9C/bS6zIG83lNoj4atY6Q3sM15fLrL39a1opnn8o
jH1QfmkI73FcmbHJAtHE5n/+/T+Dsfh05cekABnBNVnsiZmtmmQPYcs5oUt2NqjDd9STDbLkiAyp
nBYUBLb0WlKX37G4FIwzdQ/+emGbXsx9yS79DFLJlKKPECrD6K3hoRfeuO8xgU/mmGukLbOywE0L
PZyGxbs16T5nSwjcMi3KBPOr+rw9mEeOfdSDVeEoCKJMnrBKq2doWHuKAQcbJGuwQXfmNBwW3Jp0
anYeAt8vsATwImXJUg3z5V9B7MxtIUrpWa23kObuXP65H3VlbzRbysONwTnPhxopoXhpmH6XDFIm
NDkPsw8qTxhEtiODNHU4YGK0EFxJNlIHeYGAKFE9BLGTJFrHBblpxkDiN52YOtyZZkE7ahrsxQUt
8twCQZkO5yGTuxmAqOP2BuFhkUdRB2If+rM+NISRTJWrAzFwTT2RlOgq6ziM36PHhfUr66hGaZu0
jXfXYCQ6IKqivjcQ2XfJ6yvrqHR5gPsm9ATlnuSF0FpC3c6ljJW3dhgGiTW9t+a2bEF0uPrpU+6i
nhyXMLRYPkgC7L7ZT4b/5HWhEc6mJTkLdDCtPHFXTOeniV56wSZjaOhg/0on6tmGmgkiUVFjLCDn
qVVYCzXoAPHRlTK0g2Hp2aaB60YjT6lNNp+HH6cfO1ufoEGRGzCeFBCkhg7myCbsjkQXsylIVEqH
698xZa/IqGtwxgkchaVWREijCPAzdIDPUu3EhQmHv//dsSZxflZqegBMvEDb5AlybR/9enTEMNMX
SE+B0p9TCrS/5F+iAoX0Tgck7zb/4Qlv+m2uycFG/3mvv69iBkLzUjJ3SdTKb9+Ssf8/wB597g9E
IFlOoOkIxjQI3hc4snTUUTd881XuJVbRYMKahJSlkK+OuEnTc7xi5YKOcGGrh08pE/XqYNC+xAHu
DUXZSaGGQQdm6NJ0xiL6ven4Fg3UhQ6G8eGn3FVE4l66iRIDURfbIepGxFdSjfJWFv89Y4ki+cI1
WjLj5VMNaYYHy5dDQTrKWj7SgbMwWHrRq0/vM2DcV1japYWjn8AuyZsM/rfBeNGqh5Kef8BjAM9l
rTmKDjYxEvGfacG62vfZwooT9QQ2Ixjnz+iDWK6e0uR5t6Z+v3Xf1HXlH1AL0sY7lP2bE0/alDo8
zAaEr8VwoYYLTkccs97GC5QOJEnTE7fOP99aUPq7g79sOsB03AYTwIpgXMBFFgfwpufooKdsel62
GaVggw6Oykt7ZOd3uA6UwiUUfIIfJWu4kdCi2T1/HT61tXfFnsfyygeCYzJeg2fpaACwkp8giMRi
C4+IiHra8kug4/rSouhwCAhAShlrHZQ71xZ0iysNTd6h3bsgCOBkv5Negi4CmVIc7t/dkkbrcrXO
JIkDpFypZB8PF9wc+uAQiN1vOKHKOtjf761FqWk6G7j2dBAQ3tuFujwdxdzPpksVuuxG6oiR3FP/
KEvVsWfFBH+yyJLLvYrgAlTXjgc77BHb2ni40KxMwwPMKck08Qobqrz1JImdYrWihu3IIRWQvN0M
HtPR3CUNF11bDkmZfy6dBwRlA6oj00iz2LGkxQBANCN3KPkp9JBTX5Qnb8ydRNJUQ4cr8QSkUR6t
DjjqUwT/bWGwGjTzF5bXTiPvl1EIUiib1yQOqyNXuOZk0i87e4iCQRfYQJG1yTZtJlKMu0aQsU63
+UoNQtJjQB46GKk/5huCldoQJ/ulDxFQJ/zFjW5cXcBLjqHROuX6QxvH3bwe3/His6ERpOrFJ/82
YqG3gx/y385ivntFb3cRmeaiu5u6UH7bt0zRHCIO+danNxvANkzaleWRPZL2pg7s7mMUFIDMho7k
8tPv/01RaWzltyRtGbOPX9r0mzTg24R7YLtb6+CZLUuyViv1/ZocQP5tfgztr29oH/qDvWV+0jYY
gZUF6TlcTH76XwAAAP//</cx:binary>
              </cx:geoCache>
            </cx:geography>
          </cx:layoutPr>
          <cx:valueColors>
            <cx:minColor>
              <a:srgbClr val="EAEDF6"/>
            </cx:minColor>
            <cx:maxColor>
              <a:srgbClr val="01EE9E"/>
            </cx:maxColor>
          </cx:valueColors>
        </cx:series>
      </cx:plotAreaRegion>
    </cx:plotArea>
    <cx:legend pos="r" align="ctr" overlay="0">
      <cx:txPr>
        <a:bodyPr spcFirstLastPara="1" vertOverflow="ellipsis" horzOverflow="overflow" wrap="square" lIns="0" tIns="0" rIns="0" bIns="0" anchor="ctr" anchorCtr="1"/>
        <a:lstStyle/>
        <a:p>
          <a:pPr algn="ctr" rtl="0">
            <a:defRPr>
              <a:latin typeface="Bahnschrift SemiBold" panose="020B0502040204020203" pitchFamily="34" charset="0"/>
              <a:ea typeface="Bahnschrift SemiBold" panose="020B0502040204020203" pitchFamily="34" charset="0"/>
              <a:cs typeface="Bahnschrift SemiBold" panose="020B0502040204020203" pitchFamily="34" charset="0"/>
            </a:defRPr>
          </a:pPr>
          <a:endParaRPr lang="en-US" sz="900" b="0" i="0" u="none" strike="noStrike" baseline="0">
            <a:solidFill>
              <a:sysClr val="windowText" lastClr="000000">
                <a:lumMod val="65000"/>
                <a:lumOff val="35000"/>
              </a:sysClr>
            </a:solidFill>
            <a:latin typeface="Bahnschrift SemiBold" panose="020B0502040204020203"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Crop Insights'!A1"/><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hyperlink" Target="#Overview!A1"/><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5.xml"/><Relationship Id="rId5" Type="http://schemas.openxmlformats.org/officeDocument/2006/relationships/hyperlink" Target="#Analysis!A1"/><Relationship Id="rId10" Type="http://schemas.openxmlformats.org/officeDocument/2006/relationships/chart" Target="../charts/chart4.xml"/><Relationship Id="rId4" Type="http://schemas.openxmlformats.org/officeDocument/2006/relationships/hyperlink" Target="#'Logistics analysi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hyperlink" Target="#'Logistics analysis'!A1"/><Relationship Id="rId7" Type="http://schemas.openxmlformats.org/officeDocument/2006/relationships/chart" Target="../charts/chart9.xml"/><Relationship Id="rId2" Type="http://schemas.openxmlformats.org/officeDocument/2006/relationships/hyperlink" Target="#Overview!A1"/><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Analysis!A1"/></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Crop Insights'!A1"/><Relationship Id="rId7" Type="http://schemas.openxmlformats.org/officeDocument/2006/relationships/chart" Target="../charts/chart12.xml"/><Relationship Id="rId2" Type="http://schemas.openxmlformats.org/officeDocument/2006/relationships/hyperlink" Target="#Overview!A1"/><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hyperlink" Target="#Analysis!A1"/><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44</xdr:col>
      <xdr:colOff>500061</xdr:colOff>
      <xdr:row>34</xdr:row>
      <xdr:rowOff>142874</xdr:rowOff>
    </xdr:from>
    <xdr:to>
      <xdr:col>45</xdr:col>
      <xdr:colOff>247649</xdr:colOff>
      <xdr:row>46</xdr:row>
      <xdr:rowOff>126999</xdr:rowOff>
    </xdr:to>
    <xdr:sp macro="" textlink="">
      <xdr:nvSpPr>
        <xdr:cNvPr id="5" name="Rectangle: Rounded Corners 4">
          <a:extLst>
            <a:ext uri="{FF2B5EF4-FFF2-40B4-BE49-F238E27FC236}">
              <a16:creationId xmlns:a16="http://schemas.microsoft.com/office/drawing/2014/main" id="{CA91B672-DCDC-45A8-BEF0-5AD6CE995C9B}"/>
            </a:ext>
          </a:extLst>
        </xdr:cNvPr>
        <xdr:cNvSpPr/>
      </xdr:nvSpPr>
      <xdr:spPr>
        <a:xfrm>
          <a:off x="34004249" y="6349999"/>
          <a:ext cx="358775" cy="2174875"/>
        </a:xfrm>
        <a:prstGeom prst="roundRect">
          <a:avLst>
            <a:gd name="adj" fmla="val 36962"/>
          </a:avLst>
        </a:prstGeom>
        <a:gradFill>
          <a:gsLst>
            <a:gs pos="0">
              <a:srgbClr val="D0D3FC"/>
            </a:gs>
            <a:gs pos="74000">
              <a:schemeClr val="accent1">
                <a:lumMod val="45000"/>
                <a:lumOff val="55000"/>
              </a:schemeClr>
            </a:gs>
            <a:gs pos="83000">
              <a:schemeClr val="accent1">
                <a:lumMod val="45000"/>
                <a:lumOff val="55000"/>
              </a:schemeClr>
            </a:gs>
            <a:gs pos="100000">
              <a:srgbClr val="EAEDF6"/>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412749</xdr:colOff>
      <xdr:row>85</xdr:row>
      <xdr:rowOff>47625</xdr:rowOff>
    </xdr:from>
    <xdr:to>
      <xdr:col>12</xdr:col>
      <xdr:colOff>652462</xdr:colOff>
      <xdr:row>97</xdr:row>
      <xdr:rowOff>87313</xdr:rowOff>
    </xdr:to>
    <xdr:sp macro="" textlink="">
      <xdr:nvSpPr>
        <xdr:cNvPr id="10" name="Rectangle: Rounded Corners 9">
          <a:extLst>
            <a:ext uri="{FF2B5EF4-FFF2-40B4-BE49-F238E27FC236}">
              <a16:creationId xmlns:a16="http://schemas.microsoft.com/office/drawing/2014/main" id="{9519CD8C-2289-4EA7-B286-5BBF20372541}"/>
            </a:ext>
          </a:extLst>
        </xdr:cNvPr>
        <xdr:cNvSpPr/>
      </xdr:nvSpPr>
      <xdr:spPr>
        <a:xfrm>
          <a:off x="17081499" y="15605125"/>
          <a:ext cx="239713" cy="2230438"/>
        </a:xfrm>
        <a:prstGeom prst="roundRect">
          <a:avLst/>
        </a:prstGeom>
        <a:gradFill>
          <a:gsLst>
            <a:gs pos="0">
              <a:srgbClr val="D0D3FC"/>
            </a:gs>
            <a:gs pos="74000">
              <a:srgbClr val="B0C6E1"/>
            </a:gs>
            <a:gs pos="83000">
              <a:schemeClr val="accent1">
                <a:lumMod val="45000"/>
                <a:lumOff val="55000"/>
              </a:schemeClr>
            </a:gs>
            <a:gs pos="100000">
              <a:srgbClr val="C6D9F1"/>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5</xdr:col>
      <xdr:colOff>1474106</xdr:colOff>
      <xdr:row>263</xdr:row>
      <xdr:rowOff>179614</xdr:rowOff>
    </xdr:from>
    <xdr:to>
      <xdr:col>8</xdr:col>
      <xdr:colOff>45355</xdr:colOff>
      <xdr:row>267</xdr:row>
      <xdr:rowOff>108857</xdr:rowOff>
    </xdr:to>
    <mc:AlternateContent xmlns:mc="http://schemas.openxmlformats.org/markup-compatibility/2006" xmlns:a14="http://schemas.microsoft.com/office/drawing/2010/main">
      <mc:Choice Requires="a14">
        <xdr:graphicFrame macro="">
          <xdr:nvGraphicFramePr>
            <xdr:cNvPr id="7" name="Road_Condition">
              <a:extLst>
                <a:ext uri="{FF2B5EF4-FFF2-40B4-BE49-F238E27FC236}">
                  <a16:creationId xmlns:a16="http://schemas.microsoft.com/office/drawing/2014/main" id="{506BF73B-426B-4E07-A5F3-55C9A5ED4269}"/>
                </a:ext>
              </a:extLst>
            </xdr:cNvPr>
            <xdr:cNvGraphicFramePr/>
          </xdr:nvGraphicFramePr>
          <xdr:xfrm>
            <a:off x="0" y="0"/>
            <a:ext cx="0" cy="0"/>
          </xdr:xfrm>
          <a:graphic>
            <a:graphicData uri="http://schemas.microsoft.com/office/drawing/2010/slicer">
              <sle:slicer xmlns:sle="http://schemas.microsoft.com/office/drawing/2010/slicer" name="Road_Condition"/>
            </a:graphicData>
          </a:graphic>
        </xdr:graphicFrame>
      </mc:Choice>
      <mc:Fallback xmlns="">
        <xdr:sp macro="" textlink="">
          <xdr:nvSpPr>
            <xdr:cNvPr id="0" name=""/>
            <xdr:cNvSpPr>
              <a:spLocks noTextEdit="1"/>
            </xdr:cNvSpPr>
          </xdr:nvSpPr>
          <xdr:spPr>
            <a:xfrm>
              <a:off x="7996463" y="48983900"/>
              <a:ext cx="2390321" cy="65495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269632</xdr:colOff>
      <xdr:row>1</xdr:row>
      <xdr:rowOff>12700</xdr:rowOff>
    </xdr:from>
    <xdr:to>
      <xdr:col>34</xdr:col>
      <xdr:colOff>88900</xdr:colOff>
      <xdr:row>51</xdr:row>
      <xdr:rowOff>101600</xdr:rowOff>
    </xdr:to>
    <xdr:sp macro="" textlink="">
      <xdr:nvSpPr>
        <xdr:cNvPr id="3" name="Rectangle: Rounded Corners 2">
          <a:extLst>
            <a:ext uri="{FF2B5EF4-FFF2-40B4-BE49-F238E27FC236}">
              <a16:creationId xmlns:a16="http://schemas.microsoft.com/office/drawing/2014/main" id="{20A4CA86-86E9-4F68-95F9-607688EE5198}"/>
            </a:ext>
          </a:extLst>
        </xdr:cNvPr>
        <xdr:cNvSpPr/>
      </xdr:nvSpPr>
      <xdr:spPr>
        <a:xfrm>
          <a:off x="2708032" y="203200"/>
          <a:ext cx="18107268" cy="9613900"/>
        </a:xfrm>
        <a:prstGeom prst="roundRect">
          <a:avLst>
            <a:gd name="adj" fmla="val 6036"/>
          </a:avLst>
        </a:prstGeom>
        <a:solidFill>
          <a:srgbClr val="EAED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584200</xdr:colOff>
      <xdr:row>7</xdr:row>
      <xdr:rowOff>88900</xdr:rowOff>
    </xdr:from>
    <xdr:to>
      <xdr:col>15</xdr:col>
      <xdr:colOff>482600</xdr:colOff>
      <xdr:row>16</xdr:row>
      <xdr:rowOff>102733</xdr:rowOff>
    </xdr:to>
    <xdr:sp macro="" textlink="">
      <xdr:nvSpPr>
        <xdr:cNvPr id="4" name="Rectangle: Rounded Corners 3">
          <a:extLst>
            <a:ext uri="{FF2B5EF4-FFF2-40B4-BE49-F238E27FC236}">
              <a16:creationId xmlns:a16="http://schemas.microsoft.com/office/drawing/2014/main" id="{DCA3A5F9-5AEF-49C7-9658-A2A03A020B45}"/>
            </a:ext>
          </a:extLst>
        </xdr:cNvPr>
        <xdr:cNvSpPr/>
      </xdr:nvSpPr>
      <xdr:spPr>
        <a:xfrm>
          <a:off x="6070600" y="1422400"/>
          <a:ext cx="3556000" cy="1728333"/>
        </a:xfrm>
        <a:prstGeom prst="roundRect">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349250</xdr:colOff>
      <xdr:row>1</xdr:row>
      <xdr:rowOff>57150</xdr:rowOff>
    </xdr:from>
    <xdr:to>
      <xdr:col>9</xdr:col>
      <xdr:colOff>266700</xdr:colOff>
      <xdr:row>51</xdr:row>
      <xdr:rowOff>25400</xdr:rowOff>
    </xdr:to>
    <xdr:sp macro="" textlink="">
      <xdr:nvSpPr>
        <xdr:cNvPr id="9" name="Rectangle: Top Corners Rounded 8">
          <a:extLst>
            <a:ext uri="{FF2B5EF4-FFF2-40B4-BE49-F238E27FC236}">
              <a16:creationId xmlns:a16="http://schemas.microsoft.com/office/drawing/2014/main" id="{E831434F-B5A2-435F-9FC4-22251E6B1497}"/>
            </a:ext>
          </a:extLst>
        </xdr:cNvPr>
        <xdr:cNvSpPr/>
      </xdr:nvSpPr>
      <xdr:spPr>
        <a:xfrm rot="16200000">
          <a:off x="-476250" y="3511550"/>
          <a:ext cx="9493250" cy="2965450"/>
        </a:xfrm>
        <a:prstGeom prst="round2SameRect">
          <a:avLst>
            <a:gd name="adj1" fmla="val 16474"/>
            <a:gd name="adj2" fmla="val 0"/>
          </a:avLst>
        </a:prstGeom>
        <a:gradFill>
          <a:gsLst>
            <a:gs pos="0">
              <a:srgbClr val="D0D3FC"/>
            </a:gs>
            <a:gs pos="74000">
              <a:srgbClr val="B0C6E1"/>
            </a:gs>
            <a:gs pos="83000">
              <a:schemeClr val="accent1">
                <a:lumMod val="45000"/>
                <a:lumOff val="55000"/>
              </a:schemeClr>
            </a:gs>
            <a:gs pos="100000">
              <a:srgbClr val="C6D9F1"/>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NG" sz="1100">
            <a:solidFill>
              <a:schemeClr val="lt1"/>
            </a:solidFill>
            <a:latin typeface="+mn-lt"/>
            <a:ea typeface="+mn-ea"/>
            <a:cs typeface="+mn-cs"/>
          </a:endParaRPr>
        </a:p>
      </xdr:txBody>
    </xdr:sp>
    <xdr:clientData/>
  </xdr:twoCellAnchor>
  <xdr:twoCellAnchor>
    <xdr:from>
      <xdr:col>16</xdr:col>
      <xdr:colOff>12700</xdr:colOff>
      <xdr:row>7</xdr:row>
      <xdr:rowOff>88900</xdr:rowOff>
    </xdr:from>
    <xdr:to>
      <xdr:col>21</xdr:col>
      <xdr:colOff>520700</xdr:colOff>
      <xdr:row>16</xdr:row>
      <xdr:rowOff>102733</xdr:rowOff>
    </xdr:to>
    <xdr:sp macro="" textlink="">
      <xdr:nvSpPr>
        <xdr:cNvPr id="12" name="Rectangle: Rounded Corners 11">
          <a:extLst>
            <a:ext uri="{FF2B5EF4-FFF2-40B4-BE49-F238E27FC236}">
              <a16:creationId xmlns:a16="http://schemas.microsoft.com/office/drawing/2014/main" id="{AD234C17-0408-4069-B014-FCAED403059A}"/>
            </a:ext>
          </a:extLst>
        </xdr:cNvPr>
        <xdr:cNvSpPr/>
      </xdr:nvSpPr>
      <xdr:spPr>
        <a:xfrm>
          <a:off x="9766300" y="1422400"/>
          <a:ext cx="3556000" cy="1728333"/>
        </a:xfrm>
        <a:prstGeom prst="roundRect">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22</xdr:col>
      <xdr:colOff>25400</xdr:colOff>
      <xdr:row>7</xdr:row>
      <xdr:rowOff>88900</xdr:rowOff>
    </xdr:from>
    <xdr:to>
      <xdr:col>27</xdr:col>
      <xdr:colOff>533400</xdr:colOff>
      <xdr:row>16</xdr:row>
      <xdr:rowOff>102733</xdr:rowOff>
    </xdr:to>
    <xdr:sp macro="" textlink="">
      <xdr:nvSpPr>
        <xdr:cNvPr id="13" name="Rectangle: Rounded Corners 12">
          <a:extLst>
            <a:ext uri="{FF2B5EF4-FFF2-40B4-BE49-F238E27FC236}">
              <a16:creationId xmlns:a16="http://schemas.microsoft.com/office/drawing/2014/main" id="{489E9837-DC17-42C8-B06D-F35128CEB8A4}"/>
            </a:ext>
          </a:extLst>
        </xdr:cNvPr>
        <xdr:cNvSpPr/>
      </xdr:nvSpPr>
      <xdr:spPr>
        <a:xfrm>
          <a:off x="13436600" y="1422400"/>
          <a:ext cx="3556000" cy="1728333"/>
        </a:xfrm>
        <a:prstGeom prst="roundRect">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28</xdr:col>
      <xdr:colOff>38100</xdr:colOff>
      <xdr:row>7</xdr:row>
      <xdr:rowOff>88900</xdr:rowOff>
    </xdr:from>
    <xdr:to>
      <xdr:col>33</xdr:col>
      <xdr:colOff>546100</xdr:colOff>
      <xdr:row>16</xdr:row>
      <xdr:rowOff>102733</xdr:rowOff>
    </xdr:to>
    <xdr:sp macro="" textlink="">
      <xdr:nvSpPr>
        <xdr:cNvPr id="14" name="Rectangle: Rounded Corners 13">
          <a:extLst>
            <a:ext uri="{FF2B5EF4-FFF2-40B4-BE49-F238E27FC236}">
              <a16:creationId xmlns:a16="http://schemas.microsoft.com/office/drawing/2014/main" id="{1037F86E-2995-489E-B293-511DCC488EEF}"/>
            </a:ext>
          </a:extLst>
        </xdr:cNvPr>
        <xdr:cNvSpPr/>
      </xdr:nvSpPr>
      <xdr:spPr>
        <a:xfrm>
          <a:off x="17106900" y="1422400"/>
          <a:ext cx="3556000" cy="1728333"/>
        </a:xfrm>
        <a:prstGeom prst="roundRect">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520700</xdr:colOff>
      <xdr:row>18</xdr:row>
      <xdr:rowOff>21656</xdr:rowOff>
    </xdr:from>
    <xdr:to>
      <xdr:col>21</xdr:col>
      <xdr:colOff>469900</xdr:colOff>
      <xdr:row>34</xdr:row>
      <xdr:rowOff>50800</xdr:rowOff>
    </xdr:to>
    <xdr:sp macro="" textlink="">
      <xdr:nvSpPr>
        <xdr:cNvPr id="15" name="Rectangle: Rounded Corners 14">
          <a:extLst>
            <a:ext uri="{FF2B5EF4-FFF2-40B4-BE49-F238E27FC236}">
              <a16:creationId xmlns:a16="http://schemas.microsoft.com/office/drawing/2014/main" id="{C22C48A5-470B-417A-BFFD-B346B572A4F9}"/>
            </a:ext>
          </a:extLst>
        </xdr:cNvPr>
        <xdr:cNvSpPr/>
      </xdr:nvSpPr>
      <xdr:spPr>
        <a:xfrm>
          <a:off x="6007100" y="3450656"/>
          <a:ext cx="7264400" cy="3077144"/>
        </a:xfrm>
        <a:prstGeom prst="roundRect">
          <a:avLst>
            <a:gd name="adj" fmla="val 13019"/>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520700</xdr:colOff>
      <xdr:row>34</xdr:row>
      <xdr:rowOff>110556</xdr:rowOff>
    </xdr:from>
    <xdr:to>
      <xdr:col>21</xdr:col>
      <xdr:colOff>469900</xdr:colOff>
      <xdr:row>50</xdr:row>
      <xdr:rowOff>139700</xdr:rowOff>
    </xdr:to>
    <xdr:sp macro="" textlink="">
      <xdr:nvSpPr>
        <xdr:cNvPr id="16" name="Rectangle: Rounded Corners 15">
          <a:extLst>
            <a:ext uri="{FF2B5EF4-FFF2-40B4-BE49-F238E27FC236}">
              <a16:creationId xmlns:a16="http://schemas.microsoft.com/office/drawing/2014/main" id="{5C76A671-FF6B-47FA-B4CE-8005E32EB4B6}"/>
            </a:ext>
          </a:extLst>
        </xdr:cNvPr>
        <xdr:cNvSpPr/>
      </xdr:nvSpPr>
      <xdr:spPr>
        <a:xfrm>
          <a:off x="6007100" y="6587556"/>
          <a:ext cx="7264400" cy="3077144"/>
        </a:xfrm>
        <a:prstGeom prst="roundRect">
          <a:avLst>
            <a:gd name="adj" fmla="val 150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28</xdr:col>
      <xdr:colOff>139700</xdr:colOff>
      <xdr:row>3</xdr:row>
      <xdr:rowOff>177800</xdr:rowOff>
    </xdr:from>
    <xdr:to>
      <xdr:col>33</xdr:col>
      <xdr:colOff>112712</xdr:colOff>
      <xdr:row>6</xdr:row>
      <xdr:rowOff>165100</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E79F2139-70C2-4B05-97EB-ADD0C6C705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208500" y="749300"/>
              <a:ext cx="3021012" cy="558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88900</xdr:colOff>
      <xdr:row>2</xdr:row>
      <xdr:rowOff>139700</xdr:rowOff>
    </xdr:from>
    <xdr:ext cx="1701800" cy="558800"/>
    <xdr:sp macro="" textlink="">
      <xdr:nvSpPr>
        <xdr:cNvPr id="21" name="TextBox 20">
          <a:extLst>
            <a:ext uri="{FF2B5EF4-FFF2-40B4-BE49-F238E27FC236}">
              <a16:creationId xmlns:a16="http://schemas.microsoft.com/office/drawing/2014/main" id="{E86303D1-5BAB-42E8-95E3-BC7DEA2CD39D}"/>
            </a:ext>
          </a:extLst>
        </xdr:cNvPr>
        <xdr:cNvSpPr txBox="1"/>
      </xdr:nvSpPr>
      <xdr:spPr>
        <a:xfrm>
          <a:off x="3746500" y="520700"/>
          <a:ext cx="1701800" cy="55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3200" b="1">
              <a:solidFill>
                <a:srgbClr val="01EE9E"/>
              </a:solidFill>
              <a:latin typeface="Brush Script MT" panose="03060802040406070304" pitchFamily="66" charset="0"/>
            </a:rPr>
            <a:t>GreenYield</a:t>
          </a:r>
          <a:endParaRPr lang="en-NG" sz="3200" b="1">
            <a:solidFill>
              <a:srgbClr val="01EE9E"/>
            </a:solidFill>
            <a:latin typeface="Brush Script MT" panose="03060802040406070304" pitchFamily="66" charset="0"/>
          </a:endParaRPr>
        </a:p>
      </xdr:txBody>
    </xdr:sp>
    <xdr:clientData/>
  </xdr:oneCellAnchor>
  <xdr:twoCellAnchor editAs="oneCell">
    <xdr:from>
      <xdr:col>5</xdr:col>
      <xdr:colOff>101604</xdr:colOff>
      <xdr:row>3</xdr:row>
      <xdr:rowOff>0</xdr:rowOff>
    </xdr:from>
    <xdr:to>
      <xdr:col>6</xdr:col>
      <xdr:colOff>152400</xdr:colOff>
      <xdr:row>5</xdr:row>
      <xdr:rowOff>152400</xdr:rowOff>
    </xdr:to>
    <xdr:pic>
      <xdr:nvPicPr>
        <xdr:cNvPr id="25" name="Picture 24">
          <a:extLst>
            <a:ext uri="{FF2B5EF4-FFF2-40B4-BE49-F238E27FC236}">
              <a16:creationId xmlns:a16="http://schemas.microsoft.com/office/drawing/2014/main" id="{7F6AB6F5-37BF-4CA1-B445-6E16DAF20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9604" y="571500"/>
          <a:ext cx="660396" cy="533400"/>
        </a:xfrm>
        <a:prstGeom prst="rect">
          <a:avLst/>
        </a:prstGeom>
      </xdr:spPr>
    </xdr:pic>
    <xdr:clientData/>
  </xdr:twoCellAnchor>
  <xdr:twoCellAnchor>
    <xdr:from>
      <xdr:col>4</xdr:col>
      <xdr:colOff>577850</xdr:colOff>
      <xdr:row>10</xdr:row>
      <xdr:rowOff>38100</xdr:rowOff>
    </xdr:from>
    <xdr:to>
      <xdr:col>9</xdr:col>
      <xdr:colOff>266700</xdr:colOff>
      <xdr:row>12</xdr:row>
      <xdr:rowOff>114300</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30D045D2-E811-470C-9107-8080AEBD1A61}"/>
            </a:ext>
          </a:extLst>
        </xdr:cNvPr>
        <xdr:cNvSpPr/>
      </xdr:nvSpPr>
      <xdr:spPr>
        <a:xfrm>
          <a:off x="3016250" y="1943100"/>
          <a:ext cx="2736850" cy="457200"/>
        </a:xfrm>
        <a:prstGeom prst="roundRect">
          <a:avLst>
            <a:gd name="adj" fmla="val 6141"/>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D0D3FC"/>
              </a:solidFill>
              <a:latin typeface="Bahnschrift SemiBold" panose="020B0502040204020203" pitchFamily="34" charset="0"/>
            </a:rPr>
            <a:t>OVERVIEW</a:t>
          </a:r>
          <a:endParaRPr lang="en-NG" sz="1800" b="1">
            <a:solidFill>
              <a:srgbClr val="D0D3FC"/>
            </a:solidFill>
            <a:latin typeface="Bahnschrift SemiBold" panose="020B0502040204020203" pitchFamily="34" charset="0"/>
          </a:endParaRPr>
        </a:p>
      </xdr:txBody>
    </xdr:sp>
    <xdr:clientData/>
  </xdr:twoCellAnchor>
  <xdr:twoCellAnchor>
    <xdr:from>
      <xdr:col>4</xdr:col>
      <xdr:colOff>577850</xdr:colOff>
      <xdr:row>13</xdr:row>
      <xdr:rowOff>59267</xdr:rowOff>
    </xdr:from>
    <xdr:to>
      <xdr:col>8</xdr:col>
      <xdr:colOff>539750</xdr:colOff>
      <xdr:row>15</xdr:row>
      <xdr:rowOff>135467</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C74D752F-7E49-4E9E-8C5D-4FEEE2C1E859}"/>
            </a:ext>
          </a:extLst>
        </xdr:cNvPr>
        <xdr:cNvSpPr/>
      </xdr:nvSpPr>
      <xdr:spPr>
        <a:xfrm>
          <a:off x="3016250" y="2535767"/>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ysClr val="windowText" lastClr="000000"/>
              </a:solidFill>
              <a:latin typeface="Bahnschrift SemiBold" panose="020B0502040204020203" pitchFamily="34" charset="0"/>
              <a:ea typeface="+mn-ea"/>
              <a:cs typeface="+mn-cs"/>
            </a:rPr>
            <a:t>CROP</a:t>
          </a:r>
          <a:r>
            <a:rPr lang="en-GB" sz="1600" b="1">
              <a:solidFill>
                <a:sysClr val="windowText" lastClr="000000"/>
              </a:solidFill>
              <a:latin typeface="Berlin Sans FB" panose="020E0602020502020306" pitchFamily="34" charset="0"/>
              <a:ea typeface="+mn-ea"/>
              <a:cs typeface="+mn-cs"/>
            </a:rPr>
            <a:t> </a:t>
          </a:r>
          <a:r>
            <a:rPr lang="en-GB" sz="1600" b="1">
              <a:solidFill>
                <a:sysClr val="windowText" lastClr="000000"/>
              </a:solidFill>
              <a:latin typeface="Bahnschrift SemiBold" panose="020B0502040204020203" pitchFamily="34" charset="0"/>
              <a:ea typeface="+mn-ea"/>
              <a:cs typeface="+mn-cs"/>
            </a:rPr>
            <a:t>INSIGHTS</a:t>
          </a:r>
        </a:p>
        <a:p>
          <a:pPr marL="0" indent="0" algn="ctr"/>
          <a:endParaRPr lang="en-NG" sz="1600" b="1">
            <a:solidFill>
              <a:sysClr val="windowText" lastClr="000000"/>
            </a:solidFill>
            <a:latin typeface="Berlin Sans FB" panose="020E0602020502020306" pitchFamily="34" charset="0"/>
            <a:ea typeface="+mn-ea"/>
            <a:cs typeface="+mn-cs"/>
          </a:endParaRPr>
        </a:p>
      </xdr:txBody>
    </xdr:sp>
    <xdr:clientData/>
  </xdr:twoCellAnchor>
  <xdr:twoCellAnchor>
    <xdr:from>
      <xdr:col>4</xdr:col>
      <xdr:colOff>577850</xdr:colOff>
      <xdr:row>16</xdr:row>
      <xdr:rowOff>80434</xdr:rowOff>
    </xdr:from>
    <xdr:to>
      <xdr:col>8</xdr:col>
      <xdr:colOff>539750</xdr:colOff>
      <xdr:row>18</xdr:row>
      <xdr:rowOff>156634</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36E87308-5770-48B0-9477-5A85A73F5946}"/>
            </a:ext>
          </a:extLst>
        </xdr:cNvPr>
        <xdr:cNvSpPr/>
      </xdr:nvSpPr>
      <xdr:spPr>
        <a:xfrm>
          <a:off x="3016250" y="3128434"/>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lvl="0" indent="0" algn="ctr"/>
          <a:r>
            <a:rPr lang="en-GB" sz="1600" b="1">
              <a:solidFill>
                <a:sysClr val="windowText" lastClr="000000"/>
              </a:solidFill>
              <a:latin typeface="Bahnschrift SemiBold" panose="020B0502040204020203" pitchFamily="34" charset="0"/>
              <a:ea typeface="+mn-ea"/>
              <a:cs typeface="+mn-cs"/>
            </a:rPr>
            <a:t>LOGISTICS ANALYSIS</a:t>
          </a:r>
          <a:endParaRPr lang="en-NG" sz="1600" b="1">
            <a:solidFill>
              <a:sysClr val="windowText" lastClr="000000"/>
            </a:solidFill>
            <a:latin typeface="Bahnschrift SemiBold" panose="020B0502040204020203" pitchFamily="34" charset="0"/>
            <a:ea typeface="+mn-ea"/>
            <a:cs typeface="+mn-cs"/>
          </a:endParaRPr>
        </a:p>
      </xdr:txBody>
    </xdr:sp>
    <xdr:clientData/>
  </xdr:twoCellAnchor>
  <xdr:twoCellAnchor>
    <xdr:from>
      <xdr:col>4</xdr:col>
      <xdr:colOff>577850</xdr:colOff>
      <xdr:row>19</xdr:row>
      <xdr:rowOff>101600</xdr:rowOff>
    </xdr:from>
    <xdr:to>
      <xdr:col>8</xdr:col>
      <xdr:colOff>539750</xdr:colOff>
      <xdr:row>21</xdr:row>
      <xdr:rowOff>177800</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FE413349-BF2A-44D7-8D92-24E4C4E83A2C}"/>
            </a:ext>
          </a:extLst>
        </xdr:cNvPr>
        <xdr:cNvSpPr/>
      </xdr:nvSpPr>
      <xdr:spPr>
        <a:xfrm>
          <a:off x="3016250" y="3721100"/>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ysClr val="windowText" lastClr="000000"/>
              </a:solidFill>
              <a:latin typeface="Bahnschrift SemiBold" panose="020B0502040204020203" pitchFamily="34" charset="0"/>
              <a:ea typeface="+mn-ea"/>
              <a:cs typeface="+mn-cs"/>
            </a:rPr>
            <a:t>DICTIONARY</a:t>
          </a:r>
          <a:endParaRPr lang="en-NG" sz="1600" b="1">
            <a:solidFill>
              <a:sysClr val="windowText" lastClr="000000"/>
            </a:solidFill>
            <a:latin typeface="Bahnschrift SemiBold" panose="020B0502040204020203" pitchFamily="34" charset="0"/>
            <a:ea typeface="+mn-ea"/>
            <a:cs typeface="+mn-cs"/>
          </a:endParaRPr>
        </a:p>
      </xdr:txBody>
    </xdr:sp>
    <xdr:clientData/>
  </xdr:twoCellAnchor>
  <xdr:oneCellAnchor>
    <xdr:from>
      <xdr:col>10</xdr:col>
      <xdr:colOff>177800</xdr:colOff>
      <xdr:row>7</xdr:row>
      <xdr:rowOff>160867</xdr:rowOff>
    </xdr:from>
    <xdr:ext cx="1727200" cy="307841"/>
    <xdr:sp macro="" textlink="">
      <xdr:nvSpPr>
        <xdr:cNvPr id="6" name="TextBox 5">
          <a:extLst>
            <a:ext uri="{FF2B5EF4-FFF2-40B4-BE49-F238E27FC236}">
              <a16:creationId xmlns:a16="http://schemas.microsoft.com/office/drawing/2014/main" id="{08850883-03A6-477F-9A53-2746C3C5D03D}"/>
            </a:ext>
          </a:extLst>
        </xdr:cNvPr>
        <xdr:cNvSpPr txBox="1"/>
      </xdr:nvSpPr>
      <xdr:spPr>
        <a:xfrm>
          <a:off x="6273800" y="1494367"/>
          <a:ext cx="17272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0">
              <a:solidFill>
                <a:sysClr val="windowText" lastClr="000000"/>
              </a:solidFill>
              <a:latin typeface="Bahnschrift SemiBold" panose="020B0502040204020203" pitchFamily="34" charset="0"/>
            </a:rPr>
            <a:t>TOTAL REVENUE</a:t>
          </a:r>
          <a:endParaRPr lang="en-NG" sz="1400" b="0">
            <a:solidFill>
              <a:sysClr val="windowText" lastClr="000000"/>
            </a:solidFill>
            <a:latin typeface="Bahnschrift SemiBold" panose="020B0502040204020203" pitchFamily="34" charset="0"/>
          </a:endParaRPr>
        </a:p>
      </xdr:txBody>
    </xdr:sp>
    <xdr:clientData/>
  </xdr:oneCellAnchor>
  <xdr:oneCellAnchor>
    <xdr:from>
      <xdr:col>16</xdr:col>
      <xdr:colOff>173567</xdr:colOff>
      <xdr:row>7</xdr:row>
      <xdr:rowOff>160867</xdr:rowOff>
    </xdr:from>
    <xdr:ext cx="1727200" cy="410633"/>
    <xdr:sp macro="" textlink="">
      <xdr:nvSpPr>
        <xdr:cNvPr id="26" name="TextBox 25">
          <a:extLst>
            <a:ext uri="{FF2B5EF4-FFF2-40B4-BE49-F238E27FC236}">
              <a16:creationId xmlns:a16="http://schemas.microsoft.com/office/drawing/2014/main" id="{0AF2C9C7-BEBB-41C2-B88B-5A038E081E14}"/>
            </a:ext>
          </a:extLst>
        </xdr:cNvPr>
        <xdr:cNvSpPr txBox="1"/>
      </xdr:nvSpPr>
      <xdr:spPr>
        <a:xfrm>
          <a:off x="9927167" y="1494367"/>
          <a:ext cx="1727200" cy="410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GB" sz="1400" b="0">
              <a:solidFill>
                <a:schemeClr val="tx1"/>
              </a:solidFill>
              <a:latin typeface="Bahnschrift SemiBold" panose="020B0502040204020203" pitchFamily="34" charset="0"/>
              <a:ea typeface="+mn-ea"/>
              <a:cs typeface="+mn-cs"/>
            </a:rPr>
            <a:t>TOTAL </a:t>
          </a:r>
          <a:r>
            <a:rPr lang="en-GB" sz="1400" b="0">
              <a:solidFill>
                <a:sysClr val="windowText" lastClr="000000"/>
              </a:solidFill>
              <a:latin typeface="Bahnschrift SemiBold" panose="020B0502040204020203" pitchFamily="34" charset="0"/>
              <a:ea typeface="+mn-ea"/>
              <a:cs typeface="+mn-cs"/>
            </a:rPr>
            <a:t>INPUT</a:t>
          </a:r>
          <a:r>
            <a:rPr lang="en-GB" sz="1400" b="0">
              <a:solidFill>
                <a:schemeClr val="tx1"/>
              </a:solidFill>
              <a:latin typeface="Bahnschrift SemiBold" panose="020B0502040204020203" pitchFamily="34" charset="0"/>
              <a:ea typeface="+mn-ea"/>
              <a:cs typeface="+mn-cs"/>
            </a:rPr>
            <a:t> COST</a:t>
          </a:r>
          <a:endParaRPr lang="en-NG" sz="1400" b="0">
            <a:solidFill>
              <a:schemeClr val="tx1"/>
            </a:solidFill>
            <a:latin typeface="Bahnschrift SemiBold" panose="020B0502040204020203" pitchFamily="34" charset="0"/>
            <a:ea typeface="+mn-ea"/>
            <a:cs typeface="+mn-cs"/>
          </a:endParaRPr>
        </a:p>
      </xdr:txBody>
    </xdr:sp>
    <xdr:clientData/>
  </xdr:oneCellAnchor>
  <xdr:oneCellAnchor>
    <xdr:from>
      <xdr:col>22</xdr:col>
      <xdr:colOff>169334</xdr:colOff>
      <xdr:row>7</xdr:row>
      <xdr:rowOff>160867</xdr:rowOff>
    </xdr:from>
    <xdr:ext cx="1727200" cy="307841"/>
    <xdr:sp macro="" textlink="">
      <xdr:nvSpPr>
        <xdr:cNvPr id="27" name="TextBox 26">
          <a:extLst>
            <a:ext uri="{FF2B5EF4-FFF2-40B4-BE49-F238E27FC236}">
              <a16:creationId xmlns:a16="http://schemas.microsoft.com/office/drawing/2014/main" id="{10E022C6-A95F-4B35-BDA7-3C83560C0F43}"/>
            </a:ext>
          </a:extLst>
        </xdr:cNvPr>
        <xdr:cNvSpPr txBox="1"/>
      </xdr:nvSpPr>
      <xdr:spPr>
        <a:xfrm>
          <a:off x="13580534" y="1494367"/>
          <a:ext cx="17272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GB" sz="1400" b="0">
              <a:solidFill>
                <a:schemeClr val="tx1"/>
              </a:solidFill>
              <a:latin typeface="Bahnschrift SemiBold" panose="020B0502040204020203" pitchFamily="34" charset="0"/>
              <a:ea typeface="+mn-ea"/>
              <a:cs typeface="+mn-cs"/>
            </a:rPr>
            <a:t>LOSS </a:t>
          </a:r>
          <a:r>
            <a:rPr lang="en-GB" sz="1400" b="0">
              <a:solidFill>
                <a:sysClr val="windowText" lastClr="000000"/>
              </a:solidFill>
              <a:latin typeface="Bahnschrift SemiBold" panose="020B0502040204020203" pitchFamily="34" charset="0"/>
              <a:ea typeface="+mn-ea"/>
              <a:cs typeface="+mn-cs"/>
            </a:rPr>
            <a:t>VALUE</a:t>
          </a:r>
          <a:endParaRPr lang="en-NG" sz="1400" b="0">
            <a:solidFill>
              <a:sysClr val="windowText" lastClr="000000"/>
            </a:solidFill>
            <a:latin typeface="Bahnschrift SemiBold" panose="020B0502040204020203" pitchFamily="34" charset="0"/>
            <a:ea typeface="+mn-ea"/>
            <a:cs typeface="+mn-cs"/>
          </a:endParaRPr>
        </a:p>
      </xdr:txBody>
    </xdr:sp>
    <xdr:clientData/>
  </xdr:oneCellAnchor>
  <xdr:oneCellAnchor>
    <xdr:from>
      <xdr:col>28</xdr:col>
      <xdr:colOff>165100</xdr:colOff>
      <xdr:row>7</xdr:row>
      <xdr:rowOff>160867</xdr:rowOff>
    </xdr:from>
    <xdr:ext cx="1727200" cy="307841"/>
    <xdr:sp macro="" textlink="">
      <xdr:nvSpPr>
        <xdr:cNvPr id="28" name="TextBox 27">
          <a:extLst>
            <a:ext uri="{FF2B5EF4-FFF2-40B4-BE49-F238E27FC236}">
              <a16:creationId xmlns:a16="http://schemas.microsoft.com/office/drawing/2014/main" id="{D16D9963-031F-4383-A333-E58F013B1D56}"/>
            </a:ext>
          </a:extLst>
        </xdr:cNvPr>
        <xdr:cNvSpPr txBox="1"/>
      </xdr:nvSpPr>
      <xdr:spPr>
        <a:xfrm>
          <a:off x="17233900" y="1494367"/>
          <a:ext cx="17272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GB" sz="1400" b="0">
              <a:solidFill>
                <a:sysClr val="windowText" lastClr="000000"/>
              </a:solidFill>
              <a:latin typeface="Bahnschrift SemiBold" panose="020B0502040204020203" pitchFamily="34" charset="0"/>
              <a:ea typeface="+mn-ea"/>
              <a:cs typeface="+mn-cs"/>
            </a:rPr>
            <a:t>PROFIT</a:t>
          </a:r>
          <a:r>
            <a:rPr lang="en-GB" sz="1400" b="0">
              <a:solidFill>
                <a:schemeClr val="tx1"/>
              </a:solidFill>
              <a:latin typeface="Bahnschrift SemiBold" panose="020B0502040204020203" pitchFamily="34" charset="0"/>
              <a:ea typeface="+mn-ea"/>
              <a:cs typeface="+mn-cs"/>
            </a:rPr>
            <a:t> MARGIN</a:t>
          </a:r>
          <a:endParaRPr lang="en-NG" sz="1400" b="0">
            <a:solidFill>
              <a:schemeClr val="tx1"/>
            </a:solidFill>
            <a:latin typeface="Bahnschrift SemiBold" panose="020B0502040204020203" pitchFamily="34" charset="0"/>
            <a:ea typeface="+mn-ea"/>
            <a:cs typeface="+mn-cs"/>
          </a:endParaRPr>
        </a:p>
      </xdr:txBody>
    </xdr:sp>
    <xdr:clientData/>
  </xdr:oneCellAnchor>
  <xdr:oneCellAnchor>
    <xdr:from>
      <xdr:col>10</xdr:col>
      <xdr:colOff>76200</xdr:colOff>
      <xdr:row>13</xdr:row>
      <xdr:rowOff>101600</xdr:rowOff>
    </xdr:from>
    <xdr:ext cx="825500" cy="307841"/>
    <xdr:sp macro="" textlink="">
      <xdr:nvSpPr>
        <xdr:cNvPr id="29" name="TextBox 28">
          <a:extLst>
            <a:ext uri="{FF2B5EF4-FFF2-40B4-BE49-F238E27FC236}">
              <a16:creationId xmlns:a16="http://schemas.microsoft.com/office/drawing/2014/main" id="{D5F21B68-31AF-444F-A568-5E09DFB01252}"/>
            </a:ext>
          </a:extLst>
        </xdr:cNvPr>
        <xdr:cNvSpPr txBox="1"/>
      </xdr:nvSpPr>
      <xdr:spPr>
        <a:xfrm>
          <a:off x="6172200" y="2578100"/>
          <a:ext cx="8255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0">
              <a:solidFill>
                <a:sysClr val="windowText" lastClr="000000"/>
              </a:solidFill>
              <a:latin typeface="Bahnschrift SemiBold" panose="020B0502040204020203" pitchFamily="34" charset="0"/>
            </a:rPr>
            <a:t>PROFIT</a:t>
          </a:r>
          <a:endParaRPr lang="en-NG" sz="1400" b="0">
            <a:solidFill>
              <a:sysClr val="windowText" lastClr="000000"/>
            </a:solidFill>
            <a:latin typeface="Bahnschrift SemiBold" panose="020B0502040204020203" pitchFamily="34" charset="0"/>
          </a:endParaRPr>
        </a:p>
      </xdr:txBody>
    </xdr:sp>
    <xdr:clientData/>
  </xdr:oneCellAnchor>
  <xdr:twoCellAnchor>
    <xdr:from>
      <xdr:col>22</xdr:col>
      <xdr:colOff>53732</xdr:colOff>
      <xdr:row>18</xdr:row>
      <xdr:rowOff>12700</xdr:rowOff>
    </xdr:from>
    <xdr:to>
      <xdr:col>33</xdr:col>
      <xdr:colOff>608468</xdr:colOff>
      <xdr:row>50</xdr:row>
      <xdr:rowOff>130744</xdr:rowOff>
    </xdr:to>
    <xdr:sp macro="" textlink="">
      <xdr:nvSpPr>
        <xdr:cNvPr id="32" name="Rectangle: Rounded Corners 31">
          <a:extLst>
            <a:ext uri="{FF2B5EF4-FFF2-40B4-BE49-F238E27FC236}">
              <a16:creationId xmlns:a16="http://schemas.microsoft.com/office/drawing/2014/main" id="{ACF2F950-91EA-434B-95BE-D506828A47B2}"/>
            </a:ext>
          </a:extLst>
        </xdr:cNvPr>
        <xdr:cNvSpPr/>
      </xdr:nvSpPr>
      <xdr:spPr>
        <a:xfrm>
          <a:off x="13464932" y="3441700"/>
          <a:ext cx="7260336" cy="6214044"/>
        </a:xfrm>
        <a:prstGeom prst="roundRect">
          <a:avLst>
            <a:gd name="adj" fmla="val 7241"/>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22</xdr:col>
      <xdr:colOff>66432</xdr:colOff>
      <xdr:row>21</xdr:row>
      <xdr:rowOff>88900</xdr:rowOff>
    </xdr:from>
    <xdr:to>
      <xdr:col>33</xdr:col>
      <xdr:colOff>485532</xdr:colOff>
      <xdr:row>38</xdr:row>
      <xdr:rowOff>76200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23109D94-9836-445A-A14B-9D8F59FCC0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477632" y="3956050"/>
              <a:ext cx="7124700" cy="31178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482600</xdr:colOff>
      <xdr:row>20</xdr:row>
      <xdr:rowOff>0</xdr:rowOff>
    </xdr:from>
    <xdr:to>
      <xdr:col>21</xdr:col>
      <xdr:colOff>228600</xdr:colOff>
      <xdr:row>33</xdr:row>
      <xdr:rowOff>101600</xdr:rowOff>
    </xdr:to>
    <xdr:graphicFrame macro="">
      <xdr:nvGraphicFramePr>
        <xdr:cNvPr id="34" name="Chart 33">
          <a:extLst>
            <a:ext uri="{FF2B5EF4-FFF2-40B4-BE49-F238E27FC236}">
              <a16:creationId xmlns:a16="http://schemas.microsoft.com/office/drawing/2014/main" id="{E6E6144E-F1CA-45E3-9FA9-5D84FE0C9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533400</xdr:colOff>
      <xdr:row>38</xdr:row>
      <xdr:rowOff>165100</xdr:rowOff>
    </xdr:from>
    <xdr:to>
      <xdr:col>21</xdr:col>
      <xdr:colOff>292100</xdr:colOff>
      <xdr:row>50</xdr:row>
      <xdr:rowOff>25401</xdr:rowOff>
    </xdr:to>
    <xdr:graphicFrame macro="">
      <xdr:nvGraphicFramePr>
        <xdr:cNvPr id="35" name="Chart 34">
          <a:extLst>
            <a:ext uri="{FF2B5EF4-FFF2-40B4-BE49-F238E27FC236}">
              <a16:creationId xmlns:a16="http://schemas.microsoft.com/office/drawing/2014/main" id="{283CD1C4-86B2-48E4-8268-946A5CABF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10</xdr:col>
      <xdr:colOff>127000</xdr:colOff>
      <xdr:row>8</xdr:row>
      <xdr:rowOff>165100</xdr:rowOff>
    </xdr:from>
    <xdr:ext cx="1701800" cy="469900"/>
    <xdr:sp macro="" textlink="Analysis!A6">
      <xdr:nvSpPr>
        <xdr:cNvPr id="7" name="TextBox 6">
          <a:extLst>
            <a:ext uri="{FF2B5EF4-FFF2-40B4-BE49-F238E27FC236}">
              <a16:creationId xmlns:a16="http://schemas.microsoft.com/office/drawing/2014/main" id="{C7DD3264-FBBA-4359-8E3F-6F595941A857}"/>
            </a:ext>
          </a:extLst>
        </xdr:cNvPr>
        <xdr:cNvSpPr txBox="1"/>
      </xdr:nvSpPr>
      <xdr:spPr>
        <a:xfrm>
          <a:off x="6223000" y="1689100"/>
          <a:ext cx="1701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A88633E-91D7-43A7-97BB-BDD66DCDA369}" type="TxLink">
            <a:rPr lang="en-US" sz="2800" b="1" i="0" u="none" strike="noStrike">
              <a:solidFill>
                <a:srgbClr val="0070C0"/>
              </a:solidFill>
              <a:latin typeface="Bahnschrift SemiBold" panose="020B0502040204020203" pitchFamily="34" charset="0"/>
            </a:rPr>
            <a:pPr/>
            <a:t>₦20.8B</a:t>
          </a:fld>
          <a:endParaRPr lang="en-NG" sz="2000" b="1">
            <a:solidFill>
              <a:srgbClr val="0070C0"/>
            </a:solidFill>
            <a:latin typeface="Bahnschrift SemiBold" panose="020B0502040204020203" pitchFamily="34" charset="0"/>
          </a:endParaRPr>
        </a:p>
      </xdr:txBody>
    </xdr:sp>
    <xdr:clientData/>
  </xdr:oneCellAnchor>
  <xdr:twoCellAnchor editAs="oneCell">
    <xdr:from>
      <xdr:col>10</xdr:col>
      <xdr:colOff>165100</xdr:colOff>
      <xdr:row>4</xdr:row>
      <xdr:rowOff>139701</xdr:rowOff>
    </xdr:from>
    <xdr:to>
      <xdr:col>22</xdr:col>
      <xdr:colOff>203200</xdr:colOff>
      <xdr:row>7</xdr:row>
      <xdr:rowOff>0</xdr:rowOff>
    </xdr:to>
    <mc:AlternateContent xmlns:mc="http://schemas.openxmlformats.org/markup-compatibility/2006" xmlns:a14="http://schemas.microsoft.com/office/drawing/2010/main">
      <mc:Choice Requires="a14">
        <xdr:graphicFrame macro="">
          <xdr:nvGraphicFramePr>
            <xdr:cNvPr id="36" name="Crop 1">
              <a:extLst>
                <a:ext uri="{FF2B5EF4-FFF2-40B4-BE49-F238E27FC236}">
                  <a16:creationId xmlns:a16="http://schemas.microsoft.com/office/drawing/2014/main" id="{54BBD8FA-7047-4DFB-8AC9-145DA251BFC4}"/>
                </a:ext>
              </a:extLst>
            </xdr:cNvPr>
            <xdr:cNvGraphicFramePr/>
          </xdr:nvGraphicFramePr>
          <xdr:xfrm>
            <a:off x="0" y="0"/>
            <a:ext cx="0" cy="0"/>
          </xdr:xfrm>
          <a:graphic>
            <a:graphicData uri="http://schemas.microsoft.com/office/drawing/2010/slicer">
              <sle:slicer xmlns:sle="http://schemas.microsoft.com/office/drawing/2010/slicer" name="Crop 1"/>
            </a:graphicData>
          </a:graphic>
        </xdr:graphicFrame>
      </mc:Choice>
      <mc:Fallback xmlns="">
        <xdr:sp macro="" textlink="">
          <xdr:nvSpPr>
            <xdr:cNvPr id="0" name=""/>
            <xdr:cNvSpPr>
              <a:spLocks noTextEdit="1"/>
            </xdr:cNvSpPr>
          </xdr:nvSpPr>
          <xdr:spPr>
            <a:xfrm>
              <a:off x="6261100" y="901701"/>
              <a:ext cx="7353300" cy="4317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139700</xdr:colOff>
      <xdr:row>8</xdr:row>
      <xdr:rowOff>165100</xdr:rowOff>
    </xdr:from>
    <xdr:ext cx="1841500" cy="520700"/>
    <xdr:sp macro="" textlink="Analysis!E6">
      <xdr:nvSpPr>
        <xdr:cNvPr id="37" name="TextBox 36">
          <a:extLst>
            <a:ext uri="{FF2B5EF4-FFF2-40B4-BE49-F238E27FC236}">
              <a16:creationId xmlns:a16="http://schemas.microsoft.com/office/drawing/2014/main" id="{5876B4F5-4046-450D-A727-FC9A097B9B04}"/>
            </a:ext>
          </a:extLst>
        </xdr:cNvPr>
        <xdr:cNvSpPr txBox="1"/>
      </xdr:nvSpPr>
      <xdr:spPr>
        <a:xfrm>
          <a:off x="9893300" y="1689100"/>
          <a:ext cx="1841500" cy="520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6359103-F210-440D-9A39-46E0A4A4E42E}" type="TxLink">
            <a:rPr lang="en-US" sz="2800" b="1" i="0" u="none" strike="noStrike">
              <a:solidFill>
                <a:srgbClr val="0070C0"/>
              </a:solidFill>
              <a:latin typeface="Bahnschrift SemiBold" panose="020B0502040204020203" pitchFamily="34" charset="0"/>
            </a:rPr>
            <a:pPr/>
            <a:t>₦201.7M</a:t>
          </a:fld>
          <a:endParaRPr lang="en-NG" sz="4000" b="1">
            <a:solidFill>
              <a:srgbClr val="0070C0"/>
            </a:solidFill>
            <a:latin typeface="Bahnschrift SemiBold" panose="020B0502040204020203" pitchFamily="34" charset="0"/>
          </a:endParaRPr>
        </a:p>
      </xdr:txBody>
    </xdr:sp>
    <xdr:clientData/>
  </xdr:oneCellAnchor>
  <xdr:oneCellAnchor>
    <xdr:from>
      <xdr:col>11</xdr:col>
      <xdr:colOff>114300</xdr:colOff>
      <xdr:row>13</xdr:row>
      <xdr:rowOff>0</xdr:rowOff>
    </xdr:from>
    <xdr:ext cx="1498600" cy="469900"/>
    <xdr:sp macro="" textlink="Analysis!B6">
      <xdr:nvSpPr>
        <xdr:cNvPr id="38" name="TextBox 37">
          <a:extLst>
            <a:ext uri="{FF2B5EF4-FFF2-40B4-BE49-F238E27FC236}">
              <a16:creationId xmlns:a16="http://schemas.microsoft.com/office/drawing/2014/main" id="{867481FE-8579-411E-8380-9DC376132BE2}"/>
            </a:ext>
          </a:extLst>
        </xdr:cNvPr>
        <xdr:cNvSpPr txBox="1"/>
      </xdr:nvSpPr>
      <xdr:spPr>
        <a:xfrm>
          <a:off x="6819900" y="2476500"/>
          <a:ext cx="14986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B08DB24-96D9-41D4-98B3-6EF2F9DFDA3C}" type="TxLink">
            <a:rPr lang="en-US" sz="2400" b="1" i="0" u="none" strike="noStrike">
              <a:solidFill>
                <a:srgbClr val="0070C0"/>
              </a:solidFill>
              <a:latin typeface="Bahnschrift SemiBold" panose="020B0502040204020203" pitchFamily="34" charset="0"/>
            </a:rPr>
            <a:pPr/>
            <a:t>₦15.7B</a:t>
          </a:fld>
          <a:endParaRPr lang="en-NG" sz="3600" b="1">
            <a:solidFill>
              <a:srgbClr val="0070C0"/>
            </a:solidFill>
            <a:latin typeface="Bahnschrift SemiBold" panose="020B0502040204020203" pitchFamily="34" charset="0"/>
          </a:endParaRPr>
        </a:p>
      </xdr:txBody>
    </xdr:sp>
    <xdr:clientData/>
  </xdr:oneCellAnchor>
  <xdr:oneCellAnchor>
    <xdr:from>
      <xdr:col>22</xdr:col>
      <xdr:colOff>152400</xdr:colOff>
      <xdr:row>8</xdr:row>
      <xdr:rowOff>165100</xdr:rowOff>
    </xdr:from>
    <xdr:ext cx="1701800" cy="469900"/>
    <xdr:sp macro="" textlink="Analysis!C6">
      <xdr:nvSpPr>
        <xdr:cNvPr id="39" name="TextBox 38">
          <a:extLst>
            <a:ext uri="{FF2B5EF4-FFF2-40B4-BE49-F238E27FC236}">
              <a16:creationId xmlns:a16="http://schemas.microsoft.com/office/drawing/2014/main" id="{C6192E65-ADF3-45A7-8B9A-16E7B3BB9708}"/>
            </a:ext>
          </a:extLst>
        </xdr:cNvPr>
        <xdr:cNvSpPr txBox="1"/>
      </xdr:nvSpPr>
      <xdr:spPr>
        <a:xfrm>
          <a:off x="13563600" y="1689100"/>
          <a:ext cx="1701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86C5DF-F1EE-4F9D-B2CC-2D81207C5BD2}" type="TxLink">
            <a:rPr lang="en-US" sz="2800" b="1" i="0" u="none" strike="noStrike">
              <a:solidFill>
                <a:srgbClr val="0070C0"/>
              </a:solidFill>
              <a:latin typeface="Bahnschrift SemiBold" panose="020B0502040204020203" pitchFamily="34" charset="0"/>
            </a:rPr>
            <a:pPr/>
            <a:t>₦4.9B</a:t>
          </a:fld>
          <a:endParaRPr lang="en-NG" sz="2800" b="1">
            <a:solidFill>
              <a:srgbClr val="0070C0"/>
            </a:solidFill>
            <a:latin typeface="Bahnschrift SemiBold" panose="020B0502040204020203" pitchFamily="34" charset="0"/>
          </a:endParaRPr>
        </a:p>
      </xdr:txBody>
    </xdr:sp>
    <xdr:clientData/>
  </xdr:oneCellAnchor>
  <xdr:oneCellAnchor>
    <xdr:from>
      <xdr:col>28</xdr:col>
      <xdr:colOff>165100</xdr:colOff>
      <xdr:row>8</xdr:row>
      <xdr:rowOff>165100</xdr:rowOff>
    </xdr:from>
    <xdr:ext cx="1701800" cy="469900"/>
    <xdr:sp macro="" textlink="Analysis!D6">
      <xdr:nvSpPr>
        <xdr:cNvPr id="40" name="TextBox 39">
          <a:extLst>
            <a:ext uri="{FF2B5EF4-FFF2-40B4-BE49-F238E27FC236}">
              <a16:creationId xmlns:a16="http://schemas.microsoft.com/office/drawing/2014/main" id="{BF062979-EE77-4F4E-9242-059024400860}"/>
            </a:ext>
          </a:extLst>
        </xdr:cNvPr>
        <xdr:cNvSpPr txBox="1"/>
      </xdr:nvSpPr>
      <xdr:spPr>
        <a:xfrm>
          <a:off x="17233900" y="1689100"/>
          <a:ext cx="1701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269C613-0177-4174-AD01-BBF6C5D3678E}" type="TxLink">
            <a:rPr lang="en-US" sz="2800" b="0" i="0" u="none" strike="noStrike">
              <a:solidFill>
                <a:srgbClr val="0070C0"/>
              </a:solidFill>
              <a:latin typeface="Bahnschrift SemiBold" panose="020B0502040204020203" pitchFamily="34" charset="0"/>
            </a:rPr>
            <a:pPr/>
            <a:t>75.31%</a:t>
          </a:fld>
          <a:endParaRPr lang="en-NG" sz="2800" b="1">
            <a:solidFill>
              <a:srgbClr val="0070C0"/>
            </a:solidFill>
            <a:latin typeface="Bahnschrift SemiBold" panose="020B0502040204020203" pitchFamily="34" charset="0"/>
          </a:endParaRPr>
        </a:p>
      </xdr:txBody>
    </xdr:sp>
    <xdr:clientData/>
  </xdr:oneCellAnchor>
  <xdr:twoCellAnchor>
    <xdr:from>
      <xdr:col>22</xdr:col>
      <xdr:colOff>165100</xdr:colOff>
      <xdr:row>35</xdr:row>
      <xdr:rowOff>114300</xdr:rowOff>
    </xdr:from>
    <xdr:to>
      <xdr:col>33</xdr:col>
      <xdr:colOff>558800</xdr:colOff>
      <xdr:row>50</xdr:row>
      <xdr:rowOff>0</xdr:rowOff>
    </xdr:to>
    <xdr:graphicFrame macro="">
      <xdr:nvGraphicFramePr>
        <xdr:cNvPr id="42" name="Chart 41">
          <a:extLst>
            <a:ext uri="{FF2B5EF4-FFF2-40B4-BE49-F238E27FC236}">
              <a16:creationId xmlns:a16="http://schemas.microsoft.com/office/drawing/2014/main" id="{59BDE800-F053-4504-9FD4-524ADB494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22</xdr:col>
      <xdr:colOff>355600</xdr:colOff>
      <xdr:row>19</xdr:row>
      <xdr:rowOff>12700</xdr:rowOff>
    </xdr:from>
    <xdr:ext cx="4127500" cy="307841"/>
    <xdr:sp macro="" textlink="">
      <xdr:nvSpPr>
        <xdr:cNvPr id="43" name="TextBox 42">
          <a:extLst>
            <a:ext uri="{FF2B5EF4-FFF2-40B4-BE49-F238E27FC236}">
              <a16:creationId xmlns:a16="http://schemas.microsoft.com/office/drawing/2014/main" id="{1674D109-7BD7-4408-BD7C-551EAE5AB41E}"/>
            </a:ext>
          </a:extLst>
        </xdr:cNvPr>
        <xdr:cNvSpPr txBox="1"/>
      </xdr:nvSpPr>
      <xdr:spPr>
        <a:xfrm>
          <a:off x="13766800" y="3632200"/>
          <a:ext cx="41275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lang="en-GB" sz="1400" b="0">
              <a:solidFill>
                <a:sysClr val="windowText" lastClr="000000"/>
              </a:solidFill>
              <a:latin typeface="Bahnschrift SemiBold" panose="020B0502040204020203" pitchFamily="34" charset="0"/>
              <a:ea typeface="+mn-ea"/>
              <a:cs typeface="+mn-cs"/>
            </a:rPr>
            <a:t>PROFIT MARGIN (%) BY COUNTRY </a:t>
          </a:r>
          <a:endParaRPr lang="en-NG" sz="1400" b="0">
            <a:solidFill>
              <a:sysClr val="windowText" lastClr="000000"/>
            </a:solidFill>
            <a:latin typeface="Bahnschrift SemiBold" panose="020B0502040204020203" pitchFamily="34" charset="0"/>
            <a:ea typeface="+mn-ea"/>
            <a:cs typeface="+mn-cs"/>
          </a:endParaRPr>
        </a:p>
      </xdr:txBody>
    </xdr:sp>
    <xdr:clientData/>
  </xdr:oneCellAnchor>
  <xdr:oneCellAnchor>
    <xdr:from>
      <xdr:col>10</xdr:col>
      <xdr:colOff>177800</xdr:colOff>
      <xdr:row>18</xdr:row>
      <xdr:rowOff>88900</xdr:rowOff>
    </xdr:from>
    <xdr:ext cx="4127500" cy="307841"/>
    <xdr:sp macro="" textlink="">
      <xdr:nvSpPr>
        <xdr:cNvPr id="44" name="TextBox 43">
          <a:extLst>
            <a:ext uri="{FF2B5EF4-FFF2-40B4-BE49-F238E27FC236}">
              <a16:creationId xmlns:a16="http://schemas.microsoft.com/office/drawing/2014/main" id="{BC1F3FDA-2E89-4884-8FAD-B98D84E4540B}"/>
            </a:ext>
          </a:extLst>
        </xdr:cNvPr>
        <xdr:cNvSpPr txBox="1"/>
      </xdr:nvSpPr>
      <xdr:spPr>
        <a:xfrm>
          <a:off x="6273800" y="3517900"/>
          <a:ext cx="41275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lang="en-GB" sz="1400" b="0">
              <a:solidFill>
                <a:sysClr val="windowText" lastClr="000000"/>
              </a:solidFill>
              <a:latin typeface="Bahnschrift SemiBold" panose="020B0502040204020203" pitchFamily="34" charset="0"/>
              <a:ea typeface="+mn-ea"/>
              <a:cs typeface="+mn-cs"/>
            </a:rPr>
            <a:t>TOTAL REVENUE BY COUNTRY </a:t>
          </a:r>
          <a:endParaRPr lang="en-NG" sz="1400" b="0">
            <a:solidFill>
              <a:sysClr val="windowText" lastClr="000000"/>
            </a:solidFill>
            <a:latin typeface="Bahnschrift SemiBold" panose="020B0502040204020203" pitchFamily="34" charset="0"/>
            <a:ea typeface="+mn-ea"/>
            <a:cs typeface="+mn-cs"/>
          </a:endParaRPr>
        </a:p>
      </xdr:txBody>
    </xdr:sp>
    <xdr:clientData/>
  </xdr:oneCellAnchor>
  <xdr:oneCellAnchor>
    <xdr:from>
      <xdr:col>10</xdr:col>
      <xdr:colOff>304800</xdr:colOff>
      <xdr:row>35</xdr:row>
      <xdr:rowOff>88900</xdr:rowOff>
    </xdr:from>
    <xdr:ext cx="4127500" cy="307841"/>
    <xdr:sp macro="" textlink="">
      <xdr:nvSpPr>
        <xdr:cNvPr id="45" name="TextBox 44">
          <a:extLst>
            <a:ext uri="{FF2B5EF4-FFF2-40B4-BE49-F238E27FC236}">
              <a16:creationId xmlns:a16="http://schemas.microsoft.com/office/drawing/2014/main" id="{D55CE025-42E4-43A2-A731-58FCCA1F80D3}"/>
            </a:ext>
          </a:extLst>
        </xdr:cNvPr>
        <xdr:cNvSpPr txBox="1"/>
      </xdr:nvSpPr>
      <xdr:spPr>
        <a:xfrm>
          <a:off x="6400800" y="6756400"/>
          <a:ext cx="41275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lang="en-GB" sz="1400" b="0">
              <a:solidFill>
                <a:sysClr val="windowText" lastClr="000000"/>
              </a:solidFill>
              <a:latin typeface="Bahnschrift SemiBold" panose="020B0502040204020203" pitchFamily="34" charset="0"/>
              <a:ea typeface="+mn-ea"/>
              <a:cs typeface="+mn-cs"/>
            </a:rPr>
            <a:t>YEARLY PROFIT (2021 - 2025)</a:t>
          </a:r>
          <a:endParaRPr lang="en-NG" sz="1400" b="0">
            <a:solidFill>
              <a:sysClr val="windowText" lastClr="000000"/>
            </a:solidFill>
            <a:latin typeface="Bahnschrift SemiBold" panose="020B0502040204020203" pitchFamily="34" charset="0"/>
            <a:ea typeface="+mn-ea"/>
            <a:cs typeface="+mn-cs"/>
          </a:endParaRPr>
        </a:p>
      </xdr:txBody>
    </xdr:sp>
    <xdr:clientData/>
  </xdr:oneCellAnchor>
  <xdr:oneCellAnchor>
    <xdr:from>
      <xdr:col>13</xdr:col>
      <xdr:colOff>584200</xdr:colOff>
      <xdr:row>9</xdr:row>
      <xdr:rowOff>44450</xdr:rowOff>
    </xdr:from>
    <xdr:ext cx="1130300" cy="469900"/>
    <xdr:sp macro="" textlink="Analysis!M6">
      <xdr:nvSpPr>
        <xdr:cNvPr id="41" name="TextBox 40">
          <a:extLst>
            <a:ext uri="{FF2B5EF4-FFF2-40B4-BE49-F238E27FC236}">
              <a16:creationId xmlns:a16="http://schemas.microsoft.com/office/drawing/2014/main" id="{DAF87425-2F79-4913-B1F1-0F7A27C688D0}"/>
            </a:ext>
          </a:extLst>
        </xdr:cNvPr>
        <xdr:cNvSpPr txBox="1"/>
      </xdr:nvSpPr>
      <xdr:spPr>
        <a:xfrm>
          <a:off x="8509000" y="1758950"/>
          <a:ext cx="11303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8160C0D-F1C0-451A-BF58-26757C88C1D7}" type="TxLink">
            <a:rPr lang="en-US" sz="1400" b="1" i="0" u="none" strike="noStrike">
              <a:solidFill>
                <a:srgbClr val="000000"/>
              </a:solidFill>
              <a:latin typeface="Bahnschrift SemiBold" panose="020B0502040204020203" pitchFamily="34" charset="0"/>
              <a:ea typeface="+mn-ea"/>
              <a:cs typeface="Calibri"/>
            </a:rPr>
            <a:pPr marL="0" indent="0"/>
            <a:t>▲ +8% YoY</a:t>
          </a:fld>
          <a:endParaRPr lang="en-NG" sz="1400" b="1"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13</xdr:col>
      <xdr:colOff>584200</xdr:colOff>
      <xdr:row>13</xdr:row>
      <xdr:rowOff>50800</xdr:rowOff>
    </xdr:from>
    <xdr:ext cx="1130300" cy="469900"/>
    <xdr:sp macro="" textlink="Analysis!M7">
      <xdr:nvSpPr>
        <xdr:cNvPr id="46" name="TextBox 45">
          <a:extLst>
            <a:ext uri="{FF2B5EF4-FFF2-40B4-BE49-F238E27FC236}">
              <a16:creationId xmlns:a16="http://schemas.microsoft.com/office/drawing/2014/main" id="{40479C4F-9507-4B98-8A50-FB191E0877B4}"/>
            </a:ext>
          </a:extLst>
        </xdr:cNvPr>
        <xdr:cNvSpPr txBox="1"/>
      </xdr:nvSpPr>
      <xdr:spPr>
        <a:xfrm>
          <a:off x="8509000" y="2527300"/>
          <a:ext cx="11303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481087E-B4EE-4434-99D6-D29584368F54}" type="TxLink">
            <a:rPr lang="en-US" sz="1400" b="1" i="0" u="none" strike="noStrike">
              <a:solidFill>
                <a:srgbClr val="000000"/>
              </a:solidFill>
              <a:latin typeface="Bahnschrift SemiBold" panose="020B0502040204020203" pitchFamily="34" charset="0"/>
              <a:ea typeface="+mn-ea"/>
              <a:cs typeface="Calibri"/>
            </a:rPr>
            <a:pPr marL="0" indent="0"/>
            <a:t>▲ +8% YoY</a:t>
          </a:fld>
          <a:endParaRPr lang="en-NG" sz="1400" b="1"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19</xdr:col>
      <xdr:colOff>584200</xdr:colOff>
      <xdr:row>9</xdr:row>
      <xdr:rowOff>52916</xdr:rowOff>
    </xdr:from>
    <xdr:ext cx="1130300" cy="469900"/>
    <xdr:sp macro="" textlink="Analysis!M9">
      <xdr:nvSpPr>
        <xdr:cNvPr id="47" name="TextBox 46">
          <a:extLst>
            <a:ext uri="{FF2B5EF4-FFF2-40B4-BE49-F238E27FC236}">
              <a16:creationId xmlns:a16="http://schemas.microsoft.com/office/drawing/2014/main" id="{DF3657BA-8C67-42B0-8F98-71E6C57E5153}"/>
            </a:ext>
          </a:extLst>
        </xdr:cNvPr>
        <xdr:cNvSpPr txBox="1"/>
      </xdr:nvSpPr>
      <xdr:spPr>
        <a:xfrm>
          <a:off x="12166600" y="1767416"/>
          <a:ext cx="11303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0F39807B-6E29-4362-AF7C-90A14FFA5110}" type="TxLink">
            <a:rPr lang="en-US" sz="1400" b="1" i="0" u="none" strike="noStrike">
              <a:solidFill>
                <a:srgbClr val="000000"/>
              </a:solidFill>
              <a:latin typeface="Bahnschrift SemiBold" panose="020B0502040204020203" pitchFamily="34" charset="0"/>
              <a:ea typeface="+mn-ea"/>
              <a:cs typeface="Calibri"/>
            </a:rPr>
            <a:pPr marL="0" indent="0"/>
            <a:t>▼ -1% YoY</a:t>
          </a:fld>
          <a:endParaRPr lang="en-NG" sz="1400" b="1"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584200</xdr:colOff>
      <xdr:row>9</xdr:row>
      <xdr:rowOff>61383</xdr:rowOff>
    </xdr:from>
    <xdr:ext cx="1130300" cy="469900"/>
    <xdr:sp macro="" textlink="Analysis!M8">
      <xdr:nvSpPr>
        <xdr:cNvPr id="48" name="TextBox 47">
          <a:extLst>
            <a:ext uri="{FF2B5EF4-FFF2-40B4-BE49-F238E27FC236}">
              <a16:creationId xmlns:a16="http://schemas.microsoft.com/office/drawing/2014/main" id="{F4497778-18EB-464F-8E39-53D32D189097}"/>
            </a:ext>
          </a:extLst>
        </xdr:cNvPr>
        <xdr:cNvSpPr txBox="1"/>
      </xdr:nvSpPr>
      <xdr:spPr>
        <a:xfrm>
          <a:off x="15824200" y="1775883"/>
          <a:ext cx="11303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961459A-6E44-4BE0-80B4-5F9138AF7593}" type="TxLink">
            <a:rPr lang="en-US" sz="1400" b="1" i="0" u="none" strike="noStrike">
              <a:solidFill>
                <a:srgbClr val="000000"/>
              </a:solidFill>
              <a:latin typeface="Bahnschrift SemiBold" panose="020B0502040204020203" pitchFamily="34" charset="0"/>
              <a:ea typeface="+mn-ea"/>
              <a:cs typeface="Calibri"/>
            </a:rPr>
            <a:pPr marL="0" indent="0"/>
            <a:t>▲ +7% YoY</a:t>
          </a:fld>
          <a:endParaRPr lang="en-NG" sz="1400" b="1"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31</xdr:col>
      <xdr:colOff>584200</xdr:colOff>
      <xdr:row>9</xdr:row>
      <xdr:rowOff>19050</xdr:rowOff>
    </xdr:from>
    <xdr:ext cx="1371600" cy="520700"/>
    <xdr:sp macro="" textlink="Analysis!M10">
      <xdr:nvSpPr>
        <xdr:cNvPr id="49" name="TextBox 48">
          <a:extLst>
            <a:ext uri="{FF2B5EF4-FFF2-40B4-BE49-F238E27FC236}">
              <a16:creationId xmlns:a16="http://schemas.microsoft.com/office/drawing/2014/main" id="{731B9C76-A879-48D2-8AF0-FF5E63CE4352}"/>
            </a:ext>
          </a:extLst>
        </xdr:cNvPr>
        <xdr:cNvSpPr txBox="1"/>
      </xdr:nvSpPr>
      <xdr:spPr>
        <a:xfrm>
          <a:off x="19481800" y="1733550"/>
          <a:ext cx="1371600" cy="520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1CFA289-C520-47C9-833F-92432ABB7053}" type="TxLink">
            <a:rPr lang="en-US" sz="1400" b="1" i="0" u="none" strike="noStrike">
              <a:solidFill>
                <a:srgbClr val="000000"/>
              </a:solidFill>
              <a:latin typeface="Bahnschrift SemiBold" panose="020B0502040204020203" pitchFamily="34" charset="0"/>
              <a:ea typeface="+mn-ea"/>
              <a:cs typeface="Calibri"/>
            </a:rPr>
            <a:pPr marL="0" indent="0"/>
            <a:t>▲ +0% YoY</a:t>
          </a:fld>
          <a:endParaRPr lang="en-NG" sz="1400" b="1" i="0" u="none" strike="noStrike">
            <a:solidFill>
              <a:srgbClr val="000000"/>
            </a:solidFill>
            <a:latin typeface="Bahnschrift SemiBold" panose="020B0502040204020203" pitchFamily="34" charset="0"/>
            <a:ea typeface="+mn-ea"/>
            <a:cs typeface="Calibri"/>
          </a:endParaRPr>
        </a:p>
      </xdr:txBody>
    </xdr:sp>
    <xdr:clientData/>
  </xdr:oneCellAnchor>
  <xdr:twoCellAnchor>
    <xdr:from>
      <xdr:col>16</xdr:col>
      <xdr:colOff>304800</xdr:colOff>
      <xdr:row>11</xdr:row>
      <xdr:rowOff>106538</xdr:rowOff>
    </xdr:from>
    <xdr:to>
      <xdr:col>21</xdr:col>
      <xdr:colOff>128016</xdr:colOff>
      <xdr:row>16</xdr:row>
      <xdr:rowOff>41006</xdr:rowOff>
    </xdr:to>
    <xdr:graphicFrame macro="">
      <xdr:nvGraphicFramePr>
        <xdr:cNvPr id="50" name="Chart 49">
          <a:extLst>
            <a:ext uri="{FF2B5EF4-FFF2-40B4-BE49-F238E27FC236}">
              <a16:creationId xmlns:a16="http://schemas.microsoft.com/office/drawing/2014/main" id="{B031EEF2-D3E9-4C45-AFCE-863BC026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368300</xdr:colOff>
      <xdr:row>11</xdr:row>
      <xdr:rowOff>114300</xdr:rowOff>
    </xdr:from>
    <xdr:to>
      <xdr:col>27</xdr:col>
      <xdr:colOff>190500</xdr:colOff>
      <xdr:row>16</xdr:row>
      <xdr:rowOff>50800</xdr:rowOff>
    </xdr:to>
    <xdr:graphicFrame macro="">
      <xdr:nvGraphicFramePr>
        <xdr:cNvPr id="51" name="Chart 50">
          <a:extLst>
            <a:ext uri="{FF2B5EF4-FFF2-40B4-BE49-F238E27FC236}">
              <a16:creationId xmlns:a16="http://schemas.microsoft.com/office/drawing/2014/main" id="{CD745382-371A-41CE-B5CD-F552E2886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228600</xdr:colOff>
      <xdr:row>11</xdr:row>
      <xdr:rowOff>133350</xdr:rowOff>
    </xdr:from>
    <xdr:to>
      <xdr:col>33</xdr:col>
      <xdr:colOff>51816</xdr:colOff>
      <xdr:row>16</xdr:row>
      <xdr:rowOff>67818</xdr:rowOff>
    </xdr:to>
    <xdr:graphicFrame macro="">
      <xdr:nvGraphicFramePr>
        <xdr:cNvPr id="52" name="Chart 51">
          <a:extLst>
            <a:ext uri="{FF2B5EF4-FFF2-40B4-BE49-F238E27FC236}">
              <a16:creationId xmlns:a16="http://schemas.microsoft.com/office/drawing/2014/main" id="{B8DF51F5-9F09-4F6D-863A-B1968C900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152400</xdr:colOff>
      <xdr:row>1</xdr:row>
      <xdr:rowOff>177800</xdr:rowOff>
    </xdr:from>
    <xdr:ext cx="11722100" cy="280205"/>
    <xdr:sp macro="" textlink="">
      <xdr:nvSpPr>
        <xdr:cNvPr id="5" name="TextBox 4">
          <a:extLst>
            <a:ext uri="{FF2B5EF4-FFF2-40B4-BE49-F238E27FC236}">
              <a16:creationId xmlns:a16="http://schemas.microsoft.com/office/drawing/2014/main" id="{42FEC400-0876-4528-A1F1-FA3A5953BE9D}"/>
            </a:ext>
          </a:extLst>
        </xdr:cNvPr>
        <xdr:cNvSpPr txBox="1"/>
      </xdr:nvSpPr>
      <xdr:spPr>
        <a:xfrm>
          <a:off x="6248400" y="368300"/>
          <a:ext cx="117221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latin typeface="+mn-lt"/>
            </a:rPr>
            <a:t>A SUMMARY</a:t>
          </a:r>
          <a:r>
            <a:rPr lang="en-GB" sz="1200" baseline="0">
              <a:latin typeface="+mn-lt"/>
            </a:rPr>
            <a:t> OF HOW STORAGE LOSSES, OPERATIONAL FACTORS, AND  LOGISTICS AFFECTS CROPS PROFITABILITY AND EFFICIENCY ACROSS WEST AFRICAN SUPPLY CHAIN (2021 - 2025)</a:t>
          </a:r>
          <a:endParaRPr lang="en-NG" sz="1200">
            <a:latin typeface="+mn-lt"/>
          </a:endParaRPr>
        </a:p>
      </xdr:txBody>
    </xdr:sp>
    <xdr:clientData/>
  </xdr:oneCellAnchor>
  <xdr:twoCellAnchor editAs="oneCell">
    <xdr:from>
      <xdr:col>30</xdr:col>
      <xdr:colOff>165100</xdr:colOff>
      <xdr:row>18</xdr:row>
      <xdr:rowOff>152400</xdr:rowOff>
    </xdr:from>
    <xdr:to>
      <xdr:col>33</xdr:col>
      <xdr:colOff>241300</xdr:colOff>
      <xdr:row>21</xdr:row>
      <xdr:rowOff>177800</xdr:rowOff>
    </xdr:to>
    <mc:AlternateContent xmlns:mc="http://schemas.openxmlformats.org/markup-compatibility/2006" xmlns:a14="http://schemas.microsoft.com/office/drawing/2010/main">
      <mc:Choice Requires="a14">
        <xdr:graphicFrame macro="">
          <xdr:nvGraphicFramePr>
            <xdr:cNvPr id="53" name="Season 1">
              <a:extLst>
                <a:ext uri="{FF2B5EF4-FFF2-40B4-BE49-F238E27FC236}">
                  <a16:creationId xmlns:a16="http://schemas.microsoft.com/office/drawing/2014/main" id="{FB4A551B-10BD-4FC8-A245-642E0FC6351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8453100" y="3581400"/>
              <a:ext cx="1905000" cy="5969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1</xdr:row>
      <xdr:rowOff>88900</xdr:rowOff>
    </xdr:from>
    <xdr:to>
      <xdr:col>29</xdr:col>
      <xdr:colOff>756920</xdr:colOff>
      <xdr:row>51</xdr:row>
      <xdr:rowOff>63500</xdr:rowOff>
    </xdr:to>
    <xdr:sp macro="" textlink="">
      <xdr:nvSpPr>
        <xdr:cNvPr id="126" name="Rectangle: Rounded Corners 125">
          <a:extLst>
            <a:ext uri="{FF2B5EF4-FFF2-40B4-BE49-F238E27FC236}">
              <a16:creationId xmlns:a16="http://schemas.microsoft.com/office/drawing/2014/main" id="{8E9064B9-3AF7-43A4-80D1-706982D0B46A}"/>
            </a:ext>
          </a:extLst>
        </xdr:cNvPr>
        <xdr:cNvSpPr/>
      </xdr:nvSpPr>
      <xdr:spPr>
        <a:xfrm>
          <a:off x="2667000" y="279400"/>
          <a:ext cx="18105120" cy="9613900"/>
        </a:xfrm>
        <a:prstGeom prst="roundRect">
          <a:avLst>
            <a:gd name="adj" fmla="val 6036"/>
          </a:avLst>
        </a:prstGeom>
        <a:solidFill>
          <a:srgbClr val="EAED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508000</xdr:colOff>
      <xdr:row>5</xdr:row>
      <xdr:rowOff>152400</xdr:rowOff>
    </xdr:from>
    <xdr:to>
      <xdr:col>29</xdr:col>
      <xdr:colOff>673100</xdr:colOff>
      <xdr:row>51</xdr:row>
      <xdr:rowOff>0</xdr:rowOff>
    </xdr:to>
    <xdr:sp macro="" textlink="">
      <xdr:nvSpPr>
        <xdr:cNvPr id="33" name="Rectangle: Rounded Corners 32">
          <a:extLst>
            <a:ext uri="{FF2B5EF4-FFF2-40B4-BE49-F238E27FC236}">
              <a16:creationId xmlns:a16="http://schemas.microsoft.com/office/drawing/2014/main" id="{6B018B12-5046-47C7-A7B3-044049FAEC90}"/>
            </a:ext>
          </a:extLst>
        </xdr:cNvPr>
        <xdr:cNvSpPr>
          <a:spLocks noChangeAspect="1"/>
        </xdr:cNvSpPr>
      </xdr:nvSpPr>
      <xdr:spPr>
        <a:xfrm>
          <a:off x="13309600" y="1104900"/>
          <a:ext cx="7378700" cy="8724900"/>
        </a:xfrm>
        <a:prstGeom prst="roundRect">
          <a:avLst>
            <a:gd name="adj" fmla="val 45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295518</xdr:colOff>
      <xdr:row>1</xdr:row>
      <xdr:rowOff>133350</xdr:rowOff>
    </xdr:from>
    <xdr:to>
      <xdr:col>9</xdr:col>
      <xdr:colOff>212968</xdr:colOff>
      <xdr:row>51</xdr:row>
      <xdr:rowOff>101600</xdr:rowOff>
    </xdr:to>
    <xdr:sp macro="" textlink="">
      <xdr:nvSpPr>
        <xdr:cNvPr id="21" name="Rectangle: Top Corners Rounded 20">
          <a:extLst>
            <a:ext uri="{FF2B5EF4-FFF2-40B4-BE49-F238E27FC236}">
              <a16:creationId xmlns:a16="http://schemas.microsoft.com/office/drawing/2014/main" id="{A6A54783-897B-4EF7-920A-E163CA72988A}"/>
            </a:ext>
          </a:extLst>
        </xdr:cNvPr>
        <xdr:cNvSpPr>
          <a:spLocks noChangeAspect="1"/>
        </xdr:cNvSpPr>
      </xdr:nvSpPr>
      <xdr:spPr>
        <a:xfrm rot="16200000">
          <a:off x="-587132" y="3644900"/>
          <a:ext cx="9607550" cy="2965450"/>
        </a:xfrm>
        <a:prstGeom prst="round2SameRect">
          <a:avLst>
            <a:gd name="adj1" fmla="val 16474"/>
            <a:gd name="adj2" fmla="val 0"/>
          </a:avLst>
        </a:prstGeom>
        <a:gradFill>
          <a:gsLst>
            <a:gs pos="0">
              <a:srgbClr val="D0D3FC"/>
            </a:gs>
            <a:gs pos="74000">
              <a:srgbClr val="B0C6E1"/>
            </a:gs>
            <a:gs pos="83000">
              <a:schemeClr val="accent1">
                <a:lumMod val="45000"/>
                <a:lumOff val="55000"/>
              </a:schemeClr>
            </a:gs>
            <a:gs pos="100000">
              <a:srgbClr val="C6D9F1"/>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NG" sz="1100">
            <a:solidFill>
              <a:schemeClr val="lt1"/>
            </a:solidFill>
            <a:latin typeface="+mn-lt"/>
            <a:ea typeface="+mn-ea"/>
            <a:cs typeface="+mn-cs"/>
          </a:endParaRPr>
        </a:p>
      </xdr:txBody>
    </xdr:sp>
    <xdr:clientData/>
  </xdr:twoCellAnchor>
  <xdr:oneCellAnchor>
    <xdr:from>
      <xdr:col>6</xdr:col>
      <xdr:colOff>35168</xdr:colOff>
      <xdr:row>3</xdr:row>
      <xdr:rowOff>25400</xdr:rowOff>
    </xdr:from>
    <xdr:ext cx="1701800" cy="558800"/>
    <xdr:sp macro="" textlink="">
      <xdr:nvSpPr>
        <xdr:cNvPr id="22" name="TextBox 21">
          <a:extLst>
            <a:ext uri="{FF2B5EF4-FFF2-40B4-BE49-F238E27FC236}">
              <a16:creationId xmlns:a16="http://schemas.microsoft.com/office/drawing/2014/main" id="{6C87F026-7359-48FC-9E70-8497DCD38790}"/>
            </a:ext>
          </a:extLst>
        </xdr:cNvPr>
        <xdr:cNvSpPr txBox="1">
          <a:spLocks noChangeAspect="1"/>
        </xdr:cNvSpPr>
      </xdr:nvSpPr>
      <xdr:spPr>
        <a:xfrm>
          <a:off x="3692768" y="596900"/>
          <a:ext cx="1701800" cy="55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3200" b="1">
              <a:solidFill>
                <a:srgbClr val="01EE9E"/>
              </a:solidFill>
              <a:latin typeface="Brush Script MT" panose="03060802040406070304" pitchFamily="66" charset="0"/>
            </a:rPr>
            <a:t>GreenYield</a:t>
          </a:r>
          <a:endParaRPr lang="en-NG" sz="3200" b="1">
            <a:solidFill>
              <a:srgbClr val="01EE9E"/>
            </a:solidFill>
            <a:latin typeface="Brush Script MT" panose="03060802040406070304" pitchFamily="66" charset="0"/>
          </a:endParaRPr>
        </a:p>
      </xdr:txBody>
    </xdr:sp>
    <xdr:clientData/>
  </xdr:oneCellAnchor>
  <xdr:twoCellAnchor editAs="oneCell">
    <xdr:from>
      <xdr:col>5</xdr:col>
      <xdr:colOff>47872</xdr:colOff>
      <xdr:row>3</xdr:row>
      <xdr:rowOff>76200</xdr:rowOff>
    </xdr:from>
    <xdr:to>
      <xdr:col>6</xdr:col>
      <xdr:colOff>98668</xdr:colOff>
      <xdr:row>6</xdr:row>
      <xdr:rowOff>38100</xdr:rowOff>
    </xdr:to>
    <xdr:pic>
      <xdr:nvPicPr>
        <xdr:cNvPr id="23" name="Picture 22">
          <a:extLst>
            <a:ext uri="{FF2B5EF4-FFF2-40B4-BE49-F238E27FC236}">
              <a16:creationId xmlns:a16="http://schemas.microsoft.com/office/drawing/2014/main" id="{3C59EF3F-AA81-47F9-9D00-174E07A4E7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5872" y="647700"/>
          <a:ext cx="660396" cy="533400"/>
        </a:xfrm>
        <a:prstGeom prst="rect">
          <a:avLst/>
        </a:prstGeom>
      </xdr:spPr>
    </xdr:pic>
    <xdr:clientData/>
  </xdr:twoCellAnchor>
  <xdr:twoCellAnchor>
    <xdr:from>
      <xdr:col>4</xdr:col>
      <xdr:colOff>524118</xdr:colOff>
      <xdr:row>10</xdr:row>
      <xdr:rowOff>114300</xdr:rowOff>
    </xdr:from>
    <xdr:to>
      <xdr:col>8</xdr:col>
      <xdr:colOff>486018</xdr:colOff>
      <xdr:row>13</xdr:row>
      <xdr:rowOff>0</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B3659D80-5F30-4304-AEA9-38FF31ECDF46}"/>
            </a:ext>
          </a:extLst>
        </xdr:cNvPr>
        <xdr:cNvSpPr>
          <a:spLocks noChangeAspect="1"/>
        </xdr:cNvSpPr>
      </xdr:nvSpPr>
      <xdr:spPr>
        <a:xfrm>
          <a:off x="2962518" y="2019300"/>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latin typeface="Bahnschrift SemiBold" panose="020B0502040204020203" pitchFamily="34" charset="0"/>
            </a:rPr>
            <a:t>OVERVIEW</a:t>
          </a:r>
          <a:endParaRPr lang="en-NG" sz="1800" b="1">
            <a:solidFill>
              <a:sysClr val="windowText" lastClr="000000"/>
            </a:solidFill>
            <a:latin typeface="Bahnschrift SemiBold" panose="020B0502040204020203" pitchFamily="34" charset="0"/>
          </a:endParaRPr>
        </a:p>
      </xdr:txBody>
    </xdr:sp>
    <xdr:clientData/>
  </xdr:twoCellAnchor>
  <xdr:twoCellAnchor>
    <xdr:from>
      <xdr:col>4</xdr:col>
      <xdr:colOff>524118</xdr:colOff>
      <xdr:row>13</xdr:row>
      <xdr:rowOff>165098</xdr:rowOff>
    </xdr:from>
    <xdr:to>
      <xdr:col>9</xdr:col>
      <xdr:colOff>210174</xdr:colOff>
      <xdr:row>16</xdr:row>
      <xdr:rowOff>50798</xdr:rowOff>
    </xdr:to>
    <xdr:sp macro="" textlink="">
      <xdr:nvSpPr>
        <xdr:cNvPr id="25" name="Rectangle: Rounded Corners 24">
          <a:extLst>
            <a:ext uri="{FF2B5EF4-FFF2-40B4-BE49-F238E27FC236}">
              <a16:creationId xmlns:a16="http://schemas.microsoft.com/office/drawing/2014/main" id="{B39EA388-A516-43EF-8E97-8B56A1281709}"/>
            </a:ext>
          </a:extLst>
        </xdr:cNvPr>
        <xdr:cNvSpPr>
          <a:spLocks noChangeAspect="1"/>
        </xdr:cNvSpPr>
      </xdr:nvSpPr>
      <xdr:spPr>
        <a:xfrm>
          <a:off x="2962518" y="2641598"/>
          <a:ext cx="2734056" cy="457200"/>
        </a:xfrm>
        <a:prstGeom prst="roundRect">
          <a:avLst>
            <a:gd name="adj" fmla="val 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rgbClr val="D0D3FC"/>
              </a:solidFill>
              <a:latin typeface="Bahnschrift SemiBold" panose="020B0502040204020203" pitchFamily="34" charset="0"/>
              <a:ea typeface="+mn-ea"/>
              <a:cs typeface="+mn-cs"/>
            </a:rPr>
            <a:t>CROP INSIGHTS</a:t>
          </a:r>
        </a:p>
        <a:p>
          <a:pPr marL="0" indent="0" algn="ctr"/>
          <a:endParaRPr lang="en-NG" sz="1600" b="1">
            <a:solidFill>
              <a:srgbClr val="D0D3FC"/>
            </a:solidFill>
            <a:latin typeface="Berlin Sans FB" panose="020E0602020502020306" pitchFamily="34" charset="0"/>
            <a:ea typeface="+mn-ea"/>
            <a:cs typeface="+mn-cs"/>
          </a:endParaRPr>
        </a:p>
      </xdr:txBody>
    </xdr:sp>
    <xdr:clientData/>
  </xdr:twoCellAnchor>
  <xdr:twoCellAnchor>
    <xdr:from>
      <xdr:col>4</xdr:col>
      <xdr:colOff>524118</xdr:colOff>
      <xdr:row>16</xdr:row>
      <xdr:rowOff>156634</xdr:rowOff>
    </xdr:from>
    <xdr:to>
      <xdr:col>8</xdr:col>
      <xdr:colOff>486018</xdr:colOff>
      <xdr:row>19</xdr:row>
      <xdr:rowOff>42334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E012DFF5-E128-437D-8CF5-72A89756FA51}"/>
            </a:ext>
          </a:extLst>
        </xdr:cNvPr>
        <xdr:cNvSpPr>
          <a:spLocks noChangeAspect="1"/>
        </xdr:cNvSpPr>
      </xdr:nvSpPr>
      <xdr:spPr>
        <a:xfrm>
          <a:off x="2962518" y="3204634"/>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lvl="0" indent="0" algn="ctr"/>
          <a:r>
            <a:rPr lang="en-GB" sz="1600" b="1">
              <a:solidFill>
                <a:sysClr val="windowText" lastClr="000000"/>
              </a:solidFill>
              <a:latin typeface="Bahnschrift SemiBold" panose="020B0502040204020203" pitchFamily="34" charset="0"/>
              <a:ea typeface="+mn-ea"/>
              <a:cs typeface="+mn-cs"/>
            </a:rPr>
            <a:t>LOGISTICS ANALYSIS</a:t>
          </a:r>
          <a:endParaRPr lang="en-NG" sz="1600" b="1">
            <a:solidFill>
              <a:sysClr val="windowText" lastClr="000000"/>
            </a:solidFill>
            <a:latin typeface="Bahnschrift SemiBold" panose="020B0502040204020203" pitchFamily="34" charset="0"/>
            <a:ea typeface="+mn-ea"/>
            <a:cs typeface="+mn-cs"/>
          </a:endParaRPr>
        </a:p>
      </xdr:txBody>
    </xdr:sp>
    <xdr:clientData/>
  </xdr:twoCellAnchor>
  <xdr:twoCellAnchor>
    <xdr:from>
      <xdr:col>4</xdr:col>
      <xdr:colOff>524118</xdr:colOff>
      <xdr:row>19</xdr:row>
      <xdr:rowOff>177800</xdr:rowOff>
    </xdr:from>
    <xdr:to>
      <xdr:col>8</xdr:col>
      <xdr:colOff>486018</xdr:colOff>
      <xdr:row>22</xdr:row>
      <xdr:rowOff>63500</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6B141A04-7220-4164-8B6D-974B9CB5E702}"/>
            </a:ext>
          </a:extLst>
        </xdr:cNvPr>
        <xdr:cNvSpPr>
          <a:spLocks noChangeAspect="1"/>
        </xdr:cNvSpPr>
      </xdr:nvSpPr>
      <xdr:spPr>
        <a:xfrm>
          <a:off x="2962518" y="3797300"/>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ysClr val="windowText" lastClr="000000"/>
              </a:solidFill>
              <a:latin typeface="Bahnschrift SemiBold" panose="020B0502040204020203" pitchFamily="34" charset="0"/>
              <a:ea typeface="+mn-ea"/>
              <a:cs typeface="+mn-cs"/>
            </a:rPr>
            <a:t>DICTIONARY</a:t>
          </a:r>
          <a:endParaRPr lang="en-NG" sz="1600" b="1">
            <a:solidFill>
              <a:sysClr val="windowText" lastClr="000000"/>
            </a:solidFill>
            <a:latin typeface="Bahnschrift SemiBold" panose="020B0502040204020203" pitchFamily="34" charset="0"/>
            <a:ea typeface="+mn-ea"/>
            <a:cs typeface="+mn-cs"/>
          </a:endParaRPr>
        </a:p>
      </xdr:txBody>
    </xdr:sp>
    <xdr:clientData/>
  </xdr:twoCellAnchor>
  <xdr:twoCellAnchor>
    <xdr:from>
      <xdr:col>9</xdr:col>
      <xdr:colOff>406400</xdr:colOff>
      <xdr:row>5</xdr:row>
      <xdr:rowOff>101600</xdr:rowOff>
    </xdr:from>
    <xdr:to>
      <xdr:col>21</xdr:col>
      <xdr:colOff>406400</xdr:colOff>
      <xdr:row>18</xdr:row>
      <xdr:rowOff>177800</xdr:rowOff>
    </xdr:to>
    <xdr:sp macro="" textlink="">
      <xdr:nvSpPr>
        <xdr:cNvPr id="10" name="Rectangle: Rounded Corners 9">
          <a:extLst>
            <a:ext uri="{FF2B5EF4-FFF2-40B4-BE49-F238E27FC236}">
              <a16:creationId xmlns:a16="http://schemas.microsoft.com/office/drawing/2014/main" id="{A17458AE-6354-432D-8FDE-A84F450FA7B3}"/>
            </a:ext>
          </a:extLst>
        </xdr:cNvPr>
        <xdr:cNvSpPr>
          <a:spLocks noChangeAspect="1"/>
        </xdr:cNvSpPr>
      </xdr:nvSpPr>
      <xdr:spPr>
        <a:xfrm>
          <a:off x="5892800" y="1054100"/>
          <a:ext cx="7315200" cy="2641600"/>
        </a:xfrm>
        <a:prstGeom prst="roundRect">
          <a:avLst>
            <a:gd name="adj" fmla="val 11515"/>
          </a:avLst>
        </a:prstGeom>
        <a:solidFill>
          <a:srgbClr val="EAEDF6"/>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457200</xdr:colOff>
      <xdr:row>6</xdr:row>
      <xdr:rowOff>0</xdr:rowOff>
    </xdr:from>
    <xdr:to>
      <xdr:col>13</xdr:col>
      <xdr:colOff>330200</xdr:colOff>
      <xdr:row>18</xdr:row>
      <xdr:rowOff>101599</xdr:rowOff>
    </xdr:to>
    <xdr:sp macro="" textlink="">
      <xdr:nvSpPr>
        <xdr:cNvPr id="30" name="Rectangle: Rounded Corners 29">
          <a:extLst>
            <a:ext uri="{FF2B5EF4-FFF2-40B4-BE49-F238E27FC236}">
              <a16:creationId xmlns:a16="http://schemas.microsoft.com/office/drawing/2014/main" id="{91E64333-E216-4C6B-88D1-367CECC3E600}"/>
            </a:ext>
          </a:extLst>
        </xdr:cNvPr>
        <xdr:cNvSpPr/>
      </xdr:nvSpPr>
      <xdr:spPr>
        <a:xfrm>
          <a:off x="5943600" y="1143000"/>
          <a:ext cx="2311400" cy="2476499"/>
        </a:xfrm>
        <a:prstGeom prst="roundRect">
          <a:avLst>
            <a:gd name="adj" fmla="val 11515"/>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419100</xdr:colOff>
      <xdr:row>6</xdr:row>
      <xdr:rowOff>12700</xdr:rowOff>
    </xdr:from>
    <xdr:to>
      <xdr:col>17</xdr:col>
      <xdr:colOff>292100</xdr:colOff>
      <xdr:row>18</xdr:row>
      <xdr:rowOff>88899</xdr:rowOff>
    </xdr:to>
    <xdr:sp macro="" textlink="">
      <xdr:nvSpPr>
        <xdr:cNvPr id="31" name="Rectangle: Rounded Corners 30">
          <a:extLst>
            <a:ext uri="{FF2B5EF4-FFF2-40B4-BE49-F238E27FC236}">
              <a16:creationId xmlns:a16="http://schemas.microsoft.com/office/drawing/2014/main" id="{EDE5C3A0-B6C3-4060-B8DB-303238BA109E}"/>
            </a:ext>
          </a:extLst>
        </xdr:cNvPr>
        <xdr:cNvSpPr>
          <a:spLocks noChangeAspect="1"/>
        </xdr:cNvSpPr>
      </xdr:nvSpPr>
      <xdr:spPr>
        <a:xfrm>
          <a:off x="8343900" y="1155700"/>
          <a:ext cx="2311400" cy="2451099"/>
        </a:xfrm>
        <a:prstGeom prst="roundRect">
          <a:avLst>
            <a:gd name="adj" fmla="val 11515"/>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393700</xdr:colOff>
      <xdr:row>6</xdr:row>
      <xdr:rowOff>12700</xdr:rowOff>
    </xdr:from>
    <xdr:to>
      <xdr:col>21</xdr:col>
      <xdr:colOff>266700</xdr:colOff>
      <xdr:row>18</xdr:row>
      <xdr:rowOff>88899</xdr:rowOff>
    </xdr:to>
    <xdr:sp macro="" textlink="">
      <xdr:nvSpPr>
        <xdr:cNvPr id="32" name="Rectangle: Rounded Corners 31">
          <a:extLst>
            <a:ext uri="{FF2B5EF4-FFF2-40B4-BE49-F238E27FC236}">
              <a16:creationId xmlns:a16="http://schemas.microsoft.com/office/drawing/2014/main" id="{25904394-EA81-430D-976B-573744512B8A}"/>
            </a:ext>
          </a:extLst>
        </xdr:cNvPr>
        <xdr:cNvSpPr>
          <a:spLocks noChangeAspect="1"/>
        </xdr:cNvSpPr>
      </xdr:nvSpPr>
      <xdr:spPr>
        <a:xfrm>
          <a:off x="10756900" y="1155700"/>
          <a:ext cx="2311400" cy="2451099"/>
        </a:xfrm>
        <a:prstGeom prst="roundRect">
          <a:avLst>
            <a:gd name="adj" fmla="val 11515"/>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368300</xdr:colOff>
      <xdr:row>19</xdr:row>
      <xdr:rowOff>114300</xdr:rowOff>
    </xdr:from>
    <xdr:to>
      <xdr:col>21</xdr:col>
      <xdr:colOff>431800</xdr:colOff>
      <xdr:row>35</xdr:row>
      <xdr:rowOff>64491</xdr:rowOff>
    </xdr:to>
    <xdr:sp macro="" textlink="">
      <xdr:nvSpPr>
        <xdr:cNvPr id="37" name="Rectangle: Rounded Corners 36">
          <a:extLst>
            <a:ext uri="{FF2B5EF4-FFF2-40B4-BE49-F238E27FC236}">
              <a16:creationId xmlns:a16="http://schemas.microsoft.com/office/drawing/2014/main" id="{B9315FC8-AEA6-472E-9C9F-A6CD14B92A46}"/>
            </a:ext>
          </a:extLst>
        </xdr:cNvPr>
        <xdr:cNvSpPr>
          <a:spLocks noChangeAspect="1"/>
        </xdr:cNvSpPr>
      </xdr:nvSpPr>
      <xdr:spPr>
        <a:xfrm>
          <a:off x="5854700" y="3835400"/>
          <a:ext cx="7378700" cy="3010891"/>
        </a:xfrm>
        <a:prstGeom prst="roundRect">
          <a:avLst>
            <a:gd name="adj" fmla="val 45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342900</xdr:colOff>
      <xdr:row>35</xdr:row>
      <xdr:rowOff>139700</xdr:rowOff>
    </xdr:from>
    <xdr:to>
      <xdr:col>21</xdr:col>
      <xdr:colOff>419100</xdr:colOff>
      <xdr:row>51</xdr:row>
      <xdr:rowOff>12700</xdr:rowOff>
    </xdr:to>
    <xdr:sp macro="" textlink="">
      <xdr:nvSpPr>
        <xdr:cNvPr id="38" name="Rectangle: Rounded Corners 37">
          <a:extLst>
            <a:ext uri="{FF2B5EF4-FFF2-40B4-BE49-F238E27FC236}">
              <a16:creationId xmlns:a16="http://schemas.microsoft.com/office/drawing/2014/main" id="{B1B7658F-DDC5-4562-A2CE-438636116038}"/>
            </a:ext>
          </a:extLst>
        </xdr:cNvPr>
        <xdr:cNvSpPr>
          <a:spLocks noChangeAspect="1"/>
        </xdr:cNvSpPr>
      </xdr:nvSpPr>
      <xdr:spPr>
        <a:xfrm>
          <a:off x="5829300" y="6921500"/>
          <a:ext cx="7391400" cy="2921000"/>
        </a:xfrm>
        <a:prstGeom prst="roundRect">
          <a:avLst>
            <a:gd name="adj" fmla="val 45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10</xdr:col>
      <xdr:colOff>38100</xdr:colOff>
      <xdr:row>7</xdr:row>
      <xdr:rowOff>127001</xdr:rowOff>
    </xdr:from>
    <xdr:ext cx="1828800" cy="307841"/>
    <xdr:sp macro="" textlink="">
      <xdr:nvSpPr>
        <xdr:cNvPr id="2" name="TextBox 1">
          <a:extLst>
            <a:ext uri="{FF2B5EF4-FFF2-40B4-BE49-F238E27FC236}">
              <a16:creationId xmlns:a16="http://schemas.microsoft.com/office/drawing/2014/main" id="{DEE03046-10F8-4A52-B292-B07938F042B6}"/>
            </a:ext>
          </a:extLst>
        </xdr:cNvPr>
        <xdr:cNvSpPr txBox="1">
          <a:spLocks noChangeAspect="1"/>
        </xdr:cNvSpPr>
      </xdr:nvSpPr>
      <xdr:spPr>
        <a:xfrm>
          <a:off x="6134100" y="1460501"/>
          <a:ext cx="18288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AVERAGE PROFIT</a:t>
          </a:r>
          <a:endParaRPr lang="en-NG" sz="1400">
            <a:latin typeface="Bahnschrift SemiBold" panose="020B0502040204020203" pitchFamily="34" charset="0"/>
          </a:endParaRPr>
        </a:p>
      </xdr:txBody>
    </xdr:sp>
    <xdr:clientData/>
  </xdr:oneCellAnchor>
  <xdr:oneCellAnchor>
    <xdr:from>
      <xdr:col>13</xdr:col>
      <xdr:colOff>533400</xdr:colOff>
      <xdr:row>7</xdr:row>
      <xdr:rowOff>73159</xdr:rowOff>
    </xdr:from>
    <xdr:ext cx="2514600" cy="307841"/>
    <xdr:sp macro="" textlink="">
      <xdr:nvSpPr>
        <xdr:cNvPr id="39" name="TextBox 38">
          <a:extLst>
            <a:ext uri="{FF2B5EF4-FFF2-40B4-BE49-F238E27FC236}">
              <a16:creationId xmlns:a16="http://schemas.microsoft.com/office/drawing/2014/main" id="{B10E3AEA-A449-4303-89A0-E116993690BF}"/>
            </a:ext>
          </a:extLst>
        </xdr:cNvPr>
        <xdr:cNvSpPr txBox="1">
          <a:spLocks noChangeAspect="1"/>
        </xdr:cNvSpPr>
      </xdr:nvSpPr>
      <xdr:spPr>
        <a:xfrm>
          <a:off x="8458200" y="1406659"/>
          <a:ext cx="25146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400">
              <a:latin typeface="Bahnschrift SemiBold" panose="020B0502040204020203" pitchFamily="34" charset="0"/>
            </a:rPr>
            <a:t>AVERAGE INPUT COST</a:t>
          </a:r>
          <a:endParaRPr lang="en-NG" sz="1400">
            <a:latin typeface="Bahnschrift SemiBold" panose="020B0502040204020203" pitchFamily="34" charset="0"/>
          </a:endParaRPr>
        </a:p>
      </xdr:txBody>
    </xdr:sp>
    <xdr:clientData/>
  </xdr:oneCellAnchor>
  <xdr:oneCellAnchor>
    <xdr:from>
      <xdr:col>17</xdr:col>
      <xdr:colOff>546100</xdr:colOff>
      <xdr:row>7</xdr:row>
      <xdr:rowOff>76201</xdr:rowOff>
    </xdr:from>
    <xdr:ext cx="1828800" cy="307841"/>
    <xdr:sp macro="" textlink="">
      <xdr:nvSpPr>
        <xdr:cNvPr id="40" name="TextBox 39">
          <a:extLst>
            <a:ext uri="{FF2B5EF4-FFF2-40B4-BE49-F238E27FC236}">
              <a16:creationId xmlns:a16="http://schemas.microsoft.com/office/drawing/2014/main" id="{22F59B68-DE26-4D28-A7C0-F9B817E8500C}"/>
            </a:ext>
          </a:extLst>
        </xdr:cNvPr>
        <xdr:cNvSpPr txBox="1">
          <a:spLocks noChangeAspect="1"/>
        </xdr:cNvSpPr>
      </xdr:nvSpPr>
      <xdr:spPr>
        <a:xfrm>
          <a:off x="10909300" y="1409701"/>
          <a:ext cx="18288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PROFIT MARGIN</a:t>
          </a:r>
          <a:endParaRPr lang="en-NG" sz="1400">
            <a:latin typeface="Bahnschrift SemiBold" panose="020B0502040204020203" pitchFamily="34" charset="0"/>
          </a:endParaRPr>
        </a:p>
      </xdr:txBody>
    </xdr:sp>
    <xdr:clientData/>
  </xdr:oneCellAnchor>
  <xdr:oneCellAnchor>
    <xdr:from>
      <xdr:col>10</xdr:col>
      <xdr:colOff>50800</xdr:colOff>
      <xdr:row>9</xdr:row>
      <xdr:rowOff>165101</xdr:rowOff>
    </xdr:from>
    <xdr:ext cx="1828800" cy="523285"/>
    <xdr:sp macro="" textlink="Analysis!B142">
      <xdr:nvSpPr>
        <xdr:cNvPr id="41" name="TextBox 40">
          <a:extLst>
            <a:ext uri="{FF2B5EF4-FFF2-40B4-BE49-F238E27FC236}">
              <a16:creationId xmlns:a16="http://schemas.microsoft.com/office/drawing/2014/main" id="{FF1E753C-0EDB-4E84-9A62-C55EC482F3EE}"/>
            </a:ext>
          </a:extLst>
        </xdr:cNvPr>
        <xdr:cNvSpPr txBox="1">
          <a:spLocks noChangeAspect="1"/>
        </xdr:cNvSpPr>
      </xdr:nvSpPr>
      <xdr:spPr>
        <a:xfrm>
          <a:off x="6146800" y="1879601"/>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46D5C03-F3B3-4F6F-B8F4-FD2165A6775D}" type="TxLink">
            <a:rPr lang="en-US" sz="2800" b="0" i="0" u="none" strike="noStrike">
              <a:solidFill>
                <a:srgbClr val="0070C0"/>
              </a:solidFill>
              <a:latin typeface="Bahnschrift SemiBold" panose="020B0502040204020203" pitchFamily="34" charset="0"/>
              <a:cs typeface="Calibri"/>
            </a:rPr>
            <a:pPr algn="ctr"/>
            <a:t>₦3.1M</a:t>
          </a:fld>
          <a:endParaRPr lang="en-NG" sz="3600">
            <a:solidFill>
              <a:srgbClr val="0070C0"/>
            </a:solidFill>
            <a:latin typeface="Bahnschrift SemiBold" panose="020B0502040204020203" pitchFamily="34" charset="0"/>
          </a:endParaRPr>
        </a:p>
      </xdr:txBody>
    </xdr:sp>
    <xdr:clientData/>
  </xdr:oneCellAnchor>
  <xdr:oneCellAnchor>
    <xdr:from>
      <xdr:col>14</xdr:col>
      <xdr:colOff>25400</xdr:colOff>
      <xdr:row>9</xdr:row>
      <xdr:rowOff>139701</xdr:rowOff>
    </xdr:from>
    <xdr:ext cx="1828800" cy="523285"/>
    <xdr:sp macro="" textlink="Analysis!E142">
      <xdr:nvSpPr>
        <xdr:cNvPr id="42" name="TextBox 41">
          <a:extLst>
            <a:ext uri="{FF2B5EF4-FFF2-40B4-BE49-F238E27FC236}">
              <a16:creationId xmlns:a16="http://schemas.microsoft.com/office/drawing/2014/main" id="{EBDD572E-2D47-4CC7-8AD3-B0D448F1D06D}"/>
            </a:ext>
          </a:extLst>
        </xdr:cNvPr>
        <xdr:cNvSpPr txBox="1">
          <a:spLocks noChangeAspect="1"/>
        </xdr:cNvSpPr>
      </xdr:nvSpPr>
      <xdr:spPr>
        <a:xfrm>
          <a:off x="8559800" y="1854201"/>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700B36E-2F06-498F-8FEF-181F8EDEB264}" type="TxLink">
            <a:rPr lang="en-US" sz="2800" b="0" i="0" u="none" strike="noStrike">
              <a:solidFill>
                <a:srgbClr val="0070C0"/>
              </a:solidFill>
              <a:latin typeface="Bahnschrift SemiBold" panose="020B0502040204020203" pitchFamily="34" charset="0"/>
              <a:cs typeface="Calibri"/>
            </a:rPr>
            <a:pPr algn="ctr"/>
            <a:t>₦40.3K</a:t>
          </a:fld>
          <a:endParaRPr lang="en-NG" sz="2800">
            <a:solidFill>
              <a:srgbClr val="0070C0"/>
            </a:solidFill>
            <a:latin typeface="Bahnschrift SemiBold" panose="020B0502040204020203" pitchFamily="34" charset="0"/>
          </a:endParaRPr>
        </a:p>
      </xdr:txBody>
    </xdr:sp>
    <xdr:clientData/>
  </xdr:oneCellAnchor>
  <xdr:oneCellAnchor>
    <xdr:from>
      <xdr:col>17</xdr:col>
      <xdr:colOff>469900</xdr:colOff>
      <xdr:row>9</xdr:row>
      <xdr:rowOff>101600</xdr:rowOff>
    </xdr:from>
    <xdr:ext cx="1828800" cy="523285"/>
    <xdr:sp macro="" textlink="Analysis!D142">
      <xdr:nvSpPr>
        <xdr:cNvPr id="43" name="TextBox 42">
          <a:extLst>
            <a:ext uri="{FF2B5EF4-FFF2-40B4-BE49-F238E27FC236}">
              <a16:creationId xmlns:a16="http://schemas.microsoft.com/office/drawing/2014/main" id="{9C0C73B7-5BA0-479A-9C94-E36703C9493C}"/>
            </a:ext>
          </a:extLst>
        </xdr:cNvPr>
        <xdr:cNvSpPr txBox="1">
          <a:spLocks noChangeAspect="1"/>
        </xdr:cNvSpPr>
      </xdr:nvSpPr>
      <xdr:spPr>
        <a:xfrm>
          <a:off x="10833100" y="1816100"/>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849E5A6-287B-4523-9419-A050A263B00A}" type="TxLink">
            <a:rPr lang="en-US" sz="2800" b="0" i="0" u="none" strike="noStrike">
              <a:solidFill>
                <a:srgbClr val="0070C0"/>
              </a:solidFill>
              <a:latin typeface="Bahnschrift SemiBold" panose="020B0502040204020203" pitchFamily="34" charset="0"/>
              <a:cs typeface="Calibri"/>
            </a:rPr>
            <a:pPr algn="ctr"/>
            <a:t>75%</a:t>
          </a:fld>
          <a:endParaRPr lang="en-NG" sz="2800">
            <a:solidFill>
              <a:srgbClr val="0070C0"/>
            </a:solidFill>
            <a:latin typeface="Bahnschrift SemiBold" panose="020B0502040204020203" pitchFamily="34" charset="0"/>
          </a:endParaRPr>
        </a:p>
      </xdr:txBody>
    </xdr:sp>
    <xdr:clientData/>
  </xdr:oneCellAnchor>
  <xdr:twoCellAnchor>
    <xdr:from>
      <xdr:col>22</xdr:col>
      <xdr:colOff>25400</xdr:colOff>
      <xdr:row>35</xdr:row>
      <xdr:rowOff>25400</xdr:rowOff>
    </xdr:from>
    <xdr:to>
      <xdr:col>29</xdr:col>
      <xdr:colOff>546100</xdr:colOff>
      <xdr:row>50</xdr:row>
      <xdr:rowOff>114300</xdr:rowOff>
    </xdr:to>
    <xdr:graphicFrame macro="">
      <xdr:nvGraphicFramePr>
        <xdr:cNvPr id="44" name="Chart 43">
          <a:extLst>
            <a:ext uri="{FF2B5EF4-FFF2-40B4-BE49-F238E27FC236}">
              <a16:creationId xmlns:a16="http://schemas.microsoft.com/office/drawing/2014/main" id="{BBEEBBD2-E1E1-4CED-963C-8C18682C6E9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342900</xdr:colOff>
      <xdr:row>39</xdr:row>
      <xdr:rowOff>88900</xdr:rowOff>
    </xdr:from>
    <xdr:to>
      <xdr:col>21</xdr:col>
      <xdr:colOff>279400</xdr:colOff>
      <xdr:row>50</xdr:row>
      <xdr:rowOff>165100</xdr:rowOff>
    </xdr:to>
    <xdr:graphicFrame macro="">
      <xdr:nvGraphicFramePr>
        <xdr:cNvPr id="45" name="Chart 44">
          <a:extLst>
            <a:ext uri="{FF2B5EF4-FFF2-40B4-BE49-F238E27FC236}">
              <a16:creationId xmlns:a16="http://schemas.microsoft.com/office/drawing/2014/main" id="{6A971470-EE86-45B8-9CEA-0DCBA0509A4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520700</xdr:colOff>
      <xdr:row>25</xdr:row>
      <xdr:rowOff>139700</xdr:rowOff>
    </xdr:from>
    <xdr:to>
      <xdr:col>21</xdr:col>
      <xdr:colOff>292100</xdr:colOff>
      <xdr:row>35</xdr:row>
      <xdr:rowOff>25400</xdr:rowOff>
    </xdr:to>
    <xdr:graphicFrame macro="">
      <xdr:nvGraphicFramePr>
        <xdr:cNvPr id="46" name="Chart 45">
          <a:extLst>
            <a:ext uri="{FF2B5EF4-FFF2-40B4-BE49-F238E27FC236}">
              <a16:creationId xmlns:a16="http://schemas.microsoft.com/office/drawing/2014/main" id="{39F6378B-C485-4EF2-ADD1-729D54CE689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22</xdr:col>
      <xdr:colOff>292099</xdr:colOff>
      <xdr:row>16</xdr:row>
      <xdr:rowOff>70962</xdr:rowOff>
    </xdr:from>
    <xdr:ext cx="1463042" cy="274320"/>
    <xdr:sp macro="" textlink="Analysis!B194">
      <xdr:nvSpPr>
        <xdr:cNvPr id="79" name="TextBox 78">
          <a:extLst>
            <a:ext uri="{FF2B5EF4-FFF2-40B4-BE49-F238E27FC236}">
              <a16:creationId xmlns:a16="http://schemas.microsoft.com/office/drawing/2014/main" id="{06871351-348C-453A-9B3A-F546090C1B15}"/>
            </a:ext>
          </a:extLst>
        </xdr:cNvPr>
        <xdr:cNvSpPr txBox="1">
          <a:spLocks noChangeAspect="1"/>
        </xdr:cNvSpPr>
      </xdr:nvSpPr>
      <xdr:spPr>
        <a:xfrm>
          <a:off x="13703299" y="318246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2CC5F71B-1462-4B12-A0EB-6F8D920C138E}" type="TxLink">
            <a:rPr lang="en-US" sz="1400" b="0" i="0" u="none" strike="noStrike">
              <a:solidFill>
                <a:srgbClr val="000000"/>
              </a:solidFill>
              <a:latin typeface="Bahnschrift SemiBold" panose="020B0502040204020203" pitchFamily="34" charset="0"/>
              <a:cs typeface="Calibri"/>
            </a:rPr>
            <a:pPr algn="l"/>
            <a:t>Tomato</a:t>
          </a:fld>
          <a:endParaRPr lang="en-NG" sz="1800">
            <a:latin typeface="Bahnschrift SemiBold" panose="020B0502040204020203" pitchFamily="34" charset="0"/>
          </a:endParaRPr>
        </a:p>
      </xdr:txBody>
    </xdr:sp>
    <xdr:clientData/>
  </xdr:oneCellAnchor>
  <xdr:oneCellAnchor>
    <xdr:from>
      <xdr:col>22</xdr:col>
      <xdr:colOff>292099</xdr:colOff>
      <xdr:row>17</xdr:row>
      <xdr:rowOff>202407</xdr:rowOff>
    </xdr:from>
    <xdr:ext cx="1463042" cy="274320"/>
    <xdr:sp macro="" textlink="Analysis!B195">
      <xdr:nvSpPr>
        <xdr:cNvPr id="87" name="TextBox 86">
          <a:extLst>
            <a:ext uri="{FF2B5EF4-FFF2-40B4-BE49-F238E27FC236}">
              <a16:creationId xmlns:a16="http://schemas.microsoft.com/office/drawing/2014/main" id="{14CDC775-7F7E-4C9E-88E0-2FBC1E412279}"/>
            </a:ext>
          </a:extLst>
        </xdr:cNvPr>
        <xdr:cNvSpPr txBox="1">
          <a:spLocks noChangeAspect="1"/>
        </xdr:cNvSpPr>
      </xdr:nvSpPr>
      <xdr:spPr>
        <a:xfrm>
          <a:off x="13703299" y="351710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764BAC74-4AB1-413A-886C-65502773FD5C}" type="TxLink">
            <a:rPr lang="en-US" sz="1400" b="0" i="0" u="none" strike="noStrike">
              <a:solidFill>
                <a:srgbClr val="000000"/>
              </a:solidFill>
              <a:latin typeface="Bahnschrift SemiBold" panose="020B0502040204020203" pitchFamily="34" charset="0"/>
              <a:ea typeface="+mn-ea"/>
              <a:cs typeface="Calibri"/>
            </a:rPr>
            <a:pPr marL="0" indent="0" algn="l"/>
            <a:t>Pepper</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22</xdr:col>
      <xdr:colOff>292099</xdr:colOff>
      <xdr:row>19</xdr:row>
      <xdr:rowOff>138907</xdr:rowOff>
    </xdr:from>
    <xdr:ext cx="1463042" cy="274320"/>
    <xdr:sp macro="" textlink="Analysis!B196">
      <xdr:nvSpPr>
        <xdr:cNvPr id="88" name="TextBox 87">
          <a:extLst>
            <a:ext uri="{FF2B5EF4-FFF2-40B4-BE49-F238E27FC236}">
              <a16:creationId xmlns:a16="http://schemas.microsoft.com/office/drawing/2014/main" id="{C714D63C-B35B-439E-84C4-3C69858C9579}"/>
            </a:ext>
          </a:extLst>
        </xdr:cNvPr>
        <xdr:cNvSpPr txBox="1">
          <a:spLocks noChangeAspect="1"/>
        </xdr:cNvSpPr>
      </xdr:nvSpPr>
      <xdr:spPr>
        <a:xfrm>
          <a:off x="13703299" y="386000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8D44F49C-A66A-4FD2-AEDD-99DF9307F16C}" type="TxLink">
            <a:rPr lang="en-US" sz="1400" b="0" i="0" u="none" strike="noStrike">
              <a:solidFill>
                <a:srgbClr val="000000"/>
              </a:solidFill>
              <a:latin typeface="Bahnschrift SemiBold" panose="020B0502040204020203" pitchFamily="34" charset="0"/>
              <a:ea typeface="+mn-ea"/>
              <a:cs typeface="Calibri"/>
            </a:rPr>
            <a:pPr marL="0" indent="0" algn="l"/>
            <a:t>Yam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22</xdr:col>
      <xdr:colOff>292099</xdr:colOff>
      <xdr:row>21</xdr:row>
      <xdr:rowOff>88107</xdr:rowOff>
    </xdr:from>
    <xdr:ext cx="1463042" cy="274320"/>
    <xdr:sp macro="" textlink="Analysis!B197">
      <xdr:nvSpPr>
        <xdr:cNvPr id="89" name="TextBox 88">
          <a:extLst>
            <a:ext uri="{FF2B5EF4-FFF2-40B4-BE49-F238E27FC236}">
              <a16:creationId xmlns:a16="http://schemas.microsoft.com/office/drawing/2014/main" id="{D5E02CA0-BEBA-4346-86D5-A5134CC31064}"/>
            </a:ext>
          </a:extLst>
        </xdr:cNvPr>
        <xdr:cNvSpPr txBox="1">
          <a:spLocks noChangeAspect="1"/>
        </xdr:cNvSpPr>
      </xdr:nvSpPr>
      <xdr:spPr>
        <a:xfrm>
          <a:off x="13703299" y="420290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5A135110-7C3D-46EB-8D98-AFEB71E6A4A6}" type="TxLink">
            <a:rPr lang="en-US" sz="1400" b="0" i="0" u="none" strike="noStrike">
              <a:solidFill>
                <a:srgbClr val="000000"/>
              </a:solidFill>
              <a:latin typeface="Bahnschrift SemiBold" panose="020B0502040204020203" pitchFamily="34" charset="0"/>
              <a:ea typeface="+mn-ea"/>
              <a:cs typeface="Calibri"/>
            </a:rPr>
            <a:pPr marL="0" indent="0" algn="l"/>
            <a:t>Mango</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22</xdr:col>
      <xdr:colOff>292099</xdr:colOff>
      <xdr:row>23</xdr:row>
      <xdr:rowOff>50007</xdr:rowOff>
    </xdr:from>
    <xdr:ext cx="1463042" cy="274320"/>
    <xdr:sp macro="" textlink="Analysis!B198">
      <xdr:nvSpPr>
        <xdr:cNvPr id="90" name="TextBox 89">
          <a:extLst>
            <a:ext uri="{FF2B5EF4-FFF2-40B4-BE49-F238E27FC236}">
              <a16:creationId xmlns:a16="http://schemas.microsoft.com/office/drawing/2014/main" id="{EEC80CAC-857C-4F25-906E-3E3320923F01}"/>
            </a:ext>
          </a:extLst>
        </xdr:cNvPr>
        <xdr:cNvSpPr txBox="1">
          <a:spLocks noChangeAspect="1"/>
        </xdr:cNvSpPr>
      </xdr:nvSpPr>
      <xdr:spPr>
        <a:xfrm>
          <a:off x="13703299" y="454580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4E488B20-E635-4F3B-B496-B058730A6755}" type="TxLink">
            <a:rPr lang="en-US" sz="1400" b="0" i="0" u="none" strike="noStrike">
              <a:solidFill>
                <a:srgbClr val="000000"/>
              </a:solidFill>
              <a:latin typeface="Bahnschrift SemiBold" panose="020B0502040204020203" pitchFamily="34" charset="0"/>
              <a:ea typeface="+mn-ea"/>
              <a:cs typeface="Calibri"/>
            </a:rPr>
            <a:pPr marL="0" indent="0" algn="l"/>
            <a:t>Cassava</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22</xdr:col>
      <xdr:colOff>292099</xdr:colOff>
      <xdr:row>25</xdr:row>
      <xdr:rowOff>11907</xdr:rowOff>
    </xdr:from>
    <xdr:ext cx="1463042" cy="274320"/>
    <xdr:sp macro="" textlink="Analysis!B199">
      <xdr:nvSpPr>
        <xdr:cNvPr id="91" name="TextBox 90">
          <a:extLst>
            <a:ext uri="{FF2B5EF4-FFF2-40B4-BE49-F238E27FC236}">
              <a16:creationId xmlns:a16="http://schemas.microsoft.com/office/drawing/2014/main" id="{631E4758-E3C8-4937-96EF-EF178F6005AC}"/>
            </a:ext>
          </a:extLst>
        </xdr:cNvPr>
        <xdr:cNvSpPr txBox="1">
          <a:spLocks noChangeAspect="1"/>
        </xdr:cNvSpPr>
      </xdr:nvSpPr>
      <xdr:spPr>
        <a:xfrm>
          <a:off x="13703299" y="488870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451E3CF8-C2A0-4629-B403-E338111D10EF}" type="TxLink">
            <a:rPr lang="en-US" sz="1400" b="0" i="0" u="none" strike="noStrike">
              <a:solidFill>
                <a:srgbClr val="000000"/>
              </a:solidFill>
              <a:latin typeface="Bahnschrift SemiBold" panose="020B0502040204020203" pitchFamily="34" charset="0"/>
              <a:ea typeface="+mn-ea"/>
              <a:cs typeface="Calibri"/>
            </a:rPr>
            <a:pPr marL="0" indent="0" algn="l"/>
            <a:t>Rice</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22</xdr:col>
      <xdr:colOff>292099</xdr:colOff>
      <xdr:row>26</xdr:row>
      <xdr:rowOff>164307</xdr:rowOff>
    </xdr:from>
    <xdr:ext cx="1463042" cy="274320"/>
    <xdr:sp macro="" textlink="Analysis!B200">
      <xdr:nvSpPr>
        <xdr:cNvPr id="92" name="TextBox 91">
          <a:extLst>
            <a:ext uri="{FF2B5EF4-FFF2-40B4-BE49-F238E27FC236}">
              <a16:creationId xmlns:a16="http://schemas.microsoft.com/office/drawing/2014/main" id="{CB424E70-4143-43E6-85C6-B68CF5362098}"/>
            </a:ext>
          </a:extLst>
        </xdr:cNvPr>
        <xdr:cNvSpPr txBox="1">
          <a:spLocks noChangeAspect="1"/>
        </xdr:cNvSpPr>
      </xdr:nvSpPr>
      <xdr:spPr>
        <a:xfrm>
          <a:off x="13703299" y="523160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381CE404-01F2-4E40-B6A0-51C982B726DD}" type="TxLink">
            <a:rPr lang="en-US" sz="1400" b="0" i="0" u="none" strike="noStrike">
              <a:solidFill>
                <a:srgbClr val="000000"/>
              </a:solidFill>
              <a:latin typeface="Bahnschrift SemiBold" panose="020B0502040204020203" pitchFamily="34" charset="0"/>
              <a:ea typeface="+mn-ea"/>
              <a:cs typeface="Calibri"/>
            </a:rPr>
            <a:pPr marL="0" indent="0" algn="l"/>
            <a:t>Maize</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16</xdr:row>
      <xdr:rowOff>78582</xdr:rowOff>
    </xdr:from>
    <xdr:ext cx="1463045" cy="274320"/>
    <xdr:sp macro="" textlink="Analysis!C194">
      <xdr:nvSpPr>
        <xdr:cNvPr id="94" name="TextBox 93">
          <a:extLst>
            <a:ext uri="{FF2B5EF4-FFF2-40B4-BE49-F238E27FC236}">
              <a16:creationId xmlns:a16="http://schemas.microsoft.com/office/drawing/2014/main" id="{F73086F8-2B63-483E-AA03-61B9AD15D5FC}"/>
            </a:ext>
          </a:extLst>
        </xdr:cNvPr>
        <xdr:cNvSpPr txBox="1">
          <a:spLocks noChangeAspect="1"/>
        </xdr:cNvSpPr>
      </xdr:nvSpPr>
      <xdr:spPr>
        <a:xfrm>
          <a:off x="14846301" y="3190082"/>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4AD3DE11-97F9-4F7C-AC34-43B7EE354197}" type="TxLink">
            <a:rPr lang="en-US" sz="1400" b="0" i="0" u="none" strike="noStrike">
              <a:solidFill>
                <a:srgbClr val="000000"/>
              </a:solidFill>
              <a:latin typeface="Bahnschrift SemiBold" panose="020B0502040204020203" pitchFamily="34" charset="0"/>
              <a:ea typeface="+mn-ea"/>
              <a:cs typeface="Calibri"/>
            </a:rPr>
            <a:pPr marL="0" indent="0" algn="l"/>
            <a:t>₦7.6B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18</xdr:row>
      <xdr:rowOff>8732</xdr:rowOff>
    </xdr:from>
    <xdr:ext cx="1463046" cy="274320"/>
    <xdr:sp macro="" textlink="Analysis!C195">
      <xdr:nvSpPr>
        <xdr:cNvPr id="95" name="TextBox 94">
          <a:extLst>
            <a:ext uri="{FF2B5EF4-FFF2-40B4-BE49-F238E27FC236}">
              <a16:creationId xmlns:a16="http://schemas.microsoft.com/office/drawing/2014/main" id="{C2FDA6F7-28A5-4DC3-A5A9-F12B2781E0A8}"/>
            </a:ext>
          </a:extLst>
        </xdr:cNvPr>
        <xdr:cNvSpPr txBox="1">
          <a:spLocks noChangeAspect="1"/>
        </xdr:cNvSpPr>
      </xdr:nvSpPr>
      <xdr:spPr>
        <a:xfrm>
          <a:off x="14846301" y="3526632"/>
          <a:ext cx="1463046"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7D283B14-8753-473F-AE2B-9B482C7C4E20}" type="TxLink">
            <a:rPr lang="en-US" sz="1400" b="0" i="0" u="none" strike="noStrike">
              <a:solidFill>
                <a:srgbClr val="000000"/>
              </a:solidFill>
              <a:latin typeface="Bahnschrift SemiBold" panose="020B0502040204020203" pitchFamily="34" charset="0"/>
              <a:ea typeface="+mn-ea"/>
              <a:cs typeface="Calibri"/>
            </a:rPr>
            <a:pPr marL="0" indent="0" algn="l"/>
            <a:t>₦4.9B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19</xdr:row>
      <xdr:rowOff>148432</xdr:rowOff>
    </xdr:from>
    <xdr:ext cx="1463045" cy="274320"/>
    <xdr:sp macro="" textlink="Analysis!C196">
      <xdr:nvSpPr>
        <xdr:cNvPr id="96" name="TextBox 95">
          <a:extLst>
            <a:ext uri="{FF2B5EF4-FFF2-40B4-BE49-F238E27FC236}">
              <a16:creationId xmlns:a16="http://schemas.microsoft.com/office/drawing/2014/main" id="{843D4EEE-C00B-403E-B9E2-BBA8CA87E020}"/>
            </a:ext>
          </a:extLst>
        </xdr:cNvPr>
        <xdr:cNvSpPr txBox="1">
          <a:spLocks noChangeAspect="1"/>
        </xdr:cNvSpPr>
      </xdr:nvSpPr>
      <xdr:spPr>
        <a:xfrm>
          <a:off x="14846301" y="3869532"/>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C0C93D4-F074-4A9D-9A8D-FCE7DD580F57}" type="TxLink">
            <a:rPr lang="en-US" sz="1400" b="0" i="0" u="none" strike="noStrike">
              <a:solidFill>
                <a:srgbClr val="000000"/>
              </a:solidFill>
              <a:latin typeface="Bahnschrift SemiBold" panose="020B0502040204020203" pitchFamily="34" charset="0"/>
              <a:ea typeface="+mn-ea"/>
              <a:cs typeface="Calibri"/>
            </a:rPr>
            <a:pPr marL="0" indent="0" algn="l"/>
            <a:t>₦2.9B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21</xdr:row>
      <xdr:rowOff>97632</xdr:rowOff>
    </xdr:from>
    <xdr:ext cx="1463045" cy="274320"/>
    <xdr:sp macro="" textlink="Analysis!C197">
      <xdr:nvSpPr>
        <xdr:cNvPr id="97" name="TextBox 96">
          <a:extLst>
            <a:ext uri="{FF2B5EF4-FFF2-40B4-BE49-F238E27FC236}">
              <a16:creationId xmlns:a16="http://schemas.microsoft.com/office/drawing/2014/main" id="{31B8A0CD-8212-413C-8109-330568C8CD7A}"/>
            </a:ext>
          </a:extLst>
        </xdr:cNvPr>
        <xdr:cNvSpPr txBox="1">
          <a:spLocks noChangeAspect="1"/>
        </xdr:cNvSpPr>
      </xdr:nvSpPr>
      <xdr:spPr>
        <a:xfrm>
          <a:off x="14846301" y="4212432"/>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84DD58B5-61B0-4CA0-8D1A-EDE48DD82A64}" type="TxLink">
            <a:rPr lang="en-US" sz="1400" b="0" i="0" u="none" strike="noStrike">
              <a:solidFill>
                <a:srgbClr val="000000"/>
              </a:solidFill>
              <a:latin typeface="Bahnschrift SemiBold" panose="020B0502040204020203" pitchFamily="34" charset="0"/>
              <a:ea typeface="+mn-ea"/>
              <a:cs typeface="Calibri"/>
            </a:rPr>
            <a:pPr marL="0" indent="0" algn="l"/>
            <a:t>₦2.5B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23</xdr:row>
      <xdr:rowOff>59532</xdr:rowOff>
    </xdr:from>
    <xdr:ext cx="1463045" cy="274320"/>
    <xdr:sp macro="" textlink="Analysis!C198">
      <xdr:nvSpPr>
        <xdr:cNvPr id="98" name="TextBox 97">
          <a:extLst>
            <a:ext uri="{FF2B5EF4-FFF2-40B4-BE49-F238E27FC236}">
              <a16:creationId xmlns:a16="http://schemas.microsoft.com/office/drawing/2014/main" id="{1C624010-0819-4067-90AA-A4EF0BA20BD8}"/>
            </a:ext>
          </a:extLst>
        </xdr:cNvPr>
        <xdr:cNvSpPr txBox="1">
          <a:spLocks noChangeAspect="1"/>
        </xdr:cNvSpPr>
      </xdr:nvSpPr>
      <xdr:spPr>
        <a:xfrm>
          <a:off x="14846301" y="4555332"/>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FBD3A50A-DF18-43CA-9D8A-55444C4DAD6F}" type="TxLink">
            <a:rPr lang="en-US" sz="1400" b="0" i="0" u="none" strike="noStrike">
              <a:solidFill>
                <a:srgbClr val="000000"/>
              </a:solidFill>
              <a:latin typeface="Bahnschrift SemiBold" panose="020B0502040204020203" pitchFamily="34" charset="0"/>
              <a:ea typeface="+mn-ea"/>
              <a:cs typeface="Calibri"/>
            </a:rPr>
            <a:pPr marL="0" indent="0" algn="l"/>
            <a:t>₦1.1B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25</xdr:row>
      <xdr:rowOff>21432</xdr:rowOff>
    </xdr:from>
    <xdr:ext cx="1463045" cy="274320"/>
    <xdr:sp macro="" textlink="Analysis!C199">
      <xdr:nvSpPr>
        <xdr:cNvPr id="99" name="TextBox 98">
          <a:extLst>
            <a:ext uri="{FF2B5EF4-FFF2-40B4-BE49-F238E27FC236}">
              <a16:creationId xmlns:a16="http://schemas.microsoft.com/office/drawing/2014/main" id="{0EBB9574-CF25-4F69-8B21-D8740BF52B0C}"/>
            </a:ext>
          </a:extLst>
        </xdr:cNvPr>
        <xdr:cNvSpPr txBox="1">
          <a:spLocks noChangeAspect="1"/>
        </xdr:cNvSpPr>
      </xdr:nvSpPr>
      <xdr:spPr>
        <a:xfrm>
          <a:off x="14846301" y="4898232"/>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AEC9BB8-C17B-4841-974C-D177EB8725CF}" type="TxLink">
            <a:rPr lang="en-US" sz="1400" b="0" i="0" u="none" strike="noStrike">
              <a:solidFill>
                <a:srgbClr val="000000"/>
              </a:solidFill>
              <a:latin typeface="Bahnschrift SemiBold" panose="020B0502040204020203" pitchFamily="34" charset="0"/>
              <a:ea typeface="+mn-ea"/>
              <a:cs typeface="Calibri"/>
            </a:rPr>
            <a:pPr marL="0" indent="0" algn="l"/>
            <a:t>₦860.2M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26</xdr:row>
      <xdr:rowOff>173832</xdr:rowOff>
    </xdr:from>
    <xdr:ext cx="1463045" cy="274320"/>
    <xdr:sp macro="" textlink="Analysis!C200">
      <xdr:nvSpPr>
        <xdr:cNvPr id="100" name="TextBox 99">
          <a:extLst>
            <a:ext uri="{FF2B5EF4-FFF2-40B4-BE49-F238E27FC236}">
              <a16:creationId xmlns:a16="http://schemas.microsoft.com/office/drawing/2014/main" id="{F5D243E2-E9C4-468E-9C6F-A03D9413D226}"/>
            </a:ext>
          </a:extLst>
        </xdr:cNvPr>
        <xdr:cNvSpPr txBox="1">
          <a:spLocks noChangeAspect="1"/>
        </xdr:cNvSpPr>
      </xdr:nvSpPr>
      <xdr:spPr>
        <a:xfrm>
          <a:off x="14846301" y="5241132"/>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38A4AF7B-DDDC-48BE-AFEB-83397718C987}" type="TxLink">
            <a:rPr lang="en-US" sz="1400" b="0" i="0" u="none" strike="noStrike">
              <a:solidFill>
                <a:srgbClr val="000000"/>
              </a:solidFill>
              <a:latin typeface="Bahnschrift SemiBold" panose="020B0502040204020203" pitchFamily="34" charset="0"/>
              <a:ea typeface="+mn-ea"/>
              <a:cs typeface="Calibri"/>
            </a:rPr>
            <a:pPr marL="0" indent="0" algn="l"/>
            <a:t>₦513.3M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24</xdr:col>
      <xdr:colOff>215901</xdr:colOff>
      <xdr:row>28</xdr:row>
      <xdr:rowOff>130731</xdr:rowOff>
    </xdr:from>
    <xdr:ext cx="1463045" cy="274320"/>
    <xdr:sp macro="" textlink="Analysis!C201">
      <xdr:nvSpPr>
        <xdr:cNvPr id="101" name="TextBox 100">
          <a:extLst>
            <a:ext uri="{FF2B5EF4-FFF2-40B4-BE49-F238E27FC236}">
              <a16:creationId xmlns:a16="http://schemas.microsoft.com/office/drawing/2014/main" id="{876F5FFC-DEBA-481E-8510-41892CB28587}"/>
            </a:ext>
          </a:extLst>
        </xdr:cNvPr>
        <xdr:cNvSpPr txBox="1">
          <a:spLocks noChangeAspect="1"/>
        </xdr:cNvSpPr>
      </xdr:nvSpPr>
      <xdr:spPr>
        <a:xfrm>
          <a:off x="14846301" y="5579031"/>
          <a:ext cx="146304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C23025BF-93F4-4B64-A4CB-ADA68D78242F}" type="TxLink">
            <a:rPr lang="en-US" sz="1400" b="0" i="0" u="none" strike="noStrike">
              <a:solidFill>
                <a:srgbClr val="000000"/>
              </a:solidFill>
              <a:latin typeface="Bahnschrift SemiBold" panose="020B0502040204020203" pitchFamily="34" charset="0"/>
              <a:ea typeface="+mn-ea"/>
              <a:cs typeface="Calibri"/>
            </a:rPr>
            <a:pPr marL="0" indent="0" algn="l"/>
            <a:t>₦379.0M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16</xdr:row>
      <xdr:rowOff>48102</xdr:rowOff>
    </xdr:from>
    <xdr:ext cx="1463042" cy="274320"/>
    <xdr:sp macro="" textlink="Analysis!D194">
      <xdr:nvSpPr>
        <xdr:cNvPr id="102" name="TextBox 101">
          <a:extLst>
            <a:ext uri="{FF2B5EF4-FFF2-40B4-BE49-F238E27FC236}">
              <a16:creationId xmlns:a16="http://schemas.microsoft.com/office/drawing/2014/main" id="{9145512A-9929-4F4B-AD65-256D60564F15}"/>
            </a:ext>
          </a:extLst>
        </xdr:cNvPr>
        <xdr:cNvSpPr txBox="1">
          <a:spLocks noChangeAspect="1"/>
        </xdr:cNvSpPr>
      </xdr:nvSpPr>
      <xdr:spPr>
        <a:xfrm>
          <a:off x="16348708" y="315960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E50B539-72B6-4D02-887D-8AD4BD7633D0}" type="TxLink">
            <a:rPr lang="en-US" sz="1400" b="0" i="0" u="none" strike="noStrike">
              <a:solidFill>
                <a:srgbClr val="000000"/>
              </a:solidFill>
              <a:latin typeface="Bahnschrift SemiBold" panose="020B0502040204020203" pitchFamily="34" charset="0"/>
              <a:ea typeface="+mn-ea"/>
              <a:cs typeface="Calibri"/>
            </a:rPr>
            <a:pPr marL="0" indent="0" algn="l"/>
            <a:t>₦5.3B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18</xdr:row>
      <xdr:rowOff>18257</xdr:rowOff>
    </xdr:from>
    <xdr:ext cx="1463042" cy="274320"/>
    <xdr:sp macro="" textlink="Analysis!D195">
      <xdr:nvSpPr>
        <xdr:cNvPr id="103" name="TextBox 102">
          <a:extLst>
            <a:ext uri="{FF2B5EF4-FFF2-40B4-BE49-F238E27FC236}">
              <a16:creationId xmlns:a16="http://schemas.microsoft.com/office/drawing/2014/main" id="{D143D328-156C-41CD-A455-CDB404FC95B3}"/>
            </a:ext>
          </a:extLst>
        </xdr:cNvPr>
        <xdr:cNvSpPr txBox="1">
          <a:spLocks noChangeAspect="1"/>
        </xdr:cNvSpPr>
      </xdr:nvSpPr>
      <xdr:spPr>
        <a:xfrm>
          <a:off x="16348708" y="35361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6AC70667-81A0-421D-AB96-CE7E1E0D92D1}" type="TxLink">
            <a:rPr lang="en-US" sz="1400" b="0" i="0" u="none" strike="noStrike">
              <a:solidFill>
                <a:srgbClr val="000000"/>
              </a:solidFill>
              <a:latin typeface="Bahnschrift SemiBold" panose="020B0502040204020203" pitchFamily="34" charset="0"/>
              <a:ea typeface="+mn-ea"/>
              <a:cs typeface="Calibri"/>
            </a:rPr>
            <a:pPr marL="0" indent="0" algn="l"/>
            <a:t>₦4.0B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19</xdr:row>
      <xdr:rowOff>157957</xdr:rowOff>
    </xdr:from>
    <xdr:ext cx="1463042" cy="274320"/>
    <xdr:sp macro="" textlink="Analysis!D196">
      <xdr:nvSpPr>
        <xdr:cNvPr id="104" name="TextBox 103">
          <a:extLst>
            <a:ext uri="{FF2B5EF4-FFF2-40B4-BE49-F238E27FC236}">
              <a16:creationId xmlns:a16="http://schemas.microsoft.com/office/drawing/2014/main" id="{1AED2809-4BD9-4BBB-AD25-83AA61639436}"/>
            </a:ext>
          </a:extLst>
        </xdr:cNvPr>
        <xdr:cNvSpPr txBox="1">
          <a:spLocks noChangeAspect="1"/>
        </xdr:cNvSpPr>
      </xdr:nvSpPr>
      <xdr:spPr>
        <a:xfrm>
          <a:off x="16348708" y="38790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21927FE7-3FE5-4151-A24B-95CB43F3382F}" type="TxLink">
            <a:rPr lang="en-US" sz="1400" b="0" i="0" u="none" strike="noStrike">
              <a:solidFill>
                <a:srgbClr val="000000"/>
              </a:solidFill>
              <a:latin typeface="Bahnschrift SemiBold" panose="020B0502040204020203" pitchFamily="34" charset="0"/>
              <a:ea typeface="+mn-ea"/>
              <a:cs typeface="Calibri"/>
            </a:rPr>
            <a:pPr marL="0" indent="0" algn="l"/>
            <a:t>₦2.2B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21</xdr:row>
      <xdr:rowOff>107157</xdr:rowOff>
    </xdr:from>
    <xdr:ext cx="1463042" cy="274320"/>
    <xdr:sp macro="" textlink="Analysis!D197">
      <xdr:nvSpPr>
        <xdr:cNvPr id="105" name="TextBox 104">
          <a:extLst>
            <a:ext uri="{FF2B5EF4-FFF2-40B4-BE49-F238E27FC236}">
              <a16:creationId xmlns:a16="http://schemas.microsoft.com/office/drawing/2014/main" id="{107059E3-42CB-4347-AA35-6188E248D78F}"/>
            </a:ext>
          </a:extLst>
        </xdr:cNvPr>
        <xdr:cNvSpPr txBox="1">
          <a:spLocks noChangeAspect="1"/>
        </xdr:cNvSpPr>
      </xdr:nvSpPr>
      <xdr:spPr>
        <a:xfrm>
          <a:off x="16348708" y="42219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9123D624-64E3-4C08-B035-4FA68A60E240}" type="TxLink">
            <a:rPr lang="en-US" sz="1400" b="0" i="0" u="none" strike="noStrike">
              <a:solidFill>
                <a:srgbClr val="000000"/>
              </a:solidFill>
              <a:latin typeface="Bahnschrift SemiBold" panose="020B0502040204020203" pitchFamily="34" charset="0"/>
              <a:ea typeface="+mn-ea"/>
              <a:cs typeface="Calibri"/>
            </a:rPr>
            <a:pPr marL="0" indent="0" algn="l"/>
            <a:t>₦1.9B</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23</xdr:row>
      <xdr:rowOff>69057</xdr:rowOff>
    </xdr:from>
    <xdr:ext cx="1463042" cy="274320"/>
    <xdr:sp macro="" textlink="Analysis!D198">
      <xdr:nvSpPr>
        <xdr:cNvPr id="106" name="TextBox 105">
          <a:extLst>
            <a:ext uri="{FF2B5EF4-FFF2-40B4-BE49-F238E27FC236}">
              <a16:creationId xmlns:a16="http://schemas.microsoft.com/office/drawing/2014/main" id="{61527AB2-7637-48F7-8CD1-0ED2B9D1E3BF}"/>
            </a:ext>
          </a:extLst>
        </xdr:cNvPr>
        <xdr:cNvSpPr txBox="1">
          <a:spLocks noChangeAspect="1"/>
        </xdr:cNvSpPr>
      </xdr:nvSpPr>
      <xdr:spPr>
        <a:xfrm>
          <a:off x="16348708" y="45648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1F2E0020-BF7C-4A9F-98AD-BD45592B687A}" type="TxLink">
            <a:rPr lang="en-US" sz="1400" b="0" i="0" u="none" strike="noStrike">
              <a:solidFill>
                <a:srgbClr val="000000"/>
              </a:solidFill>
              <a:latin typeface="Bahnschrift SemiBold" panose="020B0502040204020203" pitchFamily="34" charset="0"/>
              <a:ea typeface="+mn-ea"/>
              <a:cs typeface="Calibri"/>
            </a:rPr>
            <a:pPr marL="0" indent="0" algn="l"/>
            <a:t>₦872.6M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25</xdr:row>
      <xdr:rowOff>30957</xdr:rowOff>
    </xdr:from>
    <xdr:ext cx="1463042" cy="274320"/>
    <xdr:sp macro="" textlink="Analysis!D199">
      <xdr:nvSpPr>
        <xdr:cNvPr id="107" name="TextBox 106">
          <a:extLst>
            <a:ext uri="{FF2B5EF4-FFF2-40B4-BE49-F238E27FC236}">
              <a16:creationId xmlns:a16="http://schemas.microsoft.com/office/drawing/2014/main" id="{149F279B-54F8-4C81-AE11-00DD73D9D9C9}"/>
            </a:ext>
          </a:extLst>
        </xdr:cNvPr>
        <xdr:cNvSpPr txBox="1">
          <a:spLocks noChangeAspect="1"/>
        </xdr:cNvSpPr>
      </xdr:nvSpPr>
      <xdr:spPr>
        <a:xfrm>
          <a:off x="16348708" y="49077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B80DA72-EA69-430E-BD06-F07B355370FB}" type="TxLink">
            <a:rPr lang="en-US" sz="1400" b="0" i="0" u="none" strike="noStrike">
              <a:solidFill>
                <a:srgbClr val="000000"/>
              </a:solidFill>
              <a:latin typeface="Bahnschrift SemiBold" panose="020B0502040204020203" pitchFamily="34" charset="0"/>
              <a:ea typeface="+mn-ea"/>
              <a:cs typeface="Calibri"/>
            </a:rPr>
            <a:pPr marL="0" indent="0" algn="l"/>
            <a:t>₦648.3M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26</xdr:row>
      <xdr:rowOff>183357</xdr:rowOff>
    </xdr:from>
    <xdr:ext cx="1463042" cy="274320"/>
    <xdr:sp macro="" textlink="Analysis!D200">
      <xdr:nvSpPr>
        <xdr:cNvPr id="108" name="TextBox 107">
          <a:extLst>
            <a:ext uri="{FF2B5EF4-FFF2-40B4-BE49-F238E27FC236}">
              <a16:creationId xmlns:a16="http://schemas.microsoft.com/office/drawing/2014/main" id="{0B739224-2C19-43E7-99F0-DBC645FA61E5}"/>
            </a:ext>
          </a:extLst>
        </xdr:cNvPr>
        <xdr:cNvSpPr txBox="1">
          <a:spLocks noChangeAspect="1"/>
        </xdr:cNvSpPr>
      </xdr:nvSpPr>
      <xdr:spPr>
        <a:xfrm>
          <a:off x="16348708" y="52506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0C09C1EF-DB09-49A8-BF55-A0F2F56C2032}" type="TxLink">
            <a:rPr lang="en-US" sz="1400" b="0" i="0" u="none" strike="noStrike">
              <a:solidFill>
                <a:srgbClr val="000000"/>
              </a:solidFill>
              <a:latin typeface="Bahnschrift SemiBold" panose="020B0502040204020203" pitchFamily="34" charset="0"/>
              <a:ea typeface="+mn-ea"/>
              <a:cs typeface="Calibri"/>
            </a:rPr>
            <a:pPr marL="0" indent="0" algn="l"/>
            <a:t>₦386.0M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25</xdr:col>
      <xdr:colOff>1108708</xdr:colOff>
      <xdr:row>28</xdr:row>
      <xdr:rowOff>142757</xdr:rowOff>
    </xdr:from>
    <xdr:ext cx="1463042" cy="274320"/>
    <xdr:sp macro="" textlink="Analysis!D201">
      <xdr:nvSpPr>
        <xdr:cNvPr id="109" name="TextBox 108">
          <a:extLst>
            <a:ext uri="{FF2B5EF4-FFF2-40B4-BE49-F238E27FC236}">
              <a16:creationId xmlns:a16="http://schemas.microsoft.com/office/drawing/2014/main" id="{A6837199-6870-4D74-9DC2-5CFFCB57A4E8}"/>
            </a:ext>
          </a:extLst>
        </xdr:cNvPr>
        <xdr:cNvSpPr txBox="1">
          <a:spLocks noChangeAspect="1"/>
        </xdr:cNvSpPr>
      </xdr:nvSpPr>
      <xdr:spPr>
        <a:xfrm>
          <a:off x="16348708" y="5591057"/>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1CE56BB9-D442-4086-8C5F-4FAB7CFF6099}" type="TxLink">
            <a:rPr lang="en-US" sz="1400" b="0" i="0" u="none" strike="noStrike">
              <a:solidFill>
                <a:srgbClr val="000000"/>
              </a:solidFill>
              <a:latin typeface="Bahnschrift SemiBold" panose="020B0502040204020203" pitchFamily="34" charset="0"/>
              <a:ea typeface="+mn-ea"/>
              <a:cs typeface="Calibri"/>
            </a:rPr>
            <a:pPr marL="0" indent="0" algn="l"/>
            <a:t>₦282.0M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16</xdr:row>
      <xdr:rowOff>55722</xdr:rowOff>
    </xdr:from>
    <xdr:ext cx="1463042" cy="274320"/>
    <xdr:sp macro="" textlink="Analysis!E194">
      <xdr:nvSpPr>
        <xdr:cNvPr id="110" name="TextBox 109">
          <a:extLst>
            <a:ext uri="{FF2B5EF4-FFF2-40B4-BE49-F238E27FC236}">
              <a16:creationId xmlns:a16="http://schemas.microsoft.com/office/drawing/2014/main" id="{5FC92F84-5441-443B-ABD7-CF72EB2379C8}"/>
            </a:ext>
          </a:extLst>
        </xdr:cNvPr>
        <xdr:cNvSpPr txBox="1">
          <a:spLocks noChangeAspect="1"/>
        </xdr:cNvSpPr>
      </xdr:nvSpPr>
      <xdr:spPr>
        <a:xfrm>
          <a:off x="17874190" y="316722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27BC9A76-3562-4EDE-AD5A-F4BEA998BE65}" type="TxLink">
            <a:rPr lang="en-US" sz="1400" b="0" i="0" u="none" strike="noStrike">
              <a:solidFill>
                <a:srgbClr val="000000"/>
              </a:solidFill>
              <a:latin typeface="Bahnschrift SemiBold" panose="020B0502040204020203" pitchFamily="34" charset="0"/>
              <a:ea typeface="+mn-ea"/>
              <a:cs typeface="Calibri"/>
            </a:rPr>
            <a:pPr marL="0" indent="0" algn="l"/>
            <a:t>29.3%</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18</xdr:row>
      <xdr:rowOff>27782</xdr:rowOff>
    </xdr:from>
    <xdr:ext cx="1463042" cy="274320"/>
    <xdr:sp macro="" textlink="Analysis!E195">
      <xdr:nvSpPr>
        <xdr:cNvPr id="111" name="TextBox 110">
          <a:extLst>
            <a:ext uri="{FF2B5EF4-FFF2-40B4-BE49-F238E27FC236}">
              <a16:creationId xmlns:a16="http://schemas.microsoft.com/office/drawing/2014/main" id="{E188041D-326A-4E62-98A8-8C1D2E3A0FA6}"/>
            </a:ext>
          </a:extLst>
        </xdr:cNvPr>
        <xdr:cNvSpPr txBox="1">
          <a:spLocks noChangeAspect="1"/>
        </xdr:cNvSpPr>
      </xdr:nvSpPr>
      <xdr:spPr>
        <a:xfrm>
          <a:off x="17874190" y="35456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CD7BDB62-3E8C-4EFE-B3E8-FDAC51AA9CF4}" type="TxLink">
            <a:rPr lang="en-US" sz="1400" b="0" i="0" u="none" strike="noStrike">
              <a:solidFill>
                <a:srgbClr val="000000"/>
              </a:solidFill>
              <a:latin typeface="Bahnschrift SemiBold" panose="020B0502040204020203" pitchFamily="34" charset="0"/>
              <a:ea typeface="+mn-ea"/>
              <a:cs typeface="Calibri"/>
            </a:rPr>
            <a:pPr marL="0" indent="0" algn="l"/>
            <a:t>18.9%</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19</xdr:row>
      <xdr:rowOff>167482</xdr:rowOff>
    </xdr:from>
    <xdr:ext cx="1463042" cy="274320"/>
    <xdr:sp macro="" textlink="Analysis!E196">
      <xdr:nvSpPr>
        <xdr:cNvPr id="112" name="TextBox 111">
          <a:extLst>
            <a:ext uri="{FF2B5EF4-FFF2-40B4-BE49-F238E27FC236}">
              <a16:creationId xmlns:a16="http://schemas.microsoft.com/office/drawing/2014/main" id="{4C8CB7EB-9E5F-4463-B98F-5D45A0C18510}"/>
            </a:ext>
          </a:extLst>
        </xdr:cNvPr>
        <xdr:cNvSpPr txBox="1">
          <a:spLocks noChangeAspect="1"/>
        </xdr:cNvSpPr>
      </xdr:nvSpPr>
      <xdr:spPr>
        <a:xfrm>
          <a:off x="17874190" y="38885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FDB381C-0105-439F-995A-5696A67D53EA}" type="TxLink">
            <a:rPr lang="en-US" sz="1400" b="0" i="0" u="none" strike="noStrike">
              <a:solidFill>
                <a:srgbClr val="000000"/>
              </a:solidFill>
              <a:latin typeface="Bahnschrift SemiBold" panose="020B0502040204020203" pitchFamily="34" charset="0"/>
              <a:ea typeface="+mn-ea"/>
              <a:cs typeface="Calibri"/>
            </a:rPr>
            <a:pPr marL="0" indent="0" algn="l"/>
            <a:t>26.1%</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21</xdr:row>
      <xdr:rowOff>116682</xdr:rowOff>
    </xdr:from>
    <xdr:ext cx="1463042" cy="274320"/>
    <xdr:sp macro="" textlink="Analysis!E197">
      <xdr:nvSpPr>
        <xdr:cNvPr id="113" name="TextBox 112">
          <a:extLst>
            <a:ext uri="{FF2B5EF4-FFF2-40B4-BE49-F238E27FC236}">
              <a16:creationId xmlns:a16="http://schemas.microsoft.com/office/drawing/2014/main" id="{C7E4953F-10F5-4CD3-A750-7A5DCC5445F1}"/>
            </a:ext>
          </a:extLst>
        </xdr:cNvPr>
        <xdr:cNvSpPr txBox="1">
          <a:spLocks noChangeAspect="1"/>
        </xdr:cNvSpPr>
      </xdr:nvSpPr>
      <xdr:spPr>
        <a:xfrm>
          <a:off x="17874190" y="42314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DCB9C34E-0ED2-4561-83AD-63056BCFD305}" type="TxLink">
            <a:rPr lang="en-US" sz="1400" b="0" i="0" u="none" strike="noStrike">
              <a:solidFill>
                <a:srgbClr val="000000"/>
              </a:solidFill>
              <a:latin typeface="Bahnschrift SemiBold" panose="020B0502040204020203" pitchFamily="34" charset="0"/>
              <a:ea typeface="+mn-ea"/>
              <a:cs typeface="Calibri"/>
            </a:rPr>
            <a:pPr marL="0" indent="0" algn="l"/>
            <a:t>22.1%</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23</xdr:row>
      <xdr:rowOff>78582</xdr:rowOff>
    </xdr:from>
    <xdr:ext cx="1463042" cy="274320"/>
    <xdr:sp macro="" textlink="Analysis!E198">
      <xdr:nvSpPr>
        <xdr:cNvPr id="114" name="TextBox 113">
          <a:extLst>
            <a:ext uri="{FF2B5EF4-FFF2-40B4-BE49-F238E27FC236}">
              <a16:creationId xmlns:a16="http://schemas.microsoft.com/office/drawing/2014/main" id="{52DC5289-C582-48F8-A0D0-94F42A8977C0}"/>
            </a:ext>
          </a:extLst>
        </xdr:cNvPr>
        <xdr:cNvSpPr txBox="1">
          <a:spLocks noChangeAspect="1"/>
        </xdr:cNvSpPr>
      </xdr:nvSpPr>
      <xdr:spPr>
        <a:xfrm>
          <a:off x="17874190" y="45743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03F6BC8D-7E1D-4A56-8D29-3CA63E9513A6}" type="TxLink">
            <a:rPr lang="en-US" sz="1400" b="0" i="0" u="none" strike="noStrike">
              <a:solidFill>
                <a:srgbClr val="000000"/>
              </a:solidFill>
              <a:latin typeface="Bahnschrift SemiBold" panose="020B0502040204020203" pitchFamily="34" charset="0"/>
              <a:ea typeface="+mn-ea"/>
              <a:cs typeface="Calibri"/>
            </a:rPr>
            <a:pPr marL="0" indent="0" algn="l"/>
            <a:t>25.9%</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25</xdr:row>
      <xdr:rowOff>40482</xdr:rowOff>
    </xdr:from>
    <xdr:ext cx="1463042" cy="274320"/>
    <xdr:sp macro="" textlink="Analysis!E199">
      <xdr:nvSpPr>
        <xdr:cNvPr id="115" name="TextBox 114">
          <a:extLst>
            <a:ext uri="{FF2B5EF4-FFF2-40B4-BE49-F238E27FC236}">
              <a16:creationId xmlns:a16="http://schemas.microsoft.com/office/drawing/2014/main" id="{879135AD-7406-4C03-AF97-4A71527B5DDE}"/>
            </a:ext>
          </a:extLst>
        </xdr:cNvPr>
        <xdr:cNvSpPr txBox="1">
          <a:spLocks noChangeAspect="1"/>
        </xdr:cNvSpPr>
      </xdr:nvSpPr>
      <xdr:spPr>
        <a:xfrm>
          <a:off x="17874190" y="49172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8D362834-45D0-48D7-B855-D3C04C7E23AC}" type="TxLink">
            <a:rPr lang="en-US" sz="1400" b="0" i="0" u="none" strike="noStrike">
              <a:solidFill>
                <a:srgbClr val="000000"/>
              </a:solidFill>
              <a:latin typeface="Bahnschrift SemiBold" panose="020B0502040204020203" pitchFamily="34" charset="0"/>
              <a:ea typeface="+mn-ea"/>
              <a:cs typeface="Calibri"/>
            </a:rPr>
            <a:pPr marL="0" indent="0" algn="l"/>
            <a:t>24.0%</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27</xdr:row>
      <xdr:rowOff>2382</xdr:rowOff>
    </xdr:from>
    <xdr:ext cx="1463042" cy="274320"/>
    <xdr:sp macro="" textlink="Analysis!E200">
      <xdr:nvSpPr>
        <xdr:cNvPr id="116" name="TextBox 115">
          <a:extLst>
            <a:ext uri="{FF2B5EF4-FFF2-40B4-BE49-F238E27FC236}">
              <a16:creationId xmlns:a16="http://schemas.microsoft.com/office/drawing/2014/main" id="{FDF517A7-D8E5-485F-840C-C52932904928}"/>
            </a:ext>
          </a:extLst>
        </xdr:cNvPr>
        <xdr:cNvSpPr txBox="1">
          <a:spLocks noChangeAspect="1"/>
        </xdr:cNvSpPr>
      </xdr:nvSpPr>
      <xdr:spPr>
        <a:xfrm>
          <a:off x="17874190" y="52601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613AC9F0-7691-4BC6-97F2-7B1310B68E1E}" type="TxLink">
            <a:rPr lang="en-US" sz="1400" b="0" i="0" u="none" strike="noStrike">
              <a:solidFill>
                <a:srgbClr val="000000"/>
              </a:solidFill>
              <a:latin typeface="Bahnschrift SemiBold" panose="020B0502040204020203" pitchFamily="34" charset="0"/>
              <a:ea typeface="+mn-ea"/>
              <a:cs typeface="Calibri"/>
            </a:rPr>
            <a:pPr marL="0" indent="0" algn="l"/>
            <a:t>24.9%</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27</xdr:col>
      <xdr:colOff>246590</xdr:colOff>
      <xdr:row>28</xdr:row>
      <xdr:rowOff>154782</xdr:rowOff>
    </xdr:from>
    <xdr:ext cx="1463042" cy="274320"/>
    <xdr:sp macro="" textlink="Analysis!E201">
      <xdr:nvSpPr>
        <xdr:cNvPr id="117" name="TextBox 116">
          <a:extLst>
            <a:ext uri="{FF2B5EF4-FFF2-40B4-BE49-F238E27FC236}">
              <a16:creationId xmlns:a16="http://schemas.microsoft.com/office/drawing/2014/main" id="{56790197-0317-4AF1-BAF9-FF722F47DA40}"/>
            </a:ext>
          </a:extLst>
        </xdr:cNvPr>
        <xdr:cNvSpPr txBox="1">
          <a:spLocks noChangeAspect="1"/>
        </xdr:cNvSpPr>
      </xdr:nvSpPr>
      <xdr:spPr>
        <a:xfrm>
          <a:off x="17874190" y="56030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959EB3D3-55E0-4D9A-958E-DACDD9D2010D}" type="TxLink">
            <a:rPr lang="en-US" sz="1400" b="0" i="0" u="none" strike="noStrike">
              <a:solidFill>
                <a:srgbClr val="000000"/>
              </a:solidFill>
              <a:latin typeface="Bahnschrift SemiBold" panose="020B0502040204020203" pitchFamily="34" charset="0"/>
              <a:ea typeface="+mn-ea"/>
              <a:cs typeface="Calibri"/>
            </a:rPr>
            <a:pPr marL="0" indent="0" algn="l"/>
            <a:t>25.6%</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16</xdr:row>
      <xdr:rowOff>63342</xdr:rowOff>
    </xdr:from>
    <xdr:ext cx="1463042" cy="274320"/>
    <xdr:sp macro="" textlink="Analysis!F194">
      <xdr:nvSpPr>
        <xdr:cNvPr id="118" name="TextBox 117">
          <a:extLst>
            <a:ext uri="{FF2B5EF4-FFF2-40B4-BE49-F238E27FC236}">
              <a16:creationId xmlns:a16="http://schemas.microsoft.com/office/drawing/2014/main" id="{0277F21A-AD4D-4F51-934B-CABE712B5241}"/>
            </a:ext>
          </a:extLst>
        </xdr:cNvPr>
        <xdr:cNvSpPr txBox="1">
          <a:spLocks noChangeAspect="1"/>
        </xdr:cNvSpPr>
      </xdr:nvSpPr>
      <xdr:spPr>
        <a:xfrm>
          <a:off x="19198164" y="317484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3CFEE9F4-B5C8-49E8-92E5-FBB5C16FCA47}" type="TxLink">
            <a:rPr lang="en-US" sz="1400" b="0" i="0" u="none" strike="noStrike">
              <a:solidFill>
                <a:srgbClr val="000000"/>
              </a:solidFill>
              <a:latin typeface="Bahnschrift SemiBold" panose="020B0502040204020203" pitchFamily="34" charset="0"/>
              <a:ea typeface="+mn-ea"/>
              <a:cs typeface="Calibri"/>
            </a:rPr>
            <a:pPr marL="0" indent="0" algn="l"/>
            <a:t>70.6%</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17</xdr:row>
      <xdr:rowOff>192882</xdr:rowOff>
    </xdr:from>
    <xdr:ext cx="1463042" cy="274320"/>
    <xdr:sp macro="" textlink="Analysis!F195">
      <xdr:nvSpPr>
        <xdr:cNvPr id="119" name="TextBox 118">
          <a:extLst>
            <a:ext uri="{FF2B5EF4-FFF2-40B4-BE49-F238E27FC236}">
              <a16:creationId xmlns:a16="http://schemas.microsoft.com/office/drawing/2014/main" id="{52CB3FF1-B938-4D53-AA70-6C568B9A1429}"/>
            </a:ext>
          </a:extLst>
        </xdr:cNvPr>
        <xdr:cNvSpPr txBox="1">
          <a:spLocks noChangeAspect="1"/>
        </xdr:cNvSpPr>
      </xdr:nvSpPr>
      <xdr:spPr>
        <a:xfrm>
          <a:off x="19198164" y="35075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5767AA5B-107E-48A1-B8D2-2ED4BA2ECD71}" type="TxLink">
            <a:rPr lang="en-US" sz="1400" b="0" i="0" u="none" strike="noStrike">
              <a:solidFill>
                <a:srgbClr val="000000"/>
              </a:solidFill>
              <a:latin typeface="Bahnschrift SemiBold" panose="020B0502040204020203" pitchFamily="34" charset="0"/>
              <a:ea typeface="+mn-ea"/>
              <a:cs typeface="Calibri"/>
            </a:rPr>
            <a:pPr marL="0" indent="0" algn="l"/>
            <a:t>80.8%</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19</xdr:row>
      <xdr:rowOff>129382</xdr:rowOff>
    </xdr:from>
    <xdr:ext cx="1463042" cy="274320"/>
    <xdr:sp macro="" textlink="Analysis!F196">
      <xdr:nvSpPr>
        <xdr:cNvPr id="120" name="TextBox 119">
          <a:extLst>
            <a:ext uri="{FF2B5EF4-FFF2-40B4-BE49-F238E27FC236}">
              <a16:creationId xmlns:a16="http://schemas.microsoft.com/office/drawing/2014/main" id="{3AD0AB23-583E-43B3-9B6C-E69C720BA953}"/>
            </a:ext>
          </a:extLst>
        </xdr:cNvPr>
        <xdr:cNvSpPr txBox="1">
          <a:spLocks noChangeAspect="1"/>
        </xdr:cNvSpPr>
      </xdr:nvSpPr>
      <xdr:spPr>
        <a:xfrm>
          <a:off x="19198164" y="38504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0D5FB9E9-B619-4E8D-BC08-7C8D4CBF3209}" type="TxLink">
            <a:rPr lang="en-US" sz="1400" b="0" i="0" u="none" strike="noStrike">
              <a:solidFill>
                <a:srgbClr val="000000"/>
              </a:solidFill>
              <a:latin typeface="Bahnschrift SemiBold" panose="020B0502040204020203" pitchFamily="34" charset="0"/>
              <a:ea typeface="+mn-ea"/>
              <a:cs typeface="Calibri"/>
            </a:rPr>
            <a:pPr marL="0" indent="0" algn="l"/>
            <a:t>76.4%</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21</xdr:row>
      <xdr:rowOff>78582</xdr:rowOff>
    </xdr:from>
    <xdr:ext cx="1463042" cy="274320"/>
    <xdr:sp macro="" textlink="Analysis!F197">
      <xdr:nvSpPr>
        <xdr:cNvPr id="121" name="TextBox 120">
          <a:extLst>
            <a:ext uri="{FF2B5EF4-FFF2-40B4-BE49-F238E27FC236}">
              <a16:creationId xmlns:a16="http://schemas.microsoft.com/office/drawing/2014/main" id="{8769BC33-2DD0-447A-95EB-492761FEE54D}"/>
            </a:ext>
          </a:extLst>
        </xdr:cNvPr>
        <xdr:cNvSpPr txBox="1">
          <a:spLocks noChangeAspect="1"/>
        </xdr:cNvSpPr>
      </xdr:nvSpPr>
      <xdr:spPr>
        <a:xfrm>
          <a:off x="19198164" y="41933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9EB87BE3-F950-49B7-BD09-6029FE813361}" type="TxLink">
            <a:rPr lang="en-US" sz="1400" b="0" i="0" u="none" strike="noStrike">
              <a:solidFill>
                <a:srgbClr val="000000"/>
              </a:solidFill>
              <a:latin typeface="Bahnschrift SemiBold" panose="020B0502040204020203" pitchFamily="34" charset="0"/>
              <a:ea typeface="+mn-ea"/>
              <a:cs typeface="Calibri"/>
            </a:rPr>
            <a:pPr marL="0" indent="0" algn="l"/>
            <a:t>77.1%</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23</xdr:row>
      <xdr:rowOff>40482</xdr:rowOff>
    </xdr:from>
    <xdr:ext cx="1463042" cy="274320"/>
    <xdr:sp macro="" textlink="Analysis!F198">
      <xdr:nvSpPr>
        <xdr:cNvPr id="122" name="TextBox 121">
          <a:extLst>
            <a:ext uri="{FF2B5EF4-FFF2-40B4-BE49-F238E27FC236}">
              <a16:creationId xmlns:a16="http://schemas.microsoft.com/office/drawing/2014/main" id="{B5A10586-F6E9-498A-8642-1066420B7267}"/>
            </a:ext>
          </a:extLst>
        </xdr:cNvPr>
        <xdr:cNvSpPr txBox="1">
          <a:spLocks noChangeAspect="1"/>
        </xdr:cNvSpPr>
      </xdr:nvSpPr>
      <xdr:spPr>
        <a:xfrm>
          <a:off x="19198164" y="45362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81988335-BB6B-4FA7-BA6E-B5D5B6FDFEB6}" type="TxLink">
            <a:rPr lang="en-US" sz="1400" b="0" i="0" u="none" strike="noStrike">
              <a:solidFill>
                <a:srgbClr val="000000"/>
              </a:solidFill>
              <a:latin typeface="Bahnschrift SemiBold" panose="020B0502040204020203" pitchFamily="34" charset="0"/>
              <a:ea typeface="+mn-ea"/>
              <a:cs typeface="Calibri"/>
            </a:rPr>
            <a:pPr marL="0" indent="0" algn="l"/>
            <a:t>76.1%</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25</xdr:row>
      <xdr:rowOff>2382</xdr:rowOff>
    </xdr:from>
    <xdr:ext cx="1463042" cy="274320"/>
    <xdr:sp macro="" textlink="Analysis!F199">
      <xdr:nvSpPr>
        <xdr:cNvPr id="123" name="TextBox 122">
          <a:extLst>
            <a:ext uri="{FF2B5EF4-FFF2-40B4-BE49-F238E27FC236}">
              <a16:creationId xmlns:a16="http://schemas.microsoft.com/office/drawing/2014/main" id="{0BBB4676-7316-4F90-9898-771EFC5F11A3}"/>
            </a:ext>
          </a:extLst>
        </xdr:cNvPr>
        <xdr:cNvSpPr txBox="1">
          <a:spLocks noChangeAspect="1"/>
        </xdr:cNvSpPr>
      </xdr:nvSpPr>
      <xdr:spPr>
        <a:xfrm>
          <a:off x="19198164" y="48791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3BD24827-6811-4E17-B9BB-C80A67503533}" type="TxLink">
            <a:rPr lang="en-US" sz="1400" b="0" i="0" u="none" strike="noStrike">
              <a:solidFill>
                <a:srgbClr val="000000"/>
              </a:solidFill>
              <a:latin typeface="Bahnschrift SemiBold" panose="020B0502040204020203" pitchFamily="34" charset="0"/>
              <a:ea typeface="+mn-ea"/>
              <a:cs typeface="Calibri"/>
            </a:rPr>
            <a:pPr marL="0" indent="0" algn="l"/>
            <a:t>75.4%</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26</xdr:row>
      <xdr:rowOff>154782</xdr:rowOff>
    </xdr:from>
    <xdr:ext cx="1463042" cy="274320"/>
    <xdr:sp macro="" textlink="Analysis!F200">
      <xdr:nvSpPr>
        <xdr:cNvPr id="124" name="TextBox 123">
          <a:extLst>
            <a:ext uri="{FF2B5EF4-FFF2-40B4-BE49-F238E27FC236}">
              <a16:creationId xmlns:a16="http://schemas.microsoft.com/office/drawing/2014/main" id="{4719E559-0D52-4551-8938-407234BEC1EC}"/>
            </a:ext>
          </a:extLst>
        </xdr:cNvPr>
        <xdr:cNvSpPr txBox="1">
          <a:spLocks noChangeAspect="1"/>
        </xdr:cNvSpPr>
      </xdr:nvSpPr>
      <xdr:spPr>
        <a:xfrm>
          <a:off x="19198164" y="5222082"/>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D70B6F5-939D-48BB-BD52-C6CB5A1AFD3E}" type="TxLink">
            <a:rPr lang="en-US" sz="1400" b="0" i="0" u="none" strike="noStrike">
              <a:solidFill>
                <a:srgbClr val="000000"/>
              </a:solidFill>
              <a:latin typeface="Bahnschrift SemiBold" panose="020B0502040204020203" pitchFamily="34" charset="0"/>
              <a:ea typeface="+mn-ea"/>
              <a:cs typeface="Calibri"/>
            </a:rPr>
            <a:pPr marL="0" indent="0" algn="l"/>
            <a:t>75.2%</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oneCellAnchor>
    <xdr:from>
      <xdr:col>28</xdr:col>
      <xdr:colOff>376764</xdr:colOff>
      <xdr:row>28</xdr:row>
      <xdr:rowOff>118706</xdr:rowOff>
    </xdr:from>
    <xdr:ext cx="1463042" cy="274320"/>
    <xdr:sp macro="" textlink="Analysis!F201">
      <xdr:nvSpPr>
        <xdr:cNvPr id="125" name="TextBox 124">
          <a:extLst>
            <a:ext uri="{FF2B5EF4-FFF2-40B4-BE49-F238E27FC236}">
              <a16:creationId xmlns:a16="http://schemas.microsoft.com/office/drawing/2014/main" id="{9E2E724B-EECB-458E-A9D5-F5FD3003E012}"/>
            </a:ext>
          </a:extLst>
        </xdr:cNvPr>
        <xdr:cNvSpPr txBox="1">
          <a:spLocks noChangeAspect="1"/>
        </xdr:cNvSpPr>
      </xdr:nvSpPr>
      <xdr:spPr>
        <a:xfrm>
          <a:off x="19198164" y="5567006"/>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55BDBD00-674F-494D-B6F9-A47D6B016070}" type="TxLink">
            <a:rPr lang="en-US" sz="1400" b="0" i="0" u="none" strike="noStrike">
              <a:solidFill>
                <a:srgbClr val="000000"/>
              </a:solidFill>
              <a:latin typeface="Bahnschrift SemiBold" panose="020B0502040204020203" pitchFamily="34" charset="0"/>
              <a:ea typeface="+mn-ea"/>
              <a:cs typeface="Calibri"/>
            </a:rPr>
            <a:pPr marL="0" indent="0" algn="l"/>
            <a:t>74.4%</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twoCellAnchor>
    <xdr:from>
      <xdr:col>24</xdr:col>
      <xdr:colOff>0</xdr:colOff>
      <xdr:row>15</xdr:row>
      <xdr:rowOff>0</xdr:rowOff>
    </xdr:from>
    <xdr:to>
      <xdr:col>24</xdr:col>
      <xdr:colOff>0</xdr:colOff>
      <xdr:row>30</xdr:row>
      <xdr:rowOff>25400</xdr:rowOff>
    </xdr:to>
    <xdr:cxnSp macro="">
      <xdr:nvCxnSpPr>
        <xdr:cNvPr id="7" name="Straight Connector 6">
          <a:extLst>
            <a:ext uri="{FF2B5EF4-FFF2-40B4-BE49-F238E27FC236}">
              <a16:creationId xmlns:a16="http://schemas.microsoft.com/office/drawing/2014/main" id="{0B06D0E9-718B-446F-9E71-C82F1AA5E906}"/>
            </a:ext>
          </a:extLst>
        </xdr:cNvPr>
        <xdr:cNvCxnSpPr/>
      </xdr:nvCxnSpPr>
      <xdr:spPr>
        <a:xfrm>
          <a:off x="14630400" y="2908300"/>
          <a:ext cx="0" cy="2946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330200</xdr:colOff>
      <xdr:row>11</xdr:row>
      <xdr:rowOff>165100</xdr:rowOff>
    </xdr:from>
    <xdr:to>
      <xdr:col>29</xdr:col>
      <xdr:colOff>647700</xdr:colOff>
      <xdr:row>14</xdr:row>
      <xdr:rowOff>139700</xdr:rowOff>
    </xdr:to>
    <xdr:sp macro="" textlink="">
      <xdr:nvSpPr>
        <xdr:cNvPr id="3" name="Rectangle 2">
          <a:extLst>
            <a:ext uri="{FF2B5EF4-FFF2-40B4-BE49-F238E27FC236}">
              <a16:creationId xmlns:a16="http://schemas.microsoft.com/office/drawing/2014/main" id="{F080F4C3-A9F0-4382-B9AC-2AB8020DEA17}"/>
            </a:ext>
          </a:extLst>
        </xdr:cNvPr>
        <xdr:cNvSpPr/>
      </xdr:nvSpPr>
      <xdr:spPr>
        <a:xfrm>
          <a:off x="13741400" y="2260600"/>
          <a:ext cx="6921500" cy="584200"/>
        </a:xfrm>
        <a:prstGeom prst="rect">
          <a:avLst/>
        </a:prstGeom>
        <a:solidFill>
          <a:srgbClr val="D0D3FC">
            <a:alpha val="59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22</xdr:col>
      <xdr:colOff>279400</xdr:colOff>
      <xdr:row>13</xdr:row>
      <xdr:rowOff>14684</xdr:rowOff>
    </xdr:from>
    <xdr:ext cx="1286935" cy="368300"/>
    <xdr:sp macro="" textlink="">
      <xdr:nvSpPr>
        <xdr:cNvPr id="158" name="TextBox 157">
          <a:extLst>
            <a:ext uri="{FF2B5EF4-FFF2-40B4-BE49-F238E27FC236}">
              <a16:creationId xmlns:a16="http://schemas.microsoft.com/office/drawing/2014/main" id="{B2AEEBF1-02E4-40BC-B41F-084247E090C8}"/>
            </a:ext>
          </a:extLst>
        </xdr:cNvPr>
        <xdr:cNvSpPr txBox="1">
          <a:spLocks noChangeAspect="1"/>
        </xdr:cNvSpPr>
      </xdr:nvSpPr>
      <xdr:spPr>
        <a:xfrm>
          <a:off x="13690600" y="2516584"/>
          <a:ext cx="1286935"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i="0" u="none" strike="noStrike">
              <a:solidFill>
                <a:schemeClr val="tx1"/>
              </a:solidFill>
              <a:latin typeface="Bahnschrift SemiBold" panose="020B0502040204020203" pitchFamily="34" charset="0"/>
              <a:cs typeface="Calibri"/>
            </a:rPr>
            <a:t>CROP</a:t>
          </a:r>
        </a:p>
      </xdr:txBody>
    </xdr:sp>
    <xdr:clientData/>
  </xdr:oneCellAnchor>
  <xdr:oneCellAnchor>
    <xdr:from>
      <xdr:col>26</xdr:col>
      <xdr:colOff>1177923</xdr:colOff>
      <xdr:row>13</xdr:row>
      <xdr:rowOff>14684</xdr:rowOff>
    </xdr:from>
    <xdr:ext cx="1286935" cy="368300"/>
    <xdr:sp macro="" textlink="">
      <xdr:nvSpPr>
        <xdr:cNvPr id="161" name="TextBox 160">
          <a:extLst>
            <a:ext uri="{FF2B5EF4-FFF2-40B4-BE49-F238E27FC236}">
              <a16:creationId xmlns:a16="http://schemas.microsoft.com/office/drawing/2014/main" id="{B472416E-4689-440E-8829-F94E0D8CFFF9}"/>
            </a:ext>
          </a:extLst>
        </xdr:cNvPr>
        <xdr:cNvSpPr txBox="1">
          <a:spLocks noChangeAspect="1"/>
        </xdr:cNvSpPr>
      </xdr:nvSpPr>
      <xdr:spPr>
        <a:xfrm>
          <a:off x="17611723" y="2516584"/>
          <a:ext cx="1286935"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i="0" u="none" strike="noStrike">
              <a:solidFill>
                <a:schemeClr val="tx1"/>
              </a:solidFill>
              <a:latin typeface="Bahnschrift SemiBold" panose="020B0502040204020203" pitchFamily="34" charset="0"/>
              <a:cs typeface="Calibri"/>
            </a:rPr>
            <a:t>LOSS %</a:t>
          </a:r>
        </a:p>
      </xdr:txBody>
    </xdr:sp>
    <xdr:clientData/>
  </xdr:oneCellAnchor>
  <xdr:oneCellAnchor>
    <xdr:from>
      <xdr:col>25</xdr:col>
      <xdr:colOff>1064682</xdr:colOff>
      <xdr:row>13</xdr:row>
      <xdr:rowOff>14684</xdr:rowOff>
    </xdr:from>
    <xdr:ext cx="1286935" cy="368300"/>
    <xdr:sp macro="" textlink="">
      <xdr:nvSpPr>
        <xdr:cNvPr id="160" name="TextBox 159">
          <a:extLst>
            <a:ext uri="{FF2B5EF4-FFF2-40B4-BE49-F238E27FC236}">
              <a16:creationId xmlns:a16="http://schemas.microsoft.com/office/drawing/2014/main" id="{F1B8161F-8032-4BD6-AA75-56F46BE7FA9D}"/>
            </a:ext>
          </a:extLst>
        </xdr:cNvPr>
        <xdr:cNvSpPr txBox="1">
          <a:spLocks noChangeAspect="1"/>
        </xdr:cNvSpPr>
      </xdr:nvSpPr>
      <xdr:spPr>
        <a:xfrm>
          <a:off x="16304682" y="2516584"/>
          <a:ext cx="1286935"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i="0" u="none" strike="noStrike">
              <a:solidFill>
                <a:schemeClr val="tx1"/>
              </a:solidFill>
              <a:latin typeface="Bahnschrift SemiBold" panose="020B0502040204020203" pitchFamily="34" charset="0"/>
              <a:cs typeface="Calibri"/>
            </a:rPr>
            <a:t>PROFIT</a:t>
          </a:r>
        </a:p>
      </xdr:txBody>
    </xdr:sp>
    <xdr:clientData/>
  </xdr:oneCellAnchor>
  <xdr:oneCellAnchor>
    <xdr:from>
      <xdr:col>24</xdr:col>
      <xdr:colOff>367241</xdr:colOff>
      <xdr:row>13</xdr:row>
      <xdr:rowOff>14684</xdr:rowOff>
    </xdr:from>
    <xdr:ext cx="1286935" cy="368300"/>
    <xdr:sp macro="" textlink="">
      <xdr:nvSpPr>
        <xdr:cNvPr id="159" name="TextBox 158">
          <a:extLst>
            <a:ext uri="{FF2B5EF4-FFF2-40B4-BE49-F238E27FC236}">
              <a16:creationId xmlns:a16="http://schemas.microsoft.com/office/drawing/2014/main" id="{523BC658-3678-416F-AB39-99A41A630106}"/>
            </a:ext>
          </a:extLst>
        </xdr:cNvPr>
        <xdr:cNvSpPr txBox="1">
          <a:spLocks noChangeAspect="1"/>
        </xdr:cNvSpPr>
      </xdr:nvSpPr>
      <xdr:spPr>
        <a:xfrm>
          <a:off x="14997641" y="2516584"/>
          <a:ext cx="1286935"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i="0" u="none" strike="noStrike">
              <a:solidFill>
                <a:schemeClr val="tx1"/>
              </a:solidFill>
              <a:latin typeface="Bahnschrift SemiBold" panose="020B0502040204020203" pitchFamily="34" charset="0"/>
              <a:cs typeface="Calibri"/>
            </a:rPr>
            <a:t>REVENUE</a:t>
          </a:r>
        </a:p>
      </xdr:txBody>
    </xdr:sp>
    <xdr:clientData/>
  </xdr:oneCellAnchor>
  <xdr:oneCellAnchor>
    <xdr:from>
      <xdr:col>28</xdr:col>
      <xdr:colOff>97364</xdr:colOff>
      <xdr:row>12</xdr:row>
      <xdr:rowOff>190500</xdr:rowOff>
    </xdr:from>
    <xdr:ext cx="2010836" cy="423069"/>
    <xdr:sp macro="" textlink="">
      <xdr:nvSpPr>
        <xdr:cNvPr id="162" name="TextBox 161">
          <a:extLst>
            <a:ext uri="{FF2B5EF4-FFF2-40B4-BE49-F238E27FC236}">
              <a16:creationId xmlns:a16="http://schemas.microsoft.com/office/drawing/2014/main" id="{77451D62-20D4-4A8A-9A3B-6257F36C038E}"/>
            </a:ext>
          </a:extLst>
        </xdr:cNvPr>
        <xdr:cNvSpPr txBox="1">
          <a:spLocks noChangeAspect="1"/>
        </xdr:cNvSpPr>
      </xdr:nvSpPr>
      <xdr:spPr>
        <a:xfrm>
          <a:off x="18918764" y="2489200"/>
          <a:ext cx="2010836" cy="423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i="0" u="none" strike="noStrike">
              <a:solidFill>
                <a:schemeClr val="tx1"/>
              </a:solidFill>
              <a:latin typeface="Bahnschrift SemiBold" panose="020B0502040204020203" pitchFamily="34" charset="0"/>
              <a:cs typeface="Calibri"/>
            </a:rPr>
            <a:t>PROFIT MARGIN %</a:t>
          </a:r>
        </a:p>
      </xdr:txBody>
    </xdr:sp>
    <xdr:clientData/>
  </xdr:oneCellAnchor>
  <xdr:oneCellAnchor>
    <xdr:from>
      <xdr:col>22</xdr:col>
      <xdr:colOff>292099</xdr:colOff>
      <xdr:row>28</xdr:row>
      <xdr:rowOff>106680</xdr:rowOff>
    </xdr:from>
    <xdr:ext cx="1463042" cy="274320"/>
    <xdr:sp macro="" textlink="Analysis!B201">
      <xdr:nvSpPr>
        <xdr:cNvPr id="172" name="TextBox 171">
          <a:extLst>
            <a:ext uri="{FF2B5EF4-FFF2-40B4-BE49-F238E27FC236}">
              <a16:creationId xmlns:a16="http://schemas.microsoft.com/office/drawing/2014/main" id="{F9DA79F8-6BE0-4DBB-B06E-8F575F4D3DB0}"/>
            </a:ext>
          </a:extLst>
        </xdr:cNvPr>
        <xdr:cNvSpPr txBox="1">
          <a:spLocks noChangeAspect="1"/>
        </xdr:cNvSpPr>
      </xdr:nvSpPr>
      <xdr:spPr>
        <a:xfrm>
          <a:off x="13703299" y="5554980"/>
          <a:ext cx="146304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237F7E5D-5C53-4929-946F-0DC83D1A8EFD}" type="TxLink">
            <a:rPr lang="en-US" sz="1400" b="0" i="0" u="none" strike="noStrike">
              <a:solidFill>
                <a:srgbClr val="000000"/>
              </a:solidFill>
              <a:latin typeface="Bahnschrift SemiBold" panose="020B0502040204020203" pitchFamily="34" charset="0"/>
              <a:ea typeface="+mn-ea"/>
              <a:cs typeface="Calibri"/>
            </a:rPr>
            <a:pPr marL="0" indent="0" algn="l"/>
            <a:t>Sorghum</a:t>
          </a:fld>
          <a:endParaRPr lang="en-NG" sz="1400" b="0" i="0" u="none" strike="noStrike">
            <a:solidFill>
              <a:srgbClr val="000000"/>
            </a:solidFill>
            <a:latin typeface="Bahnschrift SemiBold" panose="020B0502040204020203" pitchFamily="34" charset="0"/>
            <a:ea typeface="+mn-ea"/>
            <a:cs typeface="Calibri"/>
          </a:endParaRPr>
        </a:p>
      </xdr:txBody>
    </xdr:sp>
    <xdr:clientData/>
  </xdr:oneCellAnchor>
  <xdr:twoCellAnchor>
    <xdr:from>
      <xdr:col>25</xdr:col>
      <xdr:colOff>859367</xdr:colOff>
      <xdr:row>15</xdr:row>
      <xdr:rowOff>0</xdr:rowOff>
    </xdr:from>
    <xdr:to>
      <xdr:col>25</xdr:col>
      <xdr:colOff>859367</xdr:colOff>
      <xdr:row>30</xdr:row>
      <xdr:rowOff>25400</xdr:rowOff>
    </xdr:to>
    <xdr:cxnSp macro="">
      <xdr:nvCxnSpPr>
        <xdr:cNvPr id="173" name="Straight Connector 172">
          <a:extLst>
            <a:ext uri="{FF2B5EF4-FFF2-40B4-BE49-F238E27FC236}">
              <a16:creationId xmlns:a16="http://schemas.microsoft.com/office/drawing/2014/main" id="{D3FD283D-13AC-45C1-A036-BE3356E709AC}"/>
            </a:ext>
          </a:extLst>
        </xdr:cNvPr>
        <xdr:cNvCxnSpPr/>
      </xdr:nvCxnSpPr>
      <xdr:spPr>
        <a:xfrm>
          <a:off x="16099367" y="2908300"/>
          <a:ext cx="0" cy="2946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16934</xdr:colOff>
      <xdr:row>15</xdr:row>
      <xdr:rowOff>0</xdr:rowOff>
    </xdr:from>
    <xdr:to>
      <xdr:col>27</xdr:col>
      <xdr:colOff>16934</xdr:colOff>
      <xdr:row>30</xdr:row>
      <xdr:rowOff>25400</xdr:rowOff>
    </xdr:to>
    <xdr:cxnSp macro="">
      <xdr:nvCxnSpPr>
        <xdr:cNvPr id="174" name="Straight Connector 173">
          <a:extLst>
            <a:ext uri="{FF2B5EF4-FFF2-40B4-BE49-F238E27FC236}">
              <a16:creationId xmlns:a16="http://schemas.microsoft.com/office/drawing/2014/main" id="{C5F04DE6-32AA-457B-9852-5E3EAB5F3552}"/>
            </a:ext>
          </a:extLst>
        </xdr:cNvPr>
        <xdr:cNvCxnSpPr/>
      </xdr:nvCxnSpPr>
      <xdr:spPr>
        <a:xfrm>
          <a:off x="17644534" y="2908300"/>
          <a:ext cx="0" cy="2946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165100</xdr:colOff>
      <xdr:row>15</xdr:row>
      <xdr:rowOff>0</xdr:rowOff>
    </xdr:from>
    <xdr:to>
      <xdr:col>28</xdr:col>
      <xdr:colOff>165100</xdr:colOff>
      <xdr:row>30</xdr:row>
      <xdr:rowOff>25400</xdr:rowOff>
    </xdr:to>
    <xdr:cxnSp macro="">
      <xdr:nvCxnSpPr>
        <xdr:cNvPr id="175" name="Straight Connector 174">
          <a:extLst>
            <a:ext uri="{FF2B5EF4-FFF2-40B4-BE49-F238E27FC236}">
              <a16:creationId xmlns:a16="http://schemas.microsoft.com/office/drawing/2014/main" id="{36B7FAF6-3FDB-4DF2-A490-EC6499F30E95}"/>
            </a:ext>
          </a:extLst>
        </xdr:cNvPr>
        <xdr:cNvCxnSpPr/>
      </xdr:nvCxnSpPr>
      <xdr:spPr>
        <a:xfrm>
          <a:off x="18986500" y="2908300"/>
          <a:ext cx="0" cy="2946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431800</xdr:colOff>
      <xdr:row>14</xdr:row>
      <xdr:rowOff>139700</xdr:rowOff>
    </xdr:from>
    <xdr:to>
      <xdr:col>29</xdr:col>
      <xdr:colOff>673100</xdr:colOff>
      <xdr:row>14</xdr:row>
      <xdr:rowOff>139700</xdr:rowOff>
    </xdr:to>
    <xdr:cxnSp macro="">
      <xdr:nvCxnSpPr>
        <xdr:cNvPr id="176" name="Straight Connector 175">
          <a:extLst>
            <a:ext uri="{FF2B5EF4-FFF2-40B4-BE49-F238E27FC236}">
              <a16:creationId xmlns:a16="http://schemas.microsoft.com/office/drawing/2014/main" id="{FC2A6314-9407-498B-B677-ECC871292450}"/>
            </a:ext>
          </a:extLst>
        </xdr:cNvPr>
        <xdr:cNvCxnSpPr/>
      </xdr:nvCxnSpPr>
      <xdr:spPr>
        <a:xfrm flipH="1">
          <a:off x="13843000" y="2844800"/>
          <a:ext cx="68453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127000</xdr:colOff>
      <xdr:row>14</xdr:row>
      <xdr:rowOff>49280</xdr:rowOff>
    </xdr:from>
    <xdr:ext cx="1828800" cy="339773"/>
    <xdr:sp macro="" textlink="Analysis!O154">
      <xdr:nvSpPr>
        <xdr:cNvPr id="180" name="TextBox 179">
          <a:extLst>
            <a:ext uri="{FF2B5EF4-FFF2-40B4-BE49-F238E27FC236}">
              <a16:creationId xmlns:a16="http://schemas.microsoft.com/office/drawing/2014/main" id="{AF700C76-9301-48B0-8532-3E28E33A9F3D}"/>
            </a:ext>
          </a:extLst>
        </xdr:cNvPr>
        <xdr:cNvSpPr txBox="1">
          <a:spLocks noChangeAspect="1"/>
        </xdr:cNvSpPr>
      </xdr:nvSpPr>
      <xdr:spPr>
        <a:xfrm>
          <a:off x="6223000" y="2754380"/>
          <a:ext cx="1828800" cy="339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454F0E59-C141-4912-9B0F-3DA271DAD8FD}" type="TxLink">
            <a:rPr lang="en-US" sz="1600">
              <a:solidFill>
                <a:schemeClr val="tx1"/>
              </a:solidFill>
              <a:latin typeface="Bahnschrift SemiBold" panose="020B0502040204020203" pitchFamily="34" charset="0"/>
              <a:ea typeface="+mn-ea"/>
              <a:cs typeface="+mn-cs"/>
            </a:rPr>
            <a:pPr marL="0" indent="0" algn="ctr"/>
            <a:t>▲ +12% YoY</a:t>
          </a:fld>
          <a:endParaRPr lang="en-NG" sz="1600">
            <a:solidFill>
              <a:schemeClr val="tx1"/>
            </a:solidFill>
            <a:latin typeface="Bahnschrift SemiBold" panose="020B0502040204020203" pitchFamily="34" charset="0"/>
            <a:ea typeface="+mn-ea"/>
            <a:cs typeface="+mn-cs"/>
          </a:endParaRPr>
        </a:p>
      </xdr:txBody>
    </xdr:sp>
    <xdr:clientData/>
  </xdr:oneCellAnchor>
  <xdr:oneCellAnchor>
    <xdr:from>
      <xdr:col>14</xdr:col>
      <xdr:colOff>63500</xdr:colOff>
      <xdr:row>14</xdr:row>
      <xdr:rowOff>49280</xdr:rowOff>
    </xdr:from>
    <xdr:ext cx="1828800" cy="339773"/>
    <xdr:sp macro="" textlink="Analysis!O156">
      <xdr:nvSpPr>
        <xdr:cNvPr id="181" name="TextBox 180">
          <a:extLst>
            <a:ext uri="{FF2B5EF4-FFF2-40B4-BE49-F238E27FC236}">
              <a16:creationId xmlns:a16="http://schemas.microsoft.com/office/drawing/2014/main" id="{51073573-8EBD-4C01-A77D-F8AD2E3CD097}"/>
            </a:ext>
          </a:extLst>
        </xdr:cNvPr>
        <xdr:cNvSpPr txBox="1">
          <a:spLocks noChangeAspect="1"/>
        </xdr:cNvSpPr>
      </xdr:nvSpPr>
      <xdr:spPr>
        <a:xfrm>
          <a:off x="8597900" y="2754380"/>
          <a:ext cx="1828800" cy="339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A160A01B-CC36-4BBF-9992-09065A8E3BCB}" type="TxLink">
            <a:rPr lang="en-US" sz="1600">
              <a:solidFill>
                <a:schemeClr val="tx1"/>
              </a:solidFill>
              <a:latin typeface="Bahnschrift SemiBold" panose="020B0502040204020203" pitchFamily="34" charset="0"/>
              <a:ea typeface="+mn-ea"/>
              <a:cs typeface="+mn-cs"/>
            </a:rPr>
            <a:pPr marL="0" indent="0" algn="ctr"/>
            <a:t>▼ +3% YoY</a:t>
          </a:fld>
          <a:endParaRPr lang="en-NG" sz="1600">
            <a:solidFill>
              <a:schemeClr val="tx1"/>
            </a:solidFill>
            <a:latin typeface="Bahnschrift SemiBold" panose="020B0502040204020203" pitchFamily="34" charset="0"/>
            <a:ea typeface="+mn-ea"/>
            <a:cs typeface="+mn-cs"/>
          </a:endParaRPr>
        </a:p>
      </xdr:txBody>
    </xdr:sp>
    <xdr:clientData/>
  </xdr:oneCellAnchor>
  <xdr:oneCellAnchor>
    <xdr:from>
      <xdr:col>18</xdr:col>
      <xdr:colOff>0</xdr:colOff>
      <xdr:row>14</xdr:row>
      <xdr:rowOff>49280</xdr:rowOff>
    </xdr:from>
    <xdr:ext cx="1828800" cy="339773"/>
    <xdr:sp macro="" textlink="Analysis!O157">
      <xdr:nvSpPr>
        <xdr:cNvPr id="182" name="TextBox 181">
          <a:extLst>
            <a:ext uri="{FF2B5EF4-FFF2-40B4-BE49-F238E27FC236}">
              <a16:creationId xmlns:a16="http://schemas.microsoft.com/office/drawing/2014/main" id="{28C7EDF3-8DE2-4ED7-986B-B07AE1B43611}"/>
            </a:ext>
          </a:extLst>
        </xdr:cNvPr>
        <xdr:cNvSpPr txBox="1">
          <a:spLocks noChangeAspect="1"/>
        </xdr:cNvSpPr>
      </xdr:nvSpPr>
      <xdr:spPr>
        <a:xfrm>
          <a:off x="10972800" y="2754380"/>
          <a:ext cx="1828800" cy="339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731E2882-C2AC-491B-B9AD-844F7A479962}" type="TxLink">
            <a:rPr lang="en-US" sz="1600">
              <a:solidFill>
                <a:schemeClr val="tx1"/>
              </a:solidFill>
              <a:latin typeface="Bahnschrift SemiBold" panose="020B0502040204020203" pitchFamily="34" charset="0"/>
              <a:ea typeface="+mn-ea"/>
              <a:cs typeface="+mn-cs"/>
            </a:rPr>
            <a:pPr marL="0" indent="0" algn="ctr"/>
            <a:t>▲ +0.3% YoY</a:t>
          </a:fld>
          <a:endParaRPr lang="en-NG" sz="1600">
            <a:solidFill>
              <a:schemeClr val="tx1"/>
            </a:solidFill>
            <a:latin typeface="Bahnschrift SemiBold" panose="020B0502040204020203" pitchFamily="34" charset="0"/>
            <a:ea typeface="+mn-ea"/>
            <a:cs typeface="+mn-cs"/>
          </a:endParaRPr>
        </a:p>
      </xdr:txBody>
    </xdr:sp>
    <xdr:clientData/>
  </xdr:oneCellAnchor>
  <xdr:oneCellAnchor>
    <xdr:from>
      <xdr:col>9</xdr:col>
      <xdr:colOff>304800</xdr:colOff>
      <xdr:row>20</xdr:row>
      <xdr:rowOff>73159</xdr:rowOff>
    </xdr:from>
    <xdr:ext cx="4927600" cy="338554"/>
    <xdr:sp macro="" textlink="">
      <xdr:nvSpPr>
        <xdr:cNvPr id="184" name="TextBox 183">
          <a:extLst>
            <a:ext uri="{FF2B5EF4-FFF2-40B4-BE49-F238E27FC236}">
              <a16:creationId xmlns:a16="http://schemas.microsoft.com/office/drawing/2014/main" id="{AA9E7EEB-1D78-462B-A2F4-AD5D44B730F9}"/>
            </a:ext>
          </a:extLst>
        </xdr:cNvPr>
        <xdr:cNvSpPr txBox="1">
          <a:spLocks noChangeAspect="1"/>
        </xdr:cNvSpPr>
      </xdr:nvSpPr>
      <xdr:spPr>
        <a:xfrm>
          <a:off x="5791200" y="3997459"/>
          <a:ext cx="4927600"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a:latin typeface="Bahnschrift SemiBold" panose="020B0502040204020203" pitchFamily="34" charset="0"/>
            </a:rPr>
            <a:t>PROFIT MARGIN TRENDS BY CROP (2021-2025)</a:t>
          </a:r>
          <a:endParaRPr lang="en-NG" sz="1600">
            <a:latin typeface="Bahnschrift SemiBold" panose="020B0502040204020203" pitchFamily="34" charset="0"/>
          </a:endParaRPr>
        </a:p>
      </xdr:txBody>
    </xdr:sp>
    <xdr:clientData/>
  </xdr:oneCellAnchor>
  <xdr:oneCellAnchor>
    <xdr:from>
      <xdr:col>9</xdr:col>
      <xdr:colOff>241300</xdr:colOff>
      <xdr:row>36</xdr:row>
      <xdr:rowOff>85859</xdr:rowOff>
    </xdr:from>
    <xdr:ext cx="4267200" cy="338554"/>
    <xdr:sp macro="" textlink="">
      <xdr:nvSpPr>
        <xdr:cNvPr id="185" name="TextBox 184">
          <a:extLst>
            <a:ext uri="{FF2B5EF4-FFF2-40B4-BE49-F238E27FC236}">
              <a16:creationId xmlns:a16="http://schemas.microsoft.com/office/drawing/2014/main" id="{DB3D35EA-C392-4CBF-B938-4F966E68F601}"/>
            </a:ext>
          </a:extLst>
        </xdr:cNvPr>
        <xdr:cNvSpPr txBox="1">
          <a:spLocks noChangeAspect="1"/>
        </xdr:cNvSpPr>
      </xdr:nvSpPr>
      <xdr:spPr>
        <a:xfrm>
          <a:off x="5727700" y="7058159"/>
          <a:ext cx="4267200"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a:latin typeface="Bahnschrift SemiBold" panose="020B0502040204020203" pitchFamily="34" charset="0"/>
            </a:rPr>
            <a:t>INPUT COST VS PROFIT RELATIONSHIP</a:t>
          </a:r>
          <a:endParaRPr lang="en-NG" sz="1600">
            <a:latin typeface="Bahnschrift SemiBold" panose="020B0502040204020203" pitchFamily="34" charset="0"/>
          </a:endParaRPr>
        </a:p>
      </xdr:txBody>
    </xdr:sp>
    <xdr:clientData/>
  </xdr:oneCellAnchor>
  <xdr:oneCellAnchor>
    <xdr:from>
      <xdr:col>22</xdr:col>
      <xdr:colOff>88900</xdr:colOff>
      <xdr:row>33</xdr:row>
      <xdr:rowOff>0</xdr:rowOff>
    </xdr:from>
    <xdr:ext cx="2755900" cy="338554"/>
    <xdr:sp macro="" textlink="">
      <xdr:nvSpPr>
        <xdr:cNvPr id="186" name="TextBox 185">
          <a:extLst>
            <a:ext uri="{FF2B5EF4-FFF2-40B4-BE49-F238E27FC236}">
              <a16:creationId xmlns:a16="http://schemas.microsoft.com/office/drawing/2014/main" id="{260E9662-E022-4508-A31E-A0AF62B0963A}"/>
            </a:ext>
          </a:extLst>
        </xdr:cNvPr>
        <xdr:cNvSpPr txBox="1">
          <a:spLocks noChangeAspect="1"/>
        </xdr:cNvSpPr>
      </xdr:nvSpPr>
      <xdr:spPr>
        <a:xfrm>
          <a:off x="13500100" y="6400800"/>
          <a:ext cx="2755900"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a:latin typeface="Bahnschrift SemiBold" panose="020B0502040204020203" pitchFamily="34" charset="0"/>
            </a:rPr>
            <a:t>PROFIT MARGIN BY CROPS</a:t>
          </a:r>
          <a:endParaRPr lang="en-NG" sz="1600">
            <a:latin typeface="Bahnschrift SemiBold" panose="020B0502040204020203" pitchFamily="34" charset="0"/>
          </a:endParaRPr>
        </a:p>
      </xdr:txBody>
    </xdr:sp>
    <xdr:clientData/>
  </xdr:oneCellAnchor>
  <xdr:oneCellAnchor>
    <xdr:from>
      <xdr:col>22</xdr:col>
      <xdr:colOff>38100</xdr:colOff>
      <xdr:row>8</xdr:row>
      <xdr:rowOff>73159</xdr:rowOff>
    </xdr:from>
    <xdr:ext cx="3594100" cy="338554"/>
    <xdr:sp macro="" textlink="">
      <xdr:nvSpPr>
        <xdr:cNvPr id="187" name="TextBox 186">
          <a:extLst>
            <a:ext uri="{FF2B5EF4-FFF2-40B4-BE49-F238E27FC236}">
              <a16:creationId xmlns:a16="http://schemas.microsoft.com/office/drawing/2014/main" id="{C3255ABA-6735-46ED-B278-85A76E974256}"/>
            </a:ext>
          </a:extLst>
        </xdr:cNvPr>
        <xdr:cNvSpPr txBox="1">
          <a:spLocks noChangeAspect="1"/>
        </xdr:cNvSpPr>
      </xdr:nvSpPr>
      <xdr:spPr>
        <a:xfrm>
          <a:off x="13449300" y="1597159"/>
          <a:ext cx="3594100"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a:latin typeface="Bahnschrift SemiBold" panose="020B0502040204020203" pitchFamily="34" charset="0"/>
            </a:rPr>
            <a:t>CROP PERFORMANCE</a:t>
          </a:r>
          <a:r>
            <a:rPr lang="en-GB" sz="1600" baseline="0">
              <a:latin typeface="Bahnschrift SemiBold" panose="020B0502040204020203" pitchFamily="34" charset="0"/>
            </a:rPr>
            <a:t> SUMMARIES</a:t>
          </a:r>
          <a:endParaRPr lang="en-NG" sz="1600">
            <a:latin typeface="Bahnschrift SemiBold" panose="020B0502040204020203" pitchFamily="34" charset="0"/>
          </a:endParaRPr>
        </a:p>
      </xdr:txBody>
    </xdr:sp>
    <xdr:clientData/>
  </xdr:oneCellAnchor>
  <xdr:twoCellAnchor editAs="oneCell">
    <xdr:from>
      <xdr:col>26</xdr:col>
      <xdr:colOff>673100</xdr:colOff>
      <xdr:row>2</xdr:row>
      <xdr:rowOff>50800</xdr:rowOff>
    </xdr:from>
    <xdr:to>
      <xdr:col>29</xdr:col>
      <xdr:colOff>127000</xdr:colOff>
      <xdr:row>5</xdr:row>
      <xdr:rowOff>36068</xdr:rowOff>
    </xdr:to>
    <mc:AlternateContent xmlns:mc="http://schemas.openxmlformats.org/markup-compatibility/2006" xmlns:a14="http://schemas.microsoft.com/office/drawing/2010/main">
      <mc:Choice Requires="a14">
        <xdr:graphicFrame macro="">
          <xdr:nvGraphicFramePr>
            <xdr:cNvPr id="147" name="Year 2">
              <a:extLst>
                <a:ext uri="{FF2B5EF4-FFF2-40B4-BE49-F238E27FC236}">
                  <a16:creationId xmlns:a16="http://schemas.microsoft.com/office/drawing/2014/main" id="{6E6D314D-56EF-4E8B-90F7-6F6163BD102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7106900" y="431800"/>
              <a:ext cx="3035300" cy="55676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12700</xdr:colOff>
      <xdr:row>2</xdr:row>
      <xdr:rowOff>50800</xdr:rowOff>
    </xdr:from>
    <xdr:to>
      <xdr:col>19</xdr:col>
      <xdr:colOff>114300</xdr:colOff>
      <xdr:row>5</xdr:row>
      <xdr:rowOff>11684</xdr:rowOff>
    </xdr:to>
    <mc:AlternateContent xmlns:mc="http://schemas.openxmlformats.org/markup-compatibility/2006" xmlns:a14="http://schemas.microsoft.com/office/drawing/2010/main">
      <mc:Choice Requires="a14">
        <xdr:graphicFrame macro="">
          <xdr:nvGraphicFramePr>
            <xdr:cNvPr id="148" name="Country 1">
              <a:extLst>
                <a:ext uri="{FF2B5EF4-FFF2-40B4-BE49-F238E27FC236}">
                  <a16:creationId xmlns:a16="http://schemas.microsoft.com/office/drawing/2014/main" id="{26E7ECE3-21B6-4FB6-AF6E-24C5EDC8D36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108700" y="431800"/>
              <a:ext cx="5588000" cy="53238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1054100</xdr:colOff>
      <xdr:row>7</xdr:row>
      <xdr:rowOff>152400</xdr:rowOff>
    </xdr:from>
    <xdr:to>
      <xdr:col>29</xdr:col>
      <xdr:colOff>571500</xdr:colOff>
      <xdr:row>11</xdr:row>
      <xdr:rowOff>12700</xdr:rowOff>
    </xdr:to>
    <mc:AlternateContent xmlns:mc="http://schemas.openxmlformats.org/markup-compatibility/2006" xmlns:a14="http://schemas.microsoft.com/office/drawing/2010/main">
      <mc:Choice Requires="a14">
        <xdr:graphicFrame macro="">
          <xdr:nvGraphicFramePr>
            <xdr:cNvPr id="93" name="Season">
              <a:extLst>
                <a:ext uri="{FF2B5EF4-FFF2-40B4-BE49-F238E27FC236}">
                  <a16:creationId xmlns:a16="http://schemas.microsoft.com/office/drawing/2014/main" id="{DA413AA6-AA37-4B24-8D2C-B42C0B1820A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8681700" y="1485900"/>
              <a:ext cx="1905000" cy="622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368300</xdr:colOff>
      <xdr:row>22</xdr:row>
      <xdr:rowOff>25400</xdr:rowOff>
    </xdr:from>
    <xdr:to>
      <xdr:col>21</xdr:col>
      <xdr:colOff>406400</xdr:colOff>
      <xdr:row>25</xdr:row>
      <xdr:rowOff>63500</xdr:rowOff>
    </xdr:to>
    <mc:AlternateContent xmlns:mc="http://schemas.openxmlformats.org/markup-compatibility/2006" xmlns:a14="http://schemas.microsoft.com/office/drawing/2010/main">
      <mc:Choice Requires="a14">
        <xdr:graphicFrame macro="">
          <xdr:nvGraphicFramePr>
            <xdr:cNvPr id="127" name="Crop 3">
              <a:extLst>
                <a:ext uri="{FF2B5EF4-FFF2-40B4-BE49-F238E27FC236}">
                  <a16:creationId xmlns:a16="http://schemas.microsoft.com/office/drawing/2014/main" id="{EF464B43-FF4F-4A1E-BF1B-9A690C185461}"/>
                </a:ext>
              </a:extLst>
            </xdr:cNvPr>
            <xdr:cNvGraphicFramePr/>
          </xdr:nvGraphicFramePr>
          <xdr:xfrm>
            <a:off x="0" y="0"/>
            <a:ext cx="0" cy="0"/>
          </xdr:xfrm>
          <a:graphic>
            <a:graphicData uri="http://schemas.microsoft.com/office/drawing/2010/slicer">
              <sle:slicer xmlns:sle="http://schemas.microsoft.com/office/drawing/2010/slicer" name="Crop 3"/>
            </a:graphicData>
          </a:graphic>
        </xdr:graphicFrame>
      </mc:Choice>
      <mc:Fallback xmlns="">
        <xdr:sp macro="" textlink="">
          <xdr:nvSpPr>
            <xdr:cNvPr id="0" name=""/>
            <xdr:cNvSpPr>
              <a:spLocks noTextEdit="1"/>
            </xdr:cNvSpPr>
          </xdr:nvSpPr>
          <xdr:spPr>
            <a:xfrm>
              <a:off x="5854700" y="4330700"/>
              <a:ext cx="7353300" cy="609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215900</xdr:colOff>
      <xdr:row>1</xdr:row>
      <xdr:rowOff>76200</xdr:rowOff>
    </xdr:from>
    <xdr:to>
      <xdr:col>34</xdr:col>
      <xdr:colOff>35168</xdr:colOff>
      <xdr:row>51</xdr:row>
      <xdr:rowOff>165100</xdr:rowOff>
    </xdr:to>
    <xdr:sp macro="" textlink="">
      <xdr:nvSpPr>
        <xdr:cNvPr id="4" name="Rectangle: Rounded Corners 3">
          <a:extLst>
            <a:ext uri="{FF2B5EF4-FFF2-40B4-BE49-F238E27FC236}">
              <a16:creationId xmlns:a16="http://schemas.microsoft.com/office/drawing/2014/main" id="{87550848-C755-4C1C-9235-1740929904CC}"/>
            </a:ext>
          </a:extLst>
        </xdr:cNvPr>
        <xdr:cNvSpPr/>
      </xdr:nvSpPr>
      <xdr:spPr>
        <a:xfrm>
          <a:off x="2654300" y="266700"/>
          <a:ext cx="18107268" cy="9613900"/>
        </a:xfrm>
        <a:prstGeom prst="roundRect">
          <a:avLst>
            <a:gd name="adj" fmla="val 6036"/>
          </a:avLst>
        </a:prstGeom>
        <a:solidFill>
          <a:srgbClr val="EAED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295518</xdr:colOff>
      <xdr:row>1</xdr:row>
      <xdr:rowOff>120650</xdr:rowOff>
    </xdr:from>
    <xdr:to>
      <xdr:col>9</xdr:col>
      <xdr:colOff>212968</xdr:colOff>
      <xdr:row>51</xdr:row>
      <xdr:rowOff>88900</xdr:rowOff>
    </xdr:to>
    <xdr:sp macro="" textlink="">
      <xdr:nvSpPr>
        <xdr:cNvPr id="5" name="Rectangle: Top Corners Rounded 4">
          <a:extLst>
            <a:ext uri="{FF2B5EF4-FFF2-40B4-BE49-F238E27FC236}">
              <a16:creationId xmlns:a16="http://schemas.microsoft.com/office/drawing/2014/main" id="{B1832EDC-91ED-4D05-B571-D3893D581CE7}"/>
            </a:ext>
          </a:extLst>
        </xdr:cNvPr>
        <xdr:cNvSpPr/>
      </xdr:nvSpPr>
      <xdr:spPr>
        <a:xfrm rot="16200000">
          <a:off x="-529982" y="3575050"/>
          <a:ext cx="9493250" cy="2965450"/>
        </a:xfrm>
        <a:prstGeom prst="round2SameRect">
          <a:avLst>
            <a:gd name="adj1" fmla="val 16474"/>
            <a:gd name="adj2" fmla="val 0"/>
          </a:avLst>
        </a:prstGeom>
        <a:gradFill>
          <a:gsLst>
            <a:gs pos="0">
              <a:srgbClr val="D0D3FC"/>
            </a:gs>
            <a:gs pos="74000">
              <a:srgbClr val="B0C6E1"/>
            </a:gs>
            <a:gs pos="83000">
              <a:schemeClr val="accent1">
                <a:lumMod val="45000"/>
                <a:lumOff val="55000"/>
              </a:schemeClr>
            </a:gs>
            <a:gs pos="100000">
              <a:srgbClr val="C6D9F1"/>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NG" sz="1100">
            <a:solidFill>
              <a:schemeClr val="lt1"/>
            </a:solidFill>
            <a:latin typeface="+mn-lt"/>
            <a:ea typeface="+mn-ea"/>
            <a:cs typeface="+mn-cs"/>
          </a:endParaRPr>
        </a:p>
      </xdr:txBody>
    </xdr:sp>
    <xdr:clientData/>
  </xdr:twoCellAnchor>
  <xdr:oneCellAnchor>
    <xdr:from>
      <xdr:col>6</xdr:col>
      <xdr:colOff>35168</xdr:colOff>
      <xdr:row>3</xdr:row>
      <xdr:rowOff>12700</xdr:rowOff>
    </xdr:from>
    <xdr:ext cx="1701800" cy="558800"/>
    <xdr:sp macro="" textlink="">
      <xdr:nvSpPr>
        <xdr:cNvPr id="6" name="TextBox 5">
          <a:extLst>
            <a:ext uri="{FF2B5EF4-FFF2-40B4-BE49-F238E27FC236}">
              <a16:creationId xmlns:a16="http://schemas.microsoft.com/office/drawing/2014/main" id="{580444DB-3702-4CE3-B4AC-052DECA32CD4}"/>
            </a:ext>
          </a:extLst>
        </xdr:cNvPr>
        <xdr:cNvSpPr txBox="1"/>
      </xdr:nvSpPr>
      <xdr:spPr>
        <a:xfrm>
          <a:off x="3692768" y="584200"/>
          <a:ext cx="1701800" cy="55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3200" b="1">
              <a:solidFill>
                <a:srgbClr val="01EE9E"/>
              </a:solidFill>
              <a:latin typeface="Brush Script MT" panose="03060802040406070304" pitchFamily="66" charset="0"/>
            </a:rPr>
            <a:t>GreenYield</a:t>
          </a:r>
          <a:endParaRPr lang="en-NG" sz="3200" b="1">
            <a:solidFill>
              <a:srgbClr val="01EE9E"/>
            </a:solidFill>
            <a:latin typeface="Brush Script MT" panose="03060802040406070304" pitchFamily="66" charset="0"/>
          </a:endParaRPr>
        </a:p>
      </xdr:txBody>
    </xdr:sp>
    <xdr:clientData/>
  </xdr:oneCellAnchor>
  <xdr:twoCellAnchor editAs="oneCell">
    <xdr:from>
      <xdr:col>5</xdr:col>
      <xdr:colOff>47872</xdr:colOff>
      <xdr:row>3</xdr:row>
      <xdr:rowOff>63500</xdr:rowOff>
    </xdr:from>
    <xdr:to>
      <xdr:col>6</xdr:col>
      <xdr:colOff>98668</xdr:colOff>
      <xdr:row>6</xdr:row>
      <xdr:rowOff>25400</xdr:rowOff>
    </xdr:to>
    <xdr:pic>
      <xdr:nvPicPr>
        <xdr:cNvPr id="7" name="Picture 6">
          <a:extLst>
            <a:ext uri="{FF2B5EF4-FFF2-40B4-BE49-F238E27FC236}">
              <a16:creationId xmlns:a16="http://schemas.microsoft.com/office/drawing/2014/main" id="{796E2F1E-886E-44E3-B4D4-127914E8CD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5872" y="635000"/>
          <a:ext cx="660396" cy="533400"/>
        </a:xfrm>
        <a:prstGeom prst="rect">
          <a:avLst/>
        </a:prstGeom>
      </xdr:spPr>
    </xdr:pic>
    <xdr:clientData/>
  </xdr:twoCellAnchor>
  <xdr:twoCellAnchor>
    <xdr:from>
      <xdr:col>4</xdr:col>
      <xdr:colOff>524118</xdr:colOff>
      <xdr:row>10</xdr:row>
      <xdr:rowOff>101600</xdr:rowOff>
    </xdr:from>
    <xdr:to>
      <xdr:col>8</xdr:col>
      <xdr:colOff>486018</xdr:colOff>
      <xdr:row>12</xdr:row>
      <xdr:rowOff>177800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14C23DB0-8B4C-4F50-B305-607F7EC0A624}"/>
            </a:ext>
          </a:extLst>
        </xdr:cNvPr>
        <xdr:cNvSpPr/>
      </xdr:nvSpPr>
      <xdr:spPr>
        <a:xfrm>
          <a:off x="2962518" y="2006600"/>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latin typeface="Bahnschrift SemiBold" panose="020B0502040204020203" pitchFamily="34" charset="0"/>
            </a:rPr>
            <a:t>OVERVIEW</a:t>
          </a:r>
          <a:endParaRPr lang="en-NG" sz="1800" b="1">
            <a:solidFill>
              <a:sysClr val="windowText" lastClr="000000"/>
            </a:solidFill>
            <a:latin typeface="Bahnschrift SemiBold" panose="020B0502040204020203" pitchFamily="34" charset="0"/>
          </a:endParaRPr>
        </a:p>
      </xdr:txBody>
    </xdr:sp>
    <xdr:clientData/>
  </xdr:twoCellAnchor>
  <xdr:twoCellAnchor>
    <xdr:from>
      <xdr:col>4</xdr:col>
      <xdr:colOff>524118</xdr:colOff>
      <xdr:row>13</xdr:row>
      <xdr:rowOff>122767</xdr:rowOff>
    </xdr:from>
    <xdr:to>
      <xdr:col>8</xdr:col>
      <xdr:colOff>486018</xdr:colOff>
      <xdr:row>16</xdr:row>
      <xdr:rowOff>8467</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F138D27-7342-4359-9F6B-8E3F6D9A744C}"/>
            </a:ext>
          </a:extLst>
        </xdr:cNvPr>
        <xdr:cNvSpPr/>
      </xdr:nvSpPr>
      <xdr:spPr>
        <a:xfrm>
          <a:off x="2962518" y="2599267"/>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ysClr val="windowText" lastClr="000000"/>
              </a:solidFill>
              <a:latin typeface="Bahnschrift SemiBold" panose="020B0502040204020203" pitchFamily="34" charset="0"/>
              <a:ea typeface="+mn-ea"/>
              <a:cs typeface="+mn-cs"/>
            </a:rPr>
            <a:t>CROP ANALYSIS</a:t>
          </a:r>
          <a:endParaRPr lang="en-NG" sz="1600" b="1">
            <a:solidFill>
              <a:sysClr val="windowText" lastClr="000000"/>
            </a:solidFill>
            <a:latin typeface="Bahnschrift SemiBold" panose="020B0502040204020203" pitchFamily="34" charset="0"/>
            <a:ea typeface="+mn-ea"/>
            <a:cs typeface="+mn-cs"/>
          </a:endParaRPr>
        </a:p>
      </xdr:txBody>
    </xdr:sp>
    <xdr:clientData/>
  </xdr:twoCellAnchor>
  <xdr:twoCellAnchor>
    <xdr:from>
      <xdr:col>4</xdr:col>
      <xdr:colOff>524118</xdr:colOff>
      <xdr:row>16</xdr:row>
      <xdr:rowOff>127000</xdr:rowOff>
    </xdr:from>
    <xdr:to>
      <xdr:col>9</xdr:col>
      <xdr:colOff>210174</xdr:colOff>
      <xdr:row>19</xdr:row>
      <xdr:rowOff>12700</xdr:rowOff>
    </xdr:to>
    <xdr:sp macro="" textlink="">
      <xdr:nvSpPr>
        <xdr:cNvPr id="10" name="Rectangle: Rounded Corners 9">
          <a:extLst>
            <a:ext uri="{FF2B5EF4-FFF2-40B4-BE49-F238E27FC236}">
              <a16:creationId xmlns:a16="http://schemas.microsoft.com/office/drawing/2014/main" id="{19A11E1E-F8C6-499C-82B1-99826590D554}"/>
            </a:ext>
          </a:extLst>
        </xdr:cNvPr>
        <xdr:cNvSpPr/>
      </xdr:nvSpPr>
      <xdr:spPr>
        <a:xfrm>
          <a:off x="2962518" y="3175000"/>
          <a:ext cx="2734056" cy="457200"/>
        </a:xfrm>
        <a:prstGeom prst="roundRect">
          <a:avLst>
            <a:gd name="adj" fmla="val 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lvl="0" indent="0" algn="ctr"/>
          <a:r>
            <a:rPr lang="en-GB" sz="1600" b="1">
              <a:solidFill>
                <a:srgbClr val="D0D3FC"/>
              </a:solidFill>
              <a:latin typeface="Bahnschrift SemiBold" panose="020B0502040204020203" pitchFamily="34" charset="0"/>
              <a:ea typeface="+mn-ea"/>
              <a:cs typeface="+mn-cs"/>
            </a:rPr>
            <a:t>LOGISTICS ANALYSIS</a:t>
          </a:r>
          <a:endParaRPr lang="en-NG" sz="1600" b="1">
            <a:solidFill>
              <a:srgbClr val="D0D3FC"/>
            </a:solidFill>
            <a:latin typeface="Bahnschrift SemiBold" panose="020B0502040204020203" pitchFamily="34" charset="0"/>
            <a:ea typeface="+mn-ea"/>
            <a:cs typeface="+mn-cs"/>
          </a:endParaRPr>
        </a:p>
      </xdr:txBody>
    </xdr:sp>
    <xdr:clientData/>
  </xdr:twoCellAnchor>
  <xdr:twoCellAnchor>
    <xdr:from>
      <xdr:col>4</xdr:col>
      <xdr:colOff>524118</xdr:colOff>
      <xdr:row>19</xdr:row>
      <xdr:rowOff>165100</xdr:rowOff>
    </xdr:from>
    <xdr:to>
      <xdr:col>8</xdr:col>
      <xdr:colOff>486018</xdr:colOff>
      <xdr:row>22</xdr:row>
      <xdr:rowOff>50800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98D21139-6DC1-417E-A6F5-27ADD29F2345}"/>
            </a:ext>
          </a:extLst>
        </xdr:cNvPr>
        <xdr:cNvSpPr/>
      </xdr:nvSpPr>
      <xdr:spPr>
        <a:xfrm>
          <a:off x="2962518" y="3784600"/>
          <a:ext cx="2400300"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ysClr val="windowText" lastClr="000000"/>
              </a:solidFill>
              <a:latin typeface="Bahnschrift SemiBold" panose="020B0502040204020203" pitchFamily="34" charset="0"/>
              <a:ea typeface="+mn-ea"/>
              <a:cs typeface="+mn-cs"/>
            </a:rPr>
            <a:t>DICTIONARY</a:t>
          </a:r>
          <a:endParaRPr lang="en-NG" sz="1600" b="1">
            <a:solidFill>
              <a:sysClr val="windowText" lastClr="000000"/>
            </a:solidFill>
            <a:latin typeface="Bahnschrift SemiBold" panose="020B0502040204020203" pitchFamily="34" charset="0"/>
            <a:ea typeface="+mn-ea"/>
            <a:cs typeface="+mn-cs"/>
          </a:endParaRPr>
        </a:p>
      </xdr:txBody>
    </xdr:sp>
    <xdr:clientData/>
  </xdr:twoCellAnchor>
  <xdr:twoCellAnchor>
    <xdr:from>
      <xdr:col>9</xdr:col>
      <xdr:colOff>419100</xdr:colOff>
      <xdr:row>5</xdr:row>
      <xdr:rowOff>88900</xdr:rowOff>
    </xdr:from>
    <xdr:to>
      <xdr:col>21</xdr:col>
      <xdr:colOff>419100</xdr:colOff>
      <xdr:row>19</xdr:row>
      <xdr:rowOff>63500</xdr:rowOff>
    </xdr:to>
    <xdr:sp macro="" textlink="">
      <xdr:nvSpPr>
        <xdr:cNvPr id="12" name="Rectangle: Rounded Corners 11">
          <a:extLst>
            <a:ext uri="{FF2B5EF4-FFF2-40B4-BE49-F238E27FC236}">
              <a16:creationId xmlns:a16="http://schemas.microsoft.com/office/drawing/2014/main" id="{1A15E591-01C5-4836-BC35-5FFD69038BC4}"/>
            </a:ext>
          </a:extLst>
        </xdr:cNvPr>
        <xdr:cNvSpPr>
          <a:spLocks noChangeAspect="1"/>
        </xdr:cNvSpPr>
      </xdr:nvSpPr>
      <xdr:spPr>
        <a:xfrm>
          <a:off x="5905500" y="1041400"/>
          <a:ext cx="7315200" cy="2641600"/>
        </a:xfrm>
        <a:prstGeom prst="roundRect">
          <a:avLst>
            <a:gd name="adj" fmla="val 11515"/>
          </a:avLst>
        </a:prstGeom>
        <a:solidFill>
          <a:srgbClr val="EAEDF6"/>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469900</xdr:colOff>
      <xdr:row>5</xdr:row>
      <xdr:rowOff>177800</xdr:rowOff>
    </xdr:from>
    <xdr:to>
      <xdr:col>13</xdr:col>
      <xdr:colOff>342900</xdr:colOff>
      <xdr:row>18</xdr:row>
      <xdr:rowOff>177799</xdr:rowOff>
    </xdr:to>
    <xdr:sp macro="" textlink="">
      <xdr:nvSpPr>
        <xdr:cNvPr id="13" name="Rectangle: Rounded Corners 12">
          <a:extLst>
            <a:ext uri="{FF2B5EF4-FFF2-40B4-BE49-F238E27FC236}">
              <a16:creationId xmlns:a16="http://schemas.microsoft.com/office/drawing/2014/main" id="{3E865716-D6C4-458D-A5AD-F1BD3A3883D7}"/>
            </a:ext>
          </a:extLst>
        </xdr:cNvPr>
        <xdr:cNvSpPr/>
      </xdr:nvSpPr>
      <xdr:spPr>
        <a:xfrm>
          <a:off x="5956300" y="1130300"/>
          <a:ext cx="2311400" cy="2476499"/>
        </a:xfrm>
        <a:prstGeom prst="roundRect">
          <a:avLst>
            <a:gd name="adj" fmla="val 11515"/>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431800</xdr:colOff>
      <xdr:row>6</xdr:row>
      <xdr:rowOff>0</xdr:rowOff>
    </xdr:from>
    <xdr:to>
      <xdr:col>17</xdr:col>
      <xdr:colOff>304800</xdr:colOff>
      <xdr:row>18</xdr:row>
      <xdr:rowOff>165099</xdr:rowOff>
    </xdr:to>
    <xdr:sp macro="" textlink="">
      <xdr:nvSpPr>
        <xdr:cNvPr id="14" name="Rectangle: Rounded Corners 13">
          <a:extLst>
            <a:ext uri="{FF2B5EF4-FFF2-40B4-BE49-F238E27FC236}">
              <a16:creationId xmlns:a16="http://schemas.microsoft.com/office/drawing/2014/main" id="{3D3AB018-EAB1-4D1E-974E-BD156A09ACA0}"/>
            </a:ext>
          </a:extLst>
        </xdr:cNvPr>
        <xdr:cNvSpPr>
          <a:spLocks noChangeAspect="1"/>
        </xdr:cNvSpPr>
      </xdr:nvSpPr>
      <xdr:spPr>
        <a:xfrm>
          <a:off x="8356600" y="1143000"/>
          <a:ext cx="2311400" cy="2451099"/>
        </a:xfrm>
        <a:prstGeom prst="roundRect">
          <a:avLst>
            <a:gd name="adj" fmla="val 11515"/>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406400</xdr:colOff>
      <xdr:row>6</xdr:row>
      <xdr:rowOff>0</xdr:rowOff>
    </xdr:from>
    <xdr:to>
      <xdr:col>21</xdr:col>
      <xdr:colOff>279400</xdr:colOff>
      <xdr:row>18</xdr:row>
      <xdr:rowOff>165099</xdr:rowOff>
    </xdr:to>
    <xdr:sp macro="" textlink="">
      <xdr:nvSpPr>
        <xdr:cNvPr id="15" name="Rectangle: Rounded Corners 14">
          <a:extLst>
            <a:ext uri="{FF2B5EF4-FFF2-40B4-BE49-F238E27FC236}">
              <a16:creationId xmlns:a16="http://schemas.microsoft.com/office/drawing/2014/main" id="{4332864E-CFBF-480B-A418-2F8ACAED2C49}"/>
            </a:ext>
          </a:extLst>
        </xdr:cNvPr>
        <xdr:cNvSpPr>
          <a:spLocks noChangeAspect="1"/>
        </xdr:cNvSpPr>
      </xdr:nvSpPr>
      <xdr:spPr>
        <a:xfrm>
          <a:off x="10769600" y="1143000"/>
          <a:ext cx="2311400" cy="2451099"/>
        </a:xfrm>
        <a:prstGeom prst="roundRect">
          <a:avLst>
            <a:gd name="adj" fmla="val 11515"/>
          </a:avLst>
        </a:prstGeom>
        <a:solidFill>
          <a:srgbClr val="D0D3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533400</xdr:colOff>
      <xdr:row>5</xdr:row>
      <xdr:rowOff>101600</xdr:rowOff>
    </xdr:from>
    <xdr:to>
      <xdr:col>33</xdr:col>
      <xdr:colOff>558800</xdr:colOff>
      <xdr:row>51</xdr:row>
      <xdr:rowOff>76200</xdr:rowOff>
    </xdr:to>
    <xdr:sp macro="" textlink="">
      <xdr:nvSpPr>
        <xdr:cNvPr id="17" name="Rectangle: Rounded Corners 16">
          <a:extLst>
            <a:ext uri="{FF2B5EF4-FFF2-40B4-BE49-F238E27FC236}">
              <a16:creationId xmlns:a16="http://schemas.microsoft.com/office/drawing/2014/main" id="{68111CB6-C1CD-4FA2-A351-98C1E73D6111}"/>
            </a:ext>
          </a:extLst>
        </xdr:cNvPr>
        <xdr:cNvSpPr>
          <a:spLocks noChangeAspect="1"/>
        </xdr:cNvSpPr>
      </xdr:nvSpPr>
      <xdr:spPr>
        <a:xfrm>
          <a:off x="13335000" y="1054100"/>
          <a:ext cx="7340600" cy="8737600"/>
        </a:xfrm>
        <a:prstGeom prst="roundRect">
          <a:avLst>
            <a:gd name="adj" fmla="val 45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393700</xdr:colOff>
      <xdr:row>19</xdr:row>
      <xdr:rowOff>152400</xdr:rowOff>
    </xdr:from>
    <xdr:to>
      <xdr:col>21</xdr:col>
      <xdr:colOff>419100</xdr:colOff>
      <xdr:row>35</xdr:row>
      <xdr:rowOff>115291</xdr:rowOff>
    </xdr:to>
    <xdr:sp macro="" textlink="">
      <xdr:nvSpPr>
        <xdr:cNvPr id="18" name="Rectangle: Rounded Corners 17">
          <a:extLst>
            <a:ext uri="{FF2B5EF4-FFF2-40B4-BE49-F238E27FC236}">
              <a16:creationId xmlns:a16="http://schemas.microsoft.com/office/drawing/2014/main" id="{21ABD668-FE37-492D-8DD9-4B13DD2EB350}"/>
            </a:ext>
          </a:extLst>
        </xdr:cNvPr>
        <xdr:cNvSpPr>
          <a:spLocks noChangeAspect="1"/>
        </xdr:cNvSpPr>
      </xdr:nvSpPr>
      <xdr:spPr>
        <a:xfrm>
          <a:off x="5880100" y="3771900"/>
          <a:ext cx="7340600" cy="3010891"/>
        </a:xfrm>
        <a:prstGeom prst="roundRect">
          <a:avLst>
            <a:gd name="adj" fmla="val 45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368300</xdr:colOff>
      <xdr:row>36</xdr:row>
      <xdr:rowOff>0</xdr:rowOff>
    </xdr:from>
    <xdr:to>
      <xdr:col>21</xdr:col>
      <xdr:colOff>406400</xdr:colOff>
      <xdr:row>51</xdr:row>
      <xdr:rowOff>76200</xdr:rowOff>
    </xdr:to>
    <xdr:sp macro="" textlink="">
      <xdr:nvSpPr>
        <xdr:cNvPr id="19" name="Rectangle: Rounded Corners 18">
          <a:extLst>
            <a:ext uri="{FF2B5EF4-FFF2-40B4-BE49-F238E27FC236}">
              <a16:creationId xmlns:a16="http://schemas.microsoft.com/office/drawing/2014/main" id="{9DF07362-6A0A-40A4-BDE7-0B386D0C4EA6}"/>
            </a:ext>
          </a:extLst>
        </xdr:cNvPr>
        <xdr:cNvSpPr>
          <a:spLocks noChangeAspect="1"/>
        </xdr:cNvSpPr>
      </xdr:nvSpPr>
      <xdr:spPr>
        <a:xfrm>
          <a:off x="5854700" y="6858000"/>
          <a:ext cx="7353300" cy="2933700"/>
        </a:xfrm>
        <a:prstGeom prst="roundRect">
          <a:avLst>
            <a:gd name="adj" fmla="val 4583"/>
          </a:avLst>
        </a:prstGeom>
        <a:solidFill>
          <a:srgbClr val="FBFB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10</xdr:col>
      <xdr:colOff>152400</xdr:colOff>
      <xdr:row>7</xdr:row>
      <xdr:rowOff>101404</xdr:rowOff>
    </xdr:from>
    <xdr:ext cx="1828800" cy="307841"/>
    <xdr:sp macro="" textlink="">
      <xdr:nvSpPr>
        <xdr:cNvPr id="20" name="TextBox 19">
          <a:extLst>
            <a:ext uri="{FF2B5EF4-FFF2-40B4-BE49-F238E27FC236}">
              <a16:creationId xmlns:a16="http://schemas.microsoft.com/office/drawing/2014/main" id="{A6FCE2BA-9897-4690-88A4-E683E97067C4}"/>
            </a:ext>
          </a:extLst>
        </xdr:cNvPr>
        <xdr:cNvSpPr txBox="1">
          <a:spLocks noChangeAspect="1"/>
        </xdr:cNvSpPr>
      </xdr:nvSpPr>
      <xdr:spPr>
        <a:xfrm>
          <a:off x="6248400" y="1434904"/>
          <a:ext cx="18288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AVERAGE DISTANCE</a:t>
          </a:r>
          <a:endParaRPr lang="en-NG" sz="1400">
            <a:latin typeface="Bahnschrift SemiBold" panose="020B0502040204020203" pitchFamily="34" charset="0"/>
          </a:endParaRPr>
        </a:p>
      </xdr:txBody>
    </xdr:sp>
    <xdr:clientData/>
  </xdr:oneCellAnchor>
  <xdr:oneCellAnchor>
    <xdr:from>
      <xdr:col>10</xdr:col>
      <xdr:colOff>50800</xdr:colOff>
      <xdr:row>10</xdr:row>
      <xdr:rowOff>0</xdr:rowOff>
    </xdr:from>
    <xdr:ext cx="1828800" cy="523285"/>
    <xdr:sp macro="" textlink="Analysis!C217">
      <xdr:nvSpPr>
        <xdr:cNvPr id="21" name="TextBox 20">
          <a:extLst>
            <a:ext uri="{FF2B5EF4-FFF2-40B4-BE49-F238E27FC236}">
              <a16:creationId xmlns:a16="http://schemas.microsoft.com/office/drawing/2014/main" id="{E41C551F-0E89-4362-95BF-E88ADF94BC88}"/>
            </a:ext>
          </a:extLst>
        </xdr:cNvPr>
        <xdr:cNvSpPr txBox="1">
          <a:spLocks noChangeAspect="1"/>
        </xdr:cNvSpPr>
      </xdr:nvSpPr>
      <xdr:spPr>
        <a:xfrm>
          <a:off x="6146800" y="1905000"/>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C736601-2F90-4CC3-A2D1-402D4F626E09}" type="TxLink">
            <a:rPr lang="en-US" sz="2800" b="0" i="0" u="none" strike="noStrike">
              <a:solidFill>
                <a:srgbClr val="0070C0"/>
              </a:solidFill>
              <a:latin typeface="Bahnschrift SemiBold" panose="020B0502040204020203" pitchFamily="34" charset="0"/>
              <a:cs typeface="Calibri"/>
            </a:rPr>
            <a:pPr algn="ctr"/>
            <a:t>24.3 km</a:t>
          </a:fld>
          <a:endParaRPr lang="en-NG" sz="7200">
            <a:solidFill>
              <a:srgbClr val="0070C0"/>
            </a:solidFill>
            <a:latin typeface="Bahnschrift SemiBold" panose="020B0502040204020203" pitchFamily="34" charset="0"/>
          </a:endParaRPr>
        </a:p>
      </xdr:txBody>
    </xdr:sp>
    <xdr:clientData/>
  </xdr:oneCellAnchor>
  <xdr:oneCellAnchor>
    <xdr:from>
      <xdr:col>9</xdr:col>
      <xdr:colOff>508000</xdr:colOff>
      <xdr:row>14</xdr:row>
      <xdr:rowOff>88900</xdr:rowOff>
    </xdr:from>
    <xdr:ext cx="1661144" cy="277064"/>
    <xdr:sp macro="" textlink="">
      <xdr:nvSpPr>
        <xdr:cNvPr id="22" name="TextBox 21">
          <a:extLst>
            <a:ext uri="{FF2B5EF4-FFF2-40B4-BE49-F238E27FC236}">
              <a16:creationId xmlns:a16="http://schemas.microsoft.com/office/drawing/2014/main" id="{38E3FBB6-41B3-4890-8081-3D03F3F276F8}"/>
            </a:ext>
          </a:extLst>
        </xdr:cNvPr>
        <xdr:cNvSpPr txBox="1">
          <a:spLocks noChangeAspect="1"/>
        </xdr:cNvSpPr>
      </xdr:nvSpPr>
      <xdr:spPr>
        <a:xfrm>
          <a:off x="5994400" y="2755900"/>
          <a:ext cx="1661144" cy="277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a:latin typeface="Bahnschrift SemiBold" panose="020B0502040204020203" pitchFamily="34" charset="0"/>
            </a:rPr>
            <a:t>AVERAGE TIME</a:t>
          </a:r>
          <a:endParaRPr lang="en-NG" sz="1200">
            <a:latin typeface="Bahnschrift SemiBold" panose="020B0502040204020203" pitchFamily="34" charset="0"/>
          </a:endParaRPr>
        </a:p>
      </xdr:txBody>
    </xdr:sp>
    <xdr:clientData/>
  </xdr:oneCellAnchor>
  <xdr:oneCellAnchor>
    <xdr:from>
      <xdr:col>11</xdr:col>
      <xdr:colOff>114300</xdr:colOff>
      <xdr:row>13</xdr:row>
      <xdr:rowOff>127000</xdr:rowOff>
    </xdr:from>
    <xdr:ext cx="1828800" cy="523285"/>
    <xdr:sp macro="" textlink="Analysis!F217">
      <xdr:nvSpPr>
        <xdr:cNvPr id="23" name="TextBox 22">
          <a:extLst>
            <a:ext uri="{FF2B5EF4-FFF2-40B4-BE49-F238E27FC236}">
              <a16:creationId xmlns:a16="http://schemas.microsoft.com/office/drawing/2014/main" id="{7A3B8719-8FA4-49C8-9AE9-522F927C2DF2}"/>
            </a:ext>
          </a:extLst>
        </xdr:cNvPr>
        <xdr:cNvSpPr txBox="1">
          <a:spLocks noChangeAspect="1"/>
        </xdr:cNvSpPr>
      </xdr:nvSpPr>
      <xdr:spPr>
        <a:xfrm>
          <a:off x="6819900" y="2603500"/>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0CA842F-84C4-4174-A3F3-1DB7DD17E50C}" type="TxLink">
            <a:rPr lang="en-US" sz="2800" b="0" i="0" u="none" strike="noStrike">
              <a:solidFill>
                <a:srgbClr val="0070C0"/>
              </a:solidFill>
              <a:latin typeface="Bahnschrift SemiBold" panose="020B0502040204020203" pitchFamily="34" charset="0"/>
              <a:cs typeface="Calibri"/>
            </a:rPr>
            <a:pPr algn="ctr"/>
            <a:t>1 hr</a:t>
          </a:fld>
          <a:endParaRPr lang="en-NG" sz="7200">
            <a:solidFill>
              <a:srgbClr val="0070C0"/>
            </a:solidFill>
            <a:latin typeface="Bahnschrift SemiBold" panose="020B0502040204020203" pitchFamily="34" charset="0"/>
          </a:endParaRPr>
        </a:p>
      </xdr:txBody>
    </xdr:sp>
    <xdr:clientData/>
  </xdr:oneCellAnchor>
  <xdr:oneCellAnchor>
    <xdr:from>
      <xdr:col>13</xdr:col>
      <xdr:colOff>469900</xdr:colOff>
      <xdr:row>6</xdr:row>
      <xdr:rowOff>184150</xdr:rowOff>
    </xdr:from>
    <xdr:ext cx="2260600" cy="523348"/>
    <xdr:sp macro="" textlink="">
      <xdr:nvSpPr>
        <xdr:cNvPr id="24" name="TextBox 23">
          <a:extLst>
            <a:ext uri="{FF2B5EF4-FFF2-40B4-BE49-F238E27FC236}">
              <a16:creationId xmlns:a16="http://schemas.microsoft.com/office/drawing/2014/main" id="{2ED3A536-C40E-44F4-B16C-38E42D100676}"/>
            </a:ext>
          </a:extLst>
        </xdr:cNvPr>
        <xdr:cNvSpPr txBox="1">
          <a:spLocks noChangeAspect="1"/>
        </xdr:cNvSpPr>
      </xdr:nvSpPr>
      <xdr:spPr>
        <a:xfrm>
          <a:off x="8394700" y="1327150"/>
          <a:ext cx="2260600" cy="523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AVG. TRANSPORTAION COST</a:t>
          </a:r>
          <a:endParaRPr lang="en-NG" sz="1400">
            <a:latin typeface="Bahnschrift SemiBold" panose="020B0502040204020203" pitchFamily="34" charset="0"/>
          </a:endParaRPr>
        </a:p>
      </xdr:txBody>
    </xdr:sp>
    <xdr:clientData/>
  </xdr:oneCellAnchor>
  <xdr:oneCellAnchor>
    <xdr:from>
      <xdr:col>13</xdr:col>
      <xdr:colOff>584200</xdr:colOff>
      <xdr:row>10</xdr:row>
      <xdr:rowOff>63500</xdr:rowOff>
    </xdr:from>
    <xdr:ext cx="1828800" cy="523285"/>
    <xdr:sp macro="" textlink="Analysis!D217">
      <xdr:nvSpPr>
        <xdr:cNvPr id="25" name="TextBox 24">
          <a:extLst>
            <a:ext uri="{FF2B5EF4-FFF2-40B4-BE49-F238E27FC236}">
              <a16:creationId xmlns:a16="http://schemas.microsoft.com/office/drawing/2014/main" id="{9E317433-4E4B-48D9-AA8B-A79FE1FE5D54}"/>
            </a:ext>
          </a:extLst>
        </xdr:cNvPr>
        <xdr:cNvSpPr txBox="1">
          <a:spLocks noChangeAspect="1"/>
        </xdr:cNvSpPr>
      </xdr:nvSpPr>
      <xdr:spPr>
        <a:xfrm>
          <a:off x="8509000" y="1968500"/>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B23CCB1-E7A2-4484-AD8C-821E63459D45}" type="TxLink">
            <a:rPr lang="en-US" sz="2800" b="0" i="0" u="none" strike="noStrike">
              <a:solidFill>
                <a:srgbClr val="0070C0"/>
              </a:solidFill>
              <a:latin typeface="Bahnschrift SemiBold" panose="020B0502040204020203" pitchFamily="34" charset="0"/>
              <a:cs typeface="Calibri"/>
            </a:rPr>
            <a:pPr algn="ctr"/>
            <a:t>₦4K</a:t>
          </a:fld>
          <a:endParaRPr lang="en-NG" sz="2800">
            <a:solidFill>
              <a:srgbClr val="0070C0"/>
            </a:solidFill>
            <a:latin typeface="Bahnschrift SemiBold" panose="020B0502040204020203" pitchFamily="34" charset="0"/>
          </a:endParaRPr>
        </a:p>
      </xdr:txBody>
    </xdr:sp>
    <xdr:clientData/>
  </xdr:oneCellAnchor>
  <xdr:oneCellAnchor>
    <xdr:from>
      <xdr:col>17</xdr:col>
      <xdr:colOff>533400</xdr:colOff>
      <xdr:row>6</xdr:row>
      <xdr:rowOff>184150</xdr:rowOff>
    </xdr:from>
    <xdr:ext cx="1828800" cy="523348"/>
    <xdr:sp macro="" textlink="">
      <xdr:nvSpPr>
        <xdr:cNvPr id="26" name="TextBox 25">
          <a:extLst>
            <a:ext uri="{FF2B5EF4-FFF2-40B4-BE49-F238E27FC236}">
              <a16:creationId xmlns:a16="http://schemas.microsoft.com/office/drawing/2014/main" id="{3932767D-FD38-487A-841E-F26F946757A1}"/>
            </a:ext>
          </a:extLst>
        </xdr:cNvPr>
        <xdr:cNvSpPr txBox="1">
          <a:spLocks noChangeAspect="1"/>
        </xdr:cNvSpPr>
      </xdr:nvSpPr>
      <xdr:spPr>
        <a:xfrm>
          <a:off x="10896600" y="1327150"/>
          <a:ext cx="1828800" cy="523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AVG.</a:t>
          </a:r>
          <a:r>
            <a:rPr lang="en-GB" sz="1400" baseline="0">
              <a:latin typeface="Bahnschrift SemiBold" panose="020B0502040204020203" pitchFamily="34" charset="0"/>
            </a:rPr>
            <a:t> STORAGE LOSS </a:t>
          </a:r>
          <a:endParaRPr lang="en-NG" sz="1400">
            <a:latin typeface="Bahnschrift SemiBold" panose="020B0502040204020203" pitchFamily="34" charset="0"/>
          </a:endParaRPr>
        </a:p>
      </xdr:txBody>
    </xdr:sp>
    <xdr:clientData/>
  </xdr:oneCellAnchor>
  <xdr:oneCellAnchor>
    <xdr:from>
      <xdr:col>17</xdr:col>
      <xdr:colOff>533400</xdr:colOff>
      <xdr:row>10</xdr:row>
      <xdr:rowOff>88900</xdr:rowOff>
    </xdr:from>
    <xdr:ext cx="1828800" cy="523285"/>
    <xdr:sp macro="" textlink="Analysis!E217">
      <xdr:nvSpPr>
        <xdr:cNvPr id="27" name="TextBox 26">
          <a:extLst>
            <a:ext uri="{FF2B5EF4-FFF2-40B4-BE49-F238E27FC236}">
              <a16:creationId xmlns:a16="http://schemas.microsoft.com/office/drawing/2014/main" id="{2BB12891-8877-42F0-A379-0237941EB1AC}"/>
            </a:ext>
          </a:extLst>
        </xdr:cNvPr>
        <xdr:cNvSpPr txBox="1">
          <a:spLocks noChangeAspect="1"/>
        </xdr:cNvSpPr>
      </xdr:nvSpPr>
      <xdr:spPr>
        <a:xfrm>
          <a:off x="10896600" y="1993900"/>
          <a:ext cx="1828800" cy="523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76BBE51-C5AF-411E-932A-B36AB2585EF3}" type="TxLink">
            <a:rPr lang="en-US" sz="2800" b="0" i="0" u="none" strike="noStrike">
              <a:solidFill>
                <a:srgbClr val="0070C0"/>
              </a:solidFill>
              <a:latin typeface="Bahnschrift SemiBold" panose="020B0502040204020203" pitchFamily="34" charset="0"/>
              <a:cs typeface="Calibri"/>
            </a:rPr>
            <a:pPr algn="ctr"/>
            <a:t>25%</a:t>
          </a:fld>
          <a:endParaRPr lang="en-NG" sz="19900">
            <a:solidFill>
              <a:srgbClr val="0070C0"/>
            </a:solidFill>
            <a:latin typeface="Bahnschrift SemiBold" panose="020B0502040204020203" pitchFamily="34" charset="0"/>
          </a:endParaRPr>
        </a:p>
      </xdr:txBody>
    </xdr:sp>
    <xdr:clientData/>
  </xdr:oneCellAnchor>
  <xdr:twoCellAnchor>
    <xdr:from>
      <xdr:col>17</xdr:col>
      <xdr:colOff>571500</xdr:colOff>
      <xdr:row>13</xdr:row>
      <xdr:rowOff>25400</xdr:rowOff>
    </xdr:from>
    <xdr:to>
      <xdr:col>21</xdr:col>
      <xdr:colOff>279400</xdr:colOff>
      <xdr:row>18</xdr:row>
      <xdr:rowOff>118835</xdr:rowOff>
    </xdr:to>
    <xdr:graphicFrame macro="">
      <xdr:nvGraphicFramePr>
        <xdr:cNvPr id="28" name="Chart 27">
          <a:extLst>
            <a:ext uri="{FF2B5EF4-FFF2-40B4-BE49-F238E27FC236}">
              <a16:creationId xmlns:a16="http://schemas.microsoft.com/office/drawing/2014/main" id="{670D75A6-4F55-4D78-9D11-3DC721582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469900</xdr:colOff>
      <xdr:row>13</xdr:row>
      <xdr:rowOff>76200</xdr:rowOff>
    </xdr:from>
    <xdr:to>
      <xdr:col>17</xdr:col>
      <xdr:colOff>180340</xdr:colOff>
      <xdr:row>18</xdr:row>
      <xdr:rowOff>166116</xdr:rowOff>
    </xdr:to>
    <xdr:graphicFrame macro="">
      <xdr:nvGraphicFramePr>
        <xdr:cNvPr id="29" name="Chart 28">
          <a:extLst>
            <a:ext uri="{FF2B5EF4-FFF2-40B4-BE49-F238E27FC236}">
              <a16:creationId xmlns:a16="http://schemas.microsoft.com/office/drawing/2014/main" id="{E4225D76-6D16-4EAB-AE19-CCA26A635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596900</xdr:colOff>
      <xdr:row>15</xdr:row>
      <xdr:rowOff>95704</xdr:rowOff>
    </xdr:from>
    <xdr:to>
      <xdr:col>27</xdr:col>
      <xdr:colOff>136979</xdr:colOff>
      <xdr:row>28</xdr:row>
      <xdr:rowOff>56697</xdr:rowOff>
    </xdr:to>
    <xdr:graphicFrame macro="">
      <xdr:nvGraphicFramePr>
        <xdr:cNvPr id="30" name="Chart 29">
          <a:extLst>
            <a:ext uri="{FF2B5EF4-FFF2-40B4-BE49-F238E27FC236}">
              <a16:creationId xmlns:a16="http://schemas.microsoft.com/office/drawing/2014/main" id="{571BF307-A908-4C65-B9A2-31CA4192A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228600</xdr:colOff>
      <xdr:row>15</xdr:row>
      <xdr:rowOff>152400</xdr:rowOff>
    </xdr:from>
    <xdr:to>
      <xdr:col>34</xdr:col>
      <xdr:colOff>101600</xdr:colOff>
      <xdr:row>28</xdr:row>
      <xdr:rowOff>0</xdr:rowOff>
    </xdr:to>
    <xdr:graphicFrame macro="">
      <xdr:nvGraphicFramePr>
        <xdr:cNvPr id="31" name="Chart 30">
          <a:extLst>
            <a:ext uri="{FF2B5EF4-FFF2-40B4-BE49-F238E27FC236}">
              <a16:creationId xmlns:a16="http://schemas.microsoft.com/office/drawing/2014/main" id="{26EF4EEE-780C-47C7-A015-A6029E5DD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520700</xdr:colOff>
      <xdr:row>6</xdr:row>
      <xdr:rowOff>0</xdr:rowOff>
    </xdr:from>
    <xdr:to>
      <xdr:col>33</xdr:col>
      <xdr:colOff>472621</xdr:colOff>
      <xdr:row>9</xdr:row>
      <xdr:rowOff>139699</xdr:rowOff>
    </xdr:to>
    <mc:AlternateContent xmlns:mc="http://schemas.openxmlformats.org/markup-compatibility/2006" xmlns:a14="http://schemas.microsoft.com/office/drawing/2010/main">
      <mc:Choice Requires="a14">
        <xdr:graphicFrame macro="">
          <xdr:nvGraphicFramePr>
            <xdr:cNvPr id="32" name="Road_Condition 1">
              <a:extLst>
                <a:ext uri="{FF2B5EF4-FFF2-40B4-BE49-F238E27FC236}">
                  <a16:creationId xmlns:a16="http://schemas.microsoft.com/office/drawing/2014/main" id="{B98B1E6B-AAA7-47B2-8A65-31B98D8F9B66}"/>
                </a:ext>
              </a:extLst>
            </xdr:cNvPr>
            <xdr:cNvGraphicFramePr/>
          </xdr:nvGraphicFramePr>
          <xdr:xfrm>
            <a:off x="0" y="0"/>
            <a:ext cx="0" cy="0"/>
          </xdr:xfrm>
          <a:graphic>
            <a:graphicData uri="http://schemas.microsoft.com/office/drawing/2010/slicer">
              <sle:slicer xmlns:sle="http://schemas.microsoft.com/office/drawing/2010/slicer" name="Road_Condition 1"/>
            </a:graphicData>
          </a:graphic>
        </xdr:graphicFrame>
      </mc:Choice>
      <mc:Fallback xmlns="">
        <xdr:sp macro="" textlink="">
          <xdr:nvSpPr>
            <xdr:cNvPr id="0" name=""/>
            <xdr:cNvSpPr>
              <a:spLocks noTextEdit="1"/>
            </xdr:cNvSpPr>
          </xdr:nvSpPr>
          <xdr:spPr>
            <a:xfrm>
              <a:off x="18199100" y="1143000"/>
              <a:ext cx="2390321" cy="7111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101600</xdr:colOff>
      <xdr:row>34</xdr:row>
      <xdr:rowOff>127000</xdr:rowOff>
    </xdr:from>
    <xdr:to>
      <xdr:col>33</xdr:col>
      <xdr:colOff>508000</xdr:colOff>
      <xdr:row>50</xdr:row>
      <xdr:rowOff>152400</xdr:rowOff>
    </xdr:to>
    <xdr:graphicFrame macro="">
      <xdr:nvGraphicFramePr>
        <xdr:cNvPr id="33" name="Chart 32">
          <a:extLst>
            <a:ext uri="{FF2B5EF4-FFF2-40B4-BE49-F238E27FC236}">
              <a16:creationId xmlns:a16="http://schemas.microsoft.com/office/drawing/2014/main" id="{B1752C5C-383C-41C3-8B3C-CF07A776D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393700</xdr:colOff>
      <xdr:row>23</xdr:row>
      <xdr:rowOff>0</xdr:rowOff>
    </xdr:from>
    <xdr:to>
      <xdr:col>21</xdr:col>
      <xdr:colOff>317500</xdr:colOff>
      <xdr:row>35</xdr:row>
      <xdr:rowOff>101600</xdr:rowOff>
    </xdr:to>
    <xdr:graphicFrame macro="">
      <xdr:nvGraphicFramePr>
        <xdr:cNvPr id="34" name="Chart 33">
          <a:extLst>
            <a:ext uri="{FF2B5EF4-FFF2-40B4-BE49-F238E27FC236}">
              <a16:creationId xmlns:a16="http://schemas.microsoft.com/office/drawing/2014/main" id="{11432E7F-9189-4CEF-B7F9-B6B7BAFE5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469900</xdr:colOff>
      <xdr:row>40</xdr:row>
      <xdr:rowOff>165100</xdr:rowOff>
    </xdr:from>
    <xdr:to>
      <xdr:col>21</xdr:col>
      <xdr:colOff>330200</xdr:colOff>
      <xdr:row>50</xdr:row>
      <xdr:rowOff>177800</xdr:rowOff>
    </xdr:to>
    <xdr:graphicFrame macro="">
      <xdr:nvGraphicFramePr>
        <xdr:cNvPr id="35" name="Chart 34">
          <a:extLst>
            <a:ext uri="{FF2B5EF4-FFF2-40B4-BE49-F238E27FC236}">
              <a16:creationId xmlns:a16="http://schemas.microsoft.com/office/drawing/2014/main" id="{D8DB0681-0F14-4CAE-8805-5517A2551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9</xdr:col>
      <xdr:colOff>596900</xdr:colOff>
      <xdr:row>20</xdr:row>
      <xdr:rowOff>50604</xdr:rowOff>
    </xdr:from>
    <xdr:ext cx="6184900" cy="307841"/>
    <xdr:sp macro="" textlink="">
      <xdr:nvSpPr>
        <xdr:cNvPr id="36" name="TextBox 35">
          <a:extLst>
            <a:ext uri="{FF2B5EF4-FFF2-40B4-BE49-F238E27FC236}">
              <a16:creationId xmlns:a16="http://schemas.microsoft.com/office/drawing/2014/main" id="{A246E987-C5A6-4C8D-B0FD-4864DC3EBDAE}"/>
            </a:ext>
          </a:extLst>
        </xdr:cNvPr>
        <xdr:cNvSpPr txBox="1">
          <a:spLocks noChangeAspect="1"/>
        </xdr:cNvSpPr>
      </xdr:nvSpPr>
      <xdr:spPr>
        <a:xfrm>
          <a:off x="6083300" y="3860604"/>
          <a:ext cx="61849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400">
              <a:latin typeface="Bahnschrift SemiBold" panose="020B0502040204020203" pitchFamily="34" charset="0"/>
            </a:rPr>
            <a:t>OPERATIONAL EFFICIENCY BY TRANSPORTATION</a:t>
          </a:r>
          <a:r>
            <a:rPr lang="en-GB" sz="1400" baseline="0">
              <a:latin typeface="Bahnschrift SemiBold" panose="020B0502040204020203" pitchFamily="34" charset="0"/>
            </a:rPr>
            <a:t> MODE: </a:t>
          </a:r>
          <a:r>
            <a:rPr lang="en-GB" sz="1400" b="1" baseline="0">
              <a:solidFill>
                <a:schemeClr val="accent1"/>
              </a:solidFill>
              <a:latin typeface="Bahnschrift SemiBold" panose="020B0502040204020203" pitchFamily="34" charset="0"/>
            </a:rPr>
            <a:t>COST vs PROFIT</a:t>
          </a:r>
          <a:endParaRPr lang="en-NG" sz="1400" b="1">
            <a:solidFill>
              <a:schemeClr val="accent1"/>
            </a:solidFill>
            <a:latin typeface="Bahnschrift SemiBold" panose="020B0502040204020203" pitchFamily="34" charset="0"/>
          </a:endParaRPr>
        </a:p>
      </xdr:txBody>
    </xdr:sp>
    <xdr:clientData/>
  </xdr:oneCellAnchor>
  <xdr:oneCellAnchor>
    <xdr:from>
      <xdr:col>9</xdr:col>
      <xdr:colOff>571500</xdr:colOff>
      <xdr:row>36</xdr:row>
      <xdr:rowOff>164904</xdr:rowOff>
    </xdr:from>
    <xdr:ext cx="4381500" cy="307841"/>
    <xdr:sp macro="" textlink="">
      <xdr:nvSpPr>
        <xdr:cNvPr id="37" name="TextBox 36">
          <a:extLst>
            <a:ext uri="{FF2B5EF4-FFF2-40B4-BE49-F238E27FC236}">
              <a16:creationId xmlns:a16="http://schemas.microsoft.com/office/drawing/2014/main" id="{71A08090-22DF-4D42-A71F-FAC007E40339}"/>
            </a:ext>
          </a:extLst>
        </xdr:cNvPr>
        <xdr:cNvSpPr txBox="1">
          <a:spLocks noChangeAspect="1"/>
        </xdr:cNvSpPr>
      </xdr:nvSpPr>
      <xdr:spPr>
        <a:xfrm>
          <a:off x="6057900" y="7022904"/>
          <a:ext cx="43815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YAERLY TREND OF </a:t>
          </a:r>
          <a:r>
            <a:rPr lang="en-GB" sz="1400" baseline="0">
              <a:latin typeface="Bahnschrift SemiBold" panose="020B0502040204020203" pitchFamily="34" charset="0"/>
            </a:rPr>
            <a:t>LOGISTICS COST (2021 - 2025)</a:t>
          </a:r>
          <a:endParaRPr lang="en-NG" sz="1400">
            <a:latin typeface="Bahnschrift SemiBold" panose="020B0502040204020203" pitchFamily="34" charset="0"/>
          </a:endParaRPr>
        </a:p>
      </xdr:txBody>
    </xdr:sp>
    <xdr:clientData/>
  </xdr:oneCellAnchor>
  <xdr:oneCellAnchor>
    <xdr:from>
      <xdr:col>22</xdr:col>
      <xdr:colOff>0</xdr:colOff>
      <xdr:row>11</xdr:row>
      <xdr:rowOff>63304</xdr:rowOff>
    </xdr:from>
    <xdr:ext cx="2603500" cy="307841"/>
    <xdr:sp macro="" textlink="">
      <xdr:nvSpPr>
        <xdr:cNvPr id="38" name="TextBox 37">
          <a:extLst>
            <a:ext uri="{FF2B5EF4-FFF2-40B4-BE49-F238E27FC236}">
              <a16:creationId xmlns:a16="http://schemas.microsoft.com/office/drawing/2014/main" id="{8BFC6E34-AF63-4EBF-9310-C9E582DD9BB8}"/>
            </a:ext>
          </a:extLst>
        </xdr:cNvPr>
        <xdr:cNvSpPr txBox="1">
          <a:spLocks noChangeAspect="1"/>
        </xdr:cNvSpPr>
      </xdr:nvSpPr>
      <xdr:spPr>
        <a:xfrm>
          <a:off x="13411200" y="2158804"/>
          <a:ext cx="26035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MODE OF TRANSPORTATION</a:t>
          </a:r>
          <a:endParaRPr lang="en-NG" sz="1400">
            <a:latin typeface="Bahnschrift SemiBold" panose="020B0502040204020203" pitchFamily="34" charset="0"/>
          </a:endParaRPr>
        </a:p>
      </xdr:txBody>
    </xdr:sp>
    <xdr:clientData/>
  </xdr:oneCellAnchor>
  <xdr:oneCellAnchor>
    <xdr:from>
      <xdr:col>27</xdr:col>
      <xdr:colOff>546100</xdr:colOff>
      <xdr:row>11</xdr:row>
      <xdr:rowOff>50604</xdr:rowOff>
    </xdr:from>
    <xdr:ext cx="3556000" cy="307841"/>
    <xdr:sp macro="" textlink="">
      <xdr:nvSpPr>
        <xdr:cNvPr id="39" name="TextBox 38">
          <a:extLst>
            <a:ext uri="{FF2B5EF4-FFF2-40B4-BE49-F238E27FC236}">
              <a16:creationId xmlns:a16="http://schemas.microsoft.com/office/drawing/2014/main" id="{29394266-D88A-4F5B-A287-50908FA43BDE}"/>
            </a:ext>
          </a:extLst>
        </xdr:cNvPr>
        <xdr:cNvSpPr txBox="1">
          <a:spLocks noChangeAspect="1"/>
        </xdr:cNvSpPr>
      </xdr:nvSpPr>
      <xdr:spPr>
        <a:xfrm>
          <a:off x="17005300" y="2146104"/>
          <a:ext cx="35560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LOSS</a:t>
          </a:r>
          <a:r>
            <a:rPr lang="en-GB" sz="1400" baseline="0">
              <a:latin typeface="Bahnschrift SemiBold" panose="020B0502040204020203" pitchFamily="34" charset="0"/>
            </a:rPr>
            <a:t> % BY MODE OF TRANSPORTATION</a:t>
          </a:r>
          <a:endParaRPr lang="en-NG" sz="1400">
            <a:latin typeface="Bahnschrift SemiBold" panose="020B0502040204020203" pitchFamily="34" charset="0"/>
          </a:endParaRPr>
        </a:p>
      </xdr:txBody>
    </xdr:sp>
    <xdr:clientData/>
  </xdr:oneCellAnchor>
  <xdr:oneCellAnchor>
    <xdr:from>
      <xdr:col>22</xdr:col>
      <xdr:colOff>190500</xdr:colOff>
      <xdr:row>31</xdr:row>
      <xdr:rowOff>101404</xdr:rowOff>
    </xdr:from>
    <xdr:ext cx="4102100" cy="307841"/>
    <xdr:sp macro="" textlink="">
      <xdr:nvSpPr>
        <xdr:cNvPr id="40" name="TextBox 39">
          <a:extLst>
            <a:ext uri="{FF2B5EF4-FFF2-40B4-BE49-F238E27FC236}">
              <a16:creationId xmlns:a16="http://schemas.microsoft.com/office/drawing/2014/main" id="{0F220663-4197-48D7-A876-A78F26BA4110}"/>
            </a:ext>
          </a:extLst>
        </xdr:cNvPr>
        <xdr:cNvSpPr txBox="1">
          <a:spLocks noChangeAspect="1"/>
        </xdr:cNvSpPr>
      </xdr:nvSpPr>
      <xdr:spPr>
        <a:xfrm>
          <a:off x="13601700" y="6006904"/>
          <a:ext cx="410210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400">
              <a:latin typeface="Bahnschrift SemiBold" panose="020B0502040204020203" pitchFamily="34" charset="0"/>
            </a:rPr>
            <a:t>RELATIONSHIP BETWEEN DISTANCE &amp; PROFIT</a:t>
          </a:r>
          <a:endParaRPr lang="en-NG" sz="1400">
            <a:latin typeface="Bahnschrift SemiBold" panose="020B0502040204020203" pitchFamily="34" charset="0"/>
          </a:endParaRPr>
        </a:p>
      </xdr:txBody>
    </xdr:sp>
    <xdr:clientData/>
  </xdr:oneCellAnchor>
  <xdr:twoCellAnchor editAs="oneCell">
    <xdr:from>
      <xdr:col>10</xdr:col>
      <xdr:colOff>38100</xdr:colOff>
      <xdr:row>2</xdr:row>
      <xdr:rowOff>12700</xdr:rowOff>
    </xdr:from>
    <xdr:to>
      <xdr:col>19</xdr:col>
      <xdr:colOff>139700</xdr:colOff>
      <xdr:row>5</xdr:row>
      <xdr:rowOff>31750</xdr:rowOff>
    </xdr:to>
    <mc:AlternateContent xmlns:mc="http://schemas.openxmlformats.org/markup-compatibility/2006" xmlns:a14="http://schemas.microsoft.com/office/drawing/2010/main">
      <mc:Choice Requires="a14">
        <xdr:graphicFrame macro="">
          <xdr:nvGraphicFramePr>
            <xdr:cNvPr id="41" name="Country 2">
              <a:extLst>
                <a:ext uri="{FF2B5EF4-FFF2-40B4-BE49-F238E27FC236}">
                  <a16:creationId xmlns:a16="http://schemas.microsoft.com/office/drawing/2014/main" id="{82F709D1-4B60-4CEE-BDA8-FA71082C186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134100" y="393700"/>
              <a:ext cx="5588000" cy="5905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584200</xdr:colOff>
      <xdr:row>2</xdr:row>
      <xdr:rowOff>12701</xdr:rowOff>
    </xdr:from>
    <xdr:to>
      <xdr:col>33</xdr:col>
      <xdr:colOff>203200</xdr:colOff>
      <xdr:row>5</xdr:row>
      <xdr:rowOff>31750</xdr:rowOff>
    </xdr:to>
    <mc:AlternateContent xmlns:mc="http://schemas.openxmlformats.org/markup-compatibility/2006" xmlns:a14="http://schemas.microsoft.com/office/drawing/2010/main">
      <mc:Choice Requires="a14">
        <xdr:graphicFrame macro="">
          <xdr:nvGraphicFramePr>
            <xdr:cNvPr id="42" name="Crop 2">
              <a:extLst>
                <a:ext uri="{FF2B5EF4-FFF2-40B4-BE49-F238E27FC236}">
                  <a16:creationId xmlns:a16="http://schemas.microsoft.com/office/drawing/2014/main" id="{3565D6BE-8F76-47CB-AC9A-C512A6A042B5}"/>
                </a:ext>
              </a:extLst>
            </xdr:cNvPr>
            <xdr:cNvGraphicFramePr/>
          </xdr:nvGraphicFramePr>
          <xdr:xfrm>
            <a:off x="0" y="0"/>
            <a:ext cx="0" cy="0"/>
          </xdr:xfrm>
          <a:graphic>
            <a:graphicData uri="http://schemas.microsoft.com/office/drawing/2010/slicer">
              <sle:slicer xmlns:sle="http://schemas.microsoft.com/office/drawing/2010/slicer" name="Crop 2"/>
            </a:graphicData>
          </a:graphic>
        </xdr:graphicFrame>
      </mc:Choice>
      <mc:Fallback xmlns="">
        <xdr:sp macro="" textlink="">
          <xdr:nvSpPr>
            <xdr:cNvPr id="0" name=""/>
            <xdr:cNvSpPr>
              <a:spLocks noTextEdit="1"/>
            </xdr:cNvSpPr>
          </xdr:nvSpPr>
          <xdr:spPr>
            <a:xfrm>
              <a:off x="13385800" y="393701"/>
              <a:ext cx="6934200" cy="5905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177800</xdr:colOff>
      <xdr:row>5</xdr:row>
      <xdr:rowOff>165100</xdr:rowOff>
    </xdr:from>
    <xdr:to>
      <xdr:col>27</xdr:col>
      <xdr:colOff>150812</xdr:colOff>
      <xdr:row>8</xdr:row>
      <xdr:rowOff>152400</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3201A7DA-CFEB-451D-8B7D-632639438B2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589000" y="1117600"/>
              <a:ext cx="3021012" cy="558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6.540519675924" createdVersion="7" refreshedVersion="7" minRefreshableVersion="3" recordCount="5000" xr:uid="{ED9067D2-8064-49F8-8D93-C9F48F815D62}">
  <cacheSource type="worksheet">
    <worksheetSource name="Agridata"/>
  </cacheSource>
  <cacheFields count="30">
    <cacheField name="Farmer_ID" numFmtId="0">
      <sharedItems/>
    </cacheField>
    <cacheField name="Country" numFmtId="0">
      <sharedItems count="5">
        <s v="Togo"/>
        <s v="Nigeria"/>
        <s v="Benin"/>
        <s v="Côte d’Ivoire"/>
        <s v="Ghana"/>
      </sharedItems>
    </cacheField>
    <cacheField name="State" numFmtId="0">
      <sharedItems/>
    </cacheField>
    <cacheField name="Year" numFmtId="0">
      <sharedItems containsSemiMixedTypes="0" containsString="0" containsNumber="1" containsInteger="1" minValue="2021" maxValue="2025" count="5">
        <n v="2024"/>
        <n v="2021"/>
        <n v="2023"/>
        <n v="2022"/>
        <n v="2025"/>
      </sharedItems>
    </cacheField>
    <cacheField name="Season" numFmtId="0">
      <sharedItems count="2">
        <s v="Wet"/>
        <s v="Dry"/>
      </sharedItems>
    </cacheField>
    <cacheField name="Crop" numFmtId="0">
      <sharedItems count="8">
        <s v="Yam"/>
        <s v="Mango"/>
        <s v="Cassava"/>
        <s v="Rice"/>
        <s v="Maize"/>
        <s v="Sorghum"/>
        <s v="Pepper"/>
        <s v="Tomato"/>
      </sharedItems>
    </cacheField>
    <cacheField name="Farm_Size_ha" numFmtId="0">
      <sharedItems containsSemiMixedTypes="0" containsString="0" containsNumber="1" minValue="0.2" maxValue="15"/>
    </cacheField>
    <cacheField name="Quantity_Harvested_kg" numFmtId="0">
      <sharedItems containsSemiMixedTypes="0" containsString="0" containsNumber="1" containsInteger="1" minValue="209" maxValue="269709"/>
    </cacheField>
    <cacheField name="Quantity_Sold_kg" numFmtId="0">
      <sharedItems containsSemiMixedTypes="0" containsString="0" containsNumber="1" containsInteger="1" minValue="134" maxValue="189798"/>
    </cacheField>
    <cacheField name="Distance_to_Market_km" numFmtId="0">
      <sharedItems containsSemiMixedTypes="0" containsString="0" containsNumber="1" minValue="1" maxValue="200"/>
    </cacheField>
    <cacheField name="Transport_Mode" numFmtId="0">
      <sharedItems count="5">
        <s v="Pick-up"/>
        <s v="Truck"/>
        <s v="Motorbike"/>
        <s v="Boat"/>
        <s v="Bus"/>
      </sharedItems>
    </cacheField>
    <cacheField name="Transport_Time_hr" numFmtId="0">
      <sharedItems containsSemiMixedTypes="0" containsString="0" containsNumber="1" minValue="0.03" maxValue="7.38"/>
    </cacheField>
    <cacheField name="Road_Condition" numFmtId="0">
      <sharedItems count="3">
        <s v="Fair"/>
        <s v="Poor"/>
        <s v="Good"/>
      </sharedItems>
    </cacheField>
    <cacheField name="Transport_Cost_NGN" numFmtId="1">
      <sharedItems containsSemiMixedTypes="0" containsString="0" containsNumber="1" containsInteger="1" minValue="200" maxValue="55111"/>
    </cacheField>
    <cacheField name="Storage_Duration_days" numFmtId="0">
      <sharedItems containsSemiMixedTypes="0" containsString="0" containsNumber="1" containsInteger="1" minValue="1" maxValue="60"/>
    </cacheField>
    <cacheField name="Storage_Loss %" numFmtId="9">
      <sharedItems containsSemiMixedTypes="0" containsString="0" containsNumber="1" minValue="3.5499999999999997E-2" maxValue="0.6"/>
    </cacheField>
    <cacheField name="Storage_Loss_%" numFmtId="2">
      <sharedItems containsSemiMixedTypes="0" containsString="0" containsNumber="1" minValue="3.55" maxValue="60"/>
    </cacheField>
    <cacheField name="Input_Cost_NGN" numFmtId="1">
      <sharedItems containsSemiMixedTypes="0" containsString="0" containsNumber="1" containsInteger="1" minValue="1595" maxValue="569909"/>
    </cacheField>
    <cacheField name="Market_Price_NGN_perkg" numFmtId="0">
      <sharedItems containsSemiMixedTypes="0" containsString="0" containsNumber="1" containsInteger="1" minValue="69" maxValue="559"/>
    </cacheField>
    <cacheField name="Market_Access" numFmtId="0">
      <sharedItems/>
    </cacheField>
    <cacheField name="Credit_Access" numFmtId="0">
      <sharedItems/>
    </cacheField>
    <cacheField name="Final_Profit_NGN" numFmtId="1">
      <sharedItems containsSemiMixedTypes="0" containsString="0" containsNumber="1" containsInteger="1" minValue="14626" maxValue="72218825"/>
    </cacheField>
    <cacheField name="Profit_Margin" numFmtId="2">
      <sharedItems containsSemiMixedTypes="0" containsString="0" containsNumber="1" minValue="31.646216510233515" maxValue="94.006023281060223"/>
    </cacheField>
    <cacheField name="Transport_Efficiency" numFmtId="0">
      <sharedItems containsSemiMixedTypes="0" containsString="0" containsNumber="1" minValue="51.05219844815425" maxValue="99.99972388534897"/>
    </cacheField>
    <cacheField name="Loss_Value" numFmtId="1">
      <sharedItems containsSemiMixedTypes="0" containsString="0" containsNumber="1" minValue="5149.8146000000015" maxValue="22994473.880000003"/>
    </cacheField>
    <cacheField name="Profit_After_Storage_Loss" numFmtId="1">
      <sharedItems containsSemiMixedTypes="0" containsString="0" containsNumber="1" minValue="5974.8" maxValue="49224351.119999997"/>
    </cacheField>
    <cacheField name="Total_Revenue" numFmtId="1">
      <sharedItems containsSemiMixedTypes="0" containsString="0" containsNumber="1" containsInteger="1" minValue="17012" maxValue="72433679"/>
    </cacheField>
    <cacheField name="Profit Margin" numFmtId="0" formula="Profit_After_Storage_Loss/Total_Revenue" databaseField="0"/>
    <cacheField name="Profit magin after loss" numFmtId="0" formula="Profit_After_Storage_Loss/Total_Revenue" databaseField="0"/>
    <cacheField name="Loss %" numFmtId="0" formula="'Storage_Loss_%'/ 100" databaseField="0"/>
  </cacheFields>
  <extLst>
    <ext xmlns:x14="http://schemas.microsoft.com/office/spreadsheetml/2009/9/main" uri="{725AE2AE-9491-48be-B2B4-4EB974FC3084}">
      <x14:pivotCacheDefinition pivotCacheId="404037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F0371"/>
    <x v="0"/>
    <s v="Savanes"/>
    <x v="0"/>
    <x v="0"/>
    <x v="0"/>
    <n v="1.61"/>
    <n v="17084"/>
    <n v="12616"/>
    <n v="28"/>
    <x v="0"/>
    <n v="0.96"/>
    <x v="0"/>
    <n v="3166"/>
    <n v="14"/>
    <n v="0.26150000000000001"/>
    <n v="26.15"/>
    <n v="30192"/>
    <n v="260"/>
    <s v="Export"/>
    <s v="No"/>
    <n v="3214001"/>
    <n v="73.162716845144544"/>
    <n v="99.902410245013158"/>
    <n v="840461.26150000002"/>
    <n v="2373539.7385"/>
    <n v="3244193"/>
  </r>
  <r>
    <s v="F0742"/>
    <x v="1"/>
    <s v="Oyo"/>
    <x v="1"/>
    <x v="1"/>
    <x v="1"/>
    <n v="5.39"/>
    <n v="41107"/>
    <n v="31903"/>
    <n v="35"/>
    <x v="1"/>
    <n v="1.06"/>
    <x v="0"/>
    <n v="9718"/>
    <n v="2"/>
    <n v="0.22390000000000002"/>
    <n v="22.39"/>
    <n v="66624"/>
    <n v="244"/>
    <s v="Local Market"/>
    <s v="Yes"/>
    <n v="7630147"/>
    <n v="76.938200275154344"/>
    <n v="99.873739260269019"/>
    <n v="1708389.9133000001"/>
    <n v="5921757.0866999999"/>
    <n v="7696771"/>
  </r>
  <r>
    <s v="F0830"/>
    <x v="1"/>
    <s v="Ogun"/>
    <x v="0"/>
    <x v="1"/>
    <x v="2"/>
    <n v="4.1399999999999997"/>
    <n v="33985"/>
    <n v="19497"/>
    <n v="8.4"/>
    <x v="2"/>
    <n v="1.1200000000000001"/>
    <x v="0"/>
    <n v="379"/>
    <n v="30"/>
    <n v="0.42630000000000001"/>
    <n v="42.63"/>
    <n v="45490"/>
    <n v="96"/>
    <s v="Local Market"/>
    <s v="Yes"/>
    <n v="1807126"/>
    <n v="55.961310179767423"/>
    <n v="99.979542441606895"/>
    <n v="770377.8138"/>
    <n v="1036748.1862"/>
    <n v="1852616"/>
  </r>
  <r>
    <s v="F1261"/>
    <x v="2"/>
    <s v="Borgou"/>
    <x v="1"/>
    <x v="1"/>
    <x v="0"/>
    <n v="0.98"/>
    <n v="5533"/>
    <n v="4299"/>
    <n v="2.1"/>
    <x v="0"/>
    <n v="0.49"/>
    <x v="1"/>
    <n v="260"/>
    <n v="14"/>
    <n v="0.22289999999999999"/>
    <n v="22.29"/>
    <n v="11723"/>
    <n v="225"/>
    <s v="Local Market"/>
    <s v="Yes"/>
    <n v="945620"/>
    <n v="76.75841386002719"/>
    <n v="99.972841499859513"/>
    <n v="210778.69799999997"/>
    <n v="734841.30200000003"/>
    <n v="957343"/>
  </r>
  <r>
    <s v="F0301"/>
    <x v="3"/>
    <s v="Bouaké"/>
    <x v="0"/>
    <x v="1"/>
    <x v="0"/>
    <n v="2.4"/>
    <n v="18492"/>
    <n v="14375"/>
    <n v="26.1"/>
    <x v="1"/>
    <n v="0.75"/>
    <x v="2"/>
    <n v="6124"/>
    <n v="14"/>
    <n v="0.22260000000000002"/>
    <n v="22.26"/>
    <n v="32794"/>
    <n v="333"/>
    <s v="Local Market"/>
    <s v="Yes"/>
    <n v="4700089"/>
    <n v="77.201341943166568"/>
    <n v="99.870607407789294"/>
    <n v="1046239.8114"/>
    <n v="3653849.1886"/>
    <n v="4732883"/>
  </r>
  <r>
    <s v="F0366"/>
    <x v="3"/>
    <s v="Abidjan"/>
    <x v="2"/>
    <x v="0"/>
    <x v="3"/>
    <n v="0.7"/>
    <n v="1302"/>
    <n v="1192"/>
    <n v="13.8"/>
    <x v="2"/>
    <n v="1.68"/>
    <x v="2"/>
    <n v="615"/>
    <n v="7"/>
    <n v="8.4399999999999989E-2"/>
    <n v="8.44"/>
    <n v="22097"/>
    <n v="290"/>
    <s v="Local Market"/>
    <s v="Yes"/>
    <n v="319512"/>
    <n v="85.637435547658285"/>
    <n v="99.819969614383695"/>
    <n v="26966.812800000014"/>
    <n v="292545.18719999999"/>
    <n v="341609"/>
  </r>
  <r>
    <s v="F0046"/>
    <x v="0"/>
    <s v="Kara"/>
    <x v="3"/>
    <x v="0"/>
    <x v="3"/>
    <n v="6.19"/>
    <n v="22800"/>
    <n v="13643"/>
    <n v="12.7"/>
    <x v="0"/>
    <n v="1.54"/>
    <x v="0"/>
    <n v="1545"/>
    <n v="30"/>
    <n v="0.40159999999999996"/>
    <n v="40.159999999999997"/>
    <n v="130267"/>
    <n v="277"/>
    <s v="Local Market"/>
    <s v="Yes"/>
    <n v="3609508"/>
    <n v="57.755602601760799"/>
    <n v="99.958687354185756"/>
    <n v="1449578.4128"/>
    <n v="2159929.5872"/>
    <n v="3739775"/>
  </r>
  <r>
    <s v="F0236"/>
    <x v="3"/>
    <s v="Abidjan"/>
    <x v="3"/>
    <x v="0"/>
    <x v="0"/>
    <n v="2.97"/>
    <n v="19812"/>
    <n v="16309"/>
    <n v="61.2"/>
    <x v="1"/>
    <n v="2.4300000000000002"/>
    <x v="2"/>
    <n v="18066"/>
    <n v="14"/>
    <n v="0.17679999999999998"/>
    <n v="17.68"/>
    <n v="54532"/>
    <n v="306"/>
    <s v="Local Market"/>
    <s v="No"/>
    <n v="4868051"/>
    <n v="81.408065302301651"/>
    <n v="99.632997554332761"/>
    <n v="860671.41679999977"/>
    <n v="4007379.5832000002"/>
    <n v="4922583"/>
  </r>
  <r>
    <s v="F0344"/>
    <x v="0"/>
    <s v="Plateaux"/>
    <x v="1"/>
    <x v="0"/>
    <x v="1"/>
    <n v="1.34"/>
    <n v="13699"/>
    <n v="10345"/>
    <n v="30.5"/>
    <x v="0"/>
    <n v="1.59"/>
    <x v="2"/>
    <n v="3624"/>
    <n v="5"/>
    <n v="0.24480000000000002"/>
    <n v="24.48"/>
    <n v="21201"/>
    <n v="227"/>
    <s v="Local Market"/>
    <s v="Yes"/>
    <n v="2300007"/>
    <n v="74.830230052627769"/>
    <n v="99.843874396434956"/>
    <n v="563041.71360000013"/>
    <n v="1736965.2863999999"/>
    <n v="2321208"/>
  </r>
  <r>
    <s v="F0734"/>
    <x v="1"/>
    <s v="Rivers"/>
    <x v="0"/>
    <x v="0"/>
    <x v="4"/>
    <n v="3.47"/>
    <n v="5647"/>
    <n v="4614"/>
    <n v="3.6"/>
    <x v="2"/>
    <n v="0.78"/>
    <x v="0"/>
    <n v="200"/>
    <n v="14"/>
    <n v="0.18289999999999998"/>
    <n v="18.29"/>
    <n v="62533"/>
    <n v="243"/>
    <s v="Local Market"/>
    <s v="Yes"/>
    <n v="1047257"/>
    <n v="77.105911451716096"/>
    <n v="99.981978572522735"/>
    <n v="191543.30530000001"/>
    <n v="855713.69469999999"/>
    <n v="1109790"/>
  </r>
  <r>
    <s v="F0343"/>
    <x v="2"/>
    <s v="Borgou"/>
    <x v="0"/>
    <x v="0"/>
    <x v="2"/>
    <n v="1.1000000000000001"/>
    <n v="15303"/>
    <n v="11255"/>
    <n v="3.8"/>
    <x v="1"/>
    <n v="0.72"/>
    <x v="2"/>
    <n v="787"/>
    <n v="14"/>
    <n v="0.26450000000000001"/>
    <n v="26.45"/>
    <n v="14046"/>
    <n v="118"/>
    <s v="Local Market"/>
    <s v="Yes"/>
    <n v="1299977"/>
    <n v="72.763801204392934"/>
    <n v="99.940107593246083"/>
    <n v="343843.91649999993"/>
    <n v="956133.08350000007"/>
    <n v="1314023"/>
  </r>
  <r>
    <s v="F0882"/>
    <x v="0"/>
    <s v="Savanes"/>
    <x v="3"/>
    <x v="1"/>
    <x v="5"/>
    <n v="0.92"/>
    <n v="964"/>
    <n v="385"/>
    <n v="44.7"/>
    <x v="0"/>
    <n v="1.93"/>
    <x v="0"/>
    <n v="5193"/>
    <n v="60"/>
    <n v="0.6"/>
    <n v="60"/>
    <n v="8519"/>
    <n v="196"/>
    <s v="Local Market"/>
    <s v="No"/>
    <n v="60994"/>
    <n v="35.097895357702882"/>
    <n v="92.529454922100911"/>
    <n v="36596.399999999994"/>
    <n v="24397.600000000002"/>
    <n v="69513"/>
  </r>
  <r>
    <s v="F0133"/>
    <x v="2"/>
    <s v="Borgou"/>
    <x v="2"/>
    <x v="0"/>
    <x v="6"/>
    <n v="0.45"/>
    <n v="4648"/>
    <n v="3780"/>
    <n v="57"/>
    <x v="2"/>
    <n v="3.37"/>
    <x v="1"/>
    <n v="2051"/>
    <n v="1"/>
    <n v="0.18659999999999999"/>
    <n v="18.66"/>
    <n v="15811"/>
    <n v="318"/>
    <s v="Local Market"/>
    <s v="No"/>
    <n v="1172158"/>
    <n v="80.257423990019944"/>
    <n v="99.827352397242691"/>
    <n v="218724.68279999995"/>
    <n v="953433.31720000005"/>
    <n v="1187969"/>
  </r>
  <r>
    <s v="F0520"/>
    <x v="0"/>
    <s v="Kara"/>
    <x v="2"/>
    <x v="0"/>
    <x v="4"/>
    <n v="2.4300000000000002"/>
    <n v="3531"/>
    <n v="2948"/>
    <n v="54.1"/>
    <x v="0"/>
    <n v="1.63"/>
    <x v="0"/>
    <n v="6615"/>
    <n v="7"/>
    <n v="0.16489999999999999"/>
    <n v="16.489999999999998"/>
    <n v="34863"/>
    <n v="178"/>
    <s v="Local Market"/>
    <s v="No"/>
    <n v="478019"/>
    <n v="77.833432816905244"/>
    <n v="98.710229643465752"/>
    <n v="78825.333100000047"/>
    <n v="399193.66689999995"/>
    <n v="512882"/>
  </r>
  <r>
    <s v="F0307"/>
    <x v="2"/>
    <s v="Mono"/>
    <x v="2"/>
    <x v="0"/>
    <x v="1"/>
    <n v="0.59"/>
    <n v="6280"/>
    <n v="5088"/>
    <n v="12.9"/>
    <x v="2"/>
    <n v="1.52"/>
    <x v="0"/>
    <n v="416"/>
    <n v="4"/>
    <n v="0.18969999999999998"/>
    <n v="18.97"/>
    <n v="11178"/>
    <n v="227"/>
    <s v="Processor"/>
    <s v="Yes"/>
    <n v="1131833"/>
    <n v="80.237572508051102"/>
    <n v="99.963604899690381"/>
    <n v="214708.72010000004"/>
    <n v="917124.27989999996"/>
    <n v="1143011"/>
  </r>
  <r>
    <s v="F0127"/>
    <x v="4"/>
    <s v="Central"/>
    <x v="4"/>
    <x v="1"/>
    <x v="6"/>
    <n v="1.2"/>
    <n v="12048"/>
    <n v="9596"/>
    <n v="3.1"/>
    <x v="2"/>
    <n v="0.25"/>
    <x v="1"/>
    <n v="200"/>
    <n v="4"/>
    <n v="0.20350000000000001"/>
    <n v="20.350000000000001"/>
    <n v="20412"/>
    <n v="344"/>
    <s v="Local Market"/>
    <s v="Yes"/>
    <n v="3247402"/>
    <n v="79.152476028317395"/>
    <n v="99.993879700619431"/>
    <n v="660846.30700000003"/>
    <n v="2586555.693"/>
    <n v="3267814"/>
  </r>
  <r>
    <s v="F0505"/>
    <x v="0"/>
    <s v="Plateaux"/>
    <x v="0"/>
    <x v="1"/>
    <x v="1"/>
    <n v="0.45"/>
    <n v="3332"/>
    <n v="2602"/>
    <n v="116.9"/>
    <x v="0"/>
    <n v="4.9000000000000004"/>
    <x v="1"/>
    <n v="13962"/>
    <n v="1"/>
    <n v="0.21899999999999997"/>
    <n v="21.9"/>
    <n v="6582"/>
    <n v="285"/>
    <s v="Processor"/>
    <s v="Yes"/>
    <n v="713611"/>
    <n v="77.386227164107396"/>
    <n v="98.061352998432355"/>
    <n v="156280.80900000001"/>
    <n v="557330.19099999999"/>
    <n v="720193"/>
  </r>
  <r>
    <s v="F0172"/>
    <x v="1"/>
    <s v="Katsina"/>
    <x v="2"/>
    <x v="0"/>
    <x v="3"/>
    <n v="1.19"/>
    <n v="2249"/>
    <n v="1463"/>
    <n v="2.7"/>
    <x v="2"/>
    <n v="0.34"/>
    <x v="0"/>
    <n v="200"/>
    <n v="30"/>
    <n v="0.3493"/>
    <n v="34.93"/>
    <n v="17768"/>
    <n v="339"/>
    <s v="Processor"/>
    <s v="No"/>
    <n v="473030"/>
    <n v="62.714318518005371"/>
    <n v="99.959250037693721"/>
    <n v="165229.37899999996"/>
    <n v="307800.62100000004"/>
    <n v="490798"/>
  </r>
  <r>
    <s v="F0030"/>
    <x v="2"/>
    <s v="Atlantique"/>
    <x v="4"/>
    <x v="0"/>
    <x v="1"/>
    <n v="1.45"/>
    <n v="15403"/>
    <n v="12276"/>
    <n v="5.0999999999999996"/>
    <x v="2"/>
    <n v="1.38"/>
    <x v="0"/>
    <n v="200"/>
    <n v="4"/>
    <n v="0.20300000000000001"/>
    <n v="20.3"/>
    <n v="21202"/>
    <n v="266"/>
    <s v="Export"/>
    <s v="No"/>
    <n v="3211360"/>
    <n v="79.17725692500251"/>
    <n v="99.993812957029121"/>
    <n v="651906.08000000007"/>
    <n v="2559453.92"/>
    <n v="3232562"/>
  </r>
  <r>
    <s v="F0579"/>
    <x v="1"/>
    <s v="Ogun"/>
    <x v="4"/>
    <x v="0"/>
    <x v="2"/>
    <n v="1.48"/>
    <n v="17202"/>
    <n v="6880"/>
    <n v="23.6"/>
    <x v="3"/>
    <n v="2.5499999999999998"/>
    <x v="1"/>
    <n v="4341"/>
    <n v="60"/>
    <n v="0.6"/>
    <n v="60"/>
    <n v="13141"/>
    <n v="108"/>
    <s v="Local Market"/>
    <s v="No"/>
    <n v="718128"/>
    <n v="39.281194745025431"/>
    <n v="99.406374398477169"/>
    <n v="430876.8"/>
    <n v="287251.20000000001"/>
    <n v="731269"/>
  </r>
  <r>
    <s v="F0410"/>
    <x v="3"/>
    <s v="Sassandra"/>
    <x v="4"/>
    <x v="0"/>
    <x v="1"/>
    <n v="1.53"/>
    <n v="14320"/>
    <n v="10707"/>
    <n v="39.200000000000003"/>
    <x v="1"/>
    <n v="2"/>
    <x v="0"/>
    <n v="9556"/>
    <n v="3"/>
    <n v="0.25230000000000002"/>
    <n v="25.23"/>
    <n v="26135"/>
    <n v="326"/>
    <s v="Processor"/>
    <s v="Yes"/>
    <n v="3419887"/>
    <n v="74.202936310331154"/>
    <n v="99.722694747741016"/>
    <n v="862837.49010000005"/>
    <n v="2557049.5098999999"/>
    <n v="3446022"/>
  </r>
  <r>
    <s v="F0607"/>
    <x v="3"/>
    <s v="Abidjan"/>
    <x v="4"/>
    <x v="1"/>
    <x v="4"/>
    <n v="0.4"/>
    <n v="739"/>
    <n v="623"/>
    <n v="8.6999999999999993"/>
    <x v="2"/>
    <n v="0.92"/>
    <x v="0"/>
    <n v="316"/>
    <n v="7"/>
    <n v="0.15659999999999999"/>
    <n v="15.66"/>
    <n v="4731"/>
    <n v="311"/>
    <s v="Local Market"/>
    <s v="No"/>
    <n v="186769"/>
    <n v="82.256383603133159"/>
    <n v="99.834986945169717"/>
    <n v="29248.025399999984"/>
    <n v="157520.97460000002"/>
    <n v="191500"/>
  </r>
  <r>
    <s v="F1156"/>
    <x v="3"/>
    <s v="Korhogo"/>
    <x v="0"/>
    <x v="0"/>
    <x v="2"/>
    <n v="1.66"/>
    <n v="22029"/>
    <n v="17739"/>
    <n v="11.2"/>
    <x v="1"/>
    <n v="1.08"/>
    <x v="2"/>
    <n v="3070"/>
    <n v="14"/>
    <n v="0.19469999999999998"/>
    <n v="19.47"/>
    <n v="15577"/>
    <n v="116"/>
    <s v="Export"/>
    <s v="No"/>
    <n v="2018500"/>
    <n v="79.913299742340143"/>
    <n v="99.849071593651573"/>
    <n v="393001.94999999995"/>
    <n v="1625498.05"/>
    <n v="2034077"/>
  </r>
  <r>
    <s v="F1213"/>
    <x v="4"/>
    <s v="Central"/>
    <x v="1"/>
    <x v="1"/>
    <x v="5"/>
    <n v="0.82"/>
    <n v="1062"/>
    <n v="630"/>
    <n v="13"/>
    <x v="1"/>
    <n v="0.47"/>
    <x v="2"/>
    <n v="3302"/>
    <n v="30"/>
    <n v="0.40630000000000005"/>
    <n v="40.630000000000003"/>
    <n v="13032"/>
    <n v="207"/>
    <s v="Export"/>
    <s v="Yes"/>
    <n v="112772"/>
    <n v="53.219878859177761"/>
    <n v="97.375282184986162"/>
    <n v="45819.263600000006"/>
    <n v="66952.736399999994"/>
    <n v="125804"/>
  </r>
  <r>
    <s v="F1319"/>
    <x v="1"/>
    <s v="Katsina"/>
    <x v="3"/>
    <x v="1"/>
    <x v="6"/>
    <n v="2.98"/>
    <n v="26712"/>
    <n v="21187"/>
    <n v="8.6999999999999993"/>
    <x v="1"/>
    <n v="0.5"/>
    <x v="1"/>
    <n v="2173"/>
    <n v="2"/>
    <n v="0.20679999999999998"/>
    <n v="20.68"/>
    <n v="78528"/>
    <n v="369"/>
    <s v="Local Market"/>
    <s v="Yes"/>
    <n v="7659122"/>
    <n v="78.514995772618306"/>
    <n v="99.971916537966948"/>
    <n v="1583906.4295999995"/>
    <n v="6075215.5704000005"/>
    <n v="7737650"/>
  </r>
  <r>
    <s v="F1053"/>
    <x v="2"/>
    <s v="Mono"/>
    <x v="4"/>
    <x v="0"/>
    <x v="6"/>
    <n v="4.3099999999999996"/>
    <n v="49803"/>
    <n v="41824"/>
    <n v="49.6"/>
    <x v="0"/>
    <n v="2.19"/>
    <x v="2"/>
    <n v="5818"/>
    <n v="1"/>
    <n v="0.16020000000000001"/>
    <n v="16.02"/>
    <n v="101298"/>
    <n v="364"/>
    <s v="Processor"/>
    <s v="Yes"/>
    <n v="14964581"/>
    <n v="83.415346185907907"/>
    <n v="99.961382936899994"/>
    <n v="2397325.8761999998"/>
    <n v="12567255.1238"/>
    <n v="15065879"/>
  </r>
  <r>
    <s v="F1028"/>
    <x v="3"/>
    <s v="Yamoussoukro"/>
    <x v="1"/>
    <x v="1"/>
    <x v="0"/>
    <n v="8.58"/>
    <n v="60597"/>
    <n v="50501"/>
    <n v="39.6"/>
    <x v="1"/>
    <n v="1.41"/>
    <x v="0"/>
    <n v="11568"/>
    <n v="7"/>
    <n v="0.1666"/>
    <n v="16.66"/>
    <n v="110472"/>
    <n v="267"/>
    <s v="Local Market"/>
    <s v="Yes"/>
    <n v="13226890"/>
    <n v="82.649703337136685"/>
    <n v="99.913266206615674"/>
    <n v="2203599.8739999998"/>
    <n v="11023290.126"/>
    <n v="13337362"/>
  </r>
  <r>
    <s v="F0978"/>
    <x v="4"/>
    <s v="Central"/>
    <x v="2"/>
    <x v="1"/>
    <x v="2"/>
    <n v="0.44"/>
    <n v="5815"/>
    <n v="4871"/>
    <n v="5.8"/>
    <x v="2"/>
    <n v="0.99"/>
    <x v="0"/>
    <n v="237"/>
    <n v="7"/>
    <n v="0.16219999999999998"/>
    <n v="16.22"/>
    <n v="4114"/>
    <n v="82"/>
    <s v="Processor"/>
    <s v="No"/>
    <n v="391077"/>
    <n v="82.907837121796788"/>
    <n v="99.940028998636095"/>
    <n v="63432.689400000032"/>
    <n v="327644.31059999997"/>
    <n v="395191"/>
  </r>
  <r>
    <s v="F0293"/>
    <x v="0"/>
    <s v="Kara"/>
    <x v="2"/>
    <x v="1"/>
    <x v="0"/>
    <n v="0.4"/>
    <n v="2042"/>
    <n v="816"/>
    <n v="24.1"/>
    <x v="1"/>
    <n v="1"/>
    <x v="2"/>
    <n v="4181"/>
    <n v="60"/>
    <n v="0.6"/>
    <n v="60"/>
    <n v="5723"/>
    <n v="279"/>
    <s v="Local Market"/>
    <s v="No"/>
    <n v="215484"/>
    <n v="38.965132206485329"/>
    <n v="98.109915147350662"/>
    <n v="129290.4"/>
    <n v="86193.600000000006"/>
    <n v="221207"/>
  </r>
  <r>
    <s v="F0838"/>
    <x v="1"/>
    <s v="Kaduna"/>
    <x v="4"/>
    <x v="0"/>
    <x v="1"/>
    <n v="3.07"/>
    <n v="40041"/>
    <n v="31071"/>
    <n v="46.3"/>
    <x v="1"/>
    <n v="2.12"/>
    <x v="0"/>
    <n v="13269"/>
    <n v="4"/>
    <n v="0.22399999999999998"/>
    <n v="22.4"/>
    <n v="72348"/>
    <n v="331"/>
    <s v="Local Market"/>
    <s v="Yes"/>
    <n v="10096039"/>
    <n v="77.047876560953085"/>
    <n v="99.869507326973292"/>
    <n v="2261512.7359999996"/>
    <n v="7834526.2640000004"/>
    <n v="10168387"/>
  </r>
  <r>
    <s v="F0969"/>
    <x v="0"/>
    <s v="Central"/>
    <x v="3"/>
    <x v="1"/>
    <x v="1"/>
    <n v="0.87"/>
    <n v="7331"/>
    <n v="5799"/>
    <n v="9.4"/>
    <x v="2"/>
    <n v="0.71"/>
    <x v="0"/>
    <n v="347"/>
    <n v="1"/>
    <n v="0.2089"/>
    <n v="20.89"/>
    <n v="17983"/>
    <n v="303"/>
    <s v="Local Market"/>
    <s v="No"/>
    <n v="1721197"/>
    <n v="78.292008113018767"/>
    <n v="99.98004806863004"/>
    <n v="359558.05330000003"/>
    <n v="1361638.9467"/>
    <n v="1739180"/>
  </r>
  <r>
    <s v="F0540"/>
    <x v="1"/>
    <s v="Lagos"/>
    <x v="1"/>
    <x v="1"/>
    <x v="7"/>
    <n v="3.6"/>
    <n v="64782"/>
    <n v="44848"/>
    <n v="34.4"/>
    <x v="0"/>
    <n v="1.38"/>
    <x v="1"/>
    <n v="5580"/>
    <n v="3"/>
    <n v="0.30769999999999997"/>
    <n v="30.77"/>
    <n v="77111"/>
    <n v="338"/>
    <s v="Local Market"/>
    <s v="No"/>
    <n v="14924347"/>
    <n v="68.874141620767801"/>
    <n v="99.962803615488568"/>
    <n v="4592221.5718999989"/>
    <n v="10332125.428100001"/>
    <n v="15001458"/>
  </r>
  <r>
    <s v="F1353"/>
    <x v="0"/>
    <s v="Central"/>
    <x v="0"/>
    <x v="0"/>
    <x v="2"/>
    <n v="0.56000000000000005"/>
    <n v="8390"/>
    <n v="7692"/>
    <n v="12.1"/>
    <x v="1"/>
    <n v="1.48"/>
    <x v="0"/>
    <n v="2048"/>
    <n v="3"/>
    <n v="8.3100000000000007E-2"/>
    <n v="8.31"/>
    <n v="5034"/>
    <n v="84"/>
    <s v="Local Market"/>
    <s v="No"/>
    <n v="632585"/>
    <n v="90.966107738320233"/>
    <n v="99.678805054429048"/>
    <n v="52567.813499999931"/>
    <n v="580017.18650000007"/>
    <n v="637619"/>
  </r>
  <r>
    <s v="F0566"/>
    <x v="0"/>
    <s v="Savanes"/>
    <x v="2"/>
    <x v="0"/>
    <x v="0"/>
    <n v="1.44"/>
    <n v="11741"/>
    <n v="8916"/>
    <n v="8.4"/>
    <x v="1"/>
    <n v="1.32"/>
    <x v="0"/>
    <n v="1419"/>
    <n v="14"/>
    <n v="0.24059999999999998"/>
    <n v="24.06"/>
    <n v="16864"/>
    <n v="245"/>
    <s v="Export"/>
    <s v="Yes"/>
    <n v="2144293"/>
    <n v="75.347422894310796"/>
    <n v="99.934340725824171"/>
    <n v="515916.89579999982"/>
    <n v="1628376.1042000002"/>
    <n v="2161157"/>
  </r>
  <r>
    <s v="F0517"/>
    <x v="2"/>
    <s v="Ouémé"/>
    <x v="3"/>
    <x v="1"/>
    <x v="2"/>
    <n v="4.03"/>
    <n v="36342"/>
    <n v="31770"/>
    <n v="31.8"/>
    <x v="0"/>
    <n v="1.03"/>
    <x v="0"/>
    <n v="4133"/>
    <n v="3"/>
    <n v="0.1258"/>
    <n v="12.58"/>
    <n v="31079"/>
    <n v="99"/>
    <s v="Local Market"/>
    <s v="No"/>
    <n v="3078566"/>
    <n v="86.546290563713868"/>
    <n v="99.867090938033115"/>
    <n v="387283.60279999999"/>
    <n v="2691282.3972"/>
    <n v="3109645"/>
  </r>
  <r>
    <s v="F0064"/>
    <x v="0"/>
    <s v="Kara"/>
    <x v="0"/>
    <x v="0"/>
    <x v="0"/>
    <n v="0.74"/>
    <n v="4778"/>
    <n v="2902"/>
    <n v="29"/>
    <x v="1"/>
    <n v="1.4"/>
    <x v="0"/>
    <n v="6692"/>
    <n v="30"/>
    <n v="0.3926"/>
    <n v="39.26"/>
    <n v="13128"/>
    <n v="249"/>
    <s v="Export"/>
    <s v="Yes"/>
    <n v="695553"/>
    <n v="59.614818543180917"/>
    <n v="99.05571053830991"/>
    <n v="273074.10780000006"/>
    <n v="422478.89219999994"/>
    <n v="708681"/>
  </r>
  <r>
    <s v="F1054"/>
    <x v="0"/>
    <s v="Plateaux"/>
    <x v="1"/>
    <x v="1"/>
    <x v="2"/>
    <n v="1.57"/>
    <n v="13366"/>
    <n v="11034"/>
    <n v="10.9"/>
    <x v="1"/>
    <n v="1.31"/>
    <x v="0"/>
    <n v="2265"/>
    <n v="7"/>
    <n v="0.1744"/>
    <n v="17.440000000000001"/>
    <n v="19911"/>
    <n v="77"/>
    <s v="Local Market"/>
    <s v="No"/>
    <n v="818946"/>
    <n v="80.600366641751805"/>
    <n v="99.729989736033673"/>
    <n v="142824.18240000005"/>
    <n v="676121.81759999995"/>
    <n v="838857"/>
  </r>
  <r>
    <s v="F1462"/>
    <x v="1"/>
    <s v="Lagos"/>
    <x v="3"/>
    <x v="0"/>
    <x v="2"/>
    <n v="3.36"/>
    <n v="48131"/>
    <n v="41580"/>
    <n v="12.4"/>
    <x v="1"/>
    <n v="0.73"/>
    <x v="2"/>
    <n v="2996"/>
    <n v="7"/>
    <n v="0.1361"/>
    <n v="13.61"/>
    <n v="31977"/>
    <n v="80"/>
    <s v="Processor"/>
    <s v="Yes"/>
    <n v="3258163"/>
    <n v="85.550372193888407"/>
    <n v="99.908940045104472"/>
    <n v="443435.98430000013"/>
    <n v="2814727.0156999999"/>
    <n v="3290140"/>
  </r>
  <r>
    <s v="F1060"/>
    <x v="2"/>
    <s v="Borgou"/>
    <x v="4"/>
    <x v="1"/>
    <x v="6"/>
    <n v="1"/>
    <n v="14604"/>
    <n v="11979"/>
    <n v="10.199999999999999"/>
    <x v="0"/>
    <n v="1.19"/>
    <x v="0"/>
    <n v="1416"/>
    <n v="3"/>
    <n v="0.1797"/>
    <n v="17.97"/>
    <n v="34844"/>
    <n v="276"/>
    <s v="Local Market"/>
    <s v="No"/>
    <n v="3236882"/>
    <n v="81.15637753895038"/>
    <n v="99.956720092085945"/>
    <n v="581667.69540000008"/>
    <n v="2655214.3045999999"/>
    <n v="3271726"/>
  </r>
  <r>
    <s v="F0076"/>
    <x v="2"/>
    <s v="Mono"/>
    <x v="4"/>
    <x v="1"/>
    <x v="3"/>
    <n v="3.04"/>
    <n v="9815"/>
    <n v="8232"/>
    <n v="1"/>
    <x v="1"/>
    <n v="1.4"/>
    <x v="0"/>
    <n v="213"/>
    <n v="7"/>
    <n v="0.16120000000000001"/>
    <n v="16.12"/>
    <n v="69508"/>
    <n v="400"/>
    <s v="Local Market"/>
    <s v="Yes"/>
    <n v="3190151"/>
    <n v="82.091367802583022"/>
    <n v="99.993465574159742"/>
    <n v="514252.34120000014"/>
    <n v="2675898.6587999999"/>
    <n v="3259659"/>
  </r>
  <r>
    <s v="F0513"/>
    <x v="1"/>
    <s v="Katsina"/>
    <x v="3"/>
    <x v="0"/>
    <x v="2"/>
    <n v="2.0299999999999998"/>
    <n v="20399"/>
    <n v="15582"/>
    <n v="9.5"/>
    <x v="2"/>
    <n v="0.32"/>
    <x v="0"/>
    <n v="391"/>
    <n v="14"/>
    <n v="0.2361"/>
    <n v="23.61"/>
    <n v="17667"/>
    <n v="88"/>
    <s v="Local Market"/>
    <s v="Yes"/>
    <n v="1339446"/>
    <n v="75.395549184187317"/>
    <n v="99.971188839838689"/>
    <n v="316243.20059999998"/>
    <n v="1023202.7994"/>
    <n v="1357113"/>
  </r>
  <r>
    <s v="F0610"/>
    <x v="0"/>
    <s v="Plateaux"/>
    <x v="0"/>
    <x v="0"/>
    <x v="2"/>
    <n v="0.67"/>
    <n v="10040"/>
    <n v="8951"/>
    <n v="31.3"/>
    <x v="1"/>
    <n v="2.13"/>
    <x v="2"/>
    <n v="5381"/>
    <n v="3"/>
    <n v="0.1084"/>
    <n v="10.84"/>
    <n v="6053"/>
    <n v="110"/>
    <s v="Local Market"/>
    <s v="No"/>
    <n v="963330"/>
    <n v="88.603269089719944"/>
    <n v="99.444904645532262"/>
    <n v="104424.97200000007"/>
    <n v="858905.02799999993"/>
    <n v="969383"/>
  </r>
  <r>
    <s v="F1032"/>
    <x v="3"/>
    <s v="Korhogo"/>
    <x v="4"/>
    <x v="0"/>
    <x v="1"/>
    <n v="2.39"/>
    <n v="17658"/>
    <n v="14317"/>
    <n v="11.2"/>
    <x v="1"/>
    <n v="0.28000000000000003"/>
    <x v="2"/>
    <n v="2654"/>
    <n v="3"/>
    <n v="0.18920000000000001"/>
    <n v="18.920000000000002"/>
    <n v="44543"/>
    <n v="253"/>
    <s v="Local Market"/>
    <s v="No"/>
    <n v="3538782"/>
    <n v="80.072124230986574"/>
    <n v="99.925934711476074"/>
    <n v="669537.55440000026"/>
    <n v="2869244.4455999997"/>
    <n v="3583325"/>
  </r>
  <r>
    <s v="F0054"/>
    <x v="1"/>
    <s v="Oyo"/>
    <x v="4"/>
    <x v="1"/>
    <x v="1"/>
    <n v="1.22"/>
    <n v="7329"/>
    <n v="5962"/>
    <n v="42.3"/>
    <x v="1"/>
    <n v="1.7"/>
    <x v="2"/>
    <n v="11712"/>
    <n v="3"/>
    <n v="0.1865"/>
    <n v="18.649999999999999"/>
    <n v="14316"/>
    <n v="323"/>
    <s v="Local Market"/>
    <s v="No"/>
    <n v="1880441"/>
    <n v="80.735353055827218"/>
    <n v="99.381873242848556"/>
    <n v="350702.24649999989"/>
    <n v="1529738.7535000001"/>
    <n v="1894757"/>
  </r>
  <r>
    <s v="F0747"/>
    <x v="4"/>
    <s v="Greater Accra"/>
    <x v="4"/>
    <x v="1"/>
    <x v="6"/>
    <n v="1.1499999999999999"/>
    <n v="11945"/>
    <n v="9145"/>
    <n v="13.8"/>
    <x v="0"/>
    <n v="0.85"/>
    <x v="2"/>
    <n v="1937"/>
    <n v="5"/>
    <n v="0.23440000000000003"/>
    <n v="23.44"/>
    <n v="29018"/>
    <n v="425"/>
    <s v="Processor"/>
    <s v="Yes"/>
    <n v="3816804"/>
    <n v="75.98232945778561"/>
    <n v="99.949633654391704"/>
    <n v="894658.85760000022"/>
    <n v="2922145.1423999998"/>
    <n v="3845822"/>
  </r>
  <r>
    <s v="F0505"/>
    <x v="2"/>
    <s v="Atlantique"/>
    <x v="2"/>
    <x v="1"/>
    <x v="1"/>
    <n v="3.93"/>
    <n v="36741"/>
    <n v="26975"/>
    <n v="42.7"/>
    <x v="0"/>
    <n v="1.6"/>
    <x v="0"/>
    <n v="5967"/>
    <n v="5"/>
    <n v="0.26579999999999998"/>
    <n v="26.58"/>
    <n v="81664"/>
    <n v="234"/>
    <s v="Processor"/>
    <s v="No"/>
    <n v="6161398"/>
    <n v="72.459610550079432"/>
    <n v="99.904421900663493"/>
    <n v="1637699.5883999998"/>
    <n v="4523698.4116000002"/>
    <n v="6243062"/>
  </r>
  <r>
    <s v="F0013"/>
    <x v="4"/>
    <s v="Northern"/>
    <x v="0"/>
    <x v="1"/>
    <x v="7"/>
    <n v="13.7"/>
    <n v="184305"/>
    <n v="123152"/>
    <n v="1"/>
    <x v="2"/>
    <n v="0.95"/>
    <x v="1"/>
    <n v="200"/>
    <n v="4"/>
    <n v="0.33179999999999998"/>
    <n v="33.18"/>
    <n v="439247"/>
    <n v="431"/>
    <s v="Processor"/>
    <s v="No"/>
    <n v="52108280"/>
    <n v="66.261448794726348"/>
    <n v="99.999619392174253"/>
    <n v="17289527.303999998"/>
    <n v="34818752.696000002"/>
    <n v="52547527"/>
  </r>
  <r>
    <s v="F0308"/>
    <x v="3"/>
    <s v="Bouaké"/>
    <x v="1"/>
    <x v="1"/>
    <x v="5"/>
    <n v="0.5"/>
    <n v="822"/>
    <n v="510"/>
    <n v="12.3"/>
    <x v="0"/>
    <n v="0.88"/>
    <x v="0"/>
    <n v="1734"/>
    <n v="30"/>
    <n v="0.3785"/>
    <n v="37.85"/>
    <n v="6584"/>
    <n v="205"/>
    <s v="Local Market"/>
    <s v="No"/>
    <n v="95187"/>
    <n v="58.129251456701802"/>
    <n v="98.296174745261425"/>
    <n v="36028.279500000004"/>
    <n v="59158.720499999996"/>
    <n v="101771"/>
  </r>
  <r>
    <s v="F0258"/>
    <x v="0"/>
    <s v="Kara"/>
    <x v="0"/>
    <x v="1"/>
    <x v="5"/>
    <n v="3.25"/>
    <n v="3340"/>
    <n v="1336"/>
    <n v="25.5"/>
    <x v="0"/>
    <n v="1.85"/>
    <x v="2"/>
    <n v="3106"/>
    <n v="60"/>
    <n v="0.6"/>
    <n v="60"/>
    <n v="23345"/>
    <n v="224"/>
    <s v="Export"/>
    <s v="No"/>
    <n v="269821"/>
    <n v="36.814773882373814"/>
    <n v="98.940531985291614"/>
    <n v="161892.59999999998"/>
    <n v="107928.40000000001"/>
    <n v="293166"/>
  </r>
  <r>
    <s v="F1475"/>
    <x v="3"/>
    <s v="Bouaké"/>
    <x v="2"/>
    <x v="0"/>
    <x v="4"/>
    <n v="2.4"/>
    <n v="7011"/>
    <n v="6550"/>
    <n v="63.7"/>
    <x v="1"/>
    <n v="2.41"/>
    <x v="0"/>
    <n v="17669"/>
    <n v="3"/>
    <n v="6.5700000000000008E-2"/>
    <n v="6.57"/>
    <n v="53164"/>
    <n v="274"/>
    <s v="Local Market"/>
    <s v="No"/>
    <n v="1705920"/>
    <n v="90.606307373610363"/>
    <n v="98.995556778414212"/>
    <n v="112078.9439999999"/>
    <n v="1593841.0560000001"/>
    <n v="1759084"/>
  </r>
  <r>
    <s v="F0287"/>
    <x v="1"/>
    <s v="Oyo"/>
    <x v="2"/>
    <x v="0"/>
    <x v="2"/>
    <n v="0.36"/>
    <n v="3283"/>
    <n v="2966"/>
    <n v="28.2"/>
    <x v="1"/>
    <n v="2.12"/>
    <x v="0"/>
    <n v="8243"/>
    <n v="1"/>
    <n v="9.6300000000000011E-2"/>
    <n v="9.6300000000000008"/>
    <n v="3274"/>
    <n v="91"/>
    <s v="Local Market"/>
    <s v="No"/>
    <n v="255690"/>
    <n v="89.227480653681596"/>
    <n v="96.816932083223932"/>
    <n v="24622.947000000015"/>
    <n v="231067.05299999999"/>
    <n v="258964"/>
  </r>
  <r>
    <s v="F0685"/>
    <x v="1"/>
    <s v="Enugu"/>
    <x v="4"/>
    <x v="1"/>
    <x v="2"/>
    <n v="0.49"/>
    <n v="5096"/>
    <n v="3907"/>
    <n v="41.7"/>
    <x v="2"/>
    <n v="2.4300000000000002"/>
    <x v="2"/>
    <n v="1873"/>
    <n v="14"/>
    <n v="0.23329999999999998"/>
    <n v="23.33"/>
    <n v="2847"/>
    <n v="110"/>
    <s v="Processor"/>
    <s v="No"/>
    <n v="420753"/>
    <n v="76.154703753541071"/>
    <n v="99.557837582625126"/>
    <n v="98161.674899999984"/>
    <n v="322591.32510000002"/>
    <n v="423600"/>
  </r>
  <r>
    <s v="F0446"/>
    <x v="0"/>
    <s v="Plateaux"/>
    <x v="0"/>
    <x v="1"/>
    <x v="2"/>
    <n v="0.65"/>
    <n v="9045"/>
    <n v="7103"/>
    <n v="24.7"/>
    <x v="1"/>
    <n v="2.06"/>
    <x v="0"/>
    <n v="5186"/>
    <n v="14"/>
    <n v="0.2147"/>
    <n v="21.47"/>
    <n v="5453"/>
    <n v="76"/>
    <s v="Local Market"/>
    <s v="No"/>
    <n v="523791"/>
    <n v="77.720875871998558"/>
    <n v="99.020111706509667"/>
    <n v="112457.9277"/>
    <n v="411333.0723"/>
    <n v="529244"/>
  </r>
  <r>
    <s v="F0002"/>
    <x v="3"/>
    <s v="Abidjan"/>
    <x v="1"/>
    <x v="0"/>
    <x v="7"/>
    <n v="2.69"/>
    <n v="48547"/>
    <n v="33725"/>
    <n v="40.700000000000003"/>
    <x v="1"/>
    <n v="2.4300000000000002"/>
    <x v="0"/>
    <n v="11846"/>
    <n v="5"/>
    <n v="0.30530000000000002"/>
    <n v="30.53"/>
    <n v="78427"/>
    <n v="388"/>
    <s v="Processor"/>
    <s v="No"/>
    <n v="12864174"/>
    <n v="69.049039507592013"/>
    <n v="99.908472802337016"/>
    <n v="3927432.3222000003"/>
    <n v="8936741.6777999997"/>
    <n v="12942601"/>
  </r>
  <r>
    <s v="F0507"/>
    <x v="3"/>
    <s v="Bouaké"/>
    <x v="3"/>
    <x v="1"/>
    <x v="0"/>
    <n v="2.35"/>
    <n v="13522"/>
    <n v="9953"/>
    <n v="89.4"/>
    <x v="1"/>
    <n v="4.26"/>
    <x v="1"/>
    <n v="19375"/>
    <n v="14"/>
    <n v="0.26390000000000002"/>
    <n v="26.39"/>
    <n v="26494"/>
    <n v="304"/>
    <s v="Local Market"/>
    <s v="No"/>
    <n v="2949586"/>
    <n v="72.954700633047494"/>
    <n v="99.348975833982962"/>
    <n v="778395.7453999999"/>
    <n v="2171190.2546000001"/>
    <n v="2976080"/>
  </r>
  <r>
    <s v="F0860"/>
    <x v="1"/>
    <s v="Kaduna"/>
    <x v="0"/>
    <x v="1"/>
    <x v="2"/>
    <n v="1.41"/>
    <n v="14305"/>
    <n v="8804"/>
    <n v="5.8"/>
    <x v="2"/>
    <n v="1.66"/>
    <x v="0"/>
    <n v="275"/>
    <n v="30"/>
    <n v="0.38450000000000001"/>
    <n v="38.450000000000003"/>
    <n v="17907"/>
    <n v="112"/>
    <s v="Local Market"/>
    <s v="Yes"/>
    <n v="958006"/>
    <n v="60.420620793042005"/>
    <n v="99.971821258657272"/>
    <n v="368353.30700000003"/>
    <n v="589652.69299999997"/>
    <n v="975913"/>
  </r>
  <r>
    <s v="F0699"/>
    <x v="3"/>
    <s v="Bouaké"/>
    <x v="4"/>
    <x v="1"/>
    <x v="6"/>
    <n v="1.08"/>
    <n v="17767"/>
    <n v="14561"/>
    <n v="3.3"/>
    <x v="1"/>
    <n v="0.12"/>
    <x v="0"/>
    <n v="958"/>
    <n v="5"/>
    <n v="0.1804"/>
    <n v="18.04"/>
    <n v="31475"/>
    <n v="443"/>
    <s v="Local Market"/>
    <s v="No"/>
    <n v="6353585"/>
    <n v="81.555980147406601"/>
    <n v="99.984996225564046"/>
    <n v="1146186.7340000002"/>
    <n v="5207398.2659999998"/>
    <n v="6385060"/>
  </r>
  <r>
    <s v="F0874"/>
    <x v="3"/>
    <s v="Sassandra"/>
    <x v="2"/>
    <x v="0"/>
    <x v="6"/>
    <n v="1.8"/>
    <n v="20046"/>
    <n v="15641"/>
    <n v="22.5"/>
    <x v="2"/>
    <n v="1.08"/>
    <x v="2"/>
    <n v="857"/>
    <n v="5"/>
    <n v="0.21969999999999998"/>
    <n v="21.97"/>
    <n v="44114"/>
    <n v="364"/>
    <s v="Local Market"/>
    <s v="No"/>
    <n v="5591420"/>
    <n v="77.4191944543321"/>
    <n v="99.984792922906678"/>
    <n v="1228434.9740000004"/>
    <n v="4362985.0259999996"/>
    <n v="5635534"/>
  </r>
  <r>
    <s v="F0317"/>
    <x v="2"/>
    <s v="Mono"/>
    <x v="2"/>
    <x v="1"/>
    <x v="5"/>
    <n v="1.65"/>
    <n v="1783"/>
    <n v="1657"/>
    <n v="9.4"/>
    <x v="1"/>
    <n v="0.76"/>
    <x v="2"/>
    <n v="2047"/>
    <n v="3"/>
    <n v="7.0199999999999999E-2"/>
    <n v="7.02"/>
    <n v="20516"/>
    <n v="257"/>
    <s v="Processor"/>
    <s v="Yes"/>
    <n v="399028"/>
    <n v="88.433211868123479"/>
    <n v="99.512089316019285"/>
    <n v="28011.765600000042"/>
    <n v="371016.23439999996"/>
    <n v="419544"/>
  </r>
  <r>
    <s v="F0497"/>
    <x v="2"/>
    <s v="Ouémé"/>
    <x v="1"/>
    <x v="0"/>
    <x v="0"/>
    <n v="1.41"/>
    <n v="10982"/>
    <n v="6964"/>
    <n v="45.9"/>
    <x v="0"/>
    <n v="1.1000000000000001"/>
    <x v="2"/>
    <n v="6758"/>
    <n v="30"/>
    <n v="0.36579999999999996"/>
    <n v="36.58"/>
    <n v="18129"/>
    <n v="308"/>
    <s v="Local Market"/>
    <s v="Yes"/>
    <n v="2098576"/>
    <n v="62.876825027578242"/>
    <n v="99.680730191500473"/>
    <n v="767659.1007999999"/>
    <n v="1330916.8992000001"/>
    <n v="2116705"/>
  </r>
  <r>
    <s v="F1205"/>
    <x v="4"/>
    <s v="Eastern"/>
    <x v="2"/>
    <x v="0"/>
    <x v="1"/>
    <n v="2.54"/>
    <n v="23614"/>
    <n v="18888"/>
    <n v="22.6"/>
    <x v="1"/>
    <n v="1.81"/>
    <x v="0"/>
    <n v="4923"/>
    <n v="2"/>
    <n v="0.20010000000000003"/>
    <n v="20.010000000000002"/>
    <n v="32616"/>
    <n v="291"/>
    <s v="Processor"/>
    <s v="No"/>
    <n v="5403905"/>
    <n v="79.510105994256236"/>
    <n v="99.909445765039806"/>
    <n v="1081321.3905000007"/>
    <n v="4322583.6094999993"/>
    <n v="5436521"/>
  </r>
  <r>
    <s v="F1010"/>
    <x v="1"/>
    <s v="Enugu"/>
    <x v="0"/>
    <x v="1"/>
    <x v="3"/>
    <n v="2.93"/>
    <n v="6604"/>
    <n v="4225"/>
    <n v="41.9"/>
    <x v="1"/>
    <n v="2.56"/>
    <x v="0"/>
    <n v="11660"/>
    <n v="30"/>
    <n v="0.36009999999999998"/>
    <n v="36.01"/>
    <n v="68685"/>
    <n v="420"/>
    <s v="Local Market"/>
    <s v="Yes"/>
    <n v="1676410"/>
    <n v="61.471424707537416"/>
    <n v="99.331841532982452"/>
    <n v="603675.24099999992"/>
    <n v="1072734.7590000001"/>
    <n v="1745095"/>
  </r>
  <r>
    <s v="F1479"/>
    <x v="2"/>
    <s v="Ouémé"/>
    <x v="3"/>
    <x v="0"/>
    <x v="0"/>
    <n v="2.5299999999999998"/>
    <n v="23651"/>
    <n v="18925"/>
    <n v="14.8"/>
    <x v="1"/>
    <n v="0.87"/>
    <x v="2"/>
    <n v="3092"/>
    <n v="14"/>
    <n v="0.19980000000000001"/>
    <n v="19.98"/>
    <n v="44746"/>
    <n v="257"/>
    <s v="Processor"/>
    <s v="No"/>
    <n v="4767250"/>
    <n v="79.275906505325437"/>
    <n v="99.935743919986635"/>
    <n v="952496.54999999981"/>
    <n v="3814753.45"/>
    <n v="4811996"/>
  </r>
  <r>
    <s v="F0302"/>
    <x v="3"/>
    <s v="Abidjan"/>
    <x v="0"/>
    <x v="0"/>
    <x v="7"/>
    <n v="2.41"/>
    <n v="47798"/>
    <n v="35595"/>
    <n v="2.8"/>
    <x v="2"/>
    <n v="1.38"/>
    <x v="0"/>
    <n v="200"/>
    <n v="2"/>
    <n v="0.25530000000000003"/>
    <n v="25.53"/>
    <n v="71977"/>
    <n v="330"/>
    <s v="Local Market"/>
    <s v="Yes"/>
    <n v="11556710"/>
    <n v="74.009059982438259"/>
    <n v="99.998280115373305"/>
    <n v="2950428.063000001"/>
    <n v="8606281.936999999"/>
    <n v="11628687"/>
  </r>
  <r>
    <s v="F0978"/>
    <x v="3"/>
    <s v="Bouaké"/>
    <x v="2"/>
    <x v="1"/>
    <x v="0"/>
    <n v="2.44"/>
    <n v="15263"/>
    <n v="12202"/>
    <n v="28.5"/>
    <x v="1"/>
    <n v="1.29"/>
    <x v="0"/>
    <n v="7357"/>
    <n v="14"/>
    <n v="0.20050000000000001"/>
    <n v="20.05"/>
    <n v="30763"/>
    <n v="262"/>
    <s v="Local Market"/>
    <s v="No"/>
    <n v="3126835"/>
    <n v="79.171084555412051"/>
    <n v="99.767006439705114"/>
    <n v="626930.41749999998"/>
    <n v="2499904.5825"/>
    <n v="3157598"/>
  </r>
  <r>
    <s v="F1272"/>
    <x v="0"/>
    <s v="Savanes"/>
    <x v="2"/>
    <x v="1"/>
    <x v="5"/>
    <n v="2.85"/>
    <n v="3877"/>
    <n v="3348"/>
    <n v="30.4"/>
    <x v="2"/>
    <n v="1.58"/>
    <x v="0"/>
    <n v="998"/>
    <n v="7"/>
    <n v="0.1363"/>
    <n v="13.63"/>
    <n v="21370"/>
    <n v="197"/>
    <s v="Export"/>
    <s v="Yes"/>
    <n v="630593"/>
    <n v="83.538969864854309"/>
    <n v="99.84692382849947"/>
    <n v="85949.825899999938"/>
    <n v="544643.17410000006"/>
    <n v="651963"/>
  </r>
  <r>
    <s v="F0219"/>
    <x v="0"/>
    <s v="Savanes"/>
    <x v="4"/>
    <x v="0"/>
    <x v="3"/>
    <n v="1.49"/>
    <n v="4960"/>
    <n v="3894"/>
    <n v="13"/>
    <x v="0"/>
    <n v="0.78"/>
    <x v="2"/>
    <n v="1626"/>
    <n v="14"/>
    <n v="0.21479999999999999"/>
    <n v="21.48"/>
    <n v="39623"/>
    <n v="363"/>
    <s v="Local Market"/>
    <s v="No"/>
    <n v="1358138"/>
    <n v="76.294155982317434"/>
    <n v="99.883671099708749"/>
    <n v="291728.04239999992"/>
    <n v="1066409.9576000001"/>
    <n v="1397761"/>
  </r>
  <r>
    <s v="F1430"/>
    <x v="4"/>
    <s v="Greater Accra"/>
    <x v="0"/>
    <x v="1"/>
    <x v="0"/>
    <n v="0.21"/>
    <n v="1063"/>
    <n v="916"/>
    <n v="31.8"/>
    <x v="1"/>
    <n v="0.7"/>
    <x v="2"/>
    <n v="8771"/>
    <n v="7"/>
    <n v="0.13789999999999999"/>
    <n v="13.79"/>
    <n v="2779"/>
    <n v="339"/>
    <s v="Local Market"/>
    <s v="No"/>
    <n v="295869"/>
    <n v="85.407792752672037"/>
    <n v="97.063097693605854"/>
    <n v="40800.335099999997"/>
    <n v="255068.6649"/>
    <n v="298648"/>
  </r>
  <r>
    <s v="F1181"/>
    <x v="4"/>
    <s v="Ashanti"/>
    <x v="3"/>
    <x v="0"/>
    <x v="7"/>
    <n v="2.62"/>
    <n v="35977"/>
    <n v="23752"/>
    <n v="38.5"/>
    <x v="0"/>
    <n v="1.29"/>
    <x v="0"/>
    <n v="6349"/>
    <n v="5"/>
    <n v="0.33979999999999999"/>
    <n v="33.979999999999997"/>
    <n v="98920"/>
    <n v="362"/>
    <s v="Local Market"/>
    <s v="Yes"/>
    <n v="8406973"/>
    <n v="65.25221484211005"/>
    <n v="99.925357631467975"/>
    <n v="2856689.4254000001"/>
    <n v="5550283.5745999999"/>
    <n v="8505893"/>
  </r>
  <r>
    <s v="F0909"/>
    <x v="1"/>
    <s v="Lagos"/>
    <x v="4"/>
    <x v="0"/>
    <x v="2"/>
    <n v="3.25"/>
    <n v="22457"/>
    <n v="18015"/>
    <n v="11.4"/>
    <x v="1"/>
    <n v="1.03"/>
    <x v="2"/>
    <n v="2796"/>
    <n v="14"/>
    <n v="0.1978"/>
    <n v="19.78"/>
    <n v="27987"/>
    <n v="104"/>
    <s v="Local Market"/>
    <s v="No"/>
    <n v="1824042"/>
    <n v="79.007752707975968"/>
    <n v="99.849030441747942"/>
    <n v="360795.5075999999"/>
    <n v="1463246.4924000001"/>
    <n v="1852029"/>
  </r>
  <r>
    <s v="F0574"/>
    <x v="1"/>
    <s v="Enugu"/>
    <x v="3"/>
    <x v="0"/>
    <x v="7"/>
    <n v="1.65"/>
    <n v="24205"/>
    <n v="17219"/>
    <n v="16.899999999999999"/>
    <x v="2"/>
    <n v="0.78"/>
    <x v="2"/>
    <n v="721"/>
    <n v="3"/>
    <n v="0.28859999999999997"/>
    <n v="28.86"/>
    <n v="40202"/>
    <n v="380"/>
    <s v="Processor"/>
    <s v="No"/>
    <n v="6436865"/>
    <n v="70.698446704349365"/>
    <n v="99.988868418375162"/>
    <n v="1857679.2390000001"/>
    <n v="4579185.7609999999"/>
    <n v="6477067"/>
  </r>
  <r>
    <s v="F1240"/>
    <x v="1"/>
    <s v="Oyo"/>
    <x v="3"/>
    <x v="0"/>
    <x v="6"/>
    <n v="0.48"/>
    <n v="6480"/>
    <n v="5377"/>
    <n v="3.4"/>
    <x v="1"/>
    <n v="1.48"/>
    <x v="2"/>
    <n v="983"/>
    <n v="1"/>
    <n v="0.17010000000000003"/>
    <n v="17.010000000000002"/>
    <n v="9182"/>
    <n v="291"/>
    <s v="Local Market"/>
    <s v="No"/>
    <n v="1538895"/>
    <n v="82.497767262222737"/>
    <n v="99.936501866509218"/>
    <n v="261766.03949999996"/>
    <n v="1277128.9605"/>
    <n v="1548077"/>
  </r>
  <r>
    <s v="F0429"/>
    <x v="3"/>
    <s v="Bouaké"/>
    <x v="0"/>
    <x v="1"/>
    <x v="3"/>
    <n v="1.78"/>
    <n v="3720"/>
    <n v="3125"/>
    <n v="86.6"/>
    <x v="1"/>
    <n v="3.08"/>
    <x v="2"/>
    <n v="18872"/>
    <n v="14"/>
    <n v="0.15970000000000001"/>
    <n v="15.97"/>
    <n v="37082"/>
    <n v="327"/>
    <s v="Local Market"/>
    <s v="Yes"/>
    <n v="955703"/>
    <n v="80.8913542106297"/>
    <n v="98.099084897535718"/>
    <n v="152625.76909999992"/>
    <n v="803077.23090000008"/>
    <n v="992785"/>
  </r>
  <r>
    <s v="F0752"/>
    <x v="2"/>
    <s v="Atlantique"/>
    <x v="1"/>
    <x v="0"/>
    <x v="6"/>
    <n v="0.43"/>
    <n v="7502"/>
    <n v="6147"/>
    <n v="64"/>
    <x v="1"/>
    <n v="2.74"/>
    <x v="0"/>
    <n v="11684"/>
    <n v="3"/>
    <n v="0.18059999999999998"/>
    <n v="18.059999999999999"/>
    <n v="9485"/>
    <n v="230"/>
    <s v="Local Market"/>
    <s v="No"/>
    <n v="1378503"/>
    <n v="81.380052147424919"/>
    <n v="99.158205978726045"/>
    <n v="248957.64179999987"/>
    <n v="1129545.3582000001"/>
    <n v="1387988"/>
  </r>
  <r>
    <s v="F0542"/>
    <x v="3"/>
    <s v="Sassandra"/>
    <x v="2"/>
    <x v="0"/>
    <x v="5"/>
    <n v="5.45"/>
    <n v="9178"/>
    <n v="7456"/>
    <n v="54.2"/>
    <x v="1"/>
    <n v="1.29"/>
    <x v="2"/>
    <n v="13095"/>
    <n v="14"/>
    <n v="0.18760000000000002"/>
    <n v="18.760000000000002"/>
    <n v="74090"/>
    <n v="195"/>
    <s v="Local Market"/>
    <s v="Yes"/>
    <n v="1352196"/>
    <n v="77.019898561719046"/>
    <n v="99.08188119353342"/>
    <n v="253671.96959999995"/>
    <n v="1098524.0304"/>
    <n v="1426286"/>
  </r>
  <r>
    <s v="F1218"/>
    <x v="3"/>
    <s v="Korhogo"/>
    <x v="4"/>
    <x v="1"/>
    <x v="6"/>
    <n v="3.98"/>
    <n v="43471"/>
    <n v="36067"/>
    <n v="29.6"/>
    <x v="2"/>
    <n v="1.22"/>
    <x v="0"/>
    <n v="1117"/>
    <n v="1"/>
    <n v="0.17030000000000001"/>
    <n v="17.03"/>
    <n v="94400"/>
    <n v="420"/>
    <s v="Processor"/>
    <s v="No"/>
    <n v="14901142"/>
    <n v="82.447686901880573"/>
    <n v="99.992551119526055"/>
    <n v="2537664.4825999998"/>
    <n v="12363477.5174"/>
    <n v="14995542"/>
  </r>
  <r>
    <s v="F0074"/>
    <x v="3"/>
    <s v="Bouaké"/>
    <x v="0"/>
    <x v="1"/>
    <x v="1"/>
    <n v="0.85"/>
    <n v="4549"/>
    <n v="3603"/>
    <n v="24"/>
    <x v="0"/>
    <n v="1.55"/>
    <x v="2"/>
    <n v="3332"/>
    <n v="2"/>
    <n v="0.20780000000000001"/>
    <n v="20.78"/>
    <n v="9014"/>
    <n v="298"/>
    <s v="Local Market"/>
    <s v="No"/>
    <n v="1050612"/>
    <n v="78.546093281969291"/>
    <n v="99.685549429704452"/>
    <n v="218317.17359999998"/>
    <n v="832294.82640000002"/>
    <n v="1059626"/>
  </r>
  <r>
    <s v="F0714"/>
    <x v="0"/>
    <s v="Lomé"/>
    <x v="0"/>
    <x v="1"/>
    <x v="4"/>
    <n v="3.27"/>
    <n v="8159"/>
    <n v="4728"/>
    <n v="5"/>
    <x v="0"/>
    <n v="1.38"/>
    <x v="0"/>
    <n v="630"/>
    <n v="30"/>
    <n v="0.42049999999999998"/>
    <n v="42.05"/>
    <n v="42038"/>
    <n v="232"/>
    <s v="Export"/>
    <s v="No"/>
    <n v="1043260"/>
    <n v="55.70536110819333"/>
    <n v="99.941951427165634"/>
    <n v="438690.82999999996"/>
    <n v="604569.17000000004"/>
    <n v="1085298"/>
  </r>
  <r>
    <s v="F0046"/>
    <x v="2"/>
    <s v="Atlantique"/>
    <x v="1"/>
    <x v="1"/>
    <x v="4"/>
    <n v="0.94"/>
    <n v="2223"/>
    <n v="1868"/>
    <n v="27.2"/>
    <x v="1"/>
    <n v="1.63"/>
    <x v="2"/>
    <n v="5525"/>
    <n v="7"/>
    <n v="0.1595"/>
    <n v="15.95"/>
    <n v="16720"/>
    <n v="215"/>
    <s v="Local Market"/>
    <s v="No"/>
    <n v="375359"/>
    <n v="80.465732543696561"/>
    <n v="98.590845212316907"/>
    <n v="59869.760499999975"/>
    <n v="315489.23950000003"/>
    <n v="392079"/>
  </r>
  <r>
    <s v="F1235"/>
    <x v="1"/>
    <s v="Kano"/>
    <x v="1"/>
    <x v="1"/>
    <x v="0"/>
    <n v="2.31"/>
    <n v="20758"/>
    <n v="16346"/>
    <n v="2.4"/>
    <x v="1"/>
    <n v="1.1599999999999999"/>
    <x v="2"/>
    <n v="566"/>
    <n v="14"/>
    <n v="0.21249999999999999"/>
    <n v="21.25"/>
    <n v="33260"/>
    <n v="294"/>
    <s v="Local Market"/>
    <s v="Yes"/>
    <n v="4723841"/>
    <n v="78.199407317607921"/>
    <n v="99.988101997413963"/>
    <n v="1003816.2124999999"/>
    <n v="3720024.7875000001"/>
    <n v="4757101"/>
  </r>
  <r>
    <s v="F0321"/>
    <x v="0"/>
    <s v="Kara"/>
    <x v="3"/>
    <x v="0"/>
    <x v="1"/>
    <n v="1.08"/>
    <n v="9627"/>
    <n v="7744"/>
    <n v="72.3"/>
    <x v="1"/>
    <n v="2.39"/>
    <x v="0"/>
    <n v="16078"/>
    <n v="2"/>
    <n v="0.19550000000000001"/>
    <n v="19.55"/>
    <n v="15593"/>
    <n v="229"/>
    <s v="Export"/>
    <s v="No"/>
    <n v="1723972"/>
    <n v="79.728867504232383"/>
    <n v="99.075745947981247"/>
    <n v="337036.52600000007"/>
    <n v="1386935.4739999999"/>
    <n v="1739565"/>
  </r>
  <r>
    <s v="F0675"/>
    <x v="1"/>
    <s v="Rivers"/>
    <x v="4"/>
    <x v="0"/>
    <x v="1"/>
    <n v="8.85"/>
    <n v="100035"/>
    <n v="76176"/>
    <n v="14.9"/>
    <x v="1"/>
    <n v="1.76"/>
    <x v="2"/>
    <n v="4398"/>
    <n v="4"/>
    <n v="0.23850000000000002"/>
    <n v="23.85"/>
    <n v="206232"/>
    <n v="336"/>
    <s v="Local Market"/>
    <s v="No"/>
    <n v="25128555"/>
    <n v="75.530118459255263"/>
    <n v="99.982640469801467"/>
    <n v="5993160.3674999997"/>
    <n v="19135394.6325"/>
    <n v="25334787"/>
  </r>
  <r>
    <s v="F0431"/>
    <x v="3"/>
    <s v="Bouaké"/>
    <x v="3"/>
    <x v="0"/>
    <x v="3"/>
    <n v="5.62"/>
    <n v="17404"/>
    <n v="14123"/>
    <n v="13.3"/>
    <x v="2"/>
    <n v="0.45"/>
    <x v="2"/>
    <n v="594"/>
    <n v="14"/>
    <n v="0.1885"/>
    <n v="18.850000000000001"/>
    <n v="99521"/>
    <n v="286"/>
    <s v="Local Market"/>
    <s v="No"/>
    <n v="3898672"/>
    <n v="79.130055202437717"/>
    <n v="99.985143288480572"/>
    <n v="734899.67199999979"/>
    <n v="3163772.3280000002"/>
    <n v="3998193"/>
  </r>
  <r>
    <s v="F0662"/>
    <x v="1"/>
    <s v="Kano"/>
    <x v="4"/>
    <x v="0"/>
    <x v="2"/>
    <n v="5.95"/>
    <n v="76225"/>
    <n v="57626"/>
    <n v="14.7"/>
    <x v="0"/>
    <n v="1.05"/>
    <x v="1"/>
    <n v="2543"/>
    <n v="14"/>
    <n v="0.24399999999999999"/>
    <n v="24.4"/>
    <n v="41864"/>
    <n v="99"/>
    <s v="Local Market"/>
    <s v="Yes"/>
    <n v="5603518"/>
    <n v="75.039379230670306"/>
    <n v="99.954954332585473"/>
    <n v="1367258.392"/>
    <n v="4236259.608"/>
    <n v="5645382"/>
  </r>
  <r>
    <s v="F1324"/>
    <x v="3"/>
    <s v="Abidjan"/>
    <x v="0"/>
    <x v="1"/>
    <x v="0"/>
    <n v="2.4700000000000002"/>
    <n v="14215"/>
    <n v="12811"/>
    <n v="38.1"/>
    <x v="1"/>
    <n v="0.86"/>
    <x v="2"/>
    <n v="9615"/>
    <n v="3"/>
    <n v="9.8699999999999996E-2"/>
    <n v="9.8699999999999992"/>
    <n v="30040"/>
    <n v="377"/>
    <s v="Local Market"/>
    <s v="Yes"/>
    <n v="4741795"/>
    <n v="89.562607120740751"/>
    <n v="99.798505187207851"/>
    <n v="468015.16650000028"/>
    <n v="4273779.8334999997"/>
    <n v="4771835"/>
  </r>
  <r>
    <s v="F0907"/>
    <x v="3"/>
    <s v="Korhogo"/>
    <x v="0"/>
    <x v="1"/>
    <x v="3"/>
    <n v="1.57"/>
    <n v="2384"/>
    <n v="2126"/>
    <n v="57.5"/>
    <x v="1"/>
    <n v="1.93"/>
    <x v="2"/>
    <n v="12516"/>
    <n v="3"/>
    <n v="0.10800000000000001"/>
    <n v="10.8"/>
    <n v="43529"/>
    <n v="343"/>
    <s v="Local Market"/>
    <s v="No"/>
    <n v="665881"/>
    <n v="83.726737993543921"/>
    <n v="98.235717004271152"/>
    <n v="71915.148000000045"/>
    <n v="593965.85199999996"/>
    <n v="709410"/>
  </r>
  <r>
    <s v="F0021"/>
    <x v="2"/>
    <s v="Atlantique"/>
    <x v="4"/>
    <x v="1"/>
    <x v="5"/>
    <n v="0.73"/>
    <n v="1247"/>
    <n v="498"/>
    <n v="132.69999999999999"/>
    <x v="1"/>
    <n v="5.46"/>
    <x v="1"/>
    <n v="24503"/>
    <n v="60"/>
    <n v="0.6"/>
    <n v="60"/>
    <n v="6961"/>
    <n v="186"/>
    <s v="Local Market"/>
    <s v="No"/>
    <n v="60238"/>
    <n v="35.856485959612492"/>
    <n v="63.536659771722789"/>
    <n v="36142.800000000003"/>
    <n v="24095.200000000001"/>
    <n v="67199"/>
  </r>
  <r>
    <s v="F0275"/>
    <x v="2"/>
    <s v="Borgou"/>
    <x v="1"/>
    <x v="1"/>
    <x v="0"/>
    <n v="0.67"/>
    <n v="5801"/>
    <n v="4162"/>
    <n v="5.7"/>
    <x v="2"/>
    <n v="0.42"/>
    <x v="1"/>
    <n v="200"/>
    <n v="14"/>
    <n v="0.28239999999999998"/>
    <n v="28.24"/>
    <n v="6451"/>
    <n v="244"/>
    <s v="Local Market"/>
    <s v="No"/>
    <n v="998722"/>
    <n v="71.299458620555868"/>
    <n v="99.980102927555762"/>
    <n v="282039.09279999998"/>
    <n v="716682.90720000002"/>
    <n v="1005173"/>
  </r>
  <r>
    <s v="F0493"/>
    <x v="3"/>
    <s v="Korhogo"/>
    <x v="4"/>
    <x v="1"/>
    <x v="7"/>
    <n v="0.64"/>
    <n v="10160"/>
    <n v="7031"/>
    <n v="26.9"/>
    <x v="4"/>
    <n v="1.58"/>
    <x v="1"/>
    <n v="4872"/>
    <n v="4"/>
    <n v="0.30790000000000001"/>
    <n v="30.79"/>
    <n v="21781"/>
    <n v="555"/>
    <s v="Local Market"/>
    <s v="No"/>
    <n v="3836530"/>
    <n v="68.81929458252587"/>
    <n v="99.873727130861141"/>
    <n v="1181267.5870000003"/>
    <n v="2655262.4129999997"/>
    <n v="3858311"/>
  </r>
  <r>
    <s v="F0694"/>
    <x v="2"/>
    <s v="Mono"/>
    <x v="4"/>
    <x v="0"/>
    <x v="5"/>
    <n v="1.9"/>
    <n v="3815"/>
    <n v="3304"/>
    <n v="7.4"/>
    <x v="0"/>
    <n v="1.53"/>
    <x v="0"/>
    <n v="858"/>
    <n v="7"/>
    <n v="0.1338"/>
    <n v="13.38"/>
    <n v="24689"/>
    <n v="238"/>
    <s v="Export"/>
    <s v="No"/>
    <n v="752942"/>
    <n v="83.869902357287714"/>
    <n v="99.889664892474713"/>
    <n v="100743.63959999999"/>
    <n v="652198.36040000001"/>
    <n v="777631"/>
  </r>
  <r>
    <s v="F0267"/>
    <x v="1"/>
    <s v="Enugu"/>
    <x v="1"/>
    <x v="0"/>
    <x v="2"/>
    <n v="1.84"/>
    <n v="15101"/>
    <n v="13399"/>
    <n v="1"/>
    <x v="2"/>
    <n v="1.24"/>
    <x v="2"/>
    <n v="200"/>
    <n v="3"/>
    <n v="0.11269999999999999"/>
    <n v="11.27"/>
    <n v="14622"/>
    <n v="97"/>
    <s v="Local Market"/>
    <s v="No"/>
    <n v="1271884"/>
    <n v="87.721524283602264"/>
    <n v="99.984454017315116"/>
    <n v="143341.32679999992"/>
    <n v="1128542.6732000001"/>
    <n v="1286506"/>
  </r>
  <r>
    <s v="F1138"/>
    <x v="0"/>
    <s v="Plateaux"/>
    <x v="4"/>
    <x v="0"/>
    <x v="3"/>
    <n v="3.06"/>
    <n v="10366"/>
    <n v="6609"/>
    <n v="14.5"/>
    <x v="0"/>
    <n v="1.71"/>
    <x v="2"/>
    <n v="1840"/>
    <n v="30"/>
    <n v="0.3624"/>
    <n v="36.24"/>
    <n v="62578"/>
    <n v="339"/>
    <s v="Local Market"/>
    <s v="No"/>
    <n v="2153629"/>
    <n v="61.959638716058564"/>
    <n v="99.916975264494695"/>
    <n v="780475.14960000012"/>
    <n v="1373153.8503999999"/>
    <n v="2216207"/>
  </r>
  <r>
    <s v="F0387"/>
    <x v="1"/>
    <s v="Enugu"/>
    <x v="2"/>
    <x v="0"/>
    <x v="2"/>
    <n v="3.07"/>
    <n v="32732"/>
    <n v="21544"/>
    <n v="82.8"/>
    <x v="0"/>
    <n v="2.85"/>
    <x v="0"/>
    <n v="14542"/>
    <n v="30"/>
    <n v="0.34179999999999999"/>
    <n v="34.18"/>
    <n v="28714"/>
    <n v="93"/>
    <s v="Local Market"/>
    <s v="No"/>
    <n v="1940301"/>
    <n v="64.860151811946579"/>
    <n v="99.261458140237636"/>
    <n v="663194.88180000009"/>
    <n v="1277106.1181999999"/>
    <n v="1969015"/>
  </r>
  <r>
    <s v="F1332"/>
    <x v="0"/>
    <s v="Savanes"/>
    <x v="2"/>
    <x v="1"/>
    <x v="6"/>
    <n v="0.6"/>
    <n v="8461"/>
    <n v="6314"/>
    <n v="11.3"/>
    <x v="1"/>
    <n v="0.67"/>
    <x v="0"/>
    <n v="2288"/>
    <n v="7"/>
    <n v="0.25370000000000004"/>
    <n v="25.37"/>
    <n v="18795"/>
    <n v="306"/>
    <s v="Local Market"/>
    <s v="No"/>
    <n v="1891681"/>
    <n v="73.895800329342009"/>
    <n v="99.880239270213295"/>
    <n v="479919.46970000002"/>
    <n v="1411761.5303"/>
    <n v="1910476"/>
  </r>
  <r>
    <s v="F1245"/>
    <x v="1"/>
    <s v="Kano"/>
    <x v="0"/>
    <x v="0"/>
    <x v="6"/>
    <n v="2.02"/>
    <n v="31459"/>
    <n v="25293"/>
    <n v="1.7"/>
    <x v="0"/>
    <n v="1.29"/>
    <x v="0"/>
    <n v="244"/>
    <n v="5"/>
    <n v="0.19600000000000001"/>
    <n v="19.600000000000001"/>
    <n v="57351"/>
    <n v="381"/>
    <s v="Local Market"/>
    <s v="No"/>
    <n v="9482672"/>
    <n v="79.916665693573279"/>
    <n v="99.997442354174609"/>
    <n v="1858603.7119999994"/>
    <n v="7624068.2880000006"/>
    <n v="9540023"/>
  </r>
  <r>
    <s v="F1089"/>
    <x v="2"/>
    <s v="Zou"/>
    <x v="2"/>
    <x v="0"/>
    <x v="5"/>
    <n v="1.61"/>
    <n v="3072"/>
    <n v="2339"/>
    <n v="11.8"/>
    <x v="0"/>
    <n v="0.43"/>
    <x v="0"/>
    <n v="1481"/>
    <n v="14"/>
    <n v="0.23850000000000002"/>
    <n v="23.85"/>
    <n v="21750"/>
    <n v="179"/>
    <s v="Local Market"/>
    <s v="No"/>
    <n v="391264"/>
    <n v="72.139815115226114"/>
    <n v="99.641416513725929"/>
    <n v="93316.464000000036"/>
    <n v="297947.53599999996"/>
    <n v="413014"/>
  </r>
  <r>
    <s v="F1179"/>
    <x v="4"/>
    <s v="Northern"/>
    <x v="2"/>
    <x v="0"/>
    <x v="7"/>
    <n v="1.06"/>
    <n v="21845"/>
    <n v="15225"/>
    <n v="15.7"/>
    <x v="1"/>
    <n v="0.85"/>
    <x v="2"/>
    <n v="4023"/>
    <n v="5"/>
    <n v="0.30299999999999999"/>
    <n v="30.3"/>
    <n v="32681"/>
    <n v="391"/>
    <s v="Processor"/>
    <s v="No"/>
    <n v="5856742"/>
    <n v="69.313227696499311"/>
    <n v="99.93169110114863"/>
    <n v="1774592.8259999994"/>
    <n v="4082149.1740000006"/>
    <n v="5889423"/>
  </r>
  <r>
    <s v="F0897"/>
    <x v="2"/>
    <s v="Zou"/>
    <x v="1"/>
    <x v="0"/>
    <x v="4"/>
    <n v="1.81"/>
    <n v="5193"/>
    <n v="2077"/>
    <n v="8"/>
    <x v="0"/>
    <n v="0.97"/>
    <x v="0"/>
    <n v="960"/>
    <n v="60"/>
    <n v="0.6"/>
    <n v="60"/>
    <n v="24308"/>
    <n v="202"/>
    <s v="Local Market"/>
    <s v="Yes"/>
    <n v="390091"/>
    <n v="37.653662291656111"/>
    <n v="99.768339209312757"/>
    <n v="234054.6"/>
    <n v="156036.4"/>
    <n v="414399"/>
  </r>
  <r>
    <s v="F0020"/>
    <x v="4"/>
    <s v="Northern"/>
    <x v="4"/>
    <x v="0"/>
    <x v="2"/>
    <n v="1.79"/>
    <n v="18611"/>
    <n v="16266"/>
    <n v="8.9"/>
    <x v="2"/>
    <n v="0.56000000000000005"/>
    <x v="0"/>
    <n v="309"/>
    <n v="3"/>
    <n v="0.126"/>
    <n v="12.6"/>
    <n v="14032"/>
    <n v="128"/>
    <s v="Processor"/>
    <s v="No"/>
    <n v="2046887"/>
    <n v="86.804927219361844"/>
    <n v="99.985006688763605"/>
    <n v="257907.7620000001"/>
    <n v="1788979.2379999999"/>
    <n v="2060919"/>
  </r>
  <r>
    <s v="F0862"/>
    <x v="2"/>
    <s v="Ouémé"/>
    <x v="2"/>
    <x v="1"/>
    <x v="0"/>
    <n v="1.53"/>
    <n v="14420"/>
    <n v="12911"/>
    <n v="36.5"/>
    <x v="2"/>
    <n v="1.82"/>
    <x v="0"/>
    <n v="1291"/>
    <n v="1"/>
    <n v="0.10460000000000001"/>
    <n v="10.46"/>
    <n v="19387"/>
    <n v="305"/>
    <s v="Processor"/>
    <s v="No"/>
    <n v="3877799"/>
    <n v="89.094572971369587"/>
    <n v="99.966873533878029"/>
    <n v="405617.77540000016"/>
    <n v="3472181.2245999998"/>
    <n v="3897186"/>
  </r>
  <r>
    <s v="F0790"/>
    <x v="4"/>
    <s v="Ashanti"/>
    <x v="1"/>
    <x v="0"/>
    <x v="6"/>
    <n v="1.85"/>
    <n v="22427"/>
    <n v="17993"/>
    <n v="27.4"/>
    <x v="0"/>
    <n v="1.18"/>
    <x v="2"/>
    <n v="4527"/>
    <n v="5"/>
    <n v="0.19769999999999999"/>
    <n v="19.77"/>
    <n v="43123"/>
    <n v="248"/>
    <s v="Processor"/>
    <s v="No"/>
    <n v="4369992"/>
    <n v="79.446028068609138"/>
    <n v="99.897419396503366"/>
    <n v="863947.41839999985"/>
    <n v="3506044.5816000002"/>
    <n v="4413115"/>
  </r>
  <r>
    <s v="F0881"/>
    <x v="4"/>
    <s v="Ashanti"/>
    <x v="2"/>
    <x v="0"/>
    <x v="6"/>
    <n v="3.26"/>
    <n v="37898"/>
    <n v="30477"/>
    <n v="29.5"/>
    <x v="0"/>
    <n v="1.85"/>
    <x v="0"/>
    <n v="4708"/>
    <n v="1"/>
    <n v="0.19579999999999997"/>
    <n v="19.579999999999998"/>
    <n v="87456"/>
    <n v="274"/>
    <s v="Local Market"/>
    <s v="No"/>
    <n v="8175028"/>
    <n v="79.568777592791704"/>
    <n v="99.94301955683062"/>
    <n v="1600670.4824000001"/>
    <n v="6574357.5175999999"/>
    <n v="8262484"/>
  </r>
  <r>
    <s v="F0301"/>
    <x v="4"/>
    <s v="Northern"/>
    <x v="4"/>
    <x v="1"/>
    <x v="5"/>
    <n v="1.89"/>
    <n v="2178"/>
    <n v="1641"/>
    <n v="10.6"/>
    <x v="0"/>
    <n v="1.47"/>
    <x v="0"/>
    <n v="1324"/>
    <n v="14"/>
    <n v="0.24629999999999999"/>
    <n v="24.63"/>
    <n v="29086"/>
    <n v="186"/>
    <s v="Processor"/>
    <s v="Yes"/>
    <n v="271764"/>
    <n v="68.083272993185986"/>
    <n v="99.559913578195108"/>
    <n v="66935.473199999979"/>
    <n v="204828.52680000002"/>
    <n v="300850"/>
  </r>
  <r>
    <s v="F0389"/>
    <x v="1"/>
    <s v="Lagos"/>
    <x v="0"/>
    <x v="0"/>
    <x v="1"/>
    <n v="1.63"/>
    <n v="17417"/>
    <n v="13574"/>
    <n v="62.1"/>
    <x v="1"/>
    <n v="1.97"/>
    <x v="2"/>
    <n v="18038"/>
    <n v="4"/>
    <n v="0.22059999999999999"/>
    <n v="22.06"/>
    <n v="24322"/>
    <n v="254"/>
    <s v="Local Market"/>
    <s v="Yes"/>
    <n v="3370959"/>
    <n v="77.381679000942782"/>
    <n v="99.468733221197297"/>
    <n v="743633.55539999995"/>
    <n v="2627325.4446"/>
    <n v="3395281"/>
  </r>
  <r>
    <s v="F0661"/>
    <x v="4"/>
    <s v="Central"/>
    <x v="3"/>
    <x v="0"/>
    <x v="0"/>
    <n v="0.78"/>
    <n v="5245"/>
    <n v="4734"/>
    <n v="15.2"/>
    <x v="1"/>
    <n v="1.55"/>
    <x v="1"/>
    <n v="3900"/>
    <n v="3"/>
    <n v="9.7299999999999998E-2"/>
    <n v="9.73"/>
    <n v="14323"/>
    <n v="279"/>
    <s v="Processor"/>
    <s v="Yes"/>
    <n v="1289356"/>
    <n v="89.278239597324188"/>
    <n v="99.700846604110367"/>
    <n v="125454.33880000003"/>
    <n v="1163901.6612"/>
    <n v="1303679"/>
  </r>
  <r>
    <s v="F1445"/>
    <x v="1"/>
    <s v="Oyo"/>
    <x v="1"/>
    <x v="1"/>
    <x v="6"/>
    <n v="0.73"/>
    <n v="10028"/>
    <n v="7875"/>
    <n v="15.1"/>
    <x v="4"/>
    <n v="0.72"/>
    <x v="0"/>
    <n v="2845"/>
    <n v="3"/>
    <n v="0.21460000000000001"/>
    <n v="21.46"/>
    <n v="25252"/>
    <n v="262"/>
    <s v="Local Market"/>
    <s v="No"/>
    <n v="2014521"/>
    <n v="77.567689806659871"/>
    <n v="99.860523695528869"/>
    <n v="432316.20659999992"/>
    <n v="1582204.7934000001"/>
    <n v="2039773"/>
  </r>
  <r>
    <s v="F0370"/>
    <x v="2"/>
    <s v="Borgou"/>
    <x v="1"/>
    <x v="1"/>
    <x v="4"/>
    <n v="0.81"/>
    <n v="1986"/>
    <n v="1224"/>
    <n v="11.2"/>
    <x v="4"/>
    <n v="0.49"/>
    <x v="0"/>
    <n v="1968"/>
    <n v="30"/>
    <n v="0.3836"/>
    <n v="38.36"/>
    <n v="16789"/>
    <n v="217"/>
    <s v="Processor"/>
    <s v="No"/>
    <n v="244195"/>
    <n v="57.674722588357909"/>
    <n v="99.245930785028975"/>
    <n v="93673.20199999999"/>
    <n v="150521.79800000001"/>
    <n v="260984"/>
  </r>
  <r>
    <s v="F0106"/>
    <x v="0"/>
    <s v="Lomé"/>
    <x v="1"/>
    <x v="0"/>
    <x v="7"/>
    <n v="1.2"/>
    <n v="31551"/>
    <n v="22666"/>
    <n v="8.6999999999999993"/>
    <x v="2"/>
    <n v="1.36"/>
    <x v="2"/>
    <n v="323"/>
    <n v="2"/>
    <n v="0.28160000000000002"/>
    <n v="28.16"/>
    <n v="43092"/>
    <n v="345"/>
    <s v="Local Market"/>
    <s v="No"/>
    <n v="7698158"/>
    <n v="71.440099560148539"/>
    <n v="99.995827547230746"/>
    <n v="2167801.2928000009"/>
    <n v="5530356.7071999991"/>
    <n v="7741250"/>
  </r>
  <r>
    <s v="F0595"/>
    <x v="3"/>
    <s v="Bouaké"/>
    <x v="1"/>
    <x v="0"/>
    <x v="3"/>
    <n v="3.7"/>
    <n v="11651"/>
    <n v="9975"/>
    <n v="9.9"/>
    <x v="2"/>
    <n v="0.73"/>
    <x v="0"/>
    <n v="345"/>
    <n v="7"/>
    <n v="0.14380000000000001"/>
    <n v="14.38"/>
    <n v="93061"/>
    <n v="319"/>
    <s v="Local Market"/>
    <s v="Yes"/>
    <n v="3056799"/>
    <n v="83.09040096385236"/>
    <n v="99.989047132253489"/>
    <n v="439567.69620000012"/>
    <n v="2617231.3037999999"/>
    <n v="3149860"/>
  </r>
  <r>
    <s v="F0348"/>
    <x v="1"/>
    <s v="Enugu"/>
    <x v="0"/>
    <x v="0"/>
    <x v="4"/>
    <n v="2.3199999999999998"/>
    <n v="7581"/>
    <n v="4882"/>
    <n v="18.7"/>
    <x v="0"/>
    <n v="0.68"/>
    <x v="2"/>
    <n v="2771"/>
    <n v="30"/>
    <n v="0.35590000000000005"/>
    <n v="35.590000000000003"/>
    <n v="37941"/>
    <n v="267"/>
    <s v="Processor"/>
    <s v="Yes"/>
    <n v="1249748"/>
    <n v="62.512197184257992"/>
    <n v="99.784808288336706"/>
    <n v="444785.31320000009"/>
    <n v="804962.68679999991"/>
    <n v="1287689"/>
  </r>
  <r>
    <s v="F0721"/>
    <x v="2"/>
    <s v="Borgou"/>
    <x v="2"/>
    <x v="1"/>
    <x v="5"/>
    <n v="1.6"/>
    <n v="2473"/>
    <n v="2316"/>
    <n v="40.799999999999997"/>
    <x v="0"/>
    <n v="2.4"/>
    <x v="2"/>
    <n v="4473"/>
    <n v="3"/>
    <n v="6.3099999999999989E-2"/>
    <n v="6.31"/>
    <n v="12509"/>
    <n v="188"/>
    <s v="Processor"/>
    <s v="No"/>
    <n v="414072"/>
    <n v="90.942647891021878"/>
    <n v="98.951430091823127"/>
    <n v="26127.94319999998"/>
    <n v="387944.05680000002"/>
    <n v="426581"/>
  </r>
  <r>
    <s v="F0737"/>
    <x v="3"/>
    <s v="Korhogo"/>
    <x v="3"/>
    <x v="1"/>
    <x v="7"/>
    <n v="0.67"/>
    <n v="15017"/>
    <n v="10481"/>
    <n v="1.1000000000000001"/>
    <x v="2"/>
    <n v="1.22"/>
    <x v="2"/>
    <n v="200"/>
    <n v="7"/>
    <n v="0.30199999999999999"/>
    <n v="30.2"/>
    <n v="25545"/>
    <n v="436"/>
    <s v="Local Market"/>
    <s v="No"/>
    <n v="4498274"/>
    <n v="69.405854920367062"/>
    <n v="99.995578956629345"/>
    <n v="1358478.7480000001"/>
    <n v="3139795.2519999999"/>
    <n v="4523819"/>
  </r>
  <r>
    <s v="F0250"/>
    <x v="3"/>
    <s v="Bouaké"/>
    <x v="3"/>
    <x v="0"/>
    <x v="4"/>
    <n v="5.99"/>
    <n v="10798"/>
    <n v="8625"/>
    <n v="18.100000000000001"/>
    <x v="2"/>
    <n v="0.84"/>
    <x v="0"/>
    <n v="789"/>
    <n v="14"/>
    <n v="0.20120000000000002"/>
    <n v="20.12"/>
    <n v="138261"/>
    <n v="259"/>
    <s v="Processor"/>
    <s v="Yes"/>
    <n v="2072487"/>
    <n v="74.884275168404528"/>
    <n v="99.964310721981889"/>
    <n v="416984.3844000001"/>
    <n v="1655502.6155999999"/>
    <n v="2210748"/>
  </r>
  <r>
    <s v="F0875"/>
    <x v="2"/>
    <s v="Ouémé"/>
    <x v="3"/>
    <x v="1"/>
    <x v="6"/>
    <n v="1.07"/>
    <n v="9533"/>
    <n v="8018"/>
    <n v="3.9"/>
    <x v="2"/>
    <n v="0.09"/>
    <x v="2"/>
    <n v="200"/>
    <n v="2"/>
    <n v="0.15890000000000001"/>
    <n v="15.89"/>
    <n v="31124"/>
    <n v="292"/>
    <s v="Local Market"/>
    <s v="No"/>
    <n v="2286520"/>
    <n v="82.980473791488237"/>
    <n v="99.991370546986516"/>
    <n v="363328.02800000017"/>
    <n v="1923191.9719999998"/>
    <n v="2317644"/>
  </r>
  <r>
    <s v="F1000"/>
    <x v="2"/>
    <s v="Mono"/>
    <x v="2"/>
    <x v="0"/>
    <x v="5"/>
    <n v="0.67"/>
    <n v="1358"/>
    <n v="1152"/>
    <n v="27.5"/>
    <x v="0"/>
    <n v="0.83"/>
    <x v="0"/>
    <n v="3867"/>
    <n v="7"/>
    <n v="0.1512"/>
    <n v="15.12"/>
    <n v="8648"/>
    <n v="169"/>
    <s v="Local Market"/>
    <s v="No"/>
    <n v="180227"/>
    <n v="80.993608259430843"/>
    <n v="97.952614162806086"/>
    <n v="27250.322400000005"/>
    <n v="152976.6776"/>
    <n v="188875"/>
  </r>
  <r>
    <s v="F0844"/>
    <x v="4"/>
    <s v="Ashanti"/>
    <x v="1"/>
    <x v="1"/>
    <x v="6"/>
    <n v="0.72"/>
    <n v="8276"/>
    <n v="7099"/>
    <n v="64.2"/>
    <x v="1"/>
    <n v="1.41"/>
    <x v="2"/>
    <n v="13266"/>
    <n v="1"/>
    <n v="0.14219999999999999"/>
    <n v="14.22"/>
    <n v="18098"/>
    <n v="242"/>
    <s v="Local Market"/>
    <s v="No"/>
    <n v="1669415"/>
    <n v="84.860038826367557"/>
    <n v="99.213872722758282"/>
    <n v="237390.81300000008"/>
    <n v="1432024.1869999999"/>
    <n v="1687513"/>
  </r>
  <r>
    <s v="F0786"/>
    <x v="3"/>
    <s v="Bouaké"/>
    <x v="4"/>
    <x v="1"/>
    <x v="5"/>
    <n v="3.03"/>
    <n v="5794"/>
    <n v="5044"/>
    <n v="3.2"/>
    <x v="2"/>
    <n v="0.53"/>
    <x v="2"/>
    <n v="200"/>
    <n v="7"/>
    <n v="0.12939999999999999"/>
    <n v="12.94"/>
    <n v="44559"/>
    <n v="236"/>
    <s v="Local Market"/>
    <s v="Yes"/>
    <n v="1133722"/>
    <n v="83.767655864772493"/>
    <n v="99.983026120254848"/>
    <n v="146703.62679999997"/>
    <n v="987018.37320000003"/>
    <n v="1178281"/>
  </r>
  <r>
    <s v="F0490"/>
    <x v="2"/>
    <s v="Borgou"/>
    <x v="1"/>
    <x v="0"/>
    <x v="3"/>
    <n v="2.4500000000000002"/>
    <n v="6414"/>
    <n v="2565"/>
    <n v="25.6"/>
    <x v="2"/>
    <n v="1.84"/>
    <x v="0"/>
    <n v="979"/>
    <n v="60"/>
    <n v="0.6"/>
    <n v="60"/>
    <n v="54829"/>
    <n v="318"/>
    <s v="Local Market"/>
    <s v="No"/>
    <n v="751706"/>
    <n v="37.28076276912968"/>
    <n v="99.878616551048623"/>
    <n v="451023.6"/>
    <n v="300682.40000000002"/>
    <n v="806535"/>
  </r>
  <r>
    <s v="F0588"/>
    <x v="3"/>
    <s v="Abidjan"/>
    <x v="1"/>
    <x v="1"/>
    <x v="1"/>
    <n v="1.76"/>
    <n v="13191"/>
    <n v="10105"/>
    <n v="37.6"/>
    <x v="0"/>
    <n v="1.82"/>
    <x v="0"/>
    <n v="6010"/>
    <n v="5"/>
    <n v="0.2339"/>
    <n v="23.39"/>
    <n v="27933"/>
    <n v="279"/>
    <s v="Local Market"/>
    <s v="Yes"/>
    <n v="2757160"/>
    <n v="75.841642487342426"/>
    <n v="99.784208283170443"/>
    <n v="644899.72399999993"/>
    <n v="2112260.2760000001"/>
    <n v="2785093"/>
  </r>
  <r>
    <s v="F1012"/>
    <x v="0"/>
    <s v="Lomé"/>
    <x v="1"/>
    <x v="0"/>
    <x v="7"/>
    <n v="5.28"/>
    <n v="138518"/>
    <n v="96810"/>
    <n v="1"/>
    <x v="2"/>
    <n v="0.79"/>
    <x v="1"/>
    <n v="200"/>
    <n v="2"/>
    <n v="0.30109999999999998"/>
    <n v="30.11"/>
    <n v="163369"/>
    <n v="276"/>
    <s v="Local Market"/>
    <s v="Yes"/>
    <n v="26288796"/>
    <n v="69.458358226632882"/>
    <n v="99.999243918219932"/>
    <n v="7915556.4755999967"/>
    <n v="18373239.524400003"/>
    <n v="26452165"/>
  </r>
  <r>
    <s v="F0868"/>
    <x v="0"/>
    <s v="Lomé"/>
    <x v="3"/>
    <x v="0"/>
    <x v="0"/>
    <n v="0.96"/>
    <n v="5435"/>
    <n v="4636"/>
    <n v="26.9"/>
    <x v="1"/>
    <n v="1.1000000000000001"/>
    <x v="0"/>
    <n v="4895"/>
    <n v="7"/>
    <n v="0.1469"/>
    <n v="14.69"/>
    <n v="9205"/>
    <n v="256"/>
    <s v="Processor"/>
    <s v="No"/>
    <n v="1160848"/>
    <n v="84.638852154560524"/>
    <n v="99.581642882843767"/>
    <n v="170528.57120000001"/>
    <n v="990319.42879999999"/>
    <n v="1170053"/>
  </r>
  <r>
    <s v="F0796"/>
    <x v="1"/>
    <s v="Ogun"/>
    <x v="4"/>
    <x v="1"/>
    <x v="7"/>
    <n v="2.95"/>
    <n v="74420"/>
    <n v="57020"/>
    <n v="8.3000000000000007"/>
    <x v="1"/>
    <n v="1.04"/>
    <x v="2"/>
    <n v="2367"/>
    <n v="2"/>
    <n v="0.23379999999999998"/>
    <n v="23.38"/>
    <n v="92351"/>
    <n v="357"/>
    <s v="Processor"/>
    <s v="Yes"/>
    <n v="20057861"/>
    <n v="76.268840735769913"/>
    <n v="99.988253225325863"/>
    <n v="4689527.901800001"/>
    <n v="15368333.098199999"/>
    <n v="20150212"/>
  </r>
  <r>
    <s v="F0748"/>
    <x v="1"/>
    <s v="Oyo"/>
    <x v="4"/>
    <x v="1"/>
    <x v="4"/>
    <n v="2.96"/>
    <n v="6153"/>
    <n v="5416"/>
    <n v="11.5"/>
    <x v="0"/>
    <n v="1.19"/>
    <x v="0"/>
    <n v="2147"/>
    <n v="3"/>
    <n v="0.1197"/>
    <n v="11.97"/>
    <n v="48708"/>
    <n v="247"/>
    <s v="Processor"/>
    <s v="No"/>
    <n v="1273520"/>
    <n v="84.787166509860626"/>
    <n v="99.83762255828799"/>
    <n v="152440.34400000004"/>
    <n v="1121079.656"/>
    <n v="1322228"/>
  </r>
  <r>
    <s v="F0230"/>
    <x v="2"/>
    <s v="Zou"/>
    <x v="1"/>
    <x v="1"/>
    <x v="1"/>
    <n v="1.99"/>
    <n v="20777"/>
    <n v="16573"/>
    <n v="43.8"/>
    <x v="4"/>
    <n v="2.4300000000000002"/>
    <x v="1"/>
    <n v="7961"/>
    <n v="1"/>
    <n v="0.20230000000000001"/>
    <n v="20.23"/>
    <n v="33409"/>
    <n v="229"/>
    <s v="Local Market"/>
    <s v="No"/>
    <n v="3715895"/>
    <n v="79.059191826002888"/>
    <n v="99.7876672577097"/>
    <n v="751725.55850000028"/>
    <n v="2964169.4414999997"/>
    <n v="3749304"/>
  </r>
  <r>
    <s v="F0232"/>
    <x v="2"/>
    <s v="Borgou"/>
    <x v="2"/>
    <x v="0"/>
    <x v="2"/>
    <n v="0.75"/>
    <n v="6047"/>
    <n v="3847"/>
    <n v="23.3"/>
    <x v="1"/>
    <n v="1.1100000000000001"/>
    <x v="2"/>
    <n v="4372"/>
    <n v="30"/>
    <n v="0.36380000000000001"/>
    <n v="36.380000000000003"/>
    <n v="9364"/>
    <n v="84"/>
    <s v="Local Market"/>
    <s v="Yes"/>
    <n v="306181"/>
    <n v="61.732035747674651"/>
    <n v="98.61446069498804"/>
    <n v="111388.64780000001"/>
    <n v="194792.35219999999"/>
    <n v="315545"/>
  </r>
  <r>
    <s v="F1439"/>
    <x v="1"/>
    <s v="Ogun"/>
    <x v="3"/>
    <x v="1"/>
    <x v="0"/>
    <n v="1.4"/>
    <n v="15182"/>
    <n v="6072"/>
    <n v="31"/>
    <x v="1"/>
    <n v="2.11"/>
    <x v="1"/>
    <n v="7929"/>
    <n v="60"/>
    <n v="0.6"/>
    <n v="60"/>
    <n v="18590"/>
    <n v="307"/>
    <s v="Local Market"/>
    <s v="No"/>
    <n v="1818944"/>
    <n v="39.595327215714107"/>
    <n v="99.56849778017714"/>
    <n v="1091366.3999999999"/>
    <n v="727577.60000000009"/>
    <n v="1837534"/>
  </r>
  <r>
    <s v="F1399"/>
    <x v="3"/>
    <s v="Korhogo"/>
    <x v="0"/>
    <x v="0"/>
    <x v="0"/>
    <n v="3.87"/>
    <n v="40363"/>
    <n v="16145"/>
    <n v="4.0999999999999996"/>
    <x v="1"/>
    <n v="1.2"/>
    <x v="0"/>
    <n v="1214"/>
    <n v="60"/>
    <n v="0.6"/>
    <n v="60"/>
    <n v="65954"/>
    <n v="355"/>
    <s v="Processor"/>
    <s v="Yes"/>
    <n v="5606993"/>
    <n v="39.534957756524079"/>
    <n v="99.978600187874136"/>
    <n v="3364195.8"/>
    <n v="2242797.2000000002"/>
    <n v="5672947"/>
  </r>
  <r>
    <s v="F0674"/>
    <x v="1"/>
    <s v="Oyo"/>
    <x v="2"/>
    <x v="1"/>
    <x v="5"/>
    <n v="1.44"/>
    <n v="1533"/>
    <n v="1182"/>
    <n v="3.8"/>
    <x v="2"/>
    <n v="0.75"/>
    <x v="0"/>
    <n v="200"/>
    <n v="14"/>
    <n v="0.2286"/>
    <n v="22.86"/>
    <n v="21508"/>
    <n v="241"/>
    <s v="Local Market"/>
    <s v="No"/>
    <n v="260306"/>
    <n v="71.252687375361063"/>
    <n v="99.929031204979168"/>
    <n v="59505.9516"/>
    <n v="200800.0484"/>
    <n v="281814"/>
  </r>
  <r>
    <s v="F1008"/>
    <x v="1"/>
    <s v="Ogun"/>
    <x v="3"/>
    <x v="0"/>
    <x v="2"/>
    <n v="7.27"/>
    <n v="69740"/>
    <n v="64481"/>
    <n v="18.7"/>
    <x v="1"/>
    <n v="1.53"/>
    <x v="0"/>
    <n v="5779"/>
    <n v="1"/>
    <n v="7.5399999999999995E-2"/>
    <n v="7.54"/>
    <n v="49287"/>
    <n v="85"/>
    <s v="Processor"/>
    <s v="Yes"/>
    <n v="5371011"/>
    <n v="91.619257291757748"/>
    <n v="99.893382245773196"/>
    <n v="404974.22940000053"/>
    <n v="4966036.7705999995"/>
    <n v="5420298"/>
  </r>
  <r>
    <s v="F1433"/>
    <x v="0"/>
    <s v="Plateaux"/>
    <x v="4"/>
    <x v="1"/>
    <x v="2"/>
    <n v="0.83"/>
    <n v="6729"/>
    <n v="2691"/>
    <n v="35.299999999999997"/>
    <x v="1"/>
    <n v="1.28"/>
    <x v="0"/>
    <n v="7851"/>
    <n v="60"/>
    <n v="0.6"/>
    <n v="60"/>
    <n v="6239"/>
    <n v="105"/>
    <s v="Local Market"/>
    <s v="No"/>
    <n v="265640"/>
    <n v="39.082091665777789"/>
    <n v="97.112318347500164"/>
    <n v="159384"/>
    <n v="106256"/>
    <n v="271879"/>
  </r>
  <r>
    <s v="F0751"/>
    <x v="0"/>
    <s v="Central"/>
    <x v="4"/>
    <x v="1"/>
    <x v="1"/>
    <n v="0.61"/>
    <n v="4733"/>
    <n v="3766"/>
    <n v="24.3"/>
    <x v="1"/>
    <n v="0.76"/>
    <x v="2"/>
    <n v="5433"/>
    <n v="1"/>
    <n v="0.20420000000000002"/>
    <n v="20.420000000000002"/>
    <n v="6864"/>
    <n v="302"/>
    <s v="Export"/>
    <s v="Yes"/>
    <n v="1113662"/>
    <n v="79.092517228515888"/>
    <n v="99.515138426060616"/>
    <n v="227409.78040000005"/>
    <n v="886252.21959999995"/>
    <n v="1120526"/>
  </r>
  <r>
    <s v="F1311"/>
    <x v="0"/>
    <s v="Plateaux"/>
    <x v="4"/>
    <x v="1"/>
    <x v="2"/>
    <n v="0.32"/>
    <n v="3028"/>
    <n v="1847"/>
    <n v="39.299999999999997"/>
    <x v="1"/>
    <n v="0.89"/>
    <x v="2"/>
    <n v="6707"/>
    <n v="30"/>
    <n v="0.38969999999999999"/>
    <n v="38.97"/>
    <n v="2580"/>
    <n v="121"/>
    <s v="Local Market"/>
    <s v="No"/>
    <n v="211966"/>
    <n v="60.296090255702751"/>
    <n v="96.873863880007079"/>
    <n v="82603.150199999989"/>
    <n v="129362.84980000001"/>
    <n v="214546"/>
  </r>
  <r>
    <s v="F0562"/>
    <x v="3"/>
    <s v="Sassandra"/>
    <x v="3"/>
    <x v="0"/>
    <x v="0"/>
    <n v="5.87"/>
    <n v="33354"/>
    <n v="19532"/>
    <n v="21"/>
    <x v="1"/>
    <n v="1.04"/>
    <x v="0"/>
    <n v="5064"/>
    <n v="30"/>
    <n v="0.41439999999999999"/>
    <n v="41.44"/>
    <n v="61648"/>
    <n v="336"/>
    <s v="Processor"/>
    <s v="No"/>
    <n v="6430413"/>
    <n v="58.003919753680691"/>
    <n v="99.921997036072213"/>
    <n v="2664763.1472"/>
    <n v="3765649.8528"/>
    <n v="6492061"/>
  </r>
  <r>
    <s v="F1377"/>
    <x v="4"/>
    <s v="Central"/>
    <x v="1"/>
    <x v="0"/>
    <x v="7"/>
    <n v="1.8"/>
    <n v="49268"/>
    <n v="33989"/>
    <n v="44.3"/>
    <x v="2"/>
    <n v="2.85"/>
    <x v="1"/>
    <n v="1895"/>
    <n v="3"/>
    <n v="0.31010000000000004"/>
    <n v="31.01"/>
    <n v="63237"/>
    <n v="367"/>
    <s v="Export"/>
    <s v="Yes"/>
    <n v="12284092"/>
    <n v="68.63666685159194"/>
    <n v="99.984652551171195"/>
    <n v="3809296.9292000011"/>
    <n v="8474795.0707999989"/>
    <n v="12347329"/>
  </r>
  <r>
    <s v="F0947"/>
    <x v="1"/>
    <s v="Oyo"/>
    <x v="3"/>
    <x v="0"/>
    <x v="5"/>
    <n v="1.73"/>
    <n v="1824"/>
    <n v="1513"/>
    <n v="40"/>
    <x v="1"/>
    <n v="0.97"/>
    <x v="2"/>
    <n v="11869"/>
    <n v="7"/>
    <n v="0.17019999999999999"/>
    <n v="17.02"/>
    <n v="18321"/>
    <n v="204"/>
    <s v="Processor"/>
    <s v="No"/>
    <n v="275376"/>
    <n v="77.803656421413905"/>
    <n v="95.958760218865024"/>
    <n v="46868.995200000005"/>
    <n v="228507.0048"/>
    <n v="293697"/>
  </r>
  <r>
    <s v="F1075"/>
    <x v="3"/>
    <s v="Bouaké"/>
    <x v="2"/>
    <x v="0"/>
    <x v="5"/>
    <n v="0.8"/>
    <n v="1488"/>
    <n v="1197"/>
    <n v="29.9"/>
    <x v="0"/>
    <n v="0.8"/>
    <x v="2"/>
    <n v="3881"/>
    <n v="14"/>
    <n v="0.19489999999999999"/>
    <n v="19.489999999999998"/>
    <n v="9087"/>
    <n v="221"/>
    <s v="Processor"/>
    <s v="No"/>
    <n v="248924"/>
    <n v="77.674483801078253"/>
    <n v="98.495800566642515"/>
    <n v="48515.287599999981"/>
    <n v="200408.71240000002"/>
    <n v="258011"/>
  </r>
  <r>
    <s v="F0120"/>
    <x v="4"/>
    <s v="Ashanti"/>
    <x v="1"/>
    <x v="0"/>
    <x v="6"/>
    <n v="3.39"/>
    <n v="35736"/>
    <n v="29378"/>
    <n v="1.7"/>
    <x v="0"/>
    <n v="0.46"/>
    <x v="2"/>
    <n v="216"/>
    <n v="4"/>
    <n v="0.1779"/>
    <n v="17.79"/>
    <n v="84290"/>
    <n v="355"/>
    <s v="Local Market"/>
    <s v="No"/>
    <n v="10240393"/>
    <n v="81.538843229375672"/>
    <n v="99.997907926083542"/>
    <n v="1821765.9146999996"/>
    <n v="8418627.0853000004"/>
    <n v="10324683"/>
  </r>
  <r>
    <s v="F0992"/>
    <x v="3"/>
    <s v="Sassandra"/>
    <x v="0"/>
    <x v="0"/>
    <x v="7"/>
    <n v="2.0699999999999998"/>
    <n v="41719"/>
    <n v="29424"/>
    <n v="4.5999999999999996"/>
    <x v="4"/>
    <n v="1.23"/>
    <x v="0"/>
    <n v="1067"/>
    <n v="2"/>
    <n v="0.29469999999999996"/>
    <n v="29.47"/>
    <n v="40064"/>
    <n v="415"/>
    <s v="Processor"/>
    <s v="No"/>
    <n v="12047720"/>
    <n v="70.296233916820498"/>
    <n v="99.991172906464911"/>
    <n v="3550463.0839999989"/>
    <n v="8497256.9160000011"/>
    <n v="12087784"/>
  </r>
  <r>
    <s v="F0422"/>
    <x v="1"/>
    <s v="Oyo"/>
    <x v="2"/>
    <x v="0"/>
    <x v="3"/>
    <n v="0.23"/>
    <n v="563"/>
    <n v="370"/>
    <n v="6"/>
    <x v="2"/>
    <n v="1.18"/>
    <x v="0"/>
    <n v="237"/>
    <n v="30"/>
    <n v="0.34200000000000003"/>
    <n v="34.200000000000003"/>
    <n v="4279"/>
    <n v="324"/>
    <s v="Local Market"/>
    <s v="Yes"/>
    <n v="114166"/>
    <n v="63.42287812908944"/>
    <n v="99.799907129891508"/>
    <n v="39044.772000000012"/>
    <n v="75121.227999999988"/>
    <n v="118445"/>
  </r>
  <r>
    <s v="F0553"/>
    <x v="0"/>
    <s v="Savanes"/>
    <x v="3"/>
    <x v="1"/>
    <x v="3"/>
    <n v="1.93"/>
    <n v="3813"/>
    <n v="3074"/>
    <n v="1"/>
    <x v="2"/>
    <n v="1.05"/>
    <x v="1"/>
    <n v="200"/>
    <n v="14"/>
    <n v="0.19370000000000001"/>
    <n v="19.37"/>
    <n v="37890"/>
    <n v="307"/>
    <s v="Processor"/>
    <s v="No"/>
    <n v="896191"/>
    <n v="77.359330004571333"/>
    <n v="99.978588580647724"/>
    <n v="173592.19669999997"/>
    <n v="722598.80330000003"/>
    <n v="934081"/>
  </r>
  <r>
    <s v="F1358"/>
    <x v="3"/>
    <s v="Bouaké"/>
    <x v="2"/>
    <x v="0"/>
    <x v="1"/>
    <n v="0.53"/>
    <n v="4640"/>
    <n v="3819"/>
    <n v="18.899999999999999"/>
    <x v="3"/>
    <n v="1.52"/>
    <x v="2"/>
    <n v="2909"/>
    <n v="2"/>
    <n v="0.1769"/>
    <n v="17.690000000000001"/>
    <n v="12715"/>
    <n v="302"/>
    <s v="Local Market"/>
    <s v="No"/>
    <n v="1126181"/>
    <n v="81.391064776766271"/>
    <n v="99.74457720459111"/>
    <n v="199221.41890000005"/>
    <n v="926959.58109999995"/>
    <n v="1138896"/>
  </r>
  <r>
    <s v="F0668"/>
    <x v="4"/>
    <s v="Ashanti"/>
    <x v="0"/>
    <x v="0"/>
    <x v="6"/>
    <n v="1.25"/>
    <n v="14220"/>
    <n v="11610"/>
    <n v="12.4"/>
    <x v="1"/>
    <n v="1.08"/>
    <x v="0"/>
    <n v="2714"/>
    <n v="1"/>
    <n v="0.18350000000000002"/>
    <n v="18.350000000000001"/>
    <n v="36832"/>
    <n v="411"/>
    <s v="Export"/>
    <s v="No"/>
    <n v="4684447"/>
    <n v="81.013025824146396"/>
    <n v="99.942515576817215"/>
    <n v="859596.02449999982"/>
    <n v="3824850.9755000002"/>
    <n v="4721279"/>
  </r>
  <r>
    <s v="F0121"/>
    <x v="1"/>
    <s v="Rivers"/>
    <x v="1"/>
    <x v="0"/>
    <x v="4"/>
    <n v="2.35"/>
    <n v="6461"/>
    <n v="2584"/>
    <n v="32.6"/>
    <x v="1"/>
    <n v="2.36"/>
    <x v="1"/>
    <n v="9793"/>
    <n v="60"/>
    <n v="0.6"/>
    <n v="60"/>
    <n v="33318"/>
    <n v="194"/>
    <s v="Local Market"/>
    <s v="No"/>
    <n v="453173"/>
    <n v="37.260545416050867"/>
    <n v="97.98701312048938"/>
    <n v="271903.8"/>
    <n v="181269.2"/>
    <n v="486491"/>
  </r>
  <r>
    <s v="F1251"/>
    <x v="4"/>
    <s v="Central"/>
    <x v="2"/>
    <x v="0"/>
    <x v="3"/>
    <n v="4.88"/>
    <n v="12792"/>
    <n v="11021"/>
    <n v="20.100000000000001"/>
    <x v="2"/>
    <n v="1.08"/>
    <x v="2"/>
    <n v="772"/>
    <n v="7"/>
    <n v="0.1384"/>
    <n v="13.84"/>
    <n v="111549"/>
    <n v="393"/>
    <s v="Local Market"/>
    <s v="Yes"/>
    <n v="4175620"/>
    <n v="83.918179852485409"/>
    <n v="99.981992778917743"/>
    <n v="577905.80799999973"/>
    <n v="3597714.1920000003"/>
    <n v="4287169"/>
  </r>
  <r>
    <s v="F1286"/>
    <x v="3"/>
    <s v="Bouaké"/>
    <x v="2"/>
    <x v="1"/>
    <x v="4"/>
    <n v="6.57"/>
    <n v="16666"/>
    <n v="6666"/>
    <n v="6.6"/>
    <x v="2"/>
    <n v="1.63"/>
    <x v="2"/>
    <n v="253"/>
    <n v="60"/>
    <n v="0.6"/>
    <n v="60"/>
    <n v="107575"/>
    <n v="261"/>
    <s v="Local Market"/>
    <s v="No"/>
    <n v="1614600"/>
    <n v="37.501415361388943"/>
    <n v="99.985309274609151"/>
    <n v="968760"/>
    <n v="645840"/>
    <n v="1722175"/>
  </r>
  <r>
    <s v="F0319"/>
    <x v="4"/>
    <s v="Central"/>
    <x v="4"/>
    <x v="0"/>
    <x v="0"/>
    <n v="1.57"/>
    <n v="18351"/>
    <n v="11469"/>
    <n v="14"/>
    <x v="1"/>
    <n v="1.31"/>
    <x v="0"/>
    <n v="2942"/>
    <n v="30"/>
    <n v="0.375"/>
    <n v="37.5"/>
    <n v="22918"/>
    <n v="305"/>
    <s v="Local Market"/>
    <s v="Yes"/>
    <n v="3437205"/>
    <n v="62.086033502277225"/>
    <n v="99.914974120862183"/>
    <n v="1288951.875"/>
    <n v="2148253.125"/>
    <n v="3460123"/>
  </r>
  <r>
    <s v="F0961"/>
    <x v="4"/>
    <s v="Eastern"/>
    <x v="3"/>
    <x v="0"/>
    <x v="4"/>
    <n v="2.17"/>
    <n v="5874"/>
    <n v="4571"/>
    <n v="1"/>
    <x v="2"/>
    <n v="0.12"/>
    <x v="0"/>
    <n v="200"/>
    <n v="14"/>
    <n v="0.22170000000000001"/>
    <n v="22.17"/>
    <n v="46692"/>
    <n v="202"/>
    <s v="Local Market"/>
    <s v="No"/>
    <n v="867217"/>
    <n v="73.853632155936737"/>
    <n v="99.978115983101162"/>
    <n v="192262.00890000002"/>
    <n v="674954.99109999998"/>
    <n v="913909"/>
  </r>
  <r>
    <s v="F1030"/>
    <x v="1"/>
    <s v="Katsina"/>
    <x v="3"/>
    <x v="0"/>
    <x v="0"/>
    <n v="3.69"/>
    <n v="23893"/>
    <n v="14832"/>
    <n v="8.4"/>
    <x v="2"/>
    <n v="0.3"/>
    <x v="0"/>
    <n v="349"/>
    <n v="30"/>
    <n v="0.37920000000000004"/>
    <n v="37.92"/>
    <n v="35621"/>
    <n v="256"/>
    <s v="Local Market"/>
    <s v="No"/>
    <n v="3723053"/>
    <n v="61.49166707195144"/>
    <n v="99.990714810595435"/>
    <n v="1411781.6976000001"/>
    <n v="2311271.3023999999"/>
    <n v="3758674"/>
  </r>
  <r>
    <s v="F0201"/>
    <x v="3"/>
    <s v="Abidjan"/>
    <x v="2"/>
    <x v="0"/>
    <x v="4"/>
    <n v="0.47"/>
    <n v="1362"/>
    <n v="1120"/>
    <n v="9.3000000000000007"/>
    <x v="2"/>
    <n v="0.99"/>
    <x v="1"/>
    <n v="411"/>
    <n v="7"/>
    <n v="0.17699999999999999"/>
    <n v="17.7"/>
    <n v="6994"/>
    <n v="243"/>
    <s v="Local Market"/>
    <s v="Yes"/>
    <n v="262034"/>
    <n v="80.160422706930134"/>
    <n v="99.847227797850039"/>
    <n v="46380.018000000011"/>
    <n v="215653.98199999999"/>
    <n v="269028"/>
  </r>
  <r>
    <s v="F0116"/>
    <x v="0"/>
    <s v="Kara"/>
    <x v="3"/>
    <x v="0"/>
    <x v="0"/>
    <n v="0.54"/>
    <n v="3070"/>
    <n v="2311"/>
    <n v="74.7"/>
    <x v="1"/>
    <n v="3.4"/>
    <x v="0"/>
    <n v="13598"/>
    <n v="14"/>
    <n v="0.24710000000000001"/>
    <n v="24.71"/>
    <n v="9696"/>
    <n v="251"/>
    <s v="Processor"/>
    <s v="No"/>
    <n v="550967"/>
    <n v="73.987948963994427"/>
    <n v="97.574657146984904"/>
    <n v="136143.94569999998"/>
    <n v="414823.05430000002"/>
    <n v="560663"/>
  </r>
  <r>
    <s v="F1418"/>
    <x v="0"/>
    <s v="Savanes"/>
    <x v="3"/>
    <x v="0"/>
    <x v="0"/>
    <n v="0.51"/>
    <n v="3538"/>
    <n v="2729"/>
    <n v="48.8"/>
    <x v="2"/>
    <n v="2.5299999999999998"/>
    <x v="0"/>
    <n v="1716"/>
    <n v="14"/>
    <n v="0.22850000000000001"/>
    <n v="22.85"/>
    <n v="9452"/>
    <n v="326"/>
    <s v="Processor"/>
    <s v="No"/>
    <n v="869590"/>
    <n v="76.320435769849439"/>
    <n v="99.804787484557053"/>
    <n v="198701.31500000006"/>
    <n v="670888.68499999994"/>
    <n v="879042"/>
  </r>
  <r>
    <s v="F0179"/>
    <x v="4"/>
    <s v="Eastern"/>
    <x v="2"/>
    <x v="1"/>
    <x v="1"/>
    <n v="0.37"/>
    <n v="2920"/>
    <n v="2214"/>
    <n v="13.9"/>
    <x v="0"/>
    <n v="0.74"/>
    <x v="0"/>
    <n v="2141"/>
    <n v="3"/>
    <n v="0.24170000000000003"/>
    <n v="24.17"/>
    <n v="4395"/>
    <n v="238"/>
    <s v="Processor"/>
    <s v="No"/>
    <n v="515127"/>
    <n v="75.188500987446147"/>
    <n v="99.587890406951004"/>
    <n v="124506.19589999999"/>
    <n v="390620.80410000001"/>
    <n v="519522"/>
  </r>
  <r>
    <s v="F0233"/>
    <x v="0"/>
    <s v="Kara"/>
    <x v="1"/>
    <x v="0"/>
    <x v="2"/>
    <n v="3.34"/>
    <n v="29187"/>
    <n v="17637"/>
    <n v="22.3"/>
    <x v="2"/>
    <n v="1.89"/>
    <x v="2"/>
    <n v="643"/>
    <n v="30"/>
    <n v="0.3957"/>
    <n v="39.57"/>
    <n v="29175"/>
    <n v="69"/>
    <s v="Local Market"/>
    <s v="Yes"/>
    <n v="1174966"/>
    <n v="58.965848168943666"/>
    <n v="99.946600937930029"/>
    <n v="464934.04619999998"/>
    <n v="710031.95380000002"/>
    <n v="1204141"/>
  </r>
  <r>
    <s v="F0084"/>
    <x v="3"/>
    <s v="Sassandra"/>
    <x v="2"/>
    <x v="0"/>
    <x v="3"/>
    <n v="0.57999999999999996"/>
    <n v="1536"/>
    <n v="1028"/>
    <n v="48.1"/>
    <x v="2"/>
    <n v="1.75"/>
    <x v="2"/>
    <n v="2244"/>
    <n v="30"/>
    <n v="0.3306"/>
    <n v="33.06"/>
    <n v="12644"/>
    <n v="389"/>
    <s v="Local Market"/>
    <s v="No"/>
    <n v="381006"/>
    <n v="64.789893661882374"/>
    <n v="99.429950463609799"/>
    <n v="125960.58360000001"/>
    <n v="255045.41639999999"/>
    <n v="393650"/>
  </r>
  <r>
    <s v="F0501"/>
    <x v="1"/>
    <s v="Rivers"/>
    <x v="4"/>
    <x v="0"/>
    <x v="5"/>
    <n v="1.02"/>
    <n v="1399"/>
    <n v="1082"/>
    <n v="14.8"/>
    <x v="0"/>
    <n v="1.79"/>
    <x v="1"/>
    <n v="2666"/>
    <n v="14"/>
    <n v="0.22589999999999999"/>
    <n v="22.59"/>
    <n v="13969"/>
    <n v="291"/>
    <s v="Local Market"/>
    <s v="No"/>
    <n v="295079"/>
    <n v="73.911060385441743"/>
    <n v="99.137350832233182"/>
    <n v="66658.346099999995"/>
    <n v="228420.6539"/>
    <n v="309048"/>
  </r>
  <r>
    <s v="F0442"/>
    <x v="2"/>
    <s v="Ouémé"/>
    <x v="0"/>
    <x v="0"/>
    <x v="2"/>
    <n v="0.36"/>
    <n v="4340"/>
    <n v="3864"/>
    <n v="17.5"/>
    <x v="1"/>
    <n v="1.73"/>
    <x v="2"/>
    <n v="3443"/>
    <n v="3"/>
    <n v="0.10949999999999999"/>
    <n v="10.95"/>
    <n v="3284"/>
    <n v="94"/>
    <s v="Local Market"/>
    <s v="No"/>
    <n v="352857"/>
    <n v="88.228863989262692"/>
    <n v="99.033248067478894"/>
    <n v="38637.84149999998"/>
    <n v="314219.15850000002"/>
    <n v="356141"/>
  </r>
  <r>
    <s v="F0346"/>
    <x v="0"/>
    <s v="Kara"/>
    <x v="0"/>
    <x v="0"/>
    <x v="4"/>
    <n v="2.48"/>
    <n v="5115"/>
    <n v="4359"/>
    <n v="26.4"/>
    <x v="1"/>
    <n v="1.91"/>
    <x v="0"/>
    <n v="4517"/>
    <n v="7"/>
    <n v="0.1477"/>
    <n v="14.77"/>
    <n v="42392"/>
    <n v="221"/>
    <s v="Local Market"/>
    <s v="No"/>
    <n v="906797"/>
    <n v="81.423518719664898"/>
    <n v="99.524120064602513"/>
    <n v="133933.91689999995"/>
    <n v="772863.08310000005"/>
    <n v="949189"/>
  </r>
  <r>
    <s v="F0696"/>
    <x v="0"/>
    <s v="Kara"/>
    <x v="2"/>
    <x v="0"/>
    <x v="4"/>
    <n v="4.2300000000000004"/>
    <n v="12653"/>
    <n v="10302"/>
    <n v="1.3"/>
    <x v="2"/>
    <n v="0.16"/>
    <x v="0"/>
    <n v="200"/>
    <n v="14"/>
    <n v="0.18579999999999999"/>
    <n v="18.579999999999998"/>
    <n v="81114"/>
    <n v="212"/>
    <s v="Local Market"/>
    <s v="No"/>
    <n v="2080870"/>
    <n v="78.365258669814395"/>
    <n v="99.990749237737191"/>
    <n v="386625.64599999995"/>
    <n v="1694244.3540000001"/>
    <n v="2161984"/>
  </r>
  <r>
    <s v="F0488"/>
    <x v="2"/>
    <s v="Zou"/>
    <x v="0"/>
    <x v="0"/>
    <x v="5"/>
    <n v="5.03"/>
    <n v="11687"/>
    <n v="7802"/>
    <n v="37.5"/>
    <x v="2"/>
    <n v="1.73"/>
    <x v="2"/>
    <n v="1222"/>
    <n v="30"/>
    <n v="0.33240000000000003"/>
    <n v="33.24"/>
    <n v="71050"/>
    <n v="243"/>
    <s v="Local Market"/>
    <s v="No"/>
    <n v="1804656"/>
    <n v="64.23119324670283"/>
    <n v="99.934851197362491"/>
    <n v="599867.65440000012"/>
    <n v="1204788.3455999999"/>
    <n v="1875706"/>
  </r>
  <r>
    <s v="F0866"/>
    <x v="0"/>
    <s v="Lomé"/>
    <x v="0"/>
    <x v="1"/>
    <x v="2"/>
    <n v="0.22"/>
    <n v="2484"/>
    <n v="1898"/>
    <n v="21.1"/>
    <x v="1"/>
    <n v="1.1299999999999999"/>
    <x v="0"/>
    <n v="3615"/>
    <n v="14"/>
    <n v="0.23579999999999998"/>
    <n v="23.58"/>
    <n v="2092"/>
    <n v="107"/>
    <s v="Export"/>
    <s v="No"/>
    <n v="195349"/>
    <n v="75.610286515971865"/>
    <n v="98.169073292781135"/>
    <n v="46063.294200000004"/>
    <n v="149285.7058"/>
    <n v="197441"/>
  </r>
  <r>
    <s v="F0659"/>
    <x v="3"/>
    <s v="Bouaké"/>
    <x v="4"/>
    <x v="0"/>
    <x v="6"/>
    <n v="2.83"/>
    <n v="43699"/>
    <n v="35946"/>
    <n v="4.9000000000000004"/>
    <x v="0"/>
    <n v="0.63"/>
    <x v="1"/>
    <n v="845"/>
    <n v="1"/>
    <n v="0.17739999999999997"/>
    <n v="17.739999999999998"/>
    <n v="74324"/>
    <n v="457"/>
    <s v="Local Market"/>
    <s v="Yes"/>
    <n v="16187880"/>
    <n v="81.88404282715922"/>
    <n v="99.994803902349275"/>
    <n v="2871729.9120000005"/>
    <n v="13316150.088"/>
    <n v="16262204"/>
  </r>
  <r>
    <s v="F0389"/>
    <x v="4"/>
    <s v="Northern"/>
    <x v="3"/>
    <x v="0"/>
    <x v="3"/>
    <n v="1.86"/>
    <n v="6933"/>
    <n v="4401"/>
    <n v="60.3"/>
    <x v="3"/>
    <n v="3.36"/>
    <x v="2"/>
    <n v="9901"/>
    <n v="30"/>
    <n v="0.36520000000000002"/>
    <n v="36.520000000000003"/>
    <n v="44788"/>
    <n v="279"/>
    <s v="Local Market"/>
    <s v="No"/>
    <n v="1160912"/>
    <n v="61.121915700422988"/>
    <n v="99.178817284564985"/>
    <n v="423965.06239999994"/>
    <n v="736946.93760000006"/>
    <n v="1205700"/>
  </r>
  <r>
    <s v="F1321"/>
    <x v="4"/>
    <s v="Ashanti"/>
    <x v="3"/>
    <x v="1"/>
    <x v="2"/>
    <n v="0.99"/>
    <n v="7469"/>
    <n v="6375"/>
    <n v="1.9"/>
    <x v="2"/>
    <n v="1.2"/>
    <x v="0"/>
    <n v="200"/>
    <n v="7"/>
    <n v="0.1464"/>
    <n v="14.64"/>
    <n v="8760"/>
    <n v="110"/>
    <s v="Local Market"/>
    <s v="No"/>
    <n v="685278"/>
    <n v="84.2826042378083"/>
    <n v="99.971183134064702"/>
    <n v="100324.69920000003"/>
    <n v="584953.30079999997"/>
    <n v="694038"/>
  </r>
  <r>
    <s v="F1326"/>
    <x v="3"/>
    <s v="Yamoussoukro"/>
    <x v="4"/>
    <x v="0"/>
    <x v="2"/>
    <n v="0.26"/>
    <n v="2484"/>
    <n v="1531"/>
    <n v="58.6"/>
    <x v="0"/>
    <n v="2.78"/>
    <x v="2"/>
    <n v="9089"/>
    <n v="30"/>
    <n v="0.38340000000000002"/>
    <n v="38.340000000000003"/>
    <n v="1689"/>
    <n v="109"/>
    <s v="Local Market"/>
    <s v="No"/>
    <n v="154433"/>
    <n v="60.992933603207753"/>
    <n v="94.178270839471708"/>
    <n v="59209.612199999989"/>
    <n v="95223.387800000011"/>
    <n v="156122"/>
  </r>
  <r>
    <s v="F1202"/>
    <x v="4"/>
    <s v="Ashanti"/>
    <x v="4"/>
    <x v="1"/>
    <x v="4"/>
    <n v="3.24"/>
    <n v="6759"/>
    <n v="5973"/>
    <n v="3.9"/>
    <x v="2"/>
    <n v="0.86"/>
    <x v="0"/>
    <n v="200"/>
    <n v="3"/>
    <n v="0.1162"/>
    <n v="11.62"/>
    <n v="61556"/>
    <n v="262"/>
    <s v="Local Market"/>
    <s v="Yes"/>
    <n v="1487521"/>
    <n v="84.86802526924096"/>
    <n v="99.987089085952476"/>
    <n v="172849.94020000007"/>
    <n v="1314671.0597999999"/>
    <n v="1549077"/>
  </r>
  <r>
    <s v="F0009"/>
    <x v="3"/>
    <s v="Korhogo"/>
    <x v="0"/>
    <x v="1"/>
    <x v="6"/>
    <n v="0.92"/>
    <n v="12352"/>
    <n v="10061"/>
    <n v="5.4"/>
    <x v="1"/>
    <n v="1.49"/>
    <x v="2"/>
    <n v="1313"/>
    <n v="5"/>
    <n v="0.18539999999999998"/>
    <n v="18.54"/>
    <n v="30279"/>
    <n v="350"/>
    <s v="Local Market"/>
    <s v="No"/>
    <n v="3454545"/>
    <n v="80.752208920737459"/>
    <n v="99.962322343969163"/>
    <n v="640472.64300000016"/>
    <n v="2814072.3569999998"/>
    <n v="3484824"/>
  </r>
  <r>
    <s v="F0487"/>
    <x v="1"/>
    <s v="Oyo"/>
    <x v="3"/>
    <x v="1"/>
    <x v="7"/>
    <n v="1.98"/>
    <n v="53253"/>
    <n v="35226"/>
    <n v="36"/>
    <x v="1"/>
    <n v="1.19"/>
    <x v="0"/>
    <n v="10262"/>
    <n v="7"/>
    <n v="0.33850000000000002"/>
    <n v="33.85"/>
    <n v="55470"/>
    <n v="409"/>
    <s v="Local Market"/>
    <s v="No"/>
    <n v="14197628"/>
    <n v="65.892558389762002"/>
    <n v="99.928001617613234"/>
    <n v="4805897.0779999997"/>
    <n v="9391730.9220000003"/>
    <n v="14253098"/>
  </r>
  <r>
    <s v="F0964"/>
    <x v="2"/>
    <s v="Borgou"/>
    <x v="1"/>
    <x v="1"/>
    <x v="4"/>
    <n v="0.6"/>
    <n v="813"/>
    <n v="479"/>
    <n v="54"/>
    <x v="0"/>
    <n v="1.99"/>
    <x v="0"/>
    <n v="6966"/>
    <n v="30"/>
    <n v="0.41039999999999999"/>
    <n v="41.04"/>
    <n v="7569"/>
    <n v="173"/>
    <s v="Local Market"/>
    <s v="No"/>
    <n v="67504"/>
    <n v="53.015542738401287"/>
    <n v="90.721031529311475"/>
    <n v="27703.641600000003"/>
    <n v="39800.358399999997"/>
    <n v="75073"/>
  </r>
  <r>
    <s v="F0375"/>
    <x v="1"/>
    <s v="Rivers"/>
    <x v="0"/>
    <x v="0"/>
    <x v="4"/>
    <n v="1.64"/>
    <n v="5000"/>
    <n v="2000"/>
    <n v="63.6"/>
    <x v="1"/>
    <n v="3.12"/>
    <x v="0"/>
    <n v="17534"/>
    <n v="60"/>
    <n v="0.6"/>
    <n v="60"/>
    <n v="37513"/>
    <n v="209"/>
    <s v="Local Market"/>
    <s v="No"/>
    <n v="358773"/>
    <n v="36.213542744381591"/>
    <n v="95.575417753844448"/>
    <n v="215263.8"/>
    <n v="143509.20000000001"/>
    <n v="396286"/>
  </r>
  <r>
    <s v="F0021"/>
    <x v="3"/>
    <s v="Abidjan"/>
    <x v="2"/>
    <x v="0"/>
    <x v="2"/>
    <n v="1.93"/>
    <n v="27133"/>
    <n v="23177"/>
    <n v="5.9"/>
    <x v="0"/>
    <n v="0.31"/>
    <x v="2"/>
    <n v="782"/>
    <n v="7"/>
    <n v="0.14580000000000001"/>
    <n v="14.58"/>
    <n v="15210"/>
    <n v="108"/>
    <s v="Export"/>
    <s v="Yes"/>
    <n v="2462093"/>
    <n v="84.895543282351809"/>
    <n v="99.968433413272422"/>
    <n v="358973.15940000024"/>
    <n v="2103119.8405999998"/>
    <n v="2477303"/>
  </r>
  <r>
    <s v="F0536"/>
    <x v="1"/>
    <s v="Ogun"/>
    <x v="4"/>
    <x v="0"/>
    <x v="7"/>
    <n v="1.64"/>
    <n v="47474"/>
    <n v="35391"/>
    <n v="3.1"/>
    <x v="2"/>
    <n v="1.38"/>
    <x v="0"/>
    <n v="200"/>
    <n v="1"/>
    <n v="0.2545"/>
    <n v="25.45"/>
    <n v="46276"/>
    <n v="520"/>
    <s v="Local Market"/>
    <s v="Yes"/>
    <n v="18172811"/>
    <n v="74.360644968104054"/>
    <n v="99.998902250151176"/>
    <n v="4624980.3994999994"/>
    <n v="13547830.600500001"/>
    <n v="18219087"/>
  </r>
  <r>
    <s v="F0380"/>
    <x v="0"/>
    <s v="Plateaux"/>
    <x v="0"/>
    <x v="0"/>
    <x v="4"/>
    <n v="1.98"/>
    <n v="4275"/>
    <n v="2679"/>
    <n v="25.1"/>
    <x v="1"/>
    <n v="1.46"/>
    <x v="0"/>
    <n v="4821"/>
    <n v="30"/>
    <n v="0.37319999999999998"/>
    <n v="37.32"/>
    <n v="37727"/>
    <n v="216"/>
    <s v="Export"/>
    <s v="No"/>
    <n v="530330"/>
    <n v="58.517163594498442"/>
    <n v="99.1513175614419"/>
    <n v="197919.15599999996"/>
    <n v="332410.84400000004"/>
    <n v="568057"/>
  </r>
  <r>
    <s v="F1173"/>
    <x v="1"/>
    <s v="Rivers"/>
    <x v="0"/>
    <x v="1"/>
    <x v="7"/>
    <n v="2.5"/>
    <n v="51460"/>
    <n v="34905"/>
    <n v="8.5"/>
    <x v="0"/>
    <n v="1.27"/>
    <x v="0"/>
    <n v="1526"/>
    <n v="4"/>
    <n v="0.32170000000000004"/>
    <n v="32.17"/>
    <n v="97607"/>
    <n v="428"/>
    <s v="Local Market"/>
    <s v="Yes"/>
    <n v="14690814"/>
    <n v="67.382306307076306"/>
    <n v="99.989681116056943"/>
    <n v="4726034.8638000023"/>
    <n v="9964779.1361999977"/>
    <n v="14788421"/>
  </r>
  <r>
    <s v="F1231"/>
    <x v="4"/>
    <s v="Northern"/>
    <x v="3"/>
    <x v="0"/>
    <x v="3"/>
    <n v="0.97"/>
    <n v="1868"/>
    <n v="1767"/>
    <n v="40.200000000000003"/>
    <x v="2"/>
    <n v="1.66"/>
    <x v="1"/>
    <n v="1523"/>
    <n v="3"/>
    <n v="5.4000000000000006E-2"/>
    <n v="5.4"/>
    <n v="15658"/>
    <n v="316"/>
    <s v="Local Market"/>
    <s v="Yes"/>
    <n v="535608"/>
    <n v="91.913008964819156"/>
    <n v="99.723726839674498"/>
    <n v="28922.832000000053"/>
    <n v="506685.16799999995"/>
    <n v="551266"/>
  </r>
  <r>
    <s v="F0836"/>
    <x v="1"/>
    <s v="Oyo"/>
    <x v="0"/>
    <x v="0"/>
    <x v="0"/>
    <n v="3.59"/>
    <n v="32879"/>
    <n v="30528"/>
    <n v="8.6"/>
    <x v="1"/>
    <n v="1.2"/>
    <x v="0"/>
    <n v="2148"/>
    <n v="1"/>
    <n v="7.1500000000000008E-2"/>
    <n v="7.15"/>
    <n v="35077"/>
    <n v="411"/>
    <s v="Local Market"/>
    <s v="No"/>
    <n v="12384313"/>
    <n v="92.587756890636342"/>
    <n v="99.982704464550991"/>
    <n v="885478.37949999981"/>
    <n v="11498834.6205"/>
    <n v="12419390"/>
  </r>
  <r>
    <s v="F1082"/>
    <x v="0"/>
    <s v="Kara"/>
    <x v="4"/>
    <x v="1"/>
    <x v="1"/>
    <n v="1.89"/>
    <n v="14927"/>
    <n v="11550"/>
    <n v="18.7"/>
    <x v="0"/>
    <n v="0.86"/>
    <x v="2"/>
    <n v="2426"/>
    <n v="3"/>
    <n v="0.22620000000000001"/>
    <n v="22.62"/>
    <n v="45248"/>
    <n v="228"/>
    <s v="Export"/>
    <s v="Yes"/>
    <n v="2559392"/>
    <n v="76.035748878923769"/>
    <n v="99.906858529393688"/>
    <n v="578934.47039999999"/>
    <n v="1980457.5296"/>
    <n v="2604640"/>
  </r>
  <r>
    <s v="F0894"/>
    <x v="1"/>
    <s v="Katsina"/>
    <x v="4"/>
    <x v="1"/>
    <x v="7"/>
    <n v="0.92"/>
    <n v="15853"/>
    <n v="10748"/>
    <n v="18.5"/>
    <x v="0"/>
    <n v="0.72"/>
    <x v="0"/>
    <n v="3441"/>
    <n v="5"/>
    <n v="0.32200000000000001"/>
    <n v="32.200000000000003"/>
    <n v="27174"/>
    <n v="532"/>
    <s v="Local Market"/>
    <s v="No"/>
    <n v="5630142"/>
    <n v="67.474333694635405"/>
    <n v="99.93917610400409"/>
    <n v="1812905.7240000004"/>
    <n v="3817236.2759999996"/>
    <n v="5657316"/>
  </r>
  <r>
    <s v="F0412"/>
    <x v="4"/>
    <s v="Eastern"/>
    <x v="2"/>
    <x v="0"/>
    <x v="2"/>
    <n v="2.89"/>
    <n v="44051"/>
    <n v="17620"/>
    <n v="30.6"/>
    <x v="1"/>
    <n v="0.99"/>
    <x v="0"/>
    <n v="6669"/>
    <n v="60"/>
    <n v="0.6"/>
    <n v="60"/>
    <n v="36400"/>
    <n v="96"/>
    <s v="Processor"/>
    <s v="Yes"/>
    <n v="1631536"/>
    <n v="39.127064827427432"/>
    <n v="99.600164514705597"/>
    <n v="978921.6"/>
    <n v="652614.40000000002"/>
    <n v="1667936"/>
  </r>
  <r>
    <s v="F0052"/>
    <x v="4"/>
    <s v="Greater Accra"/>
    <x v="2"/>
    <x v="0"/>
    <x v="4"/>
    <n v="1.18"/>
    <n v="2311"/>
    <n v="924"/>
    <n v="77"/>
    <x v="1"/>
    <n v="2.98"/>
    <x v="2"/>
    <n v="16008"/>
    <n v="60"/>
    <n v="0.6"/>
    <n v="60"/>
    <n v="27545"/>
    <n v="235"/>
    <s v="Local Market"/>
    <s v="No"/>
    <n v="171416"/>
    <n v="34.462231291559661"/>
    <n v="91.954202079804588"/>
    <n v="102849.59999999999"/>
    <n v="68566.400000000009"/>
    <n v="198961"/>
  </r>
  <r>
    <s v="F1466"/>
    <x v="4"/>
    <s v="Ashanti"/>
    <x v="0"/>
    <x v="0"/>
    <x v="2"/>
    <n v="1.29"/>
    <n v="11625"/>
    <n v="8785"/>
    <n v="6.5"/>
    <x v="1"/>
    <n v="1.1399999999999999"/>
    <x v="2"/>
    <n v="1613"/>
    <n v="14"/>
    <n v="0.24429999999999999"/>
    <n v="24.43"/>
    <n v="10416"/>
    <n v="92"/>
    <s v="Local Market"/>
    <s v="Yes"/>
    <n v="788109"/>
    <n v="74.584261143984222"/>
    <n v="99.79800256723334"/>
    <n v="192535.02870000002"/>
    <n v="595573.97129999998"/>
    <n v="798525"/>
  </r>
  <r>
    <s v="F1364"/>
    <x v="1"/>
    <s v="Enugu"/>
    <x v="1"/>
    <x v="0"/>
    <x v="4"/>
    <n v="3.2"/>
    <n v="7575"/>
    <n v="6498"/>
    <n v="15.8"/>
    <x v="0"/>
    <n v="0.96"/>
    <x v="1"/>
    <n v="2731"/>
    <n v="7"/>
    <n v="0.1421"/>
    <n v="14.21"/>
    <n v="63044"/>
    <n v="204"/>
    <s v="Local Market"/>
    <s v="Yes"/>
    <n v="1246562"/>
    <n v="81.660097754591831"/>
    <n v="99.791463997568727"/>
    <n v="177136.46020000009"/>
    <n v="1069425.5397999999"/>
    <n v="1309606"/>
  </r>
  <r>
    <s v="F0304"/>
    <x v="0"/>
    <s v="Plateaux"/>
    <x v="3"/>
    <x v="0"/>
    <x v="4"/>
    <n v="1.62"/>
    <n v="4021"/>
    <n v="2546"/>
    <n v="15.9"/>
    <x v="1"/>
    <n v="0.9"/>
    <x v="2"/>
    <n v="3611"/>
    <n v="30"/>
    <n v="0.36670000000000003"/>
    <n v="36.67"/>
    <n v="32346"/>
    <n v="182"/>
    <s v="Processor"/>
    <s v="Yes"/>
    <n v="422782"/>
    <n v="58.829129519607669"/>
    <n v="99.206596825508427"/>
    <n v="155034.1594"/>
    <n v="267747.8406"/>
    <n v="455128"/>
  </r>
  <r>
    <s v="F0954"/>
    <x v="3"/>
    <s v="Yamoussoukro"/>
    <x v="4"/>
    <x v="0"/>
    <x v="6"/>
    <n v="2.08"/>
    <n v="27215"/>
    <n v="23603"/>
    <n v="6.2"/>
    <x v="2"/>
    <n v="0.64"/>
    <x v="2"/>
    <n v="227"/>
    <n v="2"/>
    <n v="0.13269999999999998"/>
    <n v="13.27"/>
    <n v="44711"/>
    <n v="332"/>
    <s v="Processor"/>
    <s v="Yes"/>
    <n v="7712897"/>
    <n v="86.230131351055633"/>
    <n v="99.997073840286859"/>
    <n v="1023501.4319000002"/>
    <n v="6689395.5680999998"/>
    <n v="7757608"/>
  </r>
  <r>
    <s v="F0092"/>
    <x v="3"/>
    <s v="Korhogo"/>
    <x v="1"/>
    <x v="0"/>
    <x v="6"/>
    <n v="1.74"/>
    <n v="25090"/>
    <n v="20812"/>
    <n v="6.1"/>
    <x v="2"/>
    <n v="0.4"/>
    <x v="0"/>
    <n v="213"/>
    <n v="5"/>
    <n v="0.17050000000000001"/>
    <n v="17.05"/>
    <n v="42637"/>
    <n v="366"/>
    <s v="Local Market"/>
    <s v="No"/>
    <n v="7498171"/>
    <n v="82.480986712564487"/>
    <n v="99.997175369005546"/>
    <n v="1278438.1555000003"/>
    <n v="6219732.8444999997"/>
    <n v="7540808"/>
  </r>
  <r>
    <s v="F1094"/>
    <x v="2"/>
    <s v="Zou"/>
    <x v="1"/>
    <x v="1"/>
    <x v="0"/>
    <n v="1.19"/>
    <n v="7451"/>
    <n v="6040"/>
    <n v="8.4"/>
    <x v="0"/>
    <n v="1.73"/>
    <x v="0"/>
    <n v="964"/>
    <n v="7"/>
    <n v="0.1893"/>
    <n v="18.93"/>
    <n v="14666"/>
    <n v="303"/>
    <s v="Local Market"/>
    <s v="No"/>
    <n v="1796189"/>
    <n v="80.413419202531401"/>
    <n v="99.946765478185711"/>
    <n v="340018.57770000002"/>
    <n v="1456170.4223"/>
    <n v="1810855"/>
  </r>
  <r>
    <s v="F0645"/>
    <x v="0"/>
    <s v="Central"/>
    <x v="1"/>
    <x v="0"/>
    <x v="4"/>
    <n v="2.96"/>
    <n v="5889"/>
    <n v="4922"/>
    <n v="29.7"/>
    <x v="1"/>
    <n v="2.15"/>
    <x v="1"/>
    <n v="6345"/>
    <n v="7"/>
    <n v="0.16420000000000001"/>
    <n v="16.420000000000002"/>
    <n v="65976"/>
    <n v="185"/>
    <s v="Local Market"/>
    <s v="No"/>
    <n v="829144"/>
    <n v="77.419625882563224"/>
    <n v="99.291156492984172"/>
    <n v="136145.44480000006"/>
    <n v="692998.55519999994"/>
    <n v="895120"/>
  </r>
  <r>
    <s v="F0362"/>
    <x v="1"/>
    <s v="Enugu"/>
    <x v="2"/>
    <x v="0"/>
    <x v="0"/>
    <n v="1.49"/>
    <n v="10034"/>
    <n v="7997"/>
    <n v="13.6"/>
    <x v="0"/>
    <n v="1.24"/>
    <x v="0"/>
    <n v="1963"/>
    <n v="14"/>
    <n v="0.20300000000000001"/>
    <n v="20.3"/>
    <n v="17707"/>
    <n v="295"/>
    <s v="Local Market"/>
    <s v="Yes"/>
    <n v="2315854"/>
    <n v="79.095238478874123"/>
    <n v="99.915879636315481"/>
    <n v="470118.3620000002"/>
    <n v="1845735.6379999998"/>
    <n v="2333561"/>
  </r>
  <r>
    <s v="F0131"/>
    <x v="0"/>
    <s v="Lomé"/>
    <x v="2"/>
    <x v="0"/>
    <x v="4"/>
    <n v="1.97"/>
    <n v="5893"/>
    <n v="3779"/>
    <n v="7.5"/>
    <x v="0"/>
    <n v="1.32"/>
    <x v="0"/>
    <n v="880"/>
    <n v="30"/>
    <n v="0.35859999999999997"/>
    <n v="35.86"/>
    <n v="45167"/>
    <n v="183"/>
    <s v="Local Market"/>
    <s v="No"/>
    <n v="638595"/>
    <n v="59.903129012726652"/>
    <n v="99.871300247747016"/>
    <n v="229000.16700000002"/>
    <n v="409594.83299999998"/>
    <n v="683762"/>
  </r>
  <r>
    <s v="F0856"/>
    <x v="4"/>
    <s v="Eastern"/>
    <x v="0"/>
    <x v="1"/>
    <x v="1"/>
    <n v="1.87"/>
    <n v="20143"/>
    <n v="15697"/>
    <n v="15.8"/>
    <x v="0"/>
    <n v="1.04"/>
    <x v="0"/>
    <n v="2637"/>
    <n v="3"/>
    <n v="0.22070000000000001"/>
    <n v="22.07"/>
    <n v="34809"/>
    <n v="364"/>
    <s v="Local Market"/>
    <s v="No"/>
    <n v="5619125"/>
    <n v="77.450216300720882"/>
    <n v="99.95335990833992"/>
    <n v="1240140.8875000002"/>
    <n v="4378984.1124999998"/>
    <n v="5653934"/>
  </r>
  <r>
    <s v="F0552"/>
    <x v="3"/>
    <s v="Bouaké"/>
    <x v="1"/>
    <x v="1"/>
    <x v="7"/>
    <n v="3.7"/>
    <n v="93535"/>
    <n v="68841"/>
    <n v="4.5999999999999996"/>
    <x v="2"/>
    <n v="1.39"/>
    <x v="0"/>
    <n v="202"/>
    <n v="1"/>
    <n v="0.26400000000000001"/>
    <n v="26.4"/>
    <n v="142899"/>
    <n v="442"/>
    <s v="Local Market"/>
    <s v="No"/>
    <n v="29980344"/>
    <n v="73.2508554407638"/>
    <n v="99.999329421470335"/>
    <n v="7914810.8159999996"/>
    <n v="22065533.184"/>
    <n v="30123243"/>
  </r>
  <r>
    <s v="F1423"/>
    <x v="0"/>
    <s v="Savanes"/>
    <x v="1"/>
    <x v="0"/>
    <x v="6"/>
    <n v="0.69"/>
    <n v="7196"/>
    <n v="6195"/>
    <n v="5.5"/>
    <x v="2"/>
    <n v="0.97"/>
    <x v="2"/>
    <n v="200"/>
    <n v="2"/>
    <n v="0.1391"/>
    <n v="13.91"/>
    <n v="19534"/>
    <n v="279"/>
    <s v="Processor"/>
    <s v="Yes"/>
    <n v="1691387"/>
    <n v="85.107089590927927"/>
    <n v="99.988310389550435"/>
    <n v="235271.93170000007"/>
    <n v="1456115.0682999999"/>
    <n v="1710921"/>
  </r>
  <r>
    <s v="F1043"/>
    <x v="4"/>
    <s v="Greater Accra"/>
    <x v="1"/>
    <x v="0"/>
    <x v="2"/>
    <n v="1.69"/>
    <n v="12435"/>
    <n v="11114"/>
    <n v="2.5"/>
    <x v="2"/>
    <n v="0.3"/>
    <x v="0"/>
    <n v="200"/>
    <n v="3"/>
    <n v="0.10619999999999999"/>
    <n v="10.62"/>
    <n v="18623"/>
    <n v="105"/>
    <s v="Processor"/>
    <s v="No"/>
    <n v="1136478"/>
    <n v="87.938979916041987"/>
    <n v="99.982685496766095"/>
    <n v="120693.9635999999"/>
    <n v="1015784.0364000001"/>
    <n v="1155101"/>
  </r>
  <r>
    <s v="F0726"/>
    <x v="3"/>
    <s v="Yamoussoukro"/>
    <x v="2"/>
    <x v="0"/>
    <x v="3"/>
    <n v="1.63"/>
    <n v="6096"/>
    <n v="5276"/>
    <n v="23.6"/>
    <x v="4"/>
    <n v="1.94"/>
    <x v="0"/>
    <n v="4450"/>
    <n v="7"/>
    <n v="0.13439999999999999"/>
    <n v="13.44"/>
    <n v="51175"/>
    <n v="343"/>
    <s v="Local Market"/>
    <s v="No"/>
    <n v="1735947"/>
    <n v="84.081317514976604"/>
    <n v="99.750996294601038"/>
    <n v="233311.27679999988"/>
    <n v="1502635.7232000001"/>
    <n v="1787122"/>
  </r>
  <r>
    <s v="F0029"/>
    <x v="1"/>
    <s v="Katsina"/>
    <x v="4"/>
    <x v="1"/>
    <x v="6"/>
    <n v="3.26"/>
    <n v="49998"/>
    <n v="39928"/>
    <n v="13.6"/>
    <x v="0"/>
    <n v="0.69"/>
    <x v="2"/>
    <n v="2394"/>
    <n v="2"/>
    <n v="0.2014"/>
    <n v="20.14"/>
    <n v="60323"/>
    <n v="327"/>
    <s v="Local Market"/>
    <s v="Yes"/>
    <n v="12863175"/>
    <n v="79.487237549771734"/>
    <n v="99.981475603586574"/>
    <n v="2590643.4450000003"/>
    <n v="10272531.555"/>
    <n v="12923498"/>
  </r>
  <r>
    <s v="F0038"/>
    <x v="3"/>
    <s v="Abidjan"/>
    <x v="0"/>
    <x v="0"/>
    <x v="0"/>
    <n v="2.25"/>
    <n v="13112"/>
    <n v="8147"/>
    <n v="11.4"/>
    <x v="1"/>
    <n v="0.83"/>
    <x v="2"/>
    <n v="2773"/>
    <n v="30"/>
    <n v="0.37859999999999999"/>
    <n v="37.86"/>
    <n v="33433"/>
    <n v="305"/>
    <s v="Local Market"/>
    <s v="No"/>
    <n v="2423781"/>
    <n v="61.294519459843542"/>
    <n v="99.887148616278438"/>
    <n v="917643.48660000018"/>
    <n v="1506137.5133999998"/>
    <n v="2457214"/>
  </r>
  <r>
    <s v="F0982"/>
    <x v="4"/>
    <s v="Central"/>
    <x v="3"/>
    <x v="0"/>
    <x v="7"/>
    <n v="0.79"/>
    <n v="10780"/>
    <n v="7424"/>
    <n v="4.9000000000000004"/>
    <x v="2"/>
    <n v="0.43"/>
    <x v="0"/>
    <n v="206"/>
    <n v="3"/>
    <n v="0.31129999999999997"/>
    <n v="31.13"/>
    <n v="19334"/>
    <n v="374"/>
    <s v="Local Market"/>
    <s v="No"/>
    <n v="2729271"/>
    <n v="68.385560591645586"/>
    <n v="99.992505289046633"/>
    <n v="849622.06229999964"/>
    <n v="1879648.9377000004"/>
    <n v="2748605"/>
  </r>
  <r>
    <s v="F1139"/>
    <x v="2"/>
    <s v="Atlantique"/>
    <x v="2"/>
    <x v="0"/>
    <x v="0"/>
    <n v="5.96"/>
    <n v="73435"/>
    <n v="60987"/>
    <n v="30.4"/>
    <x v="1"/>
    <n v="1.3"/>
    <x v="1"/>
    <n v="6268"/>
    <n v="7"/>
    <n v="0.16949999999999998"/>
    <n v="16.95"/>
    <n v="54756"/>
    <n v="285"/>
    <s v="Local Market"/>
    <s v="No"/>
    <n v="17146459"/>
    <n v="82.785629965673934"/>
    <n v="99.963560713589132"/>
    <n v="2906324.8004999999"/>
    <n v="14240134.1995"/>
    <n v="17201215"/>
  </r>
  <r>
    <s v="F1289"/>
    <x v="2"/>
    <s v="Atlantique"/>
    <x v="0"/>
    <x v="1"/>
    <x v="3"/>
    <n v="1"/>
    <n v="3157"/>
    <n v="2514"/>
    <n v="23.2"/>
    <x v="2"/>
    <n v="1.97"/>
    <x v="1"/>
    <n v="744"/>
    <n v="14"/>
    <n v="0.2034"/>
    <n v="20.34"/>
    <n v="14349"/>
    <n v="346"/>
    <s v="Processor"/>
    <s v="No"/>
    <n v="846053"/>
    <n v="78.331503157826219"/>
    <n v="99.913528792355194"/>
    <n v="172087.18020000006"/>
    <n v="673965.81979999994"/>
    <n v="860402"/>
  </r>
  <r>
    <s v="F0703"/>
    <x v="1"/>
    <s v="Oyo"/>
    <x v="2"/>
    <x v="1"/>
    <x v="4"/>
    <n v="2.59"/>
    <n v="6083"/>
    <n v="5517"/>
    <n v="12.6"/>
    <x v="1"/>
    <n v="0.86"/>
    <x v="2"/>
    <n v="3650"/>
    <n v="1"/>
    <n v="9.3000000000000013E-2"/>
    <n v="9.3000000000000007"/>
    <n v="55666"/>
    <n v="261"/>
    <s v="Local Market"/>
    <s v="Yes"/>
    <n v="1366222"/>
    <n v="87.149153379169107"/>
    <n v="99.743299050276818"/>
    <n v="127058.64599999995"/>
    <n v="1239163.3540000001"/>
    <n v="1421888"/>
  </r>
  <r>
    <s v="F1000"/>
    <x v="4"/>
    <s v="Northern"/>
    <x v="4"/>
    <x v="0"/>
    <x v="4"/>
    <n v="1.66"/>
    <n v="5252"/>
    <n v="4888"/>
    <n v="32.6"/>
    <x v="1"/>
    <n v="1.41"/>
    <x v="0"/>
    <n v="8026"/>
    <n v="3"/>
    <n v="6.93E-2"/>
    <n v="6.93"/>
    <n v="36445"/>
    <n v="257"/>
    <s v="Local Market"/>
    <s v="No"/>
    <n v="1199183"/>
    <n v="90.324888890507509"/>
    <n v="99.3504517540878"/>
    <n v="83103.38189999992"/>
    <n v="1116079.6181000001"/>
    <n v="1235628"/>
  </r>
  <r>
    <s v="F0539"/>
    <x v="3"/>
    <s v="Yamoussoukro"/>
    <x v="4"/>
    <x v="0"/>
    <x v="7"/>
    <n v="0.88"/>
    <n v="28755"/>
    <n v="21436"/>
    <n v="8.4"/>
    <x v="0"/>
    <n v="0.51"/>
    <x v="2"/>
    <n v="1080"/>
    <n v="2"/>
    <n v="0.2545"/>
    <n v="25.45"/>
    <n v="17459"/>
    <n v="365"/>
    <s v="Local Market"/>
    <s v="No"/>
    <n v="7727360"/>
    <n v="74.381943335280027"/>
    <n v="99.986055193801178"/>
    <n v="1966613.1199999992"/>
    <n v="5760746.8800000008"/>
    <n v="7744819"/>
  </r>
  <r>
    <s v="F0512"/>
    <x v="3"/>
    <s v="Yamoussoukro"/>
    <x v="0"/>
    <x v="1"/>
    <x v="0"/>
    <n v="1.2"/>
    <n v="12400"/>
    <n v="9797"/>
    <n v="8.9"/>
    <x v="1"/>
    <n v="0.38"/>
    <x v="0"/>
    <n v="2250"/>
    <n v="14"/>
    <n v="0.20989999999999998"/>
    <n v="20.99"/>
    <n v="13501"/>
    <n v="364"/>
    <s v="Local Market"/>
    <s v="No"/>
    <n v="3514696"/>
    <n v="78.70766030354882"/>
    <n v="99.936228050757933"/>
    <n v="737734.69039999973"/>
    <n v="2776961.3096000003"/>
    <n v="3528197"/>
  </r>
  <r>
    <s v="F0055"/>
    <x v="0"/>
    <s v="Kara"/>
    <x v="0"/>
    <x v="0"/>
    <x v="5"/>
    <n v="0.95"/>
    <n v="1882"/>
    <n v="1474"/>
    <n v="7.7"/>
    <x v="1"/>
    <n v="0.57999999999999996"/>
    <x v="0"/>
    <n v="1724"/>
    <n v="14"/>
    <n v="0.2165"/>
    <n v="21.65"/>
    <n v="12124"/>
    <n v="176"/>
    <s v="Export"/>
    <s v="No"/>
    <n v="242982"/>
    <n v="74.626389422436162"/>
    <n v="99.324202488377381"/>
    <n v="52605.603000000003"/>
    <n v="190376.397"/>
    <n v="255106"/>
  </r>
  <r>
    <s v="F0017"/>
    <x v="2"/>
    <s v="Zou"/>
    <x v="0"/>
    <x v="0"/>
    <x v="3"/>
    <n v="7.29"/>
    <n v="18515"/>
    <n v="7406"/>
    <n v="3.3"/>
    <x v="0"/>
    <n v="0.56999999999999995"/>
    <x v="0"/>
    <n v="441"/>
    <n v="60"/>
    <n v="0.6"/>
    <n v="60"/>
    <n v="136172"/>
    <n v="268"/>
    <s v="Local Market"/>
    <s v="Yes"/>
    <n v="1828347"/>
    <n v="37.227372196451142"/>
    <n v="99.977551756944067"/>
    <n v="1097008.2"/>
    <n v="731338.8"/>
    <n v="1964519"/>
  </r>
  <r>
    <s v="F1244"/>
    <x v="4"/>
    <s v="Ashanti"/>
    <x v="4"/>
    <x v="1"/>
    <x v="7"/>
    <n v="4.3"/>
    <n v="67689"/>
    <n v="49142"/>
    <n v="21.2"/>
    <x v="3"/>
    <n v="2.0699999999999998"/>
    <x v="0"/>
    <n v="3149"/>
    <n v="2"/>
    <n v="0.27399999999999997"/>
    <n v="27.4"/>
    <n v="156706"/>
    <n v="443"/>
    <s v="Local Market"/>
    <s v="Yes"/>
    <n v="21392352"/>
    <n v="72.072048587924357"/>
    <n v="99.985386832222545"/>
    <n v="5861504.4480000008"/>
    <n v="15530847.551999999"/>
    <n v="21549058"/>
  </r>
  <r>
    <s v="F1297"/>
    <x v="4"/>
    <s v="Central"/>
    <x v="2"/>
    <x v="1"/>
    <x v="0"/>
    <n v="0.21"/>
    <n v="1669"/>
    <n v="1414"/>
    <n v="44.9"/>
    <x v="1"/>
    <n v="2.12"/>
    <x v="1"/>
    <n v="9241"/>
    <n v="7"/>
    <n v="0.15229999999999999"/>
    <n v="15.23"/>
    <n v="3587"/>
    <n v="290"/>
    <s v="Local Market"/>
    <s v="No"/>
    <n v="393132"/>
    <n v="84.003538121441125"/>
    <n v="97.670643452922604"/>
    <n v="59874.003599999996"/>
    <n v="333257.9964"/>
    <n v="396719"/>
  </r>
  <r>
    <s v="F0985"/>
    <x v="3"/>
    <s v="Sassandra"/>
    <x v="3"/>
    <x v="0"/>
    <x v="7"/>
    <n v="4.84"/>
    <n v="90024"/>
    <n v="62395"/>
    <n v="9.8000000000000007"/>
    <x v="2"/>
    <n v="0.9"/>
    <x v="1"/>
    <n v="440"/>
    <n v="2"/>
    <n v="0.30690000000000001"/>
    <n v="30.69"/>
    <n v="192593"/>
    <n v="429"/>
    <s v="Local Market"/>
    <s v="Yes"/>
    <n v="26306748"/>
    <n v="68.806265932424509"/>
    <n v="99.998339581350351"/>
    <n v="8073540.9611999989"/>
    <n v="18233207.038800001"/>
    <n v="26499341"/>
  </r>
  <r>
    <s v="F0934"/>
    <x v="1"/>
    <s v="Enugu"/>
    <x v="0"/>
    <x v="0"/>
    <x v="0"/>
    <n v="2.4900000000000002"/>
    <n v="13450"/>
    <n v="8235"/>
    <n v="6.7"/>
    <x v="4"/>
    <n v="0.98"/>
    <x v="1"/>
    <n v="1509"/>
    <n v="30"/>
    <n v="0.38770000000000004"/>
    <n v="38.770000000000003"/>
    <n v="22418"/>
    <n v="349"/>
    <s v="Processor"/>
    <s v="No"/>
    <n v="2821348"/>
    <n v="60.747311150073521"/>
    <n v="99.946936562290986"/>
    <n v="1093836.6196000001"/>
    <n v="1727511.3803999999"/>
    <n v="2843766"/>
  </r>
  <r>
    <s v="F0306"/>
    <x v="3"/>
    <s v="Sassandra"/>
    <x v="3"/>
    <x v="0"/>
    <x v="4"/>
    <n v="2.87"/>
    <n v="5394"/>
    <n v="2157"/>
    <n v="33.200000000000003"/>
    <x v="0"/>
    <n v="1.39"/>
    <x v="1"/>
    <n v="5294"/>
    <n v="60"/>
    <n v="0.6"/>
    <n v="60"/>
    <n v="41579"/>
    <n v="276"/>
    <s v="Processor"/>
    <s v="Yes"/>
    <n v="542506"/>
    <n v="37.152537729953693"/>
    <n v="99.093625071693339"/>
    <n v="325503.59999999998"/>
    <n v="217002.40000000002"/>
    <n v="584085"/>
  </r>
  <r>
    <s v="F1307"/>
    <x v="3"/>
    <s v="Yamoussoukro"/>
    <x v="1"/>
    <x v="0"/>
    <x v="3"/>
    <n v="0.77"/>
    <n v="2081"/>
    <n v="1903"/>
    <n v="29.9"/>
    <x v="4"/>
    <n v="1.26"/>
    <x v="2"/>
    <n v="6978"/>
    <n v="3"/>
    <n v="8.5299999999999987E-2"/>
    <n v="8.5299999999999994"/>
    <n v="23945"/>
    <n v="314"/>
    <s v="Export"/>
    <s v="Yes"/>
    <n v="560644"/>
    <n v="87.723352098653933"/>
    <n v="98.806340865120617"/>
    <n v="47822.93319999997"/>
    <n v="512821.06680000003"/>
    <n v="584589"/>
  </r>
  <r>
    <s v="F0465"/>
    <x v="1"/>
    <s v="Katsina"/>
    <x v="4"/>
    <x v="0"/>
    <x v="6"/>
    <n v="1.46"/>
    <n v="18223"/>
    <n v="14124"/>
    <n v="82.2"/>
    <x v="0"/>
    <n v="3.16"/>
    <x v="2"/>
    <n v="11947"/>
    <n v="7"/>
    <n v="0.22489999999999999"/>
    <n v="22.49"/>
    <n v="38286"/>
    <n v="434"/>
    <s v="Local Market"/>
    <s v="Yes"/>
    <n v="6018285"/>
    <n v="77.020028387349868"/>
    <n v="99.802743169361008"/>
    <n v="1353512.2965000002"/>
    <n v="4664772.7034999998"/>
    <n v="6056571"/>
  </r>
  <r>
    <s v="F0141"/>
    <x v="1"/>
    <s v="Kano"/>
    <x v="3"/>
    <x v="0"/>
    <x v="4"/>
    <n v="0.76"/>
    <n v="1329"/>
    <n v="1138"/>
    <n v="1"/>
    <x v="2"/>
    <n v="0.39"/>
    <x v="1"/>
    <n v="200"/>
    <n v="7"/>
    <n v="0.1434"/>
    <n v="14.34"/>
    <n v="9976"/>
    <n v="216"/>
    <s v="Local Market"/>
    <s v="Yes"/>
    <n v="233174"/>
    <n v="82.145526794159991"/>
    <n v="99.917746247172516"/>
    <n v="33437.151599999983"/>
    <n v="199736.84840000002"/>
    <n v="243150"/>
  </r>
  <r>
    <s v="F0468"/>
    <x v="2"/>
    <s v="Ouémé"/>
    <x v="4"/>
    <x v="0"/>
    <x v="6"/>
    <n v="6.73"/>
    <n v="101427"/>
    <n v="79062"/>
    <n v="6.3"/>
    <x v="0"/>
    <n v="1.67"/>
    <x v="0"/>
    <n v="838"/>
    <n v="5"/>
    <n v="0.2205"/>
    <n v="22.05"/>
    <n v="214732"/>
    <n v="401"/>
    <s v="Local Market"/>
    <s v="Yes"/>
    <n v="31171254"/>
    <n v="77.416693211422455"/>
    <n v="99.997330018563062"/>
    <n v="6873261.5069999993"/>
    <n v="24297992.493000001"/>
    <n v="31385986"/>
  </r>
  <r>
    <s v="F0771"/>
    <x v="1"/>
    <s v="Kano"/>
    <x v="2"/>
    <x v="1"/>
    <x v="6"/>
    <n v="1.1599999999999999"/>
    <n v="14913"/>
    <n v="12719"/>
    <n v="28.3"/>
    <x v="4"/>
    <n v="1.55"/>
    <x v="0"/>
    <n v="6351"/>
    <n v="3"/>
    <n v="0.14710000000000001"/>
    <n v="14.71"/>
    <n v="34447"/>
    <n v="382"/>
    <s v="Local Market"/>
    <s v="No"/>
    <n v="4769274"/>
    <n v="84.678393990825029"/>
    <n v="99.867789990301276"/>
    <n v="701560.20539999986"/>
    <n v="4067713.7946000001"/>
    <n v="4803721"/>
  </r>
  <r>
    <s v="F1087"/>
    <x v="1"/>
    <s v="Ogun"/>
    <x v="0"/>
    <x v="1"/>
    <x v="2"/>
    <n v="2.1"/>
    <n v="25007"/>
    <n v="14854"/>
    <n v="5.2"/>
    <x v="2"/>
    <n v="0.52"/>
    <x v="0"/>
    <n v="236"/>
    <n v="30"/>
    <n v="0.40600000000000003"/>
    <n v="40.6"/>
    <n v="23571"/>
    <n v="93"/>
    <s v="Local Market"/>
    <s v="No"/>
    <n v="1343801"/>
    <n v="58.376052310563622"/>
    <n v="99.982740614843664"/>
    <n v="545583.20600000001"/>
    <n v="798217.79399999999"/>
    <n v="1367372"/>
  </r>
  <r>
    <s v="F1032"/>
    <x v="3"/>
    <s v="Yamoussoukro"/>
    <x v="3"/>
    <x v="0"/>
    <x v="0"/>
    <n v="1.1599999999999999"/>
    <n v="7686"/>
    <n v="6052"/>
    <n v="25.1"/>
    <x v="0"/>
    <n v="2.19"/>
    <x v="0"/>
    <n v="3494"/>
    <n v="14"/>
    <n v="0.21249999999999999"/>
    <n v="21.25"/>
    <n v="20187"/>
    <n v="324"/>
    <s v="Local Market"/>
    <s v="Yes"/>
    <n v="1917559"/>
    <n v="77.929600293330495"/>
    <n v="99.819687410011426"/>
    <n v="407481.28750000009"/>
    <n v="1510077.7124999999"/>
    <n v="1937746"/>
  </r>
  <r>
    <s v="F0536"/>
    <x v="0"/>
    <s v="Savanes"/>
    <x v="4"/>
    <x v="0"/>
    <x v="7"/>
    <n v="0.52"/>
    <n v="14349"/>
    <n v="10734"/>
    <n v="2.8"/>
    <x v="2"/>
    <n v="1.54"/>
    <x v="0"/>
    <n v="200"/>
    <n v="2"/>
    <n v="0.25190000000000001"/>
    <n v="25.19"/>
    <n v="9872"/>
    <n v="379"/>
    <s v="Local Market"/>
    <s v="No"/>
    <n v="4017433"/>
    <n v="74.626620712858838"/>
    <n v="99.995033899841218"/>
    <n v="1011991.3727000002"/>
    <n v="3005441.6272999998"/>
    <n v="4027305"/>
  </r>
  <r>
    <s v="F1253"/>
    <x v="1"/>
    <s v="Kaduna"/>
    <x v="4"/>
    <x v="0"/>
    <x v="0"/>
    <n v="5.43"/>
    <n v="29957"/>
    <n v="24936"/>
    <n v="10.8"/>
    <x v="1"/>
    <n v="0.93"/>
    <x v="0"/>
    <n v="3284"/>
    <n v="7"/>
    <n v="0.16760000000000003"/>
    <n v="16.760000000000002"/>
    <n v="75754"/>
    <n v="358"/>
    <s v="Local Market"/>
    <s v="No"/>
    <n v="8758780"/>
    <n v="82.526237060155069"/>
    <n v="99.962827694137573"/>
    <n v="1467971.5279999999"/>
    <n v="7290808.4720000001"/>
    <n v="8834534"/>
  </r>
  <r>
    <s v="F0385"/>
    <x v="2"/>
    <s v="Atlantique"/>
    <x v="0"/>
    <x v="0"/>
    <x v="3"/>
    <n v="0.86"/>
    <n v="3252"/>
    <n v="2680"/>
    <n v="9.6"/>
    <x v="2"/>
    <n v="1.64"/>
    <x v="1"/>
    <n v="355"/>
    <n v="14"/>
    <n v="0.1757"/>
    <n v="17.57"/>
    <n v="18933"/>
    <n v="352"/>
    <s v="Local Market"/>
    <s v="Yes"/>
    <n v="914639"/>
    <n v="80.758305486882648"/>
    <n v="99.96197400950328"/>
    <n v="160702.0723"/>
    <n v="753936.9277"/>
    <n v="933572"/>
  </r>
  <r>
    <s v="F1161"/>
    <x v="3"/>
    <s v="Yamoussoukro"/>
    <x v="2"/>
    <x v="0"/>
    <x v="1"/>
    <n v="1.68"/>
    <n v="18501"/>
    <n v="14741"/>
    <n v="1"/>
    <x v="1"/>
    <n v="1.1200000000000001"/>
    <x v="2"/>
    <n v="255"/>
    <n v="2"/>
    <n v="0.20319999999999999"/>
    <n v="20.32"/>
    <n v="20035"/>
    <n v="270"/>
    <s v="Local Market"/>
    <s v="No"/>
    <n v="3919980"/>
    <n v="79.274826720202839"/>
    <n v="99.99352794342154"/>
    <n v="796539.93600000022"/>
    <n v="3123440.0639999998"/>
    <n v="3940015"/>
  </r>
  <r>
    <s v="F0967"/>
    <x v="0"/>
    <s v="Kara"/>
    <x v="4"/>
    <x v="1"/>
    <x v="3"/>
    <n v="3.46"/>
    <n v="11232"/>
    <n v="8676"/>
    <n v="12.9"/>
    <x v="1"/>
    <n v="1.64"/>
    <x v="0"/>
    <n v="2422"/>
    <n v="14"/>
    <n v="0.22750000000000001"/>
    <n v="22.75"/>
    <n v="98488"/>
    <n v="327"/>
    <s v="Local Market"/>
    <s v="No"/>
    <n v="2707772"/>
    <n v="74.538847790297396"/>
    <n v="99.913692957887008"/>
    <n v="616018.13000000012"/>
    <n v="2091753.8699999999"/>
    <n v="2806260"/>
  </r>
  <r>
    <s v="F1012"/>
    <x v="1"/>
    <s v="Lagos"/>
    <x v="2"/>
    <x v="1"/>
    <x v="1"/>
    <n v="3.72"/>
    <n v="31062"/>
    <n v="24097"/>
    <n v="32.1"/>
    <x v="1"/>
    <n v="0.88"/>
    <x v="0"/>
    <n v="8567"/>
    <n v="3"/>
    <n v="0.22420000000000001"/>
    <n v="22.42"/>
    <n v="43019"/>
    <n v="276"/>
    <s v="Local Market"/>
    <s v="Yes"/>
    <n v="6532679"/>
    <n v="77.072462394106296"/>
    <n v="99.869717252830043"/>
    <n v="1464626.6317999996"/>
    <n v="5068052.3682000004"/>
    <n v="6575698"/>
  </r>
  <r>
    <s v="F0870"/>
    <x v="2"/>
    <s v="Atlantique"/>
    <x v="4"/>
    <x v="1"/>
    <x v="0"/>
    <n v="2.13"/>
    <n v="15731"/>
    <n v="12996"/>
    <n v="92.6"/>
    <x v="0"/>
    <n v="3.89"/>
    <x v="1"/>
    <n v="13786"/>
    <n v="7"/>
    <n v="0.17379999999999998"/>
    <n v="17.38"/>
    <n v="33637"/>
    <n v="343"/>
    <s v="Processor"/>
    <s v="No"/>
    <n v="4365629"/>
    <n v="81.988283495474022"/>
    <n v="99.686629542291826"/>
    <n v="758746.32019999996"/>
    <n v="3606882.6798"/>
    <n v="4399266"/>
  </r>
  <r>
    <s v="F0902"/>
    <x v="0"/>
    <s v="Lomé"/>
    <x v="2"/>
    <x v="0"/>
    <x v="0"/>
    <n v="1.55"/>
    <n v="17190"/>
    <n v="10881"/>
    <n v="1.4"/>
    <x v="2"/>
    <n v="1.34"/>
    <x v="2"/>
    <n v="200"/>
    <n v="30"/>
    <n v="0.36700000000000005"/>
    <n v="36.700000000000003"/>
    <n v="22788"/>
    <n v="330"/>
    <s v="Local Market"/>
    <s v="No"/>
    <n v="3531835"/>
    <n v="62.894195952707221"/>
    <n v="99.994373524280917"/>
    <n v="1296183.4449999998"/>
    <n v="2235651.5550000002"/>
    <n v="3554623"/>
  </r>
  <r>
    <s v="F1203"/>
    <x v="0"/>
    <s v="Kara"/>
    <x v="3"/>
    <x v="0"/>
    <x v="5"/>
    <n v="3.78"/>
    <n v="8438"/>
    <n v="6606"/>
    <n v="32.5"/>
    <x v="0"/>
    <n v="1.93"/>
    <x v="1"/>
    <n v="4059"/>
    <n v="14"/>
    <n v="0.217"/>
    <n v="21.7"/>
    <n v="30776"/>
    <n v="192"/>
    <s v="Local Market"/>
    <s v="No"/>
    <n v="1220834"/>
    <n v="76.37467118351563"/>
    <n v="99.675697701360647"/>
    <n v="264920.978"/>
    <n v="955913.022"/>
    <n v="1251610"/>
  </r>
  <r>
    <s v="F0827"/>
    <x v="0"/>
    <s v="Lomé"/>
    <x v="1"/>
    <x v="0"/>
    <x v="1"/>
    <n v="0.84"/>
    <n v="7510"/>
    <n v="5865"/>
    <n v="12.6"/>
    <x v="2"/>
    <n v="0.8"/>
    <x v="0"/>
    <n v="370"/>
    <n v="3"/>
    <n v="0.21899999999999997"/>
    <n v="21.9"/>
    <n v="10954"/>
    <n v="215"/>
    <s v="Processor"/>
    <s v="Yes"/>
    <n v="1237042"/>
    <n v="77.414495078509873"/>
    <n v="99.970352469078421"/>
    <n v="270912.19799999997"/>
    <n v="966129.80200000003"/>
    <n v="1247996"/>
  </r>
  <r>
    <s v="F0974"/>
    <x v="2"/>
    <s v="Borgou"/>
    <x v="3"/>
    <x v="0"/>
    <x v="4"/>
    <n v="0.56999999999999995"/>
    <n v="1020"/>
    <n v="934"/>
    <n v="40.700000000000003"/>
    <x v="1"/>
    <n v="1.51"/>
    <x v="0"/>
    <n v="7439"/>
    <n v="1"/>
    <n v="8.4100000000000008E-2"/>
    <n v="8.41"/>
    <n v="11509"/>
    <n v="211"/>
    <s v="Processor"/>
    <s v="No"/>
    <n v="176156"/>
    <n v="85.973026616577414"/>
    <n v="96.036021634295153"/>
    <n v="14814.719600000011"/>
    <n v="161341.28039999999"/>
    <n v="187665"/>
  </r>
  <r>
    <s v="F0366"/>
    <x v="1"/>
    <s v="Lagos"/>
    <x v="2"/>
    <x v="1"/>
    <x v="0"/>
    <n v="2.93"/>
    <n v="14194"/>
    <n v="12577"/>
    <n v="50.1"/>
    <x v="1"/>
    <n v="1.72"/>
    <x v="0"/>
    <n v="11506"/>
    <n v="3"/>
    <n v="0.1139"/>
    <n v="11.39"/>
    <n v="45769"/>
    <n v="362"/>
    <s v="Processor"/>
    <s v="Yes"/>
    <n v="4450071"/>
    <n v="87.707923616053947"/>
    <n v="99.744074522224992"/>
    <n v="506863.08689999999"/>
    <n v="3943207.9131"/>
    <n v="4495840"/>
  </r>
  <r>
    <s v="F0920"/>
    <x v="4"/>
    <s v="Northern"/>
    <x v="3"/>
    <x v="0"/>
    <x v="4"/>
    <n v="4.24"/>
    <n v="7646"/>
    <n v="5000"/>
    <n v="15.3"/>
    <x v="0"/>
    <n v="1.57"/>
    <x v="0"/>
    <n v="2189"/>
    <n v="30"/>
    <n v="0.34600000000000003"/>
    <n v="34.6"/>
    <n v="51058"/>
    <n v="255"/>
    <s v="Local Market"/>
    <s v="No"/>
    <n v="1209003"/>
    <n v="62.749974961529631"/>
    <n v="99.826278251608457"/>
    <n v="418315.03800000006"/>
    <n v="790687.96199999994"/>
    <n v="1260061"/>
  </r>
  <r>
    <s v="F1349"/>
    <x v="3"/>
    <s v="Korhogo"/>
    <x v="3"/>
    <x v="1"/>
    <x v="3"/>
    <n v="0.84"/>
    <n v="1824"/>
    <n v="1414"/>
    <n v="22"/>
    <x v="1"/>
    <n v="1.84"/>
    <x v="2"/>
    <n v="6154"/>
    <n v="14"/>
    <n v="0.22440000000000002"/>
    <n v="22.44"/>
    <n v="18058"/>
    <n v="349"/>
    <s v="Local Market"/>
    <s v="No"/>
    <n v="464340"/>
    <n v="74.656632904779869"/>
    <n v="98.724289901699422"/>
    <n v="104197.89600000001"/>
    <n v="360142.10399999999"/>
    <n v="482398"/>
  </r>
  <r>
    <s v="F0797"/>
    <x v="0"/>
    <s v="Savanes"/>
    <x v="0"/>
    <x v="0"/>
    <x v="0"/>
    <n v="0.6"/>
    <n v="7014"/>
    <n v="5313"/>
    <n v="20.399999999999999"/>
    <x v="1"/>
    <n v="1.1200000000000001"/>
    <x v="2"/>
    <n v="4170"/>
    <n v="14"/>
    <n v="0.24249999999999999"/>
    <n v="24.25"/>
    <n v="5165"/>
    <n v="307"/>
    <s v="Local Market"/>
    <s v="No"/>
    <n v="1605446"/>
    <n v="75.507080542725731"/>
    <n v="99.741092045192786"/>
    <n v="389320.6549999998"/>
    <n v="1216125.3450000002"/>
    <n v="1610611"/>
  </r>
  <r>
    <s v="F0913"/>
    <x v="1"/>
    <s v="Kaduna"/>
    <x v="1"/>
    <x v="1"/>
    <x v="1"/>
    <n v="0.55000000000000004"/>
    <n v="3584"/>
    <n v="2835"/>
    <n v="14.7"/>
    <x v="0"/>
    <n v="0.76"/>
    <x v="0"/>
    <n v="2264"/>
    <n v="3"/>
    <n v="0.20879999999999999"/>
    <n v="20.88"/>
    <n v="5965"/>
    <n v="282"/>
    <s v="Local Market"/>
    <s v="Yes"/>
    <n v="783247"/>
    <n v="78.521997435416594"/>
    <n v="99.713131579347504"/>
    <n v="163541.97360000003"/>
    <n v="619705.02639999997"/>
    <n v="789212"/>
  </r>
  <r>
    <s v="F0012"/>
    <x v="3"/>
    <s v="Yamoussoukro"/>
    <x v="0"/>
    <x v="0"/>
    <x v="4"/>
    <n v="1.85"/>
    <n v="5613"/>
    <n v="3545"/>
    <n v="47.5"/>
    <x v="3"/>
    <n v="3.38"/>
    <x v="1"/>
    <n v="10029"/>
    <n v="30"/>
    <n v="0.36829999999999996"/>
    <n v="36.83"/>
    <n v="37596"/>
    <n v="201"/>
    <s v="Processor"/>
    <s v="No"/>
    <n v="657795"/>
    <n v="59.754742511766764"/>
    <n v="98.557789790204367"/>
    <n v="242265.89849999995"/>
    <n v="415529.10150000005"/>
    <n v="695391"/>
  </r>
  <r>
    <s v="F0140"/>
    <x v="2"/>
    <s v="Zou"/>
    <x v="4"/>
    <x v="0"/>
    <x v="6"/>
    <n v="1.43"/>
    <n v="19564"/>
    <n v="15610"/>
    <n v="3.5"/>
    <x v="0"/>
    <n v="1.18"/>
    <x v="0"/>
    <n v="458"/>
    <n v="3"/>
    <n v="0.2021"/>
    <n v="20.21"/>
    <n v="40328"/>
    <n v="376"/>
    <s v="Processor"/>
    <s v="No"/>
    <n v="5769881"/>
    <n v="79.23618668278543"/>
    <n v="99.992117323146218"/>
    <n v="1166092.9501"/>
    <n v="4603788.0499"/>
    <n v="5810209"/>
  </r>
  <r>
    <s v="F1002"/>
    <x v="2"/>
    <s v="Borgou"/>
    <x v="4"/>
    <x v="1"/>
    <x v="6"/>
    <n v="1.75"/>
    <n v="15177"/>
    <n v="12546"/>
    <n v="69.7"/>
    <x v="2"/>
    <n v="1.99"/>
    <x v="2"/>
    <n v="2247"/>
    <n v="3"/>
    <n v="0.17329999999999998"/>
    <n v="17.329999999999998"/>
    <n v="41405"/>
    <n v="277"/>
    <s v="Local Market"/>
    <s v="No"/>
    <n v="3396838"/>
    <n v="81.674447518689036"/>
    <n v="99.934646853058382"/>
    <n v="588672.02540000016"/>
    <n v="2808165.9745999998"/>
    <n v="3438243"/>
  </r>
  <r>
    <s v="F0632"/>
    <x v="3"/>
    <s v="Sassandra"/>
    <x v="1"/>
    <x v="1"/>
    <x v="7"/>
    <n v="1.37"/>
    <n v="32889"/>
    <n v="20088"/>
    <n v="1.5"/>
    <x v="4"/>
    <n v="1.17"/>
    <x v="0"/>
    <n v="308"/>
    <n v="7"/>
    <n v="0.38919999999999999"/>
    <n v="38.92"/>
    <n v="25330"/>
    <n v="416"/>
    <s v="Local Market"/>
    <s v="Yes"/>
    <n v="8247404"/>
    <n v="60.892981246586686"/>
    <n v="99.996276926104471"/>
    <n v="3209889.6367999995"/>
    <n v="5037514.3632000005"/>
    <n v="8272734"/>
  </r>
  <r>
    <s v="F0303"/>
    <x v="3"/>
    <s v="Bouaké"/>
    <x v="2"/>
    <x v="0"/>
    <x v="4"/>
    <n v="3.96"/>
    <n v="7683"/>
    <n v="4512"/>
    <n v="17.600000000000001"/>
    <x v="1"/>
    <n v="0.9"/>
    <x v="0"/>
    <n v="4414"/>
    <n v="30"/>
    <n v="0.41270000000000001"/>
    <n v="41.27"/>
    <n v="54822"/>
    <n v="280"/>
    <s v="Local Market"/>
    <s v="Yes"/>
    <n v="1191491"/>
    <n v="56.146623223861091"/>
    <n v="99.645835355965957"/>
    <n v="491728.33570000005"/>
    <n v="699762.66429999995"/>
    <n v="1246313"/>
  </r>
  <r>
    <s v="F0507"/>
    <x v="4"/>
    <s v="Eastern"/>
    <x v="3"/>
    <x v="1"/>
    <x v="0"/>
    <n v="1.56"/>
    <n v="10654"/>
    <n v="8186"/>
    <n v="14.7"/>
    <x v="0"/>
    <n v="0.71"/>
    <x v="2"/>
    <n v="2105"/>
    <n v="14"/>
    <n v="0.2316"/>
    <n v="23.16"/>
    <n v="22550"/>
    <n v="320"/>
    <s v="Local Market"/>
    <s v="No"/>
    <n v="2568670"/>
    <n v="76.171302629649347"/>
    <n v="99.918764134268798"/>
    <n v="594903.97200000007"/>
    <n v="1973766.0279999999"/>
    <n v="2591220"/>
  </r>
  <r>
    <s v="F0796"/>
    <x v="1"/>
    <s v="Katsina"/>
    <x v="2"/>
    <x v="0"/>
    <x v="0"/>
    <n v="5.38"/>
    <n v="50076"/>
    <n v="43120"/>
    <n v="35.6"/>
    <x v="0"/>
    <n v="2.72"/>
    <x v="1"/>
    <n v="6354"/>
    <n v="3"/>
    <n v="0.1389"/>
    <n v="13.89"/>
    <n v="74678"/>
    <n v="394"/>
    <s v="Local Market"/>
    <s v="No"/>
    <n v="16738356"/>
    <n v="85.727527533697952"/>
    <n v="99.962207891805846"/>
    <n v="2324957.6484000012"/>
    <n v="14413398.351599999"/>
    <n v="16813034"/>
  </r>
  <r>
    <s v="F0206"/>
    <x v="4"/>
    <s v="Greater Accra"/>
    <x v="2"/>
    <x v="0"/>
    <x v="6"/>
    <n v="10.06"/>
    <n v="131288"/>
    <n v="108785"/>
    <n v="5.2"/>
    <x v="2"/>
    <n v="0.8"/>
    <x v="0"/>
    <n v="200"/>
    <n v="2"/>
    <n v="0.1714"/>
    <n v="17.14"/>
    <n v="173354"/>
    <n v="290"/>
    <s v="Export"/>
    <s v="Yes"/>
    <n v="31058620"/>
    <n v="82.400083107138869"/>
    <n v="99.99935963061445"/>
    <n v="5323447.4679999985"/>
    <n v="25735172.532000002"/>
    <n v="31231974"/>
  </r>
  <r>
    <s v="F0859"/>
    <x v="1"/>
    <s v="Oyo"/>
    <x v="2"/>
    <x v="0"/>
    <x v="7"/>
    <n v="4.51"/>
    <n v="67600"/>
    <n v="48503"/>
    <n v="47.7"/>
    <x v="1"/>
    <n v="1.87"/>
    <x v="2"/>
    <n v="13818"/>
    <n v="1"/>
    <n v="0.28249999999999997"/>
    <n v="28.25"/>
    <n v="172359"/>
    <n v="442"/>
    <s v="Local Market"/>
    <s v="No"/>
    <n v="21037766"/>
    <n v="71.166940812465754"/>
    <n v="99.934851869095539"/>
    <n v="5943168.8949999996"/>
    <n v="15094597.105"/>
    <n v="21210125"/>
  </r>
  <r>
    <s v="F0446"/>
    <x v="1"/>
    <s v="Enugu"/>
    <x v="0"/>
    <x v="1"/>
    <x v="0"/>
    <n v="0.92"/>
    <n v="7437"/>
    <n v="4551"/>
    <n v="18.899999999999999"/>
    <x v="1"/>
    <n v="0.68"/>
    <x v="0"/>
    <n v="5833"/>
    <n v="30"/>
    <n v="0.38799999999999996"/>
    <n v="38.799999999999997"/>
    <n v="14364"/>
    <n v="377"/>
    <s v="Local Market"/>
    <s v="No"/>
    <n v="1678373"/>
    <n v="60.680677270007109"/>
    <n v="99.655410143454063"/>
    <n v="651208.72399999981"/>
    <n v="1027164.2760000002"/>
    <n v="1692737"/>
  </r>
  <r>
    <s v="F1467"/>
    <x v="4"/>
    <s v="Eastern"/>
    <x v="3"/>
    <x v="0"/>
    <x v="3"/>
    <n v="0.42"/>
    <n v="1165"/>
    <n v="1033"/>
    <n v="6"/>
    <x v="2"/>
    <n v="0.56000000000000005"/>
    <x v="0"/>
    <n v="250"/>
    <n v="7"/>
    <n v="0.11320000000000001"/>
    <n v="11.32"/>
    <n v="9289"/>
    <n v="363"/>
    <s v="Local Market"/>
    <s v="Yes"/>
    <n v="361691"/>
    <n v="86.459533883228218"/>
    <n v="99.932610922421688"/>
    <n v="40943.421199999982"/>
    <n v="320747.57880000002"/>
    <n v="370980"/>
  </r>
  <r>
    <s v="F0999"/>
    <x v="3"/>
    <s v="Bouaké"/>
    <x v="2"/>
    <x v="0"/>
    <x v="3"/>
    <n v="0.2"/>
    <n v="388"/>
    <n v="316"/>
    <n v="3"/>
    <x v="2"/>
    <n v="0.34"/>
    <x v="2"/>
    <n v="200"/>
    <n v="14"/>
    <n v="0.18429999999999999"/>
    <n v="18.43"/>
    <n v="2995"/>
    <n v="340"/>
    <s v="Local Market"/>
    <s v="Yes"/>
    <n v="103171"/>
    <n v="79.268866397905157"/>
    <n v="99.811615771527613"/>
    <n v="19014.415300000008"/>
    <n v="84156.584699999992"/>
    <n v="106166"/>
  </r>
  <r>
    <s v="F0292"/>
    <x v="2"/>
    <s v="Mono"/>
    <x v="2"/>
    <x v="0"/>
    <x v="6"/>
    <n v="1.38"/>
    <n v="19273"/>
    <n v="16114"/>
    <n v="10.3"/>
    <x v="0"/>
    <n v="0.82"/>
    <x v="0"/>
    <n v="1149"/>
    <n v="2"/>
    <n v="0.16390000000000002"/>
    <n v="16.39"/>
    <n v="25005"/>
    <n v="270"/>
    <s v="Local Market"/>
    <s v="Yes"/>
    <n v="4281119"/>
    <n v="83.124489585065348"/>
    <n v="99.973317071222283"/>
    <n v="701675.40410000039"/>
    <n v="3579443.5958999996"/>
    <n v="4306124"/>
  </r>
  <r>
    <s v="F1115"/>
    <x v="4"/>
    <s v="Greater Accra"/>
    <x v="3"/>
    <x v="0"/>
    <x v="0"/>
    <n v="0.5"/>
    <n v="4303"/>
    <n v="3702"/>
    <n v="12.5"/>
    <x v="2"/>
    <n v="1.36"/>
    <x v="2"/>
    <n v="511"/>
    <n v="7"/>
    <n v="0.1396"/>
    <n v="13.96"/>
    <n v="4943"/>
    <n v="336"/>
    <s v="Local Market"/>
    <s v="Yes"/>
    <n v="1225980"/>
    <n v="85.694490394606333"/>
    <n v="99.958486436600822"/>
    <n v="171146.80799999996"/>
    <n v="1054833.192"/>
    <n v="1230923"/>
  </r>
  <r>
    <s v="F1492"/>
    <x v="3"/>
    <s v="Yamoussoukro"/>
    <x v="0"/>
    <x v="1"/>
    <x v="7"/>
    <n v="1.24"/>
    <n v="31306"/>
    <n v="23269"/>
    <n v="9.3000000000000007"/>
    <x v="1"/>
    <n v="0.46"/>
    <x v="0"/>
    <n v="2200"/>
    <n v="1"/>
    <n v="0.25670000000000004"/>
    <n v="25.67"/>
    <n v="27085"/>
    <n v="409"/>
    <s v="Local Market"/>
    <s v="Yes"/>
    <n v="9392566"/>
    <n v="74.116273605041201"/>
    <n v="99.976644569952754"/>
    <n v="2411071.6922000004"/>
    <n v="6981494.3077999996"/>
    <n v="9419651"/>
  </r>
  <r>
    <s v="F0342"/>
    <x v="0"/>
    <s v="Savanes"/>
    <x v="4"/>
    <x v="0"/>
    <x v="5"/>
    <n v="7.57"/>
    <n v="10169"/>
    <n v="8881"/>
    <n v="28.1"/>
    <x v="1"/>
    <n v="0.82"/>
    <x v="0"/>
    <n v="6215"/>
    <n v="7"/>
    <n v="0.12659999999999999"/>
    <n v="12.66"/>
    <n v="65696"/>
    <n v="263"/>
    <s v="Local Market"/>
    <s v="Yes"/>
    <n v="2240435"/>
    <n v="84.851898222607474"/>
    <n v="99.730500999292758"/>
    <n v="283639.071"/>
    <n v="1956795.929"/>
    <n v="2306131"/>
  </r>
  <r>
    <s v="F0172"/>
    <x v="1"/>
    <s v="Lagos"/>
    <x v="0"/>
    <x v="0"/>
    <x v="7"/>
    <n v="0.84"/>
    <n v="24400"/>
    <n v="16848"/>
    <n v="67"/>
    <x v="0"/>
    <n v="3.03"/>
    <x v="0"/>
    <n v="11512"/>
    <n v="5"/>
    <n v="0.3095"/>
    <n v="30.95"/>
    <n v="24250"/>
    <n v="365"/>
    <s v="Processor"/>
    <s v="Yes"/>
    <n v="6052263"/>
    <n v="68.774436942700518"/>
    <n v="99.810549240987385"/>
    <n v="1873175.3985000001"/>
    <n v="4179087.6014999999"/>
    <n v="6076513"/>
  </r>
  <r>
    <s v="F0995"/>
    <x v="0"/>
    <s v="Savanes"/>
    <x v="2"/>
    <x v="0"/>
    <x v="2"/>
    <n v="8.19"/>
    <n v="56362"/>
    <n v="46679"/>
    <n v="12.1"/>
    <x v="2"/>
    <n v="1.1100000000000001"/>
    <x v="0"/>
    <n v="415"/>
    <n v="7"/>
    <n v="0.17180000000000001"/>
    <n v="17.18"/>
    <n v="54293"/>
    <n v="89"/>
    <s v="Local Market"/>
    <s v="Yes"/>
    <n v="4058179"/>
    <n v="81.72660744681059"/>
    <n v="99.989908745883255"/>
    <n v="697195.15219999989"/>
    <n v="3360983.8478000001"/>
    <n v="4112472"/>
  </r>
  <r>
    <s v="F1444"/>
    <x v="4"/>
    <s v="Northern"/>
    <x v="3"/>
    <x v="1"/>
    <x v="0"/>
    <n v="2.91"/>
    <n v="24033"/>
    <n v="19613"/>
    <n v="10.199999999999999"/>
    <x v="1"/>
    <n v="0.82"/>
    <x v="2"/>
    <n v="2699"/>
    <n v="7"/>
    <n v="0.18390000000000001"/>
    <n v="18.39"/>
    <n v="52135"/>
    <n v="354"/>
    <s v="Processor"/>
    <s v="Yes"/>
    <n v="6818738"/>
    <n v="80.990757387016188"/>
    <n v="99.960718237697009"/>
    <n v="1253965.9181999993"/>
    <n v="5564772.0818000007"/>
    <n v="6870873"/>
  </r>
  <r>
    <s v="F1019"/>
    <x v="1"/>
    <s v="Lagos"/>
    <x v="2"/>
    <x v="1"/>
    <x v="4"/>
    <n v="2.02"/>
    <n v="4398"/>
    <n v="3923"/>
    <n v="5.9"/>
    <x v="2"/>
    <n v="1.61"/>
    <x v="0"/>
    <n v="228"/>
    <n v="3"/>
    <n v="0.1079"/>
    <n v="10.79"/>
    <n v="37879"/>
    <n v="273"/>
    <s v="Export"/>
    <s v="Yes"/>
    <n v="1022163"/>
    <n v="86.022215374485171"/>
    <n v="99.978491418264554"/>
    <n v="110291.38769999996"/>
    <n v="911871.61230000004"/>
    <n v="1060042"/>
  </r>
  <r>
    <s v="F0669"/>
    <x v="1"/>
    <s v="Oyo"/>
    <x v="4"/>
    <x v="1"/>
    <x v="1"/>
    <n v="3.51"/>
    <n v="18745"/>
    <n v="13980"/>
    <n v="10.199999999999999"/>
    <x v="3"/>
    <n v="1.19"/>
    <x v="2"/>
    <n v="1965"/>
    <n v="5"/>
    <n v="0.25420000000000004"/>
    <n v="25.42"/>
    <n v="83148"/>
    <n v="401"/>
    <s v="Local Market"/>
    <s v="Yes"/>
    <n v="5464808"/>
    <n v="73.462259008542958"/>
    <n v="99.964581550394414"/>
    <n v="1389154.1935999999"/>
    <n v="4075653.8064000001"/>
    <n v="5547956"/>
  </r>
  <r>
    <s v="F0018"/>
    <x v="1"/>
    <s v="Kaduna"/>
    <x v="4"/>
    <x v="1"/>
    <x v="6"/>
    <n v="5.47"/>
    <n v="68141"/>
    <n v="56482"/>
    <n v="35.9"/>
    <x v="1"/>
    <n v="1.71"/>
    <x v="0"/>
    <n v="10771"/>
    <n v="2"/>
    <n v="0.1711"/>
    <n v="17.11"/>
    <n v="130280"/>
    <n v="338"/>
    <s v="Processor"/>
    <s v="Yes"/>
    <n v="18758956"/>
    <n v="82.318303548115978"/>
    <n v="99.942978106684677"/>
    <n v="3209657.3716000002"/>
    <n v="15549298.6284"/>
    <n v="18889236"/>
  </r>
  <r>
    <s v="F0638"/>
    <x v="1"/>
    <s v="Kano"/>
    <x v="3"/>
    <x v="0"/>
    <x v="3"/>
    <n v="0.87"/>
    <n v="2550"/>
    <n v="1520"/>
    <n v="15.9"/>
    <x v="0"/>
    <n v="1.06"/>
    <x v="0"/>
    <n v="2177"/>
    <n v="30"/>
    <n v="0.40380000000000005"/>
    <n v="40.380000000000003"/>
    <n v="17166"/>
    <n v="401"/>
    <s v="Local Market"/>
    <s v="No"/>
    <n v="584082"/>
    <n v="57.917812350311351"/>
    <n v="99.637919793496195"/>
    <n v="235852.31160000002"/>
    <n v="348229.68839999998"/>
    <n v="601248"/>
  </r>
  <r>
    <s v="F0450"/>
    <x v="3"/>
    <s v="Sassandra"/>
    <x v="3"/>
    <x v="0"/>
    <x v="5"/>
    <n v="1.55"/>
    <n v="1675"/>
    <n v="1091"/>
    <n v="16.600000000000001"/>
    <x v="1"/>
    <n v="1.81"/>
    <x v="0"/>
    <n v="4124"/>
    <n v="30"/>
    <n v="0.34840000000000004"/>
    <n v="34.840000000000003"/>
    <n v="12379"/>
    <n v="187"/>
    <s v="Local Market"/>
    <s v="Yes"/>
    <n v="185474"/>
    <n v="61.083156889205625"/>
    <n v="97.915624226066839"/>
    <n v="64619.141600000003"/>
    <n v="120854.8584"/>
    <n v="197853"/>
  </r>
  <r>
    <s v="F1284"/>
    <x v="1"/>
    <s v="Lagos"/>
    <x v="4"/>
    <x v="0"/>
    <x v="2"/>
    <n v="0.52"/>
    <n v="7685"/>
    <n v="6089"/>
    <n v="38.9"/>
    <x v="0"/>
    <n v="2.23"/>
    <x v="1"/>
    <n v="5780"/>
    <n v="14"/>
    <n v="0.20760000000000001"/>
    <n v="20.76"/>
    <n v="6304"/>
    <n v="101"/>
    <s v="Local Market"/>
    <s v="No"/>
    <n v="596756"/>
    <n v="78.411676184790906"/>
    <n v="99.041554737505393"/>
    <n v="123886.54560000001"/>
    <n v="472869.45439999999"/>
    <n v="603060"/>
  </r>
  <r>
    <s v="F0769"/>
    <x v="0"/>
    <s v="Savanes"/>
    <x v="2"/>
    <x v="0"/>
    <x v="2"/>
    <n v="2.67"/>
    <n v="26342"/>
    <n v="10536"/>
    <n v="20"/>
    <x v="1"/>
    <n v="0.56999999999999995"/>
    <x v="0"/>
    <n v="4277"/>
    <n v="60"/>
    <n v="0.6"/>
    <n v="60"/>
    <n v="32622"/>
    <n v="105"/>
    <s v="Local Market"/>
    <s v="No"/>
    <n v="1058319"/>
    <n v="38.803894986071661"/>
    <n v="99.607953134037501"/>
    <n v="634991.39999999991"/>
    <n v="423327.60000000003"/>
    <n v="1090941"/>
  </r>
  <r>
    <s v="F0539"/>
    <x v="3"/>
    <s v="Bouaké"/>
    <x v="2"/>
    <x v="0"/>
    <x v="5"/>
    <n v="3.16"/>
    <n v="5541"/>
    <n v="3411"/>
    <n v="20.2"/>
    <x v="1"/>
    <n v="0.55000000000000004"/>
    <x v="2"/>
    <n v="5984"/>
    <n v="30"/>
    <n v="0.38439999999999996"/>
    <n v="38.44"/>
    <n v="48341"/>
    <n v="257"/>
    <s v="Local Market"/>
    <s v="Yes"/>
    <n v="813536"/>
    <n v="58.107219661274179"/>
    <n v="99.305701393586318"/>
    <n v="312723.23839999997"/>
    <n v="500812.76160000003"/>
    <n v="861877"/>
  </r>
  <r>
    <s v="F0799"/>
    <x v="3"/>
    <s v="Bouaké"/>
    <x v="4"/>
    <x v="0"/>
    <x v="5"/>
    <n v="1.02"/>
    <n v="2097"/>
    <n v="1368"/>
    <n v="39.5"/>
    <x v="3"/>
    <n v="2"/>
    <x v="2"/>
    <n v="8246"/>
    <n v="30"/>
    <n v="0.34740000000000004"/>
    <n v="34.74"/>
    <n v="13771"/>
    <n v="202"/>
    <s v="Local Market"/>
    <s v="No"/>
    <n v="251556"/>
    <n v="61.872875960607089"/>
    <n v="96.892136872613804"/>
    <n v="87390.554400000023"/>
    <n v="164165.44559999998"/>
    <n v="265327"/>
  </r>
  <r>
    <s v="F0404"/>
    <x v="3"/>
    <s v="Abidjan"/>
    <x v="2"/>
    <x v="1"/>
    <x v="6"/>
    <n v="3.13"/>
    <n v="31708"/>
    <n v="25724"/>
    <n v="67"/>
    <x v="0"/>
    <n v="2.5499999999999998"/>
    <x v="0"/>
    <n v="9269"/>
    <n v="4"/>
    <n v="0.18870000000000001"/>
    <n v="18.87"/>
    <n v="89404"/>
    <n v="308"/>
    <s v="Processor"/>
    <s v="Yes"/>
    <n v="7745090"/>
    <n v="80.204178049022687"/>
    <n v="99.881689870462594"/>
    <n v="1461498.483"/>
    <n v="6283591.517"/>
    <n v="7834494"/>
  </r>
  <r>
    <s v="F1481"/>
    <x v="1"/>
    <s v="Enugu"/>
    <x v="2"/>
    <x v="0"/>
    <x v="0"/>
    <n v="0.77"/>
    <n v="5376"/>
    <n v="4986"/>
    <n v="15"/>
    <x v="4"/>
    <n v="1.1100000000000001"/>
    <x v="2"/>
    <n v="3307"/>
    <n v="1"/>
    <n v="7.2400000000000006E-2"/>
    <n v="7.24"/>
    <n v="11896"/>
    <n v="318"/>
    <s v="Local Market"/>
    <s v="No"/>
    <n v="1554490"/>
    <n v="92.055529352279692"/>
    <n v="99.788877071168926"/>
    <n v="112545.07600000012"/>
    <n v="1441944.9239999999"/>
    <n v="1566386"/>
  </r>
  <r>
    <s v="F0699"/>
    <x v="2"/>
    <s v="Mono"/>
    <x v="0"/>
    <x v="0"/>
    <x v="1"/>
    <n v="0.55000000000000004"/>
    <n v="6179"/>
    <n v="5006"/>
    <n v="13.6"/>
    <x v="1"/>
    <n v="1.03"/>
    <x v="2"/>
    <n v="3099"/>
    <n v="1"/>
    <n v="0.1898"/>
    <n v="18.98"/>
    <n v="9763"/>
    <n v="289"/>
    <s v="Processor"/>
    <s v="No"/>
    <n v="1419405"/>
    <n v="80.466532346092279"/>
    <n v="99.783160552153419"/>
    <n v="269403.0689999999"/>
    <n v="1150001.9310000001"/>
    <n v="1429168"/>
  </r>
  <r>
    <s v="F0828"/>
    <x v="1"/>
    <s v="Kano"/>
    <x v="1"/>
    <x v="1"/>
    <x v="1"/>
    <n v="5.18"/>
    <n v="31748"/>
    <n v="26055"/>
    <n v="39.1"/>
    <x v="2"/>
    <n v="2.48"/>
    <x v="0"/>
    <n v="1675"/>
    <n v="2"/>
    <n v="0.17929999999999999"/>
    <n v="17.93"/>
    <n v="105256"/>
    <n v="319"/>
    <s v="Export"/>
    <s v="Yes"/>
    <n v="8121499"/>
    <n v="81.019967524254696"/>
    <n v="99.979639602735233"/>
    <n v="1456184.7707000002"/>
    <n v="6665314.2292999998"/>
    <n v="8226755"/>
  </r>
  <r>
    <s v="F0913"/>
    <x v="3"/>
    <s v="Abidjan"/>
    <x v="0"/>
    <x v="1"/>
    <x v="2"/>
    <n v="3.28"/>
    <n v="31139"/>
    <n v="28594"/>
    <n v="81.7"/>
    <x v="1"/>
    <n v="2.19"/>
    <x v="2"/>
    <n v="22521"/>
    <n v="1"/>
    <n v="8.1699999999999995E-2"/>
    <n v="8.17"/>
    <n v="19451"/>
    <n v="108"/>
    <s v="Local Market"/>
    <s v="No"/>
    <n v="3015299"/>
    <n v="91.2414225784661"/>
    <n v="99.257896037564876"/>
    <n v="246349.9282999998"/>
    <n v="2768949.0717000002"/>
    <n v="3034750"/>
  </r>
  <r>
    <s v="F0727"/>
    <x v="3"/>
    <s v="Bouaké"/>
    <x v="3"/>
    <x v="1"/>
    <x v="6"/>
    <n v="1.45"/>
    <n v="23307"/>
    <n v="18445"/>
    <n v="38.5"/>
    <x v="1"/>
    <n v="1"/>
    <x v="0"/>
    <n v="10579"/>
    <n v="7"/>
    <n v="0.20860000000000001"/>
    <n v="20.86"/>
    <n v="33982"/>
    <n v="287"/>
    <s v="Local Market"/>
    <s v="Yes"/>
    <n v="5196217"/>
    <n v="78.625806280028726"/>
    <n v="99.797732361617591"/>
    <n v="1083930.8662"/>
    <n v="4112286.1338"/>
    <n v="5230199"/>
  </r>
  <r>
    <s v="F0077"/>
    <x v="3"/>
    <s v="Yamoussoukro"/>
    <x v="0"/>
    <x v="0"/>
    <x v="2"/>
    <n v="0.62"/>
    <n v="5841"/>
    <n v="4370"/>
    <n v="5.2"/>
    <x v="0"/>
    <n v="0.51"/>
    <x v="0"/>
    <n v="805"/>
    <n v="14"/>
    <n v="0.25180000000000002"/>
    <n v="25.18"/>
    <n v="7676"/>
    <n v="108"/>
    <s v="Processor"/>
    <s v="No"/>
    <n v="458760"/>
    <n v="73.58870927629944"/>
    <n v="99.827414693548519"/>
    <n v="115515.76799999998"/>
    <n v="343244.23200000002"/>
    <n v="466436"/>
  </r>
  <r>
    <s v="F0281"/>
    <x v="1"/>
    <s v="Kaduna"/>
    <x v="4"/>
    <x v="1"/>
    <x v="3"/>
    <n v="0.62"/>
    <n v="1815"/>
    <n v="1135"/>
    <n v="17"/>
    <x v="1"/>
    <n v="0.95"/>
    <x v="0"/>
    <n v="4769"/>
    <n v="30"/>
    <n v="0.37450000000000006"/>
    <n v="37.450000000000003"/>
    <n v="10469"/>
    <n v="354"/>
    <s v="Local Market"/>
    <s v="No"/>
    <n v="382535"/>
    <n v="60.883767722465933"/>
    <n v="98.786526345787834"/>
    <n v="143259.35750000001"/>
    <n v="239275.64249999999"/>
    <n v="393004"/>
  </r>
  <r>
    <s v="F0353"/>
    <x v="1"/>
    <s v="Enugu"/>
    <x v="1"/>
    <x v="0"/>
    <x v="5"/>
    <n v="6.6"/>
    <n v="9164"/>
    <n v="8223"/>
    <n v="6.3"/>
    <x v="2"/>
    <n v="1.3"/>
    <x v="2"/>
    <n v="278"/>
    <n v="3"/>
    <n v="0.1026"/>
    <n v="10.26"/>
    <n v="48457"/>
    <n v="192"/>
    <s v="Local Market"/>
    <s v="Yes"/>
    <n v="1514293"/>
    <n v="86.957385263157889"/>
    <n v="99.982210846264593"/>
    <n v="155366.46179999993"/>
    <n v="1358926.5382000001"/>
    <n v="1562750"/>
  </r>
  <r>
    <s v="F0910"/>
    <x v="3"/>
    <s v="Abidjan"/>
    <x v="2"/>
    <x v="0"/>
    <x v="4"/>
    <n v="0.36"/>
    <n v="997"/>
    <n v="863"/>
    <n v="30.7"/>
    <x v="1"/>
    <n v="1.25"/>
    <x v="2"/>
    <n v="7315"/>
    <n v="7"/>
    <n v="0.1343"/>
    <n v="13.43"/>
    <n v="5145"/>
    <n v="299"/>
    <s v="Local Market"/>
    <s v="No"/>
    <n v="242997"/>
    <n v="84.775049326595251"/>
    <n v="97.05209114136261"/>
    <n v="32634.497100000008"/>
    <n v="210362.50289999999"/>
    <n v="248142"/>
  </r>
  <r>
    <s v="F0118"/>
    <x v="4"/>
    <s v="Northern"/>
    <x v="4"/>
    <x v="0"/>
    <x v="0"/>
    <n v="1.87"/>
    <n v="10729"/>
    <n v="8715"/>
    <n v="3.1"/>
    <x v="0"/>
    <n v="0.8"/>
    <x v="2"/>
    <n v="426"/>
    <n v="14"/>
    <n v="0.18770000000000001"/>
    <n v="18.77"/>
    <n v="34469"/>
    <n v="392"/>
    <s v="Processor"/>
    <s v="Yes"/>
    <n v="3347223"/>
    <n v="80.402036699380076"/>
    <n v="99.987402755780238"/>
    <n v="628273.75710000005"/>
    <n v="2718949.2429"/>
    <n v="3381692"/>
  </r>
  <r>
    <s v="F1196"/>
    <x v="0"/>
    <s v="Central"/>
    <x v="2"/>
    <x v="0"/>
    <x v="7"/>
    <n v="0.81"/>
    <n v="16613"/>
    <n v="12414"/>
    <n v="35.200000000000003"/>
    <x v="1"/>
    <n v="1.29"/>
    <x v="2"/>
    <n v="6191"/>
    <n v="4"/>
    <n v="0.25269999999999998"/>
    <n v="25.27"/>
    <n v="15101"/>
    <n v="406"/>
    <s v="Local Market"/>
    <s v="No"/>
    <n v="4968392"/>
    <n v="74.503552861416694"/>
    <n v="99.875769866637725"/>
    <n v="1255512.6583999996"/>
    <n v="3712879.3416000004"/>
    <n v="4983493"/>
  </r>
  <r>
    <s v="F0772"/>
    <x v="2"/>
    <s v="Zou"/>
    <x v="0"/>
    <x v="0"/>
    <x v="1"/>
    <n v="1.17"/>
    <n v="6919"/>
    <n v="5156"/>
    <n v="30"/>
    <x v="1"/>
    <n v="2.12"/>
    <x v="0"/>
    <n v="7145"/>
    <n v="3"/>
    <n v="0.25480000000000003"/>
    <n v="25.48"/>
    <n v="21419"/>
    <n v="275"/>
    <s v="Local Market"/>
    <s v="No"/>
    <n v="1375157"/>
    <n v="73.37710202667094"/>
    <n v="99.488391609192774"/>
    <n v="350390.00360000005"/>
    <n v="1024766.9963999999"/>
    <n v="1396576"/>
  </r>
  <r>
    <s v="F0914"/>
    <x v="2"/>
    <s v="Mono"/>
    <x v="4"/>
    <x v="1"/>
    <x v="6"/>
    <n v="1.9"/>
    <n v="18390"/>
    <n v="15158"/>
    <n v="31.1"/>
    <x v="1"/>
    <n v="1.78"/>
    <x v="2"/>
    <n v="7012"/>
    <n v="5"/>
    <n v="0.1757"/>
    <n v="17.57"/>
    <n v="53999"/>
    <n v="291"/>
    <s v="Local Market"/>
    <s v="Yes"/>
    <n v="4305858"/>
    <n v="81.409063402767572"/>
    <n v="99.839169036966126"/>
    <n v="756539.25059999991"/>
    <n v="3549318.7494000001"/>
    <n v="4359857"/>
  </r>
  <r>
    <s v="F0026"/>
    <x v="3"/>
    <s v="Korhogo"/>
    <x v="0"/>
    <x v="0"/>
    <x v="5"/>
    <n v="7.38"/>
    <n v="14486"/>
    <n v="13190"/>
    <n v="27.8"/>
    <x v="1"/>
    <n v="2.0099999999999998"/>
    <x v="2"/>
    <n v="6645"/>
    <n v="1"/>
    <n v="8.9399999999999993E-2"/>
    <n v="8.94"/>
    <n v="55896"/>
    <n v="271"/>
    <s v="Local Market"/>
    <s v="Yes"/>
    <n v="3476205"/>
    <n v="89.618962566472476"/>
    <n v="99.811868346913073"/>
    <n v="310772.72699999996"/>
    <n v="3165432.273"/>
    <n v="3532101"/>
  </r>
  <r>
    <s v="F0033"/>
    <x v="0"/>
    <s v="Central"/>
    <x v="3"/>
    <x v="1"/>
    <x v="5"/>
    <n v="3.35"/>
    <n v="4211"/>
    <n v="3283"/>
    <n v="3.1"/>
    <x v="2"/>
    <n v="1.38"/>
    <x v="1"/>
    <n v="200"/>
    <n v="14"/>
    <n v="0.22030000000000002"/>
    <n v="22.03"/>
    <n v="49102"/>
    <n v="220"/>
    <s v="Local Market"/>
    <s v="Yes"/>
    <n v="665736"/>
    <n v="72.614264938349663"/>
    <n v="99.972021632873464"/>
    <n v="146661.64080000005"/>
    <n v="519074.35919999995"/>
    <n v="714838"/>
  </r>
  <r>
    <s v="F0172"/>
    <x v="3"/>
    <s v="Yamoussoukro"/>
    <x v="0"/>
    <x v="0"/>
    <x v="1"/>
    <n v="2.06"/>
    <n v="12263"/>
    <n v="9595"/>
    <n v="93.7"/>
    <x v="1"/>
    <n v="2.46"/>
    <x v="0"/>
    <n v="27546"/>
    <n v="3"/>
    <n v="0.2175"/>
    <n v="21.75"/>
    <n v="38270"/>
    <n v="313"/>
    <s v="Local Market"/>
    <s v="No"/>
    <n v="2907387"/>
    <n v="77.233375355650708"/>
    <n v="99.064860572700766"/>
    <n v="632356.67249999987"/>
    <n v="2275030.3275000001"/>
    <n v="2945657"/>
  </r>
  <r>
    <s v="F0800"/>
    <x v="3"/>
    <s v="Abidjan"/>
    <x v="0"/>
    <x v="1"/>
    <x v="6"/>
    <n v="3.59"/>
    <n v="28058"/>
    <n v="22701"/>
    <n v="200"/>
    <x v="4"/>
    <n v="4.82"/>
    <x v="0"/>
    <n v="44850"/>
    <n v="5"/>
    <n v="0.19089999999999999"/>
    <n v="19.09"/>
    <n v="66054"/>
    <n v="309"/>
    <s v="Local Market"/>
    <s v="No"/>
    <n v="6833559"/>
    <n v="80.135401607307543"/>
    <n v="99.349963541433411"/>
    <n v="1304526.4130999995"/>
    <n v="5529032.5869000005"/>
    <n v="6899613"/>
  </r>
  <r>
    <s v="F1161"/>
    <x v="2"/>
    <s v="Mono"/>
    <x v="4"/>
    <x v="0"/>
    <x v="5"/>
    <n v="6.01"/>
    <n v="9030"/>
    <n v="8043"/>
    <n v="31.7"/>
    <x v="1"/>
    <n v="1.31"/>
    <x v="0"/>
    <n v="7791"/>
    <n v="7"/>
    <n v="0.10929999999999999"/>
    <n v="10.93"/>
    <n v="54877"/>
    <n v="198"/>
    <s v="Local Market"/>
    <s v="Yes"/>
    <n v="1513921"/>
    <n v="85.954306080196446"/>
    <n v="99.503377745254653"/>
    <n v="165471.5652999999"/>
    <n v="1348449.4347000001"/>
    <n v="1568798"/>
  </r>
  <r>
    <s v="F0293"/>
    <x v="3"/>
    <s v="Bouaké"/>
    <x v="4"/>
    <x v="1"/>
    <x v="4"/>
    <n v="2.09"/>
    <n v="4838"/>
    <n v="3712"/>
    <n v="41.4"/>
    <x v="1"/>
    <n v="1.47"/>
    <x v="0"/>
    <n v="10799"/>
    <n v="14"/>
    <n v="0.23260000000000003"/>
    <n v="23.26"/>
    <n v="42686"/>
    <n v="301"/>
    <s v="Local Market"/>
    <s v="Yes"/>
    <n v="1052654"/>
    <n v="73.749400149725204"/>
    <n v="99.014096079756058"/>
    <n v="244847.32040000008"/>
    <n v="807806.67959999992"/>
    <n v="1095340"/>
  </r>
  <r>
    <s v="F0556"/>
    <x v="0"/>
    <s v="Lomé"/>
    <x v="0"/>
    <x v="0"/>
    <x v="6"/>
    <n v="1.86"/>
    <n v="34050"/>
    <n v="28309"/>
    <n v="14"/>
    <x v="1"/>
    <n v="1.61"/>
    <x v="2"/>
    <n v="3279"/>
    <n v="1"/>
    <n v="0.1686"/>
    <n v="16.86"/>
    <n v="45991"/>
    <n v="362"/>
    <s v="Local Market"/>
    <s v="No"/>
    <n v="10096110"/>
    <n v="82.76298820135986"/>
    <n v="99.967669420764011"/>
    <n v="1702204.1459999997"/>
    <n v="8393905.8540000003"/>
    <n v="10142101"/>
  </r>
  <r>
    <s v="F1401"/>
    <x v="4"/>
    <s v="Central"/>
    <x v="2"/>
    <x v="1"/>
    <x v="1"/>
    <n v="2.75"/>
    <n v="22193"/>
    <n v="17672"/>
    <n v="1"/>
    <x v="2"/>
    <n v="1.29"/>
    <x v="2"/>
    <n v="200"/>
    <n v="3"/>
    <n v="0.20370000000000002"/>
    <n v="20.37"/>
    <n v="36357"/>
    <n v="315"/>
    <s v="Export"/>
    <s v="Yes"/>
    <n v="5474457"/>
    <n v="79.104649677887878"/>
    <n v="99.996370772085569"/>
    <n v="1115146.8909"/>
    <n v="4359310.1091"/>
    <n v="5510814"/>
  </r>
  <r>
    <s v="F0988"/>
    <x v="3"/>
    <s v="Korhogo"/>
    <x v="2"/>
    <x v="1"/>
    <x v="7"/>
    <n v="1.93"/>
    <n v="43210"/>
    <n v="31219"/>
    <n v="6.7"/>
    <x v="2"/>
    <n v="0.33"/>
    <x v="0"/>
    <n v="284"/>
    <n v="3"/>
    <n v="0.27750000000000002"/>
    <n v="27.75"/>
    <n v="45724"/>
    <n v="458"/>
    <s v="Processor"/>
    <s v="No"/>
    <n v="14109311"/>
    <n v="72.016615977989446"/>
    <n v="99.997993646783641"/>
    <n v="3915333.8025000002"/>
    <n v="10193977.1975"/>
    <n v="14155035"/>
  </r>
  <r>
    <s v="F0543"/>
    <x v="4"/>
    <s v="Ashanti"/>
    <x v="0"/>
    <x v="0"/>
    <x v="6"/>
    <n v="4.43"/>
    <n v="69038"/>
    <n v="52372"/>
    <n v="14.4"/>
    <x v="0"/>
    <n v="1.66"/>
    <x v="1"/>
    <n v="1935"/>
    <n v="7"/>
    <n v="0.2414"/>
    <n v="24.14"/>
    <n v="133392"/>
    <n v="406"/>
    <s v="Local Market"/>
    <s v="Yes"/>
    <n v="20915075"/>
    <n v="75.379246835410868"/>
    <n v="99.990806931450166"/>
    <n v="5048899.1050000004"/>
    <n v="15866175.895"/>
    <n v="21048467"/>
  </r>
  <r>
    <s v="F1271"/>
    <x v="4"/>
    <s v="Northern"/>
    <x v="1"/>
    <x v="1"/>
    <x v="3"/>
    <n v="0.79"/>
    <n v="1874"/>
    <n v="749"/>
    <n v="35.700000000000003"/>
    <x v="1"/>
    <n v="1.4"/>
    <x v="0"/>
    <n v="7475"/>
    <n v="60"/>
    <n v="0.6"/>
    <n v="60"/>
    <n v="14316"/>
    <n v="283"/>
    <s v="Local Market"/>
    <s v="Yes"/>
    <n v="188057"/>
    <n v="37.170373518206482"/>
    <n v="96.306325448552926"/>
    <n v="112834.2"/>
    <n v="75222.8"/>
    <n v="202373"/>
  </r>
  <r>
    <s v="F0223"/>
    <x v="3"/>
    <s v="Bouaké"/>
    <x v="3"/>
    <x v="1"/>
    <x v="1"/>
    <n v="5.03"/>
    <n v="53644"/>
    <n v="43038"/>
    <n v="54.3"/>
    <x v="1"/>
    <n v="2.73"/>
    <x v="0"/>
    <n v="14943"/>
    <n v="3"/>
    <n v="0.19769999999999999"/>
    <n v="19.77"/>
    <n v="113358"/>
    <n v="251"/>
    <s v="Export"/>
    <s v="Yes"/>
    <n v="10566212"/>
    <n v="79.378400886927096"/>
    <n v="99.860078636124854"/>
    <n v="2088940.1123999991"/>
    <n v="8477271.8876000009"/>
    <n v="10679570"/>
  </r>
  <r>
    <s v="F1280"/>
    <x v="1"/>
    <s v="Enugu"/>
    <x v="4"/>
    <x v="1"/>
    <x v="5"/>
    <n v="1.7"/>
    <n v="3522"/>
    <n v="1408"/>
    <n v="8.3000000000000007"/>
    <x v="4"/>
    <n v="1.51"/>
    <x v="0"/>
    <n v="1805"/>
    <n v="60"/>
    <n v="0.6"/>
    <n v="60"/>
    <n v="22630"/>
    <n v="228"/>
    <s v="Local Market"/>
    <s v="Yes"/>
    <n v="293379"/>
    <n v="37.135524621134209"/>
    <n v="99.428813736317636"/>
    <n v="176027.4"/>
    <n v="117351.6"/>
    <n v="316009"/>
  </r>
  <r>
    <s v="F0803"/>
    <x v="0"/>
    <s v="Kara"/>
    <x v="1"/>
    <x v="1"/>
    <x v="5"/>
    <n v="1.22"/>
    <n v="2046"/>
    <n v="1808"/>
    <n v="30.2"/>
    <x v="1"/>
    <n v="1.1599999999999999"/>
    <x v="1"/>
    <n v="5278"/>
    <n v="3"/>
    <n v="0.1162"/>
    <n v="11.62"/>
    <n v="17437"/>
    <n v="218"/>
    <s v="Local Market"/>
    <s v="No"/>
    <n v="367488"/>
    <n v="84.376409534324864"/>
    <n v="98.628823796843548"/>
    <n v="42702.10560000001"/>
    <n v="324785.89439999999"/>
    <n v="384925"/>
  </r>
  <r>
    <s v="F0545"/>
    <x v="4"/>
    <s v="Central"/>
    <x v="2"/>
    <x v="1"/>
    <x v="5"/>
    <n v="1.61"/>
    <n v="2106"/>
    <n v="842"/>
    <n v="2.6"/>
    <x v="2"/>
    <n v="1.5"/>
    <x v="2"/>
    <n v="200"/>
    <n v="60"/>
    <n v="0.6"/>
    <n v="60"/>
    <n v="13897"/>
    <n v="212"/>
    <s v="Local Market"/>
    <s v="Yes"/>
    <n v="162622"/>
    <n v="36.850877242676425"/>
    <n v="99.886697749250786"/>
    <n v="97573.2"/>
    <n v="65048.800000000003"/>
    <n v="176519"/>
  </r>
  <r>
    <s v="F1101"/>
    <x v="0"/>
    <s v="Plateaux"/>
    <x v="4"/>
    <x v="1"/>
    <x v="5"/>
    <n v="1.17"/>
    <n v="1392"/>
    <n v="556"/>
    <n v="25.7"/>
    <x v="1"/>
    <n v="0.92"/>
    <x v="2"/>
    <n v="5164"/>
    <n v="60"/>
    <n v="0.6"/>
    <n v="60"/>
    <n v="16953"/>
    <n v="201"/>
    <s v="Local Market"/>
    <s v="No"/>
    <n v="88522"/>
    <n v="33.570798767480447"/>
    <n v="95.104053093150029"/>
    <n v="53113.2"/>
    <n v="35408.800000000003"/>
    <n v="105475"/>
  </r>
  <r>
    <s v="F1342"/>
    <x v="2"/>
    <s v="Ouémé"/>
    <x v="4"/>
    <x v="0"/>
    <x v="5"/>
    <n v="0.43"/>
    <n v="1020"/>
    <n v="646"/>
    <n v="9.3000000000000007"/>
    <x v="2"/>
    <n v="1.57"/>
    <x v="2"/>
    <n v="334"/>
    <n v="30"/>
    <n v="0.36599999999999999"/>
    <n v="36.6"/>
    <n v="6562"/>
    <n v="267"/>
    <s v="Local Market"/>
    <s v="No"/>
    <n v="163862"/>
    <n v="60.958848518987942"/>
    <n v="99.804018213397171"/>
    <n v="59973.491999999998"/>
    <n v="103888.508"/>
    <n v="170424"/>
  </r>
  <r>
    <s v="F0310"/>
    <x v="0"/>
    <s v="Kara"/>
    <x v="2"/>
    <x v="1"/>
    <x v="6"/>
    <n v="3.67"/>
    <n v="37076"/>
    <n v="30509"/>
    <n v="43.7"/>
    <x v="1"/>
    <n v="1.91"/>
    <x v="0"/>
    <n v="10129"/>
    <n v="4"/>
    <n v="0.17710000000000001"/>
    <n v="17.71"/>
    <n v="72625"/>
    <n v="271"/>
    <s v="Processor"/>
    <s v="No"/>
    <n v="8102506"/>
    <n v="81.558964466746772"/>
    <n v="99.876099844760901"/>
    <n v="1434953.8125999998"/>
    <n v="6667552.1874000002"/>
    <n v="8175131"/>
  </r>
  <r>
    <s v="F0577"/>
    <x v="2"/>
    <s v="Borgou"/>
    <x v="4"/>
    <x v="0"/>
    <x v="1"/>
    <n v="0.95"/>
    <n v="9899"/>
    <n v="7372"/>
    <n v="28.7"/>
    <x v="4"/>
    <n v="1.47"/>
    <x v="0"/>
    <n v="4300"/>
    <n v="7"/>
    <n v="0.25519999999999998"/>
    <n v="25.52"/>
    <n v="11681"/>
    <n v="304"/>
    <s v="Local Market"/>
    <s v="No"/>
    <n v="2202697"/>
    <n v="74.087112751300822"/>
    <n v="99.805814544761546"/>
    <n v="562128.27439999999"/>
    <n v="1640568.7256"/>
    <n v="2214378"/>
  </r>
  <r>
    <s v="F0299"/>
    <x v="1"/>
    <s v="Katsina"/>
    <x v="2"/>
    <x v="1"/>
    <x v="6"/>
    <n v="1.68"/>
    <n v="23902"/>
    <n v="19097"/>
    <n v="18.8"/>
    <x v="0"/>
    <n v="1.28"/>
    <x v="0"/>
    <n v="3125"/>
    <n v="5"/>
    <n v="0.20100000000000001"/>
    <n v="20.100000000000001"/>
    <n v="36279"/>
    <n v="282"/>
    <s v="Local Market"/>
    <s v="Yes"/>
    <n v="5292097"/>
    <n v="79.355989573558617"/>
    <n v="99.941351736439017"/>
    <n v="1063711.4970000004"/>
    <n v="4228385.5029999996"/>
    <n v="5328376"/>
  </r>
  <r>
    <s v="F0554"/>
    <x v="3"/>
    <s v="Korhogo"/>
    <x v="1"/>
    <x v="0"/>
    <x v="3"/>
    <n v="0.99"/>
    <n v="3518"/>
    <n v="2731"/>
    <n v="78.3"/>
    <x v="1"/>
    <n v="2.95"/>
    <x v="1"/>
    <n v="19747"/>
    <n v="14"/>
    <n v="0.2235"/>
    <n v="22.35"/>
    <n v="21549"/>
    <n v="310"/>
    <s v="Processor"/>
    <s v="No"/>
    <n v="796848"/>
    <n v="75.605417908423405"/>
    <n v="97.587112367225188"/>
    <n v="178095.52800000005"/>
    <n v="618752.47199999995"/>
    <n v="818397"/>
  </r>
  <r>
    <s v="F1344"/>
    <x v="2"/>
    <s v="Borgou"/>
    <x v="2"/>
    <x v="0"/>
    <x v="2"/>
    <n v="3.33"/>
    <n v="32656"/>
    <n v="28090"/>
    <n v="3.1"/>
    <x v="0"/>
    <n v="1.04"/>
    <x v="2"/>
    <n v="371"/>
    <n v="7"/>
    <n v="0.13980000000000001"/>
    <n v="13.98"/>
    <n v="41305"/>
    <n v="97"/>
    <s v="Processor"/>
    <s v="No"/>
    <n v="2655807"/>
    <n v="84.702644213514304"/>
    <n v="99.986244546018114"/>
    <n v="371281.81859999988"/>
    <n v="2284525.1814000001"/>
    <n v="2697112"/>
  </r>
  <r>
    <s v="F1198"/>
    <x v="2"/>
    <s v="Borgou"/>
    <x v="1"/>
    <x v="0"/>
    <x v="0"/>
    <n v="0.59"/>
    <n v="6875"/>
    <n v="4444"/>
    <n v="19.7"/>
    <x v="0"/>
    <n v="1.59"/>
    <x v="0"/>
    <n v="2857"/>
    <n v="30"/>
    <n v="0.35350000000000004"/>
    <n v="35.35"/>
    <n v="11024"/>
    <n v="300"/>
    <s v="Local Market"/>
    <s v="No"/>
    <n v="1305987"/>
    <n v="64.108849166787522"/>
    <n v="99.783069389701367"/>
    <n v="461666.40450000006"/>
    <n v="844320.59549999994"/>
    <n v="1317011"/>
  </r>
  <r>
    <s v="F0606"/>
    <x v="3"/>
    <s v="Bouaké"/>
    <x v="2"/>
    <x v="0"/>
    <x v="2"/>
    <n v="0.51"/>
    <n v="4448"/>
    <n v="3631"/>
    <n v="45.6"/>
    <x v="1"/>
    <n v="2.0099999999999998"/>
    <x v="2"/>
    <n v="13148"/>
    <n v="7"/>
    <n v="0.18350000000000002"/>
    <n v="18.350000000000001"/>
    <n v="5082"/>
    <n v="89"/>
    <s v="Local Market"/>
    <s v="No"/>
    <n v="301698"/>
    <n v="80.297417367494617"/>
    <n v="95.714192581002678"/>
    <n v="55361.583000000013"/>
    <n v="246336.41699999999"/>
    <n v="306780"/>
  </r>
  <r>
    <s v="F1498"/>
    <x v="2"/>
    <s v="Atlantique"/>
    <x v="1"/>
    <x v="1"/>
    <x v="0"/>
    <n v="0.33"/>
    <n v="1779"/>
    <n v="1053"/>
    <n v="19.3"/>
    <x v="1"/>
    <n v="1.29"/>
    <x v="0"/>
    <n v="4212"/>
    <n v="30"/>
    <n v="0.40789999999999998"/>
    <n v="40.79"/>
    <n v="5477"/>
    <n v="296"/>
    <s v="Export"/>
    <s v="No"/>
    <n v="298883"/>
    <n v="58.144507918254703"/>
    <n v="98.616112498357211"/>
    <n v="121914.37569999998"/>
    <n v="176968.62430000002"/>
    <n v="304360"/>
  </r>
  <r>
    <s v="F0197"/>
    <x v="3"/>
    <s v="Yamoussoukro"/>
    <x v="3"/>
    <x v="0"/>
    <x v="4"/>
    <n v="1.1100000000000001"/>
    <n v="2751"/>
    <n v="2423"/>
    <n v="23"/>
    <x v="1"/>
    <n v="1.46"/>
    <x v="1"/>
    <n v="6606"/>
    <n v="3"/>
    <n v="0.1192"/>
    <n v="11.92"/>
    <n v="12492"/>
    <n v="245"/>
    <s v="Local Market"/>
    <s v="Yes"/>
    <n v="568601"/>
    <n v="86.186507288850493"/>
    <n v="98.863176806466441"/>
    <n v="67777.239200000011"/>
    <n v="500823.76079999999"/>
    <n v="581093"/>
  </r>
  <r>
    <s v="F0482"/>
    <x v="2"/>
    <s v="Zou"/>
    <x v="3"/>
    <x v="0"/>
    <x v="2"/>
    <n v="1.92"/>
    <n v="18008"/>
    <n v="13506"/>
    <n v="14.3"/>
    <x v="2"/>
    <n v="1.75"/>
    <x v="0"/>
    <n v="482"/>
    <n v="14"/>
    <n v="0.25"/>
    <n v="25"/>
    <n v="19479"/>
    <n v="96"/>
    <s v="Local Market"/>
    <s v="No"/>
    <n v="1263650"/>
    <n v="73.861435600005919"/>
    <n v="99.962435577404918"/>
    <n v="315912.5"/>
    <n v="947737.5"/>
    <n v="1283129"/>
  </r>
  <r>
    <s v="F0254"/>
    <x v="4"/>
    <s v="Eastern"/>
    <x v="0"/>
    <x v="1"/>
    <x v="7"/>
    <n v="1.29"/>
    <n v="23934"/>
    <n v="16741"/>
    <n v="77.2"/>
    <x v="3"/>
    <n v="4.24"/>
    <x v="1"/>
    <n v="12120"/>
    <n v="4"/>
    <n v="0.30049999999999999"/>
    <n v="30.05"/>
    <n v="42450"/>
    <n v="440"/>
    <s v="Local Market"/>
    <s v="No"/>
    <n v="7237810"/>
    <n v="69.542133041951786"/>
    <n v="99.833522429144011"/>
    <n v="2174961.9050000003"/>
    <n v="5062848.0949999997"/>
    <n v="7280260"/>
  </r>
  <r>
    <s v="F0092"/>
    <x v="2"/>
    <s v="Zou"/>
    <x v="4"/>
    <x v="0"/>
    <x v="1"/>
    <n v="1.71"/>
    <n v="18302"/>
    <n v="14200"/>
    <n v="18.600000000000001"/>
    <x v="1"/>
    <n v="1.97"/>
    <x v="0"/>
    <n v="3411"/>
    <n v="3"/>
    <n v="0.22409999999999999"/>
    <n v="22.41"/>
    <n v="27120"/>
    <n v="263"/>
    <s v="Local Market"/>
    <s v="No"/>
    <n v="3666723"/>
    <n v="77.020338322446307"/>
    <n v="99.907657147312435"/>
    <n v="821712.62429999979"/>
    <n v="2845010.3757000002"/>
    <n v="3693843"/>
  </r>
  <r>
    <s v="F0704"/>
    <x v="0"/>
    <s v="Kara"/>
    <x v="3"/>
    <x v="1"/>
    <x v="4"/>
    <n v="5.01"/>
    <n v="7560"/>
    <n v="6507"/>
    <n v="4.4000000000000004"/>
    <x v="0"/>
    <n v="0.19"/>
    <x v="0"/>
    <n v="467"/>
    <n v="3"/>
    <n v="0.13919999999999999"/>
    <n v="13.92"/>
    <n v="92188"/>
    <n v="183"/>
    <s v="Local Market"/>
    <s v="No"/>
    <n v="1086219"/>
    <n v="79.345872453235586"/>
    <n v="99.960370228622196"/>
    <n v="151201.68480000005"/>
    <n v="935017.31519999995"/>
    <n v="1178407"/>
  </r>
  <r>
    <s v="F0024"/>
    <x v="0"/>
    <s v="Lomé"/>
    <x v="4"/>
    <x v="0"/>
    <x v="0"/>
    <n v="1.1200000000000001"/>
    <n v="10092"/>
    <n v="8725"/>
    <n v="35.6"/>
    <x v="0"/>
    <n v="1.81"/>
    <x v="1"/>
    <n v="4472"/>
    <n v="7"/>
    <n v="0.13539999999999999"/>
    <n v="13.54"/>
    <n v="16270"/>
    <n v="265"/>
    <s v="Processor"/>
    <s v="No"/>
    <n v="2268262"/>
    <n v="85.844248414992663"/>
    <n v="99.80424874766473"/>
    <n v="307122.67479999992"/>
    <n v="1961139.3252000001"/>
    <n v="2284532"/>
  </r>
  <r>
    <s v="F0130"/>
    <x v="2"/>
    <s v="Mono"/>
    <x v="0"/>
    <x v="0"/>
    <x v="5"/>
    <n v="3.63"/>
    <n v="8141"/>
    <n v="6599"/>
    <n v="23.6"/>
    <x v="1"/>
    <n v="1.35"/>
    <x v="0"/>
    <n v="5115"/>
    <n v="14"/>
    <n v="0.1893"/>
    <n v="18.93"/>
    <n v="43763"/>
    <n v="184"/>
    <s v="Local Market"/>
    <s v="No"/>
    <n v="1153196"/>
    <n v="78.105933219099398"/>
    <n v="99.572667067125948"/>
    <n v="218300.00280000002"/>
    <n v="934895.99719999998"/>
    <n v="1196959"/>
  </r>
  <r>
    <s v="F0205"/>
    <x v="4"/>
    <s v="Eastern"/>
    <x v="4"/>
    <x v="1"/>
    <x v="7"/>
    <n v="3.63"/>
    <n v="55143"/>
    <n v="35396"/>
    <n v="12.2"/>
    <x v="0"/>
    <n v="1.0900000000000001"/>
    <x v="1"/>
    <n v="1761"/>
    <n v="7"/>
    <n v="0.35810000000000003"/>
    <n v="35.81"/>
    <n v="79568"/>
    <n v="403"/>
    <s v="Processor"/>
    <s v="No"/>
    <n v="14040614"/>
    <n v="63.828285829460263"/>
    <n v="99.987528489363669"/>
    <n v="5027943.8734000009"/>
    <n v="9012670.1265999991"/>
    <n v="14120182"/>
  </r>
  <r>
    <s v="F1465"/>
    <x v="2"/>
    <s v="Mono"/>
    <x v="2"/>
    <x v="0"/>
    <x v="2"/>
    <n v="0.37"/>
    <n v="2606"/>
    <n v="1042"/>
    <n v="32.700000000000003"/>
    <x v="1"/>
    <n v="1.27"/>
    <x v="0"/>
    <n v="6678"/>
    <n v="60"/>
    <n v="0.6"/>
    <n v="60"/>
    <n v="3833"/>
    <n v="80"/>
    <s v="Local Market"/>
    <s v="Yes"/>
    <n v="72016"/>
    <n v="37.978615406926927"/>
    <n v="91.195665071391844"/>
    <n v="43209.599999999999"/>
    <n v="28806.400000000001"/>
    <n v="75849"/>
  </r>
  <r>
    <s v="F0984"/>
    <x v="0"/>
    <s v="Plateaux"/>
    <x v="0"/>
    <x v="0"/>
    <x v="4"/>
    <n v="2.41"/>
    <n v="4329"/>
    <n v="3741"/>
    <n v="33.799999999999997"/>
    <x v="0"/>
    <n v="1.8"/>
    <x v="0"/>
    <n v="4133"/>
    <n v="7"/>
    <n v="0.13570000000000002"/>
    <n v="13.57"/>
    <n v="30713"/>
    <n v="232"/>
    <s v="Local Market"/>
    <s v="No"/>
    <n v="824387"/>
    <n v="83.325655958367435"/>
    <n v="99.516664717576901"/>
    <n v="111869.31590000005"/>
    <n v="712517.68409999995"/>
    <n v="855100"/>
  </r>
  <r>
    <s v="F1182"/>
    <x v="3"/>
    <s v="Yamoussoukro"/>
    <x v="0"/>
    <x v="1"/>
    <x v="0"/>
    <n v="0.94"/>
    <n v="9655"/>
    <n v="5584"/>
    <n v="23.9"/>
    <x v="0"/>
    <n v="1.9"/>
    <x v="0"/>
    <n v="3833"/>
    <n v="30"/>
    <n v="0.42159999999999997"/>
    <n v="42.16"/>
    <n v="9829"/>
    <n v="286"/>
    <s v="Processor"/>
    <s v="Yes"/>
    <n v="1567392"/>
    <n v="57.479549967949964"/>
    <n v="99.756977620764616"/>
    <n v="660812.46719999996"/>
    <n v="906579.53280000004"/>
    <n v="1577221"/>
  </r>
  <r>
    <s v="F0956"/>
    <x v="4"/>
    <s v="Greater Accra"/>
    <x v="0"/>
    <x v="1"/>
    <x v="3"/>
    <n v="1.22"/>
    <n v="2658"/>
    <n v="2396"/>
    <n v="13.3"/>
    <x v="3"/>
    <n v="1.91"/>
    <x v="0"/>
    <n v="2683"/>
    <n v="1"/>
    <n v="9.820000000000001E-2"/>
    <n v="9.82"/>
    <n v="32829"/>
    <n v="411"/>
    <s v="Local Market"/>
    <s v="No"/>
    <n v="939397"/>
    <n v="87.134906348935331"/>
    <n v="99.72403535803403"/>
    <n v="92248.785400000052"/>
    <n v="847148.21459999995"/>
    <n v="972226"/>
  </r>
  <r>
    <s v="F1237"/>
    <x v="4"/>
    <s v="Eastern"/>
    <x v="0"/>
    <x v="1"/>
    <x v="0"/>
    <n v="11.37"/>
    <n v="115171"/>
    <n v="90029"/>
    <n v="18.5"/>
    <x v="2"/>
    <n v="1.88"/>
    <x v="0"/>
    <n v="727"/>
    <n v="14"/>
    <n v="0.21829999999999999"/>
    <n v="21.83"/>
    <n v="137010"/>
    <n v="341"/>
    <s v="Processor"/>
    <s v="Yes"/>
    <n v="30255154"/>
    <n v="77.817604175207805"/>
    <n v="99.997607936045625"/>
    <n v="6604700.1181999967"/>
    <n v="23650453.881800003"/>
    <n v="30392164"/>
  </r>
  <r>
    <s v="F1071"/>
    <x v="4"/>
    <s v="Central"/>
    <x v="0"/>
    <x v="0"/>
    <x v="2"/>
    <n v="2.77"/>
    <n v="41821"/>
    <n v="25523"/>
    <n v="24.9"/>
    <x v="3"/>
    <n v="1.24"/>
    <x v="0"/>
    <n v="4369"/>
    <n v="30"/>
    <n v="0.38969999999999999"/>
    <n v="38.97"/>
    <n v="15524"/>
    <n v="97"/>
    <s v="Local Market"/>
    <s v="Yes"/>
    <n v="2431081"/>
    <n v="60.642757384212011"/>
    <n v="99.821426016868273"/>
    <n v="947392.26569999987"/>
    <n v="1483688.7343000001"/>
    <n v="2446605"/>
  </r>
  <r>
    <s v="F1322"/>
    <x v="1"/>
    <s v="Kano"/>
    <x v="1"/>
    <x v="1"/>
    <x v="5"/>
    <n v="3.96"/>
    <n v="3810"/>
    <n v="3503"/>
    <n v="2.5"/>
    <x v="2"/>
    <n v="1.05"/>
    <x v="1"/>
    <n v="200"/>
    <n v="1"/>
    <n v="8.0399999999999985E-2"/>
    <n v="8.0399999999999991"/>
    <n v="42927"/>
    <n v="170"/>
    <s v="Local Market"/>
    <s v="No"/>
    <n v="546428"/>
    <n v="85.261886095816621"/>
    <n v="99.966064596041434"/>
    <n v="43932.811199999996"/>
    <n v="502495.1888"/>
    <n v="589355"/>
  </r>
  <r>
    <s v="F0988"/>
    <x v="1"/>
    <s v="Kaduna"/>
    <x v="0"/>
    <x v="1"/>
    <x v="5"/>
    <n v="13.06"/>
    <n v="13097"/>
    <n v="7894"/>
    <n v="29.3"/>
    <x v="0"/>
    <n v="1.99"/>
    <x v="1"/>
    <n v="5237"/>
    <n v="30"/>
    <n v="0.3972"/>
    <n v="39.72"/>
    <n v="101690"/>
    <n v="220"/>
    <s v="Local Market"/>
    <s v="Yes"/>
    <n v="1612387"/>
    <n v="56.703805231620287"/>
    <n v="99.694471135194036"/>
    <n v="640440.11639999994"/>
    <n v="971946.88360000006"/>
    <n v="1714077"/>
  </r>
  <r>
    <s v="F0523"/>
    <x v="1"/>
    <s v="Kano"/>
    <x v="2"/>
    <x v="1"/>
    <x v="0"/>
    <n v="4.58"/>
    <n v="39025"/>
    <n v="23336"/>
    <n v="7"/>
    <x v="4"/>
    <n v="1.04"/>
    <x v="1"/>
    <n v="1602"/>
    <n v="30"/>
    <n v="0.40200000000000002"/>
    <n v="40.200000000000003"/>
    <n v="74135"/>
    <n v="388"/>
    <s v="Local Market"/>
    <s v="Yes"/>
    <n v="8888088"/>
    <n v="59.305337793982581"/>
    <n v="99.982124970556967"/>
    <n v="3573011.3760000002"/>
    <n v="5315076.6239999998"/>
    <n v="8962223"/>
  </r>
  <r>
    <s v="F0921"/>
    <x v="2"/>
    <s v="Borgou"/>
    <x v="1"/>
    <x v="1"/>
    <x v="6"/>
    <n v="3.56"/>
    <n v="46671"/>
    <n v="38732"/>
    <n v="1.5"/>
    <x v="0"/>
    <n v="0.39"/>
    <x v="2"/>
    <n v="200"/>
    <n v="1"/>
    <n v="0.17010000000000003"/>
    <n v="17.010000000000002"/>
    <n v="68579"/>
    <n v="257"/>
    <s v="Local Market"/>
    <s v="Yes"/>
    <n v="9785804"/>
    <n v="82.412452810084616"/>
    <n v="99.997970446247123"/>
    <n v="1664565.2604"/>
    <n v="8121238.7396"/>
    <n v="9854383"/>
  </r>
  <r>
    <s v="F1001"/>
    <x v="4"/>
    <s v="Central"/>
    <x v="3"/>
    <x v="0"/>
    <x v="5"/>
    <n v="1.45"/>
    <n v="2236"/>
    <n v="1901"/>
    <n v="24.2"/>
    <x v="1"/>
    <n v="1.74"/>
    <x v="1"/>
    <n v="5450"/>
    <n v="7"/>
    <n v="0.1497"/>
    <n v="14.97"/>
    <n v="13084"/>
    <n v="203"/>
    <s v="Local Market"/>
    <s v="Yes"/>
    <n v="363510"/>
    <n v="82.075803916153745"/>
    <n v="98.552818154298791"/>
    <n v="54417.446999999986"/>
    <n v="309092.55300000001"/>
    <n v="376594"/>
  </r>
  <r>
    <s v="F0432"/>
    <x v="2"/>
    <s v="Borgou"/>
    <x v="2"/>
    <x v="0"/>
    <x v="0"/>
    <n v="1.01"/>
    <n v="11429"/>
    <n v="10153"/>
    <n v="9.3000000000000007"/>
    <x v="1"/>
    <n v="0.76"/>
    <x v="0"/>
    <n v="1868"/>
    <n v="3"/>
    <n v="0.1116"/>
    <n v="11.16"/>
    <n v="16140"/>
    <n v="256"/>
    <s v="Local Market"/>
    <s v="No"/>
    <n v="2555169"/>
    <n v="88.282355002840958"/>
    <n v="99.9273521774318"/>
    <n v="285156.86040000012"/>
    <n v="2270012.1395999999"/>
    <n v="2571309"/>
  </r>
  <r>
    <s v="F0951"/>
    <x v="2"/>
    <s v="Borgou"/>
    <x v="4"/>
    <x v="0"/>
    <x v="2"/>
    <n v="4.13"/>
    <n v="36674"/>
    <n v="29335"/>
    <n v="39.9"/>
    <x v="1"/>
    <n v="2.02"/>
    <x v="0"/>
    <n v="8091"/>
    <n v="7"/>
    <n v="0.20010000000000003"/>
    <n v="20.010000000000002"/>
    <n v="46854"/>
    <n v="112"/>
    <s v="Local Market"/>
    <s v="Yes"/>
    <n v="3197720"/>
    <n v="78.834886428850126"/>
    <n v="99.750629820740727"/>
    <n v="639863.77200000035"/>
    <n v="2557856.2279999997"/>
    <n v="3244574"/>
  </r>
  <r>
    <s v="F0656"/>
    <x v="2"/>
    <s v="Ouémé"/>
    <x v="1"/>
    <x v="0"/>
    <x v="2"/>
    <n v="0.83"/>
    <n v="11744"/>
    <n v="9495"/>
    <n v="16"/>
    <x v="4"/>
    <n v="1.75"/>
    <x v="2"/>
    <n v="2366"/>
    <n v="14"/>
    <n v="0.19149999999999998"/>
    <n v="19.149999999999999"/>
    <n v="10360"/>
    <n v="85"/>
    <s v="Local Market"/>
    <s v="No"/>
    <n v="786279"/>
    <n v="79.798575201565569"/>
    <n v="99.703002238153033"/>
    <n v="150572.42850000004"/>
    <n v="635706.57149999996"/>
    <n v="796639"/>
  </r>
  <r>
    <s v="F0203"/>
    <x v="1"/>
    <s v="Enugu"/>
    <x v="0"/>
    <x v="0"/>
    <x v="7"/>
    <n v="0.94"/>
    <n v="21494"/>
    <n v="14953"/>
    <n v="21.7"/>
    <x v="2"/>
    <n v="1.86"/>
    <x v="0"/>
    <n v="976"/>
    <n v="7"/>
    <n v="0.30430000000000001"/>
    <n v="30.43"/>
    <n v="31274"/>
    <n v="372"/>
    <s v="Local Market"/>
    <s v="Yes"/>
    <n v="5474641"/>
    <n v="69.17483731041979"/>
    <n v="99.982273609381906"/>
    <n v="1665933.2563"/>
    <n v="3808707.7437"/>
    <n v="5505915"/>
  </r>
  <r>
    <s v="F1125"/>
    <x v="1"/>
    <s v="Ogun"/>
    <x v="2"/>
    <x v="1"/>
    <x v="3"/>
    <n v="0.52"/>
    <n v="1362"/>
    <n v="1073"/>
    <n v="33"/>
    <x v="2"/>
    <n v="1.99"/>
    <x v="0"/>
    <n v="1563"/>
    <n v="14"/>
    <n v="0.21190000000000001"/>
    <n v="21.19"/>
    <n v="16429"/>
    <n v="409"/>
    <s v="Processor"/>
    <s v="No"/>
    <n v="416477"/>
    <n v="75.819120940804709"/>
    <n v="99.638951643081867"/>
    <n v="88251.47629999998"/>
    <n v="328225.52370000002"/>
    <n v="432906"/>
  </r>
  <r>
    <s v="F0025"/>
    <x v="3"/>
    <s v="Bouaké"/>
    <x v="3"/>
    <x v="1"/>
    <x v="4"/>
    <n v="3.02"/>
    <n v="5996"/>
    <n v="5229"/>
    <n v="2.8"/>
    <x v="1"/>
    <n v="0.59"/>
    <x v="0"/>
    <n v="670"/>
    <n v="7"/>
    <n v="0.12789999999999999"/>
    <n v="12.79"/>
    <n v="45144"/>
    <n v="211"/>
    <s v="Processor"/>
    <s v="No"/>
    <n v="1046472"/>
    <n v="83.603412848474193"/>
    <n v="99.938623105560936"/>
    <n v="133843.76879999996"/>
    <n v="912628.23120000004"/>
    <n v="1091616"/>
  </r>
  <r>
    <s v="F0659"/>
    <x v="2"/>
    <s v="Atlantique"/>
    <x v="4"/>
    <x v="0"/>
    <x v="2"/>
    <n v="0.2"/>
    <n v="2769"/>
    <n v="1613"/>
    <n v="13.2"/>
    <x v="0"/>
    <n v="1.45"/>
    <x v="0"/>
    <n v="1454"/>
    <n v="30"/>
    <n v="0.41720000000000002"/>
    <n v="41.72"/>
    <n v="1779"/>
    <n v="87"/>
    <s v="Local Market"/>
    <s v="No"/>
    <n v="135695"/>
    <n v="57.525820155083871"/>
    <n v="98.942345461687296"/>
    <n v="56611.953999999998"/>
    <n v="79083.046000000002"/>
    <n v="137474"/>
  </r>
  <r>
    <s v="F0644"/>
    <x v="1"/>
    <s v="Oyo"/>
    <x v="0"/>
    <x v="1"/>
    <x v="2"/>
    <n v="1.34"/>
    <n v="17749"/>
    <n v="10306"/>
    <n v="6"/>
    <x v="1"/>
    <n v="0.46"/>
    <x v="0"/>
    <n v="1512"/>
    <n v="30"/>
    <n v="0.41930000000000001"/>
    <n v="41.93"/>
    <n v="7742"/>
    <n v="96"/>
    <s v="Local Market"/>
    <s v="Yes"/>
    <n v="970229"/>
    <n v="57.610295223477991"/>
    <n v="99.845394188580244"/>
    <n v="406817.01970000006"/>
    <n v="563411.98029999994"/>
    <n v="977971"/>
  </r>
  <r>
    <s v="F0539"/>
    <x v="2"/>
    <s v="Mono"/>
    <x v="0"/>
    <x v="1"/>
    <x v="5"/>
    <n v="1.68"/>
    <n v="3344"/>
    <n v="2749"/>
    <n v="18.100000000000001"/>
    <x v="2"/>
    <n v="0.86"/>
    <x v="1"/>
    <n v="645"/>
    <n v="7"/>
    <n v="0.1777"/>
    <n v="17.77"/>
    <n v="17385"/>
    <n v="268"/>
    <s v="Processor"/>
    <s v="Yes"/>
    <n v="711335"/>
    <n v="80.268247131957409"/>
    <n v="99.911488637611157"/>
    <n v="126404.22950000002"/>
    <n v="584930.77049999998"/>
    <n v="728720"/>
  </r>
  <r>
    <s v="F0101"/>
    <x v="2"/>
    <s v="Ouémé"/>
    <x v="2"/>
    <x v="0"/>
    <x v="1"/>
    <n v="2.54"/>
    <n v="14055"/>
    <n v="10425"/>
    <n v="8.6999999999999993"/>
    <x v="2"/>
    <n v="0.3"/>
    <x v="2"/>
    <n v="339"/>
    <n v="3"/>
    <n v="0.25819999999999999"/>
    <n v="25.82"/>
    <n v="42426"/>
    <n v="268"/>
    <s v="Processor"/>
    <s v="No"/>
    <n v="2723196"/>
    <n v="73.042042361537469"/>
    <n v="99.987742359584928"/>
    <n v="703129.20720000006"/>
    <n v="2020066.7927999999"/>
    <n v="2765622"/>
  </r>
  <r>
    <s v="F0375"/>
    <x v="4"/>
    <s v="Northern"/>
    <x v="4"/>
    <x v="1"/>
    <x v="2"/>
    <n v="0.4"/>
    <n v="4291"/>
    <n v="3577"/>
    <n v="1"/>
    <x v="1"/>
    <n v="0.88"/>
    <x v="1"/>
    <n v="260"/>
    <n v="7"/>
    <n v="0.16620000000000001"/>
    <n v="16.62"/>
    <n v="2331"/>
    <n v="110"/>
    <s v="Local Market"/>
    <s v="No"/>
    <n v="386945"/>
    <n v="82.880717280284415"/>
    <n v="99.933209342471656"/>
    <n v="64310.25900000002"/>
    <n v="322634.74099999998"/>
    <n v="389276"/>
  </r>
  <r>
    <s v="F0218"/>
    <x v="3"/>
    <s v="Sassandra"/>
    <x v="0"/>
    <x v="0"/>
    <x v="3"/>
    <n v="0.9"/>
    <n v="3166"/>
    <n v="2577"/>
    <n v="23.6"/>
    <x v="1"/>
    <n v="0.53"/>
    <x v="2"/>
    <n v="6618"/>
    <n v="14"/>
    <n v="0.18600000000000003"/>
    <n v="18.600000000000001"/>
    <n v="17085"/>
    <n v="450"/>
    <s v="Local Market"/>
    <s v="No"/>
    <n v="1124351"/>
    <n v="80.181605801814555"/>
    <n v="99.420204023703477"/>
    <n v="209129.28600000008"/>
    <n v="915221.71399999992"/>
    <n v="1141436"/>
  </r>
  <r>
    <s v="F0748"/>
    <x v="0"/>
    <s v="Savanes"/>
    <x v="3"/>
    <x v="1"/>
    <x v="6"/>
    <n v="4.0599999999999996"/>
    <n v="30842"/>
    <n v="26832"/>
    <n v="10.9"/>
    <x v="1"/>
    <n v="0.31"/>
    <x v="2"/>
    <n v="2116"/>
    <n v="1"/>
    <n v="0.13"/>
    <n v="13"/>
    <n v="141619"/>
    <n v="286"/>
    <s v="Processor"/>
    <s v="Yes"/>
    <n v="7453478"/>
    <n v="85.377788591771775"/>
    <n v="99.972139921320291"/>
    <n v="968952.13999999966"/>
    <n v="6484525.8600000003"/>
    <n v="7595097"/>
  </r>
  <r>
    <s v="F0101"/>
    <x v="3"/>
    <s v="Abidjan"/>
    <x v="2"/>
    <x v="0"/>
    <x v="5"/>
    <n v="1.91"/>
    <n v="2280"/>
    <n v="1956"/>
    <n v="19.100000000000001"/>
    <x v="1"/>
    <n v="1.32"/>
    <x v="1"/>
    <n v="4194"/>
    <n v="7"/>
    <n v="0.14169999999999999"/>
    <n v="14.17"/>
    <n v="18948"/>
    <n v="217"/>
    <s v="Local Market"/>
    <s v="No"/>
    <n v="397066"/>
    <n v="81.920740119322915"/>
    <n v="98.991860850836758"/>
    <n v="56264.252199999988"/>
    <n v="340801.74780000001"/>
    <n v="416014"/>
  </r>
  <r>
    <s v="F0923"/>
    <x v="0"/>
    <s v="Savanes"/>
    <x v="3"/>
    <x v="1"/>
    <x v="7"/>
    <n v="4.7300000000000004"/>
    <n v="118846"/>
    <n v="82990"/>
    <n v="25.3"/>
    <x v="1"/>
    <n v="1.75"/>
    <x v="1"/>
    <n v="4974"/>
    <n v="4"/>
    <n v="0.30170000000000002"/>
    <n v="30.17"/>
    <n v="110420"/>
    <n v="412"/>
    <s v="Local Market"/>
    <s v="Yes"/>
    <n v="33734568"/>
    <n v="69.602178125753795"/>
    <n v="99.985303584684388"/>
    <n v="10177719.165600002"/>
    <n v="23556848.834399998"/>
    <n v="33844988"/>
  </r>
  <r>
    <s v="F1030"/>
    <x v="2"/>
    <s v="Mono"/>
    <x v="2"/>
    <x v="0"/>
    <x v="6"/>
    <n v="0.61"/>
    <n v="10242"/>
    <n v="8480"/>
    <n v="3.5"/>
    <x v="0"/>
    <n v="0.54"/>
    <x v="1"/>
    <n v="427"/>
    <n v="1"/>
    <n v="0.17199999999999999"/>
    <n v="17.2"/>
    <n v="13560"/>
    <n v="290"/>
    <s v="Local Market"/>
    <s v="No"/>
    <n v="2420621"/>
    <n v="82.338749172719687"/>
    <n v="99.982458165600661"/>
    <n v="416346.81199999992"/>
    <n v="2004274.1880000001"/>
    <n v="2434181"/>
  </r>
  <r>
    <s v="F0341"/>
    <x v="4"/>
    <s v="Central"/>
    <x v="1"/>
    <x v="0"/>
    <x v="6"/>
    <n v="2.63"/>
    <n v="33205"/>
    <n v="26221"/>
    <n v="86.1"/>
    <x v="0"/>
    <n v="2.52"/>
    <x v="0"/>
    <n v="12364"/>
    <n v="4"/>
    <n v="0.21030000000000001"/>
    <n v="21.03"/>
    <n v="83725"/>
    <n v="339"/>
    <s v="Local Market"/>
    <s v="Yes"/>
    <n v="8703941"/>
    <n v="78.217608722270498"/>
    <n v="99.859302800083654"/>
    <n v="1830438.7923000008"/>
    <n v="6873502.2076999992"/>
    <n v="8787666"/>
  </r>
  <r>
    <s v="F0929"/>
    <x v="4"/>
    <s v="Central"/>
    <x v="0"/>
    <x v="0"/>
    <x v="4"/>
    <n v="0.63"/>
    <n v="1892"/>
    <n v="1449"/>
    <n v="4.0999999999999996"/>
    <x v="2"/>
    <n v="1.36"/>
    <x v="1"/>
    <n v="200"/>
    <n v="14"/>
    <n v="0.23379999999999998"/>
    <n v="23.38"/>
    <n v="9719"/>
    <n v="267"/>
    <s v="Local Market"/>
    <s v="No"/>
    <n v="373096"/>
    <n v="74.67475287018533"/>
    <n v="99.947755443229752"/>
    <n v="87229.844800000021"/>
    <n v="285866.15519999998"/>
    <n v="382815"/>
  </r>
  <r>
    <s v="F1271"/>
    <x v="0"/>
    <s v="Lomé"/>
    <x v="0"/>
    <x v="0"/>
    <x v="0"/>
    <n v="1.66"/>
    <n v="9876"/>
    <n v="8806"/>
    <n v="9.6999999999999993"/>
    <x v="2"/>
    <n v="1.26"/>
    <x v="0"/>
    <n v="315"/>
    <n v="7"/>
    <n v="0.10830000000000001"/>
    <n v="10.83"/>
    <n v="17548"/>
    <n v="288"/>
    <s v="Local Market"/>
    <s v="No"/>
    <n v="2492904"/>
    <n v="88.54670381269986"/>
    <n v="99.987452458760416"/>
    <n v="269981.50320000015"/>
    <n v="2222922.4967999998"/>
    <n v="2510452"/>
  </r>
  <r>
    <s v="F0844"/>
    <x v="0"/>
    <s v="Lomé"/>
    <x v="4"/>
    <x v="1"/>
    <x v="1"/>
    <n v="5.01"/>
    <n v="39803"/>
    <n v="29999"/>
    <n v="29.9"/>
    <x v="0"/>
    <n v="0.97"/>
    <x v="0"/>
    <n v="3840"/>
    <n v="3"/>
    <n v="0.24629999999999999"/>
    <n v="24.63"/>
    <n v="78249"/>
    <n v="294"/>
    <s v="Processor"/>
    <s v="Yes"/>
    <n v="8649420"/>
    <n v="74.694260907465676"/>
    <n v="99.956001997784284"/>
    <n v="2130352.1459999997"/>
    <n v="6519067.8540000003"/>
    <n v="8727669"/>
  </r>
  <r>
    <s v="F0984"/>
    <x v="4"/>
    <s v="Eastern"/>
    <x v="3"/>
    <x v="0"/>
    <x v="0"/>
    <n v="0.97"/>
    <n v="7349"/>
    <n v="6067"/>
    <n v="51"/>
    <x v="1"/>
    <n v="1.99"/>
    <x v="2"/>
    <n v="13400"/>
    <n v="14"/>
    <n v="0.1744"/>
    <n v="17.440000000000001"/>
    <n v="8635"/>
    <n v="257"/>
    <s v="Export"/>
    <s v="No"/>
    <n v="1521592"/>
    <n v="82.094117748543198"/>
    <n v="99.124312928735421"/>
    <n v="265365.64479999989"/>
    <n v="1256226.3552000001"/>
    <n v="1530227"/>
  </r>
  <r>
    <s v="F0688"/>
    <x v="2"/>
    <s v="Atlantique"/>
    <x v="3"/>
    <x v="1"/>
    <x v="7"/>
    <n v="1.74"/>
    <n v="39032"/>
    <n v="28122"/>
    <n v="1"/>
    <x v="0"/>
    <n v="0.99"/>
    <x v="2"/>
    <n v="200"/>
    <n v="3"/>
    <n v="0.27949999999999997"/>
    <n v="27.95"/>
    <n v="65886"/>
    <n v="353"/>
    <s v="Local Market"/>
    <s v="Yes"/>
    <n v="9761710"/>
    <n v="71.566963629762569"/>
    <n v="99.997964914308639"/>
    <n v="2728397.9449999994"/>
    <n v="7033312.0550000006"/>
    <n v="9827596"/>
  </r>
  <r>
    <s v="F0731"/>
    <x v="4"/>
    <s v="Central"/>
    <x v="1"/>
    <x v="1"/>
    <x v="5"/>
    <n v="0.88"/>
    <n v="1276"/>
    <n v="1177"/>
    <n v="24.9"/>
    <x v="0"/>
    <n v="1.1000000000000001"/>
    <x v="2"/>
    <n v="3224"/>
    <n v="1"/>
    <n v="7.690000000000001E-2"/>
    <n v="7.69"/>
    <n v="6640"/>
    <n v="216"/>
    <s v="Local Market"/>
    <s v="No"/>
    <n v="241826"/>
    <n v="89.843109560261766"/>
    <n v="98.702438160553157"/>
    <n v="18596.419399999984"/>
    <n v="223229.58060000002"/>
    <n v="248466"/>
  </r>
  <r>
    <s v="F1218"/>
    <x v="0"/>
    <s v="Plateaux"/>
    <x v="0"/>
    <x v="1"/>
    <x v="3"/>
    <n v="2.86"/>
    <n v="7191"/>
    <n v="6323"/>
    <n v="55.8"/>
    <x v="4"/>
    <n v="1.98"/>
    <x v="2"/>
    <n v="7663"/>
    <n v="7"/>
    <n v="0.1206"/>
    <n v="12.06"/>
    <n v="41593"/>
    <n v="349"/>
    <s v="Processor"/>
    <s v="Yes"/>
    <n v="2135404"/>
    <n v="86.25984682569613"/>
    <n v="99.648001352321572"/>
    <n v="257529.72240000009"/>
    <n v="1877874.2775999999"/>
    <n v="2176997"/>
  </r>
  <r>
    <s v="F1294"/>
    <x v="1"/>
    <s v="Katsina"/>
    <x v="4"/>
    <x v="0"/>
    <x v="1"/>
    <n v="0.99"/>
    <n v="11111"/>
    <n v="8666"/>
    <n v="7.9"/>
    <x v="2"/>
    <n v="1.38"/>
    <x v="0"/>
    <n v="345"/>
    <n v="2"/>
    <n v="0.22"/>
    <n v="22"/>
    <n v="22566"/>
    <n v="326"/>
    <s v="Local Market"/>
    <s v="No"/>
    <n v="2773954"/>
    <n v="77.370593451861609"/>
    <n v="99.987663238596554"/>
    <n v="610269.87999999989"/>
    <n v="2163684.12"/>
    <n v="2796520"/>
  </r>
  <r>
    <s v="F1070"/>
    <x v="4"/>
    <s v="Ashanti"/>
    <x v="0"/>
    <x v="0"/>
    <x v="5"/>
    <n v="0.61"/>
    <n v="1334"/>
    <n v="829"/>
    <n v="6.9"/>
    <x v="0"/>
    <n v="1.6"/>
    <x v="0"/>
    <n v="1162"/>
    <n v="30"/>
    <n v="0.37799999999999995"/>
    <n v="37.799999999999997"/>
    <n v="4681"/>
    <n v="278"/>
    <s v="Local Market"/>
    <s v="Yes"/>
    <n v="222315"/>
    <n v="60.917342155808917"/>
    <n v="99.488096706549896"/>
    <n v="84035.069999999978"/>
    <n v="138279.93000000002"/>
    <n v="226996"/>
  </r>
  <r>
    <s v="F0099"/>
    <x v="0"/>
    <s v="Central"/>
    <x v="0"/>
    <x v="0"/>
    <x v="3"/>
    <n v="1.22"/>
    <n v="3004"/>
    <n v="2432"/>
    <n v="11.1"/>
    <x v="1"/>
    <n v="0.62"/>
    <x v="2"/>
    <n v="2394"/>
    <n v="14"/>
    <n v="0.19030000000000002"/>
    <n v="19.03"/>
    <n v="20615"/>
    <n v="359"/>
    <s v="Local Market"/>
    <s v="Yes"/>
    <n v="841349"/>
    <n v="79.033496213298932"/>
    <n v="99.722262182643362"/>
    <n v="160108.71470000001"/>
    <n v="681240.28529999999"/>
    <n v="861964"/>
  </r>
  <r>
    <s v="F1327"/>
    <x v="3"/>
    <s v="Abidjan"/>
    <x v="3"/>
    <x v="0"/>
    <x v="5"/>
    <n v="1.1200000000000001"/>
    <n v="2536"/>
    <n v="2174"/>
    <n v="2.2000000000000002"/>
    <x v="2"/>
    <n v="0.42"/>
    <x v="0"/>
    <n v="200"/>
    <n v="7"/>
    <n v="0.1426"/>
    <n v="14.26"/>
    <n v="10966"/>
    <n v="209"/>
    <s v="Local Market"/>
    <s v="No"/>
    <n v="438657"/>
    <n v="83.648859555672189"/>
    <n v="99.955518289767213"/>
    <n v="62552.488200000022"/>
    <n v="376104.51179999998"/>
    <n v="449623"/>
  </r>
  <r>
    <s v="F0429"/>
    <x v="0"/>
    <s v="Central"/>
    <x v="0"/>
    <x v="0"/>
    <x v="5"/>
    <n v="8.26"/>
    <n v="17428"/>
    <n v="14601"/>
    <n v="49.6"/>
    <x v="1"/>
    <n v="1.32"/>
    <x v="2"/>
    <n v="9146"/>
    <n v="7"/>
    <n v="0.16219999999999998"/>
    <n v="16.22"/>
    <n v="124873"/>
    <n v="223"/>
    <s v="Export"/>
    <s v="No"/>
    <n v="3089444"/>
    <n v="80.525230809531223"/>
    <n v="99.715460547295123"/>
    <n v="501107.81680000015"/>
    <n v="2588336.1831999999"/>
    <n v="3214317"/>
  </r>
  <r>
    <s v="F0614"/>
    <x v="1"/>
    <s v="Rivers"/>
    <x v="4"/>
    <x v="0"/>
    <x v="0"/>
    <n v="2.97"/>
    <n v="28344"/>
    <n v="24336"/>
    <n v="17.8"/>
    <x v="1"/>
    <n v="0.86"/>
    <x v="0"/>
    <n v="4676"/>
    <n v="3"/>
    <n v="0.1414"/>
    <n v="14.14"/>
    <n v="48978"/>
    <n v="422"/>
    <s v="Local Market"/>
    <s v="No"/>
    <n v="10113441"/>
    <n v="85.446195857502033"/>
    <n v="99.953987333133981"/>
    <n v="1430040.5573999994"/>
    <n v="8683400.4426000006"/>
    <n v="10162419"/>
  </r>
  <r>
    <s v="F1442"/>
    <x v="4"/>
    <s v="Eastern"/>
    <x v="1"/>
    <x v="0"/>
    <x v="6"/>
    <n v="1.82"/>
    <n v="29844"/>
    <n v="25304"/>
    <n v="33.200000000000003"/>
    <x v="0"/>
    <n v="1.1599999999999999"/>
    <x v="2"/>
    <n v="5093"/>
    <n v="1"/>
    <n v="0.15210000000000001"/>
    <n v="15.21"/>
    <n v="52973"/>
    <n v="307"/>
    <s v="Local Market"/>
    <s v="No"/>
    <n v="7632579"/>
    <n v="84.205581252979627"/>
    <n v="99.933732801495594"/>
    <n v="1160915.2659"/>
    <n v="6471663.7341"/>
    <n v="7685552"/>
  </r>
  <r>
    <s v="F1262"/>
    <x v="2"/>
    <s v="Borgou"/>
    <x v="4"/>
    <x v="0"/>
    <x v="5"/>
    <n v="1.81"/>
    <n v="4207"/>
    <n v="2669"/>
    <n v="16.399999999999999"/>
    <x v="0"/>
    <n v="1.79"/>
    <x v="1"/>
    <n v="2087"/>
    <n v="30"/>
    <n v="0.3654"/>
    <n v="36.54"/>
    <n v="18652"/>
    <n v="201"/>
    <s v="Local Market"/>
    <s v="No"/>
    <n v="510366"/>
    <n v="61.222541312393908"/>
    <n v="99.605495465182656"/>
    <n v="186487.73639999999"/>
    <n v="323878.26360000001"/>
    <n v="529018"/>
  </r>
  <r>
    <s v="F1493"/>
    <x v="0"/>
    <s v="Central"/>
    <x v="1"/>
    <x v="0"/>
    <x v="4"/>
    <n v="3.41"/>
    <n v="6775"/>
    <n v="5891"/>
    <n v="3.2"/>
    <x v="2"/>
    <n v="0.66"/>
    <x v="0"/>
    <n v="200"/>
    <n v="7"/>
    <n v="0.13039999999999999"/>
    <n v="13.04"/>
    <n v="54436"/>
    <n v="176"/>
    <s v="Local Market"/>
    <s v="Yes"/>
    <n v="971812"/>
    <n v="82.347319088563395"/>
    <n v="99.980511533274608"/>
    <n v="126724.28479999991"/>
    <n v="845087.71520000009"/>
    <n v="1026248"/>
  </r>
  <r>
    <s v="F0956"/>
    <x v="1"/>
    <s v="Kaduna"/>
    <x v="4"/>
    <x v="1"/>
    <x v="2"/>
    <n v="8.91"/>
    <n v="125764"/>
    <n v="111326"/>
    <n v="39.799999999999997"/>
    <x v="1"/>
    <n v="1.3"/>
    <x v="1"/>
    <n v="9135"/>
    <n v="7"/>
    <n v="0.1148"/>
    <n v="11.48"/>
    <n v="89284"/>
    <n v="95"/>
    <s v="Processor"/>
    <s v="No"/>
    <n v="10371792"/>
    <n v="87.764492662131516"/>
    <n v="99.912676286837026"/>
    <n v="1190681.7215999998"/>
    <n v="9181110.2784000002"/>
    <n v="10461076"/>
  </r>
  <r>
    <s v="F0625"/>
    <x v="1"/>
    <s v="Rivers"/>
    <x v="3"/>
    <x v="1"/>
    <x v="2"/>
    <n v="1.82"/>
    <n v="10998"/>
    <n v="8346"/>
    <n v="17.2"/>
    <x v="1"/>
    <n v="0.91"/>
    <x v="0"/>
    <n v="5308"/>
    <n v="14"/>
    <n v="0.24109999999999998"/>
    <n v="24.11"/>
    <n v="12638"/>
    <n v="81"/>
    <s v="Local Market"/>
    <s v="No"/>
    <n v="651320"/>
    <n v="74.445484202314006"/>
    <n v="99.200551842134587"/>
    <n v="157033.25199999998"/>
    <n v="494286.74800000002"/>
    <n v="663958"/>
  </r>
  <r>
    <s v="F1142"/>
    <x v="2"/>
    <s v="Atlantique"/>
    <x v="4"/>
    <x v="1"/>
    <x v="0"/>
    <n v="1.06"/>
    <n v="9490"/>
    <n v="5335"/>
    <n v="5.2"/>
    <x v="2"/>
    <n v="0.46"/>
    <x v="0"/>
    <n v="200"/>
    <n v="30"/>
    <n v="0.43780000000000002"/>
    <n v="43.78"/>
    <n v="14428"/>
    <n v="352"/>
    <s v="Processor"/>
    <s v="No"/>
    <n v="1844513"/>
    <n v="55.783653628598216"/>
    <n v="99.989241186245295"/>
    <n v="807527.79139999999"/>
    <n v="1036985.2086"/>
    <n v="1858941"/>
  </r>
  <r>
    <s v="F1490"/>
    <x v="4"/>
    <s v="Greater Accra"/>
    <x v="2"/>
    <x v="1"/>
    <x v="6"/>
    <n v="0.56999999999999995"/>
    <n v="4090"/>
    <n v="3240"/>
    <n v="10.8"/>
    <x v="2"/>
    <n v="1.65"/>
    <x v="1"/>
    <n v="367"/>
    <n v="1"/>
    <n v="0.20760000000000001"/>
    <n v="20.76"/>
    <n v="10635"/>
    <n v="353"/>
    <s v="Local Market"/>
    <s v="No"/>
    <n v="1121281"/>
    <n v="78.495494754027689"/>
    <n v="99.967577099360724"/>
    <n v="232777.93559999997"/>
    <n v="888503.06440000003"/>
    <n v="1131916"/>
  </r>
  <r>
    <s v="F1302"/>
    <x v="0"/>
    <s v="Kara"/>
    <x v="0"/>
    <x v="1"/>
    <x v="3"/>
    <n v="10.15"/>
    <n v="21306"/>
    <n v="14021"/>
    <n v="70.7"/>
    <x v="4"/>
    <n v="2.8"/>
    <x v="2"/>
    <n v="10202"/>
    <n v="30"/>
    <n v="0.34189999999999998"/>
    <n v="34.19"/>
    <n v="149460"/>
    <n v="326"/>
    <s v="Local Market"/>
    <s v="No"/>
    <n v="4365476"/>
    <n v="63.631461345188512"/>
    <n v="99.774038878956432"/>
    <n v="1492556.2443999997"/>
    <n v="2872919.7556000003"/>
    <n v="4514936"/>
  </r>
  <r>
    <s v="F1126"/>
    <x v="0"/>
    <s v="Kara"/>
    <x v="3"/>
    <x v="0"/>
    <x v="6"/>
    <n v="0.37"/>
    <n v="3216"/>
    <n v="2468"/>
    <n v="1"/>
    <x v="4"/>
    <n v="0.04"/>
    <x v="0"/>
    <n v="200"/>
    <n v="5"/>
    <n v="0.23250000000000001"/>
    <n v="23.25"/>
    <n v="10741"/>
    <n v="343"/>
    <s v="Local Market"/>
    <s v="No"/>
    <n v="827118"/>
    <n v="75.76609727889776"/>
    <n v="99.976129635177273"/>
    <n v="192304.93500000006"/>
    <n v="634813.06499999994"/>
    <n v="837859"/>
  </r>
  <r>
    <s v="F0819"/>
    <x v="4"/>
    <s v="Greater Accra"/>
    <x v="4"/>
    <x v="1"/>
    <x v="2"/>
    <n v="1.24"/>
    <n v="13645"/>
    <n v="10226"/>
    <n v="35.9"/>
    <x v="1"/>
    <n v="0.96"/>
    <x v="0"/>
    <n v="7607"/>
    <n v="14"/>
    <n v="0.2505"/>
    <n v="25.05"/>
    <n v="15286"/>
    <n v="110"/>
    <s v="Processor"/>
    <s v="No"/>
    <n v="1090719"/>
    <n v="73.914122494925437"/>
    <n v="99.312209257643502"/>
    <n v="273225.1094999999"/>
    <n v="817493.8905000001"/>
    <n v="1106005"/>
  </r>
  <r>
    <s v="F1368"/>
    <x v="1"/>
    <s v="Kaduna"/>
    <x v="1"/>
    <x v="0"/>
    <x v="6"/>
    <n v="1.03"/>
    <n v="17761"/>
    <n v="14556"/>
    <n v="13.1"/>
    <x v="0"/>
    <n v="1.29"/>
    <x v="0"/>
    <n v="2187"/>
    <n v="2"/>
    <n v="0.1804"/>
    <n v="18.04"/>
    <n v="32868"/>
    <n v="261"/>
    <s v="Local Market"/>
    <s v="Yes"/>
    <n v="3726070"/>
    <n v="81.243345115029825"/>
    <n v="99.941818673252925"/>
    <n v="672183.02799999993"/>
    <n v="3053886.9720000001"/>
    <n v="3758938"/>
  </r>
  <r>
    <s v="F0789"/>
    <x v="3"/>
    <s v="Bouaké"/>
    <x v="4"/>
    <x v="0"/>
    <x v="1"/>
    <n v="1.69"/>
    <n v="16259"/>
    <n v="12864"/>
    <n v="3.3"/>
    <x v="0"/>
    <n v="1.2"/>
    <x v="2"/>
    <n v="561"/>
    <n v="1"/>
    <n v="0.20879999999999999"/>
    <n v="20.88"/>
    <n v="22265"/>
    <n v="356"/>
    <s v="Processor"/>
    <s v="No"/>
    <n v="4510963"/>
    <n v="78.731401235499305"/>
    <n v="99.987624712456551"/>
    <n v="941889.07439999981"/>
    <n v="3569073.9256000002"/>
    <n v="4533228"/>
  </r>
  <r>
    <s v="F0533"/>
    <x v="2"/>
    <s v="Mono"/>
    <x v="4"/>
    <x v="0"/>
    <x v="5"/>
    <n v="0.45"/>
    <n v="477"/>
    <n v="418"/>
    <n v="41"/>
    <x v="1"/>
    <n v="1.44"/>
    <x v="2"/>
    <n v="8771"/>
    <n v="7"/>
    <n v="0.1226"/>
    <n v="12.26"/>
    <n v="4448"/>
    <n v="261"/>
    <s v="Local Market"/>
    <s v="No"/>
    <n v="94789"/>
    <n v="83.807318439694882"/>
    <n v="91.161562723580928"/>
    <n v="11621.131399999998"/>
    <n v="83167.868600000002"/>
    <n v="99237"/>
  </r>
  <r>
    <s v="F0589"/>
    <x v="1"/>
    <s v="Rivers"/>
    <x v="3"/>
    <x v="0"/>
    <x v="3"/>
    <n v="0.75"/>
    <n v="1543"/>
    <n v="617"/>
    <n v="18.600000000000001"/>
    <x v="1"/>
    <n v="1.33"/>
    <x v="0"/>
    <n v="4602"/>
    <n v="60"/>
    <n v="0.6"/>
    <n v="60"/>
    <n v="17027"/>
    <n v="354"/>
    <s v="Local Market"/>
    <s v="No"/>
    <n v="194605"/>
    <n v="36.781772132758746"/>
    <n v="97.825470628260376"/>
    <n v="116763"/>
    <n v="77842"/>
    <n v="211632"/>
  </r>
  <r>
    <s v="F0800"/>
    <x v="4"/>
    <s v="Northern"/>
    <x v="2"/>
    <x v="1"/>
    <x v="0"/>
    <n v="3.31"/>
    <n v="35022"/>
    <n v="29201"/>
    <n v="8.9"/>
    <x v="1"/>
    <n v="0.56999999999999995"/>
    <x v="0"/>
    <n v="1808"/>
    <n v="7"/>
    <n v="0.16620000000000001"/>
    <n v="16.62"/>
    <n v="38763"/>
    <n v="274"/>
    <s v="Local Market"/>
    <s v="No"/>
    <n v="7880493"/>
    <n v="82.97187341083557"/>
    <n v="99.9771695724952"/>
    <n v="1309737.9365999997"/>
    <n v="6570755.0634000003"/>
    <n v="7919256"/>
  </r>
  <r>
    <s v="F0544"/>
    <x v="2"/>
    <s v="Ouémé"/>
    <x v="3"/>
    <x v="0"/>
    <x v="5"/>
    <n v="3.14"/>
    <n v="5033"/>
    <n v="4159"/>
    <n v="26.3"/>
    <x v="2"/>
    <n v="1.6"/>
    <x v="2"/>
    <n v="804"/>
    <n v="14"/>
    <n v="0.1736"/>
    <n v="17.36"/>
    <n v="49232"/>
    <n v="195"/>
    <s v="Local Market"/>
    <s v="Yes"/>
    <n v="752859"/>
    <n v="77.567592405350524"/>
    <n v="99.899761997080134"/>
    <n v="130696.32239999995"/>
    <n v="622162.67760000005"/>
    <n v="802091"/>
  </r>
  <r>
    <s v="F0285"/>
    <x v="2"/>
    <s v="Ouémé"/>
    <x v="0"/>
    <x v="1"/>
    <x v="5"/>
    <n v="3.03"/>
    <n v="3421"/>
    <n v="2635"/>
    <n v="1.8"/>
    <x v="0"/>
    <n v="0.22"/>
    <x v="0"/>
    <n v="257"/>
    <n v="14"/>
    <n v="0.22949999999999998"/>
    <n v="22.95"/>
    <n v="40025"/>
    <n v="196"/>
    <s v="Export"/>
    <s v="Yes"/>
    <n v="471014"/>
    <n v="71.015379843808404"/>
    <n v="99.949710296083083"/>
    <n v="108097.71299999999"/>
    <n v="362916.28700000001"/>
    <n v="511039"/>
  </r>
  <r>
    <s v="F1157"/>
    <x v="0"/>
    <s v="Kara"/>
    <x v="2"/>
    <x v="0"/>
    <x v="3"/>
    <n v="0.75"/>
    <n v="1777"/>
    <n v="1338"/>
    <n v="9.1"/>
    <x v="2"/>
    <n v="0.31"/>
    <x v="0"/>
    <n v="250"/>
    <n v="14"/>
    <n v="0.24660000000000001"/>
    <n v="24.66"/>
    <n v="21924"/>
    <n v="300"/>
    <s v="Processor"/>
    <s v="Yes"/>
    <n v="375212"/>
    <n v="71.180834978445674"/>
    <n v="99.937049272793203"/>
    <n v="92527.27919999999"/>
    <n v="282684.72080000001"/>
    <n v="397136"/>
  </r>
  <r>
    <s v="F1389"/>
    <x v="4"/>
    <s v="Ashanti"/>
    <x v="1"/>
    <x v="1"/>
    <x v="1"/>
    <n v="4.1500000000000004"/>
    <n v="37933"/>
    <n v="28810"/>
    <n v="11.8"/>
    <x v="0"/>
    <n v="1.1200000000000001"/>
    <x v="2"/>
    <n v="1670"/>
    <n v="7"/>
    <n v="0.24050000000000002"/>
    <n v="24.05"/>
    <n v="49804"/>
    <n v="213"/>
    <s v="Local Market"/>
    <s v="Yes"/>
    <n v="6023691"/>
    <n v="75.327193230586332"/>
    <n v="99.97250347616982"/>
    <n v="1448697.6855000006"/>
    <n v="4574993.3144999994"/>
    <n v="6073495"/>
  </r>
  <r>
    <s v="F0195"/>
    <x v="1"/>
    <s v="Ogun"/>
    <x v="4"/>
    <x v="1"/>
    <x v="0"/>
    <n v="0.57999999999999996"/>
    <n v="4821"/>
    <n v="2916"/>
    <n v="37.6"/>
    <x v="2"/>
    <n v="2.2400000000000002"/>
    <x v="1"/>
    <n v="1502"/>
    <n v="30"/>
    <n v="0.39500000000000002"/>
    <n v="39.5"/>
    <n v="5023"/>
    <n v="371"/>
    <s v="Local Market"/>
    <s v="Yes"/>
    <n v="1064493"/>
    <n v="60.215860725786243"/>
    <n v="99.859562643289109"/>
    <n v="420474.73499999999"/>
    <n v="644018.26500000001"/>
    <n v="1069516"/>
  </r>
  <r>
    <s v="F0934"/>
    <x v="1"/>
    <s v="Lagos"/>
    <x v="2"/>
    <x v="1"/>
    <x v="0"/>
    <n v="1.77"/>
    <n v="10894"/>
    <n v="8597"/>
    <n v="12.7"/>
    <x v="0"/>
    <n v="1.62"/>
    <x v="0"/>
    <n v="2321"/>
    <n v="14"/>
    <n v="0.21079999999999999"/>
    <n v="21.08"/>
    <n v="28139"/>
    <n v="317"/>
    <s v="Local Market"/>
    <s v="No"/>
    <n v="2667537"/>
    <n v="78.096188132401664"/>
    <n v="99.913899148117196"/>
    <n v="562316.79960000003"/>
    <n v="2105220.2004"/>
    <n v="2695676"/>
  </r>
  <r>
    <s v="F0578"/>
    <x v="2"/>
    <s v="Ouémé"/>
    <x v="4"/>
    <x v="0"/>
    <x v="1"/>
    <n v="3.28"/>
    <n v="21094"/>
    <n v="16862"/>
    <n v="17.8"/>
    <x v="1"/>
    <n v="1.8"/>
    <x v="1"/>
    <n v="4096"/>
    <n v="1"/>
    <n v="0.2006"/>
    <n v="20.059999999999999"/>
    <n v="39146"/>
    <n v="277"/>
    <s v="Local Market"/>
    <s v="Yes"/>
    <n v="4580825"/>
    <n v="79.262651324001823"/>
    <n v="99.911341434827179"/>
    <n v="918913.49500000011"/>
    <n v="3661911.5049999999"/>
    <n v="4619971"/>
  </r>
  <r>
    <s v="F0336"/>
    <x v="4"/>
    <s v="Eastern"/>
    <x v="1"/>
    <x v="0"/>
    <x v="1"/>
    <n v="0.92"/>
    <n v="7547"/>
    <n v="5637"/>
    <n v="30.4"/>
    <x v="2"/>
    <n v="1.2"/>
    <x v="1"/>
    <n v="1005"/>
    <n v="5"/>
    <n v="0.253"/>
    <n v="25.3"/>
    <n v="10066"/>
    <n v="213"/>
    <s v="Processor"/>
    <s v="No"/>
    <n v="1177604"/>
    <n v="74.066886256283311"/>
    <n v="99.915380534997098"/>
    <n v="297933.81200000003"/>
    <n v="879670.18799999997"/>
    <n v="1187670"/>
  </r>
  <r>
    <s v="F0932"/>
    <x v="0"/>
    <s v="Central"/>
    <x v="1"/>
    <x v="1"/>
    <x v="6"/>
    <n v="2.39"/>
    <n v="27363"/>
    <n v="22454"/>
    <n v="20.2"/>
    <x v="0"/>
    <n v="1.25"/>
    <x v="0"/>
    <n v="2328"/>
    <n v="2"/>
    <n v="0.1794"/>
    <n v="17.940000000000001"/>
    <n v="56853"/>
    <n v="268"/>
    <s v="Processor"/>
    <s v="No"/>
    <n v="5898315"/>
    <n v="81.276586806619051"/>
    <n v="99.960907903857617"/>
    <n v="1058157.7110000001"/>
    <n v="4840157.2889999999"/>
    <n v="5955168"/>
  </r>
  <r>
    <s v="F1374"/>
    <x v="1"/>
    <s v="Kaduna"/>
    <x v="1"/>
    <x v="1"/>
    <x v="7"/>
    <n v="0.56999999999999995"/>
    <n v="9376"/>
    <n v="6906"/>
    <n v="8.1999999999999993"/>
    <x v="1"/>
    <n v="1.62"/>
    <x v="0"/>
    <n v="1967"/>
    <n v="2"/>
    <n v="0.26340000000000002"/>
    <n v="26.34"/>
    <n v="12536"/>
    <n v="424"/>
    <s v="Local Market"/>
    <s v="Yes"/>
    <n v="2884360"/>
    <n v="73.3412444216154"/>
    <n v="99.932099737097914"/>
    <n v="759740.42400000012"/>
    <n v="2124619.5759999999"/>
    <n v="2896896"/>
  </r>
  <r>
    <s v="F1120"/>
    <x v="4"/>
    <s v="Greater Accra"/>
    <x v="2"/>
    <x v="1"/>
    <x v="6"/>
    <n v="1.06"/>
    <n v="12633"/>
    <n v="10658"/>
    <n v="30.7"/>
    <x v="2"/>
    <n v="1.39"/>
    <x v="0"/>
    <n v="1122"/>
    <n v="1"/>
    <n v="0.15629999999999999"/>
    <n v="15.63"/>
    <n v="35205"/>
    <n v="354"/>
    <s v="Local Market"/>
    <s v="No"/>
    <n v="3698876"/>
    <n v="83.574557734553707"/>
    <n v="99.969952446130648"/>
    <n v="578134.31880000001"/>
    <n v="3120741.6812"/>
    <n v="3734081"/>
  </r>
  <r>
    <s v="F0731"/>
    <x v="2"/>
    <s v="Borgou"/>
    <x v="0"/>
    <x v="0"/>
    <x v="1"/>
    <n v="1.78"/>
    <n v="22214"/>
    <n v="17071"/>
    <n v="23.9"/>
    <x v="1"/>
    <n v="0.76"/>
    <x v="0"/>
    <n v="4427"/>
    <n v="3"/>
    <n v="0.23149999999999998"/>
    <n v="23.15"/>
    <n v="30993"/>
    <n v="272"/>
    <s v="Local Market"/>
    <s v="No"/>
    <n v="4561459"/>
    <n v="76.331363757313085"/>
    <n v="99.9036026941599"/>
    <n v="1055977.7585"/>
    <n v="3505481.2415"/>
    <n v="4592452"/>
  </r>
  <r>
    <s v="F0525"/>
    <x v="2"/>
    <s v="Zou"/>
    <x v="1"/>
    <x v="0"/>
    <x v="5"/>
    <n v="0.71"/>
    <n v="1372"/>
    <n v="1216"/>
    <n v="29.4"/>
    <x v="1"/>
    <n v="0.93"/>
    <x v="0"/>
    <n v="6225"/>
    <n v="7"/>
    <n v="0.11359999999999999"/>
    <n v="11.36"/>
    <n v="7468"/>
    <n v="177"/>
    <s v="Local Market"/>
    <s v="Yes"/>
    <n v="199387"/>
    <n v="85.439866959947793"/>
    <n v="96.990645621328952"/>
    <n v="22650.363199999993"/>
    <n v="176736.63680000001"/>
    <n v="206855"/>
  </r>
  <r>
    <s v="F0898"/>
    <x v="0"/>
    <s v="Plateaux"/>
    <x v="3"/>
    <x v="0"/>
    <x v="2"/>
    <n v="1.44"/>
    <n v="21954"/>
    <n v="18513"/>
    <n v="7.9"/>
    <x v="0"/>
    <n v="0.4"/>
    <x v="0"/>
    <n v="898"/>
    <n v="7"/>
    <n v="0.15670000000000001"/>
    <n v="15.67"/>
    <n v="8712"/>
    <n v="101"/>
    <s v="Processor"/>
    <s v="No"/>
    <n v="1841505"/>
    <n v="83.932920652009997"/>
    <n v="99.9514651524659"/>
    <n v="288563.83350000018"/>
    <n v="1552941.1664999998"/>
    <n v="1850217"/>
  </r>
  <r>
    <s v="F1210"/>
    <x v="2"/>
    <s v="Borgou"/>
    <x v="1"/>
    <x v="1"/>
    <x v="7"/>
    <n v="1.01"/>
    <n v="20540"/>
    <n v="14203"/>
    <n v="10.9"/>
    <x v="2"/>
    <n v="1.55"/>
    <x v="0"/>
    <n v="391"/>
    <n v="5"/>
    <n v="0.3085"/>
    <n v="30.85"/>
    <n v="31277"/>
    <n v="407"/>
    <s v="Local Market"/>
    <s v="No"/>
    <n v="5691147"/>
    <n v="68.772047483723668"/>
    <n v="99.993167231229279"/>
    <n v="1755718.8495"/>
    <n v="3935428.1505"/>
    <n v="5722424"/>
  </r>
  <r>
    <s v="F1099"/>
    <x v="1"/>
    <s v="Katsina"/>
    <x v="4"/>
    <x v="0"/>
    <x v="1"/>
    <n v="1.19"/>
    <n v="10598"/>
    <n v="7867"/>
    <n v="26.8"/>
    <x v="0"/>
    <n v="1.45"/>
    <x v="0"/>
    <n v="4087"/>
    <n v="2"/>
    <n v="0.2576"/>
    <n v="25.76"/>
    <n v="19096"/>
    <n v="303"/>
    <s v="Processor"/>
    <s v="No"/>
    <n v="2336681"/>
    <n v="73.638208302398738"/>
    <n v="99.826511592565851"/>
    <n v="601929.02560000005"/>
    <n v="1734751.9743999999"/>
    <n v="2355777"/>
  </r>
  <r>
    <s v="F0034"/>
    <x v="4"/>
    <s v="Eastern"/>
    <x v="4"/>
    <x v="0"/>
    <x v="3"/>
    <n v="0.2"/>
    <n v="363"/>
    <n v="309"/>
    <n v="4.8"/>
    <x v="1"/>
    <n v="0.49"/>
    <x v="1"/>
    <n v="1327"/>
    <n v="7"/>
    <n v="0.1467"/>
    <n v="14.67"/>
    <n v="3845"/>
    <n v="383"/>
    <s v="Local Market"/>
    <s v="No"/>
    <n v="111992"/>
    <n v="82.497624765834757"/>
    <n v="98.85442475202224"/>
    <n v="16429.2264"/>
    <n v="95562.7736"/>
    <n v="115837"/>
  </r>
  <r>
    <s v="F0712"/>
    <x v="0"/>
    <s v="Lomé"/>
    <x v="2"/>
    <x v="0"/>
    <x v="2"/>
    <n v="1.6"/>
    <n v="15715"/>
    <n v="12650"/>
    <n v="26"/>
    <x v="1"/>
    <n v="0.72"/>
    <x v="0"/>
    <n v="5711"/>
    <n v="14"/>
    <n v="0.19500000000000001"/>
    <n v="19.5"/>
    <n v="15119"/>
    <n v="93"/>
    <s v="Local Market"/>
    <s v="No"/>
    <n v="1143856"/>
    <n v="79.449865614012381"/>
    <n v="99.507236998209621"/>
    <n v="223051.92000000004"/>
    <n v="920804.08"/>
    <n v="1158975"/>
  </r>
  <r>
    <s v="F0333"/>
    <x v="2"/>
    <s v="Borgou"/>
    <x v="1"/>
    <x v="0"/>
    <x v="2"/>
    <n v="3.47"/>
    <n v="47458"/>
    <n v="36708"/>
    <n v="36.9"/>
    <x v="2"/>
    <n v="2.37"/>
    <x v="2"/>
    <n v="1464"/>
    <n v="14"/>
    <n v="0.22649999999999998"/>
    <n v="22.65"/>
    <n v="26518"/>
    <n v="97"/>
    <s v="Local Market"/>
    <s v="No"/>
    <n v="3497088"/>
    <n v="76.767878360974535"/>
    <n v="99.958451654356367"/>
    <n v="792090.43199999956"/>
    <n v="2704997.5680000004"/>
    <n v="3523606"/>
  </r>
  <r>
    <s v="F1180"/>
    <x v="2"/>
    <s v="Atlantique"/>
    <x v="4"/>
    <x v="0"/>
    <x v="5"/>
    <n v="3.54"/>
    <n v="7105"/>
    <n v="2842"/>
    <n v="46"/>
    <x v="0"/>
    <n v="1.77"/>
    <x v="2"/>
    <n v="5224"/>
    <n v="60"/>
    <n v="0.6"/>
    <n v="60"/>
    <n v="47241"/>
    <n v="191"/>
    <s v="Local Market"/>
    <s v="No"/>
    <n v="484929"/>
    <n v="36.449179773380685"/>
    <n v="99.01835879512187"/>
    <n v="290957.40000000002"/>
    <n v="193971.6"/>
    <n v="532170"/>
  </r>
  <r>
    <s v="F0960"/>
    <x v="3"/>
    <s v="Yamoussoukro"/>
    <x v="0"/>
    <x v="0"/>
    <x v="2"/>
    <n v="1.36"/>
    <n v="17288"/>
    <n v="11085"/>
    <n v="12.8"/>
    <x v="1"/>
    <n v="0.79"/>
    <x v="0"/>
    <n v="3111"/>
    <n v="30"/>
    <n v="0.35880000000000001"/>
    <n v="35.880000000000003"/>
    <n v="13501"/>
    <n v="128"/>
    <s v="Local Market"/>
    <s v="Yes"/>
    <n v="1388080"/>
    <n v="63.502351701400059"/>
    <n v="99.778036374636926"/>
    <n v="498043.10400000005"/>
    <n v="890036.89599999995"/>
    <n v="1401581"/>
  </r>
  <r>
    <s v="F0823"/>
    <x v="4"/>
    <s v="Central"/>
    <x v="0"/>
    <x v="1"/>
    <x v="3"/>
    <n v="3.83"/>
    <n v="10318"/>
    <n v="7980"/>
    <n v="33.6"/>
    <x v="0"/>
    <n v="2.44"/>
    <x v="1"/>
    <n v="5583"/>
    <n v="14"/>
    <n v="0.22649999999999998"/>
    <n v="22.65"/>
    <n v="54097"/>
    <n v="333"/>
    <s v="Local Market"/>
    <s v="Yes"/>
    <n v="2571087"/>
    <n v="75.756053461395481"/>
    <n v="99.787329192925142"/>
    <n v="582351.20549999969"/>
    <n v="1988735.7945000003"/>
    <n v="2625184"/>
  </r>
  <r>
    <s v="F0742"/>
    <x v="0"/>
    <s v="Lomé"/>
    <x v="1"/>
    <x v="0"/>
    <x v="6"/>
    <n v="2.04"/>
    <n v="26205"/>
    <n v="22303"/>
    <n v="39.1"/>
    <x v="1"/>
    <n v="1.06"/>
    <x v="2"/>
    <n v="7158"/>
    <n v="1"/>
    <n v="0.1489"/>
    <n v="14.89"/>
    <n v="68833"/>
    <n v="243"/>
    <s v="Local Market"/>
    <s v="No"/>
    <n v="5289442"/>
    <n v="84.016667420018564"/>
    <n v="99.866412231548395"/>
    <n v="787597.91380000021"/>
    <n v="4501844.0861999998"/>
    <n v="5358275"/>
  </r>
  <r>
    <s v="F0984"/>
    <x v="3"/>
    <s v="Abidjan"/>
    <x v="0"/>
    <x v="0"/>
    <x v="5"/>
    <n v="1.56"/>
    <n v="2060"/>
    <n v="1907"/>
    <n v="7.9"/>
    <x v="4"/>
    <n v="1.08"/>
    <x v="1"/>
    <n v="1626"/>
    <n v="1"/>
    <n v="7.4200000000000002E-2"/>
    <n v="7.42"/>
    <n v="22204"/>
    <n v="193"/>
    <s v="Local Market"/>
    <s v="Yes"/>
    <n v="340541"/>
    <n v="86.913081586238263"/>
    <n v="99.551751230203038"/>
    <n v="25268.142200000002"/>
    <n v="315272.8578"/>
    <n v="362745"/>
  </r>
  <r>
    <s v="F0989"/>
    <x v="2"/>
    <s v="Atlantique"/>
    <x v="4"/>
    <x v="1"/>
    <x v="4"/>
    <n v="1.29"/>
    <n v="2434"/>
    <n v="2000"/>
    <n v="3.5"/>
    <x v="2"/>
    <n v="1.1599999999999999"/>
    <x v="2"/>
    <n v="200"/>
    <n v="14"/>
    <n v="0.17829999999999999"/>
    <n v="17.829999999999998"/>
    <n v="23129"/>
    <n v="268"/>
    <s v="Processor"/>
    <s v="Yes"/>
    <n v="507311"/>
    <n v="78.587106685016224"/>
    <n v="99.962295452831611"/>
    <n v="90453.551299999992"/>
    <n v="416857.44870000001"/>
    <n v="530440"/>
  </r>
  <r>
    <s v="F0553"/>
    <x v="2"/>
    <s v="Mono"/>
    <x v="1"/>
    <x v="1"/>
    <x v="0"/>
    <n v="1.04"/>
    <n v="10529"/>
    <n v="9647"/>
    <n v="15.5"/>
    <x v="1"/>
    <n v="0.63"/>
    <x v="0"/>
    <n v="3733"/>
    <n v="3"/>
    <n v="8.3699999999999997E-2"/>
    <n v="8.3699999999999992"/>
    <n v="17429"/>
    <n v="301"/>
    <s v="Processor"/>
    <s v="Yes"/>
    <n v="2853548"/>
    <n v="91.073736654804264"/>
    <n v="99.869974576598835"/>
    <n v="238841.96760000009"/>
    <n v="2614706.0323999999"/>
    <n v="2870977"/>
  </r>
  <r>
    <s v="F0762"/>
    <x v="2"/>
    <s v="Zou"/>
    <x v="3"/>
    <x v="0"/>
    <x v="5"/>
    <n v="2.0499999999999998"/>
    <n v="4371"/>
    <n v="2691"/>
    <n v="12.8"/>
    <x v="0"/>
    <n v="1.91"/>
    <x v="1"/>
    <n v="1848"/>
    <n v="30"/>
    <n v="0.38420000000000004"/>
    <n v="38.42"/>
    <n v="31763"/>
    <n v="218"/>
    <s v="Local Market"/>
    <s v="No"/>
    <n v="547161"/>
    <n v="58.201377693790533"/>
    <n v="99.680787115407199"/>
    <n v="210219.25620000006"/>
    <n v="336941.74379999994"/>
    <n v="578924"/>
  </r>
  <r>
    <s v="F1257"/>
    <x v="1"/>
    <s v="Katsina"/>
    <x v="4"/>
    <x v="0"/>
    <x v="3"/>
    <n v="3.56"/>
    <n v="10012"/>
    <n v="4004"/>
    <n v="41.7"/>
    <x v="2"/>
    <n v="1.23"/>
    <x v="0"/>
    <n v="1686"/>
    <n v="60"/>
    <n v="0.6"/>
    <n v="60"/>
    <n v="58444"/>
    <n v="448"/>
    <s v="Processor"/>
    <s v="No"/>
    <n v="1715725"/>
    <n v="38.682335222856445"/>
    <n v="99.904969594215657"/>
    <n v="1029435"/>
    <n v="686290"/>
    <n v="1774169"/>
  </r>
  <r>
    <s v="F0098"/>
    <x v="0"/>
    <s v="Kara"/>
    <x v="2"/>
    <x v="1"/>
    <x v="0"/>
    <n v="0.46"/>
    <n v="3361"/>
    <n v="2019"/>
    <n v="5.0999999999999996"/>
    <x v="0"/>
    <n v="1.46"/>
    <x v="0"/>
    <n v="598"/>
    <n v="30"/>
    <n v="0.3992"/>
    <n v="39.92"/>
    <n v="6594"/>
    <n v="247"/>
    <s v="Local Market"/>
    <s v="Yes"/>
    <n v="486515"/>
    <n v="59.276592396407288"/>
    <n v="99.878728638090166"/>
    <n v="194216.788"/>
    <n v="292298.212"/>
    <n v="493109"/>
  </r>
  <r>
    <s v="F0461"/>
    <x v="0"/>
    <s v="Plateaux"/>
    <x v="1"/>
    <x v="1"/>
    <x v="6"/>
    <n v="2.2999999999999998"/>
    <n v="31240"/>
    <n v="25819"/>
    <n v="19"/>
    <x v="1"/>
    <n v="1.56"/>
    <x v="0"/>
    <n v="3404"/>
    <n v="2"/>
    <n v="0.17350000000000002"/>
    <n v="17.350000000000001"/>
    <n v="77299"/>
    <n v="314"/>
    <s v="Processor"/>
    <s v="Yes"/>
    <n v="7945392"/>
    <n v="81.853663415430049"/>
    <n v="99.957570346408716"/>
    <n v="1378525.5120000001"/>
    <n v="6566866.4879999999"/>
    <n v="8022691"/>
  </r>
  <r>
    <s v="F0448"/>
    <x v="0"/>
    <s v="Savanes"/>
    <x v="4"/>
    <x v="0"/>
    <x v="4"/>
    <n v="5.45"/>
    <n v="13364"/>
    <n v="5345"/>
    <n v="82.4"/>
    <x v="2"/>
    <n v="3.77"/>
    <x v="0"/>
    <n v="2313"/>
    <n v="60"/>
    <n v="0.6"/>
    <n v="60"/>
    <n v="107836"/>
    <n v="205"/>
    <s v="Processor"/>
    <s v="Yes"/>
    <n v="974619"/>
    <n v="36.015132268777919"/>
    <n v="99.786319061762384"/>
    <n v="584771.39999999991"/>
    <n v="389847.60000000003"/>
    <n v="1082455"/>
  </r>
  <r>
    <s v="F0031"/>
    <x v="4"/>
    <s v="Eastern"/>
    <x v="2"/>
    <x v="0"/>
    <x v="7"/>
    <n v="1.79"/>
    <n v="46290"/>
    <n v="34027"/>
    <n v="88.3"/>
    <x v="1"/>
    <n v="2.62"/>
    <x v="2"/>
    <n v="19543"/>
    <n v="3"/>
    <n v="0.26489999999999997"/>
    <n v="26.49"/>
    <n v="49178"/>
    <n v="361"/>
    <s v="Local Market"/>
    <s v="No"/>
    <n v="12092189"/>
    <n v="73.212251420289007"/>
    <n v="99.83903789416793"/>
    <n v="3203220.8660999984"/>
    <n v="8888968.1339000016"/>
    <n v="12141367"/>
  </r>
  <r>
    <s v="F0491"/>
    <x v="3"/>
    <s v="Abidjan"/>
    <x v="3"/>
    <x v="0"/>
    <x v="2"/>
    <n v="1.5"/>
    <n v="17073"/>
    <n v="10897"/>
    <n v="15.4"/>
    <x v="0"/>
    <n v="0.51"/>
    <x v="2"/>
    <n v="2728"/>
    <n v="30"/>
    <n v="0.36170000000000002"/>
    <n v="36.17"/>
    <n v="14462"/>
    <n v="80"/>
    <s v="Local Market"/>
    <s v="Yes"/>
    <n v="845853"/>
    <n v="62.757009920784832"/>
    <n v="99.682906842261261"/>
    <n v="305945.03009999997"/>
    <n v="539907.96990000003"/>
    <n v="860315"/>
  </r>
  <r>
    <s v="F0065"/>
    <x v="1"/>
    <s v="Katsina"/>
    <x v="1"/>
    <x v="1"/>
    <x v="2"/>
    <n v="0.83"/>
    <n v="7047"/>
    <n v="5145"/>
    <n v="5.0999999999999996"/>
    <x v="0"/>
    <n v="0.33"/>
    <x v="1"/>
    <n v="947"/>
    <n v="14"/>
    <n v="0.26979999999999998"/>
    <n v="26.98"/>
    <n v="10586"/>
    <n v="95"/>
    <s v="Local Market"/>
    <s v="No"/>
    <n v="472355"/>
    <n v="71.419411687970154"/>
    <n v="99.803909794364102"/>
    <n v="127441.37900000002"/>
    <n v="344913.62099999998"/>
    <n v="482941"/>
  </r>
  <r>
    <s v="F1469"/>
    <x v="3"/>
    <s v="Korhogo"/>
    <x v="4"/>
    <x v="0"/>
    <x v="3"/>
    <n v="1.88"/>
    <n v="6750"/>
    <n v="5403"/>
    <n v="5.7"/>
    <x v="1"/>
    <n v="0.36"/>
    <x v="2"/>
    <n v="1670"/>
    <n v="14"/>
    <n v="0.19949999999999998"/>
    <n v="19.95"/>
    <n v="47904"/>
    <n v="374"/>
    <s v="Local Market"/>
    <s v="No"/>
    <n v="1950941"/>
    <n v="78.131534486165748"/>
    <n v="99.916451750886139"/>
    <n v="389212.72950000013"/>
    <n v="1561728.2704999999"/>
    <n v="1998845"/>
  </r>
  <r>
    <s v="F0621"/>
    <x v="3"/>
    <s v="Yamoussoukro"/>
    <x v="1"/>
    <x v="0"/>
    <x v="5"/>
    <n v="3.33"/>
    <n v="6680"/>
    <n v="5271"/>
    <n v="102.8"/>
    <x v="1"/>
    <n v="3.36"/>
    <x v="1"/>
    <n v="29444"/>
    <n v="14"/>
    <n v="0.21079999999999999"/>
    <n v="21.08"/>
    <n v="49028"/>
    <n v="168"/>
    <s v="Local Market"/>
    <s v="No"/>
    <n v="798201"/>
    <n v="74.353005999558562"/>
    <n v="96.524670425587416"/>
    <n v="168260.77079999994"/>
    <n v="629940.22920000006"/>
    <n v="847229"/>
  </r>
  <r>
    <s v="F1287"/>
    <x v="3"/>
    <s v="Bouaké"/>
    <x v="2"/>
    <x v="0"/>
    <x v="6"/>
    <n v="0.41"/>
    <n v="6689"/>
    <n v="5277"/>
    <n v="27.1"/>
    <x v="1"/>
    <n v="0.73"/>
    <x v="0"/>
    <n v="7261"/>
    <n v="3"/>
    <n v="0.21100000000000002"/>
    <n v="21.1"/>
    <n v="14152"/>
    <n v="271"/>
    <s v="Local Market"/>
    <s v="No"/>
    <n v="1394354"/>
    <n v="78.10725023535575"/>
    <n v="99.484489238952477"/>
    <n v="294208.69400000013"/>
    <n v="1100145.3059999999"/>
    <n v="1408506"/>
  </r>
  <r>
    <s v="F0269"/>
    <x v="1"/>
    <s v="Kaduna"/>
    <x v="2"/>
    <x v="0"/>
    <x v="3"/>
    <n v="0.86"/>
    <n v="2175"/>
    <n v="1398"/>
    <n v="27.4"/>
    <x v="1"/>
    <n v="1.1499999999999999"/>
    <x v="1"/>
    <n v="8124"/>
    <n v="30"/>
    <n v="0.3569"/>
    <n v="35.69"/>
    <n v="25348"/>
    <n v="334"/>
    <s v="Export"/>
    <s v="Yes"/>
    <n v="428791"/>
    <n v="60.720504537157119"/>
    <n v="98.211120383847245"/>
    <n v="153035.50790000003"/>
    <n v="275755.49209999997"/>
    <n v="454139"/>
  </r>
  <r>
    <s v="F1493"/>
    <x v="3"/>
    <s v="Bouaké"/>
    <x v="4"/>
    <x v="0"/>
    <x v="4"/>
    <n v="3.1"/>
    <n v="5730"/>
    <n v="3534"/>
    <n v="15"/>
    <x v="1"/>
    <n v="0.83"/>
    <x v="0"/>
    <n v="4200"/>
    <n v="30"/>
    <n v="0.3831"/>
    <n v="38.31"/>
    <n v="46360"/>
    <n v="302"/>
    <s v="Local Market"/>
    <s v="No"/>
    <n v="1006036"/>
    <n v="58.97244083025781"/>
    <n v="99.600910683811037"/>
    <n v="385412.39159999997"/>
    <n v="620623.60840000003"/>
    <n v="1052396"/>
  </r>
  <r>
    <s v="F1145"/>
    <x v="2"/>
    <s v="Borgou"/>
    <x v="3"/>
    <x v="1"/>
    <x v="0"/>
    <n v="1.97"/>
    <n v="10806"/>
    <n v="6255"/>
    <n v="70.599999999999994"/>
    <x v="1"/>
    <n v="2.36"/>
    <x v="1"/>
    <n v="16187"/>
    <n v="30"/>
    <n v="0.42109999999999997"/>
    <n v="42.11"/>
    <n v="35628"/>
    <n v="233"/>
    <s v="Local Market"/>
    <s v="No"/>
    <n v="1391026"/>
    <n v="56.444306145708765"/>
    <n v="98.865387122595948"/>
    <n v="585761.0486000001"/>
    <n v="805264.9513999999"/>
    <n v="1426654"/>
  </r>
  <r>
    <s v="F0406"/>
    <x v="1"/>
    <s v="Kano"/>
    <x v="2"/>
    <x v="1"/>
    <x v="1"/>
    <n v="3.07"/>
    <n v="31975"/>
    <n v="25551"/>
    <n v="16.600000000000001"/>
    <x v="1"/>
    <n v="1.83"/>
    <x v="0"/>
    <n v="4836"/>
    <n v="2"/>
    <n v="0.2009"/>
    <n v="20.09"/>
    <n v="42769"/>
    <n v="265"/>
    <s v="Local Market"/>
    <s v="Yes"/>
    <n v="6655700"/>
    <n v="79.399783293764585"/>
    <n v="99.927804398288629"/>
    <n v="1337130.1299999999"/>
    <n v="5318569.87"/>
    <n v="6698469"/>
  </r>
  <r>
    <s v="F1024"/>
    <x v="1"/>
    <s v="Enugu"/>
    <x v="4"/>
    <x v="1"/>
    <x v="5"/>
    <n v="8.32"/>
    <n v="17782"/>
    <n v="13880"/>
    <n v="17"/>
    <x v="1"/>
    <n v="0.94"/>
    <x v="0"/>
    <n v="4841"/>
    <n v="14"/>
    <n v="0.21940000000000001"/>
    <n v="21.94"/>
    <n v="85919"/>
    <n v="218"/>
    <s v="Local Market"/>
    <s v="Yes"/>
    <n v="2904822"/>
    <n v="75.817466413841913"/>
    <n v="99.838133760161782"/>
    <n v="637317.94680000003"/>
    <n v="2267504.0532"/>
    <n v="2990741"/>
  </r>
  <r>
    <s v="F0244"/>
    <x v="3"/>
    <s v="Bouaké"/>
    <x v="4"/>
    <x v="0"/>
    <x v="2"/>
    <n v="3"/>
    <n v="49673"/>
    <n v="37895"/>
    <n v="25.5"/>
    <x v="0"/>
    <n v="1.56"/>
    <x v="0"/>
    <n v="4223"/>
    <n v="14"/>
    <n v="0.23710000000000001"/>
    <n v="23.71"/>
    <n v="17627"/>
    <n v="87"/>
    <s v="Local Market"/>
    <s v="Yes"/>
    <n v="3242047"/>
    <n v="75.877454503119026"/>
    <n v="99.870447167416131"/>
    <n v="768689.34370000008"/>
    <n v="2473357.6562999999"/>
    <n v="3259674"/>
  </r>
  <r>
    <s v="F0583"/>
    <x v="2"/>
    <s v="Atlantique"/>
    <x v="2"/>
    <x v="0"/>
    <x v="2"/>
    <n v="0.49"/>
    <n v="6692"/>
    <n v="5828"/>
    <n v="20.399999999999999"/>
    <x v="1"/>
    <n v="0.71"/>
    <x v="0"/>
    <n v="4646"/>
    <n v="1"/>
    <n v="0.129"/>
    <n v="12.9"/>
    <n v="3903"/>
    <n v="86"/>
    <s v="Local Market"/>
    <s v="No"/>
    <n v="487647"/>
    <n v="86.408409520903263"/>
    <n v="99.05482656901637"/>
    <n v="62906.462999999989"/>
    <n v="424740.53700000001"/>
    <n v="491550"/>
  </r>
  <r>
    <s v="F0616"/>
    <x v="1"/>
    <s v="Kano"/>
    <x v="0"/>
    <x v="0"/>
    <x v="1"/>
    <n v="0.55000000000000004"/>
    <n v="5823"/>
    <n v="4235"/>
    <n v="28.9"/>
    <x v="0"/>
    <n v="1.19"/>
    <x v="2"/>
    <n v="5030"/>
    <n v="5"/>
    <n v="0.2727"/>
    <n v="27.27"/>
    <n v="10605"/>
    <n v="309"/>
    <s v="Local Market"/>
    <s v="No"/>
    <n v="1279894"/>
    <n v="72.132322938646226"/>
    <n v="99.610228291536842"/>
    <n v="349027.09379999992"/>
    <n v="930866.90620000008"/>
    <n v="1290499"/>
  </r>
  <r>
    <s v="F0198"/>
    <x v="4"/>
    <s v="Central"/>
    <x v="2"/>
    <x v="0"/>
    <x v="3"/>
    <n v="1.3"/>
    <n v="4879"/>
    <n v="4146"/>
    <n v="28.9"/>
    <x v="1"/>
    <n v="2.2000000000000002"/>
    <x v="1"/>
    <n v="6581"/>
    <n v="7"/>
    <n v="0.1502"/>
    <n v="15.02"/>
    <n v="23801"/>
    <n v="305"/>
    <s v="Local Market"/>
    <s v="Yes"/>
    <n v="1221503"/>
    <n v="83.355811063001482"/>
    <n v="99.471534661416001"/>
    <n v="183469.75060000003"/>
    <n v="1038033.2494"/>
    <n v="1245304"/>
  </r>
  <r>
    <s v="F1115"/>
    <x v="0"/>
    <s v="Lomé"/>
    <x v="4"/>
    <x v="1"/>
    <x v="2"/>
    <n v="0.8"/>
    <n v="9211"/>
    <n v="7289"/>
    <n v="52.8"/>
    <x v="1"/>
    <n v="1.96"/>
    <x v="2"/>
    <n v="10643"/>
    <n v="14"/>
    <n v="0.20860000000000001"/>
    <n v="20.86"/>
    <n v="9691"/>
    <n v="103"/>
    <s v="Local Market"/>
    <s v="No"/>
    <n v="722926"/>
    <n v="78.093142310375001"/>
    <n v="98.547262758030456"/>
    <n v="150802.36360000004"/>
    <n v="572123.63639999996"/>
    <n v="732617"/>
  </r>
  <r>
    <s v="F0582"/>
    <x v="0"/>
    <s v="Central"/>
    <x v="4"/>
    <x v="1"/>
    <x v="7"/>
    <n v="1.38"/>
    <n v="34610"/>
    <n v="24323"/>
    <n v="5"/>
    <x v="2"/>
    <n v="1.4"/>
    <x v="0"/>
    <n v="200"/>
    <n v="2"/>
    <n v="0.29719999999999996"/>
    <n v="29.72"/>
    <n v="33694"/>
    <n v="491"/>
    <s v="Local Market"/>
    <s v="No"/>
    <n v="11789274"/>
    <n v="70.079710671635084"/>
    <n v="99.998308377388824"/>
    <n v="3503772.2327999985"/>
    <n v="8285501.7672000015"/>
    <n v="11822968"/>
  </r>
  <r>
    <s v="F1255"/>
    <x v="2"/>
    <s v="Mono"/>
    <x v="1"/>
    <x v="1"/>
    <x v="6"/>
    <n v="2.34"/>
    <n v="32311"/>
    <n v="26517"/>
    <n v="13.8"/>
    <x v="1"/>
    <n v="1.81"/>
    <x v="0"/>
    <n v="3335"/>
    <n v="3"/>
    <n v="0.17929999999999999"/>
    <n v="17.93"/>
    <n v="77427"/>
    <n v="279"/>
    <s v="Export"/>
    <s v="No"/>
    <n v="7243499"/>
    <n v="81.202017740651939"/>
    <n v="99.954445653459686"/>
    <n v="1298759.3706999999"/>
    <n v="5944739.6293000001"/>
    <n v="7320926"/>
  </r>
  <r>
    <s v="F0737"/>
    <x v="4"/>
    <s v="Northern"/>
    <x v="4"/>
    <x v="0"/>
    <x v="4"/>
    <n v="1.3"/>
    <n v="2923"/>
    <n v="2275"/>
    <n v="3.9"/>
    <x v="4"/>
    <n v="0.19"/>
    <x v="0"/>
    <n v="696"/>
    <n v="14"/>
    <n v="0.22159999999999999"/>
    <n v="22.16"/>
    <n v="27573"/>
    <n v="259"/>
    <s v="Local Market"/>
    <s v="No"/>
    <n v="555064"/>
    <n v="74.156261548785949"/>
    <n v="99.880543116897826"/>
    <n v="123002.18239999999"/>
    <n v="432061.81760000001"/>
    <n v="582637"/>
  </r>
  <r>
    <s v="F1116"/>
    <x v="0"/>
    <s v="Lomé"/>
    <x v="0"/>
    <x v="0"/>
    <x v="2"/>
    <n v="2.4"/>
    <n v="23323"/>
    <n v="20790"/>
    <n v="67.599999999999994"/>
    <x v="4"/>
    <n v="2.75"/>
    <x v="1"/>
    <n v="10617"/>
    <n v="3"/>
    <n v="0.10859999999999999"/>
    <n v="10.86"/>
    <n v="29808"/>
    <n v="83"/>
    <s v="Local Market"/>
    <s v="No"/>
    <n v="1667890"/>
    <n v="87.574889409070394"/>
    <n v="99.374623755226196"/>
    <n v="181132.85400000005"/>
    <n v="1486757.1459999999"/>
    <n v="1697698"/>
  </r>
  <r>
    <s v="F0402"/>
    <x v="3"/>
    <s v="Abidjan"/>
    <x v="3"/>
    <x v="0"/>
    <x v="6"/>
    <n v="1.18"/>
    <n v="9575"/>
    <n v="7919"/>
    <n v="67.5"/>
    <x v="0"/>
    <n v="2.78"/>
    <x v="2"/>
    <n v="11334"/>
    <n v="1"/>
    <n v="0.1729"/>
    <n v="17.29"/>
    <n v="28629"/>
    <n v="305"/>
    <s v="Local Market"/>
    <s v="Yes"/>
    <n v="2351180"/>
    <n v="81.715002254382597"/>
    <n v="99.523743292003687"/>
    <n v="406519.02200000011"/>
    <n v="1944660.9779999999"/>
    <n v="2379809"/>
  </r>
  <r>
    <s v="F1387"/>
    <x v="1"/>
    <s v="Kano"/>
    <x v="1"/>
    <x v="0"/>
    <x v="5"/>
    <n v="0.75"/>
    <n v="737"/>
    <n v="487"/>
    <n v="16.2"/>
    <x v="0"/>
    <n v="1.5"/>
    <x v="2"/>
    <n v="2800"/>
    <n v="30"/>
    <n v="0.3382"/>
    <n v="33.82"/>
    <n v="11596"/>
    <n v="238"/>
    <s v="Local Market"/>
    <s v="No"/>
    <n v="100351"/>
    <n v="59.324762432222386"/>
    <n v="97.498816404191274"/>
    <n v="33938.708200000008"/>
    <n v="66412.291799999992"/>
    <n v="111947"/>
  </r>
  <r>
    <s v="F0661"/>
    <x v="2"/>
    <s v="Borgou"/>
    <x v="0"/>
    <x v="0"/>
    <x v="6"/>
    <n v="0.59"/>
    <n v="9610"/>
    <n v="7931"/>
    <n v="7.8"/>
    <x v="0"/>
    <n v="0.39"/>
    <x v="0"/>
    <n v="1066"/>
    <n v="1"/>
    <n v="0.17469999999999999"/>
    <n v="17.47"/>
    <n v="20360"/>
    <n v="282"/>
    <s v="Local Market"/>
    <s v="No"/>
    <n v="2192751"/>
    <n v="81.770747165415571"/>
    <n v="99.951832510886263"/>
    <n v="383073.5996999999"/>
    <n v="1809677.4003000001"/>
    <n v="2213111"/>
  </r>
  <r>
    <s v="F0499"/>
    <x v="1"/>
    <s v="Kaduna"/>
    <x v="2"/>
    <x v="0"/>
    <x v="2"/>
    <n v="2.4900000000000002"/>
    <n v="37884"/>
    <n v="33872"/>
    <n v="1"/>
    <x v="1"/>
    <n v="1.21"/>
    <x v="0"/>
    <n v="303"/>
    <n v="3"/>
    <n v="0.10589999999999999"/>
    <n v="10.59"/>
    <n v="14407"/>
    <n v="126"/>
    <s v="Export"/>
    <s v="No"/>
    <n v="4210484"/>
    <n v="89.105109324713951"/>
    <n v="99.992828217343359"/>
    <n v="445890.2555999998"/>
    <n v="3764593.7444000002"/>
    <n v="4224891"/>
  </r>
  <r>
    <s v="F1129"/>
    <x v="3"/>
    <s v="Abidjan"/>
    <x v="4"/>
    <x v="1"/>
    <x v="7"/>
    <n v="0.7"/>
    <n v="16148"/>
    <n v="11400"/>
    <n v="38.299999999999997"/>
    <x v="1"/>
    <n v="1.89"/>
    <x v="0"/>
    <n v="9001"/>
    <n v="5"/>
    <n v="0.29399999999999998"/>
    <n v="29.4"/>
    <n v="17890"/>
    <n v="478"/>
    <s v="Processor"/>
    <s v="No"/>
    <n v="5367817"/>
    <n v="70.365484085933375"/>
    <n v="99.832872452957432"/>
    <n v="1578138.1980000003"/>
    <n v="3789678.8019999997"/>
    <n v="5385707"/>
  </r>
  <r>
    <s v="F1329"/>
    <x v="2"/>
    <s v="Zou"/>
    <x v="3"/>
    <x v="1"/>
    <x v="7"/>
    <n v="1.05"/>
    <n v="23035"/>
    <n v="16370"/>
    <n v="47.5"/>
    <x v="1"/>
    <n v="1.47"/>
    <x v="2"/>
    <n v="9490"/>
    <n v="3"/>
    <n v="0.2893"/>
    <n v="28.93"/>
    <n v="31291"/>
    <n v="379"/>
    <s v="Local Market"/>
    <s v="No"/>
    <n v="6101407"/>
    <n v="70.707377974588027"/>
    <n v="99.845255709640355"/>
    <n v="1765137.0450999998"/>
    <n v="4336269.9549000002"/>
    <n v="6132698"/>
  </r>
  <r>
    <s v="F0650"/>
    <x v="4"/>
    <s v="Eastern"/>
    <x v="1"/>
    <x v="0"/>
    <x v="2"/>
    <n v="3.09"/>
    <n v="43817"/>
    <n v="27061"/>
    <n v="56.4"/>
    <x v="0"/>
    <n v="1.96"/>
    <x v="2"/>
    <n v="9346"/>
    <n v="30"/>
    <n v="0.38240000000000002"/>
    <n v="38.24"/>
    <n v="28302"/>
    <n v="106"/>
    <s v="Local Market"/>
    <s v="Yes"/>
    <n v="2802134"/>
    <n v="61.142451495105341"/>
    <n v="99.669803521436279"/>
    <n v="1071536.0416000001"/>
    <n v="1730597.9583999999"/>
    <n v="2830436"/>
  </r>
  <r>
    <s v="F0018"/>
    <x v="2"/>
    <s v="Borgou"/>
    <x v="3"/>
    <x v="0"/>
    <x v="1"/>
    <n v="2.12"/>
    <n v="25250"/>
    <n v="20510"/>
    <n v="29.7"/>
    <x v="0"/>
    <n v="2.12"/>
    <x v="0"/>
    <n v="4293"/>
    <n v="1"/>
    <n v="0.18770000000000001"/>
    <n v="18.77"/>
    <n v="45677"/>
    <n v="262"/>
    <s v="Local Market"/>
    <s v="Yes"/>
    <n v="5269914"/>
    <n v="80.531988676329675"/>
    <n v="99.919237578662461"/>
    <n v="989162.85780000035"/>
    <n v="4280751.1421999997"/>
    <n v="5315591"/>
  </r>
  <r>
    <s v="F0532"/>
    <x v="0"/>
    <s v="Lomé"/>
    <x v="0"/>
    <x v="1"/>
    <x v="0"/>
    <n v="2.6"/>
    <n v="15601"/>
    <n v="9423"/>
    <n v="37.1"/>
    <x v="2"/>
    <n v="2.34"/>
    <x v="1"/>
    <n v="1031"/>
    <n v="30"/>
    <n v="0.39600000000000002"/>
    <n v="39.6"/>
    <n v="45223"/>
    <n v="355"/>
    <s v="Local Market"/>
    <s v="Yes"/>
    <n v="3265460"/>
    <n v="59.574952962878044"/>
    <n v="99.968858389643472"/>
    <n v="1293122.1600000001"/>
    <n v="1972337.8399999999"/>
    <n v="3310683"/>
  </r>
  <r>
    <s v="F0836"/>
    <x v="0"/>
    <s v="Kara"/>
    <x v="0"/>
    <x v="0"/>
    <x v="7"/>
    <n v="1.8"/>
    <n v="35560"/>
    <n v="24586"/>
    <n v="8"/>
    <x v="4"/>
    <n v="0.37"/>
    <x v="0"/>
    <n v="1236"/>
    <n v="7"/>
    <n v="0.30859999999999999"/>
    <n v="30.86"/>
    <n v="67013"/>
    <n v="393"/>
    <s v="Local Market"/>
    <s v="No"/>
    <n v="9497427"/>
    <n v="68.655572388974164"/>
    <n v="99.987077131541412"/>
    <n v="2930905.9721999997"/>
    <n v="6566521.0278000003"/>
    <n v="9564440"/>
  </r>
  <r>
    <s v="F0675"/>
    <x v="2"/>
    <s v="Ouémé"/>
    <x v="3"/>
    <x v="1"/>
    <x v="2"/>
    <n v="0.68"/>
    <n v="8156"/>
    <n v="6736"/>
    <n v="12.8"/>
    <x v="1"/>
    <n v="1.65"/>
    <x v="0"/>
    <n v="2984"/>
    <n v="7"/>
    <n v="0.1741"/>
    <n v="17.41"/>
    <n v="6673"/>
    <n v="76"/>
    <s v="Local Market"/>
    <s v="No"/>
    <n v="497160"/>
    <n v="81.496139395394891"/>
    <n v="99.407740263142756"/>
    <n v="86555.556000000041"/>
    <n v="410604.44399999996"/>
    <n v="503833"/>
  </r>
  <r>
    <s v="F1444"/>
    <x v="4"/>
    <s v="Greater Accra"/>
    <x v="1"/>
    <x v="1"/>
    <x v="1"/>
    <n v="0.56999999999999995"/>
    <n v="5225"/>
    <n v="3838"/>
    <n v="2.6"/>
    <x v="2"/>
    <n v="0.32"/>
    <x v="0"/>
    <n v="200"/>
    <n v="7"/>
    <n v="0.26530000000000004"/>
    <n v="26.53"/>
    <n v="8858"/>
    <n v="259"/>
    <s v="Export"/>
    <s v="No"/>
    <n v="975044"/>
    <n v="72.808554795091368"/>
    <n v="99.979672772288296"/>
    <n v="258679.17320000008"/>
    <n v="716364.82679999992"/>
    <n v="983902"/>
  </r>
  <r>
    <s v="F0351"/>
    <x v="4"/>
    <s v="Ashanti"/>
    <x v="0"/>
    <x v="1"/>
    <x v="2"/>
    <n v="1.33"/>
    <n v="17951"/>
    <n v="10390"/>
    <n v="1.4"/>
    <x v="2"/>
    <n v="0.76"/>
    <x v="0"/>
    <n v="200"/>
    <n v="30"/>
    <n v="0.42119999999999996"/>
    <n v="42.12"/>
    <n v="9275"/>
    <n v="94"/>
    <s v="Export"/>
    <s v="Yes"/>
    <n v="957419"/>
    <n v="57.324667081827343"/>
    <n v="99.979310929828884"/>
    <n v="403264.88280000002"/>
    <n v="554154.11719999998"/>
    <n v="966694"/>
  </r>
  <r>
    <s v="F1266"/>
    <x v="0"/>
    <s v="Plateaux"/>
    <x v="1"/>
    <x v="0"/>
    <x v="4"/>
    <n v="2.95"/>
    <n v="5367"/>
    <n v="5007"/>
    <n v="17.2"/>
    <x v="1"/>
    <n v="1.62"/>
    <x v="2"/>
    <n v="3887"/>
    <n v="1"/>
    <n v="6.7000000000000004E-2"/>
    <n v="6.7"/>
    <n v="37382"/>
    <n v="210"/>
    <s v="Local Market"/>
    <s v="No"/>
    <n v="999687"/>
    <n v="89.936925219054856"/>
    <n v="99.625193694922899"/>
    <n v="66979.02899999998"/>
    <n v="932707.97100000002"/>
    <n v="1037069"/>
  </r>
  <r>
    <s v="F0526"/>
    <x v="2"/>
    <s v="Borgou"/>
    <x v="3"/>
    <x v="1"/>
    <x v="7"/>
    <n v="3.54"/>
    <n v="53848"/>
    <n v="39895"/>
    <n v="72"/>
    <x v="2"/>
    <n v="3.57"/>
    <x v="0"/>
    <n v="2358"/>
    <n v="2"/>
    <n v="0.2591"/>
    <n v="25.91"/>
    <n v="88216"/>
    <n v="415"/>
    <s v="Local Market"/>
    <s v="No"/>
    <n v="16300287"/>
    <n v="73.691188501475708"/>
    <n v="99.985611864610206"/>
    <n v="4223404.3617000002"/>
    <n v="12076882.6383"/>
    <n v="16388503"/>
  </r>
  <r>
    <s v="F0279"/>
    <x v="0"/>
    <s v="Kara"/>
    <x v="3"/>
    <x v="1"/>
    <x v="7"/>
    <n v="0.85"/>
    <n v="13014"/>
    <n v="9385"/>
    <n v="4.5999999999999996"/>
    <x v="1"/>
    <n v="0.8"/>
    <x v="0"/>
    <n v="929"/>
    <n v="4"/>
    <n v="0.27879999999999999"/>
    <n v="27.88"/>
    <n v="26986"/>
    <n v="299"/>
    <s v="Local Market"/>
    <s v="Yes"/>
    <n v="2750139"/>
    <n v="71.419192395012828"/>
    <n v="99.966548138812612"/>
    <n v="766738.75319999992"/>
    <n v="1983400.2468000001"/>
    <n v="2777125"/>
  </r>
  <r>
    <s v="F1106"/>
    <x v="0"/>
    <s v="Plateaux"/>
    <x v="3"/>
    <x v="1"/>
    <x v="5"/>
    <n v="2.37"/>
    <n v="3998"/>
    <n v="3056"/>
    <n v="68.599999999999994"/>
    <x v="1"/>
    <n v="2.61"/>
    <x v="0"/>
    <n v="13567"/>
    <n v="14"/>
    <n v="0.2354"/>
    <n v="23.54"/>
    <n v="27630"/>
    <n v="209"/>
    <s v="Local Market"/>
    <s v="Yes"/>
    <n v="591120"/>
    <n v="73.045713454545449"/>
    <n v="97.807353535353542"/>
    <n v="139149.64800000004"/>
    <n v="451970.35199999996"/>
    <n v="618750"/>
  </r>
  <r>
    <s v="F0084"/>
    <x v="4"/>
    <s v="Central"/>
    <x v="1"/>
    <x v="0"/>
    <x v="3"/>
    <n v="2.64"/>
    <n v="7652"/>
    <n v="6517"/>
    <n v="14.8"/>
    <x v="1"/>
    <n v="1.57"/>
    <x v="0"/>
    <n v="3918"/>
    <n v="7"/>
    <n v="0.14829999999999999"/>
    <n v="14.83"/>
    <n v="50699"/>
    <n v="269"/>
    <s v="Processor"/>
    <s v="Yes"/>
    <n v="1680926"/>
    <n v="82.676368971341958"/>
    <n v="99.773738540388365"/>
    <n v="249281.32579999999"/>
    <n v="1431644.6742"/>
    <n v="1731625"/>
  </r>
  <r>
    <s v="F0295"/>
    <x v="4"/>
    <s v="Northern"/>
    <x v="1"/>
    <x v="1"/>
    <x v="0"/>
    <n v="0.53"/>
    <n v="2817"/>
    <n v="1553"/>
    <n v="27"/>
    <x v="2"/>
    <n v="1.38"/>
    <x v="0"/>
    <n v="1199"/>
    <n v="30"/>
    <n v="0.4486"/>
    <n v="44.86"/>
    <n v="7801"/>
    <n v="272"/>
    <s v="Processor"/>
    <s v="Yes"/>
    <n v="409192"/>
    <n v="54.108454770223958"/>
    <n v="99.712465197257501"/>
    <n v="183563.5312"/>
    <n v="225628.4688"/>
    <n v="416993"/>
  </r>
  <r>
    <s v="F0980"/>
    <x v="2"/>
    <s v="Borgou"/>
    <x v="4"/>
    <x v="0"/>
    <x v="2"/>
    <n v="3.01"/>
    <n v="28651"/>
    <n v="21597"/>
    <n v="8.1999999999999993"/>
    <x v="2"/>
    <n v="1.02"/>
    <x v="0"/>
    <n v="321"/>
    <n v="14"/>
    <n v="0.2462"/>
    <n v="24.62"/>
    <n v="35429"/>
    <n v="106"/>
    <s v="Local Market"/>
    <s v="Yes"/>
    <n v="2230640"/>
    <n v="74.201466592588318"/>
    <n v="99.985834500185121"/>
    <n v="549183.56799999997"/>
    <n v="1681456.432"/>
    <n v="2266069"/>
  </r>
  <r>
    <s v="F0885"/>
    <x v="1"/>
    <s v="Rivers"/>
    <x v="2"/>
    <x v="0"/>
    <x v="5"/>
    <n v="4.3499999999999996"/>
    <n v="5163"/>
    <n v="4498"/>
    <n v="76.599999999999994"/>
    <x v="1"/>
    <n v="2.44"/>
    <x v="0"/>
    <n v="20137"/>
    <n v="3"/>
    <n v="0.12869999999999998"/>
    <n v="12.87"/>
    <n v="69527"/>
    <n v="248"/>
    <s v="Local Market"/>
    <s v="Yes"/>
    <n v="1014685"/>
    <n v="81.542635619233138"/>
    <n v="98.142706407971872"/>
    <n v="130589.9595"/>
    <n v="884095.0405"/>
    <n v="1084212"/>
  </r>
  <r>
    <s v="F0593"/>
    <x v="2"/>
    <s v="Atlantique"/>
    <x v="2"/>
    <x v="1"/>
    <x v="1"/>
    <n v="1.98"/>
    <n v="20635"/>
    <n v="15509"/>
    <n v="3.9"/>
    <x v="2"/>
    <n v="0.85"/>
    <x v="0"/>
    <n v="200"/>
    <n v="5"/>
    <n v="0.24840000000000001"/>
    <n v="24.84"/>
    <n v="24408"/>
    <n v="229"/>
    <s v="Processor"/>
    <s v="No"/>
    <n v="3491438"/>
    <n v="74.638217965178228"/>
    <n v="99.994311468704836"/>
    <n v="867273.19919999968"/>
    <n v="2624164.8008000003"/>
    <n v="3515846"/>
  </r>
  <r>
    <s v="F1144"/>
    <x v="2"/>
    <s v="Ouémé"/>
    <x v="3"/>
    <x v="1"/>
    <x v="2"/>
    <n v="0.7"/>
    <n v="4716"/>
    <n v="4129"/>
    <n v="14.4"/>
    <x v="0"/>
    <n v="1.38"/>
    <x v="0"/>
    <n v="1627"/>
    <n v="7"/>
    <n v="0.12429999999999999"/>
    <n v="12.43"/>
    <n v="7617"/>
    <n v="75"/>
    <s v="Local Market"/>
    <s v="No"/>
    <n v="297335"/>
    <n v="85.382702687636097"/>
    <n v="99.466473412209126"/>
    <n v="36958.740499999985"/>
    <n v="260376.25950000001"/>
    <n v="304952"/>
  </r>
  <r>
    <s v="F0152"/>
    <x v="3"/>
    <s v="Korhogo"/>
    <x v="4"/>
    <x v="0"/>
    <x v="7"/>
    <n v="2.89"/>
    <n v="42496"/>
    <n v="31723"/>
    <n v="19.3"/>
    <x v="0"/>
    <n v="1.31"/>
    <x v="0"/>
    <n v="2482"/>
    <n v="1"/>
    <n v="0.2535"/>
    <n v="25.35"/>
    <n v="68197"/>
    <n v="442"/>
    <s v="Local Market"/>
    <s v="Yes"/>
    <n v="13810672"/>
    <n v="74.283190136026207"/>
    <n v="99.982116698413975"/>
    <n v="3501005.352"/>
    <n v="10309666.648"/>
    <n v="13878869"/>
  </r>
  <r>
    <s v="F1165"/>
    <x v="2"/>
    <s v="Zou"/>
    <x v="3"/>
    <x v="0"/>
    <x v="7"/>
    <n v="2.89"/>
    <n v="78600"/>
    <n v="55247"/>
    <n v="23"/>
    <x v="1"/>
    <n v="2.13"/>
    <x v="1"/>
    <n v="5612"/>
    <n v="1"/>
    <n v="0.29710000000000003"/>
    <n v="29.71"/>
    <n v="79843"/>
    <n v="302"/>
    <s v="Local Market"/>
    <s v="No"/>
    <n v="16432294"/>
    <n v="69.950118828350313"/>
    <n v="99.96601287889024"/>
    <n v="4882034.5474000014"/>
    <n v="11550259.452599999"/>
    <n v="16512137"/>
  </r>
  <r>
    <s v="F1475"/>
    <x v="1"/>
    <s v="Oyo"/>
    <x v="4"/>
    <x v="0"/>
    <x v="1"/>
    <n v="4.47"/>
    <n v="57035"/>
    <n v="42188"/>
    <n v="4.9000000000000004"/>
    <x v="2"/>
    <n v="0.49"/>
    <x v="0"/>
    <n v="227"/>
    <n v="5"/>
    <n v="0.26030000000000003"/>
    <n v="26.03"/>
    <n v="96089"/>
    <n v="334"/>
    <s v="Local Market"/>
    <s v="Yes"/>
    <n v="13853569"/>
    <n v="73.460474724900067"/>
    <n v="99.99837271996202"/>
    <n v="3606084.0107000005"/>
    <n v="10247484.9893"/>
    <n v="13949658"/>
  </r>
  <r>
    <s v="F0602"/>
    <x v="1"/>
    <s v="Kano"/>
    <x v="2"/>
    <x v="1"/>
    <x v="1"/>
    <n v="0.67"/>
    <n v="6394"/>
    <n v="4992"/>
    <n v="1.7"/>
    <x v="1"/>
    <n v="0.88"/>
    <x v="0"/>
    <n v="472"/>
    <n v="3"/>
    <n v="0.21920000000000001"/>
    <n v="21.92"/>
    <n v="9564"/>
    <n v="305"/>
    <s v="Processor"/>
    <s v="No"/>
    <n v="1497299"/>
    <n v="77.584429321046443"/>
    <n v="99.968676648109351"/>
    <n v="328207.94079999998"/>
    <n v="1169091.0592"/>
    <n v="1506863"/>
  </r>
  <r>
    <s v="F0755"/>
    <x v="1"/>
    <s v="Lagos"/>
    <x v="2"/>
    <x v="0"/>
    <x v="0"/>
    <n v="3.13"/>
    <n v="31186"/>
    <n v="26707"/>
    <n v="33"/>
    <x v="0"/>
    <n v="2.15"/>
    <x v="2"/>
    <n v="4766"/>
    <n v="7"/>
    <n v="0.14360000000000001"/>
    <n v="14.36"/>
    <n v="59129"/>
    <n v="354"/>
    <s v="Local Market"/>
    <s v="Yes"/>
    <n v="9295841"/>
    <n v="85.098704030050342"/>
    <n v="99.949053818451588"/>
    <n v="1334882.7675999999"/>
    <n v="7960958.2324000001"/>
    <n v="9354970"/>
  </r>
  <r>
    <s v="F0510"/>
    <x v="4"/>
    <s v="Greater Accra"/>
    <x v="1"/>
    <x v="0"/>
    <x v="0"/>
    <n v="5.8"/>
    <n v="65074"/>
    <n v="38393"/>
    <n v="75.900000000000006"/>
    <x v="1"/>
    <n v="2.35"/>
    <x v="0"/>
    <n v="17829"/>
    <n v="30"/>
    <n v="0.41"/>
    <n v="41"/>
    <n v="75341"/>
    <n v="316"/>
    <s v="Local Market"/>
    <s v="No"/>
    <n v="11917697"/>
    <n v="58.629358382755072"/>
    <n v="99.851338751699117"/>
    <n v="4886255.7699999986"/>
    <n v="7031441.2300000014"/>
    <n v="11993038"/>
  </r>
  <r>
    <s v="F0737"/>
    <x v="2"/>
    <s v="Borgou"/>
    <x v="2"/>
    <x v="0"/>
    <x v="2"/>
    <n v="2.0299999999999998"/>
    <n v="18793"/>
    <n v="12209"/>
    <n v="35.9"/>
    <x v="1"/>
    <n v="1.99"/>
    <x v="0"/>
    <n v="7594"/>
    <n v="30"/>
    <n v="0.3503"/>
    <n v="35.03"/>
    <n v="16232"/>
    <n v="99"/>
    <s v="Local Market"/>
    <s v="No"/>
    <n v="1172779"/>
    <n v="64.083050224093796"/>
    <n v="99.361317935662498"/>
    <n v="410824.4837000001"/>
    <n v="761954.5162999999"/>
    <n v="1189011"/>
  </r>
  <r>
    <s v="F0846"/>
    <x v="1"/>
    <s v="Oyo"/>
    <x v="3"/>
    <x v="0"/>
    <x v="4"/>
    <n v="2.97"/>
    <n v="7074"/>
    <n v="5676"/>
    <n v="49"/>
    <x v="2"/>
    <n v="2.74"/>
    <x v="1"/>
    <n v="2243"/>
    <n v="14"/>
    <n v="0.19760000000000003"/>
    <n v="19.760000000000002"/>
    <n v="48619"/>
    <n v="227"/>
    <s v="Export"/>
    <s v="Yes"/>
    <n v="1224706"/>
    <n v="77.176219299864528"/>
    <n v="99.823847014705592"/>
    <n v="242001.90559999994"/>
    <n v="982704.09440000006"/>
    <n v="1273325"/>
  </r>
  <r>
    <s v="F0125"/>
    <x v="1"/>
    <s v="Katsina"/>
    <x v="3"/>
    <x v="0"/>
    <x v="1"/>
    <n v="1.1399999999999999"/>
    <n v="9003"/>
    <n v="7161"/>
    <n v="10.7"/>
    <x v="2"/>
    <n v="1.44"/>
    <x v="0"/>
    <n v="434"/>
    <n v="3"/>
    <n v="0.20449999999999999"/>
    <n v="20.45"/>
    <n v="17962"/>
    <n v="243"/>
    <s v="Local Market"/>
    <s v="No"/>
    <n v="1704326"/>
    <n v="78.720361112659432"/>
    <n v="99.974800962440654"/>
    <n v="348534.66700000013"/>
    <n v="1355791.3329999999"/>
    <n v="1722288"/>
  </r>
  <r>
    <s v="F0408"/>
    <x v="1"/>
    <s v="Lagos"/>
    <x v="3"/>
    <x v="0"/>
    <x v="7"/>
    <n v="1.85"/>
    <n v="55852"/>
    <n v="37169"/>
    <n v="1.4"/>
    <x v="2"/>
    <n v="0.83"/>
    <x v="0"/>
    <n v="200"/>
    <n v="3"/>
    <n v="0.33450000000000002"/>
    <n v="33.450000000000003"/>
    <n v="45837"/>
    <n v="348"/>
    <s v="Local Market"/>
    <s v="Yes"/>
    <n v="12759427"/>
    <n v="66.311781377564728"/>
    <n v="99.998438142313972"/>
    <n v="4268028.3314999994"/>
    <n v="8491398.6685000006"/>
    <n v="12805264"/>
  </r>
  <r>
    <s v="F0648"/>
    <x v="3"/>
    <s v="Bouaké"/>
    <x v="1"/>
    <x v="0"/>
    <x v="7"/>
    <n v="0.27"/>
    <n v="4487"/>
    <n v="3011"/>
    <n v="34.6"/>
    <x v="0"/>
    <n v="1.38"/>
    <x v="0"/>
    <n v="4439"/>
    <n v="7"/>
    <n v="0.32880000000000004"/>
    <n v="32.880000000000003"/>
    <n v="7835"/>
    <n v="305"/>
    <s v="Local Market"/>
    <s v="No"/>
    <n v="896898"/>
    <n v="66.53873989342712"/>
    <n v="99.509358009490086"/>
    <n v="294900.06239999994"/>
    <n v="601997.93760000006"/>
    <n v="904733"/>
  </r>
  <r>
    <s v="F0250"/>
    <x v="4"/>
    <s v="Northern"/>
    <x v="0"/>
    <x v="1"/>
    <x v="1"/>
    <n v="2.2999999999999998"/>
    <n v="16940"/>
    <n v="13939"/>
    <n v="11"/>
    <x v="1"/>
    <n v="0.25"/>
    <x v="2"/>
    <n v="2731"/>
    <n v="1"/>
    <n v="0.17710000000000001"/>
    <n v="17.71"/>
    <n v="51257"/>
    <n v="325"/>
    <s v="Local Market"/>
    <s v="No"/>
    <n v="4430886"/>
    <n v="81.348946015332402"/>
    <n v="99.939069324651172"/>
    <n v="784709.91060000006"/>
    <n v="3646176.0893999999"/>
    <n v="4482143"/>
  </r>
  <r>
    <s v="F0263"/>
    <x v="3"/>
    <s v="Abidjan"/>
    <x v="2"/>
    <x v="0"/>
    <x v="0"/>
    <n v="0.87"/>
    <n v="9086"/>
    <n v="7515"/>
    <n v="118.5"/>
    <x v="1"/>
    <n v="3.59"/>
    <x v="2"/>
    <n v="31026"/>
    <n v="7"/>
    <n v="0.17280000000000001"/>
    <n v="17.28"/>
    <n v="8054"/>
    <n v="348"/>
    <s v="Local Market"/>
    <s v="No"/>
    <n v="2549988"/>
    <n v="82.459555925977739"/>
    <n v="98.787119210708823"/>
    <n v="440637.92640000023"/>
    <n v="2109350.0735999998"/>
    <n v="2558042"/>
  </r>
  <r>
    <s v="F1099"/>
    <x v="4"/>
    <s v="Eastern"/>
    <x v="4"/>
    <x v="0"/>
    <x v="6"/>
    <n v="0.91"/>
    <n v="10126"/>
    <n v="7731"/>
    <n v="24.1"/>
    <x v="0"/>
    <n v="1.85"/>
    <x v="0"/>
    <n v="3141"/>
    <n v="7"/>
    <n v="0.23649999999999999"/>
    <n v="23.65"/>
    <n v="28197"/>
    <n v="425"/>
    <s v="Local Market"/>
    <s v="No"/>
    <n v="3221481"/>
    <n v="75.687521763694747"/>
    <n v="99.903344269801494"/>
    <n v="761880.25649999967"/>
    <n v="2459600.7435000003"/>
    <n v="3249678"/>
  </r>
  <r>
    <s v="F0527"/>
    <x v="4"/>
    <s v="Eastern"/>
    <x v="0"/>
    <x v="0"/>
    <x v="2"/>
    <n v="1.98"/>
    <n v="14652"/>
    <n v="11378"/>
    <n v="10.199999999999999"/>
    <x v="1"/>
    <n v="0.53"/>
    <x v="0"/>
    <n v="2201"/>
    <n v="14"/>
    <n v="0.22339999999999999"/>
    <n v="22.34"/>
    <n v="12986"/>
    <n v="127"/>
    <s v="Local Market"/>
    <s v="Yes"/>
    <n v="1415369"/>
    <n v="76.953948101137314"/>
    <n v="99.845906654858211"/>
    <n v="316193.43460000004"/>
    <n v="1099175.5654"/>
    <n v="1428355"/>
  </r>
  <r>
    <s v="F0870"/>
    <x v="3"/>
    <s v="Bouaké"/>
    <x v="0"/>
    <x v="1"/>
    <x v="4"/>
    <n v="4.37"/>
    <n v="6689"/>
    <n v="6151"/>
    <n v="11.1"/>
    <x v="3"/>
    <n v="1.5"/>
    <x v="0"/>
    <n v="1875"/>
    <n v="3"/>
    <n v="8.0399999999999985E-2"/>
    <n v="8.0399999999999991"/>
    <n v="75096"/>
    <n v="222"/>
    <s v="Local Market"/>
    <s v="Yes"/>
    <n v="1274896"/>
    <n v="86.844541419504708"/>
    <n v="99.861110288060956"/>
    <n v="102501.63840000005"/>
    <n v="1172394.3615999999"/>
    <n v="1349992"/>
  </r>
  <r>
    <s v="F0778"/>
    <x v="3"/>
    <s v="Abidjan"/>
    <x v="0"/>
    <x v="1"/>
    <x v="7"/>
    <n v="3.29"/>
    <n v="67265"/>
    <n v="46883"/>
    <n v="14.1"/>
    <x v="2"/>
    <n v="1.58"/>
    <x v="0"/>
    <n v="484"/>
    <n v="4"/>
    <n v="0.30299999999999999"/>
    <n v="30.3"/>
    <n v="81193"/>
    <n v="463"/>
    <s v="Local Market"/>
    <s v="Yes"/>
    <n v="21408084"/>
    <n v="69.436652280111616"/>
    <n v="99.997747713894697"/>
    <n v="6486649.4519999977"/>
    <n v="14921434.548000002"/>
    <n v="21489277"/>
  </r>
  <r>
    <s v="F0595"/>
    <x v="3"/>
    <s v="Bouaké"/>
    <x v="2"/>
    <x v="0"/>
    <x v="3"/>
    <n v="3.5"/>
    <n v="6764"/>
    <n v="2705"/>
    <n v="55.2"/>
    <x v="1"/>
    <n v="2.65"/>
    <x v="0"/>
    <n v="14989"/>
    <n v="60"/>
    <n v="0.6"/>
    <n v="60"/>
    <n v="108135"/>
    <n v="363"/>
    <s v="Local Market"/>
    <s v="No"/>
    <n v="848972"/>
    <n v="35.480756070115469"/>
    <n v="98.433926405302643"/>
    <n v="509383.19999999995"/>
    <n v="339588.80000000005"/>
    <n v="957107"/>
  </r>
  <r>
    <s v="F0425"/>
    <x v="3"/>
    <s v="Yamoussoukro"/>
    <x v="2"/>
    <x v="1"/>
    <x v="0"/>
    <n v="3.35"/>
    <n v="31217"/>
    <n v="25713"/>
    <n v="1.4"/>
    <x v="2"/>
    <n v="1.19"/>
    <x v="0"/>
    <n v="200"/>
    <n v="7"/>
    <n v="0.17629999999999998"/>
    <n v="17.63"/>
    <n v="47155"/>
    <n v="294"/>
    <s v="Local Market"/>
    <s v="Yes"/>
    <n v="7436671"/>
    <n v="81.850993097648171"/>
    <n v="99.997327570149281"/>
    <n v="1311085.0973000005"/>
    <n v="6125585.9026999995"/>
    <n v="7483826"/>
  </r>
  <r>
    <s v="F0292"/>
    <x v="3"/>
    <s v="Korhogo"/>
    <x v="3"/>
    <x v="0"/>
    <x v="2"/>
    <n v="2.98"/>
    <n v="22246"/>
    <n v="18964"/>
    <n v="1.7"/>
    <x v="0"/>
    <n v="0.82"/>
    <x v="0"/>
    <n v="235"/>
    <n v="7"/>
    <n v="0.14749999999999999"/>
    <n v="14.75"/>
    <n v="24420"/>
    <n v="94"/>
    <s v="Local Market"/>
    <s v="Yes"/>
    <n v="1740135"/>
    <n v="84.070209627923191"/>
    <n v="99.986682194660986"/>
    <n v="256669.91249999986"/>
    <n v="1483465.0875000001"/>
    <n v="1764555"/>
  </r>
  <r>
    <s v="F0934"/>
    <x v="0"/>
    <s v="Plateaux"/>
    <x v="0"/>
    <x v="0"/>
    <x v="2"/>
    <n v="1.23"/>
    <n v="17108"/>
    <n v="10487"/>
    <n v="24.5"/>
    <x v="1"/>
    <n v="0.68"/>
    <x v="2"/>
    <n v="4375"/>
    <n v="30"/>
    <n v="0.38700000000000001"/>
    <n v="38.700000000000003"/>
    <n v="15059"/>
    <n v="115"/>
    <s v="Processor"/>
    <s v="No"/>
    <n v="1174511"/>
    <n v="60.523991274157893"/>
    <n v="99.632220045898933"/>
    <n v="454535.75699999998"/>
    <n v="719975.24300000002"/>
    <n v="1189570"/>
  </r>
  <r>
    <s v="F0671"/>
    <x v="2"/>
    <s v="Mono"/>
    <x v="1"/>
    <x v="0"/>
    <x v="2"/>
    <n v="1.67"/>
    <n v="13676"/>
    <n v="5470"/>
    <n v="17.399999999999999"/>
    <x v="1"/>
    <n v="1.35"/>
    <x v="0"/>
    <n v="3232"/>
    <n v="60"/>
    <n v="0.6"/>
    <n v="60"/>
    <n v="18708"/>
    <n v="70"/>
    <s v="Local Market"/>
    <s v="Yes"/>
    <n v="357131"/>
    <n v="38.008934676816402"/>
    <n v="99.140057311774456"/>
    <n v="214278.6"/>
    <n v="142852.4"/>
    <n v="375839"/>
  </r>
  <r>
    <s v="F1119"/>
    <x v="2"/>
    <s v="Borgou"/>
    <x v="4"/>
    <x v="1"/>
    <x v="2"/>
    <n v="0.82"/>
    <n v="5043"/>
    <n v="4348"/>
    <n v="8.3000000000000007"/>
    <x v="1"/>
    <n v="0.28999999999999998"/>
    <x v="2"/>
    <n v="1838"/>
    <n v="7"/>
    <n v="0.13780000000000001"/>
    <n v="13.78"/>
    <n v="6724"/>
    <n v="106"/>
    <s v="Export"/>
    <s v="No"/>
    <n v="447718"/>
    <n v="84.944274428860012"/>
    <n v="99.595547946712671"/>
    <n v="61695.540399999998"/>
    <n v="386022.4596"/>
    <n v="454442"/>
  </r>
  <r>
    <s v="F0646"/>
    <x v="0"/>
    <s v="Kara"/>
    <x v="3"/>
    <x v="0"/>
    <x v="5"/>
    <n v="2.68"/>
    <n v="3822"/>
    <n v="3038"/>
    <n v="12.4"/>
    <x v="2"/>
    <n v="1.19"/>
    <x v="2"/>
    <n v="392"/>
    <n v="14"/>
    <n v="0.20489999999999997"/>
    <n v="20.49"/>
    <n v="33786"/>
    <n v="185"/>
    <s v="Processor"/>
    <s v="No"/>
    <n v="522232"/>
    <n v="74.678636878662203"/>
    <n v="99.929498685294362"/>
    <n v="107005.33679999999"/>
    <n v="415226.66320000001"/>
    <n v="556018"/>
  </r>
  <r>
    <s v="F1232"/>
    <x v="3"/>
    <s v="Abidjan"/>
    <x v="0"/>
    <x v="0"/>
    <x v="7"/>
    <n v="2.1800000000000002"/>
    <n v="59017"/>
    <n v="42887"/>
    <n v="22.1"/>
    <x v="0"/>
    <n v="0.71"/>
    <x v="0"/>
    <n v="3818"/>
    <n v="2"/>
    <n v="0.27329999999999999"/>
    <n v="27.33"/>
    <n v="65293"/>
    <n v="370"/>
    <s v="Export"/>
    <s v="No"/>
    <n v="15640398"/>
    <n v="72.367890254558048"/>
    <n v="99.975690340526882"/>
    <n v="4274520.7733999994"/>
    <n v="11365877.226600001"/>
    <n v="15705691"/>
  </r>
  <r>
    <s v="F1328"/>
    <x v="0"/>
    <s v="Central"/>
    <x v="1"/>
    <x v="0"/>
    <x v="6"/>
    <n v="1.71"/>
    <n v="23202"/>
    <n v="19213"/>
    <n v="6.9"/>
    <x v="0"/>
    <n v="0.6"/>
    <x v="0"/>
    <n v="802"/>
    <n v="2"/>
    <n v="0.17190000000000003"/>
    <n v="17.190000000000001"/>
    <n v="54116"/>
    <n v="316"/>
    <s v="Local Market"/>
    <s v="Yes"/>
    <n v="5955677"/>
    <n v="82.064326070798103"/>
    <n v="99.986655114410766"/>
    <n v="1023780.8763000006"/>
    <n v="4931896.1236999994"/>
    <n v="6009793"/>
  </r>
  <r>
    <s v="F1420"/>
    <x v="4"/>
    <s v="Northern"/>
    <x v="4"/>
    <x v="1"/>
    <x v="1"/>
    <n v="1.03"/>
    <n v="9803"/>
    <n v="7561"/>
    <n v="17.8"/>
    <x v="0"/>
    <n v="0.86"/>
    <x v="1"/>
    <n v="2808"/>
    <n v="3"/>
    <n v="0.22870000000000001"/>
    <n v="22.87"/>
    <n v="21415"/>
    <n v="319"/>
    <s v="Local Market"/>
    <s v="No"/>
    <n v="2363617"/>
    <n v="76.437456273123388"/>
    <n v="99.882265730606548"/>
    <n v="540559.20790000004"/>
    <n v="1823057.7921"/>
    <n v="2385032"/>
  </r>
  <r>
    <s v="F0201"/>
    <x v="4"/>
    <s v="Northern"/>
    <x v="3"/>
    <x v="1"/>
    <x v="1"/>
    <n v="5.51"/>
    <n v="48713"/>
    <n v="39671"/>
    <n v="17.100000000000001"/>
    <x v="1"/>
    <n v="0.66"/>
    <x v="0"/>
    <n v="4216"/>
    <n v="2"/>
    <n v="0.18559999999999999"/>
    <n v="18.559999999999999"/>
    <n v="103841"/>
    <n v="321"/>
    <s v="Local Market"/>
    <s v="No"/>
    <n v="12498991"/>
    <n v="80.768975341415327"/>
    <n v="99.966547201454404"/>
    <n v="2319812.7295999993"/>
    <n v="10179178.270400001"/>
    <n v="12602832"/>
  </r>
  <r>
    <s v="F1118"/>
    <x v="1"/>
    <s v="Kano"/>
    <x v="4"/>
    <x v="1"/>
    <x v="0"/>
    <n v="1.47"/>
    <n v="11567"/>
    <n v="4626"/>
    <n v="9.1"/>
    <x v="2"/>
    <n v="1"/>
    <x v="0"/>
    <n v="435"/>
    <n v="60"/>
    <n v="0.6"/>
    <n v="60"/>
    <n v="17948"/>
    <n v="363"/>
    <s v="Local Market"/>
    <s v="No"/>
    <n v="1644063"/>
    <n v="39.568041366753889"/>
    <n v="99.973826888029009"/>
    <n v="986437.79999999993"/>
    <n v="657625.20000000007"/>
    <n v="1662011"/>
  </r>
  <r>
    <s v="F0522"/>
    <x v="3"/>
    <s v="Korhogo"/>
    <x v="1"/>
    <x v="0"/>
    <x v="2"/>
    <n v="2.4"/>
    <n v="28205"/>
    <n v="23813"/>
    <n v="3.3"/>
    <x v="1"/>
    <n v="0.28000000000000003"/>
    <x v="2"/>
    <n v="906"/>
    <n v="7"/>
    <n v="0.15570000000000001"/>
    <n v="15.57"/>
    <n v="23145"/>
    <n v="106"/>
    <s v="Local Market"/>
    <s v="No"/>
    <n v="2474886"/>
    <n v="83.647730944892203"/>
    <n v="99.963731434878113"/>
    <n v="385339.75019999989"/>
    <n v="2089546.2498000001"/>
    <n v="2498031"/>
  </r>
  <r>
    <s v="F0483"/>
    <x v="3"/>
    <s v="Bouaké"/>
    <x v="3"/>
    <x v="0"/>
    <x v="7"/>
    <n v="0.84"/>
    <n v="24345"/>
    <n v="17603"/>
    <n v="56"/>
    <x v="3"/>
    <n v="3.4"/>
    <x v="0"/>
    <n v="9905"/>
    <n v="2"/>
    <n v="0.27690000000000003"/>
    <n v="27.69"/>
    <n v="28469"/>
    <n v="439"/>
    <s v="Local Market"/>
    <s v="No"/>
    <n v="7612066"/>
    <n v="72.040569470593354"/>
    <n v="99.870362481161337"/>
    <n v="2107781.0754000004"/>
    <n v="5504284.9245999996"/>
    <n v="7640535"/>
  </r>
  <r>
    <s v="F0318"/>
    <x v="0"/>
    <s v="Lomé"/>
    <x v="3"/>
    <x v="0"/>
    <x v="3"/>
    <n v="9.1300000000000008"/>
    <n v="18031"/>
    <n v="7212"/>
    <n v="3.4"/>
    <x v="2"/>
    <n v="0.71"/>
    <x v="0"/>
    <n v="200"/>
    <n v="60"/>
    <n v="0.6"/>
    <n v="60"/>
    <n v="214051"/>
    <n v="250"/>
    <s v="Local Market"/>
    <s v="Yes"/>
    <n v="1570719"/>
    <n v="35.202720798758378"/>
    <n v="99.988794074306497"/>
    <n v="942431.4"/>
    <n v="628287.6"/>
    <n v="1784770"/>
  </r>
  <r>
    <s v="F1230"/>
    <x v="2"/>
    <s v="Ouémé"/>
    <x v="1"/>
    <x v="0"/>
    <x v="5"/>
    <n v="1.87"/>
    <n v="3444"/>
    <n v="2104"/>
    <n v="35.5"/>
    <x v="1"/>
    <n v="0.94"/>
    <x v="0"/>
    <n v="8004"/>
    <n v="30"/>
    <n v="0.38890000000000002"/>
    <n v="38.89"/>
    <n v="21688"/>
    <n v="176"/>
    <s v="Local Market"/>
    <s v="Yes"/>
    <n v="336909"/>
    <n v="57.414058093068263"/>
    <n v="97.767967941728458"/>
    <n v="131023.91010000001"/>
    <n v="205885.08989999999"/>
    <n v="358597"/>
  </r>
  <r>
    <s v="F0844"/>
    <x v="2"/>
    <s v="Atlantique"/>
    <x v="3"/>
    <x v="1"/>
    <x v="6"/>
    <n v="0.56999999999999995"/>
    <n v="8803"/>
    <n v="7052"/>
    <n v="9.1"/>
    <x v="2"/>
    <n v="1.0900000000000001"/>
    <x v="1"/>
    <n v="332"/>
    <n v="4"/>
    <n v="0.19879999999999998"/>
    <n v="19.88"/>
    <n v="14561"/>
    <n v="299"/>
    <s v="Local Market"/>
    <s v="No"/>
    <n v="2072570"/>
    <n v="79.561037807401647"/>
    <n v="99.984092996558445"/>
    <n v="412026.91599999997"/>
    <n v="1660543.084"/>
    <n v="2087131"/>
  </r>
  <r>
    <s v="F0923"/>
    <x v="4"/>
    <s v="Greater Accra"/>
    <x v="1"/>
    <x v="1"/>
    <x v="2"/>
    <n v="0.78"/>
    <n v="4735"/>
    <n v="3734"/>
    <n v="25.3"/>
    <x v="0"/>
    <n v="1.33"/>
    <x v="0"/>
    <n v="3176"/>
    <n v="14"/>
    <n v="0.21129999999999999"/>
    <n v="21.13"/>
    <n v="5047"/>
    <n v="99"/>
    <s v="Local Market"/>
    <s v="No"/>
    <n v="357747"/>
    <n v="77.77280189308533"/>
    <n v="99.124572071202948"/>
    <n v="75591.941099999996"/>
    <n v="282155.0589"/>
    <n v="362794"/>
  </r>
  <r>
    <s v="F0117"/>
    <x v="3"/>
    <s v="Abidjan"/>
    <x v="3"/>
    <x v="1"/>
    <x v="1"/>
    <n v="1.4"/>
    <n v="14708"/>
    <n v="11564"/>
    <n v="7.9"/>
    <x v="0"/>
    <n v="0.77"/>
    <x v="0"/>
    <n v="1249"/>
    <n v="1"/>
    <n v="0.2137"/>
    <n v="21.37"/>
    <n v="15763"/>
    <n v="290"/>
    <s v="Local Market"/>
    <s v="No"/>
    <n v="3303013"/>
    <n v="78.256535599269128"/>
    <n v="99.962365643237149"/>
    <n v="705853.87809999986"/>
    <n v="2597159.1219000001"/>
    <n v="3318776"/>
  </r>
  <r>
    <s v="F0109"/>
    <x v="4"/>
    <s v="Eastern"/>
    <x v="1"/>
    <x v="0"/>
    <x v="2"/>
    <n v="0.46"/>
    <n v="5869"/>
    <n v="4380"/>
    <n v="58.1"/>
    <x v="0"/>
    <n v="2.85"/>
    <x v="1"/>
    <n v="7676"/>
    <n v="14"/>
    <n v="0.25370000000000004"/>
    <n v="25.37"/>
    <n v="4194"/>
    <n v="81"/>
    <s v="Export"/>
    <s v="No"/>
    <n v="339363"/>
    <n v="73.718948209467413"/>
    <n v="97.7657273756611"/>
    <n v="86096.393100000016"/>
    <n v="253266.60689999998"/>
    <n v="343557"/>
  </r>
  <r>
    <s v="F0231"/>
    <x v="1"/>
    <s v="Katsina"/>
    <x v="4"/>
    <x v="1"/>
    <x v="2"/>
    <n v="0.95"/>
    <n v="7622"/>
    <n v="6110"/>
    <n v="17.7"/>
    <x v="0"/>
    <n v="0.91"/>
    <x v="2"/>
    <n v="3137"/>
    <n v="7"/>
    <n v="0.19829999999999998"/>
    <n v="19.829999999999998"/>
    <n v="10543"/>
    <n v="117"/>
    <s v="Local Market"/>
    <s v="No"/>
    <n v="694042"/>
    <n v="78.970382764322267"/>
    <n v="99.554773377236245"/>
    <n v="137628.52859999996"/>
    <n v="556413.47140000004"/>
    <n v="704585"/>
  </r>
  <r>
    <s v="F0482"/>
    <x v="2"/>
    <s v="Borgou"/>
    <x v="0"/>
    <x v="1"/>
    <x v="1"/>
    <n v="2.5299999999999998"/>
    <n v="16557"/>
    <n v="12399"/>
    <n v="39"/>
    <x v="1"/>
    <n v="2.4900000000000002"/>
    <x v="1"/>
    <n v="8621"/>
    <n v="2"/>
    <n v="0.25109999999999999"/>
    <n v="25.11"/>
    <n v="54695"/>
    <n v="276"/>
    <s v="Processor"/>
    <s v="Yes"/>
    <n v="3324587"/>
    <n v="73.677876078409554"/>
    <n v="99.74488663568178"/>
    <n v="834803.79570000013"/>
    <n v="2489783.2042999999"/>
    <n v="3379282"/>
  </r>
  <r>
    <s v="F0824"/>
    <x v="0"/>
    <s v="Kara"/>
    <x v="1"/>
    <x v="0"/>
    <x v="6"/>
    <n v="3.09"/>
    <n v="45580"/>
    <n v="37097"/>
    <n v="41.1"/>
    <x v="1"/>
    <n v="1.39"/>
    <x v="2"/>
    <n v="8444"/>
    <n v="1"/>
    <n v="0.18609999999999999"/>
    <n v="18.61"/>
    <n v="104694"/>
    <n v="321"/>
    <s v="Processor"/>
    <s v="Yes"/>
    <n v="11675918"/>
    <n v="80.666689134656181"/>
    <n v="99.928322908860764"/>
    <n v="2172888.3397999983"/>
    <n v="9503029.6602000017"/>
    <n v="11780612"/>
  </r>
  <r>
    <s v="F1078"/>
    <x v="2"/>
    <s v="Mono"/>
    <x v="2"/>
    <x v="0"/>
    <x v="6"/>
    <n v="0.84"/>
    <n v="14100"/>
    <n v="11322"/>
    <n v="79.400000000000006"/>
    <x v="1"/>
    <n v="1.96"/>
    <x v="2"/>
    <n v="18033"/>
    <n v="3"/>
    <n v="0.19699999999999998"/>
    <n v="19.7"/>
    <n v="20524"/>
    <n v="290"/>
    <s v="Local Market"/>
    <s v="No"/>
    <n v="3211990"/>
    <n v="79.790156206593394"/>
    <n v="99.442136986877699"/>
    <n v="632762.0299999998"/>
    <n v="2579227.9700000002"/>
    <n v="3232514"/>
  </r>
  <r>
    <s v="F0282"/>
    <x v="0"/>
    <s v="Savanes"/>
    <x v="2"/>
    <x v="0"/>
    <x v="6"/>
    <n v="1.1499999999999999"/>
    <n v="18094"/>
    <n v="15146"/>
    <n v="28.5"/>
    <x v="1"/>
    <n v="1.62"/>
    <x v="2"/>
    <n v="5462"/>
    <n v="2"/>
    <n v="0.16289999999999999"/>
    <n v="16.29"/>
    <n v="26233"/>
    <n v="250"/>
    <s v="Processor"/>
    <s v="No"/>
    <n v="3716940"/>
    <n v="83.123341453894867"/>
    <n v="99.854081016292866"/>
    <n v="605489.52600000007"/>
    <n v="3111450.4739999999"/>
    <n v="3743173"/>
  </r>
  <r>
    <s v="F1311"/>
    <x v="0"/>
    <s v="Plateaux"/>
    <x v="0"/>
    <x v="0"/>
    <x v="1"/>
    <n v="1.77"/>
    <n v="18225"/>
    <n v="14940"/>
    <n v="34.799999999999997"/>
    <x v="2"/>
    <n v="2.36"/>
    <x v="0"/>
    <n v="1238"/>
    <n v="5"/>
    <n v="0.1802"/>
    <n v="18.02"/>
    <n v="19913"/>
    <n v="218"/>
    <s v="Local Market"/>
    <s v="No"/>
    <n v="3203200"/>
    <n v="81.473512098396796"/>
    <n v="99.961589928742796"/>
    <n v="577216.64000000013"/>
    <n v="2625983.36"/>
    <n v="3223113"/>
  </r>
  <r>
    <s v="F1245"/>
    <x v="4"/>
    <s v="Ashanti"/>
    <x v="0"/>
    <x v="1"/>
    <x v="3"/>
    <n v="2.5499999999999998"/>
    <n v="7099"/>
    <n v="6199"/>
    <n v="7.7"/>
    <x v="2"/>
    <n v="1.01"/>
    <x v="1"/>
    <n v="274"/>
    <n v="7"/>
    <n v="0.12670000000000001"/>
    <n v="12.67"/>
    <n v="46138"/>
    <n v="305"/>
    <s v="Local Market"/>
    <s v="Yes"/>
    <n v="1825377"/>
    <n v="85.177074941958779"/>
    <n v="99.985359454773274"/>
    <n v="231275.2659"/>
    <n v="1594101.7341"/>
    <n v="1871515"/>
  </r>
  <r>
    <s v="F0147"/>
    <x v="2"/>
    <s v="Atlantique"/>
    <x v="2"/>
    <x v="0"/>
    <x v="5"/>
    <n v="0.56000000000000005"/>
    <n v="1166"/>
    <n v="988"/>
    <n v="21.7"/>
    <x v="0"/>
    <n v="0.91"/>
    <x v="0"/>
    <n v="3093"/>
    <n v="7"/>
    <n v="0.15190000000000001"/>
    <n v="15.19"/>
    <n v="6735"/>
    <n v="187"/>
    <s v="Local Market"/>
    <s v="No"/>
    <n v="173081"/>
    <n v="81.633445355252036"/>
    <n v="98.279908350758546"/>
    <n v="26291.003900000011"/>
    <n v="146789.99609999999"/>
    <n v="179816"/>
  </r>
  <r>
    <s v="F0496"/>
    <x v="1"/>
    <s v="Enugu"/>
    <x v="0"/>
    <x v="1"/>
    <x v="4"/>
    <n v="1.1000000000000001"/>
    <n v="1396"/>
    <n v="1065"/>
    <n v="73.099999999999994"/>
    <x v="1"/>
    <n v="2.86"/>
    <x v="2"/>
    <n v="16957"/>
    <n v="14"/>
    <n v="0.23710000000000001"/>
    <n v="23.71"/>
    <n v="23790"/>
    <n v="310"/>
    <s v="Local Market"/>
    <s v="No"/>
    <n v="286102"/>
    <n v="70.433317349270069"/>
    <n v="94.528093658435836"/>
    <n v="67834.784199999995"/>
    <n v="218267.21580000001"/>
    <n v="309892"/>
  </r>
  <r>
    <s v="F1057"/>
    <x v="0"/>
    <s v="Plateaux"/>
    <x v="2"/>
    <x v="1"/>
    <x v="1"/>
    <n v="2.98"/>
    <n v="24842"/>
    <n v="19637"/>
    <n v="9.1999999999999993"/>
    <x v="0"/>
    <n v="1.29"/>
    <x v="2"/>
    <n v="1172"/>
    <n v="2"/>
    <n v="0.20949999999999999"/>
    <n v="20.95"/>
    <n v="70304"/>
    <n v="287"/>
    <s v="Local Market"/>
    <s v="Yes"/>
    <n v="5507985"/>
    <n v="78.053721176869828"/>
    <n v="99.978989973448847"/>
    <n v="1153922.8574999999"/>
    <n v="4354062.1425000001"/>
    <n v="5578289"/>
  </r>
  <r>
    <s v="F0228"/>
    <x v="4"/>
    <s v="Ashanti"/>
    <x v="4"/>
    <x v="1"/>
    <x v="6"/>
    <n v="0.93"/>
    <n v="13230"/>
    <n v="10524"/>
    <n v="25.6"/>
    <x v="2"/>
    <n v="1.31"/>
    <x v="0"/>
    <n v="887"/>
    <n v="3"/>
    <n v="0.20449999999999999"/>
    <n v="20.45"/>
    <n v="15442"/>
    <n v="341"/>
    <s v="Local Market"/>
    <s v="No"/>
    <n v="3536469"/>
    <n v="79.204154876065303"/>
    <n v="99.97502752743523"/>
    <n v="723207.91050000023"/>
    <n v="2813261.0894999998"/>
    <n v="3551911"/>
  </r>
  <r>
    <s v="F0343"/>
    <x v="2"/>
    <s v="Zou"/>
    <x v="3"/>
    <x v="1"/>
    <x v="1"/>
    <n v="1.08"/>
    <n v="7636"/>
    <n v="6117"/>
    <n v="3.8"/>
    <x v="2"/>
    <n v="0.5"/>
    <x v="0"/>
    <n v="200"/>
    <n v="3"/>
    <n v="0.19879999999999998"/>
    <n v="19.88"/>
    <n v="16690"/>
    <n v="236"/>
    <s v="Processor"/>
    <s v="No"/>
    <n v="1412286"/>
    <n v="79.184223052031669"/>
    <n v="99.98600396367749"/>
    <n v="280762.45680000004"/>
    <n v="1131523.5432"/>
    <n v="1428976"/>
  </r>
  <r>
    <s v="F0873"/>
    <x v="2"/>
    <s v="Borgou"/>
    <x v="1"/>
    <x v="1"/>
    <x v="1"/>
    <n v="3.04"/>
    <n v="18218"/>
    <n v="13794"/>
    <n v="25.1"/>
    <x v="1"/>
    <n v="1.66"/>
    <x v="1"/>
    <n v="5717"/>
    <n v="3"/>
    <n v="0.24280000000000002"/>
    <n v="24.28"/>
    <n v="61213"/>
    <n v="259"/>
    <s v="Local Market"/>
    <s v="Yes"/>
    <n v="3469990"/>
    <n v="74.407402463126587"/>
    <n v="99.838100500027892"/>
    <n v="842513.57200000016"/>
    <n v="2627476.4279999998"/>
    <n v="3531203"/>
  </r>
  <r>
    <s v="F1366"/>
    <x v="0"/>
    <s v="Kara"/>
    <x v="4"/>
    <x v="1"/>
    <x v="1"/>
    <n v="0.93"/>
    <n v="10002"/>
    <n v="7759"/>
    <n v="68"/>
    <x v="0"/>
    <n v="3.24"/>
    <x v="0"/>
    <n v="7926"/>
    <n v="3"/>
    <n v="0.22420000000000001"/>
    <n v="22.42"/>
    <n v="11974"/>
    <n v="371"/>
    <s v="Local Market"/>
    <s v="No"/>
    <n v="2829904"/>
    <n v="77.253123575325901"/>
    <n v="99.721099920545498"/>
    <n v="634464.47679999983"/>
    <n v="2195439.5232000002"/>
    <n v="2841878"/>
  </r>
  <r>
    <s v="F1062"/>
    <x v="0"/>
    <s v="Kara"/>
    <x v="3"/>
    <x v="1"/>
    <x v="7"/>
    <n v="1.17"/>
    <n v="19500"/>
    <n v="13831"/>
    <n v="15.1"/>
    <x v="1"/>
    <n v="0.68"/>
    <x v="0"/>
    <n v="3490"/>
    <n v="1"/>
    <n v="0.29070000000000001"/>
    <n v="29.07"/>
    <n v="35420"/>
    <n v="356"/>
    <s v="Local Market"/>
    <s v="Yes"/>
    <n v="4835688"/>
    <n v="70.414236317486711"/>
    <n v="99.92835305642987"/>
    <n v="1405734.5015999996"/>
    <n v="3429953.4984000004"/>
    <n v="4871108"/>
  </r>
  <r>
    <s v="F0381"/>
    <x v="1"/>
    <s v="Ogun"/>
    <x v="0"/>
    <x v="1"/>
    <x v="6"/>
    <n v="2.34"/>
    <n v="20098"/>
    <n v="16158"/>
    <n v="43.2"/>
    <x v="0"/>
    <n v="2.57"/>
    <x v="0"/>
    <n v="5886"/>
    <n v="2"/>
    <n v="0.19600000000000001"/>
    <n v="19.600000000000001"/>
    <n v="60425"/>
    <n v="342"/>
    <s v="Local Market"/>
    <s v="Yes"/>
    <n v="5404465"/>
    <n v="79.511021447824206"/>
    <n v="99.892294263928463"/>
    <n v="1059275.1399999997"/>
    <n v="4345189.8600000003"/>
    <n v="5464890"/>
  </r>
  <r>
    <s v="F0596"/>
    <x v="4"/>
    <s v="Greater Accra"/>
    <x v="0"/>
    <x v="1"/>
    <x v="0"/>
    <n v="2.2400000000000002"/>
    <n v="21461"/>
    <n v="18061"/>
    <n v="4.7"/>
    <x v="2"/>
    <n v="1.17"/>
    <x v="0"/>
    <n v="204"/>
    <n v="7"/>
    <n v="0.15839999999999999"/>
    <n v="15.84"/>
    <n v="20800"/>
    <n v="331"/>
    <s v="Local Market"/>
    <s v="Yes"/>
    <n v="5897406"/>
    <n v="83.864213067270725"/>
    <n v="99.996553009476187"/>
    <n v="934149.11039999966"/>
    <n v="4963256.8896000003"/>
    <n v="5918206"/>
  </r>
  <r>
    <s v="F0995"/>
    <x v="4"/>
    <s v="Northern"/>
    <x v="0"/>
    <x v="0"/>
    <x v="0"/>
    <n v="0.47"/>
    <n v="4550"/>
    <n v="3564"/>
    <n v="48.6"/>
    <x v="4"/>
    <n v="1.5"/>
    <x v="0"/>
    <n v="9761"/>
    <n v="14"/>
    <n v="0.21660000000000001"/>
    <n v="21.66"/>
    <n v="8611"/>
    <n v="359"/>
    <s v="Local Market"/>
    <s v="No"/>
    <n v="1248310"/>
    <n v="77.803302991993931"/>
    <n v="99.223419769420673"/>
    <n v="270383.946"/>
    <n v="977926.054"/>
    <n v="1256921"/>
  </r>
  <r>
    <s v="F1482"/>
    <x v="0"/>
    <s v="Savanes"/>
    <x v="1"/>
    <x v="1"/>
    <x v="6"/>
    <n v="1.67"/>
    <n v="20310"/>
    <n v="16213"/>
    <n v="10.7"/>
    <x v="1"/>
    <n v="0.72"/>
    <x v="1"/>
    <n v="2407"/>
    <n v="2"/>
    <n v="0.20170000000000002"/>
    <n v="20.170000000000002"/>
    <n v="26274"/>
    <n v="293"/>
    <s v="Local Market"/>
    <s v="No"/>
    <n v="4674224"/>
    <n v="79.383780595162463"/>
    <n v="99.948792659841573"/>
    <n v="942790.98080000002"/>
    <n v="3731433.0192"/>
    <n v="4700498"/>
  </r>
  <r>
    <s v="F0838"/>
    <x v="3"/>
    <s v="Bouaké"/>
    <x v="0"/>
    <x v="0"/>
    <x v="2"/>
    <n v="0.9"/>
    <n v="14215"/>
    <n v="10467"/>
    <n v="20.2"/>
    <x v="0"/>
    <n v="1.61"/>
    <x v="0"/>
    <n v="3173"/>
    <n v="14"/>
    <n v="0.2636"/>
    <n v="26.36"/>
    <n v="8830"/>
    <n v="114"/>
    <s v="Local Market"/>
    <s v="No"/>
    <n v="1169303"/>
    <n v="73.088074877793929"/>
    <n v="99.730675568887378"/>
    <n v="308228.27080000006"/>
    <n v="861074.72919999994"/>
    <n v="1178133"/>
  </r>
  <r>
    <s v="F0444"/>
    <x v="1"/>
    <s v="Enugu"/>
    <x v="1"/>
    <x v="0"/>
    <x v="3"/>
    <n v="0.98"/>
    <n v="3438"/>
    <n v="2979"/>
    <n v="34.6"/>
    <x v="1"/>
    <n v="1.0900000000000001"/>
    <x v="1"/>
    <n v="9787"/>
    <n v="7"/>
    <n v="0.13350000000000001"/>
    <n v="13.35"/>
    <n v="18191"/>
    <n v="296"/>
    <s v="Local Market"/>
    <s v="No"/>
    <n v="844989"/>
    <n v="84.823903299427712"/>
    <n v="98.866169281030608"/>
    <n v="112806.03149999992"/>
    <n v="732182.96850000008"/>
    <n v="863180"/>
  </r>
  <r>
    <s v="F0502"/>
    <x v="0"/>
    <s v="Lomé"/>
    <x v="1"/>
    <x v="0"/>
    <x v="0"/>
    <n v="0.69"/>
    <n v="7760"/>
    <n v="6691"/>
    <n v="4.8"/>
    <x v="0"/>
    <n v="1.57"/>
    <x v="0"/>
    <n v="599"/>
    <n v="7"/>
    <n v="0.13769999999999999"/>
    <n v="13.77"/>
    <n v="7643"/>
    <n v="306"/>
    <s v="Local Market"/>
    <s v="No"/>
    <n v="2018730"/>
    <n v="85.904760821428255"/>
    <n v="99.97043979563486"/>
    <n v="277979.12099999981"/>
    <n v="1740750.8790000002"/>
    <n v="2026373"/>
  </r>
  <r>
    <s v="F1483"/>
    <x v="4"/>
    <s v="Ashanti"/>
    <x v="2"/>
    <x v="0"/>
    <x v="1"/>
    <n v="3.24"/>
    <n v="35115"/>
    <n v="27277"/>
    <n v="45.1"/>
    <x v="0"/>
    <n v="2.1"/>
    <x v="2"/>
    <n v="6587"/>
    <n v="5"/>
    <n v="0.22320000000000001"/>
    <n v="22.32"/>
    <n v="52357"/>
    <n v="243"/>
    <s v="Local Market"/>
    <s v="No"/>
    <n v="6503084"/>
    <n v="77.059585330719912"/>
    <n v="99.899518583112865"/>
    <n v="1451488.3488000007"/>
    <n v="5051595.6511999993"/>
    <n v="6555441"/>
  </r>
  <r>
    <s v="F0702"/>
    <x v="0"/>
    <s v="Savanes"/>
    <x v="3"/>
    <x v="0"/>
    <x v="4"/>
    <n v="1.97"/>
    <n v="4162"/>
    <n v="3613"/>
    <n v="16.600000000000001"/>
    <x v="1"/>
    <n v="1.0900000000000001"/>
    <x v="0"/>
    <n v="3211"/>
    <n v="7"/>
    <n v="0.1318"/>
    <n v="13.18"/>
    <n v="34672"/>
    <n v="205"/>
    <s v="Local Market"/>
    <s v="No"/>
    <n v="695376"/>
    <n v="82.696677917068456"/>
    <n v="99.560165906899272"/>
    <n v="91650.55680000002"/>
    <n v="603725.44319999998"/>
    <n v="730048"/>
  </r>
  <r>
    <s v="F0562"/>
    <x v="1"/>
    <s v="Lagos"/>
    <x v="3"/>
    <x v="0"/>
    <x v="7"/>
    <n v="1.32"/>
    <n v="20462"/>
    <n v="14429"/>
    <n v="2.9"/>
    <x v="2"/>
    <n v="1.06"/>
    <x v="0"/>
    <n v="200"/>
    <n v="2"/>
    <n v="0.29480000000000001"/>
    <n v="29.48"/>
    <n v="30054"/>
    <n v="336"/>
    <s v="Local Market"/>
    <s v="No"/>
    <n v="4769409"/>
    <n v="70.078407246810741"/>
    <n v="99.995832867135348"/>
    <n v="1406021.7731999997"/>
    <n v="3363387.2268000003"/>
    <n v="4799463"/>
  </r>
  <r>
    <s v="F0025"/>
    <x v="2"/>
    <s v="Borgou"/>
    <x v="0"/>
    <x v="0"/>
    <x v="5"/>
    <n v="1.78"/>
    <n v="3530"/>
    <n v="2987"/>
    <n v="47.4"/>
    <x v="1"/>
    <n v="1.55"/>
    <x v="0"/>
    <n v="10408"/>
    <n v="7"/>
    <n v="0.15380000000000002"/>
    <n v="15.38"/>
    <n v="18533"/>
    <n v="203"/>
    <s v="Local Market"/>
    <s v="Yes"/>
    <n v="571357"/>
    <n v="81.961432368746713"/>
    <n v="98.2356032480632"/>
    <n v="87874.706600000034"/>
    <n v="483482.29339999997"/>
    <n v="589890"/>
  </r>
  <r>
    <s v="F0333"/>
    <x v="1"/>
    <s v="Kano"/>
    <x v="2"/>
    <x v="0"/>
    <x v="7"/>
    <n v="1.3"/>
    <n v="40453"/>
    <n v="29316"/>
    <n v="6.4"/>
    <x v="1"/>
    <n v="0.56000000000000005"/>
    <x v="0"/>
    <n v="1543"/>
    <n v="1"/>
    <n v="0.27529999999999999"/>
    <n v="27.53"/>
    <n v="39699"/>
    <n v="466"/>
    <s v="Local Market"/>
    <s v="No"/>
    <n v="13483402"/>
    <n v="72.257253934582025"/>
    <n v="99.988589895172709"/>
    <n v="3711980.5705999993"/>
    <n v="9771421.4294000007"/>
    <n v="13523101"/>
  </r>
  <r>
    <s v="F1030"/>
    <x v="3"/>
    <s v="Abidjan"/>
    <x v="4"/>
    <x v="1"/>
    <x v="3"/>
    <n v="1.26"/>
    <n v="2546"/>
    <n v="2042"/>
    <n v="23.1"/>
    <x v="1"/>
    <n v="1.65"/>
    <x v="1"/>
    <n v="6090"/>
    <n v="14"/>
    <n v="0.1978"/>
    <n v="19.78"/>
    <n v="39112"/>
    <n v="378"/>
    <s v="Local Market"/>
    <s v="Yes"/>
    <n v="718956"/>
    <n v="76.081103964288161"/>
    <n v="99.196641989900641"/>
    <n v="142209.49679999996"/>
    <n v="576746.50320000004"/>
    <n v="758068"/>
  </r>
  <r>
    <s v="F1387"/>
    <x v="2"/>
    <s v="Mono"/>
    <x v="0"/>
    <x v="1"/>
    <x v="1"/>
    <n v="1.04"/>
    <n v="10914"/>
    <n v="7998"/>
    <n v="21.4"/>
    <x v="0"/>
    <n v="0.57999999999999996"/>
    <x v="2"/>
    <n v="2716"/>
    <n v="7"/>
    <n v="0.2671"/>
    <n v="26.71"/>
    <n v="13239"/>
    <n v="304"/>
    <s v="Processor"/>
    <s v="No"/>
    <n v="2391124"/>
    <n v="72.886447662021084"/>
    <n v="99.887038687585857"/>
    <n v="638669.22039999999"/>
    <n v="1752454.7796"/>
    <n v="2404363"/>
  </r>
  <r>
    <s v="F0335"/>
    <x v="2"/>
    <s v="Ouémé"/>
    <x v="2"/>
    <x v="1"/>
    <x v="4"/>
    <n v="0.74"/>
    <n v="1397"/>
    <n v="868"/>
    <n v="22.5"/>
    <x v="0"/>
    <n v="1.66"/>
    <x v="0"/>
    <n v="3055"/>
    <n v="30"/>
    <n v="0.3785"/>
    <n v="37.85"/>
    <n v="13838"/>
    <n v="225"/>
    <s v="Processor"/>
    <s v="Yes"/>
    <n v="176454"/>
    <n v="57.630463182897863"/>
    <n v="98.394572551657461"/>
    <n v="66787.839000000007"/>
    <n v="109666.16099999999"/>
    <n v="190292"/>
  </r>
  <r>
    <s v="F0159"/>
    <x v="3"/>
    <s v="Sassandra"/>
    <x v="2"/>
    <x v="0"/>
    <x v="2"/>
    <n v="1.1399999999999999"/>
    <n v="12195"/>
    <n v="10080"/>
    <n v="47.6"/>
    <x v="0"/>
    <n v="1.78"/>
    <x v="0"/>
    <n v="7513"/>
    <n v="7"/>
    <n v="0.1734"/>
    <n v="17.34"/>
    <n v="7278"/>
    <n v="89"/>
    <s v="Local Market"/>
    <s v="No"/>
    <n v="873358"/>
    <n v="81.97685795266149"/>
    <n v="99.146866582787894"/>
    <n v="151440.27720000001"/>
    <n v="721917.72279999999"/>
    <n v="880636"/>
  </r>
  <r>
    <s v="F0985"/>
    <x v="1"/>
    <s v="Rivers"/>
    <x v="4"/>
    <x v="0"/>
    <x v="2"/>
    <n v="3.3"/>
    <n v="49529"/>
    <n v="45007"/>
    <n v="39"/>
    <x v="0"/>
    <n v="2.08"/>
    <x v="2"/>
    <n v="6031"/>
    <n v="3"/>
    <n v="9.1300000000000006E-2"/>
    <n v="9.1300000000000008"/>
    <n v="20317"/>
    <n v="117"/>
    <s v="Export"/>
    <s v="Yes"/>
    <n v="5186813"/>
    <n v="90.515446572296071"/>
    <n v="99.884178040494476"/>
    <n v="473556.02689999994"/>
    <n v="4713256.9731000001"/>
    <n v="5207130"/>
  </r>
  <r>
    <s v="F0468"/>
    <x v="1"/>
    <s v="Rivers"/>
    <x v="4"/>
    <x v="1"/>
    <x v="3"/>
    <n v="4.1500000000000004"/>
    <n v="7394"/>
    <n v="2957"/>
    <n v="46.3"/>
    <x v="0"/>
    <n v="2.25"/>
    <x v="1"/>
    <n v="8555"/>
    <n v="60"/>
    <n v="0.6"/>
    <n v="60"/>
    <n v="127953"/>
    <n v="426"/>
    <s v="Local Market"/>
    <s v="Yes"/>
    <n v="1110578"/>
    <n v="35.867588296134691"/>
    <n v="99.30926234385737"/>
    <n v="666346.80000000005"/>
    <n v="444231.2"/>
    <n v="1238531"/>
  </r>
  <r>
    <s v="F1323"/>
    <x v="1"/>
    <s v="Ogun"/>
    <x v="0"/>
    <x v="1"/>
    <x v="3"/>
    <n v="0.79"/>
    <n v="1879"/>
    <n v="1608"/>
    <n v="34.299999999999997"/>
    <x v="0"/>
    <n v="2.13"/>
    <x v="0"/>
    <n v="6416"/>
    <n v="7"/>
    <n v="0.14400000000000002"/>
    <n v="14.4"/>
    <n v="16904"/>
    <n v="314"/>
    <s v="Local Market"/>
    <s v="No"/>
    <n v="476543"/>
    <n v="82.667603207639331"/>
    <n v="98.699759042004516"/>
    <n v="68622.191999999981"/>
    <n v="407920.80800000002"/>
    <n v="493447"/>
  </r>
  <r>
    <s v="F0804"/>
    <x v="0"/>
    <s v="Kara"/>
    <x v="3"/>
    <x v="0"/>
    <x v="2"/>
    <n v="2.75"/>
    <n v="35148"/>
    <n v="30346"/>
    <n v="3.2"/>
    <x v="0"/>
    <n v="0.92"/>
    <x v="0"/>
    <n v="443"/>
    <n v="3"/>
    <n v="0.1366"/>
    <n v="13.66"/>
    <n v="29701"/>
    <n v="95"/>
    <s v="Local Market"/>
    <s v="Yes"/>
    <n v="2823898"/>
    <n v="85.441350841516268"/>
    <n v="99.984475744489671"/>
    <n v="385744.46680000005"/>
    <n v="2438153.5331999999"/>
    <n v="2853599"/>
  </r>
  <r>
    <s v="F0768"/>
    <x v="3"/>
    <s v="Sassandra"/>
    <x v="2"/>
    <x v="0"/>
    <x v="1"/>
    <n v="1.87"/>
    <n v="15615"/>
    <n v="12384"/>
    <n v="9.6999999999999993"/>
    <x v="2"/>
    <n v="0.67"/>
    <x v="0"/>
    <n v="448"/>
    <n v="2"/>
    <n v="0.2069"/>
    <n v="20.69"/>
    <n v="37268"/>
    <n v="271"/>
    <s v="Local Market"/>
    <s v="No"/>
    <n v="3284788"/>
    <n v="78.420272349412528"/>
    <n v="99.986514375434979"/>
    <n v="679622.63719999976"/>
    <n v="2605165.3628000002"/>
    <n v="3322056"/>
  </r>
  <r>
    <s v="F0218"/>
    <x v="4"/>
    <s v="Eastern"/>
    <x v="2"/>
    <x v="1"/>
    <x v="7"/>
    <n v="0.61"/>
    <n v="7791"/>
    <n v="5679"/>
    <n v="49.1"/>
    <x v="1"/>
    <n v="1.31"/>
    <x v="0"/>
    <n v="10737"/>
    <n v="2"/>
    <n v="0.27100000000000002"/>
    <n v="27.1"/>
    <n v="11645"/>
    <n v="424"/>
    <s v="Local Market"/>
    <s v="No"/>
    <n v="2361436"/>
    <n v="72.542270744235026"/>
    <n v="99.547550210043397"/>
    <n v="639949.15599999996"/>
    <n v="1721486.844"/>
    <n v="2373081"/>
  </r>
  <r>
    <s v="F0009"/>
    <x v="0"/>
    <s v="Kara"/>
    <x v="2"/>
    <x v="0"/>
    <x v="0"/>
    <n v="1.1299999999999999"/>
    <n v="7961"/>
    <n v="6121"/>
    <n v="120.2"/>
    <x v="1"/>
    <n v="3.84"/>
    <x v="2"/>
    <n v="24910"/>
    <n v="14"/>
    <n v="0.2311"/>
    <n v="23.11"/>
    <n v="10492"/>
    <n v="275"/>
    <s v="Local Market"/>
    <s v="No"/>
    <n v="1631041"/>
    <n v="76.398550921608035"/>
    <n v="98.482516038361695"/>
    <n v="376933.57510000002"/>
    <n v="1254107.4249"/>
    <n v="1641533"/>
  </r>
  <r>
    <s v="F0684"/>
    <x v="0"/>
    <s v="Savanes"/>
    <x v="1"/>
    <x v="0"/>
    <x v="7"/>
    <n v="3.63"/>
    <n v="48498"/>
    <n v="35107"/>
    <n v="39.200000000000003"/>
    <x v="1"/>
    <n v="1.32"/>
    <x v="0"/>
    <n v="7290"/>
    <n v="3"/>
    <n v="0.27610000000000001"/>
    <n v="27.61"/>
    <n v="108308"/>
    <n v="347"/>
    <s v="Processor"/>
    <s v="Yes"/>
    <n v="11944710"/>
    <n v="71.739505980991652"/>
    <n v="99.939517222989295"/>
    <n v="3297934.4309999999"/>
    <n v="8646775.5690000001"/>
    <n v="12053018"/>
  </r>
  <r>
    <s v="F0741"/>
    <x v="2"/>
    <s v="Zou"/>
    <x v="1"/>
    <x v="1"/>
    <x v="0"/>
    <n v="4.2300000000000004"/>
    <n v="44260"/>
    <n v="35253"/>
    <n v="27.5"/>
    <x v="0"/>
    <n v="1.37"/>
    <x v="1"/>
    <n v="3463"/>
    <n v="7"/>
    <n v="0.20350000000000001"/>
    <n v="20.350000000000001"/>
    <n v="35723"/>
    <n v="214"/>
    <s v="Processor"/>
    <s v="Yes"/>
    <n v="7429515"/>
    <n v="79.268855159071947"/>
    <n v="99.953611659802405"/>
    <n v="1511906.3025000002"/>
    <n v="5917608.6974999998"/>
    <n v="7465238"/>
  </r>
  <r>
    <s v="F1297"/>
    <x v="3"/>
    <s v="Abidjan"/>
    <x v="2"/>
    <x v="0"/>
    <x v="5"/>
    <n v="0.59"/>
    <n v="1296"/>
    <n v="987"/>
    <n v="18.899999999999999"/>
    <x v="1"/>
    <n v="1.34"/>
    <x v="0"/>
    <n v="5302"/>
    <n v="14"/>
    <n v="0.23829999999999998"/>
    <n v="23.83"/>
    <n v="7643"/>
    <n v="234"/>
    <s v="Local Market"/>
    <s v="No"/>
    <n v="215704"/>
    <n v="73.5634402073903"/>
    <n v="97.626115416817782"/>
    <n v="51402.263199999987"/>
    <n v="164301.73680000001"/>
    <n v="223347"/>
  </r>
  <r>
    <s v="F0380"/>
    <x v="4"/>
    <s v="Northern"/>
    <x v="0"/>
    <x v="0"/>
    <x v="1"/>
    <n v="0.76"/>
    <n v="6032"/>
    <n v="4852"/>
    <n v="15.8"/>
    <x v="2"/>
    <n v="1.86"/>
    <x v="0"/>
    <n v="533"/>
    <n v="1"/>
    <n v="0.19550000000000001"/>
    <n v="19.55"/>
    <n v="16729"/>
    <n v="316"/>
    <s v="Local Market"/>
    <s v="No"/>
    <n v="1500638"/>
    <n v="79.563037221713657"/>
    <n v="99.964873362871344"/>
    <n v="293374.72900000005"/>
    <n v="1207263.2709999999"/>
    <n v="1517367"/>
  </r>
  <r>
    <s v="F0092"/>
    <x v="4"/>
    <s v="Northern"/>
    <x v="0"/>
    <x v="0"/>
    <x v="0"/>
    <n v="4.75"/>
    <n v="56001"/>
    <n v="34871"/>
    <n v="24"/>
    <x v="1"/>
    <n v="0.83"/>
    <x v="1"/>
    <n v="6112"/>
    <n v="30"/>
    <n v="0.37729999999999997"/>
    <n v="37.729999999999997"/>
    <n v="43634"/>
    <n v="352"/>
    <s v="Local Market"/>
    <s v="Yes"/>
    <n v="12102101"/>
    <n v="62.046292733210464"/>
    <n v="99.949677808712281"/>
    <n v="4566122.7072999999"/>
    <n v="7535978.2927000001"/>
    <n v="12145735"/>
  </r>
  <r>
    <s v="F0354"/>
    <x v="1"/>
    <s v="Ogun"/>
    <x v="0"/>
    <x v="0"/>
    <x v="4"/>
    <n v="0.35"/>
    <n v="1066"/>
    <n v="685"/>
    <n v="25.2"/>
    <x v="1"/>
    <n v="1.26"/>
    <x v="0"/>
    <n v="6602"/>
    <n v="30"/>
    <n v="0.3574"/>
    <n v="35.74"/>
    <n v="3680"/>
    <n v="304"/>
    <s v="Local Market"/>
    <s v="No"/>
    <n v="195876"/>
    <n v="63.074985267293407"/>
    <n v="96.691655475154846"/>
    <n v="70006.082399999985"/>
    <n v="125869.91760000002"/>
    <n v="199556"/>
  </r>
  <r>
    <s v="F0298"/>
    <x v="3"/>
    <s v="Sassandra"/>
    <x v="1"/>
    <x v="0"/>
    <x v="0"/>
    <n v="1.1100000000000001"/>
    <n v="10216"/>
    <n v="8105"/>
    <n v="92.7"/>
    <x v="1"/>
    <n v="2.38"/>
    <x v="0"/>
    <n v="22228"/>
    <n v="14"/>
    <n v="0.20660000000000001"/>
    <n v="20.66"/>
    <n v="13211"/>
    <n v="281"/>
    <s v="Local Market"/>
    <s v="No"/>
    <n v="2219291"/>
    <n v="78.870499529227743"/>
    <n v="99.004345796778679"/>
    <n v="458505.52059999993"/>
    <n v="1760785.4794000001"/>
    <n v="2232502"/>
  </r>
  <r>
    <s v="F0451"/>
    <x v="3"/>
    <s v="Yamoussoukro"/>
    <x v="1"/>
    <x v="0"/>
    <x v="5"/>
    <n v="3.97"/>
    <n v="5945"/>
    <n v="5088"/>
    <n v="18.8"/>
    <x v="1"/>
    <n v="0.76"/>
    <x v="0"/>
    <n v="4141"/>
    <n v="7"/>
    <n v="0.14410000000000001"/>
    <n v="14.41"/>
    <n v="53310"/>
    <n v="219"/>
    <s v="Export"/>
    <s v="Yes"/>
    <n v="1045679"/>
    <n v="81.438181464964615"/>
    <n v="99.62319914030077"/>
    <n v="150682.34389999998"/>
    <n v="894996.65610000002"/>
    <n v="1098989"/>
  </r>
  <r>
    <s v="F1086"/>
    <x v="2"/>
    <s v="Zou"/>
    <x v="1"/>
    <x v="1"/>
    <x v="5"/>
    <n v="5.9"/>
    <n v="7869"/>
    <n v="6140"/>
    <n v="1.1000000000000001"/>
    <x v="4"/>
    <n v="0.78"/>
    <x v="0"/>
    <n v="217"/>
    <n v="14"/>
    <n v="0.21960000000000002"/>
    <n v="21.96"/>
    <n v="50187"/>
    <n v="215"/>
    <s v="Local Market"/>
    <s v="Yes"/>
    <n v="1256495"/>
    <n v="75.04264220368843"/>
    <n v="99.983393052020304"/>
    <n v="275926.30200000003"/>
    <n v="980568.69799999997"/>
    <n v="1306682"/>
  </r>
  <r>
    <s v="F1018"/>
    <x v="3"/>
    <s v="Sassandra"/>
    <x v="4"/>
    <x v="1"/>
    <x v="7"/>
    <n v="2.66"/>
    <n v="72292"/>
    <n v="53069"/>
    <n v="24.1"/>
    <x v="1"/>
    <n v="0.68"/>
    <x v="0"/>
    <n v="5213"/>
    <n v="1"/>
    <n v="0.26590000000000003"/>
    <n v="26.59"/>
    <n v="51152"/>
    <n v="429"/>
    <s v="Local Market"/>
    <s v="Yes"/>
    <n v="22482570"/>
    <n v="73.243357830543928"/>
    <n v="99.976865783646389"/>
    <n v="5978115.3629999999"/>
    <n v="16504454.637"/>
    <n v="22533722"/>
  </r>
  <r>
    <s v="F0758"/>
    <x v="4"/>
    <s v="Ashanti"/>
    <x v="2"/>
    <x v="0"/>
    <x v="2"/>
    <n v="1.1200000000000001"/>
    <n v="13232"/>
    <n v="8235"/>
    <n v="16.600000000000001"/>
    <x v="1"/>
    <n v="1.2"/>
    <x v="0"/>
    <n v="3426"/>
    <n v="30"/>
    <n v="0.37759999999999999"/>
    <n v="37.76"/>
    <n v="9039"/>
    <n v="110"/>
    <s v="Processor"/>
    <s v="No"/>
    <n v="884327"/>
    <n v="61.610261057618054"/>
    <n v="99.616506560581001"/>
    <n v="333921.87519999989"/>
    <n v="550405.12480000011"/>
    <n v="893366"/>
  </r>
  <r>
    <s v="F0346"/>
    <x v="3"/>
    <s v="Sassandra"/>
    <x v="1"/>
    <x v="0"/>
    <x v="1"/>
    <n v="2"/>
    <n v="22465"/>
    <n v="18135"/>
    <n v="19.100000000000001"/>
    <x v="2"/>
    <n v="1.65"/>
    <x v="0"/>
    <n v="845"/>
    <n v="1"/>
    <n v="0.19269999999999998"/>
    <n v="19.27"/>
    <n v="42731"/>
    <n v="212"/>
    <s v="Local Market"/>
    <s v="No"/>
    <n v="3762598"/>
    <n v="79.823462449633126"/>
    <n v="99.977794298469334"/>
    <n v="725052.63459999999"/>
    <n v="3037545.3654"/>
    <n v="3805329"/>
  </r>
  <r>
    <s v="F0319"/>
    <x v="3"/>
    <s v="Sassandra"/>
    <x v="3"/>
    <x v="0"/>
    <x v="5"/>
    <n v="1.17"/>
    <n v="1210"/>
    <n v="932"/>
    <n v="21.7"/>
    <x v="0"/>
    <n v="2.0499999999999998"/>
    <x v="0"/>
    <n v="3168"/>
    <n v="14"/>
    <n v="0.22940000000000002"/>
    <n v="22.94"/>
    <n v="15258"/>
    <n v="254"/>
    <s v="Local Market"/>
    <s v="No"/>
    <n v="215935"/>
    <n v="71.974285986167402"/>
    <n v="98.629716297638765"/>
    <n v="49535.489000000001"/>
    <n v="166399.511"/>
    <n v="231193"/>
  </r>
  <r>
    <s v="F0395"/>
    <x v="4"/>
    <s v="Eastern"/>
    <x v="4"/>
    <x v="1"/>
    <x v="4"/>
    <n v="1.1000000000000001"/>
    <n v="2919"/>
    <n v="2540"/>
    <n v="24.7"/>
    <x v="1"/>
    <n v="1.38"/>
    <x v="0"/>
    <n v="6489"/>
    <n v="7"/>
    <n v="0.12970000000000001"/>
    <n v="12.97"/>
    <n v="23530"/>
    <n v="281"/>
    <s v="Local Market"/>
    <s v="No"/>
    <n v="676584"/>
    <n v="84.105025067346162"/>
    <n v="99.07315094398912"/>
    <n v="87752.944800000056"/>
    <n v="588831.05519999994"/>
    <n v="700114"/>
  </r>
  <r>
    <s v="F0148"/>
    <x v="0"/>
    <s v="Lomé"/>
    <x v="1"/>
    <x v="0"/>
    <x v="1"/>
    <n v="4.3099999999999996"/>
    <n v="29259"/>
    <n v="23582"/>
    <n v="25.4"/>
    <x v="0"/>
    <n v="1.83"/>
    <x v="0"/>
    <n v="3507"/>
    <n v="2"/>
    <n v="0.19399999999999998"/>
    <n v="19.399999999999999"/>
    <n v="89145"/>
    <n v="216"/>
    <s v="Local Market"/>
    <s v="No"/>
    <n v="4950123"/>
    <n v="79.174180416679576"/>
    <n v="99.930406559047853"/>
    <n v="960323.86199999973"/>
    <n v="3989799.1380000003"/>
    <n v="5039268"/>
  </r>
  <r>
    <s v="F1474"/>
    <x v="0"/>
    <s v="Plateaux"/>
    <x v="3"/>
    <x v="0"/>
    <x v="5"/>
    <n v="0.6"/>
    <n v="1380"/>
    <n v="1115"/>
    <n v="19.2"/>
    <x v="2"/>
    <n v="0.62"/>
    <x v="0"/>
    <n v="540"/>
    <n v="14"/>
    <n v="0.19170000000000001"/>
    <n v="19.170000000000002"/>
    <n v="4866"/>
    <n v="164"/>
    <s v="Local Market"/>
    <s v="No"/>
    <n v="175626"/>
    <n v="78.650852004520971"/>
    <n v="99.700817764776275"/>
    <n v="33667.504199999996"/>
    <n v="141958.4958"/>
    <n v="180492"/>
  </r>
  <r>
    <s v="F0308"/>
    <x v="1"/>
    <s v="Rivers"/>
    <x v="3"/>
    <x v="0"/>
    <x v="2"/>
    <n v="1.99"/>
    <n v="14389"/>
    <n v="11801"/>
    <n v="5.4"/>
    <x v="2"/>
    <n v="0.37"/>
    <x v="0"/>
    <n v="223"/>
    <n v="7"/>
    <n v="0.17980000000000002"/>
    <n v="17.98"/>
    <n v="20393"/>
    <n v="88"/>
    <s v="Local Market"/>
    <s v="No"/>
    <n v="1007488"/>
    <n v="80.392735890633261"/>
    <n v="99.978304881596216"/>
    <n v="181146.34239999996"/>
    <n v="826341.65760000004"/>
    <n v="1027881"/>
  </r>
  <r>
    <s v="F0575"/>
    <x v="4"/>
    <s v="Ashanti"/>
    <x v="4"/>
    <x v="0"/>
    <x v="6"/>
    <n v="0.54"/>
    <n v="7012"/>
    <n v="5361"/>
    <n v="5.7"/>
    <x v="2"/>
    <n v="1.06"/>
    <x v="0"/>
    <n v="249"/>
    <n v="7"/>
    <n v="0.2354"/>
    <n v="23.54"/>
    <n v="10486"/>
    <n v="350"/>
    <s v="Processor"/>
    <s v="Yes"/>
    <n v="1846852"/>
    <n v="76.028328672541022"/>
    <n v="99.986593716383339"/>
    <n v="434748.9608"/>
    <n v="1412103.0392"/>
    <n v="1857338"/>
  </r>
  <r>
    <s v="F0985"/>
    <x v="2"/>
    <s v="Mono"/>
    <x v="0"/>
    <x v="0"/>
    <x v="5"/>
    <n v="5.36"/>
    <n v="6693"/>
    <n v="5216"/>
    <n v="4.0999999999999996"/>
    <x v="2"/>
    <n v="1.19"/>
    <x v="0"/>
    <n v="200"/>
    <n v="14"/>
    <n v="0.22059999999999999"/>
    <n v="22.06"/>
    <n v="56912"/>
    <n v="239"/>
    <s v="Processor"/>
    <s v="No"/>
    <n v="1177046"/>
    <n v="74.345289904518637"/>
    <n v="99.983791992920345"/>
    <n v="259656.34759999998"/>
    <n v="917389.65240000002"/>
    <n v="1233958"/>
  </r>
  <r>
    <s v="F0472"/>
    <x v="1"/>
    <s v="Enugu"/>
    <x v="3"/>
    <x v="1"/>
    <x v="5"/>
    <n v="0.9"/>
    <n v="1661"/>
    <n v="1354"/>
    <n v="6.9"/>
    <x v="2"/>
    <n v="1.56"/>
    <x v="0"/>
    <n v="307"/>
    <n v="14"/>
    <n v="0.18440000000000001"/>
    <n v="18.440000000000001"/>
    <n v="10935"/>
    <n v="232"/>
    <s v="Local Market"/>
    <s v="No"/>
    <n v="299745"/>
    <n v="78.689333719582848"/>
    <n v="99.901184498519385"/>
    <n v="55272.978000000003"/>
    <n v="244472.022"/>
    <n v="310680"/>
  </r>
  <r>
    <s v="F0120"/>
    <x v="0"/>
    <s v="Savanes"/>
    <x v="3"/>
    <x v="1"/>
    <x v="5"/>
    <n v="3.01"/>
    <n v="3092"/>
    <n v="2416"/>
    <n v="9.9"/>
    <x v="2"/>
    <n v="1.1599999999999999"/>
    <x v="2"/>
    <n v="311"/>
    <n v="14"/>
    <n v="0.21850000000000003"/>
    <n v="21.85"/>
    <n v="31552"/>
    <n v="195"/>
    <s v="Local Market"/>
    <s v="No"/>
    <n v="434546"/>
    <n v="72.859720273418887"/>
    <n v="99.933275834695706"/>
    <n v="94948.301000000036"/>
    <n v="339597.69899999996"/>
    <n v="466098"/>
  </r>
  <r>
    <s v="F0398"/>
    <x v="4"/>
    <s v="Greater Accra"/>
    <x v="4"/>
    <x v="1"/>
    <x v="3"/>
    <n v="1.01"/>
    <n v="2833"/>
    <n v="2581"/>
    <n v="28.5"/>
    <x v="2"/>
    <n v="1.46"/>
    <x v="0"/>
    <n v="942"/>
    <n v="1"/>
    <n v="8.8699999999999987E-2"/>
    <n v="8.8699999999999992"/>
    <n v="20647"/>
    <n v="343"/>
    <s v="Local Market"/>
    <s v="No"/>
    <n v="854842"/>
    <n v="88.980845516048745"/>
    <n v="99.892402988501289"/>
    <n v="75824.485400000005"/>
    <n v="779017.51459999999"/>
    <n v="875489"/>
  </r>
  <r>
    <s v="F0201"/>
    <x v="4"/>
    <s v="Northern"/>
    <x v="2"/>
    <x v="0"/>
    <x v="4"/>
    <n v="0.61"/>
    <n v="1107"/>
    <n v="1038"/>
    <n v="18.600000000000001"/>
    <x v="1"/>
    <n v="0.72"/>
    <x v="0"/>
    <n v="4513"/>
    <n v="1"/>
    <n v="6.1600000000000002E-2"/>
    <n v="6.16"/>
    <n v="13322"/>
    <n v="285"/>
    <s v="Local Market"/>
    <s v="Yes"/>
    <n v="275037"/>
    <n v="89.504652464462708"/>
    <n v="98.434937005607594"/>
    <n v="16942.27919999999"/>
    <n v="258094.72080000001"/>
    <n v="288359"/>
  </r>
  <r>
    <s v="F0175"/>
    <x v="3"/>
    <s v="Sassandra"/>
    <x v="4"/>
    <x v="0"/>
    <x v="2"/>
    <n v="14.13"/>
    <n v="197599"/>
    <n v="170725"/>
    <n v="7.5"/>
    <x v="0"/>
    <n v="0.75"/>
    <x v="2"/>
    <n v="1169"/>
    <n v="3"/>
    <n v="0.13600000000000001"/>
    <n v="13.6"/>
    <n v="104738"/>
    <n v="115"/>
    <s v="Local Market"/>
    <s v="No"/>
    <n v="19331135"/>
    <n v="85.934398933353805"/>
    <n v="99.993985348638574"/>
    <n v="2629034.3599999994"/>
    <n v="16702100.640000001"/>
    <n v="19435873"/>
  </r>
  <r>
    <s v="F0093"/>
    <x v="1"/>
    <s v="Kano"/>
    <x v="3"/>
    <x v="0"/>
    <x v="5"/>
    <n v="2.06"/>
    <n v="2741"/>
    <n v="2289"/>
    <n v="14.4"/>
    <x v="0"/>
    <n v="1.27"/>
    <x v="2"/>
    <n v="2398"/>
    <n v="14"/>
    <n v="0.1648"/>
    <n v="16.48"/>
    <n v="25364"/>
    <n v="183"/>
    <s v="Local Market"/>
    <s v="Yes"/>
    <n v="386937"/>
    <n v="78.382003051168923"/>
    <n v="99.418386082012901"/>
    <n v="63767.217600000033"/>
    <n v="323169.78239999997"/>
    <n v="412301"/>
  </r>
  <r>
    <s v="F1427"/>
    <x v="1"/>
    <s v="Enugu"/>
    <x v="4"/>
    <x v="0"/>
    <x v="4"/>
    <n v="1.43"/>
    <n v="3114"/>
    <n v="2102"/>
    <n v="3.2"/>
    <x v="0"/>
    <n v="0.14000000000000001"/>
    <x v="0"/>
    <n v="534"/>
    <n v="30"/>
    <n v="0.32479999999999998"/>
    <n v="32.479999999999997"/>
    <n v="23498"/>
    <n v="257"/>
    <s v="Local Market"/>
    <s v="Yes"/>
    <n v="510780"/>
    <n v="64.55041308083058"/>
    <n v="99.90005203283684"/>
    <n v="165901.34399999998"/>
    <n v="344878.65600000002"/>
    <n v="534278"/>
  </r>
  <r>
    <s v="F1391"/>
    <x v="2"/>
    <s v="Ouémé"/>
    <x v="0"/>
    <x v="0"/>
    <x v="0"/>
    <n v="2.19"/>
    <n v="24067"/>
    <n v="20115"/>
    <n v="71.099999999999994"/>
    <x v="0"/>
    <n v="3.1"/>
    <x v="0"/>
    <n v="8517"/>
    <n v="7"/>
    <n v="0.16420000000000001"/>
    <n v="16.420000000000002"/>
    <n v="36156"/>
    <n v="263"/>
    <s v="Local Market"/>
    <s v="No"/>
    <n v="5192670"/>
    <n v="83.002065587954164"/>
    <n v="99.837114488032313"/>
    <n v="852636.41399999987"/>
    <n v="4340033.5860000001"/>
    <n v="5228826"/>
  </r>
  <r>
    <s v="F1174"/>
    <x v="0"/>
    <s v="Savanes"/>
    <x v="4"/>
    <x v="0"/>
    <x v="0"/>
    <n v="1.1599999999999999"/>
    <n v="7547"/>
    <n v="6084"/>
    <n v="6.5"/>
    <x v="0"/>
    <n v="0.44"/>
    <x v="1"/>
    <n v="785"/>
    <n v="7"/>
    <n v="0.1938"/>
    <n v="19.38"/>
    <n v="13472"/>
    <n v="328"/>
    <s v="Processor"/>
    <s v="Yes"/>
    <n v="1961340"/>
    <n v="80.070017196573644"/>
    <n v="99.960249380700532"/>
    <n v="380107.69200000004"/>
    <n v="1581232.308"/>
    <n v="1974812"/>
  </r>
  <r>
    <s v="F0295"/>
    <x v="0"/>
    <s v="Lomé"/>
    <x v="0"/>
    <x v="0"/>
    <x v="4"/>
    <n v="2.2799999999999998"/>
    <n v="7073"/>
    <n v="6362"/>
    <n v="24.2"/>
    <x v="1"/>
    <n v="2.2200000000000002"/>
    <x v="1"/>
    <n v="5469"/>
    <n v="3"/>
    <n v="0.10039999999999999"/>
    <n v="10.039999999999999"/>
    <n v="36668"/>
    <n v="209"/>
    <s v="Local Market"/>
    <s v="No"/>
    <n v="1274225"/>
    <n v="87.443659398593184"/>
    <n v="99.58280347823964"/>
    <n v="127932.18999999994"/>
    <n v="1146292.81"/>
    <n v="1310893"/>
  </r>
  <r>
    <s v="F1434"/>
    <x v="2"/>
    <s v="Zou"/>
    <x v="2"/>
    <x v="1"/>
    <x v="7"/>
    <n v="3.1"/>
    <n v="72639"/>
    <n v="52002"/>
    <n v="2.7"/>
    <x v="0"/>
    <n v="0.26"/>
    <x v="2"/>
    <n v="309"/>
    <n v="4"/>
    <n v="0.28410000000000002"/>
    <n v="28.41"/>
    <n v="111219"/>
    <n v="314"/>
    <s v="Local Market"/>
    <s v="Yes"/>
    <n v="16053814"/>
    <n v="71.097444976450092"/>
    <n v="99.998088466630406"/>
    <n v="4560888.5574000012"/>
    <n v="11492925.442599999"/>
    <n v="16165033"/>
  </r>
  <r>
    <s v="F1373"/>
    <x v="1"/>
    <s v="Lagos"/>
    <x v="0"/>
    <x v="0"/>
    <x v="3"/>
    <n v="1.8"/>
    <n v="5483"/>
    <n v="3581"/>
    <n v="5.4"/>
    <x v="2"/>
    <n v="0.17"/>
    <x v="2"/>
    <n v="200"/>
    <n v="30"/>
    <n v="0.3468"/>
    <n v="34.68"/>
    <n v="42659"/>
    <n v="369"/>
    <s v="Local Market"/>
    <s v="No"/>
    <n v="1265317"/>
    <n v="63.189620023608995"/>
    <n v="99.984709199557173"/>
    <n v="438811.93559999997"/>
    <n v="826505.06440000003"/>
    <n v="1307976"/>
  </r>
  <r>
    <s v="F1163"/>
    <x v="4"/>
    <s v="Northern"/>
    <x v="3"/>
    <x v="0"/>
    <x v="6"/>
    <n v="1.45"/>
    <n v="25078"/>
    <n v="21394"/>
    <n v="17.899999999999999"/>
    <x v="1"/>
    <n v="1.41"/>
    <x v="2"/>
    <n v="3739"/>
    <n v="3"/>
    <n v="0.1469"/>
    <n v="14.69"/>
    <n v="37841"/>
    <n v="265"/>
    <s v="Local Market"/>
    <s v="Yes"/>
    <n v="5571136"/>
    <n v="84.734455527273511"/>
    <n v="99.933339002816382"/>
    <n v="818399.87839999981"/>
    <n v="4752736.1216000002"/>
    <n v="5608977"/>
  </r>
  <r>
    <s v="F0892"/>
    <x v="2"/>
    <s v="Zou"/>
    <x v="1"/>
    <x v="1"/>
    <x v="7"/>
    <n v="0.79"/>
    <n v="19911"/>
    <n v="13999"/>
    <n v="19.8"/>
    <x v="1"/>
    <n v="0.77"/>
    <x v="0"/>
    <n v="4876"/>
    <n v="3"/>
    <n v="0.2969"/>
    <n v="29.69"/>
    <n v="22366"/>
    <n v="325"/>
    <s v="Local Market"/>
    <s v="No"/>
    <n v="4476937"/>
    <n v="69.960489540268796"/>
    <n v="99.891627658772933"/>
    <n v="1329202.5952999997"/>
    <n v="3147734.4047000003"/>
    <n v="4499303"/>
  </r>
  <r>
    <s v="F0424"/>
    <x v="0"/>
    <s v="Lomé"/>
    <x v="1"/>
    <x v="0"/>
    <x v="6"/>
    <n v="1.36"/>
    <n v="20670"/>
    <n v="17185"/>
    <n v="20.3"/>
    <x v="1"/>
    <n v="1.1200000000000001"/>
    <x v="0"/>
    <n v="4501"/>
    <n v="2"/>
    <n v="0.1686"/>
    <n v="16.86"/>
    <n v="31214"/>
    <n v="283"/>
    <s v="Processor"/>
    <s v="Yes"/>
    <n v="4779007"/>
    <n v="82.600496313994725"/>
    <n v="99.906428415659079"/>
    <n v="805740.58019999973"/>
    <n v="3973266.4198000003"/>
    <n v="4810221"/>
  </r>
  <r>
    <s v="F0278"/>
    <x v="2"/>
    <s v="Atlantique"/>
    <x v="2"/>
    <x v="0"/>
    <x v="6"/>
    <n v="4.33"/>
    <n v="48040"/>
    <n v="39628"/>
    <n v="1"/>
    <x v="1"/>
    <n v="0.81"/>
    <x v="2"/>
    <n v="223"/>
    <n v="2"/>
    <n v="0.17510000000000001"/>
    <n v="17.510000000000002"/>
    <n v="137511"/>
    <n v="280"/>
    <s v="Local Market"/>
    <s v="Yes"/>
    <n v="10847148"/>
    <n v="81.457352342025359"/>
    <n v="99.997969896015888"/>
    <n v="1899335.6148000006"/>
    <n v="8947812.3851999994"/>
    <n v="10984659"/>
  </r>
  <r>
    <s v="F0921"/>
    <x v="0"/>
    <s v="Kara"/>
    <x v="0"/>
    <x v="1"/>
    <x v="7"/>
    <n v="0.87"/>
    <n v="15278"/>
    <n v="11583"/>
    <n v="38"/>
    <x v="0"/>
    <n v="2.2999999999999998"/>
    <x v="2"/>
    <n v="4033"/>
    <n v="1"/>
    <n v="0.24179999999999999"/>
    <n v="24.18"/>
    <n v="33681"/>
    <n v="304"/>
    <s v="Processor"/>
    <s v="Yes"/>
    <n v="3448306"/>
    <n v="75.086598806945574"/>
    <n v="99.884175328627009"/>
    <n v="833800.39080000017"/>
    <n v="2614505.6091999998"/>
    <n v="3481987"/>
  </r>
  <r>
    <s v="F0171"/>
    <x v="1"/>
    <s v="Katsina"/>
    <x v="4"/>
    <x v="0"/>
    <x v="7"/>
    <n v="0.43"/>
    <n v="6698"/>
    <n v="4730"/>
    <n v="25"/>
    <x v="1"/>
    <n v="1.1100000000000001"/>
    <x v="1"/>
    <n v="7289"/>
    <n v="1"/>
    <n v="0.29370000000000002"/>
    <n v="29.37"/>
    <n v="15581"/>
    <n v="455"/>
    <s v="Local Market"/>
    <s v="No"/>
    <n v="2107759"/>
    <n v="70.111719352529505"/>
    <n v="99.656720073092401"/>
    <n v="619048.81830000016"/>
    <n v="1488710.1816999998"/>
    <n v="2123340"/>
  </r>
  <r>
    <s v="F0142"/>
    <x v="3"/>
    <s v="Abidjan"/>
    <x v="0"/>
    <x v="1"/>
    <x v="6"/>
    <n v="1.32"/>
    <n v="10618"/>
    <n v="8186"/>
    <n v="26.3"/>
    <x v="1"/>
    <n v="1.4"/>
    <x v="0"/>
    <n v="7760"/>
    <n v="7"/>
    <n v="0.22899999999999998"/>
    <n v="22.9"/>
    <n v="31207"/>
    <n v="316"/>
    <s v="Local Market"/>
    <s v="No"/>
    <n v="2521942"/>
    <n v="76.157610934575303"/>
    <n v="99.696061608625271"/>
    <n v="577524.71799999988"/>
    <n v="1944417.2820000001"/>
    <n v="2553149"/>
  </r>
  <r>
    <s v="F0669"/>
    <x v="0"/>
    <s v="Kara"/>
    <x v="2"/>
    <x v="0"/>
    <x v="4"/>
    <n v="3.74"/>
    <n v="6347"/>
    <n v="4988"/>
    <n v="6.1"/>
    <x v="0"/>
    <n v="0.66"/>
    <x v="1"/>
    <n v="618"/>
    <n v="14"/>
    <n v="0.21410000000000001"/>
    <n v="21.41"/>
    <n v="79522"/>
    <n v="212"/>
    <s v="Local Market"/>
    <s v="Yes"/>
    <n v="966742"/>
    <n v="72.616714118042864"/>
    <n v="99.940932690028518"/>
    <n v="206979.46219999995"/>
    <n v="759762.53780000005"/>
    <n v="1046264"/>
  </r>
  <r>
    <s v="F0075"/>
    <x v="1"/>
    <s v="Kano"/>
    <x v="4"/>
    <x v="1"/>
    <x v="7"/>
    <n v="0.82"/>
    <n v="16988"/>
    <n v="12676"/>
    <n v="14"/>
    <x v="4"/>
    <n v="1.52"/>
    <x v="0"/>
    <n v="2690"/>
    <n v="3"/>
    <n v="0.25379999999999997"/>
    <n v="25.38"/>
    <n v="29046"/>
    <n v="469"/>
    <s v="Local Market"/>
    <s v="Yes"/>
    <n v="5853858"/>
    <n v="74.251574385711535"/>
    <n v="99.954274283585107"/>
    <n v="1485709.1604000004"/>
    <n v="4368148.8395999996"/>
    <n v="5882904"/>
  </r>
  <r>
    <s v="F0870"/>
    <x v="3"/>
    <s v="Yamoussoukro"/>
    <x v="0"/>
    <x v="1"/>
    <x v="3"/>
    <n v="4.1399999999999997"/>
    <n v="12185"/>
    <n v="10069"/>
    <n v="9.6"/>
    <x v="1"/>
    <n v="0.57999999999999996"/>
    <x v="1"/>
    <n v="2107"/>
    <n v="14"/>
    <n v="0.1736"/>
    <n v="17.36"/>
    <n v="78353"/>
    <n v="346"/>
    <s v="Local Market"/>
    <s v="No"/>
    <n v="3368576"/>
    <n v="80.761489615829049"/>
    <n v="99.938873124453679"/>
    <n v="584784.79359999998"/>
    <n v="2783791.2064"/>
    <n v="3446929"/>
  </r>
  <r>
    <s v="F0468"/>
    <x v="2"/>
    <s v="Zou"/>
    <x v="4"/>
    <x v="0"/>
    <x v="4"/>
    <n v="1.27"/>
    <n v="2499"/>
    <n v="2130"/>
    <n v="5.2"/>
    <x v="0"/>
    <n v="0.99"/>
    <x v="1"/>
    <n v="720"/>
    <n v="3"/>
    <n v="0.14749999999999999"/>
    <n v="14.75"/>
    <n v="23768"/>
    <n v="254"/>
    <s v="Local Market"/>
    <s v="No"/>
    <n v="511122"/>
    <n v="81.461890295200874"/>
    <n v="99.865392884518315"/>
    <n v="75390.494999999995"/>
    <n v="435731.505"/>
    <n v="534890"/>
  </r>
  <r>
    <s v="F0660"/>
    <x v="0"/>
    <s v="Plateaux"/>
    <x v="0"/>
    <x v="0"/>
    <x v="7"/>
    <n v="0.28999999999999998"/>
    <n v="8211"/>
    <n v="6007"/>
    <n v="46.5"/>
    <x v="1"/>
    <n v="2.42"/>
    <x v="1"/>
    <n v="9963"/>
    <n v="1"/>
    <n v="0.26839999999999997"/>
    <n v="26.84"/>
    <n v="7468"/>
    <n v="429"/>
    <s v="Export"/>
    <s v="No"/>
    <n v="2533802"/>
    <n v="72.94500557595218"/>
    <n v="99.607951929547028"/>
    <n v="680072.45680000004"/>
    <n v="1853729.5432"/>
    <n v="2541270"/>
  </r>
  <r>
    <s v="F0543"/>
    <x v="0"/>
    <s v="Central"/>
    <x v="4"/>
    <x v="0"/>
    <x v="3"/>
    <n v="1.64"/>
    <n v="6494"/>
    <n v="5669"/>
    <n v="2.2000000000000002"/>
    <x v="1"/>
    <n v="7.0000000000000007E-2"/>
    <x v="0"/>
    <n v="443"/>
    <n v="7"/>
    <n v="0.127"/>
    <n v="12.7"/>
    <n v="51460"/>
    <n v="285"/>
    <s v="Local Market"/>
    <s v="Yes"/>
    <n v="1547606"/>
    <n v="84.49057374742506"/>
    <n v="99.972296327981454"/>
    <n v="196545.96200000006"/>
    <n v="1351060.0379999999"/>
    <n v="1599066"/>
  </r>
  <r>
    <s v="F1340"/>
    <x v="3"/>
    <s v="Abidjan"/>
    <x v="0"/>
    <x v="1"/>
    <x v="0"/>
    <n v="1.1100000000000001"/>
    <n v="11074"/>
    <n v="8688"/>
    <n v="1"/>
    <x v="1"/>
    <n v="1.26"/>
    <x v="2"/>
    <n v="264"/>
    <n v="14"/>
    <n v="0.21539999999999998"/>
    <n v="21.54"/>
    <n v="11881"/>
    <n v="344"/>
    <s v="Processor"/>
    <s v="Yes"/>
    <n v="2946641"/>
    <n v="78.144915893814542"/>
    <n v="99.991076625423105"/>
    <n v="634706.47140000015"/>
    <n v="2311934.5285999998"/>
    <n v="2958522"/>
  </r>
  <r>
    <s v="F0020"/>
    <x v="2"/>
    <s v="Zou"/>
    <x v="3"/>
    <x v="0"/>
    <x v="2"/>
    <n v="0.79"/>
    <n v="7433"/>
    <n v="5764"/>
    <n v="22.5"/>
    <x v="1"/>
    <n v="0.92"/>
    <x v="1"/>
    <n v="4156"/>
    <n v="14"/>
    <n v="0.22450000000000001"/>
    <n v="22.45"/>
    <n v="7869"/>
    <n v="90"/>
    <s v="Processor"/>
    <s v="No"/>
    <n v="501548"/>
    <n v="76.352079730358426"/>
    <n v="99.18416542832297"/>
    <n v="112597.52600000001"/>
    <n v="388950.47399999999"/>
    <n v="509417"/>
  </r>
  <r>
    <s v="F0503"/>
    <x v="1"/>
    <s v="Kaduna"/>
    <x v="0"/>
    <x v="0"/>
    <x v="6"/>
    <n v="8.01"/>
    <n v="76982"/>
    <n v="59699"/>
    <n v="44.2"/>
    <x v="1"/>
    <n v="1.8"/>
    <x v="0"/>
    <n v="11261"/>
    <n v="4"/>
    <n v="0.22450000000000001"/>
    <n v="22.45"/>
    <n v="152945"/>
    <n v="428"/>
    <s v="Local Market"/>
    <s v="Yes"/>
    <n v="25131455"/>
    <n v="77.080901079321634"/>
    <n v="99.955462656816067"/>
    <n v="5642011.6475000009"/>
    <n v="19489443.352499999"/>
    <n v="25284400"/>
  </r>
  <r>
    <s v="F1093"/>
    <x v="1"/>
    <s v="Kaduna"/>
    <x v="3"/>
    <x v="0"/>
    <x v="1"/>
    <n v="0.79"/>
    <n v="6933"/>
    <n v="5463"/>
    <n v="47"/>
    <x v="1"/>
    <n v="2.66"/>
    <x v="0"/>
    <n v="11105"/>
    <n v="3"/>
    <n v="0.21199999999999999"/>
    <n v="21.2"/>
    <n v="16924"/>
    <n v="307"/>
    <s v="Local Market"/>
    <s v="No"/>
    <n v="1632341"/>
    <n v="77.991390589141233"/>
    <n v="99.32666975895323"/>
    <n v="346056.2919999999"/>
    <n v="1286284.7080000001"/>
    <n v="1649265"/>
  </r>
  <r>
    <s v="F0500"/>
    <x v="1"/>
    <s v="Rivers"/>
    <x v="2"/>
    <x v="0"/>
    <x v="4"/>
    <n v="1.94"/>
    <n v="5667"/>
    <n v="4554"/>
    <n v="21"/>
    <x v="0"/>
    <n v="1.21"/>
    <x v="2"/>
    <n v="3422"/>
    <n v="14"/>
    <n v="0.19640000000000002"/>
    <n v="19.64"/>
    <n v="22843"/>
    <n v="241"/>
    <s v="Local Market"/>
    <s v="No"/>
    <n v="1060274"/>
    <n v="78.665202965145966"/>
    <n v="99.68405998613261"/>
    <n v="208237.81359999999"/>
    <n v="852036.18640000001"/>
    <n v="1083117"/>
  </r>
  <r>
    <s v="F0664"/>
    <x v="2"/>
    <s v="Zou"/>
    <x v="2"/>
    <x v="0"/>
    <x v="4"/>
    <n v="1.52"/>
    <n v="3942"/>
    <n v="3441"/>
    <n v="6.6"/>
    <x v="1"/>
    <n v="0.26"/>
    <x v="1"/>
    <n v="1200"/>
    <n v="7"/>
    <n v="0.12689999999999999"/>
    <n v="12.69"/>
    <n v="25545"/>
    <n v="260"/>
    <s v="Export"/>
    <s v="No"/>
    <n v="858969"/>
    <n v="84.788463936127627"/>
    <n v="99.864332277386225"/>
    <n v="109003.16610000003"/>
    <n v="749965.83389999997"/>
    <n v="884514"/>
  </r>
  <r>
    <s v="F0053"/>
    <x v="2"/>
    <s v="Mono"/>
    <x v="3"/>
    <x v="0"/>
    <x v="1"/>
    <n v="0.4"/>
    <n v="3814"/>
    <n v="3068"/>
    <n v="1.2"/>
    <x v="0"/>
    <n v="0.94"/>
    <x v="0"/>
    <n v="200"/>
    <n v="2"/>
    <n v="0.19539999999999999"/>
    <n v="19.54"/>
    <n v="4616"/>
    <n v="282"/>
    <s v="Local Market"/>
    <s v="No"/>
    <n v="851709"/>
    <n v="80.026282240971597"/>
    <n v="99.976644381514021"/>
    <n v="166423.93859999999"/>
    <n v="685285.06140000001"/>
    <n v="856325"/>
  </r>
  <r>
    <s v="F1457"/>
    <x v="1"/>
    <s v="Katsina"/>
    <x v="1"/>
    <x v="0"/>
    <x v="5"/>
    <n v="2.71"/>
    <n v="4581"/>
    <n v="3507"/>
    <n v="77.099999999999994"/>
    <x v="1"/>
    <n v="2.48"/>
    <x v="1"/>
    <n v="23242"/>
    <n v="14"/>
    <n v="0.23440000000000003"/>
    <n v="23.44"/>
    <n v="26392"/>
    <n v="187"/>
    <s v="Export"/>
    <s v="No"/>
    <n v="599617"/>
    <n v="73.332296372735854"/>
    <n v="96.287273825136694"/>
    <n v="140550.22480000003"/>
    <n v="459066.77519999997"/>
    <n v="626009"/>
  </r>
  <r>
    <s v="F0783"/>
    <x v="1"/>
    <s v="Oyo"/>
    <x v="0"/>
    <x v="0"/>
    <x v="5"/>
    <n v="3.55"/>
    <n v="3809"/>
    <n v="2881"/>
    <n v="6.9"/>
    <x v="0"/>
    <n v="0.75"/>
    <x v="0"/>
    <n v="1204"/>
    <n v="14"/>
    <n v="0.24350000000000002"/>
    <n v="24.35"/>
    <n v="49926"/>
    <n v="233"/>
    <s v="Processor"/>
    <s v="No"/>
    <n v="613431"/>
    <n v="69.956381179364939"/>
    <n v="99.81849893797758"/>
    <n v="149370.44850000006"/>
    <n v="464060.55149999994"/>
    <n v="663357"/>
  </r>
  <r>
    <s v="F0403"/>
    <x v="1"/>
    <s v="Kaduna"/>
    <x v="2"/>
    <x v="1"/>
    <x v="6"/>
    <n v="8.68"/>
    <n v="127960"/>
    <n v="99936"/>
    <n v="7.6"/>
    <x v="0"/>
    <n v="0.99"/>
    <x v="0"/>
    <n v="1063"/>
    <n v="5"/>
    <n v="0.21899999999999997"/>
    <n v="21.9"/>
    <n v="234207"/>
    <n v="268"/>
    <s v="Local Market"/>
    <s v="Yes"/>
    <n v="26279750"/>
    <n v="77.410115547822599"/>
    <n v="99.995990790812556"/>
    <n v="5755265.25"/>
    <n v="20524484.75"/>
    <n v="26513957"/>
  </r>
  <r>
    <s v="F0034"/>
    <x v="2"/>
    <s v="Atlantique"/>
    <x v="4"/>
    <x v="0"/>
    <x v="1"/>
    <n v="2.0299999999999998"/>
    <n v="14417"/>
    <n v="11109"/>
    <n v="24.5"/>
    <x v="0"/>
    <n v="1.88"/>
    <x v="1"/>
    <n v="3424"/>
    <n v="5"/>
    <n v="0.22940000000000002"/>
    <n v="22.94"/>
    <n v="34265"/>
    <n v="330"/>
    <s v="Local Market"/>
    <s v="Yes"/>
    <n v="3591622"/>
    <n v="76.331775182183009"/>
    <n v="99.905567934135846"/>
    <n v="823918.08680000016"/>
    <n v="2767703.9131999998"/>
    <n v="3625887"/>
  </r>
  <r>
    <s v="F1014"/>
    <x v="4"/>
    <s v="Northern"/>
    <x v="4"/>
    <x v="1"/>
    <x v="0"/>
    <n v="2.4900000000000002"/>
    <n v="23325"/>
    <n v="20997"/>
    <n v="13.3"/>
    <x v="1"/>
    <n v="0.99"/>
    <x v="0"/>
    <n v="2912"/>
    <n v="1"/>
    <n v="9.98E-2"/>
    <n v="9.98"/>
    <n v="36743"/>
    <n v="294"/>
    <s v="Local Market"/>
    <s v="No"/>
    <n v="6071732"/>
    <n v="89.478521994442147"/>
    <n v="99.952328527169215"/>
    <n v="605958.85360000003"/>
    <n v="5465773.1464"/>
    <n v="6108475"/>
  </r>
  <r>
    <s v="F0213"/>
    <x v="3"/>
    <s v="Sassandra"/>
    <x v="1"/>
    <x v="1"/>
    <x v="5"/>
    <n v="0.48"/>
    <n v="627"/>
    <n v="496"/>
    <n v="16.399999999999999"/>
    <x v="2"/>
    <n v="0.65"/>
    <x v="2"/>
    <n v="640"/>
    <n v="14"/>
    <n v="0.20800000000000002"/>
    <n v="20.8"/>
    <n v="7454"/>
    <n v="195"/>
    <s v="Local Market"/>
    <s v="No"/>
    <n v="87659"/>
    <n v="72.993100837950649"/>
    <n v="99.327116167085478"/>
    <n v="18233.072"/>
    <n v="69425.928"/>
    <n v="95113"/>
  </r>
  <r>
    <s v="F0219"/>
    <x v="1"/>
    <s v="Oyo"/>
    <x v="1"/>
    <x v="0"/>
    <x v="0"/>
    <n v="2.91"/>
    <n v="34201"/>
    <n v="24074"/>
    <n v="81.099999999999994"/>
    <x v="1"/>
    <n v="3.41"/>
    <x v="1"/>
    <n v="24095"/>
    <n v="14"/>
    <n v="0.29609999999999997"/>
    <n v="29.61"/>
    <n v="52576"/>
    <n v="307"/>
    <s v="Local Market"/>
    <s v="No"/>
    <n v="7240140"/>
    <n v="69.882531364172138"/>
    <n v="99.669601832842531"/>
    <n v="2143805.4539999999"/>
    <n v="5096334.5460000001"/>
    <n v="7292716"/>
  </r>
  <r>
    <s v="F0694"/>
    <x v="0"/>
    <s v="Plateaux"/>
    <x v="1"/>
    <x v="1"/>
    <x v="4"/>
    <n v="3.01"/>
    <n v="7013"/>
    <n v="5467"/>
    <n v="1.8"/>
    <x v="2"/>
    <n v="1.32"/>
    <x v="0"/>
    <n v="200"/>
    <n v="14"/>
    <n v="0.22039999999999998"/>
    <n v="22.04"/>
    <n v="42205"/>
    <n v="212"/>
    <s v="Local Market"/>
    <s v="No"/>
    <n v="1105009"/>
    <n v="75.091919763880156"/>
    <n v="99.982566461009014"/>
    <n v="243543.98359999992"/>
    <n v="861465.01640000008"/>
    <n v="1147214"/>
  </r>
  <r>
    <s v="F0533"/>
    <x v="2"/>
    <s v="Atlantique"/>
    <x v="2"/>
    <x v="0"/>
    <x v="7"/>
    <n v="1.66"/>
    <n v="38180"/>
    <n v="28077"/>
    <n v="12.4"/>
    <x v="1"/>
    <n v="0.42"/>
    <x v="0"/>
    <n v="2362"/>
    <n v="1"/>
    <n v="0.2646"/>
    <n v="26.46"/>
    <n v="45939"/>
    <n v="365"/>
    <s v="Local Market"/>
    <s v="Yes"/>
    <n v="10097323"/>
    <n v="73.206936133563346"/>
    <n v="99.976713605544248"/>
    <n v="2671751.6657999996"/>
    <n v="7425571.3342000004"/>
    <n v="10143262"/>
  </r>
  <r>
    <s v="F0371"/>
    <x v="0"/>
    <s v="Kara"/>
    <x v="1"/>
    <x v="1"/>
    <x v="2"/>
    <n v="1"/>
    <n v="10439"/>
    <n v="7883"/>
    <n v="10.9"/>
    <x v="1"/>
    <n v="0.4"/>
    <x v="0"/>
    <n v="2443"/>
    <n v="14"/>
    <n v="0.24480000000000002"/>
    <n v="24.48"/>
    <n v="10427"/>
    <n v="88"/>
    <s v="Local Market"/>
    <s v="No"/>
    <n v="673897"/>
    <n v="74.369306702673001"/>
    <n v="99.643005360034138"/>
    <n v="164969.98560000001"/>
    <n v="508927.01439999999"/>
    <n v="684324"/>
  </r>
  <r>
    <s v="F0621"/>
    <x v="4"/>
    <s v="Northern"/>
    <x v="3"/>
    <x v="0"/>
    <x v="5"/>
    <n v="2.66"/>
    <n v="4394"/>
    <n v="3898"/>
    <n v="32"/>
    <x v="0"/>
    <n v="2.21"/>
    <x v="0"/>
    <n v="5337"/>
    <n v="7"/>
    <n v="0.1128"/>
    <n v="11.28"/>
    <n v="33112"/>
    <n v="235"/>
    <s v="Processor"/>
    <s v="Yes"/>
    <n v="868421"/>
    <n v="85.461443030926219"/>
    <n v="99.408008359095007"/>
    <n v="97957.888799999957"/>
    <n v="770463.11120000004"/>
    <n v="901533"/>
  </r>
  <r>
    <s v="F0886"/>
    <x v="1"/>
    <s v="Ogun"/>
    <x v="2"/>
    <x v="0"/>
    <x v="6"/>
    <n v="4.29"/>
    <n v="80824"/>
    <n v="69549"/>
    <n v="86.7"/>
    <x v="1"/>
    <n v="3.35"/>
    <x v="0"/>
    <n v="19694"/>
    <n v="1"/>
    <n v="0.13949999999999999"/>
    <n v="13.95"/>
    <n v="93554"/>
    <n v="381"/>
    <s v="Local Market"/>
    <s v="Yes"/>
    <n v="26119940"/>
    <n v="85.742893984296799"/>
    <n v="99.924870755497153"/>
    <n v="3643731.629999999"/>
    <n v="22476208.370000001"/>
    <n v="26213494"/>
  </r>
  <r>
    <s v="F0910"/>
    <x v="4"/>
    <s v="Eastern"/>
    <x v="1"/>
    <x v="0"/>
    <x v="2"/>
    <n v="3.52"/>
    <n v="35561"/>
    <n v="22033"/>
    <n v="54.4"/>
    <x v="1"/>
    <n v="1.72"/>
    <x v="2"/>
    <n v="13639"/>
    <n v="30"/>
    <n v="0.38040000000000002"/>
    <n v="38.04"/>
    <n v="26530"/>
    <n v="83"/>
    <s v="Local Market"/>
    <s v="No"/>
    <n v="1770283"/>
    <n v="61.045158667039914"/>
    <n v="99.240933808916125"/>
    <n v="673415.65320000006"/>
    <n v="1096867.3467999999"/>
    <n v="1796813"/>
  </r>
  <r>
    <s v="F0113"/>
    <x v="0"/>
    <s v="Plateaux"/>
    <x v="4"/>
    <x v="0"/>
    <x v="7"/>
    <n v="2.23"/>
    <n v="32144"/>
    <n v="23747"/>
    <n v="34.6"/>
    <x v="3"/>
    <n v="2.15"/>
    <x v="2"/>
    <n v="4727"/>
    <n v="2"/>
    <n v="0.26119999999999999"/>
    <n v="26.12"/>
    <n v="82250"/>
    <n v="481"/>
    <s v="Processor"/>
    <s v="No"/>
    <n v="11221107"/>
    <n v="73.342404841322804"/>
    <n v="99.958180565295791"/>
    <n v="2930953.1484000003"/>
    <n v="8290153.8515999997"/>
    <n v="11303357"/>
  </r>
  <r>
    <s v="F1111"/>
    <x v="3"/>
    <s v="Bouaké"/>
    <x v="2"/>
    <x v="0"/>
    <x v="6"/>
    <n v="1.85"/>
    <n v="24061"/>
    <n v="19968"/>
    <n v="17.100000000000001"/>
    <x v="2"/>
    <n v="0.56000000000000005"/>
    <x v="0"/>
    <n v="776"/>
    <n v="3"/>
    <n v="0.17010000000000003"/>
    <n v="17.010000000000002"/>
    <n v="29667"/>
    <n v="341"/>
    <s v="Export"/>
    <s v="Yes"/>
    <n v="6710555"/>
    <n v="82.624720587838198"/>
    <n v="99.988487026094987"/>
    <n v="1141465.4055000003"/>
    <n v="5569089.5944999997"/>
    <n v="6740222"/>
  </r>
  <r>
    <s v="F0853"/>
    <x v="3"/>
    <s v="Sassandra"/>
    <x v="0"/>
    <x v="1"/>
    <x v="0"/>
    <n v="3.42"/>
    <n v="31632"/>
    <n v="18900"/>
    <n v="16"/>
    <x v="1"/>
    <n v="0.38"/>
    <x v="2"/>
    <n v="3861"/>
    <n v="30"/>
    <n v="0.40250000000000002"/>
    <n v="40.25"/>
    <n v="64520"/>
    <n v="294"/>
    <s v="Local Market"/>
    <s v="No"/>
    <n v="5432653"/>
    <n v="59.048717722727652"/>
    <n v="99.929763898643898"/>
    <n v="2186642.8325000005"/>
    <n v="3246010.1674999995"/>
    <n v="5497173"/>
  </r>
  <r>
    <s v="F0443"/>
    <x v="3"/>
    <s v="Yamoussoukro"/>
    <x v="4"/>
    <x v="0"/>
    <x v="7"/>
    <n v="5.36"/>
    <n v="173243"/>
    <n v="131231"/>
    <n v="36.1"/>
    <x v="0"/>
    <n v="1.35"/>
    <x v="2"/>
    <n v="4974"/>
    <n v="5"/>
    <n v="0.24249999999999999"/>
    <n v="24.25"/>
    <n v="119076"/>
    <n v="442"/>
    <s v="Processor"/>
    <s v="Yes"/>
    <n v="57300011"/>
    <n v="75.592909257682905"/>
    <n v="99.991337375322601"/>
    <n v="13895252.667499997"/>
    <n v="43404758.332500003"/>
    <n v="57419087"/>
  </r>
  <r>
    <s v="F1293"/>
    <x v="0"/>
    <s v="Savanes"/>
    <x v="3"/>
    <x v="1"/>
    <x v="0"/>
    <n v="1.73"/>
    <n v="8742"/>
    <n v="3496"/>
    <n v="3.7"/>
    <x v="2"/>
    <n v="1.28"/>
    <x v="0"/>
    <n v="200"/>
    <n v="60"/>
    <n v="0.6"/>
    <n v="60"/>
    <n v="20418"/>
    <n v="247"/>
    <s v="Local Market"/>
    <s v="Yes"/>
    <n v="834259"/>
    <n v="39.044410929509048"/>
    <n v="99.976599346887767"/>
    <n v="500555.39999999997"/>
    <n v="333703.60000000003"/>
    <n v="854677"/>
  </r>
  <r>
    <s v="F0672"/>
    <x v="0"/>
    <s v="Kara"/>
    <x v="1"/>
    <x v="0"/>
    <x v="1"/>
    <n v="1.1299999999999999"/>
    <n v="6197"/>
    <n v="4925"/>
    <n v="1.6"/>
    <x v="1"/>
    <n v="1.32"/>
    <x v="1"/>
    <n v="374"/>
    <n v="2"/>
    <n v="0.2051"/>
    <n v="20.51"/>
    <n v="18695"/>
    <n v="197"/>
    <s v="Local Market"/>
    <s v="No"/>
    <n v="941454"/>
    <n v="77.94225527496252"/>
    <n v="99.961047712386303"/>
    <n v="193092.2154000001"/>
    <n v="748361.7845999999"/>
    <n v="960149"/>
  </r>
  <r>
    <s v="F0468"/>
    <x v="2"/>
    <s v="Atlantique"/>
    <x v="3"/>
    <x v="1"/>
    <x v="7"/>
    <n v="0.2"/>
    <n v="3197"/>
    <n v="2120"/>
    <n v="14.8"/>
    <x v="3"/>
    <n v="0.83"/>
    <x v="0"/>
    <n v="1984"/>
    <n v="5"/>
    <n v="0.3367"/>
    <n v="33.67"/>
    <n v="7535"/>
    <n v="373"/>
    <s v="Local Market"/>
    <s v="No"/>
    <n v="773334"/>
    <n v="65.689948275575034"/>
    <n v="99.745924092261319"/>
    <n v="260381.55780000001"/>
    <n v="512952.44219999999"/>
    <n v="780869"/>
  </r>
  <r>
    <s v="F0930"/>
    <x v="1"/>
    <s v="Oyo"/>
    <x v="2"/>
    <x v="1"/>
    <x v="2"/>
    <n v="2.5"/>
    <n v="33111"/>
    <n v="28763"/>
    <n v="8"/>
    <x v="2"/>
    <n v="1.03"/>
    <x v="1"/>
    <n v="325"/>
    <n v="3"/>
    <n v="0.1313"/>
    <n v="13.13"/>
    <n v="18406"/>
    <n v="93"/>
    <s v="Local Market"/>
    <s v="No"/>
    <n v="2629479"/>
    <n v="86.266148541194198"/>
    <n v="99.987726053057429"/>
    <n v="345250.59269999992"/>
    <n v="2284228.4073000001"/>
    <n v="2647885"/>
  </r>
  <r>
    <s v="F0205"/>
    <x v="3"/>
    <s v="Sassandra"/>
    <x v="4"/>
    <x v="0"/>
    <x v="3"/>
    <n v="1.68"/>
    <n v="3959"/>
    <n v="2425"/>
    <n v="7.4"/>
    <x v="0"/>
    <n v="1.62"/>
    <x v="0"/>
    <n v="1030"/>
    <n v="30"/>
    <n v="0.38729999999999998"/>
    <n v="38.729999999999997"/>
    <n v="31328"/>
    <n v="434"/>
    <s v="Local Market"/>
    <s v="Yes"/>
    <n v="1009568"/>
    <n v="59.425947798819479"/>
    <n v="99.901046790457443"/>
    <n v="391005.68640000001"/>
    <n v="618562.31359999999"/>
    <n v="1040896"/>
  </r>
  <r>
    <s v="F1175"/>
    <x v="0"/>
    <s v="Savanes"/>
    <x v="0"/>
    <x v="1"/>
    <x v="4"/>
    <n v="1.67"/>
    <n v="4222"/>
    <n v="3359"/>
    <n v="38.200000000000003"/>
    <x v="1"/>
    <n v="2.27"/>
    <x v="0"/>
    <n v="6521"/>
    <n v="14"/>
    <n v="0.20440000000000003"/>
    <n v="20.440000000000001"/>
    <n v="35177"/>
    <n v="197"/>
    <s v="Processor"/>
    <s v="No"/>
    <n v="613408"/>
    <n v="75.244941649899388"/>
    <n v="98.994580509879199"/>
    <n v="125380.59520000004"/>
    <n v="488027.40479999996"/>
    <n v="648585"/>
  </r>
  <r>
    <s v="F1481"/>
    <x v="4"/>
    <s v="Northern"/>
    <x v="0"/>
    <x v="0"/>
    <x v="1"/>
    <n v="1.02"/>
    <n v="6158"/>
    <n v="4910"/>
    <n v="24"/>
    <x v="0"/>
    <n v="2.3199999999999998"/>
    <x v="1"/>
    <n v="3811"/>
    <n v="1"/>
    <n v="0.2026"/>
    <n v="20.260000000000002"/>
    <n v="15489"/>
    <n v="261"/>
    <s v="Local Market"/>
    <s v="Yes"/>
    <n v="1249395"/>
    <n v="78.763552468052396"/>
    <n v="99.698707549466988"/>
    <n v="253127.42700000003"/>
    <n v="996267.57299999997"/>
    <n v="1264884"/>
  </r>
  <r>
    <s v="F0819"/>
    <x v="2"/>
    <s v="Atlantique"/>
    <x v="4"/>
    <x v="0"/>
    <x v="4"/>
    <n v="3.47"/>
    <n v="10838"/>
    <n v="4335"/>
    <n v="25"/>
    <x v="0"/>
    <n v="0.89"/>
    <x v="0"/>
    <n v="3249"/>
    <n v="60"/>
    <n v="0.6"/>
    <n v="60"/>
    <n v="53376"/>
    <n v="248"/>
    <s v="Local Market"/>
    <s v="No"/>
    <n v="1007705"/>
    <n v="37.987863320519352"/>
    <n v="99.693802829378726"/>
    <n v="604623"/>
    <n v="403082"/>
    <n v="1061081"/>
  </r>
  <r>
    <s v="F1136"/>
    <x v="4"/>
    <s v="Northern"/>
    <x v="2"/>
    <x v="0"/>
    <x v="7"/>
    <n v="0.91"/>
    <n v="20391"/>
    <n v="14873"/>
    <n v="31.9"/>
    <x v="1"/>
    <n v="1.6"/>
    <x v="0"/>
    <n v="7756"/>
    <n v="4"/>
    <n v="0.27060000000000001"/>
    <n v="27.06"/>
    <n v="16906"/>
    <n v="405"/>
    <s v="Local Market"/>
    <s v="Yes"/>
    <n v="5938668"/>
    <n v="72.732946298711084"/>
    <n v="99.869769060043581"/>
    <n v="1607003.5608000001"/>
    <n v="4331664.4391999999"/>
    <n v="5955574"/>
  </r>
  <r>
    <s v="F0818"/>
    <x v="4"/>
    <s v="Ashanti"/>
    <x v="0"/>
    <x v="0"/>
    <x v="4"/>
    <n v="1.1499999999999999"/>
    <n v="3072"/>
    <n v="2411"/>
    <n v="15.4"/>
    <x v="0"/>
    <n v="1.46"/>
    <x v="2"/>
    <n v="1895"/>
    <n v="14"/>
    <n v="0.21489999999999998"/>
    <n v="21.49"/>
    <n v="21281"/>
    <n v="201"/>
    <s v="Local Market"/>
    <s v="No"/>
    <n v="456589"/>
    <n v="75.013711657982313"/>
    <n v="99.603448636658513"/>
    <n v="98120.976099999971"/>
    <n v="358468.02390000003"/>
    <n v="477870"/>
  </r>
  <r>
    <s v="F0064"/>
    <x v="2"/>
    <s v="Mono"/>
    <x v="4"/>
    <x v="0"/>
    <x v="4"/>
    <n v="1.28"/>
    <n v="4254"/>
    <n v="3481"/>
    <n v="66.7"/>
    <x v="0"/>
    <n v="2.17"/>
    <x v="0"/>
    <n v="9867"/>
    <n v="7"/>
    <n v="0.18170000000000003"/>
    <n v="18.170000000000002"/>
    <n v="16770"/>
    <n v="231"/>
    <s v="Export"/>
    <s v="Yes"/>
    <n v="769433"/>
    <n v="80.084535915024489"/>
    <n v="98.744980622053077"/>
    <n v="139805.97609999997"/>
    <n v="629627.02390000003"/>
    <n v="786203"/>
  </r>
  <r>
    <s v="F0672"/>
    <x v="3"/>
    <s v="Korhogo"/>
    <x v="1"/>
    <x v="1"/>
    <x v="0"/>
    <n v="6.51"/>
    <n v="49075"/>
    <n v="28865"/>
    <n v="20.6"/>
    <x v="1"/>
    <n v="1.1599999999999999"/>
    <x v="0"/>
    <n v="5757"/>
    <n v="30"/>
    <n v="0.4118"/>
    <n v="41.18"/>
    <n v="117425"/>
    <n v="291"/>
    <s v="Local Market"/>
    <s v="Yes"/>
    <n v="8192536"/>
    <n v="57.988836231602058"/>
    <n v="99.930721696527812"/>
    <n v="3373686.3247999996"/>
    <n v="4818849.6752000004"/>
    <n v="8309961"/>
  </r>
  <r>
    <s v="F0247"/>
    <x v="1"/>
    <s v="Kaduna"/>
    <x v="2"/>
    <x v="1"/>
    <x v="2"/>
    <n v="0.59"/>
    <n v="4035"/>
    <n v="3386"/>
    <n v="7.1"/>
    <x v="2"/>
    <n v="0.79"/>
    <x v="0"/>
    <n v="271"/>
    <n v="7"/>
    <n v="0.16059999999999999"/>
    <n v="16.059999999999999"/>
    <n v="6462"/>
    <n v="101"/>
    <s v="Local Market"/>
    <s v="No"/>
    <n v="331834"/>
    <n v="82.336610424007389"/>
    <n v="99.919892638399517"/>
    <n v="53292.540399999998"/>
    <n v="278541.4596"/>
    <n v="338296"/>
  </r>
  <r>
    <s v="F0195"/>
    <x v="4"/>
    <s v="Northern"/>
    <x v="4"/>
    <x v="0"/>
    <x v="4"/>
    <n v="0.85"/>
    <n v="2024"/>
    <n v="1605"/>
    <n v="157"/>
    <x v="1"/>
    <n v="5.52"/>
    <x v="1"/>
    <n v="33620"/>
    <n v="14"/>
    <n v="0.20679999999999998"/>
    <n v="20.68"/>
    <n v="15750"/>
    <n v="274"/>
    <s v="Processor"/>
    <s v="No"/>
    <n v="386003"/>
    <n v="76.210402809686556"/>
    <n v="91.631674187871653"/>
    <n v="79825.420400000003"/>
    <n v="306177.5796"/>
    <n v="401753"/>
  </r>
  <r>
    <s v="F1275"/>
    <x v="3"/>
    <s v="Bouaké"/>
    <x v="4"/>
    <x v="1"/>
    <x v="6"/>
    <n v="2.23"/>
    <n v="25969"/>
    <n v="20712"/>
    <n v="38.4"/>
    <x v="1"/>
    <n v="2.2799999999999998"/>
    <x v="2"/>
    <n v="10032"/>
    <n v="3"/>
    <n v="0.2024"/>
    <n v="20.239999999999998"/>
    <n v="71907"/>
    <n v="364"/>
    <s v="Local Market"/>
    <s v="Yes"/>
    <n v="7381838"/>
    <n v="78.990547554283111"/>
    <n v="99.865409938225682"/>
    <n v="1494084.0112000005"/>
    <n v="5887753.9887999995"/>
    <n v="7453745"/>
  </r>
  <r>
    <s v="F0422"/>
    <x v="3"/>
    <s v="Abidjan"/>
    <x v="4"/>
    <x v="0"/>
    <x v="7"/>
    <n v="1.62"/>
    <n v="54451"/>
    <n v="38262"/>
    <n v="26.3"/>
    <x v="2"/>
    <n v="1.42"/>
    <x v="2"/>
    <n v="1079"/>
    <n v="3"/>
    <n v="0.29730000000000001"/>
    <n v="29.73"/>
    <n v="29032"/>
    <n v="486"/>
    <s v="Local Market"/>
    <s v="No"/>
    <n v="18379268"/>
    <n v="70.159176152061846"/>
    <n v="99.994138513605279"/>
    <n v="5464156.3763999995"/>
    <n v="12915111.623600001"/>
    <n v="18408300"/>
  </r>
  <r>
    <s v="F0018"/>
    <x v="3"/>
    <s v="Korhogo"/>
    <x v="0"/>
    <x v="1"/>
    <x v="1"/>
    <n v="0.41"/>
    <n v="2200"/>
    <n v="1772"/>
    <n v="75.3"/>
    <x v="1"/>
    <n v="2.71"/>
    <x v="1"/>
    <n v="20029"/>
    <n v="1"/>
    <n v="0.1943"/>
    <n v="19.43"/>
    <n v="7050"/>
    <n v="307"/>
    <s v="Export"/>
    <s v="No"/>
    <n v="511485"/>
    <n v="79.474570569006914"/>
    <n v="96.137387061625546"/>
    <n v="99381.535499999998"/>
    <n v="412103.4645"/>
    <n v="518535"/>
  </r>
  <r>
    <s v="F1397"/>
    <x v="2"/>
    <s v="Zou"/>
    <x v="1"/>
    <x v="1"/>
    <x v="2"/>
    <n v="2.1800000000000002"/>
    <n v="13155"/>
    <n v="7465"/>
    <n v="86.1"/>
    <x v="1"/>
    <n v="2.85"/>
    <x v="1"/>
    <n v="18747"/>
    <n v="30"/>
    <n v="0.4325"/>
    <n v="43.25"/>
    <n v="18206"/>
    <n v="85"/>
    <s v="Local Market"/>
    <s v="Yes"/>
    <n v="591227"/>
    <n v="55.054669258146504"/>
    <n v="96.923862016005032"/>
    <n v="255705.67749999999"/>
    <n v="335521.32250000001"/>
    <n v="609433"/>
  </r>
  <r>
    <s v="F1386"/>
    <x v="0"/>
    <s v="Central"/>
    <x v="1"/>
    <x v="0"/>
    <x v="6"/>
    <n v="2.5299999999999998"/>
    <n v="37380"/>
    <n v="32752"/>
    <n v="36.4"/>
    <x v="0"/>
    <n v="1.2"/>
    <x v="0"/>
    <n v="4679"/>
    <n v="1"/>
    <n v="0.12380000000000001"/>
    <n v="12.38"/>
    <n v="43871"/>
    <n v="318"/>
    <s v="Processor"/>
    <s v="No"/>
    <n v="10262435"/>
    <n v="87.247026694142406"/>
    <n v="99.954600610538819"/>
    <n v="1270489.4529999997"/>
    <n v="8991945.5470000003"/>
    <n v="10306306"/>
  </r>
  <r>
    <s v="F1466"/>
    <x v="0"/>
    <s v="Kara"/>
    <x v="0"/>
    <x v="0"/>
    <x v="1"/>
    <n v="3.96"/>
    <n v="30466"/>
    <n v="23227"/>
    <n v="12.6"/>
    <x v="1"/>
    <n v="1.82"/>
    <x v="0"/>
    <n v="2651"/>
    <n v="5"/>
    <n v="0.23760000000000001"/>
    <n v="23.76"/>
    <n v="85935"/>
    <n v="228"/>
    <s v="Local Market"/>
    <s v="Yes"/>
    <n v="5154213"/>
    <n v="74.989713863043562"/>
    <n v="99.949409825829349"/>
    <n v="1224641.0088"/>
    <n v="3929571.9912"/>
    <n v="5240148"/>
  </r>
  <r>
    <s v="F0759"/>
    <x v="3"/>
    <s v="Korhogo"/>
    <x v="3"/>
    <x v="1"/>
    <x v="1"/>
    <n v="1.38"/>
    <n v="11212"/>
    <n v="9172"/>
    <n v="4.5"/>
    <x v="2"/>
    <n v="0.52"/>
    <x v="2"/>
    <n v="200"/>
    <n v="1"/>
    <n v="0.18190000000000001"/>
    <n v="18.190000000000001"/>
    <n v="17391"/>
    <n v="311"/>
    <s v="Local Market"/>
    <s v="Yes"/>
    <n v="2806377"/>
    <n v="81.306149219765942"/>
    <n v="99.992917265157772"/>
    <n v="510479.97629999975"/>
    <n v="2295897.0237000003"/>
    <n v="2823768"/>
  </r>
  <r>
    <s v="F0313"/>
    <x v="2"/>
    <s v="Zou"/>
    <x v="0"/>
    <x v="0"/>
    <x v="2"/>
    <n v="0.36"/>
    <n v="5626"/>
    <n v="4225"/>
    <n v="9.6999999999999993"/>
    <x v="2"/>
    <n v="1.1299999999999999"/>
    <x v="1"/>
    <n v="298"/>
    <n v="14"/>
    <n v="0.249"/>
    <n v="24.9"/>
    <n v="4485"/>
    <n v="82"/>
    <s v="Local Market"/>
    <s v="No"/>
    <n v="338203"/>
    <n v="74.117113234195543"/>
    <n v="99.913040433280415"/>
    <n v="84212.546999999991"/>
    <n v="253990.45300000001"/>
    <n v="342688"/>
  </r>
  <r>
    <s v="F1334"/>
    <x v="1"/>
    <s v="Ogun"/>
    <x v="3"/>
    <x v="0"/>
    <x v="3"/>
    <n v="0.2"/>
    <n v="665"/>
    <n v="559"/>
    <n v="48.8"/>
    <x v="0"/>
    <n v="2.62"/>
    <x v="2"/>
    <n v="8155"/>
    <n v="7"/>
    <n v="0.1585"/>
    <n v="15.85"/>
    <n v="6384"/>
    <n v="386"/>
    <s v="Local Market"/>
    <s v="No"/>
    <n v="199078"/>
    <n v="81.535338408075461"/>
    <n v="96.030896224119303"/>
    <n v="31553.862999999983"/>
    <n v="167524.13700000002"/>
    <n v="205462"/>
  </r>
  <r>
    <s v="F0062"/>
    <x v="0"/>
    <s v="Kara"/>
    <x v="1"/>
    <x v="1"/>
    <x v="4"/>
    <n v="1.28"/>
    <n v="3194"/>
    <n v="2399"/>
    <n v="16.100000000000001"/>
    <x v="2"/>
    <n v="1.61"/>
    <x v="2"/>
    <n v="525"/>
    <n v="14"/>
    <n v="0.24879999999999999"/>
    <n v="24.88"/>
    <n v="30287"/>
    <n v="226"/>
    <s v="Local Market"/>
    <s v="No"/>
    <n v="505941"/>
    <n v="70.877104366053246"/>
    <n v="99.902093885436798"/>
    <n v="125878.12080000003"/>
    <n v="380062.87919999997"/>
    <n v="536228"/>
  </r>
  <r>
    <s v="F1115"/>
    <x v="1"/>
    <s v="Enugu"/>
    <x v="4"/>
    <x v="0"/>
    <x v="0"/>
    <n v="3.51"/>
    <n v="27745"/>
    <n v="22931"/>
    <n v="24.5"/>
    <x v="1"/>
    <n v="1.6"/>
    <x v="0"/>
    <n v="6443"/>
    <n v="7"/>
    <n v="0.17350000000000002"/>
    <n v="17.350000000000001"/>
    <n v="44515"/>
    <n v="344"/>
    <s v="Export"/>
    <s v="No"/>
    <n v="7758424"/>
    <n v="82.178489874135892"/>
    <n v="99.917428548396956"/>
    <n v="1346086.5640000002"/>
    <n v="6412337.4359999998"/>
    <n v="7802939"/>
  </r>
  <r>
    <s v="F0533"/>
    <x v="4"/>
    <s v="Northern"/>
    <x v="3"/>
    <x v="1"/>
    <x v="2"/>
    <n v="0.24"/>
    <n v="2808"/>
    <n v="2424"/>
    <n v="13.3"/>
    <x v="2"/>
    <n v="1.59"/>
    <x v="0"/>
    <n v="595"/>
    <n v="3"/>
    <n v="0.1366"/>
    <n v="13.66"/>
    <n v="2857"/>
    <n v="80"/>
    <s v="Processor"/>
    <s v="No"/>
    <n v="188529"/>
    <n v="85.051121085136842"/>
    <n v="99.689109966246221"/>
    <n v="25753.061400000006"/>
    <n v="162775.93859999999"/>
    <n v="191386"/>
  </r>
  <r>
    <s v="F0564"/>
    <x v="3"/>
    <s v="Bouaké"/>
    <x v="3"/>
    <x v="0"/>
    <x v="3"/>
    <n v="0.97"/>
    <n v="2102"/>
    <n v="1706"/>
    <n v="18.7"/>
    <x v="2"/>
    <n v="1.85"/>
    <x v="0"/>
    <n v="855"/>
    <n v="14"/>
    <n v="0.18809999999999999"/>
    <n v="18.809999999999999"/>
    <n v="13848"/>
    <n v="347"/>
    <s v="Local Market"/>
    <s v="No"/>
    <n v="571360"/>
    <n v="79.26877007833113"/>
    <n v="99.853898101187951"/>
    <n v="107472.81599999993"/>
    <n v="463887.18400000007"/>
    <n v="585208"/>
  </r>
  <r>
    <s v="F1204"/>
    <x v="1"/>
    <s v="Oyo"/>
    <x v="3"/>
    <x v="0"/>
    <x v="1"/>
    <n v="1.35"/>
    <n v="16120"/>
    <n v="13024"/>
    <n v="17"/>
    <x v="2"/>
    <n v="1.82"/>
    <x v="0"/>
    <n v="738"/>
    <n v="3"/>
    <n v="0.192"/>
    <n v="19.2"/>
    <n v="18552"/>
    <n v="264"/>
    <s v="Local Market"/>
    <s v="Yes"/>
    <n v="3384663"/>
    <n v="80.359533676244382"/>
    <n v="99.978314623084358"/>
    <n v="649855.29599999962"/>
    <n v="2734807.7040000004"/>
    <n v="3403215"/>
  </r>
  <r>
    <s v="F1100"/>
    <x v="1"/>
    <s v="Lagos"/>
    <x v="4"/>
    <x v="0"/>
    <x v="2"/>
    <n v="1.1299999999999999"/>
    <n v="15010"/>
    <n v="11724"/>
    <n v="33.4"/>
    <x v="2"/>
    <n v="0.84"/>
    <x v="2"/>
    <n v="1250"/>
    <n v="14"/>
    <n v="0.21890000000000001"/>
    <n v="21.89"/>
    <n v="12054"/>
    <n v="119"/>
    <s v="Local Market"/>
    <s v="No"/>
    <n v="1367901"/>
    <n v="77.427703881648313"/>
    <n v="99.909417336072551"/>
    <n v="299433.52890000003"/>
    <n v="1068467.4711"/>
    <n v="1379955"/>
  </r>
  <r>
    <s v="F0575"/>
    <x v="0"/>
    <s v="Savanes"/>
    <x v="3"/>
    <x v="1"/>
    <x v="2"/>
    <n v="1.41"/>
    <n v="8718"/>
    <n v="3487"/>
    <n v="12.7"/>
    <x v="0"/>
    <n v="1.1599999999999999"/>
    <x v="0"/>
    <n v="1297"/>
    <n v="60"/>
    <n v="0.6"/>
    <n v="60"/>
    <n v="16635"/>
    <n v="77"/>
    <s v="Local Market"/>
    <s v="Yes"/>
    <n v="247883"/>
    <n v="37.484481207328052"/>
    <n v="99.509674199865415"/>
    <n v="148729.79999999999"/>
    <n v="99153.200000000012"/>
    <n v="264518"/>
  </r>
  <r>
    <s v="F0575"/>
    <x v="3"/>
    <s v="Korhogo"/>
    <x v="2"/>
    <x v="1"/>
    <x v="1"/>
    <n v="1.52"/>
    <n v="9467"/>
    <n v="7498"/>
    <n v="6.4"/>
    <x v="0"/>
    <n v="0.37"/>
    <x v="1"/>
    <n v="964"/>
    <n v="2"/>
    <n v="0.2079"/>
    <n v="20.79"/>
    <n v="33826"/>
    <n v="252"/>
    <s v="Processor"/>
    <s v="Yes"/>
    <n v="1835812"/>
    <n v="77.776911102577074"/>
    <n v="99.948439216575608"/>
    <n v="381665.31480000005"/>
    <n v="1454146.6851999999"/>
    <n v="1869638"/>
  </r>
  <r>
    <s v="F0693"/>
    <x v="0"/>
    <s v="Lomé"/>
    <x v="0"/>
    <x v="0"/>
    <x v="0"/>
    <n v="0.65"/>
    <n v="5214"/>
    <n v="4002"/>
    <n v="73.3"/>
    <x v="0"/>
    <n v="3.53"/>
    <x v="0"/>
    <n v="8639"/>
    <n v="14"/>
    <n v="0.23230000000000001"/>
    <n v="23.23"/>
    <n v="7983"/>
    <n v="311"/>
    <s v="Export"/>
    <s v="No"/>
    <n v="1215554"/>
    <n v="76.269112074256853"/>
    <n v="99.293932263593177"/>
    <n v="282373.19419999991"/>
    <n v="933180.80580000009"/>
    <n v="1223537"/>
  </r>
  <r>
    <s v="F0933"/>
    <x v="3"/>
    <s v="Yamoussoukro"/>
    <x v="1"/>
    <x v="0"/>
    <x v="3"/>
    <n v="2.4300000000000002"/>
    <n v="4714"/>
    <n v="4340"/>
    <n v="21.3"/>
    <x v="2"/>
    <n v="1.36"/>
    <x v="0"/>
    <n v="899"/>
    <n v="1"/>
    <n v="7.9199999999999993E-2"/>
    <n v="7.92"/>
    <n v="35456"/>
    <n v="281"/>
    <s v="Local Market"/>
    <s v="No"/>
    <n v="1170990"/>
    <n v="89.373879311631029"/>
    <n v="99.92548361053872"/>
    <n v="92742.407999999821"/>
    <n v="1078247.5920000002"/>
    <n v="1206446"/>
  </r>
  <r>
    <s v="F0359"/>
    <x v="2"/>
    <s v="Ouémé"/>
    <x v="1"/>
    <x v="0"/>
    <x v="6"/>
    <n v="2.82"/>
    <n v="23285"/>
    <n v="18544"/>
    <n v="24.5"/>
    <x v="0"/>
    <n v="1.46"/>
    <x v="0"/>
    <n v="2725"/>
    <n v="2"/>
    <n v="0.2036"/>
    <n v="20.36"/>
    <n v="80035"/>
    <n v="259"/>
    <s v="Processor"/>
    <s v="No"/>
    <n v="4672108"/>
    <n v="78.298713047986979"/>
    <n v="99.942657449491733"/>
    <n v="951241.18880000012"/>
    <n v="3720866.8111999999"/>
    <n v="4752143"/>
  </r>
  <r>
    <s v="F0124"/>
    <x v="0"/>
    <s v="Lomé"/>
    <x v="2"/>
    <x v="1"/>
    <x v="4"/>
    <n v="1.19"/>
    <n v="3307"/>
    <n v="2897"/>
    <n v="1"/>
    <x v="2"/>
    <n v="1.06"/>
    <x v="2"/>
    <n v="200"/>
    <n v="7"/>
    <n v="0.12390000000000001"/>
    <n v="12.39"/>
    <n v="16148"/>
    <n v="237"/>
    <s v="Local Market"/>
    <s v="No"/>
    <n v="663376"/>
    <n v="85.528062820444902"/>
    <n v="99.970567632636971"/>
    <n v="82192.286399999983"/>
    <n v="581183.71360000002"/>
    <n v="679524"/>
  </r>
  <r>
    <s v="F0747"/>
    <x v="1"/>
    <s v="Kano"/>
    <x v="2"/>
    <x v="0"/>
    <x v="2"/>
    <n v="2.83"/>
    <n v="24843"/>
    <n v="18503"/>
    <n v="47.4"/>
    <x v="1"/>
    <n v="2.04"/>
    <x v="0"/>
    <n v="14521"/>
    <n v="14"/>
    <n v="0.25519999999999998"/>
    <n v="25.52"/>
    <n v="26622"/>
    <n v="113"/>
    <s v="Export"/>
    <s v="No"/>
    <n v="2028788"/>
    <n v="73.515323093689332"/>
    <n v="99.293522946760021"/>
    <n v="517746.69760000007"/>
    <n v="1511041.3023999999"/>
    <n v="2055410"/>
  </r>
  <r>
    <s v="F0293"/>
    <x v="4"/>
    <s v="Eastern"/>
    <x v="0"/>
    <x v="0"/>
    <x v="6"/>
    <n v="5.77"/>
    <n v="67392"/>
    <n v="55416"/>
    <n v="8.9"/>
    <x v="2"/>
    <n v="0.46"/>
    <x v="0"/>
    <n v="390"/>
    <n v="3"/>
    <n v="0.1777"/>
    <n v="17.77"/>
    <n v="141146"/>
    <n v="311"/>
    <s v="Processor"/>
    <s v="Yes"/>
    <n v="16920497"/>
    <n v="81.5497351755631"/>
    <n v="99.997714170903706"/>
    <n v="3006772.3169"/>
    <n v="13913724.6831"/>
    <n v="17061643"/>
  </r>
  <r>
    <s v="F0708"/>
    <x v="0"/>
    <s v="Savanes"/>
    <x v="1"/>
    <x v="0"/>
    <x v="1"/>
    <n v="1.44"/>
    <n v="16264"/>
    <n v="13064"/>
    <n v="2.2000000000000002"/>
    <x v="2"/>
    <n v="0.68"/>
    <x v="0"/>
    <n v="200"/>
    <n v="3"/>
    <n v="0.19670000000000001"/>
    <n v="19.670000000000002"/>
    <n v="21617"/>
    <n v="257"/>
    <s v="Local Market"/>
    <s v="No"/>
    <n v="3302057"/>
    <n v="79.807537926403143"/>
    <n v="99.993982562670098"/>
    <n v="649514.6118999999"/>
    <n v="2652542.3881000001"/>
    <n v="3323674"/>
  </r>
  <r>
    <s v="F0838"/>
    <x v="2"/>
    <s v="Ouémé"/>
    <x v="4"/>
    <x v="0"/>
    <x v="0"/>
    <n v="2.19"/>
    <n v="17084"/>
    <n v="13967"/>
    <n v="84"/>
    <x v="0"/>
    <n v="2.71"/>
    <x v="0"/>
    <n v="10523"/>
    <n v="14"/>
    <n v="0.18239999999999998"/>
    <n v="18.239999999999998"/>
    <n v="21668"/>
    <n v="346"/>
    <s v="Processor"/>
    <s v="Yes"/>
    <n v="4752066"/>
    <n v="81.388890993926339"/>
    <n v="99.779564592413408"/>
    <n v="866776.83840000024"/>
    <n v="3885289.1615999998"/>
    <n v="4773734"/>
  </r>
  <r>
    <s v="F0624"/>
    <x v="4"/>
    <s v="Ashanti"/>
    <x v="3"/>
    <x v="0"/>
    <x v="6"/>
    <n v="0.59"/>
    <n v="9777"/>
    <n v="7629"/>
    <n v="3.7"/>
    <x v="2"/>
    <n v="0.36"/>
    <x v="0"/>
    <n v="200"/>
    <n v="3"/>
    <n v="0.21960000000000002"/>
    <n v="21.96"/>
    <n v="11611"/>
    <n v="366"/>
    <s v="Processor"/>
    <s v="No"/>
    <n v="2752481"/>
    <n v="77.712180795718808"/>
    <n v="99.992764350824785"/>
    <n v="604444.82759999996"/>
    <n v="2148036.1724"/>
    <n v="2764092"/>
  </r>
  <r>
    <s v="F0978"/>
    <x v="3"/>
    <s v="Yamoussoukro"/>
    <x v="4"/>
    <x v="1"/>
    <x v="0"/>
    <n v="8.4499999999999993"/>
    <n v="74255"/>
    <n v="45147"/>
    <n v="13"/>
    <x v="0"/>
    <n v="0.87"/>
    <x v="0"/>
    <n v="1762"/>
    <n v="30"/>
    <n v="0.39200000000000002"/>
    <n v="39.200000000000003"/>
    <n v="90339"/>
    <n v="357"/>
    <s v="Local Market"/>
    <s v="No"/>
    <n v="15864204"/>
    <n v="60.455733717976123"/>
    <n v="99.988956123657076"/>
    <n v="6218767.9680000003"/>
    <n v="9645436.0319999997"/>
    <n v="15954543"/>
  </r>
  <r>
    <s v="F0268"/>
    <x v="3"/>
    <s v="Bouaké"/>
    <x v="3"/>
    <x v="0"/>
    <x v="5"/>
    <n v="0.64"/>
    <n v="1062"/>
    <n v="834"/>
    <n v="7.5"/>
    <x v="0"/>
    <n v="1.4"/>
    <x v="2"/>
    <n v="1059"/>
    <n v="14"/>
    <n v="0.214"/>
    <n v="21.4"/>
    <n v="8589"/>
    <n v="253"/>
    <s v="Local Market"/>
    <s v="No"/>
    <n v="199244"/>
    <n v="75.351741061332902"/>
    <n v="99.490456279801577"/>
    <n v="42638.215999999986"/>
    <n v="156605.78400000001"/>
    <n v="207833"/>
  </r>
  <r>
    <s v="F0715"/>
    <x v="0"/>
    <s v="Central"/>
    <x v="1"/>
    <x v="0"/>
    <x v="4"/>
    <n v="0.95"/>
    <n v="2402"/>
    <n v="2131"/>
    <n v="65.2"/>
    <x v="3"/>
    <n v="3.45"/>
    <x v="2"/>
    <n v="8088"/>
    <n v="7"/>
    <n v="0.11259999999999999"/>
    <n v="11.26"/>
    <n v="20403"/>
    <n v="224"/>
    <s v="Processor"/>
    <s v="No"/>
    <n v="444080"/>
    <n v="84.841983883156118"/>
    <n v="98.258709145436967"/>
    <n v="50003.407999999996"/>
    <n v="394076.592"/>
    <n v="464483"/>
  </r>
  <r>
    <s v="F0058"/>
    <x v="2"/>
    <s v="Ouémé"/>
    <x v="3"/>
    <x v="1"/>
    <x v="3"/>
    <n v="2.42"/>
    <n v="8172"/>
    <n v="7549"/>
    <n v="16.3"/>
    <x v="1"/>
    <n v="0.91"/>
    <x v="2"/>
    <n v="3295"/>
    <n v="1"/>
    <n v="7.6200000000000004E-2"/>
    <n v="7.62"/>
    <n v="37091"/>
    <n v="319"/>
    <s v="Local Market"/>
    <s v="Yes"/>
    <n v="2343664"/>
    <n v="90.940764723795596"/>
    <n v="99.861598526517852"/>
    <n v="178587.19680000003"/>
    <n v="2165076.8032"/>
    <n v="2380755"/>
  </r>
  <r>
    <s v="F1108"/>
    <x v="1"/>
    <s v="Kano"/>
    <x v="0"/>
    <x v="1"/>
    <x v="2"/>
    <n v="2.0099999999999998"/>
    <n v="23964"/>
    <n v="18771"/>
    <n v="10.199999999999999"/>
    <x v="0"/>
    <n v="1.48"/>
    <x v="0"/>
    <n v="1416"/>
    <n v="14"/>
    <n v="0.2167"/>
    <n v="21.67"/>
    <n v="25255"/>
    <n v="92"/>
    <s v="Local Market"/>
    <s v="No"/>
    <n v="1682992"/>
    <n v="77.171956608148591"/>
    <n v="99.91710800604362"/>
    <n v="364704.36639999994"/>
    <n v="1318287.6336000001"/>
    <n v="1708247"/>
  </r>
  <r>
    <s v="F0602"/>
    <x v="2"/>
    <s v="Mono"/>
    <x v="4"/>
    <x v="1"/>
    <x v="5"/>
    <n v="3.31"/>
    <n v="5456"/>
    <n v="4201"/>
    <n v="11.2"/>
    <x v="1"/>
    <n v="1.01"/>
    <x v="2"/>
    <n v="2704"/>
    <n v="14"/>
    <n v="0.23"/>
    <n v="23"/>
    <n v="49475"/>
    <n v="255"/>
    <s v="Local Market"/>
    <s v="Yes"/>
    <n v="1008364"/>
    <n v="73.398719464871306"/>
    <n v="99.744384542449268"/>
    <n v="231923.71999999997"/>
    <n v="776440.28"/>
    <n v="1057839"/>
  </r>
  <r>
    <s v="F1068"/>
    <x v="1"/>
    <s v="Katsina"/>
    <x v="4"/>
    <x v="0"/>
    <x v="2"/>
    <n v="2.52"/>
    <n v="25506"/>
    <n v="18922"/>
    <n v="7.2"/>
    <x v="2"/>
    <n v="1.36"/>
    <x v="0"/>
    <n v="298"/>
    <n v="14"/>
    <n v="0.2581"/>
    <n v="25.81"/>
    <n v="23818"/>
    <n v="128"/>
    <s v="Processor"/>
    <s v="No"/>
    <n v="2373680"/>
    <n v="73.45295770841102"/>
    <n v="99.987570375449735"/>
    <n v="612646.80799999996"/>
    <n v="1761033.192"/>
    <n v="2397498"/>
  </r>
  <r>
    <s v="F0035"/>
    <x v="2"/>
    <s v="Borgou"/>
    <x v="3"/>
    <x v="0"/>
    <x v="4"/>
    <n v="0.36"/>
    <n v="1054"/>
    <n v="638"/>
    <n v="15.3"/>
    <x v="2"/>
    <n v="0.78"/>
    <x v="1"/>
    <n v="473"/>
    <n v="30"/>
    <n v="0.39409999999999995"/>
    <n v="39.409999999999997"/>
    <n v="4024"/>
    <n v="188"/>
    <s v="Local Market"/>
    <s v="No"/>
    <n v="114248"/>
    <n v="58.528530167748926"/>
    <n v="99.600074404761912"/>
    <n v="45025.136799999993"/>
    <n v="69222.863200000007"/>
    <n v="118272"/>
  </r>
  <r>
    <s v="F0653"/>
    <x v="3"/>
    <s v="Bouaké"/>
    <x v="0"/>
    <x v="1"/>
    <x v="2"/>
    <n v="1.47"/>
    <n v="12341"/>
    <n v="10019"/>
    <n v="5.6"/>
    <x v="2"/>
    <n v="0.62"/>
    <x v="1"/>
    <n v="265"/>
    <n v="7"/>
    <n v="0.18809999999999999"/>
    <n v="18.809999999999999"/>
    <n v="12706"/>
    <n v="108"/>
    <s v="Local Market"/>
    <s v="No"/>
    <n v="1058261"/>
    <n v="80.226758238115664"/>
    <n v="99.975256006954467"/>
    <n v="199058.89409999992"/>
    <n v="859202.10590000008"/>
    <n v="1070967"/>
  </r>
  <r>
    <s v="F1164"/>
    <x v="1"/>
    <s v="Rivers"/>
    <x v="4"/>
    <x v="1"/>
    <x v="2"/>
    <n v="0.62"/>
    <n v="6562"/>
    <n v="5399"/>
    <n v="31.7"/>
    <x v="4"/>
    <n v="0.81"/>
    <x v="0"/>
    <n v="5941"/>
    <n v="7"/>
    <n v="0.17710000000000001"/>
    <n v="17.71"/>
    <n v="6552"/>
    <n v="134"/>
    <s v="Processor"/>
    <s v="No"/>
    <n v="703739"/>
    <n v="81.53092508563391"/>
    <n v="99.163582250091864"/>
    <n v="124632.17690000008"/>
    <n v="579106.82309999992"/>
    <n v="710291"/>
  </r>
  <r>
    <s v="F0381"/>
    <x v="0"/>
    <s v="Central"/>
    <x v="2"/>
    <x v="1"/>
    <x v="0"/>
    <n v="2.76"/>
    <n v="18727"/>
    <n v="16129"/>
    <n v="16.3"/>
    <x v="1"/>
    <n v="1.81"/>
    <x v="0"/>
    <n v="3546"/>
    <n v="7"/>
    <n v="0.13869999999999999"/>
    <n v="13.87"/>
    <n v="40638"/>
    <n v="250"/>
    <s v="Local Market"/>
    <s v="No"/>
    <n v="3947744"/>
    <n v="85.25241331447188"/>
    <n v="99.911091766034446"/>
    <n v="547552.09280000022"/>
    <n v="3400191.9071999998"/>
    <n v="3988382"/>
  </r>
  <r>
    <s v="F0646"/>
    <x v="4"/>
    <s v="Northern"/>
    <x v="1"/>
    <x v="0"/>
    <x v="7"/>
    <n v="1.93"/>
    <n v="51109"/>
    <n v="36312"/>
    <n v="19.600000000000001"/>
    <x v="1"/>
    <n v="1.52"/>
    <x v="2"/>
    <n v="5213"/>
    <n v="2"/>
    <n v="0.28949999999999998"/>
    <n v="28.95"/>
    <n v="49754"/>
    <n v="377"/>
    <s v="Local Market"/>
    <s v="Yes"/>
    <n v="13497761"/>
    <n v="70.789064935525076"/>
    <n v="99.961520618356943"/>
    <n v="3907601.8094999995"/>
    <n v="9590159.1905000005"/>
    <n v="13547515"/>
  </r>
  <r>
    <s v="F0321"/>
    <x v="4"/>
    <s v="Eastern"/>
    <x v="3"/>
    <x v="1"/>
    <x v="4"/>
    <n v="4.2300000000000004"/>
    <n v="8284"/>
    <n v="7048"/>
    <n v="1.6"/>
    <x v="1"/>
    <n v="1.48"/>
    <x v="2"/>
    <n v="341"/>
    <n v="7"/>
    <n v="0.1492"/>
    <n v="14.92"/>
    <n v="95214"/>
    <n v="260"/>
    <s v="Local Market"/>
    <s v="Yes"/>
    <n v="1718601"/>
    <n v="80.613829458902913"/>
    <n v="99.981199846731883"/>
    <n v="256415.26919999998"/>
    <n v="1462185.7308"/>
    <n v="1813815"/>
  </r>
  <r>
    <s v="F1317"/>
    <x v="4"/>
    <s v="Northern"/>
    <x v="4"/>
    <x v="0"/>
    <x v="6"/>
    <n v="2.4700000000000002"/>
    <n v="45036"/>
    <n v="38118"/>
    <n v="1"/>
    <x v="4"/>
    <n v="1.03"/>
    <x v="2"/>
    <n v="200"/>
    <n v="2"/>
    <n v="0.15359999999999999"/>
    <n v="15.36"/>
    <n v="86210"/>
    <n v="372"/>
    <s v="Local Market"/>
    <s v="Yes"/>
    <n v="13951688"/>
    <n v="84.120206053641368"/>
    <n v="99.9985752852742"/>
    <n v="2142979.2767999992"/>
    <n v="11808708.723200001"/>
    <n v="14037898"/>
  </r>
  <r>
    <s v="F0130"/>
    <x v="2"/>
    <s v="Mono"/>
    <x v="3"/>
    <x v="0"/>
    <x v="2"/>
    <n v="1.17"/>
    <n v="17334"/>
    <n v="15182"/>
    <n v="13.7"/>
    <x v="1"/>
    <n v="1.31"/>
    <x v="0"/>
    <n v="2668"/>
    <n v="3"/>
    <n v="0.1241"/>
    <n v="12.41"/>
    <n v="14950"/>
    <n v="76"/>
    <s v="Local Market"/>
    <s v="No"/>
    <n v="1124676"/>
    <n v="86.44096470245502"/>
    <n v="99.765888107150943"/>
    <n v="139572.2916"/>
    <n v="985103.7084"/>
    <n v="1139626"/>
  </r>
  <r>
    <s v="F0583"/>
    <x v="4"/>
    <s v="Central"/>
    <x v="3"/>
    <x v="1"/>
    <x v="2"/>
    <n v="3.99"/>
    <n v="46954"/>
    <n v="37938"/>
    <n v="88.3"/>
    <x v="3"/>
    <n v="4.45"/>
    <x v="0"/>
    <n v="13273"/>
    <n v="14"/>
    <n v="0.192"/>
    <n v="19.2"/>
    <n v="40919"/>
    <n v="85"/>
    <s v="Local Market"/>
    <s v="No"/>
    <n v="3138291"/>
    <n v="79.760038751765379"/>
    <n v="99.582506345916116"/>
    <n v="602551.87199999997"/>
    <n v="2535739.128"/>
    <n v="3179210"/>
  </r>
  <r>
    <s v="F1092"/>
    <x v="4"/>
    <s v="Northern"/>
    <x v="0"/>
    <x v="1"/>
    <x v="3"/>
    <n v="4.08"/>
    <n v="11506"/>
    <n v="7598"/>
    <n v="7.5"/>
    <x v="1"/>
    <n v="0.42"/>
    <x v="0"/>
    <n v="1663"/>
    <n v="30"/>
    <n v="0.33960000000000001"/>
    <n v="33.96"/>
    <n v="61994"/>
    <n v="320"/>
    <s v="Local Market"/>
    <s v="No"/>
    <n v="2343390"/>
    <n v="64.337950032094668"/>
    <n v="99.930863429706022"/>
    <n v="795815.24399999995"/>
    <n v="1547574.7560000001"/>
    <n v="2405384"/>
  </r>
  <r>
    <s v="F1065"/>
    <x v="3"/>
    <s v="Korhogo"/>
    <x v="4"/>
    <x v="0"/>
    <x v="0"/>
    <n v="0.2"/>
    <n v="1793"/>
    <n v="1139"/>
    <n v="18.2"/>
    <x v="1"/>
    <n v="1.88"/>
    <x v="0"/>
    <n v="4402"/>
    <n v="30"/>
    <n v="0.3644"/>
    <n v="36.44"/>
    <n v="3410"/>
    <n v="342"/>
    <s v="Processor"/>
    <s v="No"/>
    <n v="377831"/>
    <n v="62.991489267943365"/>
    <n v="98.845349791863939"/>
    <n v="137681.61640000003"/>
    <n v="240149.38359999997"/>
    <n v="381241"/>
  </r>
  <r>
    <s v="F1454"/>
    <x v="1"/>
    <s v="Kano"/>
    <x v="0"/>
    <x v="1"/>
    <x v="6"/>
    <n v="2.1800000000000002"/>
    <n v="16657"/>
    <n v="13702"/>
    <n v="22.2"/>
    <x v="0"/>
    <n v="1.43"/>
    <x v="0"/>
    <n v="3604"/>
    <n v="1"/>
    <n v="0.17739999999999997"/>
    <n v="17.739999999999998"/>
    <n v="73656"/>
    <n v="312"/>
    <s v="Local Market"/>
    <s v="Yes"/>
    <n v="4155014"/>
    <n v="80.827175362466221"/>
    <n v="99.914772256998063"/>
    <n v="737099.48359999992"/>
    <n v="3417914.5164000001"/>
    <n v="4228670"/>
  </r>
  <r>
    <s v="F0723"/>
    <x v="1"/>
    <s v="Oyo"/>
    <x v="3"/>
    <x v="0"/>
    <x v="5"/>
    <n v="3.3"/>
    <n v="5511"/>
    <n v="2204"/>
    <n v="43.7"/>
    <x v="3"/>
    <n v="1.66"/>
    <x v="2"/>
    <n v="9030"/>
    <n v="60"/>
    <n v="0.6"/>
    <n v="60"/>
    <n v="51771"/>
    <n v="228"/>
    <s v="Local Market"/>
    <s v="Yes"/>
    <n v="436686"/>
    <n v="35.760445648235162"/>
    <n v="98.151321405978422"/>
    <n v="262011.59999999998"/>
    <n v="174674.40000000002"/>
    <n v="488457"/>
  </r>
  <r>
    <s v="F0997"/>
    <x v="0"/>
    <s v="Central"/>
    <x v="3"/>
    <x v="1"/>
    <x v="6"/>
    <n v="2.2200000000000002"/>
    <n v="21118"/>
    <n v="16541"/>
    <n v="1"/>
    <x v="2"/>
    <n v="1.1599999999999999"/>
    <x v="2"/>
    <n v="200"/>
    <n v="7"/>
    <n v="0.2167"/>
    <n v="21.67"/>
    <n v="50266"/>
    <n v="322"/>
    <s v="Local Market"/>
    <s v="No"/>
    <n v="5222474"/>
    <n v="77.583265706255204"/>
    <n v="99.996206905707481"/>
    <n v="1131710.1157999998"/>
    <n v="4090763.8842000002"/>
    <n v="5272740"/>
  </r>
  <r>
    <s v="F0717"/>
    <x v="4"/>
    <s v="Central"/>
    <x v="0"/>
    <x v="0"/>
    <x v="1"/>
    <n v="1.08"/>
    <n v="13555"/>
    <n v="10429"/>
    <n v="4.4000000000000004"/>
    <x v="2"/>
    <n v="0.57999999999999996"/>
    <x v="0"/>
    <n v="200"/>
    <n v="4"/>
    <n v="0.2306"/>
    <n v="23.06"/>
    <n v="12816"/>
    <n v="224"/>
    <s v="Export"/>
    <s v="No"/>
    <n v="2299720"/>
    <n v="76.513600999076331"/>
    <n v="99.991351485987678"/>
    <n v="530315.43200000003"/>
    <n v="1769404.568"/>
    <n v="2312536"/>
  </r>
  <r>
    <s v="F0237"/>
    <x v="4"/>
    <s v="Northern"/>
    <x v="0"/>
    <x v="0"/>
    <x v="5"/>
    <n v="5.89"/>
    <n v="9882"/>
    <n v="7770"/>
    <n v="7.5"/>
    <x v="2"/>
    <n v="1.38"/>
    <x v="0"/>
    <n v="297"/>
    <n v="14"/>
    <n v="0.2137"/>
    <n v="21.37"/>
    <n v="47583"/>
    <n v="227"/>
    <s v="Processor"/>
    <s v="Yes"/>
    <n v="1698273"/>
    <n v="76.486953099224678"/>
    <n v="99.982988287693829"/>
    <n v="362920.94010000001"/>
    <n v="1335352.0599"/>
    <n v="1745856"/>
  </r>
  <r>
    <s v="F0163"/>
    <x v="2"/>
    <s v="Mono"/>
    <x v="2"/>
    <x v="0"/>
    <x v="1"/>
    <n v="1.17"/>
    <n v="6597"/>
    <n v="5121"/>
    <n v="34.1"/>
    <x v="1"/>
    <n v="1.6"/>
    <x v="2"/>
    <n v="6170"/>
    <n v="3"/>
    <n v="0.22370000000000001"/>
    <n v="22.37"/>
    <n v="16847"/>
    <n v="206"/>
    <s v="Export"/>
    <s v="No"/>
    <n v="1021360"/>
    <n v="76.37029686758035"/>
    <n v="99.405706183834241"/>
    <n v="228478.23199999996"/>
    <n v="792881.76800000004"/>
    <n v="1038207"/>
  </r>
  <r>
    <s v="F0564"/>
    <x v="2"/>
    <s v="Ouémé"/>
    <x v="1"/>
    <x v="0"/>
    <x v="5"/>
    <n v="1.43"/>
    <n v="1617"/>
    <n v="1297"/>
    <n v="3.8"/>
    <x v="2"/>
    <n v="0.75"/>
    <x v="2"/>
    <n v="200"/>
    <n v="14"/>
    <n v="0.1978"/>
    <n v="19.78"/>
    <n v="21765"/>
    <n v="164"/>
    <s v="Processor"/>
    <s v="Yes"/>
    <n v="188616"/>
    <n v="71.920827070885679"/>
    <n v="99.904934380956462"/>
    <n v="37308.244799999986"/>
    <n v="151307.75520000001"/>
    <n v="210381"/>
  </r>
  <r>
    <s v="F0568"/>
    <x v="2"/>
    <s v="Atlantique"/>
    <x v="0"/>
    <x v="1"/>
    <x v="3"/>
    <n v="2.57"/>
    <n v="8473"/>
    <n v="6726"/>
    <n v="7.8"/>
    <x v="2"/>
    <n v="0.73"/>
    <x v="2"/>
    <n v="306"/>
    <n v="14"/>
    <n v="0.20610000000000001"/>
    <n v="20.61"/>
    <n v="43553"/>
    <n v="363"/>
    <s v="Local Market"/>
    <s v="Yes"/>
    <n v="2373264"/>
    <n v="77.959327892844186"/>
    <n v="99.987338718653504"/>
    <n v="489129.71039999998"/>
    <n v="1884134.2896"/>
    <n v="2416817"/>
  </r>
  <r>
    <s v="F1248"/>
    <x v="4"/>
    <s v="Northern"/>
    <x v="4"/>
    <x v="0"/>
    <x v="1"/>
    <n v="2.46"/>
    <n v="19413"/>
    <n v="15629"/>
    <n v="3.5"/>
    <x v="2"/>
    <n v="0.26"/>
    <x v="2"/>
    <n v="200"/>
    <n v="3"/>
    <n v="0.19489999999999999"/>
    <n v="19.489999999999998"/>
    <n v="34342"/>
    <n v="240"/>
    <s v="Processor"/>
    <s v="Yes"/>
    <n v="3678909"/>
    <n v="79.765403305620879"/>
    <n v="99.994613884167805"/>
    <n v="717019.36409999989"/>
    <n v="2961889.6359000001"/>
    <n v="3713251"/>
  </r>
  <r>
    <s v="F1470"/>
    <x v="2"/>
    <s v="Ouémé"/>
    <x v="2"/>
    <x v="1"/>
    <x v="6"/>
    <n v="2.2200000000000002"/>
    <n v="37212"/>
    <n v="29449"/>
    <n v="56.5"/>
    <x v="1"/>
    <n v="2.02"/>
    <x v="1"/>
    <n v="13670"/>
    <n v="4"/>
    <n v="0.20860000000000001"/>
    <n v="20.86"/>
    <n v="72649"/>
    <n v="276"/>
    <s v="Export"/>
    <s v="No"/>
    <n v="7960326"/>
    <n v="78.424269917434074"/>
    <n v="99.829826434166662"/>
    <n v="1660524.0036000004"/>
    <n v="6299801.9963999996"/>
    <n v="8032975"/>
  </r>
  <r>
    <s v="F0699"/>
    <x v="1"/>
    <s v="Oyo"/>
    <x v="4"/>
    <x v="0"/>
    <x v="3"/>
    <n v="0.25"/>
    <n v="1028"/>
    <n v="673"/>
    <n v="12.6"/>
    <x v="3"/>
    <n v="1.73"/>
    <x v="0"/>
    <n v="2409"/>
    <n v="30"/>
    <n v="0.3453"/>
    <n v="34.53"/>
    <n v="4076"/>
    <n v="358"/>
    <s v="Local Market"/>
    <s v="No"/>
    <n v="232040"/>
    <n v="64.339810940385249"/>
    <n v="98.979738772467769"/>
    <n v="80123.411999999982"/>
    <n v="151916.58800000002"/>
    <n v="236116"/>
  </r>
  <r>
    <s v="F1226"/>
    <x v="3"/>
    <s v="Sassandra"/>
    <x v="3"/>
    <x v="1"/>
    <x v="3"/>
    <n v="7.16"/>
    <n v="11276"/>
    <n v="4510"/>
    <n v="21.2"/>
    <x v="1"/>
    <n v="0.95"/>
    <x v="1"/>
    <n v="4652"/>
    <n v="60"/>
    <n v="0.6"/>
    <n v="60"/>
    <n v="100729"/>
    <n v="309"/>
    <s v="Local Market"/>
    <s v="Yes"/>
    <n v="1274274"/>
    <n v="37.069708211545723"/>
    <n v="99.661673465439719"/>
    <n v="764564.39999999991"/>
    <n v="509709.60000000003"/>
    <n v="1375003"/>
  </r>
  <r>
    <s v="F0731"/>
    <x v="3"/>
    <s v="Bouaké"/>
    <x v="2"/>
    <x v="1"/>
    <x v="0"/>
    <n v="2.41"/>
    <n v="23900"/>
    <n v="20286"/>
    <n v="7.4"/>
    <x v="1"/>
    <n v="1.63"/>
    <x v="0"/>
    <n v="1994"/>
    <n v="7"/>
    <n v="0.1512"/>
    <n v="15.12"/>
    <n v="40364"/>
    <n v="286"/>
    <s v="Processor"/>
    <s v="Yes"/>
    <n v="5701421"/>
    <n v="84.283304665709352"/>
    <n v="99.965272123564361"/>
    <n v="862054.85520000011"/>
    <n v="4839366.1447999999"/>
    <n v="5741785"/>
  </r>
  <r>
    <s v="F0089"/>
    <x v="3"/>
    <s v="Sassandra"/>
    <x v="1"/>
    <x v="0"/>
    <x v="0"/>
    <n v="2.0099999999999998"/>
    <n v="14391"/>
    <n v="8830"/>
    <n v="11.4"/>
    <x v="1"/>
    <n v="1.0900000000000001"/>
    <x v="0"/>
    <n v="3291"/>
    <n v="30"/>
    <n v="0.38640000000000002"/>
    <n v="38.64"/>
    <n v="34186"/>
    <n v="255"/>
    <s v="Local Market"/>
    <s v="No"/>
    <n v="2191657"/>
    <n v="60.417591680994562"/>
    <n v="99.852145906067946"/>
    <n v="846856.26480000024"/>
    <n v="1344800.7351999998"/>
    <n v="2225843"/>
  </r>
  <r>
    <s v="F0146"/>
    <x v="2"/>
    <s v="Mono"/>
    <x v="0"/>
    <x v="0"/>
    <x v="1"/>
    <n v="4.3099999999999996"/>
    <n v="34406"/>
    <n v="26613"/>
    <n v="29.5"/>
    <x v="2"/>
    <n v="1.4"/>
    <x v="0"/>
    <n v="934"/>
    <n v="4"/>
    <n v="0.22649999999999998"/>
    <n v="22.65"/>
    <n v="83577"/>
    <n v="245"/>
    <s v="Processor"/>
    <s v="No"/>
    <n v="6370473"/>
    <n v="76.348352824970362"/>
    <n v="99.98552846662173"/>
    <n v="1442912.1344999997"/>
    <n v="4927560.8655000003"/>
    <n v="6454050"/>
  </r>
  <r>
    <s v="F0316"/>
    <x v="4"/>
    <s v="Greater Accra"/>
    <x v="4"/>
    <x v="0"/>
    <x v="7"/>
    <n v="0.87"/>
    <n v="12633"/>
    <n v="8357"/>
    <n v="35.6"/>
    <x v="1"/>
    <n v="1.78"/>
    <x v="0"/>
    <n v="8702"/>
    <n v="5"/>
    <n v="0.33840000000000003"/>
    <n v="33.840000000000003"/>
    <n v="25434"/>
    <n v="453"/>
    <s v="Local Market"/>
    <s v="No"/>
    <n v="3713728"/>
    <n v="65.709975786018362"/>
    <n v="99.767274057663187"/>
    <n v="1256725.5552000003"/>
    <n v="2457002.4447999997"/>
    <n v="3739162"/>
  </r>
  <r>
    <s v="F1453"/>
    <x v="1"/>
    <s v="Kano"/>
    <x v="3"/>
    <x v="1"/>
    <x v="3"/>
    <n v="0.99"/>
    <n v="3237"/>
    <n v="1991"/>
    <n v="5.4"/>
    <x v="0"/>
    <n v="1.64"/>
    <x v="1"/>
    <n v="864"/>
    <n v="30"/>
    <n v="0.38479999999999998"/>
    <n v="38.479999999999997"/>
    <n v="20466"/>
    <n v="328"/>
    <s v="Local Market"/>
    <s v="No"/>
    <n v="625188"/>
    <n v="59.569933369885419"/>
    <n v="99.86618219665641"/>
    <n v="240572.34240000002"/>
    <n v="384615.65759999998"/>
    <n v="645654"/>
  </r>
  <r>
    <s v="F0932"/>
    <x v="4"/>
    <s v="Eastern"/>
    <x v="2"/>
    <x v="0"/>
    <x v="4"/>
    <n v="1.24"/>
    <n v="2895"/>
    <n v="1885"/>
    <n v="7"/>
    <x v="2"/>
    <n v="0.8"/>
    <x v="2"/>
    <n v="313"/>
    <n v="30"/>
    <n v="0.34860000000000002"/>
    <n v="34.86"/>
    <n v="26551"/>
    <n v="252"/>
    <s v="Local Market"/>
    <s v="No"/>
    <n v="443406"/>
    <n v="61.459807684532834"/>
    <n v="99.933398161959502"/>
    <n v="154571.33160000003"/>
    <n v="288834.66839999997"/>
    <n v="469957"/>
  </r>
  <r>
    <s v="F0018"/>
    <x v="2"/>
    <s v="Atlantique"/>
    <x v="3"/>
    <x v="0"/>
    <x v="2"/>
    <n v="1.26"/>
    <n v="9028"/>
    <n v="7233"/>
    <n v="3.3"/>
    <x v="2"/>
    <n v="1.52"/>
    <x v="1"/>
    <n v="200"/>
    <n v="7"/>
    <n v="0.19879999999999998"/>
    <n v="19.88"/>
    <n v="7072"/>
    <n v="93"/>
    <s v="Processor"/>
    <s v="No"/>
    <n v="658671"/>
    <n v="79.2689078518287"/>
    <n v="99.969958377331793"/>
    <n v="130943.79480000003"/>
    <n v="527727.20519999997"/>
    <n v="665743"/>
  </r>
  <r>
    <s v="F1411"/>
    <x v="2"/>
    <s v="Ouémé"/>
    <x v="1"/>
    <x v="1"/>
    <x v="4"/>
    <n v="0.67"/>
    <n v="1076"/>
    <n v="627"/>
    <n v="1"/>
    <x v="2"/>
    <n v="0.19"/>
    <x v="1"/>
    <n v="200"/>
    <n v="30"/>
    <n v="0.41670000000000001"/>
    <n v="41.67"/>
    <n v="9039"/>
    <n v="187"/>
    <s v="Export"/>
    <s v="Yes"/>
    <n v="106838"/>
    <n v="53.77996099312201"/>
    <n v="99.827403194766859"/>
    <n v="44519.394600000007"/>
    <n v="62318.605399999993"/>
    <n v="115877"/>
  </r>
  <r>
    <s v="F0248"/>
    <x v="1"/>
    <s v="Enugu"/>
    <x v="2"/>
    <x v="0"/>
    <x v="5"/>
    <n v="4.83"/>
    <n v="5806"/>
    <n v="5178"/>
    <n v="13.9"/>
    <x v="1"/>
    <n v="1.1399999999999999"/>
    <x v="2"/>
    <n v="3127"/>
    <n v="3"/>
    <n v="0.1081"/>
    <n v="10.81"/>
    <n v="50119"/>
    <n v="189"/>
    <s v="Local Market"/>
    <s v="Yes"/>
    <n v="915610"/>
    <n v="84.561254658397957"/>
    <n v="99.676203158443002"/>
    <n v="98977.440999999992"/>
    <n v="816632.55900000001"/>
    <n v="965729"/>
  </r>
  <r>
    <s v="F1363"/>
    <x v="0"/>
    <s v="Plateaux"/>
    <x v="3"/>
    <x v="0"/>
    <x v="1"/>
    <n v="4.59"/>
    <n v="35559"/>
    <n v="28731"/>
    <n v="79"/>
    <x v="1"/>
    <n v="2.98"/>
    <x v="2"/>
    <n v="17230"/>
    <n v="2"/>
    <n v="0.192"/>
    <n v="19.2"/>
    <n v="109214"/>
    <n v="284"/>
    <s v="Local Market"/>
    <s v="Yes"/>
    <n v="7951564"/>
    <n v="79.705255646539328"/>
    <n v="99.786248920389582"/>
    <n v="1526700.2879999997"/>
    <n v="6424863.7120000003"/>
    <n v="8060778"/>
  </r>
  <r>
    <s v="F0764"/>
    <x v="4"/>
    <s v="Greater Accra"/>
    <x v="3"/>
    <x v="0"/>
    <x v="7"/>
    <n v="1.02"/>
    <n v="21920"/>
    <n v="16457"/>
    <n v="49.1"/>
    <x v="2"/>
    <n v="1.71"/>
    <x v="0"/>
    <n v="2082"/>
    <n v="2"/>
    <n v="0.2492"/>
    <n v="24.92"/>
    <n v="39803"/>
    <n v="436"/>
    <s v="Local Market"/>
    <s v="No"/>
    <n v="7061615"/>
    <n v="74.659181335333315"/>
    <n v="99.970681911697071"/>
    <n v="1759754.4579999996"/>
    <n v="5301860.5420000004"/>
    <n v="7101418"/>
  </r>
  <r>
    <s v="F0590"/>
    <x v="1"/>
    <s v="Ogun"/>
    <x v="0"/>
    <x v="0"/>
    <x v="6"/>
    <n v="1.99"/>
    <n v="27163"/>
    <n v="21556"/>
    <n v="36.200000000000003"/>
    <x v="1"/>
    <n v="0.88"/>
    <x v="2"/>
    <n v="10530"/>
    <n v="2"/>
    <n v="0.2064"/>
    <n v="20.64"/>
    <n v="66006"/>
    <n v="405"/>
    <s v="Export"/>
    <s v="No"/>
    <n v="8566343"/>
    <n v="78.753185312595676"/>
    <n v="99.878016980082705"/>
    <n v="1768093.1952"/>
    <n v="6798249.8048"/>
    <n v="8632349"/>
  </r>
  <r>
    <s v="F0027"/>
    <x v="4"/>
    <s v="Central"/>
    <x v="0"/>
    <x v="1"/>
    <x v="7"/>
    <n v="3.15"/>
    <n v="53902"/>
    <n v="37429"/>
    <n v="27.5"/>
    <x v="1"/>
    <n v="1.99"/>
    <x v="2"/>
    <n v="6275"/>
    <n v="1"/>
    <n v="0.30559999999999998"/>
    <n v="30.56"/>
    <n v="65483"/>
    <n v="371"/>
    <s v="Local Market"/>
    <s v="No"/>
    <n v="13675540"/>
    <n v="69.109082897248612"/>
    <n v="99.954333822161573"/>
    <n v="4179245.0240000002"/>
    <n v="9496294.9759999998"/>
    <n v="13741023"/>
  </r>
  <r>
    <s v="F0152"/>
    <x v="1"/>
    <s v="Lagos"/>
    <x v="0"/>
    <x v="0"/>
    <x v="4"/>
    <n v="0.81"/>
    <n v="1331"/>
    <n v="1134"/>
    <n v="1"/>
    <x v="1"/>
    <n v="0.62"/>
    <x v="0"/>
    <n v="277"/>
    <n v="7"/>
    <n v="0.14760000000000001"/>
    <n v="14.76"/>
    <n v="16215"/>
    <n v="296"/>
    <s v="Export"/>
    <s v="Yes"/>
    <n v="315816"/>
    <n v="81.077236282154388"/>
    <n v="99.916574054832225"/>
    <n v="46614.441599999962"/>
    <n v="269201.55840000004"/>
    <n v="332031"/>
  </r>
  <r>
    <s v="F0255"/>
    <x v="2"/>
    <s v="Mono"/>
    <x v="2"/>
    <x v="0"/>
    <x v="2"/>
    <n v="1.98"/>
    <n v="19205"/>
    <n v="16076"/>
    <n v="1.4"/>
    <x v="1"/>
    <n v="0.56999999999999995"/>
    <x v="0"/>
    <n v="286"/>
    <n v="7"/>
    <n v="0.16289999999999999"/>
    <n v="16.29"/>
    <n v="20592"/>
    <n v="99"/>
    <s v="Local Market"/>
    <s v="Yes"/>
    <n v="1554731"/>
    <n v="82.615775945631469"/>
    <n v="99.981844993058573"/>
    <n v="253265.6799000001"/>
    <n v="1301465.3200999999"/>
    <n v="1575323"/>
  </r>
  <r>
    <s v="F1086"/>
    <x v="0"/>
    <s v="Lomé"/>
    <x v="2"/>
    <x v="1"/>
    <x v="2"/>
    <n v="0.45"/>
    <n v="2707"/>
    <n v="2160"/>
    <n v="31.5"/>
    <x v="2"/>
    <n v="2.19"/>
    <x v="1"/>
    <n v="1123"/>
    <n v="7"/>
    <n v="0.20170000000000002"/>
    <n v="20.170000000000002"/>
    <n v="2870"/>
    <n v="111"/>
    <s v="Local Market"/>
    <s v="Yes"/>
    <n v="233370"/>
    <n v="78.860172282424656"/>
    <n v="99.524635963427016"/>
    <n v="47070.728999999992"/>
    <n v="186299.27100000001"/>
    <n v="236240"/>
  </r>
  <r>
    <s v="F0873"/>
    <x v="1"/>
    <s v="Ogun"/>
    <x v="3"/>
    <x v="1"/>
    <x v="1"/>
    <n v="2.16"/>
    <n v="19879"/>
    <n v="14803"/>
    <n v="1"/>
    <x v="0"/>
    <n v="1.39"/>
    <x v="1"/>
    <n v="200"/>
    <n v="7"/>
    <n v="0.25530000000000003"/>
    <n v="25.53"/>
    <n v="46293"/>
    <n v="249"/>
    <s v="Processor"/>
    <s v="No"/>
    <n v="3602595"/>
    <n v="73.525208131902104"/>
    <n v="99.994518878080115"/>
    <n v="919742.50350000011"/>
    <n v="2682852.4964999999"/>
    <n v="3648888"/>
  </r>
  <r>
    <s v="F0292"/>
    <x v="1"/>
    <s v="Ogun"/>
    <x v="3"/>
    <x v="0"/>
    <x v="2"/>
    <n v="0.82"/>
    <n v="11030"/>
    <n v="8944"/>
    <n v="14.3"/>
    <x v="4"/>
    <n v="0.55000000000000004"/>
    <x v="0"/>
    <n v="2838"/>
    <n v="7"/>
    <n v="0.18909999999999999"/>
    <n v="18.91"/>
    <n v="6126"/>
    <n v="103"/>
    <s v="Local Market"/>
    <s v="Yes"/>
    <n v="903056"/>
    <n v="80.543621673108362"/>
    <n v="99.687851277302016"/>
    <n v="170767.88959999999"/>
    <n v="732288.11040000001"/>
    <n v="909182"/>
  </r>
  <r>
    <s v="F1108"/>
    <x v="4"/>
    <s v="Northern"/>
    <x v="3"/>
    <x v="0"/>
    <x v="1"/>
    <n v="2.73"/>
    <n v="20013"/>
    <n v="16458"/>
    <n v="2.8"/>
    <x v="0"/>
    <n v="0.28999999999999998"/>
    <x v="0"/>
    <n v="459"/>
    <n v="1"/>
    <n v="0.17760000000000001"/>
    <n v="17.760000000000002"/>
    <n v="56006"/>
    <n v="227"/>
    <s v="Local Market"/>
    <s v="Yes"/>
    <n v="3642142"/>
    <n v="80.994529715955125"/>
    <n v="99.987588382076652"/>
    <n v="646844.41919999989"/>
    <n v="2995297.5808000001"/>
    <n v="3698148"/>
  </r>
  <r>
    <s v="F0144"/>
    <x v="1"/>
    <s v="Kano"/>
    <x v="4"/>
    <x v="1"/>
    <x v="1"/>
    <n v="1"/>
    <n v="9245"/>
    <n v="7437"/>
    <n v="11.7"/>
    <x v="1"/>
    <n v="0.42"/>
    <x v="2"/>
    <n v="3223"/>
    <n v="1"/>
    <n v="0.19550000000000001"/>
    <n v="19.55"/>
    <n v="17618"/>
    <n v="402"/>
    <s v="Processor"/>
    <s v="No"/>
    <n v="2938937"/>
    <n v="79.970601477056931"/>
    <n v="99.890987991090981"/>
    <n v="574562.18349999981"/>
    <n v="2364374.8165000002"/>
    <n v="2956555"/>
  </r>
  <r>
    <s v="F0097"/>
    <x v="2"/>
    <s v="Ouémé"/>
    <x v="1"/>
    <x v="0"/>
    <x v="0"/>
    <n v="2.54"/>
    <n v="13336"/>
    <n v="10698"/>
    <n v="1"/>
    <x v="2"/>
    <n v="1.3"/>
    <x v="0"/>
    <n v="200"/>
    <n v="14"/>
    <n v="0.1978"/>
    <n v="19.78"/>
    <n v="36725"/>
    <n v="288"/>
    <s v="Local Market"/>
    <s v="Yes"/>
    <n v="3013289"/>
    <n v="79.254076728828139"/>
    <n v="99.99344265305011"/>
    <n v="596028.56419999991"/>
    <n v="2417260.4358000001"/>
    <n v="3050014"/>
  </r>
  <r>
    <s v="F1338"/>
    <x v="4"/>
    <s v="Northern"/>
    <x v="3"/>
    <x v="0"/>
    <x v="2"/>
    <n v="2.81"/>
    <n v="27233"/>
    <n v="17385"/>
    <n v="12.4"/>
    <x v="1"/>
    <n v="1.17"/>
    <x v="2"/>
    <n v="2933"/>
    <n v="30"/>
    <n v="0.36159999999999998"/>
    <n v="36.159999999999997"/>
    <n v="32985"/>
    <n v="103"/>
    <s v="Local Market"/>
    <s v="Yes"/>
    <n v="1736831"/>
    <n v="62.650180041315039"/>
    <n v="99.834276557563044"/>
    <n v="628038.08959999983"/>
    <n v="1108792.9104000002"/>
    <n v="1769816"/>
  </r>
  <r>
    <s v="F0791"/>
    <x v="0"/>
    <s v="Kara"/>
    <x v="2"/>
    <x v="0"/>
    <x v="0"/>
    <n v="1.69"/>
    <n v="21132"/>
    <n v="17826"/>
    <n v="4.9000000000000004"/>
    <x v="2"/>
    <n v="0.4"/>
    <x v="0"/>
    <n v="200"/>
    <n v="7"/>
    <n v="0.15640000000000001"/>
    <n v="15.64"/>
    <n v="29990"/>
    <n v="263"/>
    <s v="Processor"/>
    <s v="No"/>
    <n v="4611166"/>
    <n v="83.814886584290633"/>
    <n v="99.99569072877533"/>
    <n v="721186.36239999998"/>
    <n v="3889979.6376"/>
    <n v="4641156"/>
  </r>
  <r>
    <s v="F0826"/>
    <x v="1"/>
    <s v="Oyo"/>
    <x v="1"/>
    <x v="0"/>
    <x v="2"/>
    <n v="4.97"/>
    <n v="34717"/>
    <n v="21038"/>
    <n v="22.2"/>
    <x v="0"/>
    <n v="1.89"/>
    <x v="0"/>
    <n v="3842"/>
    <n v="30"/>
    <n v="0.39399999999999996"/>
    <n v="39.4"/>
    <n v="38167"/>
    <n v="99"/>
    <s v="Local Market"/>
    <s v="No"/>
    <n v="2019926"/>
    <n v="59.476182854710657"/>
    <n v="99.813322332858618"/>
    <n v="795850.84399999981"/>
    <n v="1224075.1560000002"/>
    <n v="2058093"/>
  </r>
  <r>
    <s v="F1271"/>
    <x v="0"/>
    <s v="Lomé"/>
    <x v="0"/>
    <x v="0"/>
    <x v="4"/>
    <n v="0.64"/>
    <n v="1527"/>
    <n v="1231"/>
    <n v="2.1"/>
    <x v="0"/>
    <n v="1.48"/>
    <x v="1"/>
    <n v="285"/>
    <n v="14"/>
    <n v="0.19370000000000001"/>
    <n v="19.37"/>
    <n v="8630"/>
    <n v="184"/>
    <s v="Local Market"/>
    <s v="No"/>
    <n v="215324"/>
    <n v="77.522947212373964"/>
    <n v="99.872741723746842"/>
    <n v="41708.258800000011"/>
    <n v="173615.74119999999"/>
    <n v="223954"/>
  </r>
  <r>
    <s v="F0304"/>
    <x v="2"/>
    <s v="Ouémé"/>
    <x v="4"/>
    <x v="1"/>
    <x v="6"/>
    <n v="7.73"/>
    <n v="98082"/>
    <n v="80299"/>
    <n v="2.2000000000000002"/>
    <x v="2"/>
    <n v="0.9"/>
    <x v="2"/>
    <n v="200"/>
    <n v="1"/>
    <n v="0.18129999999999999"/>
    <n v="18.13"/>
    <n v="236648"/>
    <n v="278"/>
    <s v="Export"/>
    <s v="Yes"/>
    <n v="21863043"/>
    <n v="80.993319336908371"/>
    <n v="99.999095009970944"/>
    <n v="3963769.6959000006"/>
    <n v="17899273.304099999"/>
    <n v="22099691"/>
  </r>
  <r>
    <s v="F0995"/>
    <x v="4"/>
    <s v="Eastern"/>
    <x v="1"/>
    <x v="0"/>
    <x v="7"/>
    <n v="3.82"/>
    <n v="65465"/>
    <n v="48614"/>
    <n v="1"/>
    <x v="2"/>
    <n v="1.29"/>
    <x v="2"/>
    <n v="200"/>
    <n v="1"/>
    <n v="0.25739999999999996"/>
    <n v="25.74"/>
    <n v="152178"/>
    <n v="413"/>
    <s v="Export"/>
    <s v="Yes"/>
    <n v="19724429"/>
    <n v="73.691455364590155"/>
    <n v="99.99899379204912"/>
    <n v="5077068.0245999992"/>
    <n v="14647360.975400001"/>
    <n v="19876607"/>
  </r>
  <r>
    <s v="F1372"/>
    <x v="1"/>
    <s v="Lagos"/>
    <x v="3"/>
    <x v="1"/>
    <x v="5"/>
    <n v="1.67"/>
    <n v="1703"/>
    <n v="1268"/>
    <n v="21.1"/>
    <x v="2"/>
    <n v="1.92"/>
    <x v="0"/>
    <n v="1023"/>
    <n v="14"/>
    <n v="0.25540000000000002"/>
    <n v="25.54"/>
    <n v="18539"/>
    <n v="222"/>
    <s v="Export"/>
    <s v="No"/>
    <n v="259120"/>
    <n v="69.488383952978282"/>
    <n v="99.631562456106224"/>
    <n v="66179.248000000021"/>
    <n v="192940.75199999998"/>
    <n v="277659"/>
  </r>
  <r>
    <s v="F0575"/>
    <x v="2"/>
    <s v="Ouémé"/>
    <x v="2"/>
    <x v="0"/>
    <x v="5"/>
    <n v="0.71"/>
    <n v="1215"/>
    <n v="1072"/>
    <n v="7.7"/>
    <x v="2"/>
    <n v="1.1399999999999999"/>
    <x v="1"/>
    <n v="298"/>
    <n v="7"/>
    <n v="0.11710000000000001"/>
    <n v="11.71"/>
    <n v="9022"/>
    <n v="196"/>
    <s v="Local Market"/>
    <s v="Yes"/>
    <n v="198691"/>
    <n v="84.455129866691053"/>
    <n v="99.856532812101321"/>
    <n v="23266.716099999991"/>
    <n v="175424.28390000001"/>
    <n v="207713"/>
  </r>
  <r>
    <s v="F0517"/>
    <x v="4"/>
    <s v="Greater Accra"/>
    <x v="2"/>
    <x v="0"/>
    <x v="3"/>
    <n v="4.09"/>
    <n v="14123"/>
    <n v="12318"/>
    <n v="1"/>
    <x v="4"/>
    <n v="0.22"/>
    <x v="1"/>
    <n v="200"/>
    <n v="3"/>
    <n v="0.1278"/>
    <n v="12.78"/>
    <n v="78095"/>
    <n v="318"/>
    <s v="Local Market"/>
    <s v="No"/>
    <n v="3799658"/>
    <n v="85.463455449586391"/>
    <n v="99.994842373921188"/>
    <n v="485596.29240000015"/>
    <n v="3314061.7075999998"/>
    <n v="3877753"/>
  </r>
  <r>
    <s v="F1057"/>
    <x v="1"/>
    <s v="Rivers"/>
    <x v="4"/>
    <x v="0"/>
    <x v="4"/>
    <n v="1.1000000000000001"/>
    <n v="1771"/>
    <n v="1620"/>
    <n v="30.6"/>
    <x v="0"/>
    <n v="1.63"/>
    <x v="2"/>
    <n v="5573"/>
    <n v="3"/>
    <n v="8.48E-2"/>
    <n v="8.48"/>
    <n v="14736"/>
    <n v="333"/>
    <s v="Local Market"/>
    <s v="Yes"/>
    <n v="513757"/>
    <n v="88.968142700092528"/>
    <n v="98.945492182488707"/>
    <n v="43566.593600000022"/>
    <n v="470190.40639999998"/>
    <n v="528493"/>
  </r>
  <r>
    <s v="F0420"/>
    <x v="1"/>
    <s v="Kaduna"/>
    <x v="0"/>
    <x v="0"/>
    <x v="0"/>
    <n v="6.14"/>
    <n v="39524"/>
    <n v="24247"/>
    <n v="14.6"/>
    <x v="1"/>
    <n v="1.03"/>
    <x v="0"/>
    <n v="3885"/>
    <n v="30"/>
    <n v="0.38650000000000001"/>
    <n v="38.65"/>
    <n v="58554"/>
    <n v="377"/>
    <s v="Processor"/>
    <s v="No"/>
    <n v="8987269"/>
    <n v="60.952878820423514"/>
    <n v="99.957052000685849"/>
    <n v="3473579.4685000004"/>
    <n v="5513689.5314999996"/>
    <n v="9045823"/>
  </r>
  <r>
    <s v="F0816"/>
    <x v="1"/>
    <s v="Enugu"/>
    <x v="3"/>
    <x v="1"/>
    <x v="5"/>
    <n v="4.47"/>
    <n v="6084"/>
    <n v="2433"/>
    <n v="31.5"/>
    <x v="1"/>
    <n v="1.38"/>
    <x v="1"/>
    <n v="9621"/>
    <n v="60"/>
    <n v="0.6"/>
    <n v="60"/>
    <n v="50766"/>
    <n v="200"/>
    <s v="Local Market"/>
    <s v="No"/>
    <n v="421347"/>
    <n v="35.698826340304123"/>
    <n v="97.962140419772382"/>
    <n v="252808.19999999998"/>
    <n v="168538.80000000002"/>
    <n v="472113"/>
  </r>
  <r>
    <s v="F1301"/>
    <x v="4"/>
    <s v="Northern"/>
    <x v="1"/>
    <x v="0"/>
    <x v="4"/>
    <n v="4.22"/>
    <n v="8724"/>
    <n v="5884"/>
    <n v="8.4"/>
    <x v="2"/>
    <n v="1.1399999999999999"/>
    <x v="0"/>
    <n v="285"/>
    <n v="30"/>
    <n v="0.32549999999999996"/>
    <n v="32.549999999999997"/>
    <n v="83082"/>
    <n v="216"/>
    <s v="Export"/>
    <s v="Yes"/>
    <n v="1174868"/>
    <n v="62.995227632258846"/>
    <n v="99.977344091577564"/>
    <n v="382419.53399999987"/>
    <n v="792448.46600000013"/>
    <n v="1257950"/>
  </r>
  <r>
    <s v="F1244"/>
    <x v="2"/>
    <s v="Ouémé"/>
    <x v="2"/>
    <x v="0"/>
    <x v="7"/>
    <n v="0.69"/>
    <n v="11971"/>
    <n v="9038"/>
    <n v="15.8"/>
    <x v="4"/>
    <n v="1.17"/>
    <x v="0"/>
    <n v="2966"/>
    <n v="1"/>
    <n v="0.245"/>
    <n v="24.5"/>
    <n v="17150"/>
    <n v="393"/>
    <s v="Processor"/>
    <s v="No"/>
    <n v="3496299"/>
    <n v="75.131466117766337"/>
    <n v="99.915581526870028"/>
    <n v="856593.25499999989"/>
    <n v="2639705.7450000001"/>
    <n v="3513449"/>
  </r>
  <r>
    <s v="F1417"/>
    <x v="1"/>
    <s v="Kano"/>
    <x v="0"/>
    <x v="0"/>
    <x v="1"/>
    <n v="2.1800000000000002"/>
    <n v="21185"/>
    <n v="16772"/>
    <n v="8.1"/>
    <x v="1"/>
    <n v="0.82"/>
    <x v="2"/>
    <n v="2013"/>
    <n v="4"/>
    <n v="0.20829999999999999"/>
    <n v="20.83"/>
    <n v="43960"/>
    <n v="315"/>
    <s v="Local Market"/>
    <s v="Yes"/>
    <n v="5184376"/>
    <n v="78.504336354817298"/>
    <n v="99.961498266370029"/>
    <n v="1079905.5207999996"/>
    <n v="4104470.4792000004"/>
    <n v="5228336"/>
  </r>
  <r>
    <s v="F0177"/>
    <x v="3"/>
    <s v="Korhogo"/>
    <x v="0"/>
    <x v="0"/>
    <x v="2"/>
    <n v="0.85"/>
    <n v="7102"/>
    <n v="5385"/>
    <n v="72.8"/>
    <x v="0"/>
    <n v="3.24"/>
    <x v="1"/>
    <n v="10831"/>
    <n v="14"/>
    <n v="0.24170000000000003"/>
    <n v="24.17"/>
    <n v="8098"/>
    <n v="99"/>
    <s v="Processor"/>
    <s v="No"/>
    <n v="508855"/>
    <n v="74.642133133959959"/>
    <n v="97.904838544316405"/>
    <n v="122990.25349999999"/>
    <n v="385864.74650000001"/>
    <n v="516953"/>
  </r>
  <r>
    <s v="F1144"/>
    <x v="2"/>
    <s v="Borgou"/>
    <x v="0"/>
    <x v="0"/>
    <x v="0"/>
    <n v="0.98"/>
    <n v="9994"/>
    <n v="8295"/>
    <n v="4.9000000000000004"/>
    <x v="2"/>
    <n v="0.67"/>
    <x v="1"/>
    <n v="200"/>
    <n v="7"/>
    <n v="0.17"/>
    <n v="17"/>
    <n v="17072"/>
    <n v="311"/>
    <s v="Processor"/>
    <s v="Yes"/>
    <n v="2536676"/>
    <n v="82.445138674606895"/>
    <n v="99.992168373700139"/>
    <n v="431234.91999999993"/>
    <n v="2105441.08"/>
    <n v="2553748"/>
  </r>
  <r>
    <s v="F1048"/>
    <x v="1"/>
    <s v="Oyo"/>
    <x v="1"/>
    <x v="1"/>
    <x v="7"/>
    <n v="0.82"/>
    <n v="19345"/>
    <n v="14239"/>
    <n v="1"/>
    <x v="2"/>
    <n v="0.5"/>
    <x v="0"/>
    <n v="200"/>
    <n v="1"/>
    <n v="0.26390000000000002"/>
    <n v="26.39"/>
    <n v="32599"/>
    <n v="358"/>
    <s v="Local Market"/>
    <s v="No"/>
    <n v="5013788"/>
    <n v="73.134489027496301"/>
    <n v="99.996036768484061"/>
    <n v="1323138.6532000001"/>
    <n v="3690649.3467999999"/>
    <n v="5046387"/>
  </r>
  <r>
    <s v="F0458"/>
    <x v="4"/>
    <s v="Ashanti"/>
    <x v="0"/>
    <x v="0"/>
    <x v="1"/>
    <n v="0.69"/>
    <n v="6770"/>
    <n v="5217"/>
    <n v="3.6"/>
    <x v="2"/>
    <n v="0.27"/>
    <x v="2"/>
    <n v="200"/>
    <n v="4"/>
    <n v="0.2293"/>
    <n v="22.93"/>
    <n v="10808"/>
    <n v="264"/>
    <s v="Export"/>
    <s v="No"/>
    <n v="1352508"/>
    <n v="76.459009914062477"/>
    <n v="99.985329886834748"/>
    <n v="310130.08440000005"/>
    <n v="1042377.9155999999"/>
    <n v="1363316"/>
  </r>
  <r>
    <s v="F0469"/>
    <x v="2"/>
    <s v="Mono"/>
    <x v="1"/>
    <x v="1"/>
    <x v="0"/>
    <n v="0.87"/>
    <n v="6080"/>
    <n v="5025"/>
    <n v="9.4"/>
    <x v="2"/>
    <n v="1.43"/>
    <x v="0"/>
    <n v="310"/>
    <n v="7"/>
    <n v="0.1734"/>
    <n v="17.34"/>
    <n v="16433"/>
    <n v="227"/>
    <s v="Local Market"/>
    <s v="No"/>
    <n v="1112526"/>
    <n v="81.456810353608944"/>
    <n v="99.97254107545092"/>
    <n v="192912.00840000005"/>
    <n v="919613.99159999995"/>
    <n v="1128959"/>
  </r>
  <r>
    <s v="F1312"/>
    <x v="4"/>
    <s v="Ashanti"/>
    <x v="4"/>
    <x v="1"/>
    <x v="6"/>
    <n v="1.56"/>
    <n v="21867"/>
    <n v="17305"/>
    <n v="36.799999999999997"/>
    <x v="1"/>
    <n v="1.71"/>
    <x v="0"/>
    <n v="10252"/>
    <n v="1"/>
    <n v="0.20860000000000001"/>
    <n v="20.86"/>
    <n v="45805"/>
    <n v="405"/>
    <s v="Local Market"/>
    <s v="Yes"/>
    <n v="6882383"/>
    <n v="78.616774056939562"/>
    <n v="99.852024800712684"/>
    <n v="1435665.0937999999"/>
    <n v="5446717.9062000001"/>
    <n v="6928188"/>
  </r>
  <r>
    <s v="F0441"/>
    <x v="4"/>
    <s v="Greater Accra"/>
    <x v="0"/>
    <x v="0"/>
    <x v="5"/>
    <n v="1.38"/>
    <n v="1961"/>
    <n v="1885"/>
    <n v="5.8"/>
    <x v="1"/>
    <n v="0.16"/>
    <x v="0"/>
    <n v="1274"/>
    <n v="1"/>
    <n v="3.8599999999999995E-2"/>
    <n v="3.86"/>
    <n v="11001"/>
    <n v="249"/>
    <s v="Local Market"/>
    <s v="No"/>
    <n v="452397"/>
    <n v="93.857650615669471"/>
    <n v="99.725074342142179"/>
    <n v="17462.524199999985"/>
    <n v="434934.47580000001"/>
    <n v="463398"/>
  </r>
  <r>
    <s v="F0732"/>
    <x v="1"/>
    <s v="Lagos"/>
    <x v="3"/>
    <x v="0"/>
    <x v="4"/>
    <n v="0.74"/>
    <n v="1382"/>
    <n v="552"/>
    <n v="41"/>
    <x v="1"/>
    <n v="1.59"/>
    <x v="0"/>
    <n v="12604"/>
    <n v="60"/>
    <n v="0.6"/>
    <n v="60"/>
    <n v="11949"/>
    <n v="289"/>
    <s v="Export"/>
    <s v="Yes"/>
    <n v="133380"/>
    <n v="36.711186342712054"/>
    <n v="91.327264345037804"/>
    <n v="80028"/>
    <n v="53352"/>
    <n v="145329"/>
  </r>
  <r>
    <s v="F0479"/>
    <x v="4"/>
    <s v="Eastern"/>
    <x v="1"/>
    <x v="0"/>
    <x v="5"/>
    <n v="1.2"/>
    <n v="2514"/>
    <n v="2155"/>
    <n v="20.8"/>
    <x v="1"/>
    <n v="1.18"/>
    <x v="1"/>
    <n v="5121"/>
    <n v="7"/>
    <n v="0.1426"/>
    <n v="14.26"/>
    <n v="9783"/>
    <n v="211"/>
    <s v="Local Market"/>
    <s v="Yes"/>
    <n v="435254"/>
    <n v="83.855225430694517"/>
    <n v="98.849309158564353"/>
    <n v="62067.220400000049"/>
    <n v="373186.77959999995"/>
    <n v="445037"/>
  </r>
  <r>
    <s v="F0012"/>
    <x v="1"/>
    <s v="Ogun"/>
    <x v="2"/>
    <x v="0"/>
    <x v="1"/>
    <n v="5.58"/>
    <n v="45458"/>
    <n v="36034"/>
    <n v="35.9"/>
    <x v="1"/>
    <n v="2.39"/>
    <x v="0"/>
    <n v="9627"/>
    <n v="1"/>
    <n v="0.20730000000000001"/>
    <n v="20.73"/>
    <n v="109081"/>
    <n v="296"/>
    <s v="Local Market"/>
    <s v="Yes"/>
    <n v="10440696"/>
    <n v="78.450375957709809"/>
    <n v="99.908746886308592"/>
    <n v="2164356.2808000008"/>
    <n v="8276339.7191999992"/>
    <n v="10549777"/>
  </r>
  <r>
    <s v="F0295"/>
    <x v="0"/>
    <s v="Plateaux"/>
    <x v="0"/>
    <x v="1"/>
    <x v="0"/>
    <n v="0.88"/>
    <n v="8784"/>
    <n v="6997"/>
    <n v="15.1"/>
    <x v="1"/>
    <n v="1.44"/>
    <x v="0"/>
    <n v="2971"/>
    <n v="14"/>
    <n v="0.2034"/>
    <n v="20.34"/>
    <n v="13563"/>
    <n v="265"/>
    <s v="Processor"/>
    <s v="No"/>
    <n v="1819129"/>
    <n v="79.070469091369404"/>
    <n v="99.837888745081003"/>
    <n v="370010.83860000013"/>
    <n v="1449118.1613999999"/>
    <n v="1832692"/>
  </r>
  <r>
    <s v="F0214"/>
    <x v="4"/>
    <s v="Ashanti"/>
    <x v="2"/>
    <x v="0"/>
    <x v="4"/>
    <n v="3.69"/>
    <n v="10807"/>
    <n v="6610"/>
    <n v="18.399999999999999"/>
    <x v="1"/>
    <n v="0.84"/>
    <x v="0"/>
    <n v="3870"/>
    <n v="30"/>
    <n v="0.38829999999999998"/>
    <n v="38.83"/>
    <n v="43061"/>
    <n v="195"/>
    <s v="Processor"/>
    <s v="Yes"/>
    <n v="1229130"/>
    <n v="59.099523656432098"/>
    <n v="99.695800394752041"/>
    <n v="477271.179"/>
    <n v="751858.821"/>
    <n v="1272191"/>
  </r>
  <r>
    <s v="F1339"/>
    <x v="0"/>
    <s v="Lomé"/>
    <x v="0"/>
    <x v="0"/>
    <x v="5"/>
    <n v="1.44"/>
    <n v="3389"/>
    <n v="2596"/>
    <n v="2.5"/>
    <x v="2"/>
    <n v="0.64"/>
    <x v="0"/>
    <n v="200"/>
    <n v="14"/>
    <n v="0.23379999999999998"/>
    <n v="23.38"/>
    <n v="10954"/>
    <n v="236"/>
    <s v="Local Market"/>
    <s v="Yes"/>
    <n v="595376"/>
    <n v="75.235777744792443"/>
    <n v="99.967014661982745"/>
    <n v="139198.90879999998"/>
    <n v="456177.09120000002"/>
    <n v="606330"/>
  </r>
  <r>
    <s v="F0419"/>
    <x v="3"/>
    <s v="Sassandra"/>
    <x v="4"/>
    <x v="0"/>
    <x v="5"/>
    <n v="1.54"/>
    <n v="2806"/>
    <n v="2220"/>
    <n v="24.7"/>
    <x v="1"/>
    <n v="0.67"/>
    <x v="0"/>
    <n v="6306"/>
    <n v="14"/>
    <n v="0.2087"/>
    <n v="20.87"/>
    <n v="12967"/>
    <n v="259"/>
    <s v="Local Market"/>
    <s v="Yes"/>
    <n v="549958"/>
    <n v="77.307237269618497"/>
    <n v="98.87977972198783"/>
    <n v="114776.23460000003"/>
    <n v="435181.76539999997"/>
    <n v="562925"/>
  </r>
  <r>
    <s v="F0505"/>
    <x v="4"/>
    <s v="Central"/>
    <x v="3"/>
    <x v="0"/>
    <x v="5"/>
    <n v="2.15"/>
    <n v="4442"/>
    <n v="1776"/>
    <n v="161"/>
    <x v="1"/>
    <n v="5.09"/>
    <x v="0"/>
    <n v="42535"/>
    <n v="60"/>
    <n v="0.6"/>
    <n v="60"/>
    <n v="15250"/>
    <n v="215"/>
    <s v="Local Market"/>
    <s v="Yes"/>
    <n v="320237"/>
    <n v="38.181747727929846"/>
    <n v="87.321416329097701"/>
    <n v="192142.2"/>
    <n v="128094.8"/>
    <n v="335487"/>
  </r>
  <r>
    <s v="F0830"/>
    <x v="1"/>
    <s v="Kano"/>
    <x v="0"/>
    <x v="1"/>
    <x v="2"/>
    <n v="7.06"/>
    <n v="76747"/>
    <n v="47168"/>
    <n v="1"/>
    <x v="2"/>
    <n v="1.47"/>
    <x v="2"/>
    <n v="200"/>
    <n v="30"/>
    <n v="0.38539999999999996"/>
    <n v="38.54"/>
    <n v="61556"/>
    <n v="84"/>
    <s v="Processor"/>
    <s v="Yes"/>
    <n v="3860735"/>
    <n v="60.495453575474137"/>
    <n v="99.994900939272483"/>
    <n v="1487927.2689999999"/>
    <n v="2372807.7310000001"/>
    <n v="3922291"/>
  </r>
  <r>
    <s v="F0359"/>
    <x v="4"/>
    <s v="Northern"/>
    <x v="3"/>
    <x v="0"/>
    <x v="4"/>
    <n v="1.07"/>
    <n v="1497"/>
    <n v="1184"/>
    <n v="9.1999999999999993"/>
    <x v="1"/>
    <n v="0.33"/>
    <x v="0"/>
    <n v="1874"/>
    <n v="14"/>
    <n v="0.2089"/>
    <n v="20.89"/>
    <n v="13356"/>
    <n v="232"/>
    <s v="Local Market"/>
    <s v="Yes"/>
    <n v="256712"/>
    <n v="75.197677325710558"/>
    <n v="99.306100685753222"/>
    <n v="53627.136800000007"/>
    <n v="203084.86319999999"/>
    <n v="270068"/>
  </r>
  <r>
    <s v="F0310"/>
    <x v="4"/>
    <s v="Eastern"/>
    <x v="1"/>
    <x v="1"/>
    <x v="3"/>
    <n v="0.64"/>
    <n v="1747"/>
    <n v="1615"/>
    <n v="26.9"/>
    <x v="1"/>
    <n v="1.83"/>
    <x v="1"/>
    <n v="5655"/>
    <n v="3"/>
    <n v="7.5199999999999989E-2"/>
    <n v="7.52"/>
    <n v="11756"/>
    <n v="355"/>
    <s v="Local Market"/>
    <s v="No"/>
    <n v="550181"/>
    <n v="90.545272655119703"/>
    <n v="98.993659431573292"/>
    <n v="41373.611199999985"/>
    <n v="508807.38880000002"/>
    <n v="561937"/>
  </r>
  <r>
    <s v="F0913"/>
    <x v="2"/>
    <s v="Atlantique"/>
    <x v="1"/>
    <x v="0"/>
    <x v="3"/>
    <n v="2.83"/>
    <n v="9530"/>
    <n v="7662"/>
    <n v="4.8"/>
    <x v="4"/>
    <n v="0.61"/>
    <x v="1"/>
    <n v="940"/>
    <n v="14"/>
    <n v="0.19600000000000001"/>
    <n v="19.600000000000001"/>
    <n v="52830"/>
    <n v="326"/>
    <s v="Local Market"/>
    <s v="No"/>
    <n v="2419064"/>
    <n v="78.681669035969989"/>
    <n v="99.961972479402434"/>
    <n v="474136.54399999999"/>
    <n v="1944927.456"/>
    <n v="2471894"/>
  </r>
  <r>
    <s v="F1201"/>
    <x v="0"/>
    <s v="Central"/>
    <x v="0"/>
    <x v="1"/>
    <x v="2"/>
    <n v="3.84"/>
    <n v="23776"/>
    <n v="12667"/>
    <n v="4.8"/>
    <x v="2"/>
    <n v="1.31"/>
    <x v="1"/>
    <n v="200"/>
    <n v="30"/>
    <n v="0.4672"/>
    <n v="46.72"/>
    <n v="25174"/>
    <n v="113"/>
    <s v="Local Market"/>
    <s v="Yes"/>
    <n v="1391684"/>
    <n v="52.333348521870214"/>
    <n v="99.985884259396499"/>
    <n v="650194.76480000012"/>
    <n v="741489.23519999988"/>
    <n v="1416858"/>
  </r>
  <r>
    <s v="F1272"/>
    <x v="1"/>
    <s v="Oyo"/>
    <x v="2"/>
    <x v="0"/>
    <x v="5"/>
    <n v="1.66"/>
    <n v="1858"/>
    <n v="1672"/>
    <n v="6.6"/>
    <x v="2"/>
    <n v="1.21"/>
    <x v="2"/>
    <n v="290"/>
    <n v="7"/>
    <n v="0.1"/>
    <n v="10"/>
    <n v="15522"/>
    <n v="268"/>
    <s v="Processor"/>
    <s v="Yes"/>
    <n v="427804"/>
    <n v="86.848865169198291"/>
    <n v="99.934585384119131"/>
    <n v="42780.399999999965"/>
    <n v="385023.60000000003"/>
    <n v="443326"/>
  </r>
  <r>
    <s v="F0920"/>
    <x v="4"/>
    <s v="Ashanti"/>
    <x v="1"/>
    <x v="0"/>
    <x v="0"/>
    <n v="1.91"/>
    <n v="21889"/>
    <n v="16683"/>
    <n v="12.6"/>
    <x v="1"/>
    <n v="0.49"/>
    <x v="2"/>
    <n v="2980"/>
    <n v="14"/>
    <n v="0.23780000000000001"/>
    <n v="23.78"/>
    <n v="17706"/>
    <n v="306"/>
    <s v="Local Market"/>
    <s v="No"/>
    <n v="5033263"/>
    <n v="75.952813382937023"/>
    <n v="99.941001419727584"/>
    <n v="1196909.9413999999"/>
    <n v="3836353.0586000001"/>
    <n v="5050969"/>
  </r>
  <r>
    <s v="F0735"/>
    <x v="3"/>
    <s v="Sassandra"/>
    <x v="3"/>
    <x v="0"/>
    <x v="3"/>
    <n v="1.97"/>
    <n v="5326"/>
    <n v="4597"/>
    <n v="4"/>
    <x v="2"/>
    <n v="1.1200000000000001"/>
    <x v="0"/>
    <n v="200"/>
    <n v="7"/>
    <n v="0.13669999999999999"/>
    <n v="13.67"/>
    <n v="62006"/>
    <n v="340"/>
    <s v="Local Market"/>
    <s v="No"/>
    <n v="1485145"/>
    <n v="82.870106311536489"/>
    <n v="99.987073013558472"/>
    <n v="203019.32150000008"/>
    <n v="1282125.6784999999"/>
    <n v="1547151"/>
  </r>
  <r>
    <s v="F0354"/>
    <x v="3"/>
    <s v="Abidjan"/>
    <x v="1"/>
    <x v="1"/>
    <x v="1"/>
    <n v="6.57"/>
    <n v="55408"/>
    <n v="40619"/>
    <n v="47.2"/>
    <x v="0"/>
    <n v="2.61"/>
    <x v="2"/>
    <n v="7610"/>
    <n v="7"/>
    <n v="0.26690000000000003"/>
    <n v="26.69"/>
    <n v="88487"/>
    <n v="236"/>
    <s v="Local Market"/>
    <s v="No"/>
    <n v="9394127"/>
    <n v="72.625907831954351"/>
    <n v="99.919747866991102"/>
    <n v="2507292.4963000007"/>
    <n v="6886834.5036999993"/>
    <n v="9482614"/>
  </r>
  <r>
    <s v="F1004"/>
    <x v="2"/>
    <s v="Borgou"/>
    <x v="3"/>
    <x v="1"/>
    <x v="2"/>
    <n v="0.99"/>
    <n v="8099"/>
    <n v="5714"/>
    <n v="7.9"/>
    <x v="2"/>
    <n v="0.34"/>
    <x v="0"/>
    <n v="287"/>
    <n v="14"/>
    <n v="0.2944"/>
    <n v="29.44"/>
    <n v="9392"/>
    <n v="99"/>
    <s v="Local Market"/>
    <s v="No"/>
    <n v="550351"/>
    <n v="69.376064658244957"/>
    <n v="99.948726469111719"/>
    <n v="162023.33439999999"/>
    <n v="388327.66560000001"/>
    <n v="559743"/>
  </r>
  <r>
    <s v="F1103"/>
    <x v="1"/>
    <s v="Katsina"/>
    <x v="2"/>
    <x v="1"/>
    <x v="0"/>
    <n v="5.44"/>
    <n v="40692"/>
    <n v="16276"/>
    <n v="27.3"/>
    <x v="1"/>
    <n v="0.76"/>
    <x v="2"/>
    <n v="7142"/>
    <n v="60"/>
    <n v="0.6"/>
    <n v="60"/>
    <n v="62459"/>
    <n v="354"/>
    <s v="Local Market"/>
    <s v="No"/>
    <n v="5634486"/>
    <n v="39.56145618397229"/>
    <n v="99.874634562910472"/>
    <n v="3380691.6"/>
    <n v="2253794.4"/>
    <n v="5696945"/>
  </r>
  <r>
    <s v="F1278"/>
    <x v="3"/>
    <s v="Bouaké"/>
    <x v="3"/>
    <x v="0"/>
    <x v="3"/>
    <n v="0.59"/>
    <n v="1466"/>
    <n v="1302"/>
    <n v="15"/>
    <x v="1"/>
    <n v="1.04"/>
    <x v="0"/>
    <n v="3450"/>
    <n v="7"/>
    <n v="0.1116"/>
    <n v="11.16"/>
    <n v="9258"/>
    <n v="364"/>
    <s v="Local Market"/>
    <s v="No"/>
    <n v="456481"/>
    <n v="87.07403081983685"/>
    <n v="99.259241764164045"/>
    <n v="50943.279600000009"/>
    <n v="405537.72039999999"/>
    <n v="465739"/>
  </r>
  <r>
    <s v="F0312"/>
    <x v="1"/>
    <s v="Ogun"/>
    <x v="4"/>
    <x v="0"/>
    <x v="7"/>
    <n v="0.95"/>
    <n v="22949"/>
    <n v="15531"/>
    <n v="73.8"/>
    <x v="0"/>
    <n v="3.69"/>
    <x v="1"/>
    <n v="13666"/>
    <n v="7"/>
    <n v="0.32319999999999999"/>
    <n v="32.32"/>
    <n v="33261"/>
    <n v="425"/>
    <s v="Local Market"/>
    <s v="Yes"/>
    <n v="6487742"/>
    <n v="67.33479168158641"/>
    <n v="99.790431011916411"/>
    <n v="2096838.2143999999"/>
    <n v="4390903.7856000001"/>
    <n v="6521003"/>
  </r>
  <r>
    <s v="F1359"/>
    <x v="2"/>
    <s v="Zou"/>
    <x v="2"/>
    <x v="1"/>
    <x v="1"/>
    <n v="0.77"/>
    <n v="4444"/>
    <n v="3339"/>
    <n v="22.1"/>
    <x v="2"/>
    <n v="1.34"/>
    <x v="0"/>
    <n v="761"/>
    <n v="3"/>
    <n v="0.24859999999999999"/>
    <n v="24.86"/>
    <n v="8804"/>
    <n v="269"/>
    <s v="Export"/>
    <s v="No"/>
    <n v="879645"/>
    <n v="74.395407389732"/>
    <n v="99.914345111537074"/>
    <n v="218679.74699999997"/>
    <n v="660965.25300000003"/>
    <n v="888449"/>
  </r>
  <r>
    <s v="F1341"/>
    <x v="1"/>
    <s v="Enugu"/>
    <x v="0"/>
    <x v="0"/>
    <x v="2"/>
    <n v="1.42"/>
    <n v="12146"/>
    <n v="7747"/>
    <n v="16.8"/>
    <x v="0"/>
    <n v="1.68"/>
    <x v="2"/>
    <n v="2891"/>
    <n v="30"/>
    <n v="0.36210000000000003"/>
    <n v="36.21"/>
    <n v="14529"/>
    <n v="97"/>
    <s v="Local Market"/>
    <s v="Yes"/>
    <n v="726525"/>
    <n v="62.539342274652043"/>
    <n v="99.609879981755711"/>
    <n v="263074.70250000007"/>
    <n v="463450.29749999993"/>
    <n v="741054"/>
  </r>
  <r>
    <s v="F0275"/>
    <x v="1"/>
    <s v="Lagos"/>
    <x v="4"/>
    <x v="1"/>
    <x v="6"/>
    <n v="0.73"/>
    <n v="11194"/>
    <n v="8940"/>
    <n v="40.1"/>
    <x v="1"/>
    <n v="1.07"/>
    <x v="0"/>
    <n v="10859"/>
    <n v="4"/>
    <n v="0.20129999999999998"/>
    <n v="20.13"/>
    <n v="14619"/>
    <n v="489"/>
    <s v="Local Market"/>
    <s v="No"/>
    <n v="4302466"/>
    <n v="79.599535200256639"/>
    <n v="99.74846453104351"/>
    <n v="866086.4058000003"/>
    <n v="3436379.5941999997"/>
    <n v="4317085"/>
  </r>
  <r>
    <s v="F0761"/>
    <x v="3"/>
    <s v="Abidjan"/>
    <x v="0"/>
    <x v="1"/>
    <x v="7"/>
    <n v="3.34"/>
    <n v="83514"/>
    <n v="58008"/>
    <n v="1.1000000000000001"/>
    <x v="2"/>
    <n v="0.75"/>
    <x v="0"/>
    <n v="200"/>
    <n v="2"/>
    <n v="0.3054"/>
    <n v="30.54"/>
    <n v="72368"/>
    <n v="452"/>
    <s v="Local Market"/>
    <s v="Yes"/>
    <n v="25884852"/>
    <n v="69.266347471724629"/>
    <n v="99.999229501464342"/>
    <n v="7905233.8007999994"/>
    <n v="17979618.199200001"/>
    <n v="25957220"/>
  </r>
  <r>
    <s v="F1007"/>
    <x v="0"/>
    <s v="Kara"/>
    <x v="1"/>
    <x v="1"/>
    <x v="4"/>
    <n v="1.53"/>
    <n v="2363"/>
    <n v="1971"/>
    <n v="21.3"/>
    <x v="1"/>
    <n v="2.0699999999999998"/>
    <x v="1"/>
    <n v="4872"/>
    <n v="7"/>
    <n v="0.16550000000000001"/>
    <n v="16.55"/>
    <n v="24364"/>
    <n v="204"/>
    <s v="Local Market"/>
    <s v="No"/>
    <n v="368828"/>
    <n v="78.279050947119984"/>
    <n v="98.760910700115971"/>
    <n v="61041.033999999985"/>
    <n v="307786.96600000001"/>
    <n v="393192"/>
  </r>
  <r>
    <s v="F1266"/>
    <x v="4"/>
    <s v="Eastern"/>
    <x v="1"/>
    <x v="1"/>
    <x v="3"/>
    <n v="0.92"/>
    <n v="2482"/>
    <n v="2219"/>
    <n v="1.5"/>
    <x v="0"/>
    <n v="0.95"/>
    <x v="0"/>
    <n v="200"/>
    <n v="7"/>
    <n v="0.1056"/>
    <n v="10.56"/>
    <n v="26213"/>
    <n v="280"/>
    <s v="Export"/>
    <s v="No"/>
    <n v="588694"/>
    <n v="85.627243404287142"/>
    <n v="99.967474756345268"/>
    <n v="62166.086400000029"/>
    <n v="526527.91359999997"/>
    <n v="614907"/>
  </r>
  <r>
    <s v="F0367"/>
    <x v="0"/>
    <s v="Lomé"/>
    <x v="1"/>
    <x v="0"/>
    <x v="7"/>
    <n v="5.84"/>
    <n v="122388"/>
    <n v="89710"/>
    <n v="28.2"/>
    <x v="2"/>
    <n v="1.06"/>
    <x v="0"/>
    <n v="920"/>
    <n v="2"/>
    <n v="0.26700000000000002"/>
    <n v="26.7"/>
    <n v="116719"/>
    <n v="341"/>
    <s v="Export"/>
    <s v="Yes"/>
    <n v="30167560"/>
    <n v="73.017493597915944"/>
    <n v="99.996962120181237"/>
    <n v="8054738.5199999996"/>
    <n v="22112821.48"/>
    <n v="30284279"/>
  </r>
  <r>
    <s v="F1135"/>
    <x v="4"/>
    <s v="Ashanti"/>
    <x v="0"/>
    <x v="0"/>
    <x v="2"/>
    <n v="2.17"/>
    <n v="23660"/>
    <n v="17028"/>
    <n v="3.4"/>
    <x v="1"/>
    <n v="1.18"/>
    <x v="0"/>
    <n v="949"/>
    <n v="14"/>
    <n v="0.28029999999999999"/>
    <n v="28.03"/>
    <n v="22032"/>
    <n v="88"/>
    <s v="Export"/>
    <s v="Yes"/>
    <n v="1460499"/>
    <n v="70.900448644918725"/>
    <n v="99.935987847808917"/>
    <n v="409377.86969999992"/>
    <n v="1051121.1303000001"/>
    <n v="1482531"/>
  </r>
  <r>
    <s v="F0808"/>
    <x v="2"/>
    <s v="Atlantique"/>
    <x v="0"/>
    <x v="0"/>
    <x v="0"/>
    <n v="0.45"/>
    <n v="3537"/>
    <n v="2923"/>
    <n v="4.3"/>
    <x v="0"/>
    <n v="1.24"/>
    <x v="2"/>
    <n v="554"/>
    <n v="7"/>
    <n v="0.1734"/>
    <n v="17.34"/>
    <n v="7073"/>
    <n v="289"/>
    <s v="Local Market"/>
    <s v="No"/>
    <n v="828673"/>
    <n v="81.960440349101276"/>
    <n v="99.933711917257156"/>
    <n v="143691.89820000005"/>
    <n v="684981.10179999995"/>
    <n v="835746"/>
  </r>
  <r>
    <s v="F0829"/>
    <x v="2"/>
    <s v="Borgou"/>
    <x v="4"/>
    <x v="1"/>
    <x v="5"/>
    <n v="1.52"/>
    <n v="2907"/>
    <n v="2356"/>
    <n v="37.4"/>
    <x v="1"/>
    <n v="1.94"/>
    <x v="2"/>
    <n v="7148"/>
    <n v="14"/>
    <n v="0.18940000000000001"/>
    <n v="18.940000000000001"/>
    <n v="12519"/>
    <n v="197"/>
    <s v="Local Market"/>
    <s v="No"/>
    <n v="439824"/>
    <n v="78.816591480358937"/>
    <n v="98.419783217602571"/>
    <n v="83302.665600000008"/>
    <n v="356521.33439999999"/>
    <n v="452343"/>
  </r>
  <r>
    <s v="F1203"/>
    <x v="4"/>
    <s v="Ashanti"/>
    <x v="3"/>
    <x v="0"/>
    <x v="2"/>
    <n v="1.58"/>
    <n v="13883"/>
    <n v="12687"/>
    <n v="1"/>
    <x v="2"/>
    <n v="0.93"/>
    <x v="2"/>
    <n v="200"/>
    <n v="3"/>
    <n v="8.6099999999999996E-2"/>
    <n v="8.61"/>
    <n v="18694"/>
    <n v="89"/>
    <s v="Local Market"/>
    <s v="Yes"/>
    <n v="1098958"/>
    <n v="89.861398378028227"/>
    <n v="99.982105342271126"/>
    <n v="94620.283799999976"/>
    <n v="1004337.7162"/>
    <n v="1117652"/>
  </r>
  <r>
    <s v="F0552"/>
    <x v="4"/>
    <s v="Greater Accra"/>
    <x v="4"/>
    <x v="1"/>
    <x v="3"/>
    <n v="1.91"/>
    <n v="5927"/>
    <n v="3944"/>
    <n v="42.3"/>
    <x v="1"/>
    <n v="2.0299999999999998"/>
    <x v="1"/>
    <n v="11173"/>
    <n v="30"/>
    <n v="0.33450000000000002"/>
    <n v="33.450000000000003"/>
    <n v="44109"/>
    <n v="330"/>
    <s v="Local Market"/>
    <s v="Yes"/>
    <n v="1233223"/>
    <n v="64.251886471175851"/>
    <n v="99.125286143304947"/>
    <n v="412513.09350000008"/>
    <n v="820709.90649999992"/>
    <n v="1277332"/>
  </r>
  <r>
    <s v="F0571"/>
    <x v="1"/>
    <s v="Oyo"/>
    <x v="1"/>
    <x v="0"/>
    <x v="0"/>
    <n v="2.25"/>
    <n v="20860"/>
    <n v="13271"/>
    <n v="6.5"/>
    <x v="2"/>
    <n v="1.5"/>
    <x v="0"/>
    <n v="236"/>
    <n v="30"/>
    <n v="0.36380000000000001"/>
    <n v="36.380000000000003"/>
    <n v="34745"/>
    <n v="238"/>
    <s v="Local Market"/>
    <s v="No"/>
    <n v="3091933"/>
    <n v="62.913027008217661"/>
    <n v="99.992452052945652"/>
    <n v="1124845.2254000001"/>
    <n v="1967087.7745999999"/>
    <n v="3126678"/>
  </r>
  <r>
    <s v="F0453"/>
    <x v="3"/>
    <s v="Abidjan"/>
    <x v="3"/>
    <x v="1"/>
    <x v="3"/>
    <n v="0.48"/>
    <n v="1079"/>
    <n v="431"/>
    <n v="7.8"/>
    <x v="1"/>
    <n v="0.31"/>
    <x v="1"/>
    <n v="1808"/>
    <n v="60"/>
    <n v="0.6"/>
    <n v="60"/>
    <n v="15180"/>
    <n v="386"/>
    <s v="Local Market"/>
    <s v="No"/>
    <n v="147715"/>
    <n v="36.272445440314307"/>
    <n v="98.890082568525742"/>
    <n v="88629"/>
    <n v="59086"/>
    <n v="162895"/>
  </r>
  <r>
    <s v="F0480"/>
    <x v="4"/>
    <s v="Northern"/>
    <x v="1"/>
    <x v="0"/>
    <x v="2"/>
    <n v="2.64"/>
    <n v="21193"/>
    <n v="16367"/>
    <n v="28.8"/>
    <x v="0"/>
    <n v="1.46"/>
    <x v="0"/>
    <n v="4815"/>
    <n v="14"/>
    <n v="0.22769999999999999"/>
    <n v="22.77"/>
    <n v="33436"/>
    <n v="86"/>
    <s v="Local Market"/>
    <s v="Yes"/>
    <n v="1355236"/>
    <n v="75.370480775877965"/>
    <n v="99.653265853995762"/>
    <n v="308587.23719999997"/>
    <n v="1046648.7628"/>
    <n v="1388672"/>
  </r>
  <r>
    <s v="F0020"/>
    <x v="0"/>
    <s v="Central"/>
    <x v="0"/>
    <x v="0"/>
    <x v="2"/>
    <n v="2.2999999999999998"/>
    <n v="31666"/>
    <n v="25161"/>
    <n v="14.7"/>
    <x v="2"/>
    <n v="1.55"/>
    <x v="2"/>
    <n v="489"/>
    <n v="14"/>
    <n v="0.2054"/>
    <n v="20.54"/>
    <n v="14960"/>
    <n v="107"/>
    <s v="Processor"/>
    <s v="Yes"/>
    <n v="2649856"/>
    <n v="79.013919820355326"/>
    <n v="99.981649764936861"/>
    <n v="544280.42240000004"/>
    <n v="2105575.5776"/>
    <n v="2664816"/>
  </r>
  <r>
    <s v="F0471"/>
    <x v="2"/>
    <s v="Ouémé"/>
    <x v="1"/>
    <x v="0"/>
    <x v="1"/>
    <n v="1.21"/>
    <n v="14208"/>
    <n v="10982"/>
    <n v="65"/>
    <x v="4"/>
    <n v="1.59"/>
    <x v="2"/>
    <n v="12671"/>
    <n v="5"/>
    <n v="0.22699999999999998"/>
    <n v="22.7"/>
    <n v="28407"/>
    <n v="257"/>
    <s v="Processor"/>
    <s v="No"/>
    <n v="2753073"/>
    <n v="76.510542193364685"/>
    <n v="99.544451155499942"/>
    <n v="624947.571"/>
    <n v="2128125.429"/>
    <n v="2781480"/>
  </r>
  <r>
    <s v="F0775"/>
    <x v="3"/>
    <s v="Bouaké"/>
    <x v="2"/>
    <x v="1"/>
    <x v="6"/>
    <n v="1.1299999999999999"/>
    <n v="11981"/>
    <n v="9675"/>
    <n v="58.7"/>
    <x v="1"/>
    <n v="3"/>
    <x v="0"/>
    <n v="14955"/>
    <n v="1"/>
    <n v="0.19239999999999999"/>
    <n v="19.239999999999998"/>
    <n v="28881"/>
    <n v="388"/>
    <s v="Processor"/>
    <s v="No"/>
    <n v="3672525"/>
    <n v="80.129853088258898"/>
    <n v="99.595964344359956"/>
    <n v="706593.81"/>
    <n v="2965931.19"/>
    <n v="3701406"/>
  </r>
  <r>
    <s v="F0304"/>
    <x v="1"/>
    <s v="Rivers"/>
    <x v="4"/>
    <x v="0"/>
    <x v="6"/>
    <n v="1.18"/>
    <n v="17904"/>
    <n v="14969"/>
    <n v="31.5"/>
    <x v="2"/>
    <n v="0.78"/>
    <x v="2"/>
    <n v="1325"/>
    <n v="2"/>
    <n v="0.16390000000000002"/>
    <n v="16.39"/>
    <n v="41500"/>
    <n v="354"/>
    <s v="Export"/>
    <s v="No"/>
    <n v="5203211"/>
    <n v="82.948416358880408"/>
    <n v="99.974736453543386"/>
    <n v="852806.28289999999"/>
    <n v="4350404.7171"/>
    <n v="5244711"/>
  </r>
  <r>
    <s v="F0157"/>
    <x v="2"/>
    <s v="Borgou"/>
    <x v="3"/>
    <x v="1"/>
    <x v="0"/>
    <n v="1.76"/>
    <n v="9661"/>
    <n v="5790"/>
    <n v="9.3000000000000007"/>
    <x v="2"/>
    <n v="1.43"/>
    <x v="2"/>
    <n v="346"/>
    <n v="30"/>
    <n v="0.40060000000000001"/>
    <n v="40.06"/>
    <n v="21917"/>
    <n v="242"/>
    <s v="Processor"/>
    <s v="Yes"/>
    <n v="1364906"/>
    <n v="58.992723397290057"/>
    <n v="99.975050889695368"/>
    <n v="546781.34360000014"/>
    <n v="818124.65639999986"/>
    <n v="1386823"/>
  </r>
  <r>
    <s v="F0347"/>
    <x v="2"/>
    <s v="Borgou"/>
    <x v="4"/>
    <x v="0"/>
    <x v="2"/>
    <n v="3.04"/>
    <n v="39314"/>
    <n v="35315"/>
    <n v="20.6"/>
    <x v="0"/>
    <n v="1.21"/>
    <x v="0"/>
    <n v="2558"/>
    <n v="1"/>
    <n v="0.1017"/>
    <n v="10.17"/>
    <n v="35947"/>
    <n v="122"/>
    <s v="Export"/>
    <s v="Yes"/>
    <n v="4226841"/>
    <n v="89.07248660501061"/>
    <n v="99.939992324272282"/>
    <n v="429869.72970000003"/>
    <n v="3796971.2703"/>
    <n v="4262788"/>
  </r>
  <r>
    <s v="F0237"/>
    <x v="0"/>
    <s v="Savanes"/>
    <x v="4"/>
    <x v="0"/>
    <x v="5"/>
    <n v="0.94"/>
    <n v="1384"/>
    <n v="851"/>
    <n v="106.1"/>
    <x v="1"/>
    <n v="3.58"/>
    <x v="1"/>
    <n v="21150"/>
    <n v="30"/>
    <n v="0.38439999999999996"/>
    <n v="38.44"/>
    <n v="9496"/>
    <n v="239"/>
    <s v="Local Market"/>
    <s v="No"/>
    <n v="170710"/>
    <n v="58.316080485666397"/>
    <n v="88.263431850215866"/>
    <n v="65620.923999999999"/>
    <n v="105089.076"/>
    <n v="180206"/>
  </r>
  <r>
    <s v="F1440"/>
    <x v="2"/>
    <s v="Mono"/>
    <x v="2"/>
    <x v="1"/>
    <x v="7"/>
    <n v="1.1599999999999999"/>
    <n v="17055"/>
    <n v="12395"/>
    <n v="10.7"/>
    <x v="2"/>
    <n v="0.5"/>
    <x v="0"/>
    <n v="342"/>
    <n v="2"/>
    <n v="0.2732"/>
    <n v="27.32"/>
    <n v="25873"/>
    <n v="407"/>
    <s v="Local Market"/>
    <s v="No"/>
    <n v="4968103"/>
    <n v="72.303456412285527"/>
    <n v="99.993151749227465"/>
    <n v="1357285.7396"/>
    <n v="3610817.2604"/>
    <n v="4993976"/>
  </r>
  <r>
    <s v="F0304"/>
    <x v="1"/>
    <s v="Ogun"/>
    <x v="3"/>
    <x v="1"/>
    <x v="5"/>
    <n v="1.03"/>
    <n v="1437"/>
    <n v="1134"/>
    <n v="1"/>
    <x v="0"/>
    <n v="1.26"/>
    <x v="0"/>
    <n v="200"/>
    <n v="14"/>
    <n v="0.21079999999999999"/>
    <n v="21.08"/>
    <n v="11902"/>
    <n v="241"/>
    <s v="Local Market"/>
    <s v="Yes"/>
    <n v="258460"/>
    <n v="75.445747553280412"/>
    <n v="99.926025107078658"/>
    <n v="54483.367999999988"/>
    <n v="203976.63200000001"/>
    <n v="270362"/>
  </r>
  <r>
    <s v="F0121"/>
    <x v="0"/>
    <s v="Kara"/>
    <x v="3"/>
    <x v="1"/>
    <x v="1"/>
    <n v="0.56000000000000005"/>
    <n v="2912"/>
    <n v="2204"/>
    <n v="36.200000000000003"/>
    <x v="1"/>
    <n v="1.23"/>
    <x v="0"/>
    <n v="6676"/>
    <n v="5"/>
    <n v="0.24299999999999999"/>
    <n v="24.3"/>
    <n v="10283"/>
    <n v="215"/>
    <s v="Local Market"/>
    <s v="Yes"/>
    <n v="452163"/>
    <n v="74.01672649347168"/>
    <n v="98.556371987215812"/>
    <n v="109875.609"/>
    <n v="342287.391"/>
    <n v="462446"/>
  </r>
  <r>
    <s v="F0387"/>
    <x v="1"/>
    <s v="Katsina"/>
    <x v="2"/>
    <x v="0"/>
    <x v="6"/>
    <n v="3.55"/>
    <n v="51943"/>
    <n v="41201"/>
    <n v="134.9"/>
    <x v="1"/>
    <n v="4.28"/>
    <x v="1"/>
    <n v="33369"/>
    <n v="3"/>
    <n v="0.20679999999999998"/>
    <n v="20.68"/>
    <n v="66731"/>
    <n v="329"/>
    <s v="Local Market"/>
    <s v="Yes"/>
    <n v="13319478"/>
    <n v="78.924585366925015"/>
    <n v="99.750721059263299"/>
    <n v="2754468.0504000001"/>
    <n v="10565009.9496"/>
    <n v="13386209"/>
  </r>
  <r>
    <s v="F0442"/>
    <x v="0"/>
    <s v="Plateaux"/>
    <x v="3"/>
    <x v="0"/>
    <x v="6"/>
    <n v="4.41"/>
    <n v="44628"/>
    <n v="38571"/>
    <n v="35.700000000000003"/>
    <x v="2"/>
    <n v="1.08"/>
    <x v="0"/>
    <n v="1197"/>
    <n v="2"/>
    <n v="0.13570000000000002"/>
    <n v="13.57"/>
    <n v="101391"/>
    <n v="283"/>
    <s v="Local Market"/>
    <s v="No"/>
    <n v="10703850"/>
    <n v="85.618983926411261"/>
    <n v="99.988922042553241"/>
    <n v="1452512.4450000003"/>
    <n v="9251337.5549999997"/>
    <n v="10805241"/>
  </r>
  <r>
    <s v="F0764"/>
    <x v="3"/>
    <s v="Yamoussoukro"/>
    <x v="0"/>
    <x v="0"/>
    <x v="0"/>
    <n v="1.01"/>
    <n v="12335"/>
    <n v="11311"/>
    <n v="31.5"/>
    <x v="1"/>
    <n v="1.48"/>
    <x v="0"/>
    <n v="8372"/>
    <n v="3"/>
    <n v="8.3000000000000004E-2"/>
    <n v="8.3000000000000007"/>
    <n v="10544"/>
    <n v="317"/>
    <s v="Local Market"/>
    <s v="No"/>
    <n v="3530816"/>
    <n v="91.426973592066332"/>
    <n v="99.763593647638189"/>
    <n v="293057.72799999965"/>
    <n v="3237758.2720000003"/>
    <n v="3541360"/>
  </r>
  <r>
    <s v="F0654"/>
    <x v="1"/>
    <s v="Kano"/>
    <x v="3"/>
    <x v="0"/>
    <x v="0"/>
    <n v="0.97"/>
    <n v="10425"/>
    <n v="9311"/>
    <n v="42.5"/>
    <x v="1"/>
    <n v="2.13"/>
    <x v="0"/>
    <n v="13166"/>
    <n v="3"/>
    <n v="0.10679999999999999"/>
    <n v="10.68"/>
    <n v="15809"/>
    <n v="274"/>
    <s v="Local Market"/>
    <s v="Yes"/>
    <n v="2496727"/>
    <n v="88.757994170033783"/>
    <n v="99.475987607739739"/>
    <n v="266650.44359999988"/>
    <n v="2230076.5564000001"/>
    <n v="2512536"/>
  </r>
  <r>
    <s v="F0170"/>
    <x v="1"/>
    <s v="Lagos"/>
    <x v="4"/>
    <x v="0"/>
    <x v="4"/>
    <n v="1.1499999999999999"/>
    <n v="2700"/>
    <n v="1697"/>
    <n v="11"/>
    <x v="0"/>
    <n v="1.8"/>
    <x v="1"/>
    <n v="1628"/>
    <n v="30"/>
    <n v="0.37119999999999997"/>
    <n v="37.119999999999997"/>
    <n v="25902"/>
    <n v="270"/>
    <s v="Local Market"/>
    <s v="No"/>
    <n v="426079"/>
    <n v="59.276490648943202"/>
    <n v="99.639807868029848"/>
    <n v="158160.52480000001"/>
    <n v="267918.47519999999"/>
    <n v="451981"/>
  </r>
  <r>
    <s v="F1359"/>
    <x v="0"/>
    <s v="Central"/>
    <x v="0"/>
    <x v="1"/>
    <x v="0"/>
    <n v="1.76"/>
    <n v="12443"/>
    <n v="9465"/>
    <n v="39.6"/>
    <x v="4"/>
    <n v="1.19"/>
    <x v="1"/>
    <n v="7157"/>
    <n v="14"/>
    <n v="0.23929999999999998"/>
    <n v="23.93"/>
    <n v="22788"/>
    <n v="349"/>
    <s v="Local Market"/>
    <s v="No"/>
    <n v="3240308"/>
    <n v="75.538761213277212"/>
    <n v="99.780668420420355"/>
    <n v="775405.7043999997"/>
    <n v="2464902.2956000003"/>
    <n v="3263096"/>
  </r>
  <r>
    <s v="F0457"/>
    <x v="0"/>
    <s v="Plateaux"/>
    <x v="3"/>
    <x v="1"/>
    <x v="7"/>
    <n v="2.0099999999999998"/>
    <n v="25433"/>
    <n v="18260"/>
    <n v="24.1"/>
    <x v="1"/>
    <n v="1.1000000000000001"/>
    <x v="0"/>
    <n v="4078"/>
    <n v="3"/>
    <n v="0.28199999999999997"/>
    <n v="28.2"/>
    <n v="53306"/>
    <n v="370"/>
    <s v="Local Market"/>
    <s v="Yes"/>
    <n v="6631254"/>
    <n v="71.227431154780561"/>
    <n v="99.938993740799702"/>
    <n v="1870013.6280000005"/>
    <n v="4761240.3719999995"/>
    <n v="6684560"/>
  </r>
  <r>
    <s v="F1060"/>
    <x v="2"/>
    <s v="Zou"/>
    <x v="1"/>
    <x v="0"/>
    <x v="5"/>
    <n v="0.3"/>
    <n v="500"/>
    <n v="420"/>
    <n v="8"/>
    <x v="0"/>
    <n v="0.54"/>
    <x v="0"/>
    <n v="962"/>
    <n v="7"/>
    <n v="0.15939999999999999"/>
    <n v="15.94"/>
    <n v="4116"/>
    <n v="180"/>
    <s v="Local Market"/>
    <s v="No"/>
    <n v="69766"/>
    <n v="79.37697896646003"/>
    <n v="98.697923716196101"/>
    <n v="11120.700400000002"/>
    <n v="58645.299599999998"/>
    <n v="73882"/>
  </r>
  <r>
    <s v="F0721"/>
    <x v="3"/>
    <s v="Abidjan"/>
    <x v="1"/>
    <x v="1"/>
    <x v="0"/>
    <n v="2.84"/>
    <n v="21071"/>
    <n v="18656"/>
    <n v="29.8"/>
    <x v="0"/>
    <n v="2.1"/>
    <x v="0"/>
    <n v="3873"/>
    <n v="7"/>
    <n v="0.11460000000000001"/>
    <n v="11.46"/>
    <n v="53280"/>
    <n v="234"/>
    <s v="Local Market"/>
    <s v="No"/>
    <n v="4264696"/>
    <n v="87.44749480775252"/>
    <n v="99.910305198546723"/>
    <n v="488734.16160000023"/>
    <n v="3775961.8383999998"/>
    <n v="4317976"/>
  </r>
  <r>
    <s v="F0476"/>
    <x v="0"/>
    <s v="Savanes"/>
    <x v="1"/>
    <x v="1"/>
    <x v="3"/>
    <n v="0.9"/>
    <n v="2873"/>
    <n v="2237"/>
    <n v="11.3"/>
    <x v="1"/>
    <n v="1.1200000000000001"/>
    <x v="1"/>
    <n v="1986"/>
    <n v="14"/>
    <n v="0.22120000000000001"/>
    <n v="22.12"/>
    <n v="26144"/>
    <n v="288"/>
    <s v="Local Market"/>
    <s v="No"/>
    <n v="609684"/>
    <n v="74.67772718408122"/>
    <n v="99.687651377416529"/>
    <n v="134862.10080000001"/>
    <n v="474821.89919999999"/>
    <n v="635828"/>
  </r>
  <r>
    <s v="F0019"/>
    <x v="3"/>
    <s v="Sassandra"/>
    <x v="2"/>
    <x v="0"/>
    <x v="3"/>
    <n v="2.5499999999999998"/>
    <n v="8728"/>
    <n v="5738"/>
    <n v="26.4"/>
    <x v="0"/>
    <n v="1.7"/>
    <x v="2"/>
    <n v="3615"/>
    <n v="30"/>
    <n v="0.34250000000000003"/>
    <n v="34.25"/>
    <n v="81317"/>
    <n v="282"/>
    <s v="Processor"/>
    <s v="Yes"/>
    <n v="1517003"/>
    <n v="62.404867141748831"/>
    <n v="99.773825016267082"/>
    <n v="519573.52750000008"/>
    <n v="997429.47249999992"/>
    <n v="1598320"/>
  </r>
  <r>
    <s v="F0755"/>
    <x v="4"/>
    <s v="Northern"/>
    <x v="2"/>
    <x v="0"/>
    <x v="2"/>
    <n v="0.36"/>
    <n v="4385"/>
    <n v="1754"/>
    <n v="14.5"/>
    <x v="1"/>
    <n v="0.86"/>
    <x v="1"/>
    <n v="2945"/>
    <n v="60"/>
    <n v="0.6"/>
    <n v="60"/>
    <n v="4152"/>
    <n v="112"/>
    <s v="Processor"/>
    <s v="No"/>
    <n v="187387"/>
    <n v="39.132918100230242"/>
    <n v="98.462454121614911"/>
    <n v="112432.2"/>
    <n v="74954.8"/>
    <n v="191539"/>
  </r>
  <r>
    <s v="F1002"/>
    <x v="1"/>
    <s v="Enugu"/>
    <x v="4"/>
    <x v="0"/>
    <x v="6"/>
    <n v="0.36"/>
    <n v="7106"/>
    <n v="5532"/>
    <n v="14.5"/>
    <x v="0"/>
    <n v="1.47"/>
    <x v="0"/>
    <n v="2619"/>
    <n v="4"/>
    <n v="0.22149999999999997"/>
    <n v="22.15"/>
    <n v="9695"/>
    <n v="308"/>
    <s v="Local Market"/>
    <s v="Yes"/>
    <n v="1674504"/>
    <n v="77.401860706484214"/>
    <n v="99.844495810768208"/>
    <n v="370902.63599999994"/>
    <n v="1303601.3640000001"/>
    <n v="1684199"/>
  </r>
  <r>
    <s v="F0991"/>
    <x v="3"/>
    <s v="Yamoussoukro"/>
    <x v="1"/>
    <x v="0"/>
    <x v="3"/>
    <n v="1.23"/>
    <n v="3391"/>
    <n v="2158"/>
    <n v="24.3"/>
    <x v="2"/>
    <n v="2.0299999999999998"/>
    <x v="0"/>
    <n v="937"/>
    <n v="30"/>
    <n v="0.36340000000000006"/>
    <n v="36.340000000000003"/>
    <n v="29854"/>
    <n v="305"/>
    <s v="Local Market"/>
    <s v="No"/>
    <n v="620818"/>
    <n v="60.739164863402763"/>
    <n v="99.855995032827607"/>
    <n v="225605.26120000001"/>
    <n v="395212.73879999999"/>
    <n v="650672"/>
  </r>
  <r>
    <s v="F0746"/>
    <x v="4"/>
    <s v="Greater Accra"/>
    <x v="0"/>
    <x v="1"/>
    <x v="1"/>
    <n v="0.74"/>
    <n v="6473"/>
    <n v="4974"/>
    <n v="15.1"/>
    <x v="1"/>
    <n v="1.82"/>
    <x v="2"/>
    <n v="4055"/>
    <n v="7"/>
    <n v="0.23149999999999998"/>
    <n v="23.15"/>
    <n v="17021"/>
    <n v="296"/>
    <s v="Processor"/>
    <s v="No"/>
    <n v="1436505"/>
    <n v="75.950075368448864"/>
    <n v="99.721023222150833"/>
    <n v="332550.90749999997"/>
    <n v="1103954.0925"/>
    <n v="1453526"/>
  </r>
  <r>
    <s v="F1129"/>
    <x v="0"/>
    <s v="Plateaux"/>
    <x v="0"/>
    <x v="0"/>
    <x v="7"/>
    <n v="1.54"/>
    <n v="29148"/>
    <n v="20966"/>
    <n v="32.299999999999997"/>
    <x v="1"/>
    <n v="2.08"/>
    <x v="2"/>
    <n v="7298"/>
    <n v="5"/>
    <n v="0.28070000000000001"/>
    <n v="28.07"/>
    <n v="54330"/>
    <n v="426"/>
    <s v="Processor"/>
    <s v="Yes"/>
    <n v="8780573"/>
    <n v="71.487668386398809"/>
    <n v="99.917395810684056"/>
    <n v="2464706.8410999998"/>
    <n v="6315866.1589000002"/>
    <n v="8834903"/>
  </r>
  <r>
    <s v="F0025"/>
    <x v="3"/>
    <s v="Korhogo"/>
    <x v="1"/>
    <x v="0"/>
    <x v="2"/>
    <n v="4.2300000000000004"/>
    <n v="28869"/>
    <n v="25528"/>
    <n v="14.9"/>
    <x v="2"/>
    <n v="0.93"/>
    <x v="0"/>
    <n v="572"/>
    <n v="3"/>
    <n v="0.1157"/>
    <n v="11.57"/>
    <n v="34859"/>
    <n v="102"/>
    <s v="Export"/>
    <s v="No"/>
    <n v="2542387"/>
    <n v="87.233924278085979"/>
    <n v="99.97780576631024"/>
    <n v="294154.17590000015"/>
    <n v="2248232.8240999999"/>
    <n v="2577246"/>
  </r>
  <r>
    <s v="F1004"/>
    <x v="1"/>
    <s v="Kaduna"/>
    <x v="1"/>
    <x v="0"/>
    <x v="5"/>
    <n v="0.39"/>
    <n v="464"/>
    <n v="361"/>
    <n v="17"/>
    <x v="1"/>
    <n v="1.8"/>
    <x v="0"/>
    <n v="4075"/>
    <n v="14"/>
    <n v="0.2213"/>
    <n v="22.13"/>
    <n v="5455"/>
    <n v="193"/>
    <s v="Local Market"/>
    <s v="No"/>
    <n v="59447"/>
    <n v="71.325042217497142"/>
    <n v="93.721302887430284"/>
    <n v="13155.621100000004"/>
    <n v="46291.378899999996"/>
    <n v="64902"/>
  </r>
  <r>
    <s v="F0013"/>
    <x v="4"/>
    <s v="Northern"/>
    <x v="3"/>
    <x v="1"/>
    <x v="7"/>
    <n v="3.15"/>
    <n v="79371"/>
    <n v="56647"/>
    <n v="7.1"/>
    <x v="2"/>
    <n v="0.89"/>
    <x v="2"/>
    <n v="248"/>
    <n v="2"/>
    <n v="0.2863"/>
    <n v="28.63"/>
    <n v="91533"/>
    <n v="321"/>
    <s v="Local Market"/>
    <s v="No"/>
    <n v="17910070"/>
    <n v="71.007103972907302"/>
    <n v="99.998622344910061"/>
    <n v="5127653.0409999993"/>
    <n v="12782416.959000001"/>
    <n v="18001603"/>
  </r>
  <r>
    <s v="F0469"/>
    <x v="4"/>
    <s v="Ashanti"/>
    <x v="1"/>
    <x v="0"/>
    <x v="3"/>
    <n v="3.2"/>
    <n v="9925"/>
    <n v="3970"/>
    <n v="29.3"/>
    <x v="1"/>
    <n v="1.18"/>
    <x v="2"/>
    <n v="7840"/>
    <n v="60"/>
    <n v="0.6"/>
    <n v="60"/>
    <n v="68689"/>
    <n v="251"/>
    <s v="Local Market"/>
    <s v="Yes"/>
    <n v="909977"/>
    <n v="37.192545771488952"/>
    <n v="99.198909536041924"/>
    <n v="545986.19999999995"/>
    <n v="363990.80000000005"/>
    <n v="978666"/>
  </r>
  <r>
    <s v="F1021"/>
    <x v="1"/>
    <s v="Enugu"/>
    <x v="4"/>
    <x v="1"/>
    <x v="0"/>
    <n v="2.7"/>
    <n v="14264"/>
    <n v="8134"/>
    <n v="10.6"/>
    <x v="0"/>
    <n v="1.17"/>
    <x v="0"/>
    <n v="1770"/>
    <n v="30"/>
    <n v="0.42969999999999997"/>
    <n v="42.97"/>
    <n v="37997"/>
    <n v="271"/>
    <s v="Local Market"/>
    <s v="Yes"/>
    <n v="2142504"/>
    <n v="56.036205954503117"/>
    <n v="99.91882599457648"/>
    <n v="920633.96879999992"/>
    <n v="1221870.0312000001"/>
    <n v="2180501"/>
  </r>
  <r>
    <s v="F0507"/>
    <x v="2"/>
    <s v="Mono"/>
    <x v="0"/>
    <x v="0"/>
    <x v="2"/>
    <n v="1.87"/>
    <n v="14964"/>
    <n v="13663"/>
    <n v="8.6999999999999993"/>
    <x v="4"/>
    <n v="1.48"/>
    <x v="0"/>
    <n v="1359"/>
    <n v="3"/>
    <n v="8.6899999999999991E-2"/>
    <n v="8.69"/>
    <n v="19717"/>
    <n v="103"/>
    <s v="Processor"/>
    <s v="No"/>
    <n v="1372141"/>
    <n v="90.01650650425546"/>
    <n v="99.902360729327285"/>
    <n v="119239.05290000001"/>
    <n v="1252901.9471"/>
    <n v="1391858"/>
  </r>
  <r>
    <s v="F0161"/>
    <x v="2"/>
    <s v="Ouémé"/>
    <x v="3"/>
    <x v="1"/>
    <x v="5"/>
    <n v="1.56"/>
    <n v="2612"/>
    <n v="2271"/>
    <n v="42.8"/>
    <x v="1"/>
    <n v="1.36"/>
    <x v="0"/>
    <n v="8728"/>
    <n v="7"/>
    <n v="0.1303"/>
    <n v="13.03"/>
    <n v="24435"/>
    <n v="184"/>
    <s v="Export"/>
    <s v="No"/>
    <n v="380523"/>
    <n v="81.722265790526421"/>
    <n v="97.84471476054307"/>
    <n v="49582.146899999992"/>
    <n v="330940.85310000001"/>
    <n v="404958"/>
  </r>
  <r>
    <s v="F0382"/>
    <x v="0"/>
    <s v="Kara"/>
    <x v="2"/>
    <x v="0"/>
    <x v="4"/>
    <n v="9.2200000000000006"/>
    <n v="15330"/>
    <n v="13372"/>
    <n v="1"/>
    <x v="2"/>
    <n v="1.47"/>
    <x v="1"/>
    <n v="200"/>
    <n v="3"/>
    <n v="0.12770000000000001"/>
    <n v="12.77"/>
    <n v="192965"/>
    <n v="231"/>
    <s v="Local Market"/>
    <s v="No"/>
    <n v="2864878"/>
    <n v="81.725356056540505"/>
    <n v="99.993459441835313"/>
    <n v="365844.9206000003"/>
    <n v="2499033.0793999997"/>
    <n v="3057843"/>
  </r>
  <r>
    <s v="F1427"/>
    <x v="3"/>
    <s v="Yamoussoukro"/>
    <x v="4"/>
    <x v="0"/>
    <x v="2"/>
    <n v="5.93"/>
    <n v="56058"/>
    <n v="22423"/>
    <n v="27.6"/>
    <x v="3"/>
    <n v="2.2400000000000002"/>
    <x v="2"/>
    <n v="4684"/>
    <n v="60"/>
    <n v="0.6"/>
    <n v="60"/>
    <n v="59933"/>
    <n v="106"/>
    <s v="Local Market"/>
    <s v="No"/>
    <n v="2288453"/>
    <n v="38.97916271004852"/>
    <n v="99.800543862891374"/>
    <n v="1373071.7999999998"/>
    <n v="915381.20000000007"/>
    <n v="2348386"/>
  </r>
  <r>
    <s v="F0066"/>
    <x v="0"/>
    <s v="Plateaux"/>
    <x v="4"/>
    <x v="1"/>
    <x v="0"/>
    <n v="0.55000000000000004"/>
    <n v="6065"/>
    <n v="3651"/>
    <n v="73"/>
    <x v="3"/>
    <n v="2.8"/>
    <x v="0"/>
    <n v="9532"/>
    <n v="30"/>
    <n v="0.39789999999999998"/>
    <n v="39.79"/>
    <n v="7747"/>
    <n v="377"/>
    <s v="Local Market"/>
    <s v="No"/>
    <n v="1345384"/>
    <n v="59.865283287427459"/>
    <n v="99.295559705601306"/>
    <n v="535328.29359999986"/>
    <n v="810055.70640000014"/>
    <n v="1353131"/>
  </r>
  <r>
    <s v="F1260"/>
    <x v="0"/>
    <s v="Kara"/>
    <x v="0"/>
    <x v="1"/>
    <x v="6"/>
    <n v="1.81"/>
    <n v="20365"/>
    <n v="16336"/>
    <n v="94.5"/>
    <x v="4"/>
    <n v="3.6"/>
    <x v="0"/>
    <n v="16108"/>
    <n v="3"/>
    <n v="0.1978"/>
    <n v="19.78"/>
    <n v="27999"/>
    <n v="262"/>
    <s v="Local Market"/>
    <s v="Yes"/>
    <n v="4193125"/>
    <n v="79.687895333091376"/>
    <n v="99.618395479497877"/>
    <n v="829400.125"/>
    <n v="3363724.875"/>
    <n v="4221124"/>
  </r>
  <r>
    <s v="F0471"/>
    <x v="4"/>
    <s v="Greater Accra"/>
    <x v="2"/>
    <x v="0"/>
    <x v="1"/>
    <n v="7.41"/>
    <n v="43310"/>
    <n v="34223"/>
    <n v="3.9"/>
    <x v="2"/>
    <n v="1.06"/>
    <x v="1"/>
    <n v="200"/>
    <n v="2"/>
    <n v="0.20980000000000001"/>
    <n v="20.98"/>
    <n v="116600"/>
    <n v="238"/>
    <s v="Local Market"/>
    <s v="Yes"/>
    <n v="7946824"/>
    <n v="77.877342488749207"/>
    <n v="99.997519664102995"/>
    <n v="1667243.6751999995"/>
    <n v="6279580.3248000005"/>
    <n v="8063424"/>
  </r>
  <r>
    <s v="F1476"/>
    <x v="0"/>
    <s v="Plateaux"/>
    <x v="0"/>
    <x v="0"/>
    <x v="2"/>
    <n v="0.56999999999999995"/>
    <n v="7597"/>
    <n v="3038"/>
    <n v="63.7"/>
    <x v="1"/>
    <n v="2.36"/>
    <x v="0"/>
    <n v="14032"/>
    <n v="60"/>
    <n v="0.6"/>
    <n v="60"/>
    <n v="6211"/>
    <n v="98"/>
    <s v="Local Market"/>
    <s v="Yes"/>
    <n v="274504"/>
    <n v="39.11497426215201"/>
    <n v="95.001335874463422"/>
    <n v="164702.39999999999"/>
    <n v="109801.60000000001"/>
    <n v="280715"/>
  </r>
  <r>
    <s v="F0500"/>
    <x v="3"/>
    <s v="Bouaké"/>
    <x v="1"/>
    <x v="1"/>
    <x v="2"/>
    <n v="1.1100000000000001"/>
    <n v="8254"/>
    <n v="6575"/>
    <n v="29.7"/>
    <x v="2"/>
    <n v="1.48"/>
    <x v="0"/>
    <n v="1081"/>
    <n v="7"/>
    <n v="0.20329999999999998"/>
    <n v="20.329999999999998"/>
    <n v="8569"/>
    <n v="104"/>
    <s v="Local Market"/>
    <s v="No"/>
    <n v="667312"/>
    <n v="78.659922441968334"/>
    <n v="99.840060602384156"/>
    <n v="135664.52960000001"/>
    <n v="531647.47039999999"/>
    <n v="675881"/>
  </r>
  <r>
    <s v="F0212"/>
    <x v="3"/>
    <s v="Korhogo"/>
    <x v="1"/>
    <x v="1"/>
    <x v="3"/>
    <n v="2.04"/>
    <n v="3048"/>
    <n v="2753"/>
    <n v="1.5"/>
    <x v="1"/>
    <n v="1.52"/>
    <x v="2"/>
    <n v="363"/>
    <n v="7"/>
    <n v="9.6600000000000005E-2"/>
    <n v="9.66"/>
    <n v="30479"/>
    <n v="337"/>
    <s v="Local Market"/>
    <s v="No"/>
    <n v="887642"/>
    <n v="87.340969523624878"/>
    <n v="99.960462727679683"/>
    <n v="85746.217200000072"/>
    <n v="801895.78279999993"/>
    <n v="918121"/>
  </r>
  <r>
    <s v="F0619"/>
    <x v="1"/>
    <s v="Katsina"/>
    <x v="2"/>
    <x v="0"/>
    <x v="5"/>
    <n v="1.25"/>
    <n v="1436"/>
    <n v="1208"/>
    <n v="20.3"/>
    <x v="4"/>
    <n v="0.99"/>
    <x v="1"/>
    <n v="4064"/>
    <n v="7"/>
    <n v="0.15810000000000002"/>
    <n v="15.81"/>
    <n v="10476"/>
    <n v="254"/>
    <s v="Processor"/>
    <s v="No"/>
    <n v="289224"/>
    <n v="81.247142342342343"/>
    <n v="98.643977310643976"/>
    <n v="45726.314400000003"/>
    <n v="243497.6856"/>
    <n v="299700"/>
  </r>
  <r>
    <s v="F0357"/>
    <x v="1"/>
    <s v="Kaduna"/>
    <x v="2"/>
    <x v="1"/>
    <x v="3"/>
    <n v="1.83"/>
    <n v="4077"/>
    <n v="3754"/>
    <n v="41"/>
    <x v="1"/>
    <n v="2.2400000000000002"/>
    <x v="0"/>
    <n v="12644"/>
    <n v="3"/>
    <n v="7.9000000000000001E-2"/>
    <n v="7.9"/>
    <n v="38511"/>
    <n v="309"/>
    <s v="Processor"/>
    <s v="Yes"/>
    <n v="1097232"/>
    <n v="88.977054844273752"/>
    <n v="98.886719970979357"/>
    <n v="86681.32799999998"/>
    <n v="1010550.672"/>
    <n v="1135743"/>
  </r>
  <r>
    <s v="F0831"/>
    <x v="1"/>
    <s v="Enugu"/>
    <x v="0"/>
    <x v="1"/>
    <x v="7"/>
    <n v="0.67"/>
    <n v="13554"/>
    <n v="9903"/>
    <n v="31.3"/>
    <x v="1"/>
    <n v="1.1399999999999999"/>
    <x v="0"/>
    <n v="9512"/>
    <n v="3"/>
    <n v="0.26929999999999998"/>
    <n v="26.93"/>
    <n v="24017"/>
    <n v="523"/>
    <s v="Export"/>
    <s v="No"/>
    <n v="5093948"/>
    <n v="72.727105472585293"/>
    <n v="99.814144879849707"/>
    <n v="1371800.1963999998"/>
    <n v="3722147.8036000002"/>
    <n v="5117965"/>
  </r>
  <r>
    <s v="F1014"/>
    <x v="0"/>
    <s v="Kara"/>
    <x v="3"/>
    <x v="0"/>
    <x v="6"/>
    <n v="2.72"/>
    <n v="33294"/>
    <n v="27484"/>
    <n v="1"/>
    <x v="2"/>
    <n v="1.06"/>
    <x v="0"/>
    <n v="200"/>
    <n v="2"/>
    <n v="0.17449999999999999"/>
    <n v="17.45"/>
    <n v="85590"/>
    <n v="287"/>
    <s v="Local Market"/>
    <s v="No"/>
    <n v="7723239"/>
    <n v="81.645196667771827"/>
    <n v="99.997438796521223"/>
    <n v="1347705.2055000002"/>
    <n v="6375533.7944999998"/>
    <n v="7808829"/>
  </r>
  <r>
    <s v="F0050"/>
    <x v="2"/>
    <s v="Borgou"/>
    <x v="3"/>
    <x v="0"/>
    <x v="2"/>
    <n v="0.26"/>
    <n v="2163"/>
    <n v="1809"/>
    <n v="93.9"/>
    <x v="3"/>
    <n v="4.21"/>
    <x v="2"/>
    <n v="14161"/>
    <n v="7"/>
    <n v="0.16350000000000001"/>
    <n v="16.350000000000001"/>
    <n v="1764"/>
    <n v="89"/>
    <s v="Local Market"/>
    <s v="No"/>
    <n v="143466"/>
    <n v="82.633966122701935"/>
    <n v="90.249259794808239"/>
    <n v="23456.690999999992"/>
    <n v="120009.30900000001"/>
    <n v="145230"/>
  </r>
  <r>
    <s v="F0668"/>
    <x v="4"/>
    <s v="Greater Accra"/>
    <x v="0"/>
    <x v="0"/>
    <x v="1"/>
    <n v="2.54"/>
    <n v="16456"/>
    <n v="12620"/>
    <n v="24.2"/>
    <x v="1"/>
    <n v="1.2"/>
    <x v="1"/>
    <n v="5110"/>
    <n v="2"/>
    <n v="0.23309999999999997"/>
    <n v="23.31"/>
    <n v="53159"/>
    <n v="299"/>
    <s v="Processor"/>
    <s v="No"/>
    <n v="3677378"/>
    <n v="75.597191187220503"/>
    <n v="99.863022401332572"/>
    <n v="857196.81179999979"/>
    <n v="2820181.1882000002"/>
    <n v="3730537"/>
  </r>
  <r>
    <s v="F0421"/>
    <x v="1"/>
    <s v="Ogun"/>
    <x v="3"/>
    <x v="1"/>
    <x v="4"/>
    <n v="2.3199999999999998"/>
    <n v="4297"/>
    <n v="2657"/>
    <n v="49.2"/>
    <x v="1"/>
    <n v="1.9"/>
    <x v="2"/>
    <n v="13981"/>
    <n v="30"/>
    <n v="0.38150000000000001"/>
    <n v="38.15"/>
    <n v="34326"/>
    <n v="278"/>
    <s v="Local Market"/>
    <s v="Yes"/>
    <n v="682953"/>
    <n v="58.890115352603381"/>
    <n v="98.050828199347819"/>
    <n v="260546.56949999998"/>
    <n v="422406.43050000002"/>
    <n v="717279"/>
  </r>
  <r>
    <s v="F1264"/>
    <x v="2"/>
    <s v="Ouémé"/>
    <x v="2"/>
    <x v="0"/>
    <x v="6"/>
    <n v="1.48"/>
    <n v="21759"/>
    <n v="17616"/>
    <n v="8.9"/>
    <x v="2"/>
    <n v="1.7"/>
    <x v="0"/>
    <n v="269"/>
    <n v="2"/>
    <n v="0.19039999999999999"/>
    <n v="19.04"/>
    <n v="23549"/>
    <n v="334"/>
    <s v="Local Market"/>
    <s v="Yes"/>
    <n v="5801089"/>
    <n v="80.632678878927763"/>
    <n v="99.995381687239615"/>
    <n v="1104527.3455999997"/>
    <n v="4696561.6544000003"/>
    <n v="5824638"/>
  </r>
  <r>
    <s v="F1104"/>
    <x v="1"/>
    <s v="Kaduna"/>
    <x v="2"/>
    <x v="0"/>
    <x v="5"/>
    <n v="3.41"/>
    <n v="7169"/>
    <n v="6570"/>
    <n v="7.1"/>
    <x v="0"/>
    <n v="0.74"/>
    <x v="0"/>
    <n v="1021"/>
    <n v="3"/>
    <n v="8.3499999999999991E-2"/>
    <n v="8.35"/>
    <n v="41528"/>
    <n v="272"/>
    <s v="Local Market"/>
    <s v="Yes"/>
    <n v="1726621"/>
    <n v="89.49744317362395"/>
    <n v="99.942255997656304"/>
    <n v="144172.85349999997"/>
    <n v="1582448.1465"/>
    <n v="1768149"/>
  </r>
  <r>
    <s v="F0559"/>
    <x v="0"/>
    <s v="Central"/>
    <x v="4"/>
    <x v="1"/>
    <x v="4"/>
    <n v="1.22"/>
    <n v="2243"/>
    <n v="1664"/>
    <n v="17.7"/>
    <x v="0"/>
    <n v="0.7"/>
    <x v="2"/>
    <n v="2024"/>
    <n v="14"/>
    <n v="0.25790000000000002"/>
    <n v="25.79"/>
    <n v="23326"/>
    <n v="209"/>
    <s v="Local Market"/>
    <s v="Yes"/>
    <n v="318949"/>
    <n v="69.15259744357607"/>
    <n v="99.408662625082172"/>
    <n v="82256.947100000019"/>
    <n v="236692.05289999998"/>
    <n v="342275"/>
  </r>
  <r>
    <s v="F0306"/>
    <x v="3"/>
    <s v="Korhogo"/>
    <x v="2"/>
    <x v="1"/>
    <x v="5"/>
    <n v="1.45"/>
    <n v="2723"/>
    <n v="2235"/>
    <n v="47.3"/>
    <x v="1"/>
    <n v="2.25"/>
    <x v="2"/>
    <n v="10276"/>
    <n v="7"/>
    <n v="0.17910000000000001"/>
    <n v="17.91"/>
    <n v="17016"/>
    <n v="270"/>
    <s v="Local Market"/>
    <s v="No"/>
    <n v="570124"/>
    <n v="79.710936335456623"/>
    <n v="98.249821167012968"/>
    <n v="102109.2084"/>
    <n v="468014.7916"/>
    <n v="587140"/>
  </r>
  <r>
    <s v="F0792"/>
    <x v="0"/>
    <s v="Lomé"/>
    <x v="2"/>
    <x v="0"/>
    <x v="5"/>
    <n v="1.88"/>
    <n v="3454"/>
    <n v="3191"/>
    <n v="2.5"/>
    <x v="1"/>
    <n v="0.65"/>
    <x v="0"/>
    <n v="490"/>
    <n v="3"/>
    <n v="7.5899999999999995E-2"/>
    <n v="7.59"/>
    <n v="13326"/>
    <n v="189"/>
    <s v="Local Market"/>
    <s v="Yes"/>
    <n v="583253"/>
    <n v="90.345804545584073"/>
    <n v="99.91786502709617"/>
    <n v="44268.902699999977"/>
    <n v="538984.09730000002"/>
    <n v="596579"/>
  </r>
  <r>
    <s v="F0180"/>
    <x v="1"/>
    <s v="Oyo"/>
    <x v="4"/>
    <x v="0"/>
    <x v="0"/>
    <n v="2.4"/>
    <n v="25805"/>
    <n v="16378"/>
    <n v="23.6"/>
    <x v="2"/>
    <n v="1.25"/>
    <x v="0"/>
    <n v="879"/>
    <n v="30"/>
    <n v="0.36530000000000001"/>
    <n v="36.53"/>
    <n v="42088"/>
    <n v="359"/>
    <s v="Local Market"/>
    <s v="Yes"/>
    <n v="5777938"/>
    <n v="63.011011438780514"/>
    <n v="99.984896974687061"/>
    <n v="2110680.7514"/>
    <n v="3667257.2486"/>
    <n v="5820026"/>
  </r>
  <r>
    <s v="F0001"/>
    <x v="1"/>
    <s v="Ogun"/>
    <x v="1"/>
    <x v="0"/>
    <x v="4"/>
    <n v="1.95"/>
    <n v="4690"/>
    <n v="4301"/>
    <n v="10.1"/>
    <x v="0"/>
    <n v="0.92"/>
    <x v="0"/>
    <n v="1410"/>
    <n v="1"/>
    <n v="8.2799999999999999E-2"/>
    <n v="8.2799999999999994"/>
    <n v="30198"/>
    <n v="255"/>
    <s v="Local Market"/>
    <s v="No"/>
    <n v="1054180"/>
    <n v="89.165761016914772"/>
    <n v="99.869971541289104"/>
    <n v="87286.103999999934"/>
    <n v="966893.89600000007"/>
    <n v="1084378"/>
  </r>
  <r>
    <s v="F0808"/>
    <x v="3"/>
    <s v="Sassandra"/>
    <x v="1"/>
    <x v="0"/>
    <x v="1"/>
    <n v="3.22"/>
    <n v="35564"/>
    <n v="27515"/>
    <n v="13.2"/>
    <x v="2"/>
    <n v="0.64"/>
    <x v="0"/>
    <n v="574"/>
    <n v="3"/>
    <n v="0.2263"/>
    <n v="22.63"/>
    <n v="46318"/>
    <n v="208"/>
    <s v="Local Market"/>
    <s v="Yes"/>
    <n v="5618997"/>
    <n v="76.737444941719929"/>
    <n v="99.989868171496198"/>
    <n v="1271579.0210999995"/>
    <n v="4347417.9789000005"/>
    <n v="5665315"/>
  </r>
  <r>
    <s v="F1485"/>
    <x v="0"/>
    <s v="Central"/>
    <x v="3"/>
    <x v="0"/>
    <x v="6"/>
    <n v="0.95"/>
    <n v="13637"/>
    <n v="10912"/>
    <n v="36"/>
    <x v="0"/>
    <n v="2.3199999999999998"/>
    <x v="1"/>
    <n v="4541"/>
    <n v="4"/>
    <n v="0.19980000000000001"/>
    <n v="19.98"/>
    <n v="32094"/>
    <n v="261"/>
    <s v="Local Market"/>
    <s v="No"/>
    <n v="2782917"/>
    <n v="79.107690286112557"/>
    <n v="99.838686243144352"/>
    <n v="556026.81660000002"/>
    <n v="2226890.1834"/>
    <n v="2815011"/>
  </r>
  <r>
    <s v="F1065"/>
    <x v="4"/>
    <s v="Eastern"/>
    <x v="4"/>
    <x v="0"/>
    <x v="3"/>
    <n v="2.5099999999999998"/>
    <n v="5151"/>
    <n v="4753"/>
    <n v="12.4"/>
    <x v="4"/>
    <n v="1.54"/>
    <x v="0"/>
    <n v="2398"/>
    <n v="1"/>
    <n v="7.7100000000000002E-2"/>
    <n v="7.71"/>
    <n v="48734"/>
    <n v="361"/>
    <s v="Local Market"/>
    <s v="No"/>
    <n v="1647543"/>
    <n v="89.638510378906275"/>
    <n v="99.858631579629971"/>
    <n v="127025.5652999999"/>
    <n v="1520517.4347000001"/>
    <n v="1696277"/>
  </r>
  <r>
    <s v="F0232"/>
    <x v="0"/>
    <s v="Plateaux"/>
    <x v="4"/>
    <x v="0"/>
    <x v="6"/>
    <n v="3.39"/>
    <n v="35971"/>
    <n v="29935"/>
    <n v="19.100000000000001"/>
    <x v="2"/>
    <n v="1.72"/>
    <x v="0"/>
    <n v="669"/>
    <n v="2"/>
    <n v="0.1678"/>
    <n v="16.78"/>
    <n v="98807"/>
    <n v="379"/>
    <s v="Local Market"/>
    <s v="No"/>
    <n v="11132436"/>
    <n v="82.487871014811091"/>
    <n v="99.994043401963623"/>
    <n v="1868022.7608000003"/>
    <n v="9264413.2391999997"/>
    <n v="11231243"/>
  </r>
  <r>
    <s v="F0089"/>
    <x v="0"/>
    <s v="Kara"/>
    <x v="3"/>
    <x v="1"/>
    <x v="3"/>
    <n v="2.0299999999999998"/>
    <n v="5326"/>
    <n v="4212"/>
    <n v="10.199999999999999"/>
    <x v="2"/>
    <n v="0.46"/>
    <x v="0"/>
    <n v="332"/>
    <n v="14"/>
    <n v="0.20910000000000001"/>
    <n v="20.91"/>
    <n v="56791"/>
    <n v="298"/>
    <s v="Processor"/>
    <s v="No"/>
    <n v="1185502"/>
    <n v="75.474427675274669"/>
    <n v="99.973275225731769"/>
    <n v="247888.46820000012"/>
    <n v="937613.53179999988"/>
    <n v="1242293"/>
  </r>
  <r>
    <s v="F0316"/>
    <x v="4"/>
    <s v="Northern"/>
    <x v="0"/>
    <x v="0"/>
    <x v="2"/>
    <n v="2.83"/>
    <n v="24398"/>
    <n v="18108"/>
    <n v="50"/>
    <x v="3"/>
    <n v="2.4500000000000002"/>
    <x v="1"/>
    <n v="8811"/>
    <n v="14"/>
    <n v="0.25780000000000003"/>
    <n v="25.78"/>
    <n v="30328"/>
    <n v="116"/>
    <s v="Local Market"/>
    <s v="Yes"/>
    <n v="2040384"/>
    <n v="73.132961261633682"/>
    <n v="99.574494183643111"/>
    <n v="526010.9952"/>
    <n v="1514373.0048"/>
    <n v="2070712"/>
  </r>
  <r>
    <s v="F1131"/>
    <x v="4"/>
    <s v="Northern"/>
    <x v="2"/>
    <x v="0"/>
    <x v="0"/>
    <n v="1.37"/>
    <n v="12042"/>
    <n v="10291"/>
    <n v="2.8"/>
    <x v="0"/>
    <n v="1.31"/>
    <x v="1"/>
    <n v="410"/>
    <n v="3"/>
    <n v="0.1454"/>
    <n v="14.54"/>
    <n v="19457"/>
    <n v="245"/>
    <s v="Local Market"/>
    <s v="No"/>
    <n v="2476216"/>
    <n v="84.793728729685341"/>
    <n v="99.983571565665855"/>
    <n v="360041.80640000012"/>
    <n v="2116174.1935999999"/>
    <n v="2495673"/>
  </r>
  <r>
    <s v="F0688"/>
    <x v="2"/>
    <s v="Borgou"/>
    <x v="3"/>
    <x v="0"/>
    <x v="1"/>
    <n v="0.69"/>
    <n v="3729"/>
    <n v="2756"/>
    <n v="69.400000000000006"/>
    <x v="1"/>
    <n v="3.26"/>
    <x v="0"/>
    <n v="14937"/>
    <n v="7"/>
    <n v="0.26069999999999999"/>
    <n v="26.07"/>
    <n v="15770"/>
    <n v="284"/>
    <s v="Local Market"/>
    <s v="No"/>
    <n v="744170"/>
    <n v="72.395831381424856"/>
    <n v="98.03445008816486"/>
    <n v="194005.11899999995"/>
    <n v="550164.88100000005"/>
    <n v="759940"/>
  </r>
  <r>
    <s v="F0519"/>
    <x v="0"/>
    <s v="Central"/>
    <x v="4"/>
    <x v="0"/>
    <x v="7"/>
    <n v="11.32"/>
    <n v="269709"/>
    <n v="183833"/>
    <n v="4.0999999999999996"/>
    <x v="2"/>
    <n v="0.43"/>
    <x v="0"/>
    <n v="200"/>
    <n v="4"/>
    <n v="0.31840000000000002"/>
    <n v="31.84"/>
    <n v="214854"/>
    <n v="398"/>
    <s v="Local Market"/>
    <s v="No"/>
    <n v="72218825"/>
    <n v="67.957822658711009"/>
    <n v="99.99972388534897"/>
    <n v="22994473.880000003"/>
    <n v="49224351.119999997"/>
    <n v="72433679"/>
  </r>
  <r>
    <s v="F0891"/>
    <x v="0"/>
    <s v="Central"/>
    <x v="0"/>
    <x v="1"/>
    <x v="6"/>
    <n v="1.92"/>
    <n v="19894"/>
    <n v="15624"/>
    <n v="42.4"/>
    <x v="1"/>
    <n v="1.55"/>
    <x v="0"/>
    <n v="9757"/>
    <n v="5"/>
    <n v="0.21460000000000001"/>
    <n v="21.46"/>
    <n v="66896"/>
    <n v="293"/>
    <s v="Local Market"/>
    <s v="Yes"/>
    <n v="4455401"/>
    <n v="77.378198411117182"/>
    <n v="99.784246810857397"/>
    <n v="956129.05459999992"/>
    <n v="3499271.9454000001"/>
    <n v="4522297"/>
  </r>
  <r>
    <s v="F0462"/>
    <x v="4"/>
    <s v="Northern"/>
    <x v="3"/>
    <x v="1"/>
    <x v="2"/>
    <n v="2.11"/>
    <n v="13075"/>
    <n v="10274"/>
    <n v="29.2"/>
    <x v="1"/>
    <n v="1.78"/>
    <x v="0"/>
    <n v="6489"/>
    <n v="14"/>
    <n v="0.21420000000000003"/>
    <n v="21.42"/>
    <n v="21115"/>
    <n v="95"/>
    <s v="Local Market"/>
    <s v="Yes"/>
    <n v="938666"/>
    <n v="76.851254900857583"/>
    <n v="99.323908266573312"/>
    <n v="201062.25720000011"/>
    <n v="737603.74279999989"/>
    <n v="959781"/>
  </r>
  <r>
    <s v="F1338"/>
    <x v="0"/>
    <s v="Savanes"/>
    <x v="4"/>
    <x v="1"/>
    <x v="4"/>
    <n v="0.24"/>
    <n v="339"/>
    <n v="282"/>
    <n v="12.2"/>
    <x v="1"/>
    <n v="1.63"/>
    <x v="1"/>
    <n v="2356"/>
    <n v="7"/>
    <n v="0.16639999999999999"/>
    <n v="16.64"/>
    <n v="5030"/>
    <n v="206"/>
    <s v="Local Market"/>
    <s v="Yes"/>
    <n v="50126"/>
    <n v="75.757911378635143"/>
    <n v="95.728479222568723"/>
    <n v="8340.9663999999975"/>
    <n v="41785.033600000002"/>
    <n v="55156"/>
  </r>
  <r>
    <s v="F0550"/>
    <x v="1"/>
    <s v="Enugu"/>
    <x v="1"/>
    <x v="1"/>
    <x v="3"/>
    <n v="3.2"/>
    <n v="5803"/>
    <n v="4931"/>
    <n v="31.3"/>
    <x v="0"/>
    <n v="1.05"/>
    <x v="0"/>
    <n v="5107"/>
    <n v="7"/>
    <n v="0.1502"/>
    <n v="15.02"/>
    <n v="71123"/>
    <n v="325"/>
    <s v="Local Market"/>
    <s v="Yes"/>
    <n v="1510320"/>
    <n v="81.158153407995101"/>
    <n v="99.677067083669783"/>
    <n v="226850.06400000001"/>
    <n v="1283469.936"/>
    <n v="1581443"/>
  </r>
  <r>
    <s v="F0043"/>
    <x v="1"/>
    <s v="Oyo"/>
    <x v="3"/>
    <x v="0"/>
    <x v="6"/>
    <n v="3.83"/>
    <n v="39869"/>
    <n v="31285"/>
    <n v="6.4"/>
    <x v="2"/>
    <n v="1.42"/>
    <x v="1"/>
    <n v="302"/>
    <n v="4"/>
    <n v="0.21530000000000002"/>
    <n v="21.53"/>
    <n v="73320"/>
    <n v="278"/>
    <s v="Local Market"/>
    <s v="No"/>
    <n v="8536636"/>
    <n v="77.801771219272197"/>
    <n v="99.99649243271395"/>
    <n v="1837937.7308"/>
    <n v="6698698.2692"/>
    <n v="8609956"/>
  </r>
  <r>
    <s v="F0665"/>
    <x v="4"/>
    <s v="Central"/>
    <x v="4"/>
    <x v="0"/>
    <x v="1"/>
    <n v="4.62"/>
    <n v="52899"/>
    <n v="41737"/>
    <n v="5.6"/>
    <x v="2"/>
    <n v="0.9"/>
    <x v="0"/>
    <n v="208"/>
    <n v="1"/>
    <n v="0.21100000000000002"/>
    <n v="21.1"/>
    <n v="94781"/>
    <n v="284"/>
    <s v="Processor"/>
    <s v="Yes"/>
    <n v="11639786"/>
    <n v="78.262718632907365"/>
    <n v="99.998227459095844"/>
    <n v="2455994.8460000008"/>
    <n v="9183791.1539999992"/>
    <n v="11734567"/>
  </r>
  <r>
    <s v="F0889"/>
    <x v="0"/>
    <s v="Lomé"/>
    <x v="3"/>
    <x v="0"/>
    <x v="2"/>
    <n v="4.16"/>
    <n v="61195"/>
    <n v="54163"/>
    <n v="43.1"/>
    <x v="0"/>
    <n v="1.83"/>
    <x v="0"/>
    <n v="4758"/>
    <n v="7"/>
    <n v="0.1149"/>
    <n v="11.49"/>
    <n v="25421"/>
    <n v="85"/>
    <s v="Export"/>
    <s v="Yes"/>
    <n v="4527638"/>
    <n v="88.015823950447384"/>
    <n v="99.895498828370108"/>
    <n v="520225.60619999981"/>
    <n v="4007412.3938000002"/>
    <n v="4553059"/>
  </r>
  <r>
    <s v="F1050"/>
    <x v="4"/>
    <s v="Central"/>
    <x v="3"/>
    <x v="1"/>
    <x v="1"/>
    <n v="0.8"/>
    <n v="6688"/>
    <n v="5224"/>
    <n v="27.5"/>
    <x v="4"/>
    <n v="0.71"/>
    <x v="0"/>
    <n v="5872"/>
    <n v="3"/>
    <n v="0.21879999999999999"/>
    <n v="21.88"/>
    <n v="15001"/>
    <n v="291"/>
    <s v="Processor"/>
    <s v="Yes"/>
    <n v="1484110"/>
    <n v="77.338284623353445"/>
    <n v="99.608301186503198"/>
    <n v="324723.26799999992"/>
    <n v="1159386.7320000001"/>
    <n v="1499111"/>
  </r>
  <r>
    <s v="F1179"/>
    <x v="2"/>
    <s v="Mono"/>
    <x v="3"/>
    <x v="0"/>
    <x v="3"/>
    <n v="1.47"/>
    <n v="4198"/>
    <n v="3635"/>
    <n v="1"/>
    <x v="0"/>
    <n v="1.38"/>
    <x v="0"/>
    <n v="200"/>
    <n v="7"/>
    <n v="0.13390000000000002"/>
    <n v="13.39"/>
    <n v="35407"/>
    <n v="317"/>
    <s v="Export"/>
    <s v="No"/>
    <n v="1105166"/>
    <n v="83.921351162968094"/>
    <n v="99.982464954018724"/>
    <n v="147981.72739999997"/>
    <n v="957184.27260000003"/>
    <n v="1140573"/>
  </r>
  <r>
    <s v="F0175"/>
    <x v="1"/>
    <s v="Ogun"/>
    <x v="2"/>
    <x v="1"/>
    <x v="5"/>
    <n v="0.89"/>
    <n v="1181"/>
    <n v="915"/>
    <n v="50.1"/>
    <x v="1"/>
    <n v="2.5099999999999998"/>
    <x v="2"/>
    <n v="11711"/>
    <n v="14"/>
    <n v="0.22469999999999998"/>
    <n v="22.47"/>
    <n v="7290"/>
    <n v="248"/>
    <s v="Local Market"/>
    <s v="No"/>
    <n v="205650"/>
    <n v="74.875760777683851"/>
    <n v="94.500328731097966"/>
    <n v="46209.554999999993"/>
    <n v="159440.44500000001"/>
    <n v="212940"/>
  </r>
  <r>
    <s v="F0461"/>
    <x v="1"/>
    <s v="Ogun"/>
    <x v="2"/>
    <x v="1"/>
    <x v="2"/>
    <n v="1.03"/>
    <n v="9796"/>
    <n v="5693"/>
    <n v="39.5"/>
    <x v="4"/>
    <n v="1.08"/>
    <x v="0"/>
    <n v="7471"/>
    <n v="30"/>
    <n v="0.41880000000000001"/>
    <n v="41.88"/>
    <n v="12014"/>
    <n v="121"/>
    <s v="Local Market"/>
    <s v="No"/>
    <n v="662480"/>
    <n v="57.084774067671461"/>
    <n v="98.892354861570311"/>
    <n v="277446.62400000007"/>
    <n v="385033.37599999993"/>
    <n v="674494"/>
  </r>
  <r>
    <s v="F0962"/>
    <x v="0"/>
    <s v="Savanes"/>
    <x v="1"/>
    <x v="0"/>
    <x v="7"/>
    <n v="2.69"/>
    <n v="75521"/>
    <n v="52653"/>
    <n v="20.5"/>
    <x v="0"/>
    <n v="1.01"/>
    <x v="2"/>
    <n v="2351"/>
    <n v="4"/>
    <n v="0.30280000000000001"/>
    <n v="30.28"/>
    <n v="87100"/>
    <n v="279"/>
    <s v="Local Market"/>
    <s v="No"/>
    <n v="14453835"/>
    <n v="69.302378162064542"/>
    <n v="99.983831851253029"/>
    <n v="4376621.2379999999"/>
    <n v="10077213.762"/>
    <n v="14540935"/>
  </r>
  <r>
    <s v="F0833"/>
    <x v="4"/>
    <s v="Greater Accra"/>
    <x v="0"/>
    <x v="0"/>
    <x v="3"/>
    <n v="0.96"/>
    <n v="1846"/>
    <n v="1127"/>
    <n v="54.7"/>
    <x v="1"/>
    <n v="1.78"/>
    <x v="0"/>
    <n v="14198"/>
    <n v="30"/>
    <n v="0.38900000000000001"/>
    <n v="38.9"/>
    <n v="14153"/>
    <n v="383"/>
    <s v="Local Market"/>
    <s v="Yes"/>
    <n v="398974"/>
    <n v="59.006822115233327"/>
    <n v="96.563284413751703"/>
    <n v="155200.886"/>
    <n v="243773.114"/>
    <n v="413127"/>
  </r>
  <r>
    <s v="F0890"/>
    <x v="0"/>
    <s v="Central"/>
    <x v="4"/>
    <x v="0"/>
    <x v="7"/>
    <n v="2.91"/>
    <n v="74733"/>
    <n v="51550"/>
    <n v="8.3000000000000007"/>
    <x v="0"/>
    <n v="1.05"/>
    <x v="0"/>
    <n v="949"/>
    <n v="5"/>
    <n v="0.31019999999999998"/>
    <n v="31.02"/>
    <n v="55551"/>
    <n v="333"/>
    <s v="Local Market"/>
    <s v="Yes"/>
    <n v="16937989"/>
    <n v="68.754507961260572"/>
    <n v="99.994415524958299"/>
    <n v="5254164.1878000014"/>
    <n v="11683824.812199999"/>
    <n v="16993540"/>
  </r>
  <r>
    <s v="F0459"/>
    <x v="4"/>
    <s v="Eastern"/>
    <x v="3"/>
    <x v="1"/>
    <x v="2"/>
    <n v="4.2699999999999996"/>
    <n v="41574"/>
    <n v="23518"/>
    <n v="29.9"/>
    <x v="1"/>
    <n v="1.05"/>
    <x v="1"/>
    <n v="7958"/>
    <n v="30"/>
    <n v="0.43430000000000002"/>
    <n v="43.43"/>
    <n v="33040"/>
    <n v="79"/>
    <s v="Local Market"/>
    <s v="Yes"/>
    <n v="1798345"/>
    <n v="55.549421148475055"/>
    <n v="99.565465481043034"/>
    <n v="781021.23350000009"/>
    <n v="1017323.7664999999"/>
    <n v="1831385"/>
  </r>
  <r>
    <s v="F0902"/>
    <x v="4"/>
    <s v="Eastern"/>
    <x v="0"/>
    <x v="0"/>
    <x v="2"/>
    <n v="1.1000000000000001"/>
    <n v="17601"/>
    <n v="15698"/>
    <n v="10.9"/>
    <x v="1"/>
    <n v="0.82"/>
    <x v="2"/>
    <n v="3020"/>
    <n v="3"/>
    <n v="0.1081"/>
    <n v="10.81"/>
    <n v="12207"/>
    <n v="114"/>
    <s v="Local Market"/>
    <s v="No"/>
    <n v="1756450"/>
    <n v="88.574424266548007"/>
    <n v="99.829248972525491"/>
    <n v="189872.24499999988"/>
    <n v="1566577.7550000001"/>
    <n v="1768657"/>
  </r>
  <r>
    <s v="F0433"/>
    <x v="1"/>
    <s v="Kano"/>
    <x v="1"/>
    <x v="1"/>
    <x v="0"/>
    <n v="2.91"/>
    <n v="23742"/>
    <n v="14584"/>
    <n v="29.3"/>
    <x v="1"/>
    <n v="1.42"/>
    <x v="2"/>
    <n v="6755"/>
    <n v="30"/>
    <n v="0.38569999999999999"/>
    <n v="38.57"/>
    <n v="38796"/>
    <n v="281"/>
    <s v="Local Market"/>
    <s v="Yes"/>
    <n v="4011572"/>
    <n v="60.841599568236774"/>
    <n v="99.833225030416997"/>
    <n v="1547263.3203999996"/>
    <n v="2464308.6796000004"/>
    <n v="4050368"/>
  </r>
  <r>
    <s v="F0008"/>
    <x v="4"/>
    <s v="Northern"/>
    <x v="3"/>
    <x v="0"/>
    <x v="4"/>
    <n v="3.39"/>
    <n v="6671"/>
    <n v="6266"/>
    <n v="49"/>
    <x v="1"/>
    <n v="2.4"/>
    <x v="2"/>
    <n v="13543"/>
    <n v="1"/>
    <n v="6.0700000000000004E-2"/>
    <n v="6.07"/>
    <n v="68886"/>
    <n v="217"/>
    <s v="Local Market"/>
    <s v="Yes"/>
    <n v="1263696"/>
    <n v="89.074417394201632"/>
    <n v="98.983702316255204"/>
    <n v="76706.34719999996"/>
    <n v="1186989.6528"/>
    <n v="1332582"/>
  </r>
  <r>
    <s v="F0730"/>
    <x v="0"/>
    <s v="Kara"/>
    <x v="3"/>
    <x v="0"/>
    <x v="3"/>
    <n v="2.13"/>
    <n v="4588"/>
    <n v="3575"/>
    <n v="2.9"/>
    <x v="4"/>
    <n v="0.93"/>
    <x v="0"/>
    <n v="464"/>
    <n v="14"/>
    <n v="0.22059999999999999"/>
    <n v="22.06"/>
    <n v="48164"/>
    <n v="350"/>
    <s v="Local Market"/>
    <s v="Yes"/>
    <n v="1190110"/>
    <n v="74.908439812190181"/>
    <n v="99.962528487233044"/>
    <n v="262538.26600000006"/>
    <n v="927571.73399999994"/>
    <n v="1238274"/>
  </r>
  <r>
    <s v="F0980"/>
    <x v="4"/>
    <s v="Greater Accra"/>
    <x v="0"/>
    <x v="0"/>
    <x v="3"/>
    <n v="2.42"/>
    <n v="8969"/>
    <n v="6990"/>
    <n v="17.3"/>
    <x v="2"/>
    <n v="1.38"/>
    <x v="0"/>
    <n v="632"/>
    <n v="14"/>
    <n v="0.22059999999999999"/>
    <n v="22.06"/>
    <n v="37282"/>
    <n v="373"/>
    <s v="Export"/>
    <s v="No"/>
    <n v="2543284"/>
    <n v="76.813983815953563"/>
    <n v="99.975509248746206"/>
    <n v="561048.45039999997"/>
    <n v="1982235.5496"/>
    <n v="2580566"/>
  </r>
  <r>
    <s v="F0543"/>
    <x v="3"/>
    <s v="Yamoussoukro"/>
    <x v="3"/>
    <x v="0"/>
    <x v="3"/>
    <n v="0.74"/>
    <n v="1952"/>
    <n v="1634"/>
    <n v="20.100000000000001"/>
    <x v="0"/>
    <n v="1.45"/>
    <x v="0"/>
    <n v="3440"/>
    <n v="14"/>
    <n v="0.16239999999999999"/>
    <n v="16.239999999999998"/>
    <n v="22011"/>
    <n v="284"/>
    <s v="Processor"/>
    <s v="No"/>
    <n v="433965"/>
    <n v="79.716714037580928"/>
    <n v="99.245574328473424"/>
    <n v="70475.915999999968"/>
    <n v="363489.08400000003"/>
    <n v="455976"/>
  </r>
  <r>
    <s v="F1183"/>
    <x v="2"/>
    <s v="Zou"/>
    <x v="0"/>
    <x v="1"/>
    <x v="4"/>
    <n v="0.47"/>
    <n v="724"/>
    <n v="289"/>
    <n v="1.8"/>
    <x v="2"/>
    <n v="1.26"/>
    <x v="1"/>
    <n v="200"/>
    <n v="60"/>
    <n v="0.6"/>
    <n v="60"/>
    <n v="5085"/>
    <n v="245"/>
    <s v="Local Market"/>
    <s v="No"/>
    <n v="64812"/>
    <n v="37.090003862826734"/>
    <n v="99.713864686610293"/>
    <n v="38887.199999999997"/>
    <n v="25924.800000000003"/>
    <n v="69897"/>
  </r>
  <r>
    <s v="F1064"/>
    <x v="3"/>
    <s v="Yamoussoukro"/>
    <x v="4"/>
    <x v="1"/>
    <x v="5"/>
    <n v="0.47"/>
    <n v="597"/>
    <n v="448"/>
    <n v="88.1"/>
    <x v="1"/>
    <n v="3.54"/>
    <x v="0"/>
    <n v="24275"/>
    <n v="14"/>
    <n v="0.249"/>
    <n v="24.9"/>
    <n v="7050"/>
    <n v="217"/>
    <s v="Processor"/>
    <s v="No"/>
    <n v="64919"/>
    <n v="67.74329086134307"/>
    <n v="66.270199669302059"/>
    <n v="16164.830999999998"/>
    <n v="48754.169000000002"/>
    <n v="71969"/>
  </r>
  <r>
    <s v="F1277"/>
    <x v="1"/>
    <s v="Kaduna"/>
    <x v="4"/>
    <x v="1"/>
    <x v="0"/>
    <n v="1.99"/>
    <n v="11306"/>
    <n v="9402"/>
    <n v="69.599999999999994"/>
    <x v="2"/>
    <n v="2.48"/>
    <x v="1"/>
    <n v="3237"/>
    <n v="7"/>
    <n v="0.16839999999999999"/>
    <n v="16.84"/>
    <n v="36983"/>
    <n v="363"/>
    <s v="Local Market"/>
    <s v="No"/>
    <n v="3338577"/>
    <n v="82.248890056760942"/>
    <n v="99.904104800388666"/>
    <n v="562216.36679999996"/>
    <n v="2776360.6332"/>
    <n v="3375560"/>
  </r>
  <r>
    <s v="F0712"/>
    <x v="4"/>
    <s v="Central"/>
    <x v="0"/>
    <x v="0"/>
    <x v="7"/>
    <n v="2.8"/>
    <n v="86308"/>
    <n v="62806"/>
    <n v="14.5"/>
    <x v="1"/>
    <n v="1.49"/>
    <x v="0"/>
    <n v="3758"/>
    <n v="1"/>
    <n v="0.27229999999999999"/>
    <n v="27.23"/>
    <n v="63729"/>
    <n v="426"/>
    <s v="Local Market"/>
    <s v="No"/>
    <n v="26420316"/>
    <n v="72.59489233310093"/>
    <n v="99.98581032466906"/>
    <n v="7194252.0467999987"/>
    <n v="19226063.953200001"/>
    <n v="26484045"/>
  </r>
  <r>
    <s v="F0698"/>
    <x v="4"/>
    <s v="Ashanti"/>
    <x v="2"/>
    <x v="0"/>
    <x v="0"/>
    <n v="4.26"/>
    <n v="37880"/>
    <n v="32311"/>
    <n v="24.9"/>
    <x v="1"/>
    <n v="1.52"/>
    <x v="0"/>
    <n v="6664"/>
    <n v="7"/>
    <n v="0.14699999999999999"/>
    <n v="14.7"/>
    <n v="54313"/>
    <n v="264"/>
    <s v="Local Market"/>
    <s v="No"/>
    <n v="8383826"/>
    <n v="84.750957266762256"/>
    <n v="99.921025240281054"/>
    <n v="1232422.4220000003"/>
    <n v="7151403.5779999997"/>
    <n v="8438139"/>
  </r>
  <r>
    <s v="F0408"/>
    <x v="2"/>
    <s v="Borgou"/>
    <x v="1"/>
    <x v="0"/>
    <x v="2"/>
    <n v="0.41"/>
    <n v="3070"/>
    <n v="2728"/>
    <n v="80.3"/>
    <x v="0"/>
    <n v="2.99"/>
    <x v="2"/>
    <n v="9623"/>
    <n v="3"/>
    <n v="0.11130000000000001"/>
    <n v="11.13"/>
    <n v="4812"/>
    <n v="78"/>
    <s v="Local Market"/>
    <s v="No"/>
    <n v="196222"/>
    <n v="86.742785498970321"/>
    <n v="95.213247510371374"/>
    <n v="21839.508600000001"/>
    <n v="174382.4914"/>
    <n v="201034"/>
  </r>
  <r>
    <s v="F1327"/>
    <x v="0"/>
    <s v="Plateaux"/>
    <x v="1"/>
    <x v="0"/>
    <x v="1"/>
    <n v="1.35"/>
    <n v="15399"/>
    <n v="11892"/>
    <n v="9.6999999999999993"/>
    <x v="0"/>
    <n v="1.45"/>
    <x v="0"/>
    <n v="1197"/>
    <n v="3"/>
    <n v="0.22769999999999999"/>
    <n v="22.77"/>
    <n v="31798"/>
    <n v="251"/>
    <s v="Local Market"/>
    <s v="No"/>
    <n v="2922049"/>
    <n v="76.398623310550619"/>
    <n v="99.95947657410828"/>
    <n v="665350.55729999999"/>
    <n v="2256698.4427"/>
    <n v="2953847"/>
  </r>
  <r>
    <s v="F0939"/>
    <x v="1"/>
    <s v="Ogun"/>
    <x v="4"/>
    <x v="1"/>
    <x v="1"/>
    <n v="1.2"/>
    <n v="10963"/>
    <n v="8955"/>
    <n v="30.3"/>
    <x v="0"/>
    <n v="1.22"/>
    <x v="0"/>
    <n v="4265"/>
    <n v="1"/>
    <n v="0.18309999999999998"/>
    <n v="18.309999999999999"/>
    <n v="28412"/>
    <n v="310"/>
    <s v="Local Market"/>
    <s v="Yes"/>
    <n v="2715613"/>
    <n v="80.844170869434492"/>
    <n v="99.844571386922496"/>
    <n v="497228.74030000018"/>
    <n v="2218384.2596999998"/>
    <n v="2744025"/>
  </r>
  <r>
    <s v="F0303"/>
    <x v="2"/>
    <s v="Borgou"/>
    <x v="1"/>
    <x v="0"/>
    <x v="3"/>
    <n v="2.04"/>
    <n v="4479"/>
    <n v="4142"/>
    <n v="7"/>
    <x v="2"/>
    <n v="1.1100000000000001"/>
    <x v="1"/>
    <n v="260"/>
    <n v="1"/>
    <n v="7.51E-2"/>
    <n v="7.51"/>
    <n v="60931"/>
    <n v="302"/>
    <s v="Local Market"/>
    <s v="No"/>
    <n v="1177185"/>
    <n v="87.938319713177123"/>
    <n v="99.979000352147935"/>
    <n v="88406.593499999959"/>
    <n v="1088778.4065"/>
    <n v="1238116"/>
  </r>
  <r>
    <s v="F0361"/>
    <x v="4"/>
    <s v="Central"/>
    <x v="1"/>
    <x v="0"/>
    <x v="2"/>
    <n v="3.76"/>
    <n v="55346"/>
    <n v="47901"/>
    <n v="10"/>
    <x v="1"/>
    <n v="0.74"/>
    <x v="0"/>
    <n v="2784"/>
    <n v="7"/>
    <n v="0.13449999999999998"/>
    <n v="13.45"/>
    <n v="34454"/>
    <n v="80"/>
    <s v="Processor"/>
    <s v="No"/>
    <n v="3756522"/>
    <n v="85.763396840285992"/>
    <n v="99.926562447243143"/>
    <n v="505252.2089999998"/>
    <n v="3251269.7910000002"/>
    <n v="3790976"/>
  </r>
  <r>
    <s v="F1122"/>
    <x v="1"/>
    <s v="Enugu"/>
    <x v="0"/>
    <x v="0"/>
    <x v="5"/>
    <n v="6.57"/>
    <n v="10604"/>
    <n v="4241"/>
    <n v="29.7"/>
    <x v="1"/>
    <n v="1.8"/>
    <x v="2"/>
    <n v="7360"/>
    <n v="60"/>
    <n v="0.6"/>
    <n v="60"/>
    <n v="102837"/>
    <n v="269"/>
    <s v="Local Market"/>
    <s v="Yes"/>
    <n v="1019224"/>
    <n v="36.333996101816211"/>
    <n v="99.344064181893856"/>
    <n v="611534.39999999991"/>
    <n v="407689.60000000003"/>
    <n v="1122061"/>
  </r>
  <r>
    <s v="F1351"/>
    <x v="0"/>
    <s v="Lomé"/>
    <x v="4"/>
    <x v="0"/>
    <x v="1"/>
    <n v="2.17"/>
    <n v="28842"/>
    <n v="20829"/>
    <n v="25.7"/>
    <x v="0"/>
    <n v="0.87"/>
    <x v="0"/>
    <n v="2896"/>
    <n v="7"/>
    <n v="0.27779999999999999"/>
    <n v="27.78"/>
    <n v="46640"/>
    <n v="312"/>
    <s v="Local Market"/>
    <s v="No"/>
    <n v="6384126"/>
    <n v="71.696214684222696"/>
    <n v="99.954966484552543"/>
    <n v="1773510.2028000001"/>
    <n v="4610615.7971999999"/>
    <n v="6430766"/>
  </r>
  <r>
    <s v="F0710"/>
    <x v="0"/>
    <s v="Plateaux"/>
    <x v="3"/>
    <x v="1"/>
    <x v="6"/>
    <n v="7.57"/>
    <n v="111423"/>
    <n v="90007"/>
    <n v="4.9000000000000004"/>
    <x v="2"/>
    <n v="1.42"/>
    <x v="2"/>
    <n v="200"/>
    <n v="4"/>
    <n v="0.19219999999999998"/>
    <n v="19.22"/>
    <n v="195341"/>
    <n v="340"/>
    <s v="Local Market"/>
    <s v="No"/>
    <n v="30100816"/>
    <n v="80.259153544787893"/>
    <n v="99.9993398502655"/>
    <n v="5785376.8351999968"/>
    <n v="24315439.164800003"/>
    <n v="30296157"/>
  </r>
  <r>
    <s v="F1167"/>
    <x v="1"/>
    <s v="Katsina"/>
    <x v="1"/>
    <x v="0"/>
    <x v="6"/>
    <n v="2.12"/>
    <n v="30719"/>
    <n v="25975"/>
    <n v="16.2"/>
    <x v="1"/>
    <n v="1.34"/>
    <x v="1"/>
    <n v="3648"/>
    <n v="2"/>
    <n v="0.15439999999999998"/>
    <n v="15.44"/>
    <n v="38473"/>
    <n v="312"/>
    <s v="Local Market"/>
    <s v="No"/>
    <n v="7981037"/>
    <n v="84.154329718399239"/>
    <n v="99.954510936453715"/>
    <n v="1232272.1128000002"/>
    <n v="6748764.8871999998"/>
    <n v="8019510"/>
  </r>
  <r>
    <s v="F0730"/>
    <x v="0"/>
    <s v="Lomé"/>
    <x v="0"/>
    <x v="1"/>
    <x v="2"/>
    <n v="0.98"/>
    <n v="9913"/>
    <n v="5558"/>
    <n v="18.399999999999999"/>
    <x v="1"/>
    <n v="1.43"/>
    <x v="0"/>
    <n v="3275"/>
    <n v="30"/>
    <n v="0.43930000000000002"/>
    <n v="43.93"/>
    <n v="6505"/>
    <n v="108"/>
    <s v="Local Market"/>
    <s v="No"/>
    <n v="584482"/>
    <n v="55.452836932115254"/>
    <n v="99.445842294331342"/>
    <n v="256762.94260000001"/>
    <n v="327719.05739999999"/>
    <n v="590987"/>
  </r>
  <r>
    <s v="F0143"/>
    <x v="4"/>
    <s v="Eastern"/>
    <x v="4"/>
    <x v="0"/>
    <x v="4"/>
    <n v="1.66"/>
    <n v="3528"/>
    <n v="2719"/>
    <n v="1"/>
    <x v="0"/>
    <n v="0.09"/>
    <x v="0"/>
    <n v="200"/>
    <n v="14"/>
    <n v="0.22920000000000001"/>
    <n v="22.92"/>
    <n v="24643"/>
    <n v="243"/>
    <s v="Export"/>
    <s v="No"/>
    <n v="629267"/>
    <n v="74.175192855285886"/>
    <n v="99.969414751265461"/>
    <n v="144227.99640000006"/>
    <n v="485039.00359999994"/>
    <n v="653910"/>
  </r>
  <r>
    <s v="F0598"/>
    <x v="1"/>
    <s v="Kano"/>
    <x v="4"/>
    <x v="0"/>
    <x v="3"/>
    <n v="1.4"/>
    <n v="3445"/>
    <n v="3026"/>
    <n v="1.7"/>
    <x v="2"/>
    <n v="1.25"/>
    <x v="0"/>
    <n v="200"/>
    <n v="7"/>
    <n v="0.1216"/>
    <n v="12.16"/>
    <n v="34467"/>
    <n v="297"/>
    <s v="Processor"/>
    <s v="No"/>
    <n v="855068"/>
    <n v="84.436445019026792"/>
    <n v="99.977516342808329"/>
    <n v="103976.26880000008"/>
    <n v="751091.73119999992"/>
    <n v="889535"/>
  </r>
  <r>
    <s v="F1497"/>
    <x v="1"/>
    <s v="Oyo"/>
    <x v="3"/>
    <x v="0"/>
    <x v="3"/>
    <n v="3"/>
    <n v="9833"/>
    <n v="8735"/>
    <n v="10.199999999999999"/>
    <x v="1"/>
    <n v="1.67"/>
    <x v="2"/>
    <n v="2712"/>
    <n v="7"/>
    <n v="0.1116"/>
    <n v="11.16"/>
    <n v="82921"/>
    <n v="353"/>
    <s v="Local Market"/>
    <s v="Yes"/>
    <n v="2966988"/>
    <n v="86.424615921327501"/>
    <n v="99.911079314169697"/>
    <n v="331115.86079999991"/>
    <n v="2635872.1392000001"/>
    <n v="3049909"/>
  </r>
  <r>
    <s v="F0212"/>
    <x v="0"/>
    <s v="Savanes"/>
    <x v="2"/>
    <x v="0"/>
    <x v="6"/>
    <n v="0.82"/>
    <n v="14386"/>
    <n v="11623"/>
    <n v="2.6"/>
    <x v="2"/>
    <n v="1.37"/>
    <x v="2"/>
    <n v="200"/>
    <n v="4"/>
    <n v="0.192"/>
    <n v="19.2"/>
    <n v="14270"/>
    <n v="292"/>
    <s v="Processor"/>
    <s v="Yes"/>
    <n v="3345507"/>
    <n v="80.456817699508036"/>
    <n v="99.994047223967542"/>
    <n v="642337.34400000004"/>
    <n v="2703169.656"/>
    <n v="3359777"/>
  </r>
  <r>
    <s v="F1269"/>
    <x v="2"/>
    <s v="Borgou"/>
    <x v="4"/>
    <x v="0"/>
    <x v="7"/>
    <n v="2.56"/>
    <n v="77872"/>
    <n v="54736"/>
    <n v="6.8"/>
    <x v="2"/>
    <n v="0.52"/>
    <x v="0"/>
    <n v="240"/>
    <n v="5"/>
    <n v="0.29710000000000003"/>
    <n v="29.71"/>
    <n v="98183"/>
    <n v="350"/>
    <s v="Local Market"/>
    <s v="Yes"/>
    <n v="18867601"/>
    <n v="69.926119283547678"/>
    <n v="99.998734563253493"/>
    <n v="5605564.257100001"/>
    <n v="13262036.742899999"/>
    <n v="18965784"/>
  </r>
  <r>
    <s v="F0947"/>
    <x v="3"/>
    <s v="Abidjan"/>
    <x v="2"/>
    <x v="1"/>
    <x v="6"/>
    <n v="0.63"/>
    <n v="5482"/>
    <n v="4351"/>
    <n v="25"/>
    <x v="1"/>
    <n v="1.62"/>
    <x v="0"/>
    <n v="7144"/>
    <n v="4"/>
    <n v="0.20629999999999998"/>
    <n v="20.63"/>
    <n v="15482"/>
    <n v="371"/>
    <s v="Processor"/>
    <s v="No"/>
    <n v="1575453"/>
    <n v="78.597620022188224"/>
    <n v="99.550955884432739"/>
    <n v="325015.95389999985"/>
    <n v="1250437.0461000002"/>
    <n v="1590935"/>
  </r>
  <r>
    <s v="F1464"/>
    <x v="0"/>
    <s v="Lomé"/>
    <x v="1"/>
    <x v="1"/>
    <x v="7"/>
    <n v="2.77"/>
    <n v="38441"/>
    <n v="29711"/>
    <n v="4.3"/>
    <x v="1"/>
    <n v="1.35"/>
    <x v="2"/>
    <n v="956"/>
    <n v="1"/>
    <n v="0.2271"/>
    <n v="22.71"/>
    <n v="92447"/>
    <n v="310"/>
    <s v="Local Market"/>
    <s v="Yes"/>
    <n v="9024903"/>
    <n v="76.506304229847501"/>
    <n v="99.989514497085224"/>
    <n v="2049555.4712999994"/>
    <n v="6975347.5287000006"/>
    <n v="9117350"/>
  </r>
  <r>
    <s v="F0561"/>
    <x v="0"/>
    <s v="Lomé"/>
    <x v="1"/>
    <x v="1"/>
    <x v="5"/>
    <n v="3.12"/>
    <n v="2890"/>
    <n v="2246"/>
    <n v="13.6"/>
    <x v="1"/>
    <n v="1.07"/>
    <x v="0"/>
    <n v="2898"/>
    <n v="14"/>
    <n v="0.2225"/>
    <n v="22.25"/>
    <n v="28204"/>
    <n v="157"/>
    <s v="Local Market"/>
    <s v="No"/>
    <n v="317994"/>
    <n v="71.415876174905691"/>
    <n v="99.162906775891258"/>
    <n v="70753.665000000008"/>
    <n v="247240.33499999999"/>
    <n v="346198"/>
  </r>
  <r>
    <s v="F0404"/>
    <x v="1"/>
    <s v="Enugu"/>
    <x v="1"/>
    <x v="1"/>
    <x v="7"/>
    <n v="1.1200000000000001"/>
    <n v="26907"/>
    <n v="19564"/>
    <n v="11"/>
    <x v="0"/>
    <n v="0.34"/>
    <x v="2"/>
    <n v="1714"/>
    <n v="2"/>
    <n v="0.27289999999999998"/>
    <n v="27.29"/>
    <n v="26776"/>
    <n v="422"/>
    <s v="Local Market"/>
    <s v="No"/>
    <n v="8144958"/>
    <n v="72.471753997376823"/>
    <n v="99.979025259510408"/>
    <n v="2222759.0381999994"/>
    <n v="5922198.9618000006"/>
    <n v="8171734"/>
  </r>
  <r>
    <s v="F0169"/>
    <x v="0"/>
    <s v="Lomé"/>
    <x v="0"/>
    <x v="1"/>
    <x v="5"/>
    <n v="0.53"/>
    <n v="496"/>
    <n v="295"/>
    <n v="39.799999999999997"/>
    <x v="1"/>
    <n v="2.02"/>
    <x v="0"/>
    <n v="8718"/>
    <n v="30"/>
    <n v="0.40409999999999996"/>
    <n v="40.409999999999997"/>
    <n v="5055"/>
    <n v="197"/>
    <s v="Processor"/>
    <s v="Yes"/>
    <n v="43761"/>
    <n v="53.419329523107187"/>
    <n v="82.141101278269417"/>
    <n v="17683.820099999997"/>
    <n v="26077.179900000003"/>
    <n v="48816"/>
  </r>
  <r>
    <s v="F0916"/>
    <x v="0"/>
    <s v="Lomé"/>
    <x v="2"/>
    <x v="1"/>
    <x v="1"/>
    <n v="1.05"/>
    <n v="9343"/>
    <n v="7371"/>
    <n v="3.4"/>
    <x v="0"/>
    <n v="0.96"/>
    <x v="1"/>
    <n v="473"/>
    <n v="2"/>
    <n v="0.21100000000000002"/>
    <n v="21.1"/>
    <n v="14492"/>
    <n v="255"/>
    <s v="Local Market"/>
    <s v="No"/>
    <n v="1845844"/>
    <n v="78.285369739659927"/>
    <n v="99.97457448546929"/>
    <n v="389473.08400000003"/>
    <n v="1456370.916"/>
    <n v="1860336"/>
  </r>
  <r>
    <s v="F0261"/>
    <x v="2"/>
    <s v="Ouémé"/>
    <x v="2"/>
    <x v="0"/>
    <x v="2"/>
    <n v="0.5"/>
    <n v="3548"/>
    <n v="3143"/>
    <n v="1"/>
    <x v="0"/>
    <n v="0.55000000000000004"/>
    <x v="0"/>
    <n v="200"/>
    <n v="3"/>
    <n v="0.11410000000000001"/>
    <n v="11.41"/>
    <n v="2804"/>
    <n v="96"/>
    <s v="Processor"/>
    <s v="No"/>
    <n v="295707"/>
    <n v="87.757848554994638"/>
    <n v="99.933000793940593"/>
    <n v="33740.16869999998"/>
    <n v="261966.83130000002"/>
    <n v="298511"/>
  </r>
  <r>
    <s v="F1108"/>
    <x v="0"/>
    <s v="Central"/>
    <x v="1"/>
    <x v="0"/>
    <x v="5"/>
    <n v="0.37"/>
    <n v="505"/>
    <n v="438"/>
    <n v="5.4"/>
    <x v="2"/>
    <n v="1.3"/>
    <x v="2"/>
    <n v="200"/>
    <n v="7"/>
    <n v="0.13220000000000001"/>
    <n v="13.22"/>
    <n v="3143"/>
    <n v="215"/>
    <s v="Local Market"/>
    <s v="No"/>
    <n v="89886"/>
    <n v="83.848123488374597"/>
    <n v="99.785013275430245"/>
    <n v="11882.929199999999"/>
    <n v="78003.070800000001"/>
    <n v="93029"/>
  </r>
  <r>
    <s v="F0209"/>
    <x v="3"/>
    <s v="Abidjan"/>
    <x v="0"/>
    <x v="1"/>
    <x v="2"/>
    <n v="1.53"/>
    <n v="18430"/>
    <n v="7372"/>
    <n v="32.200000000000003"/>
    <x v="1"/>
    <n v="1.38"/>
    <x v="0"/>
    <n v="7905"/>
    <n v="60"/>
    <n v="0.6"/>
    <n v="60"/>
    <n v="13076"/>
    <n v="107"/>
    <s v="Local Market"/>
    <s v="Yes"/>
    <n v="759935"/>
    <n v="39.323373147342018"/>
    <n v="98.977375483660651"/>
    <n v="455961"/>
    <n v="303974"/>
    <n v="773011"/>
  </r>
  <r>
    <s v="F0996"/>
    <x v="1"/>
    <s v="Kaduna"/>
    <x v="3"/>
    <x v="1"/>
    <x v="5"/>
    <n v="3.75"/>
    <n v="3478"/>
    <n v="3170"/>
    <n v="40.4"/>
    <x v="2"/>
    <n v="1.63"/>
    <x v="2"/>
    <n v="1466"/>
    <n v="1"/>
    <n v="8.8399999999999992E-2"/>
    <n v="8.84"/>
    <n v="54165"/>
    <n v="223"/>
    <s v="Export"/>
    <s v="Yes"/>
    <n v="644210"/>
    <n v="84.089756362985497"/>
    <n v="99.790084123858961"/>
    <n v="56948.16399999999"/>
    <n v="587261.83600000001"/>
    <n v="698375"/>
  </r>
  <r>
    <s v="F1128"/>
    <x v="3"/>
    <s v="Abidjan"/>
    <x v="1"/>
    <x v="0"/>
    <x v="6"/>
    <n v="1.7"/>
    <n v="21052"/>
    <n v="16458"/>
    <n v="3.8"/>
    <x v="2"/>
    <n v="0.22"/>
    <x v="2"/>
    <n v="200"/>
    <n v="4"/>
    <n v="0.21820000000000001"/>
    <n v="21.82"/>
    <n v="58642"/>
    <n v="366"/>
    <s v="Local Market"/>
    <s v="Yes"/>
    <n v="5904550"/>
    <n v="77.411178274990988"/>
    <n v="99.996646091556329"/>
    <n v="1288372.8099999996"/>
    <n v="4616177.1900000004"/>
    <n v="5963192"/>
  </r>
  <r>
    <s v="F1225"/>
    <x v="3"/>
    <s v="Sassandra"/>
    <x v="0"/>
    <x v="1"/>
    <x v="5"/>
    <n v="1.64"/>
    <n v="1518"/>
    <n v="915"/>
    <n v="21.4"/>
    <x v="1"/>
    <n v="1.3"/>
    <x v="0"/>
    <n v="6127"/>
    <n v="30"/>
    <n v="0.39679999999999999"/>
    <n v="39.68"/>
    <n v="14901"/>
    <n v="213"/>
    <s v="Processor"/>
    <s v="No"/>
    <n v="171919"/>
    <n v="55.508800342575739"/>
    <n v="96.720372551118729"/>
    <n v="68217.459200000012"/>
    <n v="103701.54079999999"/>
    <n v="186820"/>
  </r>
  <r>
    <s v="F0728"/>
    <x v="1"/>
    <s v="Ogun"/>
    <x v="3"/>
    <x v="0"/>
    <x v="2"/>
    <n v="3.65"/>
    <n v="42405"/>
    <n v="26859"/>
    <n v="7.2"/>
    <x v="1"/>
    <n v="0.68"/>
    <x v="0"/>
    <n v="1872"/>
    <n v="30"/>
    <n v="0.36659999999999998"/>
    <n v="36.659999999999997"/>
    <n v="28554"/>
    <n v="84"/>
    <s v="Local Market"/>
    <s v="Yes"/>
    <n v="2203169"/>
    <n v="62.529590123863933"/>
    <n v="99.916118622248376"/>
    <n v="807681.75540000014"/>
    <n v="1395487.2445999999"/>
    <n v="2231723"/>
  </r>
  <r>
    <s v="F0489"/>
    <x v="1"/>
    <s v="Kano"/>
    <x v="2"/>
    <x v="0"/>
    <x v="7"/>
    <n v="2.2999999999999998"/>
    <n v="50081"/>
    <n v="35722"/>
    <n v="4.2"/>
    <x v="0"/>
    <n v="1.02"/>
    <x v="0"/>
    <n v="569"/>
    <n v="3"/>
    <n v="0.28670000000000001"/>
    <n v="28.67"/>
    <n v="82330"/>
    <n v="402"/>
    <s v="Local Market"/>
    <s v="No"/>
    <n v="14133743"/>
    <n v="70.91690428080949"/>
    <n v="99.995997488195229"/>
    <n v="4052144.1180999987"/>
    <n v="10081598.881900001"/>
    <n v="14216073"/>
  </r>
  <r>
    <s v="F0412"/>
    <x v="3"/>
    <s v="Bouaké"/>
    <x v="4"/>
    <x v="1"/>
    <x v="4"/>
    <n v="1.8"/>
    <n v="2621"/>
    <n v="1675"/>
    <n v="35.700000000000003"/>
    <x v="1"/>
    <n v="0.99"/>
    <x v="0"/>
    <n v="9033"/>
    <n v="30"/>
    <n v="0.36060000000000003"/>
    <n v="36.06"/>
    <n v="19158"/>
    <n v="279"/>
    <s v="Local Market"/>
    <s v="No"/>
    <n v="434461"/>
    <n v="61.239578456810662"/>
    <n v="98.008681294213858"/>
    <n v="156666.63660000003"/>
    <n v="277794.36339999997"/>
    <n v="453619"/>
  </r>
  <r>
    <s v="F0153"/>
    <x v="0"/>
    <s v="Plateaux"/>
    <x v="1"/>
    <x v="1"/>
    <x v="0"/>
    <n v="1.47"/>
    <n v="9877"/>
    <n v="8345"/>
    <n v="78.3"/>
    <x v="1"/>
    <n v="3"/>
    <x v="0"/>
    <n v="18320"/>
    <n v="7"/>
    <n v="0.15509999999999999"/>
    <n v="15.51"/>
    <n v="17026"/>
    <n v="230"/>
    <s v="Local Market"/>
    <s v="No"/>
    <n v="1864811"/>
    <n v="83.725573144751635"/>
    <n v="99.026483165120041"/>
    <n v="289232.18610000005"/>
    <n v="1575578.8139"/>
    <n v="1881837"/>
  </r>
  <r>
    <s v="F0248"/>
    <x v="1"/>
    <s v="Lagos"/>
    <x v="3"/>
    <x v="0"/>
    <x v="3"/>
    <n v="1.55"/>
    <n v="5206"/>
    <n v="4985"/>
    <n v="4.3"/>
    <x v="2"/>
    <n v="1.53"/>
    <x v="2"/>
    <n v="200"/>
    <n v="1"/>
    <n v="4.2300000000000004E-2"/>
    <n v="4.2300000000000004"/>
    <n v="32888"/>
    <n v="354"/>
    <s v="Local Market"/>
    <s v="No"/>
    <n v="1713956"/>
    <n v="93.966928998811568"/>
    <n v="99.988550780722264"/>
    <n v="72500.338800000027"/>
    <n v="1641455.6612"/>
    <n v="1746844"/>
  </r>
  <r>
    <s v="F0704"/>
    <x v="2"/>
    <s v="Mono"/>
    <x v="2"/>
    <x v="0"/>
    <x v="3"/>
    <n v="9"/>
    <n v="22078"/>
    <n v="13895"/>
    <n v="35.5"/>
    <x v="1"/>
    <n v="0.82"/>
    <x v="2"/>
    <n v="6491"/>
    <n v="30"/>
    <n v="0.37060000000000004"/>
    <n v="37.06"/>
    <n v="239992"/>
    <n v="272"/>
    <s v="Local Market"/>
    <s v="Yes"/>
    <n v="3495163"/>
    <n v="58.895965286581145"/>
    <n v="99.826218724524153"/>
    <n v="1295307.4078000002"/>
    <n v="2199855.5921999998"/>
    <n v="3735155"/>
  </r>
  <r>
    <s v="F0845"/>
    <x v="3"/>
    <s v="Bouaké"/>
    <x v="4"/>
    <x v="0"/>
    <x v="6"/>
    <n v="7.23"/>
    <n v="121426"/>
    <n v="97237"/>
    <n v="149.4"/>
    <x v="0"/>
    <n v="5.86"/>
    <x v="1"/>
    <n v="21673"/>
    <n v="1"/>
    <n v="0.19920000000000002"/>
    <n v="19.920000000000002"/>
    <n v="170935"/>
    <n v="312"/>
    <s v="Processor"/>
    <s v="No"/>
    <n v="29841957"/>
    <n v="79.623913502237627"/>
    <n v="99.927787698699603"/>
    <n v="5944517.8344000019"/>
    <n v="23897439.165599998"/>
    <n v="30012892"/>
  </r>
  <r>
    <s v="F0176"/>
    <x v="2"/>
    <s v="Ouémé"/>
    <x v="1"/>
    <x v="0"/>
    <x v="3"/>
    <n v="3.16"/>
    <n v="9433"/>
    <n v="8097"/>
    <n v="26.3"/>
    <x v="1"/>
    <n v="2.08"/>
    <x v="0"/>
    <n v="5126"/>
    <n v="7"/>
    <n v="0.1416"/>
    <n v="14.16"/>
    <n v="60376"/>
    <n v="329"/>
    <s v="Processor"/>
    <s v="Yes"/>
    <n v="2571772"/>
    <n v="83.871008955423491"/>
    <n v="99.805254111850843"/>
    <n v="364162.9151999997"/>
    <n v="2207609.0848000003"/>
    <n v="2632148"/>
  </r>
  <r>
    <s v="F1381"/>
    <x v="3"/>
    <s v="Korhogo"/>
    <x v="1"/>
    <x v="0"/>
    <x v="3"/>
    <n v="1.08"/>
    <n v="3053"/>
    <n v="2455"/>
    <n v="43.1"/>
    <x v="1"/>
    <n v="1.1499999999999999"/>
    <x v="2"/>
    <n v="10834"/>
    <n v="14"/>
    <n v="0.19570000000000001"/>
    <n v="19.57"/>
    <n v="31793"/>
    <n v="378"/>
    <s v="Local Market"/>
    <s v="Yes"/>
    <n v="876084"/>
    <n v="77.613416927623462"/>
    <n v="98.806666541833309"/>
    <n v="171449.63879999996"/>
    <n v="704634.36120000004"/>
    <n v="907877"/>
  </r>
  <r>
    <s v="F1271"/>
    <x v="3"/>
    <s v="Bouaké"/>
    <x v="3"/>
    <x v="0"/>
    <x v="4"/>
    <n v="5.01"/>
    <n v="9306"/>
    <n v="3722"/>
    <n v="47.4"/>
    <x v="3"/>
    <n v="2.31"/>
    <x v="2"/>
    <n v="10088"/>
    <n v="60"/>
    <n v="0.6"/>
    <n v="60"/>
    <n v="83231"/>
    <n v="203"/>
    <s v="Local Market"/>
    <s v="No"/>
    <n v="654692"/>
    <n v="35.488363962093608"/>
    <n v="98.632919694873308"/>
    <n v="392815.19999999995"/>
    <n v="261876.80000000002"/>
    <n v="737923"/>
  </r>
  <r>
    <s v="F0742"/>
    <x v="4"/>
    <s v="Central"/>
    <x v="4"/>
    <x v="0"/>
    <x v="1"/>
    <n v="0.85"/>
    <n v="9177"/>
    <n v="7111"/>
    <n v="25.3"/>
    <x v="2"/>
    <n v="1.68"/>
    <x v="0"/>
    <n v="1039"/>
    <n v="4"/>
    <n v="0.22510000000000002"/>
    <n v="22.51"/>
    <n v="15660"/>
    <n v="247"/>
    <s v="Local Market"/>
    <s v="No"/>
    <n v="1722154"/>
    <n v="76.791712726448267"/>
    <n v="99.94021224365784"/>
    <n v="387656.86540000024"/>
    <n v="1334497.1345999998"/>
    <n v="1737814"/>
  </r>
  <r>
    <s v="F0711"/>
    <x v="4"/>
    <s v="Northern"/>
    <x v="0"/>
    <x v="1"/>
    <x v="6"/>
    <n v="0.91"/>
    <n v="10348"/>
    <n v="8891"/>
    <n v="16.899999999999999"/>
    <x v="1"/>
    <n v="1.6"/>
    <x v="2"/>
    <n v="4527"/>
    <n v="2"/>
    <n v="0.14080000000000001"/>
    <n v="14.08"/>
    <n v="29777"/>
    <n v="347"/>
    <s v="Processor"/>
    <s v="No"/>
    <n v="3020022"/>
    <n v="85.081111981478116"/>
    <n v="99.851563988315291"/>
    <n v="425219.09759999998"/>
    <n v="2594802.9024"/>
    <n v="3049799"/>
  </r>
  <r>
    <s v="F0325"/>
    <x v="1"/>
    <s v="Lagos"/>
    <x v="3"/>
    <x v="0"/>
    <x v="2"/>
    <n v="0.25"/>
    <n v="2914"/>
    <n v="2436"/>
    <n v="11.7"/>
    <x v="3"/>
    <n v="0.85"/>
    <x v="1"/>
    <n v="2370"/>
    <n v="7"/>
    <n v="0.16370000000000001"/>
    <n v="16.37"/>
    <n v="2373"/>
    <n v="89"/>
    <s v="Local Market"/>
    <s v="Yes"/>
    <n v="209893"/>
    <n v="82.69506934695147"/>
    <n v="98.883476392827859"/>
    <n v="34359.484100000001"/>
    <n v="175533.5159"/>
    <n v="212266"/>
  </r>
  <r>
    <s v="F1463"/>
    <x v="0"/>
    <s v="Central"/>
    <x v="0"/>
    <x v="1"/>
    <x v="3"/>
    <n v="2.0499999999999998"/>
    <n v="5224"/>
    <n v="2089"/>
    <n v="108.7"/>
    <x v="1"/>
    <n v="4.13"/>
    <x v="0"/>
    <n v="19180"/>
    <n v="60"/>
    <n v="0.6"/>
    <n v="60"/>
    <n v="57463"/>
    <n v="272"/>
    <s v="Local Market"/>
    <s v="Yes"/>
    <n v="485883"/>
    <n v="35.769693712661912"/>
    <n v="96.470020944297005"/>
    <n v="291529.8"/>
    <n v="194353.2"/>
    <n v="543346"/>
  </r>
  <r>
    <s v="F0876"/>
    <x v="1"/>
    <s v="Kaduna"/>
    <x v="4"/>
    <x v="0"/>
    <x v="6"/>
    <n v="0.66"/>
    <n v="11246"/>
    <n v="9247"/>
    <n v="17.2"/>
    <x v="2"/>
    <n v="1.84"/>
    <x v="0"/>
    <n v="805"/>
    <n v="2"/>
    <n v="0.1777"/>
    <n v="17.77"/>
    <n v="13015"/>
    <n v="298"/>
    <s v="Local Market"/>
    <s v="Yes"/>
    <n v="2714230"/>
    <n v="81.837580745404239"/>
    <n v="99.970483033244179"/>
    <n v="482318.67100000009"/>
    <n v="2231911.3289999999"/>
    <n v="2727245"/>
  </r>
  <r>
    <s v="F1255"/>
    <x v="2"/>
    <s v="Borgou"/>
    <x v="4"/>
    <x v="0"/>
    <x v="4"/>
    <n v="1.26"/>
    <n v="2968"/>
    <n v="1187"/>
    <n v="7.3"/>
    <x v="2"/>
    <n v="1.18"/>
    <x v="0"/>
    <n v="219"/>
    <n v="60"/>
    <n v="0.6"/>
    <n v="60"/>
    <n v="22802"/>
    <n v="292"/>
    <s v="Local Market"/>
    <s v="No"/>
    <n v="320117"/>
    <n v="37.340246530521789"/>
    <n v="99.93613652203581"/>
    <n v="192070.2"/>
    <n v="128046.8"/>
    <n v="342919"/>
  </r>
  <r>
    <s v="F1023"/>
    <x v="3"/>
    <s v="Abidjan"/>
    <x v="1"/>
    <x v="0"/>
    <x v="2"/>
    <n v="3.18"/>
    <n v="35058"/>
    <n v="27471"/>
    <n v="39.799999999999997"/>
    <x v="4"/>
    <n v="1.57"/>
    <x v="2"/>
    <n v="9031"/>
    <n v="14"/>
    <n v="0.21640000000000001"/>
    <n v="21.64"/>
    <n v="35483"/>
    <n v="103"/>
    <s v="Local Market"/>
    <s v="Yes"/>
    <n v="2756704"/>
    <n v="77.364204274283921"/>
    <n v="99.676561777560025"/>
    <n v="596550.74560000002"/>
    <n v="2160153.2544"/>
    <n v="2792187"/>
  </r>
  <r>
    <s v="F0632"/>
    <x v="4"/>
    <s v="Eastern"/>
    <x v="1"/>
    <x v="0"/>
    <x v="7"/>
    <n v="0.73"/>
    <n v="11619"/>
    <n v="8158"/>
    <n v="44.9"/>
    <x v="1"/>
    <n v="1.73"/>
    <x v="0"/>
    <n v="12334"/>
    <n v="5"/>
    <n v="0.29780000000000001"/>
    <n v="29.78"/>
    <n v="23525"/>
    <n v="332"/>
    <s v="Local Market"/>
    <s v="No"/>
    <n v="2645513"/>
    <n v="69.601078313609605"/>
    <n v="99.537885934932362"/>
    <n v="787833.7714000002"/>
    <n v="1857679.2285999998"/>
    <n v="2669038"/>
  </r>
  <r>
    <s v="F1436"/>
    <x v="2"/>
    <s v="Atlantique"/>
    <x v="2"/>
    <x v="1"/>
    <x v="4"/>
    <n v="1.1100000000000001"/>
    <n v="2369"/>
    <n v="1418"/>
    <n v="11.1"/>
    <x v="1"/>
    <n v="1.03"/>
    <x v="0"/>
    <n v="2654"/>
    <n v="30"/>
    <n v="0.40130000000000005"/>
    <n v="40.130000000000003"/>
    <n v="18388"/>
    <n v="253"/>
    <s v="Processor"/>
    <s v="No"/>
    <n v="334125"/>
    <n v="56.747024223220144"/>
    <n v="99.247119964370114"/>
    <n v="134084.36249999999"/>
    <n v="200040.63750000001"/>
    <n v="352513"/>
  </r>
  <r>
    <s v="F0092"/>
    <x v="3"/>
    <s v="Abidjan"/>
    <x v="3"/>
    <x v="0"/>
    <x v="4"/>
    <n v="2.36"/>
    <n v="3525"/>
    <n v="3109"/>
    <n v="6.5"/>
    <x v="2"/>
    <n v="0.99"/>
    <x v="0"/>
    <n v="233"/>
    <n v="7"/>
    <n v="0.11800000000000001"/>
    <n v="11.8"/>
    <n v="48158"/>
    <n v="197"/>
    <s v="Local Market"/>
    <s v="Yes"/>
    <n v="557958"/>
    <n v="81.192206772301006"/>
    <n v="99.961558513551864"/>
    <n v="65839.043999999994"/>
    <n v="492118.95600000001"/>
    <n v="606116"/>
  </r>
  <r>
    <s v="F0456"/>
    <x v="3"/>
    <s v="Abidjan"/>
    <x v="2"/>
    <x v="0"/>
    <x v="0"/>
    <n v="1.55"/>
    <n v="11985"/>
    <n v="10094"/>
    <n v="42.5"/>
    <x v="1"/>
    <n v="2.3199999999999998"/>
    <x v="2"/>
    <n v="12060"/>
    <n v="7"/>
    <n v="0.15770000000000001"/>
    <n v="15.77"/>
    <n v="23707"/>
    <n v="295"/>
    <s v="Local Market"/>
    <s v="No"/>
    <n v="2912186"/>
    <n v="83.549852389034612"/>
    <n v="99.589222086772239"/>
    <n v="459251.73219999997"/>
    <n v="2452934.2678"/>
    <n v="2935893"/>
  </r>
  <r>
    <s v="F0503"/>
    <x v="4"/>
    <s v="Greater Accra"/>
    <x v="4"/>
    <x v="1"/>
    <x v="3"/>
    <n v="1.0900000000000001"/>
    <n v="3731"/>
    <n v="3169"/>
    <n v="26.4"/>
    <x v="1"/>
    <n v="1.88"/>
    <x v="1"/>
    <n v="5880"/>
    <n v="7"/>
    <n v="0.15049999999999999"/>
    <n v="15.05"/>
    <n v="26521"/>
    <n v="377"/>
    <s v="Local Market"/>
    <s v="Yes"/>
    <n v="1150365"/>
    <n v="83.0356608456554"/>
    <n v="99.500376417087125"/>
    <n v="173129.9325"/>
    <n v="977235.0675"/>
    <n v="1176886"/>
  </r>
  <r>
    <s v="F0139"/>
    <x v="0"/>
    <s v="Lomé"/>
    <x v="1"/>
    <x v="1"/>
    <x v="1"/>
    <n v="1.36"/>
    <n v="12203"/>
    <n v="9547"/>
    <n v="1"/>
    <x v="0"/>
    <n v="0.15"/>
    <x v="2"/>
    <n v="200"/>
    <n v="5"/>
    <n v="0.21760000000000002"/>
    <n v="21.76"/>
    <n v="26053"/>
    <n v="211"/>
    <s v="Processor"/>
    <s v="No"/>
    <n v="1968020"/>
    <n v="77.217777282978105"/>
    <n v="99.989970276915642"/>
    <n v="428241.152"/>
    <n v="1539778.848"/>
    <n v="1994073"/>
  </r>
  <r>
    <s v="F0231"/>
    <x v="0"/>
    <s v="Savanes"/>
    <x v="4"/>
    <x v="0"/>
    <x v="7"/>
    <n v="2.56"/>
    <n v="69506"/>
    <n v="52400"/>
    <n v="2.4"/>
    <x v="1"/>
    <n v="7.0000000000000007E-2"/>
    <x v="0"/>
    <n v="493"/>
    <n v="2"/>
    <n v="0.24609999999999999"/>
    <n v="24.61"/>
    <n v="52292"/>
    <n v="424"/>
    <s v="Local Market"/>
    <s v="Yes"/>
    <n v="21942639"/>
    <n v="75.210763525923312"/>
    <n v="99.997758574464271"/>
    <n v="5400083.4578999989"/>
    <n v="16542555.542100001"/>
    <n v="21994931"/>
  </r>
  <r>
    <s v="F1335"/>
    <x v="4"/>
    <s v="Central"/>
    <x v="2"/>
    <x v="0"/>
    <x v="2"/>
    <n v="3.07"/>
    <n v="35242"/>
    <n v="27418"/>
    <n v="2.1"/>
    <x v="2"/>
    <n v="0.64"/>
    <x v="0"/>
    <n v="200"/>
    <n v="14"/>
    <n v="0.222"/>
    <n v="22.2"/>
    <n v="27052"/>
    <n v="109"/>
    <s v="Processor"/>
    <s v="Yes"/>
    <n v="2931425"/>
    <n v="77.08860504915198"/>
    <n v="99.993239764919579"/>
    <n v="650776.35000000009"/>
    <n v="2280648.65"/>
    <n v="2958477"/>
  </r>
  <r>
    <s v="F0038"/>
    <x v="0"/>
    <s v="Plateaux"/>
    <x v="3"/>
    <x v="1"/>
    <x v="6"/>
    <n v="2.42"/>
    <n v="38129"/>
    <n v="31322"/>
    <n v="22.4"/>
    <x v="1"/>
    <n v="1.53"/>
    <x v="2"/>
    <n v="4190"/>
    <n v="3"/>
    <n v="0.17850000000000002"/>
    <n v="17.850000000000001"/>
    <n v="46960"/>
    <n v="287"/>
    <s v="Export"/>
    <s v="No"/>
    <n v="8848370"/>
    <n v="81.71631580840733"/>
    <n v="99.952896632277827"/>
    <n v="1579434.0449999999"/>
    <n v="7268935.9550000001"/>
    <n v="8895330"/>
  </r>
  <r>
    <s v="F0839"/>
    <x v="2"/>
    <s v="Mono"/>
    <x v="0"/>
    <x v="1"/>
    <x v="7"/>
    <n v="0.63"/>
    <n v="14310"/>
    <n v="10052"/>
    <n v="45.4"/>
    <x v="1"/>
    <n v="2.13"/>
    <x v="2"/>
    <n v="10109"/>
    <n v="4"/>
    <n v="0.29749999999999999"/>
    <n v="29.75"/>
    <n v="22905"/>
    <n v="491"/>
    <s v="Local Market"/>
    <s v="No"/>
    <n v="4853163"/>
    <n v="69.920005371130998"/>
    <n v="99.792681316175248"/>
    <n v="1443815.9925000002"/>
    <n v="3409347.0074999998"/>
    <n v="4876068"/>
  </r>
  <r>
    <s v="F1385"/>
    <x v="0"/>
    <s v="Central"/>
    <x v="0"/>
    <x v="1"/>
    <x v="4"/>
    <n v="1.48"/>
    <n v="3847"/>
    <n v="3569"/>
    <n v="1"/>
    <x v="0"/>
    <n v="0.42"/>
    <x v="0"/>
    <n v="200"/>
    <n v="1"/>
    <n v="7.2099999999999997E-2"/>
    <n v="7.21"/>
    <n v="17116"/>
    <n v="197"/>
    <s v="Local Market"/>
    <s v="Yes"/>
    <n v="678747"/>
    <n v="90.507663333156103"/>
    <n v="99.971258710407071"/>
    <n v="48937.658700000029"/>
    <n v="629809.34129999997"/>
    <n v="695863"/>
  </r>
  <r>
    <s v="F0399"/>
    <x v="4"/>
    <s v="Greater Accra"/>
    <x v="1"/>
    <x v="1"/>
    <x v="6"/>
    <n v="3.77"/>
    <n v="36453"/>
    <n v="30132"/>
    <n v="8.1999999999999993"/>
    <x v="2"/>
    <n v="0.61"/>
    <x v="0"/>
    <n v="349"/>
    <n v="2"/>
    <n v="0.1734"/>
    <n v="17.34"/>
    <n v="62868"/>
    <n v="274"/>
    <s v="Local Market"/>
    <s v="Yes"/>
    <n v="8110390"/>
    <n v="82.024186364849854"/>
    <n v="99.995729976956554"/>
    <n v="1406341.6260000002"/>
    <n v="6704048.3739999998"/>
    <n v="8173258"/>
  </r>
  <r>
    <s v="F0416"/>
    <x v="1"/>
    <s v="Kaduna"/>
    <x v="1"/>
    <x v="0"/>
    <x v="7"/>
    <n v="5.45"/>
    <n v="102339"/>
    <n v="72589"/>
    <n v="1"/>
    <x v="2"/>
    <n v="0.83"/>
    <x v="1"/>
    <n v="200"/>
    <n v="3"/>
    <n v="0.29070000000000001"/>
    <n v="29.07"/>
    <n v="203893"/>
    <n v="434"/>
    <s v="Local Market"/>
    <s v="No"/>
    <n v="30984497"/>
    <n v="70.466297625815258"/>
    <n v="99.999358735734674"/>
    <n v="9007193.2778999992"/>
    <n v="21977303.722100001"/>
    <n v="31188390"/>
  </r>
  <r>
    <s v="F0925"/>
    <x v="2"/>
    <s v="Borgou"/>
    <x v="3"/>
    <x v="0"/>
    <x v="0"/>
    <n v="0.76"/>
    <n v="6210"/>
    <n v="4753"/>
    <n v="46.3"/>
    <x v="1"/>
    <n v="2.33"/>
    <x v="1"/>
    <n v="11404"/>
    <n v="14"/>
    <n v="0.2346"/>
    <n v="23.46"/>
    <n v="13059"/>
    <n v="300"/>
    <s v="Local Market"/>
    <s v="No"/>
    <n v="1387178"/>
    <n v="75.826166656073212"/>
    <n v="99.185566443394933"/>
    <n v="325431.95880000014"/>
    <n v="1061746.0411999999"/>
    <n v="1400237"/>
  </r>
  <r>
    <s v="F0793"/>
    <x v="0"/>
    <s v="Plateaux"/>
    <x v="0"/>
    <x v="1"/>
    <x v="3"/>
    <n v="7.81"/>
    <n v="15428"/>
    <n v="12518"/>
    <n v="23"/>
    <x v="2"/>
    <n v="0.68"/>
    <x v="2"/>
    <n v="739"/>
    <n v="14"/>
    <n v="0.18859999999999999"/>
    <n v="18.86"/>
    <n v="119196"/>
    <n v="294"/>
    <s v="Local Market"/>
    <s v="No"/>
    <n v="3523555"/>
    <n v="78.484983656582628"/>
    <n v="99.979713134386614"/>
    <n v="664542.47299999977"/>
    <n v="2859012.5270000002"/>
    <n v="3642751"/>
  </r>
  <r>
    <s v="F0492"/>
    <x v="0"/>
    <s v="Plateaux"/>
    <x v="1"/>
    <x v="0"/>
    <x v="1"/>
    <n v="1.23"/>
    <n v="14135"/>
    <n v="11438"/>
    <n v="22.4"/>
    <x v="1"/>
    <n v="1.38"/>
    <x v="2"/>
    <n v="4377"/>
    <n v="1"/>
    <n v="0.19079999999999997"/>
    <n v="19.079999999999998"/>
    <n v="25989"/>
    <n v="215"/>
    <s v="Local Market"/>
    <s v="No"/>
    <n v="2404213"/>
    <n v="80.054627541249673"/>
    <n v="99.819891515190918"/>
    <n v="458723.84039999987"/>
    <n v="1945489.1596000001"/>
    <n v="2430202"/>
  </r>
  <r>
    <s v="F1147"/>
    <x v="3"/>
    <s v="Korhogo"/>
    <x v="4"/>
    <x v="0"/>
    <x v="0"/>
    <n v="0.37"/>
    <n v="2786"/>
    <n v="2075"/>
    <n v="3"/>
    <x v="2"/>
    <n v="0.5"/>
    <x v="0"/>
    <n v="200"/>
    <n v="14"/>
    <n v="0.25519999999999998"/>
    <n v="25.52"/>
    <n v="4674"/>
    <n v="417"/>
    <s v="Local Market"/>
    <s v="No"/>
    <n v="851749"/>
    <n v="74.073519183861251"/>
    <n v="99.976647054084253"/>
    <n v="217366.34479999996"/>
    <n v="634382.65520000004"/>
    <n v="856423"/>
  </r>
  <r>
    <s v="F1060"/>
    <x v="0"/>
    <s v="Kara"/>
    <x v="3"/>
    <x v="1"/>
    <x v="0"/>
    <n v="1.78"/>
    <n v="11430"/>
    <n v="6739"/>
    <n v="47.8"/>
    <x v="2"/>
    <n v="2.36"/>
    <x v="0"/>
    <n v="1720"/>
    <n v="30"/>
    <n v="0.41039999999999999"/>
    <n v="41.04"/>
    <n v="19010"/>
    <n v="320"/>
    <s v="Local Market"/>
    <s v="No"/>
    <n v="2114186"/>
    <n v="58.434577300913745"/>
    <n v="99.919369809431487"/>
    <n v="867661.93439999991"/>
    <n v="1246524.0656000001"/>
    <n v="2133196"/>
  </r>
  <r>
    <s v="F1249"/>
    <x v="3"/>
    <s v="Yamoussoukro"/>
    <x v="2"/>
    <x v="1"/>
    <x v="3"/>
    <n v="6.39"/>
    <n v="18776"/>
    <n v="14887"/>
    <n v="18.399999999999999"/>
    <x v="1"/>
    <n v="1.27"/>
    <x v="2"/>
    <n v="5042"/>
    <n v="14"/>
    <n v="0.20710000000000001"/>
    <n v="20.71"/>
    <n v="171598"/>
    <n v="378"/>
    <s v="Local Market"/>
    <s v="Yes"/>
    <n v="5394374"/>
    <n v="76.845502359695644"/>
    <n v="99.909413845416395"/>
    <n v="1117174.8554000007"/>
    <n v="4277199.1445999993"/>
    <n v="5565972"/>
  </r>
  <r>
    <s v="F0228"/>
    <x v="3"/>
    <s v="Bouaké"/>
    <x v="3"/>
    <x v="0"/>
    <x v="7"/>
    <n v="1.42"/>
    <n v="30671"/>
    <n v="22770"/>
    <n v="23.4"/>
    <x v="1"/>
    <n v="0.81"/>
    <x v="0"/>
    <n v="6026"/>
    <n v="1"/>
    <n v="0.2576"/>
    <n v="25.76"/>
    <n v="53280"/>
    <n v="363"/>
    <s v="Processor"/>
    <s v="No"/>
    <n v="8123549"/>
    <n v="73.756254137147778"/>
    <n v="99.926303949856361"/>
    <n v="2092626.2224000003"/>
    <n v="6030922.7775999997"/>
    <n v="8176829"/>
  </r>
  <r>
    <s v="F0493"/>
    <x v="0"/>
    <s v="Plateaux"/>
    <x v="4"/>
    <x v="0"/>
    <x v="3"/>
    <n v="0.7"/>
    <n v="1655"/>
    <n v="1558"/>
    <n v="11.5"/>
    <x v="1"/>
    <n v="1.53"/>
    <x v="2"/>
    <n v="2119"/>
    <n v="1"/>
    <n v="5.8400000000000001E-2"/>
    <n v="5.84"/>
    <n v="16556"/>
    <n v="326"/>
    <s v="Local Market"/>
    <s v="Yes"/>
    <n v="484154"/>
    <n v="91.046595114936792"/>
    <n v="99.576800942661421"/>
    <n v="28274.593600000022"/>
    <n v="455879.40639999998"/>
    <n v="500710"/>
  </r>
  <r>
    <s v="F0544"/>
    <x v="4"/>
    <s v="Northern"/>
    <x v="3"/>
    <x v="0"/>
    <x v="7"/>
    <n v="3.09"/>
    <n v="91183"/>
    <n v="68587"/>
    <n v="18.7"/>
    <x v="1"/>
    <n v="0.99"/>
    <x v="0"/>
    <n v="3816"/>
    <n v="2"/>
    <n v="0.24780000000000002"/>
    <n v="24.78"/>
    <n v="91026"/>
    <n v="401"/>
    <s v="Local Market"/>
    <s v="Yes"/>
    <n v="27133512"/>
    <n v="74.968499837903579"/>
    <n v="99.9859832332141"/>
    <n v="6723684.2736000009"/>
    <n v="20409827.726399999"/>
    <n v="27224538"/>
  </r>
  <r>
    <s v="F0205"/>
    <x v="4"/>
    <s v="Ashanti"/>
    <x v="3"/>
    <x v="0"/>
    <x v="7"/>
    <n v="1.9"/>
    <n v="27046"/>
    <n v="20430"/>
    <n v="35.6"/>
    <x v="0"/>
    <n v="2.0499999999999998"/>
    <x v="0"/>
    <n v="4551"/>
    <n v="1"/>
    <n v="0.24460000000000001"/>
    <n v="24.46"/>
    <n v="44043"/>
    <n v="425"/>
    <s v="Local Market"/>
    <s v="Yes"/>
    <n v="8547329"/>
    <n v="75.152750068324352"/>
    <n v="99.947028251133801"/>
    <n v="2090676.6734000007"/>
    <n v="6456652.3265999993"/>
    <n v="8591372"/>
  </r>
  <r>
    <s v="F0645"/>
    <x v="4"/>
    <s v="Ashanti"/>
    <x v="0"/>
    <x v="1"/>
    <x v="6"/>
    <n v="2.73"/>
    <n v="28576"/>
    <n v="23549"/>
    <n v="11.7"/>
    <x v="1"/>
    <n v="1.72"/>
    <x v="0"/>
    <n v="3123"/>
    <n v="1"/>
    <n v="0.1759"/>
    <n v="17.59"/>
    <n v="93202"/>
    <n v="420"/>
    <s v="Local Market"/>
    <s v="Yes"/>
    <n v="9695350"/>
    <n v="81.625330641345116"/>
    <n v="99.968095383259964"/>
    <n v="1705412.0649999995"/>
    <n v="7989937.9350000005"/>
    <n v="9788552"/>
  </r>
  <r>
    <s v="F0303"/>
    <x v="3"/>
    <s v="Korhogo"/>
    <x v="2"/>
    <x v="0"/>
    <x v="0"/>
    <n v="1.77"/>
    <n v="21843"/>
    <n v="17581"/>
    <n v="27"/>
    <x v="2"/>
    <n v="0.71"/>
    <x v="2"/>
    <n v="1249"/>
    <n v="14"/>
    <n v="0.19510000000000002"/>
    <n v="19.510000000000002"/>
    <n v="25838"/>
    <n v="315"/>
    <s v="Local Market"/>
    <s v="Yes"/>
    <n v="5455548"/>
    <n v="80.11058854822484"/>
    <n v="99.977213792278093"/>
    <n v="1064377.4148000004"/>
    <n v="4391170.5851999996"/>
    <n v="5481386"/>
  </r>
  <r>
    <s v="F0015"/>
    <x v="0"/>
    <s v="Savanes"/>
    <x v="4"/>
    <x v="0"/>
    <x v="0"/>
    <n v="8.5299999999999994"/>
    <n v="68815"/>
    <n v="51549"/>
    <n v="12.8"/>
    <x v="1"/>
    <n v="1.74"/>
    <x v="0"/>
    <n v="2406"/>
    <n v="14"/>
    <n v="0.25090000000000001"/>
    <n v="25.09"/>
    <n v="144149"/>
    <n v="318"/>
    <s v="Local Market"/>
    <s v="Yes"/>
    <n v="16082102"/>
    <n v="74.244522707062771"/>
    <n v="99.985172175630709"/>
    <n v="4034999.3917999994"/>
    <n v="12047102.608200001"/>
    <n v="16226251"/>
  </r>
  <r>
    <s v="F0572"/>
    <x v="1"/>
    <s v="Rivers"/>
    <x v="0"/>
    <x v="0"/>
    <x v="0"/>
    <n v="1.62"/>
    <n v="10168"/>
    <n v="6453"/>
    <n v="15.1"/>
    <x v="3"/>
    <n v="1.66"/>
    <x v="0"/>
    <n v="3321"/>
    <n v="30"/>
    <n v="0.36530000000000001"/>
    <n v="36.53"/>
    <n v="27392"/>
    <n v="324"/>
    <s v="Local Market"/>
    <s v="No"/>
    <n v="2039152"/>
    <n v="62.628706400637967"/>
    <n v="99.839296913107106"/>
    <n v="744902.22560000001"/>
    <n v="1294249.7744"/>
    <n v="2066544"/>
  </r>
  <r>
    <s v="F1034"/>
    <x v="4"/>
    <s v="Eastern"/>
    <x v="4"/>
    <x v="0"/>
    <x v="1"/>
    <n v="1.38"/>
    <n v="16770"/>
    <n v="13628"/>
    <n v="3.8"/>
    <x v="2"/>
    <n v="1.41"/>
    <x v="0"/>
    <n v="200"/>
    <n v="1"/>
    <n v="0.18729999999999999"/>
    <n v="18.73"/>
    <n v="29403"/>
    <n v="362"/>
    <s v="Local Market"/>
    <s v="Yes"/>
    <n v="4854400"/>
    <n v="80.780712899353219"/>
    <n v="99.995904830723106"/>
    <n v="909229.12000000011"/>
    <n v="3945170.88"/>
    <n v="4883803"/>
  </r>
  <r>
    <s v="F1083"/>
    <x v="2"/>
    <s v="Mono"/>
    <x v="2"/>
    <x v="0"/>
    <x v="3"/>
    <n v="0.77"/>
    <n v="1454"/>
    <n v="988"/>
    <n v="22.5"/>
    <x v="1"/>
    <n v="1.07"/>
    <x v="2"/>
    <n v="4220"/>
    <n v="30"/>
    <n v="0.32020000000000004"/>
    <n v="32.020000000000003"/>
    <n v="24244"/>
    <n v="394"/>
    <s v="Local Market"/>
    <s v="Yes"/>
    <n v="356916"/>
    <n v="63.656075348934827"/>
    <n v="98.892853394899788"/>
    <n v="114284.50320000001"/>
    <n v="242631.49679999999"/>
    <n v="381160"/>
  </r>
  <r>
    <s v="F1312"/>
    <x v="2"/>
    <s v="Atlantique"/>
    <x v="3"/>
    <x v="0"/>
    <x v="4"/>
    <n v="2.06"/>
    <n v="5298"/>
    <n v="3355"/>
    <n v="14.5"/>
    <x v="1"/>
    <n v="0.68"/>
    <x v="1"/>
    <n v="2952"/>
    <n v="30"/>
    <n v="0.36659999999999998"/>
    <n v="36.659999999999997"/>
    <n v="45196"/>
    <n v="242"/>
    <s v="Local Market"/>
    <s v="Yes"/>
    <n v="755643"/>
    <n v="59.765355608305782"/>
    <n v="99.631386583320747"/>
    <n v="277018.72380000004"/>
    <n v="478624.27619999996"/>
    <n v="800839"/>
  </r>
  <r>
    <s v="F0279"/>
    <x v="0"/>
    <s v="Savanes"/>
    <x v="0"/>
    <x v="0"/>
    <x v="5"/>
    <n v="3.54"/>
    <n v="6619"/>
    <n v="2647"/>
    <n v="9.5"/>
    <x v="0"/>
    <n v="0.48"/>
    <x v="0"/>
    <n v="1193"/>
    <n v="60"/>
    <n v="0.6"/>
    <n v="60"/>
    <n v="26610"/>
    <n v="202"/>
    <s v="Export"/>
    <s v="Yes"/>
    <n v="501545"/>
    <n v="37.984682526909715"/>
    <n v="99.774119339966489"/>
    <n v="300927"/>
    <n v="200618"/>
    <n v="528155"/>
  </r>
  <r>
    <s v="F1122"/>
    <x v="0"/>
    <s v="Plateaux"/>
    <x v="3"/>
    <x v="0"/>
    <x v="0"/>
    <n v="4.05"/>
    <n v="26233"/>
    <n v="19422"/>
    <n v="10.4"/>
    <x v="0"/>
    <n v="1.7"/>
    <x v="1"/>
    <n v="1398"/>
    <n v="14"/>
    <n v="0.2596"/>
    <n v="25.96"/>
    <n v="57221"/>
    <n v="288"/>
    <s v="Local Market"/>
    <s v="Yes"/>
    <n v="5478982"/>
    <n v="73.274738531083486"/>
    <n v="99.974748035792757"/>
    <n v="1422343.7272000001"/>
    <n v="4056638.2727999999"/>
    <n v="5536203"/>
  </r>
  <r>
    <s v="F0497"/>
    <x v="1"/>
    <s v="Ogun"/>
    <x v="3"/>
    <x v="1"/>
    <x v="4"/>
    <n v="1"/>
    <n v="2711"/>
    <n v="2169"/>
    <n v="10.4"/>
    <x v="1"/>
    <n v="0.94"/>
    <x v="2"/>
    <n v="2373"/>
    <n v="14"/>
    <n v="0.19980000000000001"/>
    <n v="19.98"/>
    <n v="14021"/>
    <n v="246"/>
    <s v="Local Market"/>
    <s v="No"/>
    <n v="511845"/>
    <n v="77.886451871769609"/>
    <n v="99.548744356927429"/>
    <n v="102266.63099999999"/>
    <n v="409578.36900000001"/>
    <n v="525866"/>
  </r>
  <r>
    <s v="F0187"/>
    <x v="0"/>
    <s v="Lomé"/>
    <x v="1"/>
    <x v="1"/>
    <x v="6"/>
    <n v="3.64"/>
    <n v="55788"/>
    <n v="46610"/>
    <n v="9.6999999999999993"/>
    <x v="2"/>
    <n v="1.45"/>
    <x v="0"/>
    <n v="268"/>
    <n v="4"/>
    <n v="0.16449999999999998"/>
    <n v="16.45"/>
    <n v="110878"/>
    <n v="235"/>
    <s v="Local Market"/>
    <s v="No"/>
    <n v="10732671"/>
    <n v="82.695680357971369"/>
    <n v="99.997528484447301"/>
    <n v="1765524.3794999998"/>
    <n v="8967146.6205000002"/>
    <n v="10843549"/>
  </r>
  <r>
    <s v="F0241"/>
    <x v="0"/>
    <s v="Plateaux"/>
    <x v="3"/>
    <x v="0"/>
    <x v="0"/>
    <n v="6.31"/>
    <n v="78069"/>
    <n v="67217"/>
    <n v="49.9"/>
    <x v="4"/>
    <n v="2.63"/>
    <x v="0"/>
    <n v="8230"/>
    <n v="7"/>
    <n v="0.13900000000000001"/>
    <n v="13.9"/>
    <n v="115358"/>
    <n v="233"/>
    <s v="Export"/>
    <s v="Yes"/>
    <n v="15381358"/>
    <n v="85.459069121483537"/>
    <n v="99.946891973757531"/>
    <n v="2138008.7620000001"/>
    <n v="13243349.238"/>
    <n v="15496716"/>
  </r>
  <r>
    <s v="F0151"/>
    <x v="1"/>
    <s v="Oyo"/>
    <x v="0"/>
    <x v="0"/>
    <x v="5"/>
    <n v="1.88"/>
    <n v="2422"/>
    <n v="1553"/>
    <n v="13.9"/>
    <x v="4"/>
    <n v="1.72"/>
    <x v="0"/>
    <n v="3457"/>
    <n v="30"/>
    <n v="0.35859999999999997"/>
    <n v="35.86"/>
    <n v="28748"/>
    <n v="291"/>
    <s v="Local Market"/>
    <s v="No"/>
    <n v="415199"/>
    <n v="59.986583668771274"/>
    <n v="99.221303443879563"/>
    <n v="148890.36139999999"/>
    <n v="266308.63860000001"/>
    <n v="443947"/>
  </r>
  <r>
    <s v="F0681"/>
    <x v="2"/>
    <s v="Zou"/>
    <x v="2"/>
    <x v="0"/>
    <x v="3"/>
    <n v="2.31"/>
    <n v="6619"/>
    <n v="5456"/>
    <n v="12.1"/>
    <x v="1"/>
    <n v="1.2"/>
    <x v="2"/>
    <n v="2793"/>
    <n v="14"/>
    <n v="0.1757"/>
    <n v="17.57"/>
    <n v="72495"/>
    <n v="292"/>
    <s v="Local Market"/>
    <s v="No"/>
    <n v="1501933"/>
    <n v="78.634486423005697"/>
    <n v="99.822602240305685"/>
    <n v="263889.62809999986"/>
    <n v="1238043.3719000001"/>
    <n v="1574428"/>
  </r>
  <r>
    <s v="F0233"/>
    <x v="2"/>
    <s v="Atlantique"/>
    <x v="0"/>
    <x v="1"/>
    <x v="3"/>
    <n v="4.38"/>
    <n v="14698"/>
    <n v="5879"/>
    <n v="28.1"/>
    <x v="0"/>
    <n v="1.08"/>
    <x v="0"/>
    <n v="3677"/>
    <n v="60"/>
    <n v="0.6"/>
    <n v="60"/>
    <n v="110626"/>
    <n v="374"/>
    <s v="Processor"/>
    <s v="No"/>
    <n v="2062456"/>
    <n v="37.963703164445704"/>
    <n v="99.830793315668714"/>
    <n v="1237473.6000000001"/>
    <n v="824982.4"/>
    <n v="2173082"/>
  </r>
  <r>
    <s v="F1241"/>
    <x v="2"/>
    <s v="Atlantique"/>
    <x v="3"/>
    <x v="0"/>
    <x v="3"/>
    <n v="4.2699999999999996"/>
    <n v="12306"/>
    <n v="10501"/>
    <n v="53.1"/>
    <x v="0"/>
    <n v="2.72"/>
    <x v="1"/>
    <n v="7143"/>
    <n v="7"/>
    <n v="0.14660000000000001"/>
    <n v="14.66"/>
    <n v="105526"/>
    <n v="293"/>
    <s v="Processor"/>
    <s v="No"/>
    <n v="2933357"/>
    <n v="82.376546375757144"/>
    <n v="99.764946528049947"/>
    <n v="430030.13620000007"/>
    <n v="2503326.8637999999"/>
    <n v="3038883"/>
  </r>
  <r>
    <s v="F0082"/>
    <x v="0"/>
    <s v="Central"/>
    <x v="0"/>
    <x v="0"/>
    <x v="1"/>
    <n v="4.82"/>
    <n v="37590"/>
    <n v="29925"/>
    <n v="2.9"/>
    <x v="1"/>
    <n v="1.52"/>
    <x v="2"/>
    <n v="656"/>
    <n v="4"/>
    <n v="0.2039"/>
    <n v="20.39"/>
    <n v="66913"/>
    <n v="284"/>
    <s v="Local Market"/>
    <s v="No"/>
    <n v="8346144"/>
    <n v="78.976824219781221"/>
    <n v="99.992202596511589"/>
    <n v="1701778.7615999999"/>
    <n v="6644365.2384000001"/>
    <n v="8413057"/>
  </r>
  <r>
    <s v="F0894"/>
    <x v="1"/>
    <s v="Kano"/>
    <x v="1"/>
    <x v="0"/>
    <x v="3"/>
    <n v="3.56"/>
    <n v="11092"/>
    <n v="4436"/>
    <n v="10.1"/>
    <x v="2"/>
    <n v="0.86"/>
    <x v="0"/>
    <n v="476"/>
    <n v="60"/>
    <n v="0.6"/>
    <n v="60"/>
    <n v="109630"/>
    <n v="307"/>
    <s v="Local Market"/>
    <s v="Yes"/>
    <n v="1238128"/>
    <n v="36.746300151807674"/>
    <n v="99.964682086843482"/>
    <n v="742876.8"/>
    <n v="495251.20000000001"/>
    <n v="1347758"/>
  </r>
  <r>
    <s v="F0396"/>
    <x v="0"/>
    <s v="Central"/>
    <x v="3"/>
    <x v="1"/>
    <x v="5"/>
    <n v="2.87"/>
    <n v="5769"/>
    <n v="3749"/>
    <n v="11.1"/>
    <x v="2"/>
    <n v="1.1000000000000001"/>
    <x v="0"/>
    <n v="316"/>
    <n v="30"/>
    <n v="0.35009999999999997"/>
    <n v="35.01"/>
    <n v="30359"/>
    <n v="154"/>
    <s v="Local Market"/>
    <s v="No"/>
    <n v="540898"/>
    <n v="61.536158016444439"/>
    <n v="99.944683391188207"/>
    <n v="189368.3898"/>
    <n v="351529.6102"/>
    <n v="571257"/>
  </r>
  <r>
    <s v="F1372"/>
    <x v="2"/>
    <s v="Borgou"/>
    <x v="0"/>
    <x v="1"/>
    <x v="7"/>
    <n v="0.26"/>
    <n v="5042"/>
    <n v="3532"/>
    <n v="5.4"/>
    <x v="2"/>
    <n v="1.1399999999999999"/>
    <x v="1"/>
    <n v="200"/>
    <n v="3"/>
    <n v="0.2994"/>
    <n v="29.94"/>
    <n v="9811"/>
    <n v="402"/>
    <s v="Local Market"/>
    <s v="No"/>
    <n v="1395655"/>
    <n v="69.570938962593189"/>
    <n v="99.985769844307868"/>
    <n v="417859.10699999996"/>
    <n v="977795.89300000004"/>
    <n v="1405466"/>
  </r>
  <r>
    <s v="F0144"/>
    <x v="4"/>
    <s v="Eastern"/>
    <x v="0"/>
    <x v="1"/>
    <x v="2"/>
    <n v="6.78"/>
    <n v="67695"/>
    <n v="57154"/>
    <n v="3"/>
    <x v="2"/>
    <n v="0.99"/>
    <x v="2"/>
    <n v="200"/>
    <n v="3"/>
    <n v="0.15570000000000001"/>
    <n v="15.57"/>
    <n v="52076"/>
    <n v="102"/>
    <s v="Local Market"/>
    <s v="Yes"/>
    <n v="5719135"/>
    <n v="83.668153538312851"/>
    <n v="99.996534522823723"/>
    <n v="890469.31949999928"/>
    <n v="4828665.6805000007"/>
    <n v="5771211"/>
  </r>
  <r>
    <s v="F0722"/>
    <x v="3"/>
    <s v="Bouaké"/>
    <x v="0"/>
    <x v="1"/>
    <x v="7"/>
    <n v="7.46"/>
    <n v="173408"/>
    <n v="124437"/>
    <n v="16.100000000000001"/>
    <x v="0"/>
    <n v="0.53"/>
    <x v="0"/>
    <n v="2584"/>
    <n v="2"/>
    <n v="0.28239999999999998"/>
    <n v="28.24"/>
    <n v="243014"/>
    <n v="477"/>
    <s v="Local Market"/>
    <s v="Yes"/>
    <n v="58517287"/>
    <n v="71.463223360955894"/>
    <n v="99.995602473173179"/>
    <n v="16525281.848799996"/>
    <n v="41992005.151200004"/>
    <n v="58760301"/>
  </r>
  <r>
    <s v="F1125"/>
    <x v="4"/>
    <s v="Northern"/>
    <x v="2"/>
    <x v="0"/>
    <x v="1"/>
    <n v="1.65"/>
    <n v="9360"/>
    <n v="7243"/>
    <n v="18.899999999999999"/>
    <x v="1"/>
    <n v="0.86"/>
    <x v="2"/>
    <n v="4960"/>
    <n v="3"/>
    <n v="0.2261"/>
    <n v="22.61"/>
    <n v="36218"/>
    <n v="338"/>
    <s v="Local Market"/>
    <s v="No"/>
    <n v="2382475"/>
    <n v="76.231146429083807"/>
    <n v="99.794930567872825"/>
    <n v="538677.59749999992"/>
    <n v="1843797.4025000001"/>
    <n v="2418693"/>
  </r>
  <r>
    <s v="F0721"/>
    <x v="4"/>
    <s v="Northern"/>
    <x v="3"/>
    <x v="1"/>
    <x v="5"/>
    <n v="2.2999999999999998"/>
    <n v="2120"/>
    <n v="1771"/>
    <n v="14.6"/>
    <x v="0"/>
    <n v="0.86"/>
    <x v="0"/>
    <n v="2241"/>
    <n v="7"/>
    <n v="0.16440000000000002"/>
    <n v="16.440000000000001"/>
    <n v="30907"/>
    <n v="190"/>
    <s v="Export"/>
    <s v="No"/>
    <n v="299978"/>
    <n v="75.754904815872578"/>
    <n v="99.322725418196654"/>
    <n v="49316.383200000011"/>
    <n v="250661.61679999999"/>
    <n v="330885"/>
  </r>
  <r>
    <s v="F1412"/>
    <x v="4"/>
    <s v="Eastern"/>
    <x v="0"/>
    <x v="0"/>
    <x v="5"/>
    <n v="2.0699999999999998"/>
    <n v="4505"/>
    <n v="3601"/>
    <n v="22.5"/>
    <x v="0"/>
    <n v="1.87"/>
    <x v="0"/>
    <n v="3463"/>
    <n v="14"/>
    <n v="0.20050000000000001"/>
    <n v="20.05"/>
    <n v="21556"/>
    <n v="240"/>
    <s v="Processor"/>
    <s v="No"/>
    <n v="830579"/>
    <n v="77.927547923744484"/>
    <n v="99.593608993880082"/>
    <n v="166531.0895"/>
    <n v="664047.9105"/>
    <n v="852135"/>
  </r>
  <r>
    <s v="F0836"/>
    <x v="0"/>
    <s v="Kara"/>
    <x v="4"/>
    <x v="1"/>
    <x v="5"/>
    <n v="1.32"/>
    <n v="1641"/>
    <n v="920"/>
    <n v="28.4"/>
    <x v="1"/>
    <n v="1.65"/>
    <x v="1"/>
    <n v="6514"/>
    <n v="30"/>
    <n v="0.43890000000000001"/>
    <n v="43.89"/>
    <n v="9514"/>
    <n v="180"/>
    <s v="Processor"/>
    <s v="Yes"/>
    <n v="147916"/>
    <n v="52.719092676110016"/>
    <n v="95.862288001016324"/>
    <n v="64920.332400000014"/>
    <n v="82995.667599999986"/>
    <n v="157430"/>
  </r>
  <r>
    <s v="F1213"/>
    <x v="0"/>
    <s v="Plateaux"/>
    <x v="4"/>
    <x v="1"/>
    <x v="7"/>
    <n v="2.81"/>
    <n v="36628"/>
    <n v="25222"/>
    <n v="11.5"/>
    <x v="1"/>
    <n v="1.1399999999999999"/>
    <x v="1"/>
    <n v="2202"/>
    <n v="4"/>
    <n v="0.31140000000000001"/>
    <n v="31.14"/>
    <n v="59431"/>
    <n v="498"/>
    <s v="Local Market"/>
    <s v="Yes"/>
    <n v="12373318"/>
    <n v="68.530835576267165"/>
    <n v="99.98228871185286"/>
    <n v="3853051.2251999993"/>
    <n v="8520266.7748000007"/>
    <n v="12432749"/>
  </r>
  <r>
    <s v="F1162"/>
    <x v="1"/>
    <s v="Kano"/>
    <x v="0"/>
    <x v="1"/>
    <x v="4"/>
    <n v="1.55"/>
    <n v="3524"/>
    <n v="3040"/>
    <n v="49.3"/>
    <x v="1"/>
    <n v="1.52"/>
    <x v="0"/>
    <n v="13909"/>
    <n v="7"/>
    <n v="0.13720000000000002"/>
    <n v="13.72"/>
    <n v="25009"/>
    <n v="239"/>
    <s v="Local Market"/>
    <s v="Yes"/>
    <n v="680377"/>
    <n v="83.220998942423023"/>
    <n v="98.028171809477357"/>
    <n v="93347.724399999948"/>
    <n v="587029.27560000005"/>
    <n v="705386"/>
  </r>
  <r>
    <s v="F0239"/>
    <x v="3"/>
    <s v="Abidjan"/>
    <x v="3"/>
    <x v="1"/>
    <x v="2"/>
    <n v="1.04"/>
    <n v="7063"/>
    <n v="5709"/>
    <n v="14.9"/>
    <x v="0"/>
    <n v="1.17"/>
    <x v="2"/>
    <n v="2163"/>
    <n v="7"/>
    <n v="0.19159999999999999"/>
    <n v="19.16"/>
    <n v="6681"/>
    <n v="103"/>
    <s v="Local Market"/>
    <s v="No"/>
    <n v="573303"/>
    <n v="79.908781138790047"/>
    <n v="99.627058677480761"/>
    <n v="109844.85479999997"/>
    <n v="463458.14520000003"/>
    <n v="579984"/>
  </r>
  <r>
    <s v="F1044"/>
    <x v="1"/>
    <s v="Rivers"/>
    <x v="4"/>
    <x v="0"/>
    <x v="5"/>
    <n v="0.42"/>
    <n v="817"/>
    <n v="739"/>
    <n v="17.5"/>
    <x v="2"/>
    <n v="0.45"/>
    <x v="2"/>
    <n v="674"/>
    <n v="7"/>
    <n v="9.5000000000000001E-2"/>
    <n v="9.5"/>
    <n v="5023"/>
    <n v="215"/>
    <s v="Local Market"/>
    <s v="Yes"/>
    <n v="151600"/>
    <n v="87.597606992587302"/>
    <n v="99.569667290244723"/>
    <n v="14402"/>
    <n v="137198"/>
    <n v="156623"/>
  </r>
  <r>
    <s v="F1420"/>
    <x v="1"/>
    <s v="Lagos"/>
    <x v="1"/>
    <x v="1"/>
    <x v="4"/>
    <n v="4.78"/>
    <n v="11004"/>
    <n v="8660"/>
    <n v="61.3"/>
    <x v="1"/>
    <n v="2.95"/>
    <x v="0"/>
    <n v="15707"/>
    <n v="14"/>
    <n v="0.21299999999999999"/>
    <n v="21.3"/>
    <n v="105377"/>
    <n v="270"/>
    <s v="Local Market"/>
    <s v="No"/>
    <n v="2193734"/>
    <n v="75.092879726120231"/>
    <n v="99.316822893718481"/>
    <n v="467265.34199999995"/>
    <n v="1726468.6580000001"/>
    <n v="2299111"/>
  </r>
  <r>
    <s v="F0767"/>
    <x v="1"/>
    <s v="Rivers"/>
    <x v="0"/>
    <x v="1"/>
    <x v="5"/>
    <n v="0.88"/>
    <n v="1352"/>
    <n v="540"/>
    <n v="22.9"/>
    <x v="1"/>
    <n v="1.17"/>
    <x v="1"/>
    <n v="7058"/>
    <n v="60"/>
    <n v="0.6"/>
    <n v="60"/>
    <n v="7905"/>
    <n v="263"/>
    <s v="Local Market"/>
    <s v="No"/>
    <n v="125637"/>
    <n v="37.632205598238762"/>
    <n v="94.714771382785941"/>
    <n v="75382.2"/>
    <n v="50254.8"/>
    <n v="133542"/>
  </r>
  <r>
    <s v="F0679"/>
    <x v="3"/>
    <s v="Yamoussoukro"/>
    <x v="1"/>
    <x v="0"/>
    <x v="4"/>
    <n v="0.6"/>
    <n v="1199"/>
    <n v="479"/>
    <n v="54.9"/>
    <x v="1"/>
    <n v="2.0299999999999998"/>
    <x v="0"/>
    <n v="12346"/>
    <n v="60"/>
    <n v="0.6"/>
    <n v="60"/>
    <n v="6492"/>
    <n v="214"/>
    <s v="Local Market"/>
    <s v="No"/>
    <n v="82643"/>
    <n v="37.086666292702084"/>
    <n v="86.149099680260278"/>
    <n v="49585.799999999996"/>
    <n v="33057.200000000004"/>
    <n v="89135"/>
  </r>
  <r>
    <s v="F0267"/>
    <x v="4"/>
    <s v="Ashanti"/>
    <x v="3"/>
    <x v="0"/>
    <x v="2"/>
    <n v="0.84"/>
    <n v="7096"/>
    <n v="5485"/>
    <n v="13.8"/>
    <x v="2"/>
    <n v="0.76"/>
    <x v="1"/>
    <n v="460"/>
    <n v="14"/>
    <n v="0.22699999999999998"/>
    <n v="22.7"/>
    <n v="7019"/>
    <n v="101"/>
    <s v="Processor"/>
    <s v="Yes"/>
    <n v="540967"/>
    <n v="76.309885836499475"/>
    <n v="99.916056249612211"/>
    <n v="122799.50899999996"/>
    <n v="418167.49100000004"/>
    <n v="547986"/>
  </r>
  <r>
    <s v="F0744"/>
    <x v="0"/>
    <s v="Savanes"/>
    <x v="4"/>
    <x v="1"/>
    <x v="1"/>
    <n v="2.87"/>
    <n v="15840"/>
    <n v="12355"/>
    <n v="10.1"/>
    <x v="1"/>
    <n v="1.21"/>
    <x v="0"/>
    <n v="1733"/>
    <n v="1"/>
    <n v="0.22"/>
    <n v="22"/>
    <n v="30542"/>
    <n v="289"/>
    <s v="Processor"/>
    <s v="No"/>
    <n v="3502615"/>
    <n v="77.325737293870617"/>
    <n v="99.950950382335108"/>
    <n v="770575.29999999981"/>
    <n v="2732039.7"/>
    <n v="3533157"/>
  </r>
  <r>
    <s v="F0233"/>
    <x v="1"/>
    <s v="Kaduna"/>
    <x v="2"/>
    <x v="0"/>
    <x v="4"/>
    <n v="4.3899999999999997"/>
    <n v="13592"/>
    <n v="12015"/>
    <n v="30.2"/>
    <x v="2"/>
    <n v="1.47"/>
    <x v="0"/>
    <n v="1442"/>
    <n v="7"/>
    <n v="0.11599999999999999"/>
    <n v="11.6"/>
    <n v="87594"/>
    <n v="215"/>
    <s v="Local Market"/>
    <s v="Yes"/>
    <n v="2468357"/>
    <n v="85.370478072545211"/>
    <n v="99.943582643016242"/>
    <n v="286329.41200000001"/>
    <n v="2182027.588"/>
    <n v="2555951"/>
  </r>
  <r>
    <s v="F1324"/>
    <x v="1"/>
    <s v="Katsina"/>
    <x v="3"/>
    <x v="0"/>
    <x v="6"/>
    <n v="1.17"/>
    <n v="13004"/>
    <n v="10639"/>
    <n v="16.600000000000001"/>
    <x v="4"/>
    <n v="0.74"/>
    <x v="0"/>
    <n v="3165"/>
    <n v="5"/>
    <n v="0.18179999999999999"/>
    <n v="18.18"/>
    <n v="39836"/>
    <n v="282"/>
    <s v="Local Market"/>
    <s v="Yes"/>
    <n v="2927196"/>
    <n v="80.72146735188565"/>
    <n v="99.893327743010516"/>
    <n v="532164.23279999988"/>
    <n v="2395031.7672000001"/>
    <n v="2967032"/>
  </r>
  <r>
    <s v="F0770"/>
    <x v="4"/>
    <s v="Eastern"/>
    <x v="2"/>
    <x v="1"/>
    <x v="7"/>
    <n v="0.99"/>
    <n v="23290"/>
    <n v="14598"/>
    <n v="35.9"/>
    <x v="1"/>
    <n v="2.17"/>
    <x v="1"/>
    <n v="9675"/>
    <n v="7"/>
    <n v="0.37319999999999998"/>
    <n v="37.32"/>
    <n v="22024"/>
    <n v="431"/>
    <s v="Local Market"/>
    <s v="No"/>
    <n v="6197122"/>
    <n v="62.458029922436296"/>
    <n v="99.844432016871764"/>
    <n v="2312765.9304"/>
    <n v="3884356.0696"/>
    <n v="6219146"/>
  </r>
  <r>
    <s v="F0423"/>
    <x v="0"/>
    <s v="Savanes"/>
    <x v="4"/>
    <x v="1"/>
    <x v="5"/>
    <n v="2.08"/>
    <n v="3754"/>
    <n v="3119"/>
    <n v="5.6"/>
    <x v="2"/>
    <n v="0.61"/>
    <x v="0"/>
    <n v="200"/>
    <n v="7"/>
    <n v="0.1691"/>
    <n v="16.91"/>
    <n v="16260"/>
    <n v="180"/>
    <s v="Local Market"/>
    <s v="No"/>
    <n v="539346"/>
    <n v="80.658342674485155"/>
    <n v="99.96400326850322"/>
    <n v="91203.408600000024"/>
    <n v="448142.59139999998"/>
    <n v="555606"/>
  </r>
  <r>
    <s v="F1232"/>
    <x v="4"/>
    <s v="Eastern"/>
    <x v="3"/>
    <x v="1"/>
    <x v="3"/>
    <n v="3.15"/>
    <n v="7013"/>
    <n v="4372"/>
    <n v="24.2"/>
    <x v="1"/>
    <n v="0.61"/>
    <x v="2"/>
    <n v="6068"/>
    <n v="30"/>
    <n v="0.3765"/>
    <n v="37.65"/>
    <n v="65558"/>
    <n v="358"/>
    <s v="Local Market"/>
    <s v="No"/>
    <n v="1477899"/>
    <n v="59.701697326196964"/>
    <n v="99.606856556418478"/>
    <n v="556428.97350000008"/>
    <n v="921470.02649999992"/>
    <n v="1543457"/>
  </r>
  <r>
    <s v="F0373"/>
    <x v="0"/>
    <s v="Central"/>
    <x v="0"/>
    <x v="0"/>
    <x v="0"/>
    <n v="4.47"/>
    <n v="33942"/>
    <n v="28046"/>
    <n v="3.2"/>
    <x v="1"/>
    <n v="0.79"/>
    <x v="2"/>
    <n v="589"/>
    <n v="14"/>
    <n v="0.17370000000000002"/>
    <n v="17.37"/>
    <n v="38962"/>
    <n v="347"/>
    <s v="Local Market"/>
    <s v="Yes"/>
    <n v="9595092"/>
    <n v="82.295828107253712"/>
    <n v="99.993886270514992"/>
    <n v="1666667.4803999998"/>
    <n v="7928424.5196000002"/>
    <n v="9634054"/>
  </r>
  <r>
    <s v="F0821"/>
    <x v="2"/>
    <s v="Zou"/>
    <x v="1"/>
    <x v="0"/>
    <x v="7"/>
    <n v="1.01"/>
    <n v="20433"/>
    <n v="13918"/>
    <n v="25.3"/>
    <x v="1"/>
    <n v="1.48"/>
    <x v="1"/>
    <n v="4935"/>
    <n v="7"/>
    <n v="0.31879999999999997"/>
    <n v="31.88"/>
    <n v="30047"/>
    <n v="352"/>
    <s v="Local Market"/>
    <s v="No"/>
    <n v="4815163"/>
    <n v="67.697561831169338"/>
    <n v="99.898146829549177"/>
    <n v="1535073.9643999999"/>
    <n v="3280089.0356000001"/>
    <n v="4845210"/>
  </r>
  <r>
    <s v="F0156"/>
    <x v="2"/>
    <s v="Ouémé"/>
    <x v="3"/>
    <x v="0"/>
    <x v="5"/>
    <n v="1.19"/>
    <n v="2136"/>
    <n v="1729"/>
    <n v="11.8"/>
    <x v="2"/>
    <n v="0.47"/>
    <x v="0"/>
    <n v="437"/>
    <n v="14"/>
    <n v="0.19010000000000002"/>
    <n v="19.010000000000002"/>
    <n v="13475"/>
    <n v="191"/>
    <s v="Local Market"/>
    <s v="No"/>
    <n v="313025"/>
    <n v="77.647457120980093"/>
    <n v="99.866156202143955"/>
    <n v="59506.05250000002"/>
    <n v="253518.94749999998"/>
    <n v="326500"/>
  </r>
  <r>
    <s v="F0889"/>
    <x v="0"/>
    <s v="Lomé"/>
    <x v="2"/>
    <x v="1"/>
    <x v="5"/>
    <n v="1.24"/>
    <n v="2411"/>
    <n v="964"/>
    <n v="7.7"/>
    <x v="1"/>
    <n v="1.18"/>
    <x v="0"/>
    <n v="1657"/>
    <n v="60"/>
    <n v="0.6"/>
    <n v="60"/>
    <n v="12439"/>
    <n v="214"/>
    <s v="Processor"/>
    <s v="No"/>
    <n v="190138"/>
    <n v="37.543847524644946"/>
    <n v="99.182039422046927"/>
    <n v="114082.8"/>
    <n v="76055.199999999997"/>
    <n v="202577"/>
  </r>
  <r>
    <s v="F0007"/>
    <x v="1"/>
    <s v="Enugu"/>
    <x v="1"/>
    <x v="0"/>
    <x v="5"/>
    <n v="3.79"/>
    <n v="4806"/>
    <n v="4190"/>
    <n v="59.8"/>
    <x v="1"/>
    <n v="2.4"/>
    <x v="2"/>
    <n v="14808"/>
    <n v="7"/>
    <n v="0.12809999999999999"/>
    <n v="12.81"/>
    <n v="29398"/>
    <n v="214"/>
    <s v="Local Market"/>
    <s v="Yes"/>
    <n v="843488"/>
    <n v="84.253520757578897"/>
    <n v="98.303558540290481"/>
    <n v="108050.81279999996"/>
    <n v="735437.18720000004"/>
    <n v="872886"/>
  </r>
  <r>
    <s v="F0348"/>
    <x v="2"/>
    <s v="Ouémé"/>
    <x v="0"/>
    <x v="0"/>
    <x v="0"/>
    <n v="1.1200000000000001"/>
    <n v="12274"/>
    <n v="9297"/>
    <n v="3.5"/>
    <x v="2"/>
    <n v="1.44"/>
    <x v="2"/>
    <n v="200"/>
    <n v="14"/>
    <n v="0.24249999999999999"/>
    <n v="24.25"/>
    <n v="21073"/>
    <n v="350"/>
    <s v="Local Market"/>
    <s v="No"/>
    <n v="3200138"/>
    <n v="75.254447318104894"/>
    <n v="99.99379115494142"/>
    <n v="776033.46499999985"/>
    <n v="2424104.5350000001"/>
    <n v="3221211"/>
  </r>
  <r>
    <s v="F0320"/>
    <x v="0"/>
    <s v="Savanes"/>
    <x v="2"/>
    <x v="1"/>
    <x v="7"/>
    <n v="1.25"/>
    <n v="15564"/>
    <n v="10709"/>
    <n v="11.8"/>
    <x v="0"/>
    <n v="0.77"/>
    <x v="0"/>
    <n v="1651"/>
    <n v="4"/>
    <n v="0.31190000000000001"/>
    <n v="31.19"/>
    <n v="32360"/>
    <n v="313"/>
    <s v="Local Market"/>
    <s v="No"/>
    <n v="3284387"/>
    <n v="68.138651959284203"/>
    <n v="99.950222311198289"/>
    <n v="1024400.3053000001"/>
    <n v="2259986.6946999999"/>
    <n v="3316747"/>
  </r>
  <r>
    <s v="F0636"/>
    <x v="4"/>
    <s v="Ashanti"/>
    <x v="2"/>
    <x v="0"/>
    <x v="5"/>
    <n v="6.11"/>
    <n v="11828"/>
    <n v="9682"/>
    <n v="69.5"/>
    <x v="0"/>
    <n v="2.13"/>
    <x v="0"/>
    <n v="9137"/>
    <n v="14"/>
    <n v="0.18140000000000001"/>
    <n v="18.14"/>
    <n v="43870"/>
    <n v="214"/>
    <s v="Local Market"/>
    <s v="Yes"/>
    <n v="1998222"/>
    <n v="80.10141214009947"/>
    <n v="99.552566681618643"/>
    <n v="362477.47080000001"/>
    <n v="1635744.5292"/>
    <n v="2042092"/>
  </r>
  <r>
    <s v="F1110"/>
    <x v="2"/>
    <s v="Mono"/>
    <x v="0"/>
    <x v="1"/>
    <x v="1"/>
    <n v="8"/>
    <n v="82718"/>
    <n v="64619"/>
    <n v="12.4"/>
    <x v="2"/>
    <n v="1.73"/>
    <x v="1"/>
    <n v="449"/>
    <n v="3"/>
    <n v="0.21879999999999999"/>
    <n v="21.88"/>
    <n v="117754"/>
    <n v="341"/>
    <s v="Local Market"/>
    <s v="Yes"/>
    <n v="21696526"/>
    <n v="77.698306390126106"/>
    <n v="99.997941715243414"/>
    <n v="4747199.8887999989"/>
    <n v="16949326.111200001"/>
    <n v="21814280"/>
  </r>
  <r>
    <s v="F1303"/>
    <x v="4"/>
    <s v="Ashanti"/>
    <x v="2"/>
    <x v="1"/>
    <x v="1"/>
    <n v="0.69"/>
    <n v="5718"/>
    <n v="4610"/>
    <n v="46.1"/>
    <x v="2"/>
    <n v="1.46"/>
    <x v="0"/>
    <n v="1932"/>
    <n v="1"/>
    <n v="0.19370000000000001"/>
    <n v="19.37"/>
    <n v="14939"/>
    <n v="320"/>
    <s v="Local Market"/>
    <s v="No"/>
    <n v="1443577"/>
    <n v="79.804138939853942"/>
    <n v="99.867536591988014"/>
    <n v="279620.86489999993"/>
    <n v="1163956.1351000001"/>
    <n v="1458516"/>
  </r>
  <r>
    <s v="F1027"/>
    <x v="2"/>
    <s v="Zou"/>
    <x v="0"/>
    <x v="0"/>
    <x v="3"/>
    <n v="2.87"/>
    <n v="6325"/>
    <n v="4119"/>
    <n v="13.5"/>
    <x v="1"/>
    <n v="0.85"/>
    <x v="0"/>
    <n v="3193"/>
    <n v="30"/>
    <n v="0.34869999999999995"/>
    <n v="34.869999999999997"/>
    <n v="67711"/>
    <n v="390"/>
    <s v="Local Market"/>
    <s v="No"/>
    <n v="1519442"/>
    <n v="62.351428917060922"/>
    <n v="99.798822167743111"/>
    <n v="529829.42540000007"/>
    <n v="989612.57459999993"/>
    <n v="1587153"/>
  </r>
  <r>
    <s v="F0011"/>
    <x v="0"/>
    <s v="Plateaux"/>
    <x v="3"/>
    <x v="0"/>
    <x v="4"/>
    <n v="0.75"/>
    <n v="2077"/>
    <n v="1291"/>
    <n v="144.1"/>
    <x v="1"/>
    <n v="4.09"/>
    <x v="2"/>
    <n v="29825"/>
    <n v="30"/>
    <n v="0.37829999999999997"/>
    <n v="37.83"/>
    <n v="9264"/>
    <n v="175"/>
    <s v="Local Market"/>
    <s v="No"/>
    <n v="184577"/>
    <n v="59.198787098704607"/>
    <n v="84.613678220809845"/>
    <n v="69825.479099999997"/>
    <n v="114751.5209"/>
    <n v="193841"/>
  </r>
  <r>
    <s v="F0611"/>
    <x v="3"/>
    <s v="Korhogo"/>
    <x v="0"/>
    <x v="1"/>
    <x v="3"/>
    <n v="1.76"/>
    <n v="3470"/>
    <n v="2276"/>
    <n v="12.1"/>
    <x v="2"/>
    <n v="1.49"/>
    <x v="0"/>
    <n v="429"/>
    <n v="30"/>
    <n v="0.34389999999999998"/>
    <n v="34.39"/>
    <n v="25029"/>
    <n v="294"/>
    <s v="Local Market"/>
    <s v="No"/>
    <n v="636995"/>
    <n v="63.129496740299452"/>
    <n v="99.935198723913331"/>
    <n v="219062.58049999998"/>
    <n v="417932.41950000002"/>
    <n v="662024"/>
  </r>
  <r>
    <s v="F0133"/>
    <x v="3"/>
    <s v="Yamoussoukro"/>
    <x v="3"/>
    <x v="1"/>
    <x v="7"/>
    <n v="0.72"/>
    <n v="17963"/>
    <n v="12220"/>
    <n v="36"/>
    <x v="1"/>
    <n v="1.76"/>
    <x v="0"/>
    <n v="10254"/>
    <n v="5"/>
    <n v="0.31969999999999998"/>
    <n v="31.97"/>
    <n v="15362"/>
    <n v="388"/>
    <s v="Local Market"/>
    <s v="No"/>
    <n v="4668331"/>
    <n v="67.806869051835804"/>
    <n v="99.781070193968731"/>
    <n v="1492465.4207000001"/>
    <n v="3175865.5792999999"/>
    <n v="4683693"/>
  </r>
  <r>
    <s v="F0194"/>
    <x v="1"/>
    <s v="Katsina"/>
    <x v="3"/>
    <x v="1"/>
    <x v="6"/>
    <n v="1.25"/>
    <n v="18478"/>
    <n v="14863"/>
    <n v="45.6"/>
    <x v="0"/>
    <n v="1.92"/>
    <x v="1"/>
    <n v="7559"/>
    <n v="3"/>
    <n v="0.1956"/>
    <n v="19.559999999999999"/>
    <n v="31827"/>
    <n v="290"/>
    <s v="Processor"/>
    <s v="Yes"/>
    <n v="4227782"/>
    <n v="79.838967398181381"/>
    <n v="99.822542397670773"/>
    <n v="826954.15920000011"/>
    <n v="3400827.8407999999"/>
    <n v="4259609"/>
  </r>
  <r>
    <s v="F1036"/>
    <x v="0"/>
    <s v="Central"/>
    <x v="0"/>
    <x v="1"/>
    <x v="6"/>
    <n v="4.8899999999999997"/>
    <n v="62478"/>
    <n v="49307"/>
    <n v="92.2"/>
    <x v="1"/>
    <n v="3.58"/>
    <x v="1"/>
    <n v="16362"/>
    <n v="3"/>
    <n v="0.21079999999999999"/>
    <n v="21.08"/>
    <n v="102439"/>
    <n v="296"/>
    <s v="Local Market"/>
    <s v="Yes"/>
    <n v="14330123"/>
    <n v="78.35984402214936"/>
    <n v="99.886631354848845"/>
    <n v="3020789.9284000006"/>
    <n v="11309333.071599999"/>
    <n v="14432562"/>
  </r>
  <r>
    <s v="F0697"/>
    <x v="2"/>
    <s v="Zou"/>
    <x v="0"/>
    <x v="1"/>
    <x v="7"/>
    <n v="1.78"/>
    <n v="41497"/>
    <n v="30209"/>
    <n v="47"/>
    <x v="1"/>
    <n v="2.33"/>
    <x v="0"/>
    <n v="10485"/>
    <n v="1"/>
    <n v="0.27200000000000002"/>
    <n v="27.2"/>
    <n v="62643"/>
    <n v="425"/>
    <s v="Local Market"/>
    <s v="No"/>
    <n v="12637309"/>
    <n v="72.440911209743149"/>
    <n v="99.917440632846493"/>
    <n v="3437348.0480000004"/>
    <n v="9199960.9519999996"/>
    <n v="12699952"/>
  </r>
  <r>
    <s v="F1180"/>
    <x v="2"/>
    <s v="Ouémé"/>
    <x v="4"/>
    <x v="1"/>
    <x v="1"/>
    <n v="3.47"/>
    <n v="37897"/>
    <n v="29514"/>
    <n v="130.6"/>
    <x v="1"/>
    <n v="3.71"/>
    <x v="2"/>
    <n v="30209"/>
    <n v="3"/>
    <n v="0.22120000000000001"/>
    <n v="22.12"/>
    <n v="39898"/>
    <n v="373"/>
    <s v="Local Market"/>
    <s v="Yes"/>
    <n v="10828528"/>
    <n v="77.594102461570785"/>
    <n v="99.722048068413955"/>
    <n v="2395270.3936000001"/>
    <n v="8433257.6063999999"/>
    <n v="10868426"/>
  </r>
  <r>
    <s v="F0878"/>
    <x v="2"/>
    <s v="Zou"/>
    <x v="0"/>
    <x v="1"/>
    <x v="3"/>
    <n v="2.56"/>
    <n v="5863"/>
    <n v="4762"/>
    <n v="24"/>
    <x v="0"/>
    <n v="0.91"/>
    <x v="2"/>
    <n v="3188"/>
    <n v="14"/>
    <n v="0.18770000000000001"/>
    <n v="18.77"/>
    <n v="75457"/>
    <n v="388"/>
    <s v="Export"/>
    <s v="No"/>
    <n v="1750535"/>
    <n v="77.873264532374733"/>
    <n v="99.825409968937436"/>
    <n v="328575.41950000008"/>
    <n v="1421959.5804999999"/>
    <n v="1825992"/>
  </r>
  <r>
    <s v="F0022"/>
    <x v="0"/>
    <s v="Kara"/>
    <x v="0"/>
    <x v="0"/>
    <x v="6"/>
    <n v="4.33"/>
    <n v="69274"/>
    <n v="53458"/>
    <n v="59.7"/>
    <x v="1"/>
    <n v="2.3199999999999998"/>
    <x v="2"/>
    <n v="13829"/>
    <n v="7"/>
    <n v="0.22829999999999998"/>
    <n v="22.83"/>
    <n v="121389"/>
    <n v="259"/>
    <s v="Export"/>
    <s v="Yes"/>
    <n v="13571948"/>
    <n v="76.485901658594983"/>
    <n v="99.899009277285728"/>
    <n v="3098475.7283999994"/>
    <n v="10473472.271600001"/>
    <n v="13693337"/>
  </r>
  <r>
    <s v="F1321"/>
    <x v="2"/>
    <s v="Atlantique"/>
    <x v="0"/>
    <x v="0"/>
    <x v="6"/>
    <n v="0.55000000000000004"/>
    <n v="9672"/>
    <n v="7633"/>
    <n v="49.9"/>
    <x v="0"/>
    <n v="2.2000000000000002"/>
    <x v="0"/>
    <n v="6661"/>
    <n v="5"/>
    <n v="0.21079999999999999"/>
    <n v="21.08"/>
    <n v="13102"/>
    <n v="286"/>
    <s v="Local Market"/>
    <s v="Yes"/>
    <n v="2141445"/>
    <n v="78.440080165343346"/>
    <n v="99.690839884207676"/>
    <n v="451416.60599999991"/>
    <n v="1690028.3940000001"/>
    <n v="2154547"/>
  </r>
  <r>
    <s v="F0519"/>
    <x v="2"/>
    <s v="Borgou"/>
    <x v="2"/>
    <x v="1"/>
    <x v="2"/>
    <n v="1.48"/>
    <n v="10238"/>
    <n v="9064"/>
    <n v="17.5"/>
    <x v="1"/>
    <n v="1.8"/>
    <x v="1"/>
    <n v="3757"/>
    <n v="3"/>
    <n v="0.11460000000000001"/>
    <n v="11.46"/>
    <n v="9863"/>
    <n v="78"/>
    <s v="Processor"/>
    <s v="No"/>
    <n v="686303"/>
    <n v="87.285600876802377"/>
    <n v="99.460329863854312"/>
    <n v="78650.323800000013"/>
    <n v="607652.67619999999"/>
    <n v="696166"/>
  </r>
  <r>
    <s v="F0450"/>
    <x v="0"/>
    <s v="Plateaux"/>
    <x v="2"/>
    <x v="0"/>
    <x v="0"/>
    <n v="3.12"/>
    <n v="38376"/>
    <n v="15350"/>
    <n v="57"/>
    <x v="1"/>
    <n v="2.2400000000000002"/>
    <x v="2"/>
    <n v="11878"/>
    <n v="60"/>
    <n v="0.6"/>
    <n v="60"/>
    <n v="34093"/>
    <n v="246"/>
    <s v="Local Market"/>
    <s v="Yes"/>
    <n v="3692368"/>
    <n v="39.634044204407346"/>
    <n v="99.681252534240926"/>
    <n v="2215420.7999999998"/>
    <n v="1476947.2000000002"/>
    <n v="3726461"/>
  </r>
  <r>
    <s v="F1164"/>
    <x v="3"/>
    <s v="Sassandra"/>
    <x v="2"/>
    <x v="0"/>
    <x v="4"/>
    <n v="2.31"/>
    <n v="4192"/>
    <n v="3610"/>
    <n v="7.3"/>
    <x v="2"/>
    <n v="0.93"/>
    <x v="1"/>
    <n v="331"/>
    <n v="3"/>
    <n v="0.13880000000000001"/>
    <n v="13.88"/>
    <n v="42798"/>
    <n v="243"/>
    <s v="Processor"/>
    <s v="No"/>
    <n v="825329"/>
    <n v="81.874349582491959"/>
    <n v="99.961871938092003"/>
    <n v="114555.66520000005"/>
    <n v="710773.33479999995"/>
    <n v="868127"/>
  </r>
  <r>
    <s v="F1388"/>
    <x v="1"/>
    <s v="Oyo"/>
    <x v="4"/>
    <x v="1"/>
    <x v="2"/>
    <n v="2.5099999999999998"/>
    <n v="22879"/>
    <n v="13427"/>
    <n v="19.3"/>
    <x v="1"/>
    <n v="0.54"/>
    <x v="2"/>
    <n v="5961"/>
    <n v="30"/>
    <n v="0.41310000000000002"/>
    <n v="41.31"/>
    <n v="25274"/>
    <n v="99"/>
    <s v="Local Market"/>
    <s v="No"/>
    <n v="1284746"/>
    <n v="57.557703500709913"/>
    <n v="99.544968779102604"/>
    <n v="530728.57260000007"/>
    <n v="754017.42739999993"/>
    <n v="1310020"/>
  </r>
  <r>
    <s v="F0097"/>
    <x v="0"/>
    <s v="Central"/>
    <x v="3"/>
    <x v="0"/>
    <x v="7"/>
    <n v="0.54"/>
    <n v="13357"/>
    <n v="9520"/>
    <n v="1.7"/>
    <x v="2"/>
    <n v="0.55000000000000004"/>
    <x v="0"/>
    <n v="200"/>
    <n v="1"/>
    <n v="0.28720000000000001"/>
    <n v="28.72"/>
    <n v="9870"/>
    <n v="345"/>
    <s v="Local Market"/>
    <s v="No"/>
    <n v="3241486"/>
    <n v="71.063618404136605"/>
    <n v="99.993848720349305"/>
    <n v="930954.77920000022"/>
    <n v="2310531.2207999998"/>
    <n v="3251356"/>
  </r>
  <r>
    <s v="F0106"/>
    <x v="3"/>
    <s v="Yamoussoukro"/>
    <x v="4"/>
    <x v="1"/>
    <x v="2"/>
    <n v="7.02"/>
    <n v="56626"/>
    <n v="42497"/>
    <n v="18"/>
    <x v="0"/>
    <n v="1.23"/>
    <x v="0"/>
    <n v="3026"/>
    <n v="14"/>
    <n v="0.2495"/>
    <n v="24.95"/>
    <n v="78387"/>
    <n v="120"/>
    <s v="Local Market"/>
    <s v="Yes"/>
    <n v="4967231"/>
    <n v="73.884048802346896"/>
    <n v="99.940027168128864"/>
    <n v="1239324.1345000002"/>
    <n v="3727906.8654999998"/>
    <n v="5045618"/>
  </r>
  <r>
    <s v="F1048"/>
    <x v="2"/>
    <s v="Borgou"/>
    <x v="4"/>
    <x v="0"/>
    <x v="1"/>
    <n v="4.2"/>
    <n v="39711"/>
    <n v="30486"/>
    <n v="1.1000000000000001"/>
    <x v="2"/>
    <n v="1.02"/>
    <x v="1"/>
    <n v="200"/>
    <n v="3"/>
    <n v="0.23230000000000001"/>
    <n v="23.23"/>
    <n v="74187"/>
    <n v="328"/>
    <s v="Processor"/>
    <s v="Yes"/>
    <n v="9825027"/>
    <n v="76.194667858478454"/>
    <n v="99.99797963757527"/>
    <n v="2282353.7720999997"/>
    <n v="7542673.2279000003"/>
    <n v="9899214"/>
  </r>
  <r>
    <s v="F0449"/>
    <x v="2"/>
    <s v="Ouémé"/>
    <x v="1"/>
    <x v="0"/>
    <x v="4"/>
    <n v="1.63"/>
    <n v="4744"/>
    <n v="4443"/>
    <n v="94.1"/>
    <x v="1"/>
    <n v="2.8"/>
    <x v="0"/>
    <n v="21191"/>
    <n v="3"/>
    <n v="6.3399999999999998E-2"/>
    <n v="6.34"/>
    <n v="37982"/>
    <n v="247"/>
    <s v="Local Market"/>
    <s v="No"/>
    <n v="1027274"/>
    <n v="90.320526558874121"/>
    <n v="98.010712917833828"/>
    <n v="65129.171600000001"/>
    <n v="962144.8284"/>
    <n v="1065256"/>
  </r>
  <r>
    <s v="F1096"/>
    <x v="4"/>
    <s v="Northern"/>
    <x v="1"/>
    <x v="0"/>
    <x v="3"/>
    <n v="1.9"/>
    <n v="4314"/>
    <n v="3514"/>
    <n v="15.6"/>
    <x v="1"/>
    <n v="1.51"/>
    <x v="0"/>
    <n v="3530"/>
    <n v="14"/>
    <n v="0.18539999999999998"/>
    <n v="18.54"/>
    <n v="32013"/>
    <n v="265"/>
    <s v="Local Market"/>
    <s v="Yes"/>
    <n v="886355"/>
    <n v="78.620420463256551"/>
    <n v="99.615622495557332"/>
    <n v="164330.21700000006"/>
    <n v="722024.78299999994"/>
    <n v="918368"/>
  </r>
  <r>
    <s v="F0117"/>
    <x v="0"/>
    <s v="Lomé"/>
    <x v="4"/>
    <x v="0"/>
    <x v="7"/>
    <n v="4.2"/>
    <n v="116964"/>
    <n v="90296"/>
    <n v="90.4"/>
    <x v="4"/>
    <n v="2.5499999999999998"/>
    <x v="2"/>
    <n v="16645"/>
    <n v="1"/>
    <n v="0.22800000000000001"/>
    <n v="22.8"/>
    <n v="148346"/>
    <n v="405"/>
    <s v="Local Market"/>
    <s v="Yes"/>
    <n v="36039191"/>
    <n v="76.883528856910047"/>
    <n v="99.954003501260672"/>
    <n v="8216935.5480000004"/>
    <n v="27822255.452"/>
    <n v="36187537"/>
  </r>
  <r>
    <s v="F0514"/>
    <x v="1"/>
    <s v="Kano"/>
    <x v="0"/>
    <x v="0"/>
    <x v="3"/>
    <n v="0.97"/>
    <n v="2652"/>
    <n v="1060"/>
    <n v="6.2"/>
    <x v="2"/>
    <n v="1.24"/>
    <x v="2"/>
    <n v="241"/>
    <n v="60"/>
    <n v="0.6"/>
    <n v="60"/>
    <n v="13722"/>
    <n v="355"/>
    <s v="Local Market"/>
    <s v="No"/>
    <n v="358574"/>
    <n v="38.52568923652148"/>
    <n v="99.935266562090376"/>
    <n v="215144.4"/>
    <n v="143429.6"/>
    <n v="372296"/>
  </r>
  <r>
    <s v="F1164"/>
    <x v="0"/>
    <s v="Kara"/>
    <x v="1"/>
    <x v="0"/>
    <x v="7"/>
    <n v="0.68"/>
    <n v="15088"/>
    <n v="10632"/>
    <n v="12.8"/>
    <x v="0"/>
    <n v="1.31"/>
    <x v="0"/>
    <n v="1410"/>
    <n v="4"/>
    <n v="0.29530000000000001"/>
    <n v="29.53"/>
    <n v="20513"/>
    <n v="292"/>
    <s v="Export"/>
    <s v="No"/>
    <n v="3051576"/>
    <n v="69.999456630325483"/>
    <n v="99.954102892201362"/>
    <n v="901130.39280000003"/>
    <n v="2150445.6072"/>
    <n v="3072089"/>
  </r>
  <r>
    <s v="F1056"/>
    <x v="4"/>
    <s v="Ashanti"/>
    <x v="3"/>
    <x v="0"/>
    <x v="2"/>
    <n v="2.34"/>
    <n v="27056"/>
    <n v="23051"/>
    <n v="48.8"/>
    <x v="1"/>
    <n v="2.06"/>
    <x v="2"/>
    <n v="12177"/>
    <n v="7"/>
    <n v="0.14800000000000002"/>
    <n v="14.8"/>
    <n v="29237"/>
    <n v="100"/>
    <s v="Local Market"/>
    <s v="No"/>
    <n v="2240635"/>
    <n v="84.102584639133838"/>
    <n v="99.463538032100487"/>
    <n v="331613.98"/>
    <n v="1909021.02"/>
    <n v="2269872"/>
  </r>
  <r>
    <s v="F0183"/>
    <x v="1"/>
    <s v="Oyo"/>
    <x v="1"/>
    <x v="1"/>
    <x v="2"/>
    <n v="0.97"/>
    <n v="10678"/>
    <n v="8364"/>
    <n v="15.1"/>
    <x v="3"/>
    <n v="1.33"/>
    <x v="2"/>
    <n v="2570"/>
    <n v="14"/>
    <n v="0.2167"/>
    <n v="21.67"/>
    <n v="7732"/>
    <n v="110"/>
    <s v="Processor"/>
    <s v="Yes"/>
    <n v="900538"/>
    <n v="77.663185550552143"/>
    <n v="99.717044491175528"/>
    <n v="195146.58460000006"/>
    <n v="705391.41539999994"/>
    <n v="908270"/>
  </r>
  <r>
    <s v="F0179"/>
    <x v="0"/>
    <s v="Central"/>
    <x v="4"/>
    <x v="0"/>
    <x v="6"/>
    <n v="0.77"/>
    <n v="13876"/>
    <n v="11303"/>
    <n v="6.5"/>
    <x v="2"/>
    <n v="1.24"/>
    <x v="1"/>
    <n v="204"/>
    <n v="1"/>
    <n v="0.18539999999999998"/>
    <n v="18.54"/>
    <n v="22747"/>
    <n v="275"/>
    <s v="Local Market"/>
    <s v="No"/>
    <n v="3054291"/>
    <n v="80.857807040407039"/>
    <n v="99.993370247621243"/>
    <n v="566265.55140000023"/>
    <n v="2488025.4485999998"/>
    <n v="3077038"/>
  </r>
  <r>
    <s v="F0415"/>
    <x v="1"/>
    <s v="Kaduna"/>
    <x v="1"/>
    <x v="0"/>
    <x v="7"/>
    <n v="0.57999999999999996"/>
    <n v="11340"/>
    <n v="7902"/>
    <n v="25.7"/>
    <x v="1"/>
    <n v="1.53"/>
    <x v="1"/>
    <n v="6807"/>
    <n v="2"/>
    <n v="0.30309999999999998"/>
    <n v="30.31"/>
    <n v="15645"/>
    <n v="369"/>
    <s v="Processor"/>
    <s v="No"/>
    <n v="2864228"/>
    <n v="69.311406898845888"/>
    <n v="99.763635410311494"/>
    <n v="868147.50679999986"/>
    <n v="1996080.4932000001"/>
    <n v="2879873"/>
  </r>
  <r>
    <s v="F1059"/>
    <x v="3"/>
    <s v="Bouaké"/>
    <x v="3"/>
    <x v="0"/>
    <x v="7"/>
    <n v="6.29"/>
    <n v="133808"/>
    <n v="98281"/>
    <n v="102.3"/>
    <x v="1"/>
    <n v="2.8"/>
    <x v="2"/>
    <n v="26473"/>
    <n v="2"/>
    <n v="0.26550000000000001"/>
    <n v="26.55"/>
    <n v="144363"/>
    <n v="364"/>
    <s v="Local Market"/>
    <s v="No"/>
    <n v="35245706"/>
    <n v="73.150383111714177"/>
    <n v="99.925196529003657"/>
    <n v="9357734.9430000037"/>
    <n v="25887971.056999996"/>
    <n v="35390069"/>
  </r>
  <r>
    <s v="F0671"/>
    <x v="0"/>
    <s v="Kara"/>
    <x v="2"/>
    <x v="0"/>
    <x v="6"/>
    <n v="1.37"/>
    <n v="20467"/>
    <n v="16518"/>
    <n v="81.3"/>
    <x v="0"/>
    <n v="2.93"/>
    <x v="0"/>
    <n v="8336"/>
    <n v="3"/>
    <n v="0.19289999999999999"/>
    <n v="19.29"/>
    <n v="34953"/>
    <n v="273"/>
    <s v="Local Market"/>
    <s v="No"/>
    <n v="4421031"/>
    <n v="80.076906023450718"/>
    <n v="99.812925719661479"/>
    <n v="852816.87989999959"/>
    <n v="3568214.1201000004"/>
    <n v="4455984"/>
  </r>
  <r>
    <s v="F0002"/>
    <x v="1"/>
    <s v="Lagos"/>
    <x v="2"/>
    <x v="0"/>
    <x v="5"/>
    <n v="5.18"/>
    <n v="7771"/>
    <n v="6144"/>
    <n v="18.399999999999999"/>
    <x v="2"/>
    <n v="0.74"/>
    <x v="2"/>
    <n v="781"/>
    <n v="14"/>
    <n v="0.20929999999999999"/>
    <n v="20.93"/>
    <n v="56205"/>
    <n v="238"/>
    <s v="Processor"/>
    <s v="Yes"/>
    <n v="1390664"/>
    <n v="75.998450778888753"/>
    <n v="99.94602137442989"/>
    <n v="291065.97519999999"/>
    <n v="1099598.0248"/>
    <n v="1446869"/>
  </r>
  <r>
    <s v="F0733"/>
    <x v="4"/>
    <s v="Greater Accra"/>
    <x v="1"/>
    <x v="0"/>
    <x v="4"/>
    <n v="4.1399999999999997"/>
    <n v="5606"/>
    <n v="3500"/>
    <n v="6"/>
    <x v="0"/>
    <n v="0.45"/>
    <x v="0"/>
    <n v="933"/>
    <n v="30"/>
    <n v="0.37560000000000004"/>
    <n v="37.56"/>
    <n v="68841"/>
    <n v="224"/>
    <s v="Local Market"/>
    <s v="Yes"/>
    <n v="706386"/>
    <n v="56.895260149607786"/>
    <n v="99.879648154669525"/>
    <n v="265318.58160000003"/>
    <n v="441067.41839999997"/>
    <n v="775227"/>
  </r>
  <r>
    <s v="F0315"/>
    <x v="4"/>
    <s v="Greater Accra"/>
    <x v="2"/>
    <x v="0"/>
    <x v="5"/>
    <n v="1.19"/>
    <n v="2135"/>
    <n v="1812"/>
    <n v="17.100000000000001"/>
    <x v="4"/>
    <n v="0.64"/>
    <x v="1"/>
    <n v="2919"/>
    <n v="7"/>
    <n v="0.1512"/>
    <n v="15.12"/>
    <n v="12841"/>
    <n v="244"/>
    <s v="Local Market"/>
    <s v="No"/>
    <n v="421947"/>
    <n v="82.373159700819713"/>
    <n v="99.328638324884764"/>
    <n v="63798.386400000018"/>
    <n v="358148.61359999998"/>
    <n v="434788"/>
  </r>
  <r>
    <s v="F0189"/>
    <x v="2"/>
    <s v="Zou"/>
    <x v="1"/>
    <x v="1"/>
    <x v="6"/>
    <n v="0.47"/>
    <n v="4879"/>
    <n v="3841"/>
    <n v="103.2"/>
    <x v="1"/>
    <n v="3.66"/>
    <x v="2"/>
    <n v="23567"/>
    <n v="4"/>
    <n v="0.21260000000000001"/>
    <n v="21.26"/>
    <n v="7536"/>
    <n v="233"/>
    <s v="Export"/>
    <s v="No"/>
    <n v="854901"/>
    <n v="78.05196755241252"/>
    <n v="97.26739460389571"/>
    <n v="181751.95259999996"/>
    <n v="673149.04740000004"/>
    <n v="862437"/>
  </r>
  <r>
    <s v="F1157"/>
    <x v="2"/>
    <s v="Borgou"/>
    <x v="3"/>
    <x v="1"/>
    <x v="0"/>
    <n v="1.1000000000000001"/>
    <n v="7473"/>
    <n v="4512"/>
    <n v="6"/>
    <x v="2"/>
    <n v="0.79"/>
    <x v="2"/>
    <n v="200"/>
    <n v="30"/>
    <n v="0.3962"/>
    <n v="39.619999999999997"/>
    <n v="9979"/>
    <n v="258"/>
    <s v="Local Market"/>
    <s v="No"/>
    <n v="1142277"/>
    <n v="59.85708493598645"/>
    <n v="99.982642746056428"/>
    <n v="452570.14740000002"/>
    <n v="689706.85259999998"/>
    <n v="1152256"/>
  </r>
  <r>
    <s v="F0601"/>
    <x v="2"/>
    <s v="Atlantique"/>
    <x v="4"/>
    <x v="0"/>
    <x v="7"/>
    <n v="1.06"/>
    <n v="25722"/>
    <n v="18630"/>
    <n v="1"/>
    <x v="2"/>
    <n v="0.94"/>
    <x v="0"/>
    <n v="200"/>
    <n v="3"/>
    <n v="0.2757"/>
    <n v="27.57"/>
    <n v="28702"/>
    <n v="428"/>
    <s v="Local Market"/>
    <s v="No"/>
    <n v="7865002"/>
    <n v="72.16664000322281"/>
    <n v="99.997466335195753"/>
    <n v="2168381.0514000002"/>
    <n v="5696620.9485999998"/>
    <n v="7893704"/>
  </r>
  <r>
    <s v="F0842"/>
    <x v="0"/>
    <s v="Central"/>
    <x v="0"/>
    <x v="0"/>
    <x v="0"/>
    <n v="1.65"/>
    <n v="19796"/>
    <n v="15987"/>
    <n v="61.4"/>
    <x v="1"/>
    <n v="2.13"/>
    <x v="1"/>
    <n v="12483"/>
    <n v="7"/>
    <n v="0.19239999999999999"/>
    <n v="19.239999999999998"/>
    <n v="22354"/>
    <n v="298"/>
    <s v="Processor"/>
    <s v="No"/>
    <n v="4681648"/>
    <n v="80.376218479498945"/>
    <n v="99.734630214868105"/>
    <n v="900749.07519999985"/>
    <n v="3780898.9248000002"/>
    <n v="4704002"/>
  </r>
  <r>
    <s v="F0677"/>
    <x v="0"/>
    <s v="Plateaux"/>
    <x v="4"/>
    <x v="0"/>
    <x v="0"/>
    <n v="0.39"/>
    <n v="2664"/>
    <n v="1065"/>
    <n v="1.4"/>
    <x v="1"/>
    <n v="0.97"/>
    <x v="2"/>
    <n v="265"/>
    <n v="60"/>
    <n v="0.6"/>
    <n v="60"/>
    <n v="4091"/>
    <n v="284"/>
    <s v="Local Market"/>
    <s v="No"/>
    <n v="295080"/>
    <n v="39.453021850379884"/>
    <n v="99.911421895838842"/>
    <n v="177048"/>
    <n v="118032"/>
    <n v="299171"/>
  </r>
  <r>
    <s v="F1343"/>
    <x v="4"/>
    <s v="Ashanti"/>
    <x v="3"/>
    <x v="0"/>
    <x v="4"/>
    <n v="3.66"/>
    <n v="6604"/>
    <n v="4310"/>
    <n v="23.9"/>
    <x v="0"/>
    <n v="0.91"/>
    <x v="2"/>
    <n v="3909"/>
    <n v="30"/>
    <n v="0.34729999999999994"/>
    <n v="34.729999999999997"/>
    <n v="56335"/>
    <n v="246"/>
    <s v="Local Market"/>
    <s v="Yes"/>
    <n v="989414"/>
    <n v="61.753873807194658"/>
    <n v="99.626200933493607"/>
    <n v="343623.48219999997"/>
    <n v="645790.51780000003"/>
    <n v="1045749"/>
  </r>
  <r>
    <s v="F1160"/>
    <x v="1"/>
    <s v="Lagos"/>
    <x v="2"/>
    <x v="1"/>
    <x v="5"/>
    <n v="5.5"/>
    <n v="10867"/>
    <n v="6897"/>
    <n v="1.9"/>
    <x v="2"/>
    <n v="0.46"/>
    <x v="0"/>
    <n v="200"/>
    <n v="30"/>
    <n v="0.36530000000000001"/>
    <n v="36.53"/>
    <n v="53051"/>
    <n v="231"/>
    <s v="Processor"/>
    <s v="No"/>
    <n v="1524024"/>
    <n v="61.334941762439968"/>
    <n v="99.987318294944757"/>
    <n v="556725.96719999996"/>
    <n v="967298.03280000004"/>
    <n v="1577075"/>
  </r>
  <r>
    <s v="F1196"/>
    <x v="0"/>
    <s v="Lomé"/>
    <x v="0"/>
    <x v="0"/>
    <x v="1"/>
    <n v="2.41"/>
    <n v="16099"/>
    <n v="12251"/>
    <n v="15.6"/>
    <x v="0"/>
    <n v="0.62"/>
    <x v="2"/>
    <n v="2110"/>
    <n v="4"/>
    <n v="0.23899999999999999"/>
    <n v="23.9"/>
    <n v="54310"/>
    <n v="276"/>
    <s v="Processor"/>
    <s v="Yes"/>
    <n v="3291044"/>
    <n v="74.86455795111668"/>
    <n v="99.936927452221795"/>
    <n v="786559.51599999983"/>
    <n v="2504484.4840000002"/>
    <n v="3345354"/>
  </r>
  <r>
    <s v="F1360"/>
    <x v="1"/>
    <s v="Rivers"/>
    <x v="1"/>
    <x v="1"/>
    <x v="3"/>
    <n v="7.2"/>
    <n v="22588"/>
    <n v="19534"/>
    <n v="24.7"/>
    <x v="2"/>
    <n v="2.0499999999999998"/>
    <x v="0"/>
    <n v="909"/>
    <n v="7"/>
    <n v="0.13519999999999999"/>
    <n v="13.52"/>
    <n v="209874"/>
    <n v="342"/>
    <s v="Local Market"/>
    <s v="Yes"/>
    <n v="6403039"/>
    <n v="83.735384499992676"/>
    <n v="99.986254166658469"/>
    <n v="865690.87280000001"/>
    <n v="5537348.1272"/>
    <n v="6612913"/>
  </r>
  <r>
    <s v="F1025"/>
    <x v="0"/>
    <s v="Kara"/>
    <x v="3"/>
    <x v="0"/>
    <x v="2"/>
    <n v="3.09"/>
    <n v="41710"/>
    <n v="32759"/>
    <n v="20.8"/>
    <x v="1"/>
    <n v="1.41"/>
    <x v="0"/>
    <n v="3920"/>
    <n v="14"/>
    <n v="0.21460000000000001"/>
    <n v="21.46"/>
    <n v="22243"/>
    <n v="76"/>
    <s v="Local Market"/>
    <s v="Yes"/>
    <n v="2438625"/>
    <n v="77.830102020912932"/>
    <n v="99.840706612463563"/>
    <n v="523328.92500000005"/>
    <n v="1915296.075"/>
    <n v="2460868"/>
  </r>
  <r>
    <s v="F1454"/>
    <x v="2"/>
    <s v="Zou"/>
    <x v="1"/>
    <x v="0"/>
    <x v="6"/>
    <n v="1.95"/>
    <n v="20546"/>
    <n v="15734"/>
    <n v="56.5"/>
    <x v="2"/>
    <n v="2.41"/>
    <x v="0"/>
    <n v="1761"/>
    <n v="4"/>
    <n v="0.23420000000000002"/>
    <n v="23.42"/>
    <n v="58018"/>
    <n v="269"/>
    <s v="Processor"/>
    <s v="No"/>
    <n v="4130343"/>
    <n v="75.519198784440974"/>
    <n v="99.957954913628512"/>
    <n v="967326.33059999999"/>
    <n v="3163016.6694"/>
    <n v="4188361"/>
  </r>
  <r>
    <s v="F1463"/>
    <x v="3"/>
    <s v="Bouaké"/>
    <x v="3"/>
    <x v="1"/>
    <x v="1"/>
    <n v="0.51"/>
    <n v="3345"/>
    <n v="2740"/>
    <n v="15.3"/>
    <x v="1"/>
    <n v="0.95"/>
    <x v="0"/>
    <n v="3776"/>
    <n v="1"/>
    <n v="0.1807"/>
    <n v="18.07"/>
    <n v="10692"/>
    <n v="229"/>
    <s v="Local Market"/>
    <s v="No"/>
    <n v="606718"/>
    <n v="80.511176916473659"/>
    <n v="99.388412886088659"/>
    <n v="109633.94260000001"/>
    <n v="497084.05739999999"/>
    <n v="617410"/>
  </r>
  <r>
    <s v="F0340"/>
    <x v="0"/>
    <s v="Central"/>
    <x v="2"/>
    <x v="0"/>
    <x v="3"/>
    <n v="1.87"/>
    <n v="6504"/>
    <n v="4120"/>
    <n v="79.599999999999994"/>
    <x v="0"/>
    <n v="3.58"/>
    <x v="0"/>
    <n v="8445"/>
    <n v="30"/>
    <n v="0.3664"/>
    <n v="36.64"/>
    <n v="37094"/>
    <n v="323"/>
    <s v="Local Market"/>
    <s v="No"/>
    <n v="1271914"/>
    <n v="61.564536687323532"/>
    <n v="99.354854974148367"/>
    <n v="466029.28960000002"/>
    <n v="805884.71039999998"/>
    <n v="1309008"/>
  </r>
  <r>
    <s v="F1120"/>
    <x v="0"/>
    <s v="Central"/>
    <x v="1"/>
    <x v="0"/>
    <x v="6"/>
    <n v="2.95"/>
    <n v="45789"/>
    <n v="39410"/>
    <n v="6.2"/>
    <x v="1"/>
    <n v="1.04"/>
    <x v="2"/>
    <n v="1391"/>
    <n v="1"/>
    <n v="0.13930000000000001"/>
    <n v="13.93"/>
    <n v="88311"/>
    <n v="274"/>
    <s v="Export"/>
    <s v="Yes"/>
    <n v="10600655"/>
    <n v="85.358899621347845"/>
    <n v="99.986986580367073"/>
    <n v="1476671.2414999995"/>
    <n v="9123983.7585000005"/>
    <n v="10688966"/>
  </r>
  <r>
    <s v="F0172"/>
    <x v="0"/>
    <s v="Savanes"/>
    <x v="0"/>
    <x v="1"/>
    <x v="0"/>
    <n v="0.98"/>
    <n v="5501"/>
    <n v="3361"/>
    <n v="39.9"/>
    <x v="1"/>
    <n v="1.94"/>
    <x v="0"/>
    <n v="7785"/>
    <n v="30"/>
    <n v="0.38890000000000002"/>
    <n v="38.89"/>
    <n v="18629"/>
    <n v="256"/>
    <s v="Local Market"/>
    <s v="No"/>
    <n v="825398"/>
    <n v="59.76120643059997"/>
    <n v="99.077636141971766"/>
    <n v="320997.28220000002"/>
    <n v="504400.71779999998"/>
    <n v="844027"/>
  </r>
  <r>
    <s v="F0133"/>
    <x v="1"/>
    <s v="Enugu"/>
    <x v="2"/>
    <x v="0"/>
    <x v="2"/>
    <n v="5.57"/>
    <n v="55300"/>
    <n v="46457"/>
    <n v="15.6"/>
    <x v="0"/>
    <n v="1.97"/>
    <x v="1"/>
    <n v="2403"/>
    <n v="7"/>
    <n v="0.15990000000000001"/>
    <n v="15.99"/>
    <n v="67703"/>
    <n v="119"/>
    <s v="Processor"/>
    <s v="No"/>
    <n v="5402994"/>
    <n v="82.970328267129403"/>
    <n v="99.956075066851625"/>
    <n v="863938.74060000014"/>
    <n v="4539055.2593999999"/>
    <n v="5470697"/>
  </r>
  <r>
    <s v="F0770"/>
    <x v="0"/>
    <s v="Savanes"/>
    <x v="2"/>
    <x v="0"/>
    <x v="5"/>
    <n v="1.28"/>
    <n v="2633"/>
    <n v="2391"/>
    <n v="57.8"/>
    <x v="0"/>
    <n v="2.34"/>
    <x v="2"/>
    <n v="7669"/>
    <n v="1"/>
    <n v="9.1700000000000004E-2"/>
    <n v="9.17"/>
    <n v="18478"/>
    <n v="213"/>
    <s v="Local Market"/>
    <s v="No"/>
    <n v="478044"/>
    <n v="87.449773665618039"/>
    <n v="98.45545615300027"/>
    <n v="43836.6348"/>
    <n v="434207.3652"/>
    <n v="496522"/>
  </r>
  <r>
    <s v="F1355"/>
    <x v="1"/>
    <s v="Oyo"/>
    <x v="0"/>
    <x v="0"/>
    <x v="0"/>
    <n v="0.67"/>
    <n v="7918"/>
    <n v="4808"/>
    <n v="36.4"/>
    <x v="1"/>
    <n v="2"/>
    <x v="1"/>
    <n v="11372"/>
    <n v="30"/>
    <n v="0.39270000000000005"/>
    <n v="39.270000000000003"/>
    <n v="6501"/>
    <n v="380"/>
    <s v="Local Market"/>
    <s v="Yes"/>
    <n v="1790897"/>
    <n v="60.510345961217268"/>
    <n v="99.367307630252171"/>
    <n v="703285.25190000003"/>
    <n v="1087611.7481"/>
    <n v="1797398"/>
  </r>
  <r>
    <s v="F0875"/>
    <x v="2"/>
    <s v="Ouémé"/>
    <x v="2"/>
    <x v="0"/>
    <x v="0"/>
    <n v="1.07"/>
    <n v="11092"/>
    <n v="8830"/>
    <n v="9.9"/>
    <x v="2"/>
    <n v="1.7"/>
    <x v="0"/>
    <n v="328"/>
    <n v="14"/>
    <n v="0.2039"/>
    <n v="20.39"/>
    <n v="17057"/>
    <n v="326"/>
    <s v="Processor"/>
    <s v="No"/>
    <n v="2832410"/>
    <n v="79.133452010498814"/>
    <n v="99.988489075325319"/>
    <n v="577528.39899999974"/>
    <n v="2254881.6010000003"/>
    <n v="2849467"/>
  </r>
  <r>
    <s v="F0336"/>
    <x v="3"/>
    <s v="Bouaké"/>
    <x v="2"/>
    <x v="0"/>
    <x v="1"/>
    <n v="1.25"/>
    <n v="11320"/>
    <n v="8778"/>
    <n v="43"/>
    <x v="1"/>
    <n v="1.1200000000000001"/>
    <x v="0"/>
    <n v="10655"/>
    <n v="4"/>
    <n v="0.22450000000000001"/>
    <n v="22.45"/>
    <n v="13386"/>
    <n v="245"/>
    <s v="Local Market"/>
    <s v="No"/>
    <n v="2105063"/>
    <n v="77.059979093195068"/>
    <n v="99.497037691254306"/>
    <n v="472586.64350000001"/>
    <n v="1632476.3565"/>
    <n v="2118449"/>
  </r>
  <r>
    <s v="F0038"/>
    <x v="0"/>
    <s v="Central"/>
    <x v="0"/>
    <x v="0"/>
    <x v="0"/>
    <n v="1"/>
    <n v="10169"/>
    <n v="6533"/>
    <n v="17.100000000000001"/>
    <x v="1"/>
    <n v="1.47"/>
    <x v="0"/>
    <n v="3788"/>
    <n v="30"/>
    <n v="0.35749999999999998"/>
    <n v="35.75"/>
    <n v="8620"/>
    <n v="360"/>
    <s v="Local Market"/>
    <s v="Yes"/>
    <n v="2315954"/>
    <n v="64.01174774388771"/>
    <n v="99.837045411331289"/>
    <n v="827953.55499999993"/>
    <n v="1488000.4450000001"/>
    <n v="2324574"/>
  </r>
  <r>
    <s v="F1119"/>
    <x v="2"/>
    <s v="Zou"/>
    <x v="2"/>
    <x v="1"/>
    <x v="3"/>
    <n v="1.55"/>
    <n v="4085"/>
    <n v="3618"/>
    <n v="11.6"/>
    <x v="0"/>
    <n v="1.0900000000000001"/>
    <x v="0"/>
    <n v="1454"/>
    <n v="3"/>
    <n v="0.11410000000000001"/>
    <n v="11.41"/>
    <n v="46705"/>
    <n v="269"/>
    <s v="Local Market"/>
    <s v="No"/>
    <n v="915351"/>
    <n v="84.289215066482626"/>
    <n v="99.848865346715783"/>
    <n v="104441.54909999995"/>
    <n v="810909.45090000005"/>
    <n v="962056"/>
  </r>
  <r>
    <s v="F1481"/>
    <x v="2"/>
    <s v="Borgou"/>
    <x v="0"/>
    <x v="1"/>
    <x v="5"/>
    <n v="5.2"/>
    <n v="7338"/>
    <n v="6110"/>
    <n v="11.7"/>
    <x v="1"/>
    <n v="1.61"/>
    <x v="0"/>
    <n v="2781"/>
    <n v="7"/>
    <n v="0.1673"/>
    <n v="16.73"/>
    <n v="62927"/>
    <n v="211"/>
    <s v="Processor"/>
    <s v="Yes"/>
    <n v="1210610"/>
    <n v="79.155528814632007"/>
    <n v="99.781631786120073"/>
    <n v="202535.05299999996"/>
    <n v="1008074.947"/>
    <n v="1273537"/>
  </r>
  <r>
    <s v="F0940"/>
    <x v="2"/>
    <s v="Atlantique"/>
    <x v="1"/>
    <x v="0"/>
    <x v="1"/>
    <n v="0.94"/>
    <n v="8568"/>
    <n v="6707"/>
    <n v="2.6"/>
    <x v="4"/>
    <n v="1.48"/>
    <x v="0"/>
    <n v="374"/>
    <n v="5"/>
    <n v="0.21719999999999998"/>
    <n v="21.72"/>
    <n v="14357"/>
    <n v="217"/>
    <s v="Local Market"/>
    <s v="No"/>
    <n v="1426134"/>
    <n v="77.499803553094054"/>
    <n v="99.97403663056555"/>
    <n v="309756.30480000004"/>
    <n v="1116377.6952"/>
    <n v="1440491"/>
  </r>
  <r>
    <s v="F0095"/>
    <x v="3"/>
    <s v="Korhogo"/>
    <x v="2"/>
    <x v="0"/>
    <x v="2"/>
    <n v="0.95"/>
    <n v="7776"/>
    <n v="5902"/>
    <n v="5.8"/>
    <x v="1"/>
    <n v="1.28"/>
    <x v="2"/>
    <n v="1533"/>
    <n v="14"/>
    <n v="0.2409"/>
    <n v="24.09"/>
    <n v="9947"/>
    <n v="108"/>
    <s v="Local Market"/>
    <s v="No"/>
    <n v="619562"/>
    <n v="74.71053061989582"/>
    <n v="99.75647687324566"/>
    <n v="149252.48580000002"/>
    <n v="470309.51419999998"/>
    <n v="629509"/>
  </r>
  <r>
    <s v="F0175"/>
    <x v="4"/>
    <s v="Eastern"/>
    <x v="1"/>
    <x v="0"/>
    <x v="7"/>
    <n v="4.09"/>
    <n v="60305"/>
    <n v="40422"/>
    <n v="13.2"/>
    <x v="2"/>
    <n v="0.71"/>
    <x v="2"/>
    <n v="511"/>
    <n v="5"/>
    <n v="0.32969999999999999"/>
    <n v="32.97"/>
    <n v="111513"/>
    <n v="312"/>
    <s v="Export"/>
    <s v="No"/>
    <n v="12373524"/>
    <n v="66.431306028167953"/>
    <n v="99.995907100635748"/>
    <n v="4079550.8628000002"/>
    <n v="8293973.1371999998"/>
    <n v="12485037"/>
  </r>
  <r>
    <s v="F1189"/>
    <x v="4"/>
    <s v="Greater Accra"/>
    <x v="2"/>
    <x v="1"/>
    <x v="0"/>
    <n v="1.1599999999999999"/>
    <n v="6857"/>
    <n v="6080"/>
    <n v="40.4"/>
    <x v="2"/>
    <n v="2.4"/>
    <x v="0"/>
    <n v="1574"/>
    <n v="3"/>
    <n v="0.1133"/>
    <n v="11.33"/>
    <n v="21818"/>
    <n v="356"/>
    <s v="Local Market"/>
    <s v="No"/>
    <n v="2119444"/>
    <n v="87.766513149721987"/>
    <n v="99.926491947272211"/>
    <n v="240133.00520000001"/>
    <n v="1879310.9948"/>
    <n v="2141262"/>
  </r>
  <r>
    <s v="F0173"/>
    <x v="1"/>
    <s v="Katsina"/>
    <x v="1"/>
    <x v="0"/>
    <x v="1"/>
    <n v="14.1"/>
    <n v="81617"/>
    <n v="64583"/>
    <n v="70.7"/>
    <x v="1"/>
    <n v="2.99"/>
    <x v="1"/>
    <n v="20441"/>
    <n v="2"/>
    <n v="0.2087"/>
    <n v="20.87"/>
    <n v="269704"/>
    <n v="234"/>
    <s v="Local Market"/>
    <s v="No"/>
    <n v="14671153"/>
    <n v="77.701589466387361"/>
    <n v="99.86318723216479"/>
    <n v="3061869.6311000008"/>
    <n v="11609283.368899999"/>
    <n v="14940857"/>
  </r>
  <r>
    <s v="F0020"/>
    <x v="0"/>
    <s v="Savanes"/>
    <x v="3"/>
    <x v="0"/>
    <x v="0"/>
    <n v="12.29"/>
    <n v="142660"/>
    <n v="111517"/>
    <n v="24.6"/>
    <x v="1"/>
    <n v="0.88"/>
    <x v="0"/>
    <n v="4933"/>
    <n v="14"/>
    <n v="0.21829999999999999"/>
    <n v="21.83"/>
    <n v="172573"/>
    <n v="255"/>
    <s v="Local Market"/>
    <s v="Yes"/>
    <n v="27974961"/>
    <n v="77.690738427387643"/>
    <n v="99.982474486042008"/>
    <n v="6106933.9862999991"/>
    <n v="21868027.013700001"/>
    <n v="28147534"/>
  </r>
  <r>
    <s v="F0230"/>
    <x v="0"/>
    <s v="Lomé"/>
    <x v="4"/>
    <x v="0"/>
    <x v="5"/>
    <n v="1.7"/>
    <n v="3614"/>
    <n v="2752"/>
    <n v="15.4"/>
    <x v="1"/>
    <n v="1.63"/>
    <x v="0"/>
    <n v="2769"/>
    <n v="14"/>
    <n v="0.23850000000000002"/>
    <n v="23.85"/>
    <n v="21650"/>
    <n v="195"/>
    <s v="Local Market"/>
    <s v="No"/>
    <n v="506855"/>
    <n v="73.0305451225627"/>
    <n v="99.476069289789123"/>
    <n v="120884.91750000004"/>
    <n v="385970.08249999996"/>
    <n v="528505"/>
  </r>
  <r>
    <s v="F1142"/>
    <x v="2"/>
    <s v="Borgou"/>
    <x v="3"/>
    <x v="1"/>
    <x v="3"/>
    <n v="0.85"/>
    <n v="1473"/>
    <n v="1297"/>
    <n v="17.3"/>
    <x v="1"/>
    <n v="1.41"/>
    <x v="0"/>
    <n v="3355"/>
    <n v="3"/>
    <n v="0.11890000000000001"/>
    <n v="11.89"/>
    <n v="17411"/>
    <n v="336"/>
    <s v="Local Market"/>
    <s v="Yes"/>
    <n v="410669"/>
    <n v="84.526363273219957"/>
    <n v="99.216267987292099"/>
    <n v="48828.544099999999"/>
    <n v="361840.4559"/>
    <n v="428080"/>
  </r>
  <r>
    <s v="F0688"/>
    <x v="3"/>
    <s v="Bouaké"/>
    <x v="2"/>
    <x v="1"/>
    <x v="1"/>
    <n v="2.2599999999999998"/>
    <n v="19314"/>
    <n v="14504"/>
    <n v="46.6"/>
    <x v="1"/>
    <n v="1.61"/>
    <x v="1"/>
    <n v="13567"/>
    <n v="3"/>
    <n v="0.249"/>
    <n v="24.9"/>
    <n v="53940"/>
    <n v="343"/>
    <s v="Local Market"/>
    <s v="Yes"/>
    <n v="4857617"/>
    <n v="74.275232212514283"/>
    <n v="99.723773947854013"/>
    <n v="1209546.6329999999"/>
    <n v="3648070.3670000001"/>
    <n v="4911557"/>
  </r>
  <r>
    <s v="F0297"/>
    <x v="2"/>
    <s v="Zou"/>
    <x v="3"/>
    <x v="1"/>
    <x v="0"/>
    <n v="0.68"/>
    <n v="5331"/>
    <n v="4720"/>
    <n v="21.8"/>
    <x v="1"/>
    <n v="1.59"/>
    <x v="0"/>
    <n v="5275"/>
    <n v="3"/>
    <n v="0.11449999999999999"/>
    <n v="11.45"/>
    <n v="11058"/>
    <n v="246"/>
    <s v="Export"/>
    <s v="No"/>
    <n v="1133176"/>
    <n v="87.694243310371832"/>
    <n v="99.538992898305764"/>
    <n v="129748.652"/>
    <n v="1003427.348"/>
    <n v="1144234"/>
  </r>
  <r>
    <s v="F0225"/>
    <x v="0"/>
    <s v="Savanes"/>
    <x v="0"/>
    <x v="1"/>
    <x v="1"/>
    <n v="0.63"/>
    <n v="4401"/>
    <n v="3383"/>
    <n v="104.7"/>
    <x v="0"/>
    <n v="4.74"/>
    <x v="1"/>
    <n v="10760"/>
    <n v="1"/>
    <n v="0.2311"/>
    <n v="23.11"/>
    <n v="8016"/>
    <n v="265"/>
    <s v="Processor"/>
    <s v="No"/>
    <n v="868755"/>
    <n v="76.187022552068896"/>
    <n v="98.772769628557512"/>
    <n v="200769.28049999999"/>
    <n v="667985.71950000001"/>
    <n v="876771"/>
  </r>
  <r>
    <s v="F1041"/>
    <x v="1"/>
    <s v="Ogun"/>
    <x v="1"/>
    <x v="0"/>
    <x v="7"/>
    <n v="2.13"/>
    <n v="35543"/>
    <n v="25335"/>
    <n v="7.4"/>
    <x v="0"/>
    <n v="0.82"/>
    <x v="2"/>
    <n v="1317"/>
    <n v="5"/>
    <n v="0.28720000000000001"/>
    <n v="28.72"/>
    <n v="81820"/>
    <n v="304"/>
    <s v="Processor"/>
    <s v="No"/>
    <n v="7541685"/>
    <n v="70.514980550284946"/>
    <n v="99.982724481718051"/>
    <n v="2165971.932"/>
    <n v="5375713.068"/>
    <n v="7623505"/>
  </r>
  <r>
    <s v="F0360"/>
    <x v="0"/>
    <s v="Savanes"/>
    <x v="1"/>
    <x v="0"/>
    <x v="2"/>
    <n v="2.44"/>
    <n v="16870"/>
    <n v="10558"/>
    <n v="16.399999999999999"/>
    <x v="1"/>
    <n v="0.76"/>
    <x v="0"/>
    <n v="3291"/>
    <n v="30"/>
    <n v="0.37409999999999999"/>
    <n v="37.409999999999997"/>
    <n v="29992"/>
    <n v="80"/>
    <s v="Export"/>
    <s v="No"/>
    <n v="802911"/>
    <n v="60.336197000130866"/>
    <n v="99.604875957944685"/>
    <n v="300369.00510000001"/>
    <n v="502541.99489999999"/>
    <n v="832903"/>
  </r>
  <r>
    <s v="F0281"/>
    <x v="2"/>
    <s v="Mono"/>
    <x v="3"/>
    <x v="0"/>
    <x v="1"/>
    <n v="0.85"/>
    <n v="6049"/>
    <n v="4787"/>
    <n v="18.899999999999999"/>
    <x v="2"/>
    <n v="0.47"/>
    <x v="2"/>
    <n v="750"/>
    <n v="4"/>
    <n v="0.20860000000000001"/>
    <n v="20.86"/>
    <n v="14706"/>
    <n v="289"/>
    <s v="Local Market"/>
    <s v="Yes"/>
    <n v="1354153"/>
    <n v="78.289778874230294"/>
    <n v="99.945209842649973"/>
    <n v="282476.31579999998"/>
    <n v="1071676.6842"/>
    <n v="1368859"/>
  </r>
  <r>
    <s v="F1361"/>
    <x v="3"/>
    <s v="Korhogo"/>
    <x v="0"/>
    <x v="1"/>
    <x v="3"/>
    <n v="2.5499999999999998"/>
    <n v="7641"/>
    <n v="3056"/>
    <n v="17.5"/>
    <x v="1"/>
    <n v="1.64"/>
    <x v="2"/>
    <n v="4372"/>
    <n v="60"/>
    <n v="0.6"/>
    <n v="60"/>
    <n v="64005"/>
    <n v="337"/>
    <s v="Local Market"/>
    <s v="No"/>
    <n v="951197"/>
    <n v="37.478137355915379"/>
    <n v="99.569346790096944"/>
    <n v="570718.19999999995"/>
    <n v="380478.80000000005"/>
    <n v="1015202"/>
  </r>
  <r>
    <s v="F1013"/>
    <x v="2"/>
    <s v="Ouémé"/>
    <x v="4"/>
    <x v="1"/>
    <x v="1"/>
    <n v="5.14"/>
    <n v="44253"/>
    <n v="34468"/>
    <n v="12.9"/>
    <x v="2"/>
    <n v="1.65"/>
    <x v="0"/>
    <n v="490"/>
    <n v="2"/>
    <n v="0.22109999999999999"/>
    <n v="22.11"/>
    <n v="73469"/>
    <n v="373"/>
    <s v="Local Market"/>
    <s v="Yes"/>
    <n v="12654040"/>
    <n v="77.440383314598321"/>
    <n v="99.996150071471163"/>
    <n v="2797808.243999999"/>
    <n v="9856231.756000001"/>
    <n v="12727509"/>
  </r>
  <r>
    <s v="F0331"/>
    <x v="3"/>
    <s v="Bouaké"/>
    <x v="1"/>
    <x v="1"/>
    <x v="2"/>
    <n v="0.27"/>
    <n v="2799"/>
    <n v="2098"/>
    <n v="12.8"/>
    <x v="1"/>
    <n v="1.42"/>
    <x v="0"/>
    <n v="3513"/>
    <n v="14"/>
    <n v="0.25009999999999999"/>
    <n v="25.01"/>
    <n v="2023"/>
    <n v="79"/>
    <s v="Local Market"/>
    <s v="No"/>
    <n v="158549"/>
    <n v="74.045222766111166"/>
    <n v="97.812196397877599"/>
    <n v="39653.104899999991"/>
    <n v="118895.89510000001"/>
    <n v="160572"/>
  </r>
  <r>
    <s v="F0821"/>
    <x v="1"/>
    <s v="Kano"/>
    <x v="4"/>
    <x v="0"/>
    <x v="4"/>
    <n v="0.68"/>
    <n v="1976"/>
    <n v="790"/>
    <n v="10.5"/>
    <x v="0"/>
    <n v="1.38"/>
    <x v="1"/>
    <n v="1560"/>
    <n v="60"/>
    <n v="0.6"/>
    <n v="60"/>
    <n v="12176"/>
    <n v="267"/>
    <s v="Export"/>
    <s v="No"/>
    <n v="195085"/>
    <n v="37.65011265988295"/>
    <n v="99.247325835540707"/>
    <n v="117051"/>
    <n v="78034"/>
    <n v="207261"/>
  </r>
  <r>
    <s v="F0021"/>
    <x v="4"/>
    <s v="Eastern"/>
    <x v="4"/>
    <x v="0"/>
    <x v="0"/>
    <n v="2.06"/>
    <n v="12729"/>
    <n v="10677"/>
    <n v="9"/>
    <x v="2"/>
    <n v="0.85"/>
    <x v="2"/>
    <n v="373"/>
    <n v="7"/>
    <n v="0.16120000000000001"/>
    <n v="16.12"/>
    <n v="20746"/>
    <n v="323"/>
    <s v="Local Market"/>
    <s v="Yes"/>
    <n v="3393066"/>
    <n v="83.370254741620215"/>
    <n v="99.989073797854132"/>
    <n v="546962.23920000019"/>
    <n v="2846103.7607999998"/>
    <n v="3413812"/>
  </r>
  <r>
    <s v="F0519"/>
    <x v="0"/>
    <s v="Savanes"/>
    <x v="0"/>
    <x v="1"/>
    <x v="3"/>
    <n v="0.46"/>
    <n v="1493"/>
    <n v="970"/>
    <n v="26.4"/>
    <x v="1"/>
    <n v="1.69"/>
    <x v="0"/>
    <n v="4508"/>
    <n v="30"/>
    <n v="0.35020000000000001"/>
    <n v="35.020000000000003"/>
    <n v="12109"/>
    <n v="384"/>
    <s v="Local Market"/>
    <s v="No"/>
    <n v="352139"/>
    <n v="62.819815675034583"/>
    <n v="98.762381674024297"/>
    <n v="123319.07780000003"/>
    <n v="228819.92219999997"/>
    <n v="364248"/>
  </r>
  <r>
    <s v="F0960"/>
    <x v="1"/>
    <s v="Katsina"/>
    <x v="2"/>
    <x v="0"/>
    <x v="6"/>
    <n v="1.51"/>
    <n v="21885"/>
    <n v="17884"/>
    <n v="47"/>
    <x v="4"/>
    <n v="1.49"/>
    <x v="1"/>
    <n v="8937"/>
    <n v="1"/>
    <n v="0.18280000000000002"/>
    <n v="18.28"/>
    <n v="51216"/>
    <n v="288"/>
    <s v="Local Market"/>
    <s v="No"/>
    <n v="5038934"/>
    <n v="80.897750848206826"/>
    <n v="99.824425606318087"/>
    <n v="921117.13520000037"/>
    <n v="4117816.8647999996"/>
    <n v="5090150"/>
  </r>
  <r>
    <s v="F0868"/>
    <x v="3"/>
    <s v="Abidjan"/>
    <x v="0"/>
    <x v="0"/>
    <x v="1"/>
    <n v="5.16"/>
    <n v="46634"/>
    <n v="37269"/>
    <n v="10.9"/>
    <x v="0"/>
    <n v="1"/>
    <x v="2"/>
    <n v="1507"/>
    <n v="2"/>
    <n v="0.20079999999999998"/>
    <n v="20.079999999999998"/>
    <n v="104547"/>
    <n v="255"/>
    <s v="Export"/>
    <s v="Yes"/>
    <n v="9302506"/>
    <n v="79.031794497171433"/>
    <n v="99.983980105140262"/>
    <n v="1867943.2047999995"/>
    <n v="7434562.7952000005"/>
    <n v="9407053"/>
  </r>
  <r>
    <s v="F0504"/>
    <x v="1"/>
    <s v="Kaduna"/>
    <x v="3"/>
    <x v="1"/>
    <x v="3"/>
    <n v="0.67"/>
    <n v="1941"/>
    <n v="1332"/>
    <n v="22.6"/>
    <x v="0"/>
    <n v="0.86"/>
    <x v="2"/>
    <n v="3897"/>
    <n v="30"/>
    <n v="0.31329999999999997"/>
    <n v="31.33"/>
    <n v="17680"/>
    <n v="389"/>
    <s v="Local Market"/>
    <s v="No"/>
    <n v="491390"/>
    <n v="66.285091048382355"/>
    <n v="99.234486416406384"/>
    <n v="153952.48699999996"/>
    <n v="337437.51300000004"/>
    <n v="509070"/>
  </r>
  <r>
    <s v="F0074"/>
    <x v="3"/>
    <s v="Bouaké"/>
    <x v="3"/>
    <x v="1"/>
    <x v="0"/>
    <n v="1.02"/>
    <n v="4824"/>
    <n v="2824"/>
    <n v="2.5"/>
    <x v="1"/>
    <n v="1.01"/>
    <x v="0"/>
    <n v="600"/>
    <n v="30"/>
    <n v="0.41439999999999999"/>
    <n v="41.44"/>
    <n v="9073"/>
    <n v="287"/>
    <s v="Local Market"/>
    <s v="Yes"/>
    <n v="792711"/>
    <n v="57.89733414485697"/>
    <n v="99.925166877862367"/>
    <n v="328499.43839999998"/>
    <n v="464211.56160000002"/>
    <n v="801784"/>
  </r>
  <r>
    <s v="F0177"/>
    <x v="1"/>
    <s v="Kano"/>
    <x v="3"/>
    <x v="0"/>
    <x v="3"/>
    <n v="0.84"/>
    <n v="2454"/>
    <n v="2188"/>
    <n v="9.6"/>
    <x v="0"/>
    <n v="1.83"/>
    <x v="1"/>
    <n v="1425"/>
    <n v="3"/>
    <n v="0.1081"/>
    <n v="10.81"/>
    <n v="18458"/>
    <n v="292"/>
    <s v="Local Market"/>
    <s v="No"/>
    <n v="612625"/>
    <n v="86.581358949615193"/>
    <n v="99.774197688735072"/>
    <n v="66224.762499999953"/>
    <n v="546400.23750000005"/>
    <n v="631083"/>
  </r>
  <r>
    <s v="F0822"/>
    <x v="1"/>
    <s v="Kaduna"/>
    <x v="4"/>
    <x v="0"/>
    <x v="6"/>
    <n v="3.42"/>
    <n v="62219"/>
    <n v="51766"/>
    <n v="9.6"/>
    <x v="0"/>
    <n v="1.34"/>
    <x v="1"/>
    <n v="1357"/>
    <n v="3"/>
    <n v="0.16800000000000001"/>
    <n v="16.8"/>
    <n v="86939"/>
    <n v="300"/>
    <s v="Processor"/>
    <s v="Yes"/>
    <n v="15286206"/>
    <n v="82.72948308234912"/>
    <n v="99.991172918748887"/>
    <n v="2568082.6080000009"/>
    <n v="12718123.391999999"/>
    <n v="15373145"/>
  </r>
  <r>
    <s v="F1124"/>
    <x v="1"/>
    <s v="Lagos"/>
    <x v="3"/>
    <x v="0"/>
    <x v="0"/>
    <n v="2.2999999999999998"/>
    <n v="14655"/>
    <n v="9352"/>
    <n v="12"/>
    <x v="1"/>
    <n v="1.23"/>
    <x v="0"/>
    <n v="2960"/>
    <n v="30"/>
    <n v="0.36180000000000001"/>
    <n v="36.18"/>
    <n v="38622"/>
    <n v="249"/>
    <s v="Local Market"/>
    <s v="No"/>
    <n v="2263780"/>
    <n v="62.749441496315583"/>
    <n v="99.871438610633589"/>
    <n v="819035.60400000005"/>
    <n v="1444744.3959999999"/>
    <n v="2302402"/>
  </r>
  <r>
    <s v="F0292"/>
    <x v="1"/>
    <s v="Kano"/>
    <x v="1"/>
    <x v="1"/>
    <x v="5"/>
    <n v="4"/>
    <n v="5309"/>
    <n v="3166"/>
    <n v="2.6"/>
    <x v="0"/>
    <n v="0.17"/>
    <x v="0"/>
    <n v="374"/>
    <n v="30"/>
    <n v="0.40350000000000003"/>
    <n v="40.35"/>
    <n v="48446"/>
    <n v="195"/>
    <s v="Local Market"/>
    <s v="No"/>
    <n v="562377"/>
    <n v="54.918999530142123"/>
    <n v="99.938771133372512"/>
    <n v="226919.11949999997"/>
    <n v="335457.88050000003"/>
    <n v="610823"/>
  </r>
  <r>
    <s v="F0522"/>
    <x v="3"/>
    <s v="Bouaké"/>
    <x v="1"/>
    <x v="1"/>
    <x v="4"/>
    <n v="1.1499999999999999"/>
    <n v="2595"/>
    <n v="2267"/>
    <n v="11.5"/>
    <x v="0"/>
    <n v="0.48"/>
    <x v="2"/>
    <n v="1694"/>
    <n v="7"/>
    <n v="0.12609999999999999"/>
    <n v="12.61"/>
    <n v="16678"/>
    <n v="197"/>
    <s v="Local Market"/>
    <s v="No"/>
    <n v="423762"/>
    <n v="84.080830941785493"/>
    <n v="99.615384615384613"/>
    <n v="53436.388199999987"/>
    <n v="370325.61180000001"/>
    <n v="440440"/>
  </r>
  <r>
    <s v="F0153"/>
    <x v="1"/>
    <s v="Ogun"/>
    <x v="1"/>
    <x v="0"/>
    <x v="1"/>
    <n v="1.43"/>
    <n v="16949"/>
    <n v="12635"/>
    <n v="18.2"/>
    <x v="4"/>
    <n v="1.34"/>
    <x v="0"/>
    <n v="4460"/>
    <n v="7"/>
    <n v="0.2545"/>
    <n v="25.45"/>
    <n v="33097"/>
    <n v="262"/>
    <s v="Local Market"/>
    <s v="No"/>
    <n v="3239710"/>
    <n v="73.796096286765462"/>
    <n v="99.863725542019438"/>
    <n v="824506.19499999983"/>
    <n v="2415203.8050000002"/>
    <n v="3272807"/>
  </r>
  <r>
    <s v="F0187"/>
    <x v="3"/>
    <s v="Abidjan"/>
    <x v="3"/>
    <x v="0"/>
    <x v="4"/>
    <n v="0.41"/>
    <n v="622"/>
    <n v="490"/>
    <n v="115"/>
    <x v="3"/>
    <n v="5.75"/>
    <x v="0"/>
    <n v="22161"/>
    <n v="14"/>
    <n v="0.2114"/>
    <n v="21.14"/>
    <n v="9799"/>
    <n v="208"/>
    <s v="Export"/>
    <s v="No"/>
    <n v="68941"/>
    <n v="69.046066294132586"/>
    <n v="71.855473710947422"/>
    <n v="14574.127400000005"/>
    <n v="54366.872599999995"/>
    <n v="78740"/>
  </r>
  <r>
    <s v="F1475"/>
    <x v="1"/>
    <s v="Ogun"/>
    <x v="4"/>
    <x v="0"/>
    <x v="3"/>
    <n v="1.7"/>
    <n v="5855"/>
    <n v="5263"/>
    <n v="1.8"/>
    <x v="2"/>
    <n v="0.99"/>
    <x v="0"/>
    <n v="200"/>
    <n v="7"/>
    <n v="0.10099999999999999"/>
    <n v="10.1"/>
    <n v="24105"/>
    <n v="413"/>
    <s v="Processor"/>
    <s v="No"/>
    <n v="2127578"/>
    <n v="88.892863028615281"/>
    <n v="99.990704950496891"/>
    <n v="214885.37800000003"/>
    <n v="1912692.622"/>
    <n v="2151683"/>
  </r>
  <r>
    <s v="F0156"/>
    <x v="1"/>
    <s v="Ogun"/>
    <x v="2"/>
    <x v="1"/>
    <x v="0"/>
    <n v="5.55"/>
    <n v="32994"/>
    <n v="13197"/>
    <n v="6.1"/>
    <x v="1"/>
    <n v="1.34"/>
    <x v="1"/>
    <n v="1899"/>
    <n v="60"/>
    <n v="0.6"/>
    <n v="60"/>
    <n v="71188"/>
    <n v="357"/>
    <s v="Processor"/>
    <s v="Yes"/>
    <n v="4591129"/>
    <n v="39.389247878254523"/>
    <n v="99.959269178822467"/>
    <n v="2754677.4"/>
    <n v="1836451.6"/>
    <n v="4662317"/>
  </r>
  <r>
    <s v="F0968"/>
    <x v="1"/>
    <s v="Oyo"/>
    <x v="0"/>
    <x v="1"/>
    <x v="2"/>
    <n v="3.46"/>
    <n v="22612"/>
    <n v="16859"/>
    <n v="8.6999999999999993"/>
    <x v="1"/>
    <n v="1.28"/>
    <x v="1"/>
    <n v="2420"/>
    <n v="14"/>
    <n v="0.25440000000000002"/>
    <n v="25.44"/>
    <n v="24813"/>
    <n v="101"/>
    <s v="Local Market"/>
    <s v="Yes"/>
    <n v="1658499"/>
    <n v="73.460942142633101"/>
    <n v="99.856235801800267"/>
    <n v="421922.14559999993"/>
    <n v="1236576.8544000001"/>
    <n v="1683312"/>
  </r>
  <r>
    <s v="F1175"/>
    <x v="0"/>
    <s v="Central"/>
    <x v="1"/>
    <x v="1"/>
    <x v="6"/>
    <n v="0.43"/>
    <n v="3613"/>
    <n v="2905"/>
    <n v="15.1"/>
    <x v="1"/>
    <n v="1.68"/>
    <x v="0"/>
    <n v="2965"/>
    <n v="2"/>
    <n v="0.19570000000000001"/>
    <n v="19.57"/>
    <n v="11760"/>
    <n v="248"/>
    <s v="Local Market"/>
    <s v="No"/>
    <n v="698511"/>
    <n v="79.098315614744223"/>
    <n v="99.582553701333723"/>
    <n v="136698.60270000005"/>
    <n v="561812.39729999995"/>
    <n v="710271"/>
  </r>
  <r>
    <s v="F0966"/>
    <x v="1"/>
    <s v="Katsina"/>
    <x v="4"/>
    <x v="0"/>
    <x v="4"/>
    <n v="1.08"/>
    <n v="1957"/>
    <n v="1533"/>
    <n v="22.9"/>
    <x v="1"/>
    <n v="1.92"/>
    <x v="0"/>
    <n v="6025"/>
    <n v="14"/>
    <n v="0.2165"/>
    <n v="21.65"/>
    <n v="15029"/>
    <n v="222"/>
    <s v="Local Market"/>
    <s v="No"/>
    <n v="315869"/>
    <n v="74.791434671711528"/>
    <n v="98.179197214851712"/>
    <n v="68385.638500000001"/>
    <n v="247483.3615"/>
    <n v="330898"/>
  </r>
  <r>
    <s v="F0301"/>
    <x v="1"/>
    <s v="Rivers"/>
    <x v="0"/>
    <x v="0"/>
    <x v="4"/>
    <n v="0.92"/>
    <n v="2291"/>
    <n v="1378"/>
    <n v="14.2"/>
    <x v="1"/>
    <n v="1.69"/>
    <x v="1"/>
    <n v="3873"/>
    <n v="30"/>
    <n v="0.39829999999999999"/>
    <n v="39.83"/>
    <n v="11754"/>
    <n v="232"/>
    <s v="Local Market"/>
    <s v="No"/>
    <n v="300873"/>
    <n v="57.907757199474133"/>
    <n v="98.761143471293266"/>
    <n v="119837.71590000001"/>
    <n v="181035.28409999999"/>
    <n v="312627"/>
  </r>
  <r>
    <s v="F0162"/>
    <x v="1"/>
    <s v="Lagos"/>
    <x v="4"/>
    <x v="1"/>
    <x v="1"/>
    <n v="0.91"/>
    <n v="8532"/>
    <n v="6619"/>
    <n v="41.3"/>
    <x v="1"/>
    <n v="2.1800000000000002"/>
    <x v="0"/>
    <n v="11399"/>
    <n v="5"/>
    <n v="0.22409999999999999"/>
    <n v="22.41"/>
    <n v="19390"/>
    <n v="267"/>
    <s v="Local Market"/>
    <s v="No"/>
    <n v="1718812"/>
    <n v="76.724467628043243"/>
    <n v="99.344207405123228"/>
    <n v="385185.76919999998"/>
    <n v="1333626.2308"/>
    <n v="1738202"/>
  </r>
  <r>
    <s v="F0879"/>
    <x v="1"/>
    <s v="Kaduna"/>
    <x v="4"/>
    <x v="0"/>
    <x v="1"/>
    <n v="5.63"/>
    <n v="40722"/>
    <n v="29788"/>
    <n v="45.9"/>
    <x v="1"/>
    <n v="1.55"/>
    <x v="1"/>
    <n v="12270"/>
    <n v="5"/>
    <n v="0.26850000000000002"/>
    <n v="26.85"/>
    <n v="117687"/>
    <n v="367"/>
    <s v="Local Market"/>
    <s v="No"/>
    <n v="10692918"/>
    <n v="72.353670465251483"/>
    <n v="99.886500339250205"/>
    <n v="2871048.483"/>
    <n v="7821869.517"/>
    <n v="10810605"/>
  </r>
  <r>
    <s v="F1460"/>
    <x v="0"/>
    <s v="Central"/>
    <x v="0"/>
    <x v="1"/>
    <x v="7"/>
    <n v="1.57"/>
    <n v="38119"/>
    <n v="26546"/>
    <n v="1"/>
    <x v="0"/>
    <n v="1.2"/>
    <x v="0"/>
    <n v="200"/>
    <n v="3"/>
    <n v="0.30359999999999998"/>
    <n v="30.36"/>
    <n v="42278"/>
    <n v="358"/>
    <s v="Processor"/>
    <s v="Yes"/>
    <n v="9365956"/>
    <n v="69.327057111887314"/>
    <n v="99.997874202533652"/>
    <n v="2843504.2415999994"/>
    <n v="6522451.7584000006"/>
    <n v="9408234"/>
  </r>
  <r>
    <s v="F0299"/>
    <x v="0"/>
    <s v="Lomé"/>
    <x v="2"/>
    <x v="0"/>
    <x v="5"/>
    <n v="0.36"/>
    <n v="616"/>
    <n v="379"/>
    <n v="26.7"/>
    <x v="1"/>
    <n v="1.74"/>
    <x v="0"/>
    <n v="4731"/>
    <n v="30"/>
    <n v="0.38390000000000002"/>
    <n v="38.39"/>
    <n v="4289"/>
    <n v="227"/>
    <s v="Local Market"/>
    <s v="No"/>
    <n v="76153"/>
    <n v="58.325083041197381"/>
    <n v="94.11874393973298"/>
    <n v="29235.136700000003"/>
    <n v="46917.863299999997"/>
    <n v="80442"/>
  </r>
  <r>
    <s v="F0337"/>
    <x v="3"/>
    <s v="Sassandra"/>
    <x v="1"/>
    <x v="0"/>
    <x v="7"/>
    <n v="1"/>
    <n v="29802"/>
    <n v="21883"/>
    <n v="7.2"/>
    <x v="2"/>
    <n v="0.8"/>
    <x v="2"/>
    <n v="319"/>
    <n v="3"/>
    <n v="0.26569999999999999"/>
    <n v="26.57"/>
    <n v="28988"/>
    <n v="308"/>
    <s v="Local Market"/>
    <s v="No"/>
    <n v="6643258"/>
    <n v="73.110978662956967"/>
    <n v="99.99521900121789"/>
    <n v="1765113.6506000003"/>
    <n v="4878144.3493999997"/>
    <n v="6672246"/>
  </r>
  <r>
    <s v="F0852"/>
    <x v="1"/>
    <s v="Kano"/>
    <x v="3"/>
    <x v="1"/>
    <x v="0"/>
    <n v="0.84"/>
    <n v="8126"/>
    <n v="3250"/>
    <n v="35.700000000000003"/>
    <x v="1"/>
    <n v="1.58"/>
    <x v="2"/>
    <n v="9844"/>
    <n v="60"/>
    <n v="0.6"/>
    <n v="60"/>
    <n v="11307"/>
    <n v="269"/>
    <s v="Local Market"/>
    <s v="Yes"/>
    <n v="844357"/>
    <n v="39.471428037173474"/>
    <n v="98.849548420875493"/>
    <n v="506614.19999999995"/>
    <n v="337742.80000000005"/>
    <n v="855664"/>
  </r>
  <r>
    <s v="F0030"/>
    <x v="0"/>
    <s v="Kara"/>
    <x v="4"/>
    <x v="1"/>
    <x v="5"/>
    <n v="0.52"/>
    <n v="1029"/>
    <n v="809"/>
    <n v="62.4"/>
    <x v="1"/>
    <n v="2.2200000000000002"/>
    <x v="1"/>
    <n v="11439"/>
    <n v="14"/>
    <n v="0.2132"/>
    <n v="21.32"/>
    <n v="7938"/>
    <n v="260"/>
    <s v="Local Market"/>
    <s v="Yes"/>
    <n v="188860"/>
    <n v="75.506381162410179"/>
    <n v="94.187440929277727"/>
    <n v="40264.952000000019"/>
    <n v="148595.04799999998"/>
    <n v="196798"/>
  </r>
  <r>
    <s v="F1183"/>
    <x v="0"/>
    <s v="Lomé"/>
    <x v="2"/>
    <x v="0"/>
    <x v="7"/>
    <n v="1"/>
    <n v="24688"/>
    <n v="17750"/>
    <n v="23"/>
    <x v="0"/>
    <n v="1.88"/>
    <x v="2"/>
    <n v="2717"/>
    <n v="4"/>
    <n v="0.28100000000000003"/>
    <n v="28.1"/>
    <n v="24135"/>
    <n v="305"/>
    <s v="Local Market"/>
    <s v="No"/>
    <n v="5332761"/>
    <n v="71.576061192899772"/>
    <n v="99.949280329504248"/>
    <n v="1498505.841"/>
    <n v="3834255.159"/>
    <n v="5356896"/>
  </r>
  <r>
    <s v="F0980"/>
    <x v="4"/>
    <s v="Eastern"/>
    <x v="2"/>
    <x v="0"/>
    <x v="5"/>
    <n v="1.54"/>
    <n v="3628"/>
    <n v="2334"/>
    <n v="12.2"/>
    <x v="1"/>
    <n v="1.58"/>
    <x v="0"/>
    <n v="3337"/>
    <n v="30"/>
    <n v="0.35659999999999997"/>
    <n v="35.659999999999997"/>
    <n v="24284"/>
    <n v="235"/>
    <s v="Processor"/>
    <s v="Yes"/>
    <n v="515385"/>
    <n v="61.444831739455111"/>
    <n v="99.381658016302595"/>
    <n v="183786.29100000003"/>
    <n v="331598.70899999997"/>
    <n v="539669"/>
  </r>
  <r>
    <s v="F1460"/>
    <x v="1"/>
    <s v="Oyo"/>
    <x v="1"/>
    <x v="0"/>
    <x v="1"/>
    <n v="3.86"/>
    <n v="34983"/>
    <n v="26877"/>
    <n v="7.5"/>
    <x v="2"/>
    <n v="1.42"/>
    <x v="0"/>
    <n v="367"/>
    <n v="5"/>
    <n v="0.23170000000000002"/>
    <n v="23.17"/>
    <n v="63410"/>
    <n v="225"/>
    <s v="Processor"/>
    <s v="No"/>
    <n v="5923075"/>
    <n v="76.016201869711523"/>
    <n v="99.99386952443713"/>
    <n v="1372376.4775"/>
    <n v="4550698.5225"/>
    <n v="5986485"/>
  </r>
  <r>
    <s v="F0704"/>
    <x v="2"/>
    <s v="Atlantique"/>
    <x v="2"/>
    <x v="1"/>
    <x v="0"/>
    <n v="0.56000000000000005"/>
    <n v="5991"/>
    <n v="3782"/>
    <n v="56.2"/>
    <x v="2"/>
    <n v="1.7"/>
    <x v="0"/>
    <n v="2056"/>
    <n v="30"/>
    <n v="0.36869999999999997"/>
    <n v="36.869999999999997"/>
    <n v="6876"/>
    <n v="326"/>
    <s v="Local Market"/>
    <s v="No"/>
    <n v="1211671"/>
    <n v="62.773770917330232"/>
    <n v="99.831274460484494"/>
    <n v="446743.09770000004"/>
    <n v="764927.90229999996"/>
    <n v="1218547"/>
  </r>
  <r>
    <s v="F0531"/>
    <x v="1"/>
    <s v="Kano"/>
    <x v="3"/>
    <x v="0"/>
    <x v="1"/>
    <n v="1.91"/>
    <n v="22785"/>
    <n v="19043"/>
    <n v="48.2"/>
    <x v="0"/>
    <n v="1.67"/>
    <x v="2"/>
    <n v="9024"/>
    <n v="2"/>
    <n v="0.16420000000000001"/>
    <n v="16.420000000000002"/>
    <n v="26210"/>
    <n v="312"/>
    <s v="Local Market"/>
    <s v="No"/>
    <n v="5846768"/>
    <n v="83.206998125993323"/>
    <n v="99.846347117254652"/>
    <n v="960039.30559999961"/>
    <n v="4886728.6944000004"/>
    <n v="5872978"/>
  </r>
  <r>
    <s v="F0994"/>
    <x v="3"/>
    <s v="Bouaké"/>
    <x v="2"/>
    <x v="1"/>
    <x v="3"/>
    <n v="0.94"/>
    <n v="1722"/>
    <n v="1356"/>
    <n v="20.5"/>
    <x v="1"/>
    <n v="2"/>
    <x v="0"/>
    <n v="4483"/>
    <n v="14"/>
    <n v="0.21239999999999998"/>
    <n v="21.24"/>
    <n v="16633"/>
    <n v="389"/>
    <s v="Local Market"/>
    <s v="No"/>
    <n v="501094"/>
    <n v="76.229679811947221"/>
    <n v="99.134099631659154"/>
    <n v="106432.36559999996"/>
    <n v="394661.63440000004"/>
    <n v="517727"/>
  </r>
  <r>
    <s v="F0896"/>
    <x v="4"/>
    <s v="Northern"/>
    <x v="2"/>
    <x v="1"/>
    <x v="1"/>
    <n v="0.49"/>
    <n v="4224"/>
    <n v="3363"/>
    <n v="1"/>
    <x v="4"/>
    <n v="1.03"/>
    <x v="0"/>
    <n v="215"/>
    <n v="3"/>
    <n v="0.20370000000000002"/>
    <n v="20.37"/>
    <n v="5278"/>
    <n v="252"/>
    <s v="Local Market"/>
    <s v="Yes"/>
    <n v="833509"/>
    <n v="79.128934604375118"/>
    <n v="99.974367747711881"/>
    <n v="169785.78330000001"/>
    <n v="663723.21669999999"/>
    <n v="838787"/>
  </r>
  <r>
    <s v="F0117"/>
    <x v="3"/>
    <s v="Bouaké"/>
    <x v="3"/>
    <x v="0"/>
    <x v="7"/>
    <n v="3.55"/>
    <n v="86610"/>
    <n v="55499"/>
    <n v="16"/>
    <x v="1"/>
    <n v="1.1499999999999999"/>
    <x v="2"/>
    <n v="3587"/>
    <n v="7"/>
    <n v="0.35920000000000002"/>
    <n v="35.92"/>
    <n v="74156"/>
    <n v="334"/>
    <s v="Local Market"/>
    <s v="No"/>
    <n v="18273557"/>
    <n v="63.821007695073497"/>
    <n v="99.9804498795027"/>
    <n v="6563861.6743999999"/>
    <n v="11709695.3256"/>
    <n v="18347713"/>
  </r>
  <r>
    <s v="F0435"/>
    <x v="3"/>
    <s v="Bouaké"/>
    <x v="4"/>
    <x v="1"/>
    <x v="7"/>
    <n v="1.51"/>
    <n v="25778"/>
    <n v="18869"/>
    <n v="18.7"/>
    <x v="0"/>
    <n v="1.52"/>
    <x v="0"/>
    <n v="2471"/>
    <n v="1"/>
    <n v="0.26800000000000002"/>
    <n v="26.8"/>
    <n v="39622"/>
    <n v="474"/>
    <s v="Local Market"/>
    <s v="Yes"/>
    <n v="8812374"/>
    <n v="72.872352947290082"/>
    <n v="99.97208539181446"/>
    <n v="2361716.2319999998"/>
    <n v="6450657.7680000002"/>
    <n v="8851996"/>
  </r>
  <r>
    <s v="F0466"/>
    <x v="1"/>
    <s v="Kano"/>
    <x v="0"/>
    <x v="0"/>
    <x v="5"/>
    <n v="1.59"/>
    <n v="2363"/>
    <n v="2150"/>
    <n v="15.1"/>
    <x v="0"/>
    <n v="1.1599999999999999"/>
    <x v="0"/>
    <n v="2663"/>
    <n v="3"/>
    <n v="8.9900000000000008E-2"/>
    <n v="8.99"/>
    <n v="13871"/>
    <n v="284"/>
    <s v="Local Market"/>
    <s v="Yes"/>
    <n v="587960"/>
    <n v="88.91240165428502"/>
    <n v="99.557516977357423"/>
    <n v="52857.603999999934"/>
    <n v="535102.39600000007"/>
    <n v="601831"/>
  </r>
  <r>
    <s v="F0268"/>
    <x v="2"/>
    <s v="Atlantique"/>
    <x v="4"/>
    <x v="0"/>
    <x v="2"/>
    <n v="1.86"/>
    <n v="20800"/>
    <n v="17085"/>
    <n v="40.5"/>
    <x v="2"/>
    <n v="2.02"/>
    <x v="2"/>
    <n v="1574"/>
    <n v="7"/>
    <n v="0.17859999999999998"/>
    <n v="17.86"/>
    <n v="18507"/>
    <n v="96"/>
    <s v="Local Market"/>
    <s v="Yes"/>
    <n v="1603678"/>
    <n v="81.202890496460029"/>
    <n v="99.90297037637508"/>
    <n v="286416.89079999994"/>
    <n v="1317261.1092000001"/>
    <n v="1622185"/>
  </r>
  <r>
    <s v="F1306"/>
    <x v="0"/>
    <s v="Central"/>
    <x v="4"/>
    <x v="1"/>
    <x v="5"/>
    <n v="2.56"/>
    <n v="4302"/>
    <n v="3913"/>
    <n v="43.2"/>
    <x v="0"/>
    <n v="2.5499999999999998"/>
    <x v="1"/>
    <n v="5417"/>
    <n v="1"/>
    <n v="9.0299999999999991E-2"/>
    <n v="9.0299999999999994"/>
    <n v="31399"/>
    <n v="225"/>
    <s v="Local Market"/>
    <s v="No"/>
    <n v="834805"/>
    <n v="87.672431494197667"/>
    <n v="99.374627685856908"/>
    <n v="75382.891500000027"/>
    <n v="759422.10849999997"/>
    <n v="866204"/>
  </r>
  <r>
    <s v="F1018"/>
    <x v="4"/>
    <s v="Ashanti"/>
    <x v="0"/>
    <x v="0"/>
    <x v="0"/>
    <n v="2.9"/>
    <n v="28946"/>
    <n v="17408"/>
    <n v="15.7"/>
    <x v="4"/>
    <n v="0.49"/>
    <x v="0"/>
    <n v="3464"/>
    <n v="30"/>
    <n v="0.39860000000000001"/>
    <n v="39.86"/>
    <n v="28429"/>
    <n v="369"/>
    <s v="Local Market"/>
    <s v="No"/>
    <n v="6327424"/>
    <n v="59.871000691803275"/>
    <n v="99.945499054178882"/>
    <n v="2522111.2064000005"/>
    <n v="3805312.7935999995"/>
    <n v="6355853"/>
  </r>
  <r>
    <s v="F0579"/>
    <x v="3"/>
    <s v="Sassandra"/>
    <x v="3"/>
    <x v="0"/>
    <x v="4"/>
    <n v="0.48"/>
    <n v="1180"/>
    <n v="997"/>
    <n v="42.1"/>
    <x v="1"/>
    <n v="1.58"/>
    <x v="2"/>
    <n v="10706"/>
    <n v="14"/>
    <n v="0.15479999999999999"/>
    <n v="15.48"/>
    <n v="10235"/>
    <n v="211"/>
    <s v="Processor"/>
    <s v="No"/>
    <n v="187323"/>
    <n v="80.14122414683284"/>
    <n v="94.580831958209743"/>
    <n v="28997.600399999996"/>
    <n v="158325.3996"/>
    <n v="197558"/>
  </r>
  <r>
    <s v="F0399"/>
    <x v="3"/>
    <s v="Korhogo"/>
    <x v="3"/>
    <x v="0"/>
    <x v="7"/>
    <n v="6.55"/>
    <n v="177946"/>
    <n v="127284"/>
    <n v="36.700000000000003"/>
    <x v="1"/>
    <n v="1.85"/>
    <x v="2"/>
    <n v="9558"/>
    <n v="3"/>
    <n v="0.28470000000000001"/>
    <n v="28.47"/>
    <n v="116807"/>
    <n v="418"/>
    <s v="Local Market"/>
    <s v="Yes"/>
    <n v="52546300"/>
    <n v="71.371346149402086"/>
    <n v="99.981850672046363"/>
    <n v="14959931.609999999"/>
    <n v="37586368.390000001"/>
    <n v="52663107"/>
  </r>
  <r>
    <s v="F1061"/>
    <x v="4"/>
    <s v="Central"/>
    <x v="1"/>
    <x v="0"/>
    <x v="4"/>
    <n v="1.51"/>
    <n v="2306"/>
    <n v="2029"/>
    <n v="3.3"/>
    <x v="0"/>
    <n v="1.5"/>
    <x v="2"/>
    <n v="418"/>
    <n v="7"/>
    <n v="0.12"/>
    <n v="12"/>
    <n v="17686"/>
    <n v="257"/>
    <s v="Local Market"/>
    <s v="Yes"/>
    <n v="498135"/>
    <n v="84.98273625928374"/>
    <n v="99.918964136783885"/>
    <n v="59776.200000000012"/>
    <n v="438358.8"/>
    <n v="515821"/>
  </r>
  <r>
    <s v="F0458"/>
    <x v="0"/>
    <s v="Savanes"/>
    <x v="2"/>
    <x v="1"/>
    <x v="3"/>
    <n v="1.62"/>
    <n v="4030"/>
    <n v="3228"/>
    <n v="39.700000000000003"/>
    <x v="1"/>
    <n v="1.48"/>
    <x v="2"/>
    <n v="9157"/>
    <n v="14"/>
    <n v="0.19889999999999999"/>
    <n v="19.89"/>
    <n v="41204"/>
    <n v="274"/>
    <s v="Local Market"/>
    <s v="No"/>
    <n v="825267"/>
    <n v="76.300464031687156"/>
    <n v="98.943184480496171"/>
    <n v="164145.60629999998"/>
    <n v="661121.39370000002"/>
    <n v="866471"/>
  </r>
  <r>
    <s v="F0282"/>
    <x v="1"/>
    <s v="Katsina"/>
    <x v="3"/>
    <x v="0"/>
    <x v="6"/>
    <n v="2"/>
    <n v="29426"/>
    <n v="23225"/>
    <n v="30.2"/>
    <x v="2"/>
    <n v="1.75"/>
    <x v="0"/>
    <n v="1149"/>
    <n v="5"/>
    <n v="0.2107"/>
    <n v="21.07"/>
    <n v="31152"/>
    <n v="293"/>
    <s v="Local Market"/>
    <s v="Yes"/>
    <n v="6704575"/>
    <n v="78.564957390642462"/>
    <n v="99.982941707702821"/>
    <n v="1412653.9524999997"/>
    <n v="5291921.0475000003"/>
    <n v="6735727"/>
  </r>
  <r>
    <s v="F1400"/>
    <x v="2"/>
    <s v="Ouémé"/>
    <x v="0"/>
    <x v="1"/>
    <x v="2"/>
    <n v="0.94"/>
    <n v="7341"/>
    <n v="5692"/>
    <n v="16.600000000000001"/>
    <x v="1"/>
    <n v="0.93"/>
    <x v="2"/>
    <n v="3310"/>
    <n v="14"/>
    <n v="0.22450000000000001"/>
    <n v="22.45"/>
    <n v="7867"/>
    <n v="118"/>
    <s v="Local Market"/>
    <s v="No"/>
    <n v="653763"/>
    <n v="76.627904795731752"/>
    <n v="99.499720387527773"/>
    <n v="146769.79350000003"/>
    <n v="506993.20649999997"/>
    <n v="661630"/>
  </r>
  <r>
    <s v="F0412"/>
    <x v="1"/>
    <s v="Oyo"/>
    <x v="4"/>
    <x v="0"/>
    <x v="0"/>
    <n v="3.1"/>
    <n v="22334"/>
    <n v="19622"/>
    <n v="1.8"/>
    <x v="0"/>
    <n v="0.18"/>
    <x v="0"/>
    <n v="260"/>
    <n v="3"/>
    <n v="0.12140000000000001"/>
    <n v="12.14"/>
    <n v="47272"/>
    <n v="273"/>
    <s v="Local Market"/>
    <s v="Yes"/>
    <n v="5255706"/>
    <n v="87.07679518187706"/>
    <n v="99.99509709450048"/>
    <n v="638042.70839999989"/>
    <n v="4617663.2916000001"/>
    <n v="5302978"/>
  </r>
  <r>
    <s v="F0672"/>
    <x v="4"/>
    <s v="Northern"/>
    <x v="2"/>
    <x v="0"/>
    <x v="2"/>
    <n v="0.81"/>
    <n v="12254"/>
    <n v="10857"/>
    <n v="7.2"/>
    <x v="2"/>
    <n v="1.26"/>
    <x v="2"/>
    <n v="234"/>
    <n v="3"/>
    <n v="0.114"/>
    <n v="11.4"/>
    <n v="6622"/>
    <n v="86"/>
    <s v="Local Market"/>
    <s v="Yes"/>
    <n v="917509"/>
    <n v="87.965123342902686"/>
    <n v="99.974678914569466"/>
    <n v="104596.02599999995"/>
    <n v="812912.97400000005"/>
    <n v="924131"/>
  </r>
  <r>
    <s v="F0696"/>
    <x v="0"/>
    <s v="Central"/>
    <x v="0"/>
    <x v="0"/>
    <x v="4"/>
    <n v="3.97"/>
    <n v="12481"/>
    <n v="10162"/>
    <n v="1.7"/>
    <x v="0"/>
    <n v="1.49"/>
    <x v="0"/>
    <n v="200"/>
    <n v="14"/>
    <n v="0.18579999999999999"/>
    <n v="18.579999999999998"/>
    <n v="55173"/>
    <n v="218"/>
    <s v="Local Market"/>
    <s v="Yes"/>
    <n v="2137790"/>
    <n v="79.371545165148703"/>
    <n v="99.990879919086638"/>
    <n v="397201.38199999998"/>
    <n v="1740588.618"/>
    <n v="2192963"/>
  </r>
  <r>
    <s v="F0342"/>
    <x v="3"/>
    <s v="Yamoussoukro"/>
    <x v="4"/>
    <x v="1"/>
    <x v="5"/>
    <n v="2.48"/>
    <n v="4332"/>
    <n v="2661"/>
    <n v="13.4"/>
    <x v="2"/>
    <n v="0.99"/>
    <x v="1"/>
    <n v="462"/>
    <n v="30"/>
    <n v="0.3856"/>
    <n v="38.56"/>
    <n v="20027"/>
    <n v="314"/>
    <s v="Local Market"/>
    <s v="Yes"/>
    <n v="806710"/>
    <n v="59.95166830564014"/>
    <n v="99.944117657731539"/>
    <n v="311067.37599999993"/>
    <n v="495642.62400000007"/>
    <n v="826737"/>
  </r>
  <r>
    <s v="F0068"/>
    <x v="1"/>
    <s v="Oyo"/>
    <x v="1"/>
    <x v="0"/>
    <x v="5"/>
    <n v="0.37"/>
    <n v="548"/>
    <n v="435"/>
    <n v="49.7"/>
    <x v="0"/>
    <n v="3.04"/>
    <x v="1"/>
    <n v="8196"/>
    <n v="14"/>
    <n v="0.20480000000000001"/>
    <n v="20.48"/>
    <n v="4445"/>
    <n v="214"/>
    <s v="Local Market"/>
    <s v="No"/>
    <n v="79519"/>
    <n v="75.310262493449571"/>
    <n v="90.238673717307421"/>
    <n v="16285.491199999997"/>
    <n v="63233.508800000003"/>
    <n v="83964"/>
  </r>
  <r>
    <s v="F0105"/>
    <x v="0"/>
    <s v="Plateaux"/>
    <x v="1"/>
    <x v="0"/>
    <x v="6"/>
    <n v="0.46"/>
    <n v="7453"/>
    <n v="5902"/>
    <n v="200"/>
    <x v="1"/>
    <n v="7.38"/>
    <x v="1"/>
    <n v="46150"/>
    <n v="5"/>
    <n v="0.20800000000000002"/>
    <n v="20.8"/>
    <n v="9336"/>
    <n v="238"/>
    <s v="Export"/>
    <s v="No"/>
    <n v="1335144"/>
    <n v="78.650039271688684"/>
    <n v="96.567446150184452"/>
    <n v="277709.95200000005"/>
    <n v="1057434.048"/>
    <n v="1344480"/>
  </r>
  <r>
    <s v="F0930"/>
    <x v="1"/>
    <s v="Oyo"/>
    <x v="4"/>
    <x v="1"/>
    <x v="6"/>
    <n v="1.67"/>
    <n v="13971"/>
    <n v="11320"/>
    <n v="38.5"/>
    <x v="1"/>
    <n v="2.3199999999999998"/>
    <x v="0"/>
    <n v="11949"/>
    <n v="3"/>
    <n v="0.18969999999999998"/>
    <n v="18.97"/>
    <n v="44424"/>
    <n v="374"/>
    <s v="Local Market"/>
    <s v="Yes"/>
    <n v="4134971"/>
    <n v="80.168708659985484"/>
    <n v="99.714097375337815"/>
    <n v="784403.99869999988"/>
    <n v="3350567.0013000001"/>
    <n v="4179395"/>
  </r>
  <r>
    <s v="F0378"/>
    <x v="3"/>
    <s v="Yamoussoukro"/>
    <x v="0"/>
    <x v="0"/>
    <x v="6"/>
    <n v="2.0499999999999998"/>
    <n v="21130"/>
    <n v="16739"/>
    <n v="15.3"/>
    <x v="1"/>
    <n v="0.44"/>
    <x v="0"/>
    <n v="4224"/>
    <n v="3"/>
    <n v="0.20780000000000001"/>
    <n v="20.78"/>
    <n v="45055"/>
    <n v="412"/>
    <s v="Local Market"/>
    <s v="Yes"/>
    <n v="6778225"/>
    <n v="78.696900097900127"/>
    <n v="99.938094288963669"/>
    <n v="1408515.1550000003"/>
    <n v="5369709.8449999997"/>
    <n v="6823280"/>
  </r>
  <r>
    <s v="F1029"/>
    <x v="1"/>
    <s v="Katsina"/>
    <x v="2"/>
    <x v="0"/>
    <x v="7"/>
    <n v="3.64"/>
    <n v="63086"/>
    <n v="44425"/>
    <n v="33.4"/>
    <x v="1"/>
    <n v="1.54"/>
    <x v="0"/>
    <n v="10041"/>
    <n v="1"/>
    <n v="0.29580000000000001"/>
    <n v="29.58"/>
    <n v="68169"/>
    <n v="332"/>
    <s v="Local Market"/>
    <s v="No"/>
    <n v="14523399"/>
    <n v="70.091011300499034"/>
    <n v="99.93118628512029"/>
    <n v="4296021.4242000002"/>
    <n v="10227377.5758"/>
    <n v="14591568"/>
  </r>
  <r>
    <s v="F1002"/>
    <x v="2"/>
    <s v="Borgou"/>
    <x v="4"/>
    <x v="1"/>
    <x v="3"/>
    <n v="0.26"/>
    <n v="743"/>
    <n v="682"/>
    <n v="3.7"/>
    <x v="2"/>
    <n v="1.4"/>
    <x v="2"/>
    <n v="200"/>
    <n v="7"/>
    <n v="8.1699999999999995E-2"/>
    <n v="8.17"/>
    <n v="5275"/>
    <n v="382"/>
    <s v="Local Market"/>
    <s v="No"/>
    <n v="252444"/>
    <n v="89.950420884762082"/>
    <n v="99.922396098075822"/>
    <n v="20624.674800000008"/>
    <n v="231819.32519999999"/>
    <n v="257719"/>
  </r>
  <r>
    <s v="F0042"/>
    <x v="1"/>
    <s v="Enugu"/>
    <x v="0"/>
    <x v="0"/>
    <x v="5"/>
    <n v="1.21"/>
    <n v="1798"/>
    <n v="1138"/>
    <n v="30.6"/>
    <x v="1"/>
    <n v="2.2200000000000002"/>
    <x v="0"/>
    <n v="8587"/>
    <n v="30"/>
    <n v="0.36700000000000005"/>
    <n v="36.700000000000003"/>
    <n v="9332"/>
    <n v="183"/>
    <s v="Local Market"/>
    <s v="No"/>
    <n v="188253"/>
    <n v="60.310321633727263"/>
    <n v="95.654022319508059"/>
    <n v="69088.850999999995"/>
    <n v="119164.149"/>
    <n v="197585"/>
  </r>
  <r>
    <s v="F0088"/>
    <x v="0"/>
    <s v="Kara"/>
    <x v="0"/>
    <x v="0"/>
    <x v="4"/>
    <n v="6.83"/>
    <n v="14414"/>
    <n v="12381"/>
    <n v="38.799999999999997"/>
    <x v="0"/>
    <n v="2.5299999999999998"/>
    <x v="1"/>
    <n v="5261"/>
    <n v="3"/>
    <n v="0.14099999999999999"/>
    <n v="14.1"/>
    <n v="123454"/>
    <n v="278"/>
    <s v="Processor"/>
    <s v="Yes"/>
    <n v="3278784"/>
    <n v="82.783022704466873"/>
    <n v="99.845366491115556"/>
    <n v="462308.54400000023"/>
    <n v="2816475.4559999998"/>
    <n v="3402238"/>
  </r>
  <r>
    <s v="F0539"/>
    <x v="3"/>
    <s v="Yamoussoukro"/>
    <x v="4"/>
    <x v="0"/>
    <x v="5"/>
    <n v="1.07"/>
    <n v="1537"/>
    <n v="614"/>
    <n v="1"/>
    <x v="2"/>
    <n v="0.13"/>
    <x v="0"/>
    <n v="200"/>
    <n v="60"/>
    <n v="0.6"/>
    <n v="60"/>
    <n v="9900"/>
    <n v="249"/>
    <s v="Processor"/>
    <s v="No"/>
    <n v="141258"/>
    <n v="37.380224665581714"/>
    <n v="99.867688114423316"/>
    <n v="84754.799999999988"/>
    <n v="56503.200000000004"/>
    <n v="151158"/>
  </r>
  <r>
    <s v="F0029"/>
    <x v="0"/>
    <s v="Savanes"/>
    <x v="2"/>
    <x v="1"/>
    <x v="5"/>
    <n v="1.31"/>
    <n v="2406"/>
    <n v="1858"/>
    <n v="24.4"/>
    <x v="4"/>
    <n v="1.63"/>
    <x v="2"/>
    <n v="3662"/>
    <n v="14"/>
    <n v="0.22750000000000001"/>
    <n v="22.75"/>
    <n v="9967"/>
    <n v="177"/>
    <s v="Local Market"/>
    <s v="No"/>
    <n v="311949"/>
    <n v="74.858224661091711"/>
    <n v="98.862436163471216"/>
    <n v="70968.397500000021"/>
    <n v="240980.60249999998"/>
    <n v="321916"/>
  </r>
  <r>
    <s v="F1194"/>
    <x v="2"/>
    <s v="Atlantique"/>
    <x v="4"/>
    <x v="0"/>
    <x v="3"/>
    <n v="1.1000000000000001"/>
    <n v="2306"/>
    <n v="1964"/>
    <n v="16.8"/>
    <x v="0"/>
    <n v="0.64"/>
    <x v="0"/>
    <n v="2158"/>
    <n v="14"/>
    <n v="0.1482"/>
    <n v="14.82"/>
    <n v="25891"/>
    <n v="359"/>
    <s v="Export"/>
    <s v="Yes"/>
    <n v="669977"/>
    <n v="82.010727408071631"/>
    <n v="99.689883713577871"/>
    <n v="99290.591400000034"/>
    <n v="570686.40859999997"/>
    <n v="695868"/>
  </r>
  <r>
    <s v="F0976"/>
    <x v="2"/>
    <s v="Mono"/>
    <x v="0"/>
    <x v="0"/>
    <x v="1"/>
    <n v="2.73"/>
    <n v="35507"/>
    <n v="27201"/>
    <n v="1"/>
    <x v="2"/>
    <n v="1.5"/>
    <x v="1"/>
    <n v="200"/>
    <n v="5"/>
    <n v="0.2339"/>
    <n v="23.39"/>
    <n v="30964"/>
    <n v="221"/>
    <s v="Export"/>
    <s v="No"/>
    <n v="5920143"/>
    <n v="76.211393145846642"/>
    <n v="99.996639280725418"/>
    <n v="1384721.4477000004"/>
    <n v="4535421.5522999996"/>
    <n v="5951107"/>
  </r>
  <r>
    <s v="F1093"/>
    <x v="3"/>
    <s v="Abidjan"/>
    <x v="1"/>
    <x v="0"/>
    <x v="0"/>
    <n v="1.67"/>
    <n v="18848"/>
    <n v="15001"/>
    <n v="46.7"/>
    <x v="4"/>
    <n v="1.73"/>
    <x v="1"/>
    <n v="8962"/>
    <n v="14"/>
    <n v="0.2041"/>
    <n v="20.41"/>
    <n v="20971"/>
    <n v="270"/>
    <s v="Processor"/>
    <s v="No"/>
    <n v="3979835"/>
    <n v="79.172813590561503"/>
    <n v="99.775995136979901"/>
    <n v="812284.32349999994"/>
    <n v="3167550.6765000001"/>
    <n v="4000806"/>
  </r>
  <r>
    <s v="F1250"/>
    <x v="4"/>
    <s v="Northern"/>
    <x v="4"/>
    <x v="0"/>
    <x v="7"/>
    <n v="1.35"/>
    <n v="40400"/>
    <n v="29241"/>
    <n v="1"/>
    <x v="2"/>
    <n v="0.36"/>
    <x v="2"/>
    <n v="200"/>
    <n v="2"/>
    <n v="0.2762"/>
    <n v="27.62"/>
    <n v="34630"/>
    <n v="455"/>
    <s v="Local Market"/>
    <s v="Yes"/>
    <n v="13136779"/>
    <n v="72.189699979706049"/>
    <n v="99.998481559565874"/>
    <n v="3628378.3597999997"/>
    <n v="9508400.6402000003"/>
    <n v="13171409"/>
  </r>
  <r>
    <s v="F0481"/>
    <x v="1"/>
    <s v="Enugu"/>
    <x v="1"/>
    <x v="0"/>
    <x v="0"/>
    <n v="2.41"/>
    <n v="27525"/>
    <n v="21854"/>
    <n v="7.5"/>
    <x v="2"/>
    <n v="0.83"/>
    <x v="2"/>
    <n v="369"/>
    <n v="14"/>
    <n v="0.20600000000000002"/>
    <n v="20.6"/>
    <n v="22640"/>
    <n v="277"/>
    <s v="Local Market"/>
    <s v="Yes"/>
    <n v="5970014"/>
    <n v="79.100030070149231"/>
    <n v="99.993842461119897"/>
    <n v="1229822.8839999996"/>
    <n v="4740191.1160000004"/>
    <n v="5992654"/>
  </r>
  <r>
    <s v="F0226"/>
    <x v="2"/>
    <s v="Mono"/>
    <x v="1"/>
    <x v="1"/>
    <x v="0"/>
    <n v="1.03"/>
    <n v="9345"/>
    <n v="7705"/>
    <n v="6.5"/>
    <x v="2"/>
    <n v="0.87"/>
    <x v="2"/>
    <n v="200"/>
    <n v="7"/>
    <n v="0.1754"/>
    <n v="17.54"/>
    <n v="13101"/>
    <n v="272"/>
    <s v="Processor"/>
    <s v="Yes"/>
    <n v="2061502"/>
    <n v="81.939269788002804"/>
    <n v="99.990359601330965"/>
    <n v="361587.45079999999"/>
    <n v="1699914.5492"/>
    <n v="2074603"/>
  </r>
  <r>
    <s v="F0271"/>
    <x v="4"/>
    <s v="Greater Accra"/>
    <x v="0"/>
    <x v="1"/>
    <x v="4"/>
    <n v="6.48"/>
    <n v="13681"/>
    <n v="8460"/>
    <n v="32.9"/>
    <x v="1"/>
    <n v="2.31"/>
    <x v="0"/>
    <n v="6970"/>
    <n v="30"/>
    <n v="0.38159999999999994"/>
    <n v="38.159999999999997"/>
    <n v="137039"/>
    <n v="252"/>
    <s v="Local Market"/>
    <s v="Yes"/>
    <n v="1966592"/>
    <n v="57.811493213401022"/>
    <n v="99.668668126681908"/>
    <n v="750451.50719999988"/>
    <n v="1216140.4928000001"/>
    <n v="2103631"/>
  </r>
  <r>
    <s v="F0736"/>
    <x v="3"/>
    <s v="Sassandra"/>
    <x v="1"/>
    <x v="1"/>
    <x v="1"/>
    <n v="0.66"/>
    <n v="4875"/>
    <n v="3840"/>
    <n v="5.3"/>
    <x v="1"/>
    <n v="0.54"/>
    <x v="0"/>
    <n v="1345"/>
    <n v="1"/>
    <n v="0.21230000000000002"/>
    <n v="21.23"/>
    <n v="13752"/>
    <n v="307"/>
    <s v="Local Market"/>
    <s v="No"/>
    <n v="1151995"/>
    <n v="77.840771754076997"/>
    <n v="99.884623335938244"/>
    <n v="244568.53850000002"/>
    <n v="907426.46149999998"/>
    <n v="1165747"/>
  </r>
  <r>
    <s v="F0335"/>
    <x v="0"/>
    <s v="Lomé"/>
    <x v="0"/>
    <x v="1"/>
    <x v="7"/>
    <n v="6.98"/>
    <n v="161257"/>
    <n v="119959"/>
    <n v="4"/>
    <x v="1"/>
    <n v="1.18"/>
    <x v="0"/>
    <n v="925"/>
    <n v="2"/>
    <n v="0.25609999999999999"/>
    <n v="25.61"/>
    <n v="135922"/>
    <n v="441"/>
    <s v="Local Market"/>
    <s v="Yes"/>
    <n v="52236053"/>
    <n v="74.196934193717155"/>
    <n v="99.998233788204473"/>
    <n v="13377653.173299998"/>
    <n v="38858399.826700002"/>
    <n v="52371975"/>
  </r>
  <r>
    <s v="F0628"/>
    <x v="0"/>
    <s v="Kara"/>
    <x v="3"/>
    <x v="1"/>
    <x v="6"/>
    <n v="0.43"/>
    <n v="5084"/>
    <n v="4241"/>
    <n v="101.1"/>
    <x v="1"/>
    <n v="3.3"/>
    <x v="2"/>
    <n v="18063"/>
    <n v="4"/>
    <n v="0.16579999999999998"/>
    <n v="16.579999999999998"/>
    <n v="8660"/>
    <n v="277"/>
    <s v="Local Market"/>
    <s v="No"/>
    <n v="1136287"/>
    <n v="82.789038741531272"/>
    <n v="98.422372389289634"/>
    <n v="188396.38459999999"/>
    <n v="947890.61540000001"/>
    <n v="1144947"/>
  </r>
  <r>
    <s v="F1067"/>
    <x v="1"/>
    <s v="Rivers"/>
    <x v="4"/>
    <x v="0"/>
    <x v="4"/>
    <n v="0.64"/>
    <n v="1220"/>
    <n v="951"/>
    <n v="22.7"/>
    <x v="1"/>
    <n v="2.0699999999999998"/>
    <x v="0"/>
    <n v="7091"/>
    <n v="14"/>
    <n v="0.22030000000000002"/>
    <n v="22.03"/>
    <n v="9515"/>
    <n v="324"/>
    <s v="Local Market"/>
    <s v="No"/>
    <n v="288437"/>
    <n v="75.480053464987648"/>
    <n v="97.620086456878965"/>
    <n v="63542.671100000007"/>
    <n v="224894.32889999999"/>
    <n v="297952"/>
  </r>
  <r>
    <s v="F0637"/>
    <x v="4"/>
    <s v="Greater Accra"/>
    <x v="2"/>
    <x v="0"/>
    <x v="5"/>
    <n v="2.65"/>
    <n v="5015"/>
    <n v="3853"/>
    <n v="11.7"/>
    <x v="0"/>
    <n v="0.63"/>
    <x v="1"/>
    <n v="1754"/>
    <n v="14"/>
    <n v="0.2316"/>
    <n v="23.16"/>
    <n v="32100"/>
    <n v="197"/>
    <s v="Local Market"/>
    <s v="No"/>
    <n v="717597"/>
    <n v="73.549918807198111"/>
    <n v="99.766038813013793"/>
    <n v="166195.46519999998"/>
    <n v="551401.53480000002"/>
    <n v="749697"/>
  </r>
  <r>
    <s v="F1096"/>
    <x v="0"/>
    <s v="Kara"/>
    <x v="1"/>
    <x v="0"/>
    <x v="1"/>
    <n v="5.37"/>
    <n v="34714"/>
    <n v="26847"/>
    <n v="8.1999999999999993"/>
    <x v="1"/>
    <n v="1.41"/>
    <x v="2"/>
    <n v="1537"/>
    <n v="7"/>
    <n v="0.2266"/>
    <n v="22.66"/>
    <n v="126699"/>
    <n v="199"/>
    <s v="Local Market"/>
    <s v="No"/>
    <n v="5160892"/>
    <n v="75.48681191113306"/>
    <n v="99.970931942353332"/>
    <n v="1169458.1272"/>
    <n v="3991433.8728"/>
    <n v="5287591"/>
  </r>
  <r>
    <s v="F0962"/>
    <x v="1"/>
    <s v="Enugu"/>
    <x v="1"/>
    <x v="0"/>
    <x v="6"/>
    <n v="10.11"/>
    <n v="81453"/>
    <n v="67882"/>
    <n v="11.6"/>
    <x v="1"/>
    <n v="1.31"/>
    <x v="0"/>
    <n v="3451"/>
    <n v="1"/>
    <n v="0.1666"/>
    <n v="16.66"/>
    <n v="276591"/>
    <n v="348"/>
    <s v="Local Market"/>
    <s v="Yes"/>
    <n v="23106665"/>
    <n v="82.354205124384734"/>
    <n v="99.985241576280046"/>
    <n v="3849570.3889999986"/>
    <n v="19257094.611000001"/>
    <n v="23383256"/>
  </r>
  <r>
    <s v="F0205"/>
    <x v="4"/>
    <s v="Central"/>
    <x v="0"/>
    <x v="1"/>
    <x v="3"/>
    <n v="1.19"/>
    <n v="2250"/>
    <n v="1982"/>
    <n v="9.3000000000000007"/>
    <x v="2"/>
    <n v="0.59"/>
    <x v="0"/>
    <n v="320"/>
    <n v="7"/>
    <n v="0.11900000000000001"/>
    <n v="11.9"/>
    <n v="27424"/>
    <n v="401"/>
    <s v="Local Market"/>
    <s v="Yes"/>
    <n v="759091"/>
    <n v="85.028152164930106"/>
    <n v="99.959314189812019"/>
    <n v="90331.829000000027"/>
    <n v="668759.17099999997"/>
    <n v="786515"/>
  </r>
  <r>
    <s v="F0050"/>
    <x v="0"/>
    <s v="Lomé"/>
    <x v="0"/>
    <x v="0"/>
    <x v="4"/>
    <n v="0.93"/>
    <n v="2193"/>
    <n v="1871"/>
    <n v="21.4"/>
    <x v="1"/>
    <n v="0.85"/>
    <x v="2"/>
    <n v="4793"/>
    <n v="7"/>
    <n v="0.14679999999999999"/>
    <n v="14.68"/>
    <n v="20294"/>
    <n v="251"/>
    <s v="Local Market"/>
    <s v="No"/>
    <n v="439838"/>
    <n v="81.556983995896829"/>
    <n v="98.958342388705844"/>
    <n v="64568.218400000012"/>
    <n v="375269.78159999999"/>
    <n v="460132"/>
  </r>
  <r>
    <s v="F0156"/>
    <x v="4"/>
    <s v="Northern"/>
    <x v="4"/>
    <x v="1"/>
    <x v="0"/>
    <n v="0.25"/>
    <n v="1934"/>
    <n v="1203"/>
    <n v="10.199999999999999"/>
    <x v="0"/>
    <n v="0.67"/>
    <x v="1"/>
    <n v="1380"/>
    <n v="30"/>
    <n v="0.37759999999999999"/>
    <n v="37.76"/>
    <n v="3884"/>
    <n v="305"/>
    <s v="Local Market"/>
    <s v="Yes"/>
    <n v="357982"/>
    <n v="61.57196221805863"/>
    <n v="99.618643365223591"/>
    <n v="135174.00319999998"/>
    <n v="222807.99680000002"/>
    <n v="361866"/>
  </r>
  <r>
    <s v="F1115"/>
    <x v="3"/>
    <s v="Abidjan"/>
    <x v="4"/>
    <x v="0"/>
    <x v="0"/>
    <n v="0.2"/>
    <n v="1873"/>
    <n v="1477"/>
    <n v="28.9"/>
    <x v="3"/>
    <n v="1.1599999999999999"/>
    <x v="2"/>
    <n v="5070"/>
    <n v="14"/>
    <n v="0.21109999999999998"/>
    <n v="21.11"/>
    <n v="1768"/>
    <n v="398"/>
    <s v="Export"/>
    <s v="No"/>
    <n v="575130"/>
    <n v="78.648228456330244"/>
    <n v="99.121161799832905"/>
    <n v="121409.94299999997"/>
    <n v="453720.05700000003"/>
    <n v="576898"/>
  </r>
  <r>
    <s v="F1049"/>
    <x v="2"/>
    <s v="Borgou"/>
    <x v="4"/>
    <x v="1"/>
    <x v="1"/>
    <n v="1.5"/>
    <n v="9891"/>
    <n v="7993"/>
    <n v="50"/>
    <x v="1"/>
    <n v="1.81"/>
    <x v="1"/>
    <n v="9411"/>
    <n v="1"/>
    <n v="0.1918"/>
    <n v="19.18"/>
    <n v="35396"/>
    <n v="297"/>
    <s v="Export"/>
    <s v="No"/>
    <n v="2305375"/>
    <n v="79.59787928849083"/>
    <n v="99.597952982158446"/>
    <n v="442170.92500000005"/>
    <n v="1863204.075"/>
    <n v="2340771"/>
  </r>
  <r>
    <s v="F1178"/>
    <x v="3"/>
    <s v="Yamoussoukro"/>
    <x v="1"/>
    <x v="0"/>
    <x v="7"/>
    <n v="9.25"/>
    <n v="120948"/>
    <n v="89453"/>
    <n v="37"/>
    <x v="1"/>
    <n v="1.02"/>
    <x v="0"/>
    <n v="9838"/>
    <n v="2"/>
    <n v="0.26039999999999996"/>
    <n v="26.04"/>
    <n v="356735"/>
    <n v="420"/>
    <s v="Local Market"/>
    <s v="No"/>
    <n v="36827985"/>
    <n v="73.250457999952673"/>
    <n v="99.973542896114324"/>
    <n v="9590007.2939999998"/>
    <n v="27237977.706"/>
    <n v="37184720"/>
  </r>
  <r>
    <s v="F0602"/>
    <x v="0"/>
    <s v="Central"/>
    <x v="2"/>
    <x v="0"/>
    <x v="0"/>
    <n v="2.19"/>
    <n v="23369"/>
    <n v="18386"/>
    <n v="1.3"/>
    <x v="2"/>
    <n v="0.78"/>
    <x v="0"/>
    <n v="200"/>
    <n v="14"/>
    <n v="0.2132"/>
    <n v="21.32"/>
    <n v="29966"/>
    <n v="321"/>
    <s v="Export"/>
    <s v="No"/>
    <n v="5812721"/>
    <n v="78.27646565355974"/>
    <n v="99.996576917435419"/>
    <n v="1239272.1172000002"/>
    <n v="4573448.8827999998"/>
    <n v="5842687"/>
  </r>
  <r>
    <s v="F1175"/>
    <x v="1"/>
    <s v="Oyo"/>
    <x v="0"/>
    <x v="1"/>
    <x v="3"/>
    <n v="7.32"/>
    <n v="12093"/>
    <n v="9402"/>
    <n v="4.5999999999999996"/>
    <x v="2"/>
    <n v="0.37"/>
    <x v="0"/>
    <n v="208"/>
    <n v="14"/>
    <n v="0.2225"/>
    <n v="22.25"/>
    <n v="208571"/>
    <n v="340"/>
    <s v="Local Market"/>
    <s v="No"/>
    <n v="2955935"/>
    <n v="72.625536576641025"/>
    <n v="99.993427094149922"/>
    <n v="657695.53750000009"/>
    <n v="2298239.4624999999"/>
    <n v="3164506"/>
  </r>
  <r>
    <s v="F0362"/>
    <x v="1"/>
    <s v="Kaduna"/>
    <x v="0"/>
    <x v="0"/>
    <x v="2"/>
    <n v="1.3"/>
    <n v="12396"/>
    <n v="9585"/>
    <n v="24.6"/>
    <x v="0"/>
    <n v="1.34"/>
    <x v="2"/>
    <n v="3432"/>
    <n v="14"/>
    <n v="0.22670000000000001"/>
    <n v="22.67"/>
    <n v="12608"/>
    <n v="86"/>
    <s v="Local Market"/>
    <s v="No"/>
    <n v="800027"/>
    <n v="76.130228097485343"/>
    <n v="99.577670171725316"/>
    <n v="181366.12089999998"/>
    <n v="618660.87910000002"/>
    <n v="812635"/>
  </r>
  <r>
    <s v="F1073"/>
    <x v="4"/>
    <s v="Eastern"/>
    <x v="2"/>
    <x v="0"/>
    <x v="3"/>
    <n v="1.46"/>
    <n v="5299"/>
    <n v="4237"/>
    <n v="46.5"/>
    <x v="1"/>
    <n v="2.2999999999999998"/>
    <x v="1"/>
    <n v="12250"/>
    <n v="14"/>
    <n v="0.20030000000000001"/>
    <n v="20.03"/>
    <n v="33595"/>
    <n v="360"/>
    <s v="Processor"/>
    <s v="Yes"/>
    <n v="1464222"/>
    <n v="78.17632817627252"/>
    <n v="99.182143078894143"/>
    <n v="293283.66660000011"/>
    <n v="1170938.3333999999"/>
    <n v="1497817"/>
  </r>
  <r>
    <s v="F1042"/>
    <x v="3"/>
    <s v="Yamoussoukro"/>
    <x v="1"/>
    <x v="1"/>
    <x v="5"/>
    <n v="6.23"/>
    <n v="11558"/>
    <n v="7143"/>
    <n v="37.1"/>
    <x v="1"/>
    <n v="1.75"/>
    <x v="0"/>
    <n v="8046"/>
    <n v="30"/>
    <n v="0.38189999999999996"/>
    <n v="38.19"/>
    <n v="61593"/>
    <n v="188"/>
    <s v="Processor"/>
    <s v="No"/>
    <n v="1259817"/>
    <n v="58.928938611029139"/>
    <n v="99.391104956069654"/>
    <n v="481124.11229999992"/>
    <n v="778692.88770000008"/>
    <n v="1321410"/>
  </r>
  <r>
    <s v="F0588"/>
    <x v="0"/>
    <s v="Central"/>
    <x v="1"/>
    <x v="0"/>
    <x v="3"/>
    <n v="5.0199999999999996"/>
    <n v="17354"/>
    <n v="11443"/>
    <n v="22.6"/>
    <x v="4"/>
    <n v="1.9"/>
    <x v="2"/>
    <n v="3835"/>
    <n v="30"/>
    <n v="0.34060000000000001"/>
    <n v="34.06"/>
    <n v="82352"/>
    <n v="242"/>
    <s v="Processor"/>
    <s v="Yes"/>
    <n v="2655327"/>
    <n v="63.956461798479658"/>
    <n v="99.859917835509577"/>
    <n v="904404.37620000006"/>
    <n v="1750922.6237999999"/>
    <n v="2737679"/>
  </r>
  <r>
    <s v="F1125"/>
    <x v="3"/>
    <s v="Yamoussoukro"/>
    <x v="0"/>
    <x v="1"/>
    <x v="0"/>
    <n v="2.6"/>
    <n v="23980"/>
    <n v="20279"/>
    <n v="25.1"/>
    <x v="1"/>
    <n v="1.43"/>
    <x v="2"/>
    <n v="5888"/>
    <n v="7"/>
    <n v="0.15429999999999999"/>
    <n v="15.43"/>
    <n v="26506"/>
    <n v="361"/>
    <s v="Processor"/>
    <s v="Yes"/>
    <n v="7215118"/>
    <n v="84.260454458834104"/>
    <n v="99.918692271236395"/>
    <n v="1113292.7073999997"/>
    <n v="6101825.2926000003"/>
    <n v="7241624"/>
  </r>
  <r>
    <s v="F0785"/>
    <x v="0"/>
    <s v="Kara"/>
    <x v="0"/>
    <x v="0"/>
    <x v="0"/>
    <n v="2.16"/>
    <n v="18279"/>
    <n v="16215"/>
    <n v="42.5"/>
    <x v="2"/>
    <n v="2.78"/>
    <x v="1"/>
    <n v="1149"/>
    <n v="1"/>
    <n v="0.11289999999999999"/>
    <n v="11.29"/>
    <n v="39414"/>
    <n v="304"/>
    <s v="Processor"/>
    <s v="No"/>
    <n v="4839504"/>
    <n v="87.993362429948604"/>
    <n v="99.976449696428588"/>
    <n v="546380.00160000008"/>
    <n v="4293123.9983999999"/>
    <n v="4878918"/>
  </r>
  <r>
    <s v="F0810"/>
    <x v="1"/>
    <s v="Enugu"/>
    <x v="1"/>
    <x v="0"/>
    <x v="4"/>
    <n v="0.39"/>
    <n v="994"/>
    <n v="835"/>
    <n v="39.799999999999997"/>
    <x v="3"/>
    <n v="3.04"/>
    <x v="1"/>
    <n v="7955"/>
    <n v="7"/>
    <n v="0.15970000000000001"/>
    <n v="15.97"/>
    <n v="6962"/>
    <n v="252"/>
    <s v="Local Market"/>
    <s v="Yes"/>
    <n v="193399"/>
    <n v="81.110185964334377"/>
    <n v="96.029666452054045"/>
    <n v="30885.820299999992"/>
    <n v="162513.17970000001"/>
    <n v="200361"/>
  </r>
  <r>
    <s v="F1053"/>
    <x v="4"/>
    <s v="Eastern"/>
    <x v="2"/>
    <x v="0"/>
    <x v="3"/>
    <n v="1.93"/>
    <n v="7525"/>
    <n v="6510"/>
    <n v="26.6"/>
    <x v="1"/>
    <n v="1.45"/>
    <x v="0"/>
    <n v="5716"/>
    <n v="7"/>
    <n v="0.1348"/>
    <n v="13.48"/>
    <n v="59767"/>
    <n v="290"/>
    <s v="Local Market"/>
    <s v="No"/>
    <n v="1803538"/>
    <n v="83.744801715231816"/>
    <n v="99.693233260255298"/>
    <n v="243116.92240000004"/>
    <n v="1560421.0776"/>
    <n v="1863305"/>
  </r>
  <r>
    <s v="F0686"/>
    <x v="2"/>
    <s v="Ouémé"/>
    <x v="2"/>
    <x v="0"/>
    <x v="4"/>
    <n v="2.74"/>
    <n v="6052"/>
    <n v="4829"/>
    <n v="67.5"/>
    <x v="1"/>
    <n v="2.46"/>
    <x v="2"/>
    <n v="15891"/>
    <n v="14"/>
    <n v="0.20199999999999999"/>
    <n v="20.2"/>
    <n v="62390"/>
    <n v="199"/>
    <s v="Local Market"/>
    <s v="Yes"/>
    <n v="873081"/>
    <n v="74.477844636552078"/>
    <n v="98.301283524556084"/>
    <n v="176362.36199999996"/>
    <n v="696718.63800000004"/>
    <n v="935471"/>
  </r>
  <r>
    <s v="F1122"/>
    <x v="4"/>
    <s v="Northern"/>
    <x v="0"/>
    <x v="0"/>
    <x v="0"/>
    <n v="3.89"/>
    <n v="36873"/>
    <n v="23672"/>
    <n v="6.1"/>
    <x v="4"/>
    <n v="0.74"/>
    <x v="2"/>
    <n v="1097"/>
    <n v="30"/>
    <n v="0.35799999999999998"/>
    <n v="35.799999999999997"/>
    <n v="57569"/>
    <n v="376"/>
    <s v="Local Market"/>
    <s v="No"/>
    <n v="8753000"/>
    <n v="63.780511792144189"/>
    <n v="99.987549044789276"/>
    <n v="3133574"/>
    <n v="5619426"/>
    <n v="8810569"/>
  </r>
  <r>
    <s v="F1309"/>
    <x v="1"/>
    <s v="Ogun"/>
    <x v="1"/>
    <x v="1"/>
    <x v="1"/>
    <n v="0.26"/>
    <n v="1959"/>
    <n v="1589"/>
    <n v="14"/>
    <x v="0"/>
    <n v="1.2"/>
    <x v="0"/>
    <n v="2470"/>
    <n v="2"/>
    <n v="0.18870000000000001"/>
    <n v="18.87"/>
    <n v="4630"/>
    <n v="266"/>
    <s v="Processor"/>
    <s v="No"/>
    <n v="411348"/>
    <n v="80.226990946636604"/>
    <n v="99.406218598098945"/>
    <n v="77621.367599999998"/>
    <n v="333726.6324"/>
    <n v="415978"/>
  </r>
  <r>
    <s v="F0318"/>
    <x v="3"/>
    <s v="Korhogo"/>
    <x v="3"/>
    <x v="0"/>
    <x v="6"/>
    <n v="2.63"/>
    <n v="48278"/>
    <n v="37936"/>
    <n v="49.2"/>
    <x v="1"/>
    <n v="1.98"/>
    <x v="0"/>
    <n v="13959"/>
    <n v="5"/>
    <n v="0.21420000000000003"/>
    <n v="21.42"/>
    <n v="84549"/>
    <n v="323"/>
    <s v="Local Market"/>
    <s v="Yes"/>
    <n v="12032287"/>
    <n v="78.031683556664461"/>
    <n v="99.884796658137489"/>
    <n v="2577315.8754000012"/>
    <n v="9454971.1245999988"/>
    <n v="12116836"/>
  </r>
  <r>
    <s v="F1282"/>
    <x v="1"/>
    <s v="Katsina"/>
    <x v="0"/>
    <x v="1"/>
    <x v="5"/>
    <n v="2.6"/>
    <n v="4160"/>
    <n v="3394"/>
    <n v="50.4"/>
    <x v="1"/>
    <n v="2.41"/>
    <x v="0"/>
    <n v="11599"/>
    <n v="14"/>
    <n v="0.184"/>
    <n v="18.399999999999999"/>
    <n v="24917"/>
    <n v="247"/>
    <s v="Local Market"/>
    <s v="Yes"/>
    <n v="793419"/>
    <n v="79.115412739999229"/>
    <n v="98.582611543424704"/>
    <n v="145989.0959999999"/>
    <n v="647429.9040000001"/>
    <n v="818336"/>
  </r>
  <r>
    <s v="F1351"/>
    <x v="1"/>
    <s v="Kano"/>
    <x v="3"/>
    <x v="0"/>
    <x v="1"/>
    <n v="2.4900000000000002"/>
    <n v="21669"/>
    <n v="16825"/>
    <n v="33.4"/>
    <x v="0"/>
    <n v="1.85"/>
    <x v="1"/>
    <n v="6015"/>
    <n v="1"/>
    <n v="0.2235"/>
    <n v="22.35"/>
    <n v="29567"/>
    <n v="292"/>
    <s v="Local Market"/>
    <s v="No"/>
    <n v="4828189"/>
    <n v="77.177378989393446"/>
    <n v="99.876177395488781"/>
    <n v="1079100.2415"/>
    <n v="3749088.7585"/>
    <n v="4857756"/>
  </r>
  <r>
    <s v="F0232"/>
    <x v="3"/>
    <s v="Yamoussoukro"/>
    <x v="1"/>
    <x v="0"/>
    <x v="6"/>
    <n v="1.24"/>
    <n v="20844"/>
    <n v="16256"/>
    <n v="38.4"/>
    <x v="4"/>
    <n v="0.88"/>
    <x v="2"/>
    <n v="8745"/>
    <n v="2"/>
    <n v="0.22010000000000002"/>
    <n v="22.01"/>
    <n v="20416"/>
    <n v="277"/>
    <s v="Local Market"/>
    <s v="Yes"/>
    <n v="4428722"/>
    <n v="77.632123071929897"/>
    <n v="99.803445071831888"/>
    <n v="974761.71219999995"/>
    <n v="3453960.2878"/>
    <n v="4449138"/>
  </r>
  <r>
    <s v="F0410"/>
    <x v="2"/>
    <s v="Mono"/>
    <x v="2"/>
    <x v="1"/>
    <x v="4"/>
    <n v="1.81"/>
    <n v="4196"/>
    <n v="3287"/>
    <n v="61.3"/>
    <x v="0"/>
    <n v="2.84"/>
    <x v="0"/>
    <n v="7291"/>
    <n v="14"/>
    <n v="0.2165"/>
    <n v="21.65"/>
    <n v="39583"/>
    <n v="257"/>
    <s v="Local Market"/>
    <s v="No"/>
    <n v="789438"/>
    <n v="74.609047659830082"/>
    <n v="99.120528913019086"/>
    <n v="170913.32700000005"/>
    <n v="618524.67299999995"/>
    <n v="829021"/>
  </r>
  <r>
    <s v="F0478"/>
    <x v="3"/>
    <s v="Abidjan"/>
    <x v="2"/>
    <x v="1"/>
    <x v="7"/>
    <n v="2.89"/>
    <n v="55320"/>
    <n v="37877"/>
    <n v="13.1"/>
    <x v="1"/>
    <n v="1.43"/>
    <x v="1"/>
    <n v="3109"/>
    <n v="4"/>
    <n v="0.31530000000000002"/>
    <n v="31.53"/>
    <n v="64011"/>
    <n v="479"/>
    <s v="Local Market"/>
    <s v="No"/>
    <n v="17894533"/>
    <n v="68.225947187589369"/>
    <n v="99.982687906101958"/>
    <n v="5642146.254900001"/>
    <n v="12252386.745099999"/>
    <n v="17958544"/>
  </r>
  <r>
    <s v="F0721"/>
    <x v="4"/>
    <s v="Ashanti"/>
    <x v="3"/>
    <x v="0"/>
    <x v="3"/>
    <n v="1.36"/>
    <n v="2561"/>
    <n v="1648"/>
    <n v="32.700000000000003"/>
    <x v="1"/>
    <n v="1.85"/>
    <x v="2"/>
    <n v="8951"/>
    <n v="30"/>
    <n v="0.35619999999999996"/>
    <n v="35.619999999999997"/>
    <n v="39244"/>
    <n v="374"/>
    <s v="Local Market"/>
    <s v="No"/>
    <n v="561994"/>
    <n v="60.177789361284553"/>
    <n v="98.511238477940523"/>
    <n v="200182.26279999997"/>
    <n v="361811.73720000003"/>
    <n v="601238"/>
  </r>
  <r>
    <s v="F0197"/>
    <x v="4"/>
    <s v="Ashanti"/>
    <x v="4"/>
    <x v="1"/>
    <x v="1"/>
    <n v="0.43"/>
    <n v="4633"/>
    <n v="3549"/>
    <n v="5.0999999999999996"/>
    <x v="2"/>
    <n v="0.47"/>
    <x v="0"/>
    <n v="217"/>
    <n v="5"/>
    <n v="0.23379999999999998"/>
    <n v="23.38"/>
    <n v="4547"/>
    <n v="333"/>
    <s v="Local Market"/>
    <s v="No"/>
    <n v="1165235"/>
    <n v="76.32217430256236"/>
    <n v="99.981449535041563"/>
    <n v="272431.94299999997"/>
    <n v="892803.05700000003"/>
    <n v="1169782"/>
  </r>
  <r>
    <s v="F0874"/>
    <x v="3"/>
    <s v="Bouaké"/>
    <x v="4"/>
    <x v="1"/>
    <x v="0"/>
    <n v="0.59"/>
    <n v="5404"/>
    <n v="3131"/>
    <n v="29.1"/>
    <x v="2"/>
    <n v="1.62"/>
    <x v="0"/>
    <n v="1323"/>
    <n v="30"/>
    <n v="0.42060000000000003"/>
    <n v="42.06"/>
    <n v="10261"/>
    <n v="341"/>
    <s v="Processor"/>
    <s v="No"/>
    <n v="1045411"/>
    <n v="57.376830435968742"/>
    <n v="99.874676983002303"/>
    <n v="439699.86660000007"/>
    <n v="605711.13339999993"/>
    <n v="1055672"/>
  </r>
  <r>
    <s v="F1010"/>
    <x v="3"/>
    <s v="Yamoussoukro"/>
    <x v="1"/>
    <x v="0"/>
    <x v="0"/>
    <n v="3.96"/>
    <n v="38835"/>
    <n v="23153"/>
    <n v="75.7"/>
    <x v="1"/>
    <n v="2.31"/>
    <x v="2"/>
    <n v="17642"/>
    <n v="30"/>
    <n v="0.40380000000000005"/>
    <n v="40.380000000000003"/>
    <n v="62715"/>
    <n v="295"/>
    <s v="Local Market"/>
    <s v="Yes"/>
    <n v="6681477"/>
    <n v="59.065586913895686"/>
    <n v="99.738411955057032"/>
    <n v="2697980.4126000004"/>
    <n v="3983496.5873999996"/>
    <n v="6744192"/>
  </r>
  <r>
    <s v="F0162"/>
    <x v="1"/>
    <s v="Enugu"/>
    <x v="4"/>
    <x v="1"/>
    <x v="7"/>
    <n v="1.21"/>
    <n v="20408"/>
    <n v="13691"/>
    <n v="2.8"/>
    <x v="0"/>
    <n v="1.49"/>
    <x v="0"/>
    <n v="466"/>
    <n v="5"/>
    <n v="0.32909999999999995"/>
    <n v="32.909999999999997"/>
    <n v="43567"/>
    <n v="430"/>
    <s v="Local Market"/>
    <s v="No"/>
    <n v="5784226"/>
    <n v="66.58845335446884"/>
    <n v="99.992003834041469"/>
    <n v="1903588.7765999995"/>
    <n v="3880637.2234000005"/>
    <n v="5827793"/>
  </r>
  <r>
    <s v="F0918"/>
    <x v="3"/>
    <s v="Abidjan"/>
    <x v="3"/>
    <x v="0"/>
    <x v="4"/>
    <n v="0.2"/>
    <n v="502"/>
    <n v="392"/>
    <n v="5.5"/>
    <x v="2"/>
    <n v="0.19"/>
    <x v="0"/>
    <n v="239"/>
    <n v="14"/>
    <n v="0.21760000000000002"/>
    <n v="21.76"/>
    <n v="3209"/>
    <n v="278"/>
    <s v="Local Market"/>
    <s v="No"/>
    <n v="104439"/>
    <n v="75.907656064209277"/>
    <n v="99.77798008323424"/>
    <n v="22725.926399999997"/>
    <n v="81713.073600000003"/>
    <n v="107648"/>
  </r>
  <r>
    <s v="F1389"/>
    <x v="3"/>
    <s v="Bouaké"/>
    <x v="4"/>
    <x v="1"/>
    <x v="3"/>
    <n v="0.98"/>
    <n v="2744"/>
    <n v="2407"/>
    <n v="6.2"/>
    <x v="0"/>
    <n v="0.72"/>
    <x v="0"/>
    <n v="1042"/>
    <n v="7"/>
    <n v="0.1226"/>
    <n v="12.26"/>
    <n v="27093"/>
    <n v="353"/>
    <s v="Export"/>
    <s v="No"/>
    <n v="813040"/>
    <n v="84.910519643913517"/>
    <n v="99.875972018716084"/>
    <n v="99678.704000000027"/>
    <n v="713361.29599999997"/>
    <n v="840133"/>
  </r>
  <r>
    <s v="F1021"/>
    <x v="4"/>
    <s v="Ashanti"/>
    <x v="1"/>
    <x v="0"/>
    <x v="6"/>
    <n v="5.86"/>
    <n v="70687"/>
    <n v="58267"/>
    <n v="53.3"/>
    <x v="1"/>
    <n v="2.37"/>
    <x v="0"/>
    <n v="13361"/>
    <n v="3"/>
    <n v="0.1757"/>
    <n v="17.57"/>
    <n v="135629"/>
    <n v="313"/>
    <s v="Local Market"/>
    <s v="Yes"/>
    <n v="17906206"/>
    <n v="81.810334734798317"/>
    <n v="99.925944339918857"/>
    <n v="3146120.394199999"/>
    <n v="14760085.605800001"/>
    <n v="18041835"/>
  </r>
  <r>
    <s v="F0753"/>
    <x v="4"/>
    <s v="Eastern"/>
    <x v="0"/>
    <x v="0"/>
    <x v="6"/>
    <n v="0.5"/>
    <n v="4780"/>
    <n v="3899"/>
    <n v="10.6"/>
    <x v="0"/>
    <n v="1.56"/>
    <x v="2"/>
    <n v="1577"/>
    <n v="3"/>
    <n v="0.18429999999999999"/>
    <n v="18.43"/>
    <n v="17566"/>
    <n v="294"/>
    <s v="Local Market"/>
    <s v="No"/>
    <n v="1115700"/>
    <n v="80.305637864367228"/>
    <n v="99.860844673712961"/>
    <n v="205623.51"/>
    <n v="910076.49"/>
    <n v="1133266"/>
  </r>
  <r>
    <s v="F0908"/>
    <x v="1"/>
    <s v="Rivers"/>
    <x v="4"/>
    <x v="0"/>
    <x v="2"/>
    <n v="0.26"/>
    <n v="1898"/>
    <n v="1769"/>
    <n v="70"/>
    <x v="1"/>
    <n v="2.19"/>
    <x v="2"/>
    <n v="18761"/>
    <n v="1"/>
    <n v="6.7799999999999999E-2"/>
    <n v="6.78"/>
    <n v="1732"/>
    <n v="118"/>
    <s v="Local Market"/>
    <s v="No"/>
    <n v="186162"/>
    <n v="92.360701459333455"/>
    <n v="90.015114905212513"/>
    <n v="12621.783599999995"/>
    <n v="173540.2164"/>
    <n v="187894"/>
  </r>
  <r>
    <s v="F0530"/>
    <x v="4"/>
    <s v="Greater Accra"/>
    <x v="0"/>
    <x v="0"/>
    <x v="2"/>
    <n v="0.92"/>
    <n v="7074"/>
    <n v="4172"/>
    <n v="7.5"/>
    <x v="2"/>
    <n v="1.37"/>
    <x v="0"/>
    <n v="259"/>
    <n v="30"/>
    <n v="0.41009999999999996"/>
    <n v="41.01"/>
    <n v="9249"/>
    <n v="81"/>
    <s v="Export"/>
    <s v="No"/>
    <n v="325045"/>
    <n v="57.357908158686676"/>
    <n v="99.922523287884317"/>
    <n v="133300.95449999996"/>
    <n v="191744.04550000004"/>
    <n v="334294"/>
  </r>
  <r>
    <s v="F0916"/>
    <x v="2"/>
    <s v="Atlantique"/>
    <x v="4"/>
    <x v="1"/>
    <x v="6"/>
    <n v="0.66"/>
    <n v="8640"/>
    <n v="7453"/>
    <n v="2.5"/>
    <x v="0"/>
    <n v="0.55000000000000004"/>
    <x v="2"/>
    <n v="372"/>
    <n v="1"/>
    <n v="0.13730000000000001"/>
    <n v="13.73"/>
    <n v="15980"/>
    <n v="296"/>
    <s v="Export"/>
    <s v="No"/>
    <n v="2167676"/>
    <n v="85.638675926977513"/>
    <n v="99.982964349696104"/>
    <n v="297621.91479999991"/>
    <n v="1870054.0852000001"/>
    <n v="2183656"/>
  </r>
  <r>
    <s v="F0588"/>
    <x v="1"/>
    <s v="Ogun"/>
    <x v="4"/>
    <x v="1"/>
    <x v="1"/>
    <n v="2.4900000000000002"/>
    <n v="13970"/>
    <n v="10994"/>
    <n v="82.9"/>
    <x v="3"/>
    <n v="3.08"/>
    <x v="2"/>
    <n v="17922"/>
    <n v="3"/>
    <n v="0.21299999999999999"/>
    <n v="21.3"/>
    <n v="56821"/>
    <n v="369"/>
    <s v="Local Market"/>
    <s v="No"/>
    <n v="3941476"/>
    <n v="77.581570653705825"/>
    <n v="99.551759161462996"/>
    <n v="839534.3879999998"/>
    <n v="3101941.6120000002"/>
    <n v="3998297"/>
  </r>
  <r>
    <s v="F1413"/>
    <x v="2"/>
    <s v="Mono"/>
    <x v="3"/>
    <x v="0"/>
    <x v="3"/>
    <n v="1.05"/>
    <n v="3138"/>
    <n v="2843"/>
    <n v="40.799999999999997"/>
    <x v="2"/>
    <n v="1.44"/>
    <x v="1"/>
    <n v="1260"/>
    <n v="3"/>
    <n v="9.3800000000000008E-2"/>
    <n v="9.3800000000000008"/>
    <n v="21566"/>
    <n v="254"/>
    <s v="Local Market"/>
    <s v="Yes"/>
    <n v="692075"/>
    <n v="87.881492935523596"/>
    <n v="99.823440637519425"/>
    <n v="64916.635000000009"/>
    <n v="627158.36499999999"/>
    <n v="713641"/>
  </r>
  <r>
    <s v="F1477"/>
    <x v="3"/>
    <s v="Abidjan"/>
    <x v="3"/>
    <x v="1"/>
    <x v="2"/>
    <n v="5.45"/>
    <n v="50847"/>
    <n v="38933"/>
    <n v="34.700000000000003"/>
    <x v="1"/>
    <n v="1.1399999999999999"/>
    <x v="0"/>
    <n v="9209"/>
    <n v="14"/>
    <n v="0.23430000000000001"/>
    <n v="23.43"/>
    <n v="52807"/>
    <n v="87"/>
    <s v="Processor"/>
    <s v="No"/>
    <n v="3291284"/>
    <n v="75.360872619794151"/>
    <n v="99.724618737947026"/>
    <n v="771147.84119999968"/>
    <n v="2520136.1588000003"/>
    <n v="3344091"/>
  </r>
  <r>
    <s v="F0554"/>
    <x v="3"/>
    <s v="Bouaké"/>
    <x v="4"/>
    <x v="1"/>
    <x v="0"/>
    <n v="2.0299999999999998"/>
    <n v="16533"/>
    <n v="14077"/>
    <n v="9.6999999999999993"/>
    <x v="2"/>
    <n v="0.38"/>
    <x v="0"/>
    <n v="407"/>
    <n v="7"/>
    <n v="0.14849999999999999"/>
    <n v="14.85"/>
    <n v="27281"/>
    <n v="401"/>
    <s v="Local Market"/>
    <s v="Yes"/>
    <n v="5560741"/>
    <n v="84.734293485243967"/>
    <n v="99.992716564108022"/>
    <n v="825770.03849999979"/>
    <n v="4734970.9615000002"/>
    <n v="5588022"/>
  </r>
  <r>
    <s v="F0340"/>
    <x v="3"/>
    <s v="Yamoussoukro"/>
    <x v="3"/>
    <x v="0"/>
    <x v="4"/>
    <n v="0.74"/>
    <n v="1015"/>
    <n v="922"/>
    <n v="52.8"/>
    <x v="1"/>
    <n v="1.17"/>
    <x v="2"/>
    <n v="14212"/>
    <n v="7"/>
    <n v="9.0700000000000003E-2"/>
    <n v="9.07"/>
    <n v="16740"/>
    <n v="226"/>
    <s v="Export"/>
    <s v="No"/>
    <n v="175337"/>
    <n v="83.005218792463438"/>
    <n v="92.600884020470957"/>
    <n v="15903.065899999987"/>
    <n v="159433.93410000001"/>
    <n v="192077"/>
  </r>
  <r>
    <s v="F1120"/>
    <x v="0"/>
    <s v="Savanes"/>
    <x v="0"/>
    <x v="0"/>
    <x v="6"/>
    <n v="1.22"/>
    <n v="16018"/>
    <n v="12373"/>
    <n v="6.8"/>
    <x v="2"/>
    <n v="1.24"/>
    <x v="2"/>
    <n v="200"/>
    <n v="4"/>
    <n v="0.22750000000000001"/>
    <n v="22.75"/>
    <n v="37695"/>
    <n v="292"/>
    <s v="Local Market"/>
    <s v="No"/>
    <n v="3538892"/>
    <n v="76.435833100103537"/>
    <n v="99.994408076750261"/>
    <n v="805097.93000000017"/>
    <n v="2733794.07"/>
    <n v="3576587"/>
  </r>
  <r>
    <s v="F1234"/>
    <x v="0"/>
    <s v="Lomé"/>
    <x v="1"/>
    <x v="0"/>
    <x v="2"/>
    <n v="0.51"/>
    <n v="6139"/>
    <n v="4839"/>
    <n v="7.6"/>
    <x v="2"/>
    <n v="1.38"/>
    <x v="2"/>
    <n v="273"/>
    <n v="14"/>
    <n v="0.21160000000000001"/>
    <n v="21.16"/>
    <n v="4383"/>
    <n v="73"/>
    <s v="Local Market"/>
    <s v="No"/>
    <n v="345059"/>
    <n v="77.851121387812555"/>
    <n v="99.921875447141446"/>
    <n v="73014.484400000016"/>
    <n v="272044.51559999998"/>
    <n v="349442"/>
  </r>
  <r>
    <s v="F0663"/>
    <x v="4"/>
    <s v="Central"/>
    <x v="3"/>
    <x v="0"/>
    <x v="2"/>
    <n v="2.08"/>
    <n v="28585"/>
    <n v="25966"/>
    <n v="39"/>
    <x v="3"/>
    <n v="3.28"/>
    <x v="1"/>
    <n v="6034"/>
    <n v="3"/>
    <n v="9.1600000000000001E-2"/>
    <n v="9.16"/>
    <n v="24753"/>
    <n v="88"/>
    <s v="Local Market"/>
    <s v="No"/>
    <n v="2231371"/>
    <n v="89.84335153564254"/>
    <n v="99.732550161250003"/>
    <n v="204393.58360000001"/>
    <n v="2026977.4164"/>
    <n v="2256124"/>
  </r>
  <r>
    <s v="F0159"/>
    <x v="0"/>
    <s v="Lomé"/>
    <x v="4"/>
    <x v="0"/>
    <x v="2"/>
    <n v="2.19"/>
    <n v="33538"/>
    <n v="26092"/>
    <n v="20.399999999999999"/>
    <x v="2"/>
    <n v="1.59"/>
    <x v="0"/>
    <n v="735"/>
    <n v="14"/>
    <n v="0.222"/>
    <n v="22.2"/>
    <n v="23924"/>
    <n v="89"/>
    <s v="Local Market"/>
    <s v="No"/>
    <n v="2274308"/>
    <n v="76.990122146067066"/>
    <n v="99.968018894524135"/>
    <n v="504896.37599999993"/>
    <n v="1769411.6240000001"/>
    <n v="2298232"/>
  </r>
  <r>
    <s v="F0434"/>
    <x v="1"/>
    <s v="Kano"/>
    <x v="3"/>
    <x v="0"/>
    <x v="2"/>
    <n v="1.47"/>
    <n v="22025"/>
    <n v="17135"/>
    <n v="17.5"/>
    <x v="0"/>
    <n v="1.76"/>
    <x v="0"/>
    <n v="3156"/>
    <n v="14"/>
    <n v="0.222"/>
    <n v="22.2"/>
    <n v="17366"/>
    <n v="107"/>
    <s v="Local Market"/>
    <s v="Yes"/>
    <n v="1794589"/>
    <n v="77.054355213015782"/>
    <n v="99.825823488993933"/>
    <n v="398398.75799999991"/>
    <n v="1396190.2420000001"/>
    <n v="1811955"/>
  </r>
  <r>
    <s v="F0463"/>
    <x v="4"/>
    <s v="Eastern"/>
    <x v="2"/>
    <x v="1"/>
    <x v="2"/>
    <n v="1.59"/>
    <n v="14809"/>
    <n v="11337"/>
    <n v="1.1000000000000001"/>
    <x v="0"/>
    <n v="1.24"/>
    <x v="2"/>
    <n v="200"/>
    <n v="14"/>
    <n v="0.23440000000000003"/>
    <n v="23.44"/>
    <n v="17475"/>
    <n v="106"/>
    <s v="Local Market"/>
    <s v="No"/>
    <n v="1172030"/>
    <n v="75.435258195635996"/>
    <n v="99.983186283369974"/>
    <n v="274723.83200000005"/>
    <n v="897306.16799999995"/>
    <n v="1189505"/>
  </r>
  <r>
    <s v="F0804"/>
    <x v="3"/>
    <s v="Korhogo"/>
    <x v="1"/>
    <x v="0"/>
    <x v="4"/>
    <n v="1.75"/>
    <n v="4613"/>
    <n v="3940"/>
    <n v="44.7"/>
    <x v="0"/>
    <n v="2.04"/>
    <x v="2"/>
    <n v="7378"/>
    <n v="7"/>
    <n v="0.14580000000000001"/>
    <n v="14.58"/>
    <n v="24163"/>
    <n v="232"/>
    <s v="Local Market"/>
    <s v="No"/>
    <n v="873399"/>
    <n v="83.120433552222579"/>
    <n v="99.177995503374689"/>
    <n v="127341.57420000003"/>
    <n v="746057.42579999997"/>
    <n v="897562"/>
  </r>
  <r>
    <s v="F0652"/>
    <x v="0"/>
    <s v="Lomé"/>
    <x v="2"/>
    <x v="1"/>
    <x v="5"/>
    <n v="1.07"/>
    <n v="1181"/>
    <n v="905"/>
    <n v="6.4"/>
    <x v="1"/>
    <n v="0.36"/>
    <x v="1"/>
    <n v="1413"/>
    <n v="14"/>
    <n v="0.23350000000000001"/>
    <n v="23.35"/>
    <n v="14037"/>
    <n v="187"/>
    <s v="Local Market"/>
    <s v="Yes"/>
    <n v="152093"/>
    <n v="70.173529464876907"/>
    <n v="99.149461265274184"/>
    <n v="35513.715500000006"/>
    <n v="116579.28449999999"/>
    <n v="166130"/>
  </r>
  <r>
    <s v="F0893"/>
    <x v="1"/>
    <s v="Lagos"/>
    <x v="4"/>
    <x v="0"/>
    <x v="6"/>
    <n v="1.0900000000000001"/>
    <n v="16215"/>
    <n v="13286"/>
    <n v="12.1"/>
    <x v="1"/>
    <n v="1.1100000000000001"/>
    <x v="0"/>
    <n v="3695"/>
    <n v="4"/>
    <n v="0.18059999999999998"/>
    <n v="18.059999999999999"/>
    <n v="32851"/>
    <n v="380"/>
    <s v="Local Market"/>
    <s v="No"/>
    <n v="4961648"/>
    <n v="81.401044853547873"/>
    <n v="99.926018605669952"/>
    <n v="896073.62880000006"/>
    <n v="4065574.3711999999"/>
    <n v="4994499"/>
  </r>
  <r>
    <s v="F1351"/>
    <x v="3"/>
    <s v="Korhogo"/>
    <x v="2"/>
    <x v="0"/>
    <x v="4"/>
    <n v="1.02"/>
    <n v="2988"/>
    <n v="2376"/>
    <n v="61.1"/>
    <x v="1"/>
    <n v="3.29"/>
    <x v="1"/>
    <n v="17984"/>
    <n v="14"/>
    <n v="0.20469999999999999"/>
    <n v="20.47"/>
    <n v="13128"/>
    <n v="299"/>
    <s v="Processor"/>
    <s v="No"/>
    <n v="672208"/>
    <n v="78.006557717674255"/>
    <n v="97.375885696942817"/>
    <n v="137600.97759999998"/>
    <n v="534607.02240000002"/>
    <n v="685336"/>
  </r>
  <r>
    <s v="F1138"/>
    <x v="1"/>
    <s v="Oyo"/>
    <x v="3"/>
    <x v="1"/>
    <x v="2"/>
    <n v="1.2"/>
    <n v="11831"/>
    <n v="4732"/>
    <n v="34.5"/>
    <x v="4"/>
    <n v="1.96"/>
    <x v="2"/>
    <n v="6816"/>
    <n v="60"/>
    <n v="0.6"/>
    <n v="60"/>
    <n v="12501"/>
    <n v="104"/>
    <s v="Local Market"/>
    <s v="No"/>
    <n v="467890"/>
    <n v="38.959097901501067"/>
    <n v="98.581155766864896"/>
    <n v="280734"/>
    <n v="187156"/>
    <n v="480391"/>
  </r>
  <r>
    <s v="F0372"/>
    <x v="0"/>
    <s v="Kara"/>
    <x v="1"/>
    <x v="0"/>
    <x v="5"/>
    <n v="2.4900000000000002"/>
    <n v="3582"/>
    <n v="3001"/>
    <n v="15.3"/>
    <x v="0"/>
    <n v="1.33"/>
    <x v="0"/>
    <n v="1578"/>
    <n v="7"/>
    <n v="0.16210000000000002"/>
    <n v="16.21"/>
    <n v="30953"/>
    <n v="173"/>
    <s v="Processor"/>
    <s v="Yes"/>
    <n v="481451"/>
    <n v="78.728462873045487"/>
    <n v="99.692039874786303"/>
    <n v="78043.2071"/>
    <n v="403407.7929"/>
    <n v="512404"/>
  </r>
  <r>
    <s v="F0364"/>
    <x v="4"/>
    <s v="Eastern"/>
    <x v="4"/>
    <x v="1"/>
    <x v="1"/>
    <n v="2.68"/>
    <n v="27307"/>
    <n v="20786"/>
    <n v="17.7"/>
    <x v="0"/>
    <n v="1.99"/>
    <x v="1"/>
    <n v="2921"/>
    <n v="3"/>
    <n v="0.23879999999999998"/>
    <n v="23.88"/>
    <n v="29279"/>
    <n v="331"/>
    <s v="Local Market"/>
    <s v="Yes"/>
    <n v="6779165"/>
    <n v="75.792653916225206"/>
    <n v="99.957097392590725"/>
    <n v="1618864.602"/>
    <n v="5160300.398"/>
    <n v="6808444"/>
  </r>
  <r>
    <s v="F1461"/>
    <x v="3"/>
    <s v="Sassandra"/>
    <x v="2"/>
    <x v="0"/>
    <x v="1"/>
    <n v="1.83"/>
    <n v="12491"/>
    <n v="9676"/>
    <n v="7.1"/>
    <x v="2"/>
    <n v="0.44"/>
    <x v="1"/>
    <n v="328"/>
    <n v="3"/>
    <n v="0.2253"/>
    <n v="22.53"/>
    <n v="22440"/>
    <n v="289"/>
    <s v="Local Market"/>
    <s v="No"/>
    <n v="2745633"/>
    <n v="76.841972198710081"/>
    <n v="99.98815060151955"/>
    <n v="618591.11489999993"/>
    <n v="2127041.8851000001"/>
    <n v="2768073"/>
  </r>
  <r>
    <s v="F1460"/>
    <x v="2"/>
    <s v="Borgou"/>
    <x v="0"/>
    <x v="0"/>
    <x v="7"/>
    <n v="0.66"/>
    <n v="20242"/>
    <n v="14347"/>
    <n v="16.899999999999999"/>
    <x v="1"/>
    <n v="0.78"/>
    <x v="2"/>
    <n v="3151"/>
    <n v="5"/>
    <n v="0.29120000000000001"/>
    <n v="29.12"/>
    <n v="24237"/>
    <n v="440"/>
    <s v="Local Market"/>
    <s v="No"/>
    <n v="6222166"/>
    <n v="70.604974747866905"/>
    <n v="99.949554967875116"/>
    <n v="1811894.7391999997"/>
    <n v="4410271.2608000003"/>
    <n v="6246403"/>
  </r>
  <r>
    <s v="F0344"/>
    <x v="1"/>
    <s v="Lagos"/>
    <x v="1"/>
    <x v="1"/>
    <x v="5"/>
    <n v="1.9"/>
    <n v="3152"/>
    <n v="2821"/>
    <n v="5.2"/>
    <x v="2"/>
    <n v="0.36"/>
    <x v="0"/>
    <n v="200"/>
    <n v="7"/>
    <n v="0.105"/>
    <n v="10.5"/>
    <n v="22069"/>
    <n v="176"/>
    <s v="Processor"/>
    <s v="No"/>
    <n v="469263"/>
    <n v="85.479957543982493"/>
    <n v="99.959294326443214"/>
    <n v="49272.614999999991"/>
    <n v="419990.38500000001"/>
    <n v="491332"/>
  </r>
  <r>
    <s v="F1264"/>
    <x v="3"/>
    <s v="Abidjan"/>
    <x v="3"/>
    <x v="0"/>
    <x v="4"/>
    <n v="4.3099999999999996"/>
    <n v="9883"/>
    <n v="8602"/>
    <n v="8.6"/>
    <x v="1"/>
    <n v="0.99"/>
    <x v="2"/>
    <n v="2160"/>
    <n v="7"/>
    <n v="0.12960000000000002"/>
    <n v="12.96"/>
    <n v="101719"/>
    <n v="244"/>
    <s v="Local Market"/>
    <s v="Yes"/>
    <n v="1974021"/>
    <n v="82.774715446057783"/>
    <n v="99.895940724753586"/>
    <n v="255833.12160000019"/>
    <n v="1718187.8783999998"/>
    <n v="2075740"/>
  </r>
  <r>
    <s v="F0665"/>
    <x v="0"/>
    <s v="Plateaux"/>
    <x v="1"/>
    <x v="0"/>
    <x v="6"/>
    <n v="2.69"/>
    <n v="38112"/>
    <n v="29658"/>
    <n v="62.8"/>
    <x v="2"/>
    <n v="2.85"/>
    <x v="1"/>
    <n v="1803"/>
    <n v="5"/>
    <n v="0.2218"/>
    <n v="22.18"/>
    <n v="85337"/>
    <n v="248"/>
    <s v="Export"/>
    <s v="Yes"/>
    <n v="7194493"/>
    <n v="76.907763678547454"/>
    <n v="99.975232938131796"/>
    <n v="1595738.5473999996"/>
    <n v="5598754.4526000004"/>
    <n v="7279830"/>
  </r>
  <r>
    <s v="F0583"/>
    <x v="1"/>
    <s v="Kaduna"/>
    <x v="3"/>
    <x v="0"/>
    <x v="7"/>
    <n v="9.69"/>
    <n v="224157"/>
    <n v="155990"/>
    <n v="20.6"/>
    <x v="0"/>
    <n v="1.8"/>
    <x v="0"/>
    <n v="3072"/>
    <n v="5"/>
    <n v="0.30409999999999998"/>
    <n v="30.41"/>
    <n v="278207"/>
    <n v="313"/>
    <s v="Local Market"/>
    <s v="No"/>
    <n v="48055343"/>
    <n v="69.189441275677027"/>
    <n v="99.993644166422698"/>
    <n v="14613629.806300003"/>
    <n v="33441713.193699997"/>
    <n v="48333550"/>
  </r>
  <r>
    <s v="F1273"/>
    <x v="1"/>
    <s v="Katsina"/>
    <x v="3"/>
    <x v="1"/>
    <x v="7"/>
    <n v="2.37"/>
    <n v="39464"/>
    <n v="29791"/>
    <n v="18.5"/>
    <x v="1"/>
    <n v="1.43"/>
    <x v="2"/>
    <n v="5647"/>
    <n v="4"/>
    <n v="0.24510000000000001"/>
    <n v="24.51"/>
    <n v="45453"/>
    <n v="326"/>
    <s v="Local Market"/>
    <s v="Yes"/>
    <n v="9563648"/>
    <n v="75.132916962783511"/>
    <n v="99.941232795867165"/>
    <n v="2344050.1247999994"/>
    <n v="7219597.8752000006"/>
    <n v="9609101"/>
  </r>
  <r>
    <s v="F1202"/>
    <x v="0"/>
    <s v="Lomé"/>
    <x v="2"/>
    <x v="0"/>
    <x v="4"/>
    <n v="0.48"/>
    <n v="844"/>
    <n v="719"/>
    <n v="34.6"/>
    <x v="0"/>
    <n v="2.27"/>
    <x v="0"/>
    <n v="4176"/>
    <n v="7"/>
    <n v="0.14710000000000001"/>
    <n v="14.71"/>
    <n v="9813"/>
    <n v="229"/>
    <s v="Local Market"/>
    <s v="No"/>
    <n v="149016"/>
    <n v="80.020491471960412"/>
    <n v="97.370757229473199"/>
    <n v="21920.253599999996"/>
    <n v="127095.7464"/>
    <n v="158829"/>
  </r>
  <r>
    <s v="F1277"/>
    <x v="2"/>
    <s v="Zou"/>
    <x v="1"/>
    <x v="1"/>
    <x v="6"/>
    <n v="0.85"/>
    <n v="7767"/>
    <n v="6627"/>
    <n v="17.7"/>
    <x v="1"/>
    <n v="1.41"/>
    <x v="2"/>
    <n v="3946"/>
    <n v="1"/>
    <n v="0.1467"/>
    <n v="14.67"/>
    <n v="13906"/>
    <n v="327"/>
    <s v="Local Market"/>
    <s v="No"/>
    <n v="2127507"/>
    <n v="84.775880369643772"/>
    <n v="99.81572914706318"/>
    <n v="312105.27690000017"/>
    <n v="1815401.7230999998"/>
    <n v="2141413"/>
  </r>
  <r>
    <s v="F0521"/>
    <x v="2"/>
    <s v="Borgou"/>
    <x v="4"/>
    <x v="1"/>
    <x v="4"/>
    <n v="0.33"/>
    <n v="526"/>
    <n v="460"/>
    <n v="73.3"/>
    <x v="1"/>
    <n v="2.98"/>
    <x v="0"/>
    <n v="17812"/>
    <n v="7"/>
    <n v="0.12529999999999999"/>
    <n v="12.53"/>
    <n v="4338"/>
    <n v="214"/>
    <s v="Local Market"/>
    <s v="No"/>
    <n v="75306"/>
    <n v="82.705738285369904"/>
    <n v="77.635477876550652"/>
    <n v="9435.8417999999947"/>
    <n v="65870.158200000005"/>
    <n v="79644"/>
  </r>
  <r>
    <s v="F0171"/>
    <x v="4"/>
    <s v="Greater Accra"/>
    <x v="2"/>
    <x v="1"/>
    <x v="5"/>
    <n v="1.19"/>
    <n v="1208"/>
    <n v="1030"/>
    <n v="11.1"/>
    <x v="0"/>
    <n v="1.55"/>
    <x v="0"/>
    <n v="1725"/>
    <n v="7"/>
    <n v="0.14710000000000001"/>
    <n v="14.71"/>
    <n v="12146"/>
    <n v="224"/>
    <s v="Local Market"/>
    <s v="Yes"/>
    <n v="214542"/>
    <n v="80.720140369141717"/>
    <n v="99.23904220779221"/>
    <n v="31559.128200000006"/>
    <n v="182982.87179999999"/>
    <n v="226688"/>
  </r>
  <r>
    <s v="F0687"/>
    <x v="4"/>
    <s v="Greater Accra"/>
    <x v="1"/>
    <x v="1"/>
    <x v="0"/>
    <n v="4.21"/>
    <n v="40108"/>
    <n v="29936"/>
    <n v="10.4"/>
    <x v="1"/>
    <n v="1.59"/>
    <x v="1"/>
    <n v="2847"/>
    <n v="14"/>
    <n v="0.25359999999999999"/>
    <n v="25.36"/>
    <n v="68050"/>
    <n v="260"/>
    <s v="Local Market"/>
    <s v="Yes"/>
    <n v="7634630"/>
    <n v="73.980586393307263"/>
    <n v="99.963038838430265"/>
    <n v="1936142.1680000005"/>
    <n v="5698487.8319999995"/>
    <n v="7702680"/>
  </r>
  <r>
    <s v="F1012"/>
    <x v="2"/>
    <s v="Zou"/>
    <x v="4"/>
    <x v="0"/>
    <x v="2"/>
    <n v="0.89"/>
    <n v="9506"/>
    <n v="3802"/>
    <n v="9.6"/>
    <x v="2"/>
    <n v="0.47"/>
    <x v="2"/>
    <n v="319"/>
    <n v="60"/>
    <n v="0.6"/>
    <n v="60"/>
    <n v="6422"/>
    <n v="91"/>
    <s v="Local Market"/>
    <s v="No"/>
    <n v="335782"/>
    <n v="39.249336652990621"/>
    <n v="99.906780750663344"/>
    <n v="201469.19999999998"/>
    <n v="134312.80000000002"/>
    <n v="342204"/>
  </r>
  <r>
    <s v="F1113"/>
    <x v="1"/>
    <s v="Katsina"/>
    <x v="0"/>
    <x v="0"/>
    <x v="5"/>
    <n v="0.38"/>
    <n v="826"/>
    <n v="669"/>
    <n v="14.1"/>
    <x v="0"/>
    <n v="1.94"/>
    <x v="1"/>
    <n v="2402"/>
    <n v="14"/>
    <n v="0.18890000000000001"/>
    <n v="18.89"/>
    <n v="5799"/>
    <n v="272"/>
    <s v="Local Market"/>
    <s v="No"/>
    <n v="171948"/>
    <n v="78.463784367668637"/>
    <n v="98.648641045981094"/>
    <n v="32480.977200000023"/>
    <n v="139467.02279999998"/>
    <n v="177747"/>
  </r>
  <r>
    <s v="F1205"/>
    <x v="2"/>
    <s v="Zou"/>
    <x v="4"/>
    <x v="0"/>
    <x v="1"/>
    <n v="1.75"/>
    <n v="16401"/>
    <n v="12799"/>
    <n v="14.2"/>
    <x v="0"/>
    <n v="1.53"/>
    <x v="1"/>
    <n v="1591"/>
    <n v="1"/>
    <n v="0.21960000000000002"/>
    <n v="21.96"/>
    <n v="34072"/>
    <n v="259"/>
    <s v="Local Market"/>
    <s v="No"/>
    <n v="3246129"/>
    <n v="77.229385382176275"/>
    <n v="99.951496874734204"/>
    <n v="712849.92840000009"/>
    <n v="2533279.0715999999"/>
    <n v="3280201"/>
  </r>
  <r>
    <s v="F0829"/>
    <x v="2"/>
    <s v="Mono"/>
    <x v="4"/>
    <x v="0"/>
    <x v="6"/>
    <n v="2.4"/>
    <n v="42217"/>
    <n v="34436"/>
    <n v="2.7"/>
    <x v="0"/>
    <n v="0.75"/>
    <x v="1"/>
    <n v="330"/>
    <n v="1"/>
    <n v="0.18429999999999999"/>
    <n v="18.43"/>
    <n v="41411"/>
    <n v="378"/>
    <s v="Local Market"/>
    <s v="No"/>
    <n v="12844899"/>
    <n v="81.307869470003439"/>
    <n v="99.997439142780209"/>
    <n v="2367314.8857000005"/>
    <n v="10477584.1143"/>
    <n v="12886310"/>
  </r>
  <r>
    <s v="F0440"/>
    <x v="4"/>
    <s v="Central"/>
    <x v="1"/>
    <x v="0"/>
    <x v="0"/>
    <n v="1.73"/>
    <n v="12350"/>
    <n v="9868"/>
    <n v="12.7"/>
    <x v="0"/>
    <n v="0.75"/>
    <x v="0"/>
    <n v="1683"/>
    <n v="14"/>
    <n v="0.2009"/>
    <n v="20.09"/>
    <n v="16934"/>
    <n v="317"/>
    <s v="Local Market"/>
    <s v="Yes"/>
    <n v="3078258"/>
    <n v="79.472807108573562"/>
    <n v="99.945625344082046"/>
    <n v="618422.03219999978"/>
    <n v="2459835.9678000002"/>
    <n v="3095192"/>
  </r>
  <r>
    <s v="F0839"/>
    <x v="2"/>
    <s v="Zou"/>
    <x v="2"/>
    <x v="0"/>
    <x v="5"/>
    <n v="0.2"/>
    <n v="336"/>
    <n v="134"/>
    <n v="57.7"/>
    <x v="0"/>
    <n v="2.1"/>
    <x v="1"/>
    <n v="8327"/>
    <n v="60"/>
    <n v="0.6"/>
    <n v="60"/>
    <n v="2075"/>
    <n v="191"/>
    <s v="Local Market"/>
    <s v="No"/>
    <n v="14937"/>
    <n v="35.121090994592052"/>
    <n v="51.05219844815425"/>
    <n v="8962.2000000000007"/>
    <n v="5974.8"/>
    <n v="17012"/>
  </r>
  <r>
    <s v="F0023"/>
    <x v="1"/>
    <s v="Kaduna"/>
    <x v="1"/>
    <x v="1"/>
    <x v="6"/>
    <n v="2.09"/>
    <n v="29371"/>
    <n v="22451"/>
    <n v="47.5"/>
    <x v="1"/>
    <n v="2.27"/>
    <x v="0"/>
    <n v="14446"/>
    <n v="7"/>
    <n v="0.23559999999999998"/>
    <n v="23.56"/>
    <n v="44196"/>
    <n v="314"/>
    <s v="Local Market"/>
    <s v="No"/>
    <n v="6920476"/>
    <n v="75.954931609126746"/>
    <n v="99.792581761208567"/>
    <n v="1630464.1456000004"/>
    <n v="5290011.8543999996"/>
    <n v="6964672"/>
  </r>
  <r>
    <s v="F0763"/>
    <x v="3"/>
    <s v="Sassandra"/>
    <x v="0"/>
    <x v="0"/>
    <x v="6"/>
    <n v="2.5"/>
    <n v="22391"/>
    <n v="17955"/>
    <n v="18.8"/>
    <x v="1"/>
    <n v="1.32"/>
    <x v="2"/>
    <n v="4492"/>
    <n v="4"/>
    <n v="0.1981"/>
    <n v="19.809999999999999"/>
    <n v="82856"/>
    <n v="363"/>
    <s v="Local Market"/>
    <s v="Yes"/>
    <n v="6365141"/>
    <n v="79.159567969712157"/>
    <n v="99.930334955180655"/>
    <n v="1260934.4320999999"/>
    <n v="5104206.5679000001"/>
    <n v="6447997"/>
  </r>
  <r>
    <s v="F1018"/>
    <x v="0"/>
    <s v="Central"/>
    <x v="0"/>
    <x v="0"/>
    <x v="0"/>
    <n v="1.1499999999999999"/>
    <n v="8465"/>
    <n v="6391"/>
    <n v="47"/>
    <x v="2"/>
    <n v="2"/>
    <x v="0"/>
    <n v="1386"/>
    <n v="14"/>
    <n v="0.24489999999999998"/>
    <n v="24.49"/>
    <n v="12600"/>
    <n v="229"/>
    <s v="Local Market"/>
    <s v="No"/>
    <n v="1434918"/>
    <n v="74.852719054270835"/>
    <n v="99.904249895338097"/>
    <n v="351411.41819999996"/>
    <n v="1083506.5818"/>
    <n v="1447518"/>
  </r>
  <r>
    <s v="F0975"/>
    <x v="0"/>
    <s v="Kara"/>
    <x v="3"/>
    <x v="0"/>
    <x v="7"/>
    <n v="2.42"/>
    <n v="43258"/>
    <n v="32132"/>
    <n v="3.9"/>
    <x v="2"/>
    <n v="0.42"/>
    <x v="2"/>
    <n v="200"/>
    <n v="4"/>
    <n v="0.25719999999999998"/>
    <n v="25.72"/>
    <n v="48692"/>
    <n v="352"/>
    <s v="Local Market"/>
    <s v="Yes"/>
    <n v="11148468"/>
    <n v="73.956985792826046"/>
    <n v="99.998213832793311"/>
    <n v="2867385.9695999995"/>
    <n v="8281082.0304000005"/>
    <n v="11197160"/>
  </r>
  <r>
    <s v="F0744"/>
    <x v="1"/>
    <s v="Kano"/>
    <x v="1"/>
    <x v="0"/>
    <x v="3"/>
    <n v="1.41"/>
    <n v="3553"/>
    <n v="2911"/>
    <n v="28.9"/>
    <x v="2"/>
    <n v="1.66"/>
    <x v="0"/>
    <n v="1119"/>
    <n v="14"/>
    <n v="0.18049999999999999"/>
    <n v="18.05"/>
    <n v="21650"/>
    <n v="343"/>
    <s v="Export"/>
    <s v="No"/>
    <n v="965720"/>
    <n v="80.15308749506265"/>
    <n v="99.886668624730348"/>
    <n v="174312.45999999996"/>
    <n v="791407.54"/>
    <n v="987370"/>
  </r>
  <r>
    <s v="F1262"/>
    <x v="0"/>
    <s v="Central"/>
    <x v="1"/>
    <x v="0"/>
    <x v="2"/>
    <n v="1.04"/>
    <n v="13177"/>
    <n v="11375"/>
    <n v="9.1999999999999993"/>
    <x v="1"/>
    <n v="1.47"/>
    <x v="1"/>
    <n v="1974"/>
    <n v="3"/>
    <n v="0.13669999999999999"/>
    <n v="13.67"/>
    <n v="6060"/>
    <n v="71"/>
    <s v="Local Market"/>
    <s v="No"/>
    <n v="791515"/>
    <n v="85.674061937748789"/>
    <n v="99.7524997649124"/>
    <n v="108200.10050000006"/>
    <n v="683314.89949999994"/>
    <n v="797575"/>
  </r>
  <r>
    <s v="F0268"/>
    <x v="4"/>
    <s v="Eastern"/>
    <x v="1"/>
    <x v="0"/>
    <x v="0"/>
    <n v="3.88"/>
    <n v="39596"/>
    <n v="30880"/>
    <n v="20"/>
    <x v="3"/>
    <n v="0.95"/>
    <x v="1"/>
    <n v="3964"/>
    <n v="14"/>
    <n v="0.22010000000000002"/>
    <n v="22.01"/>
    <n v="49686"/>
    <n v="314"/>
    <s v="Processor"/>
    <s v="No"/>
    <n v="9545707"/>
    <n v="77.586159204735011"/>
    <n v="99.958688508120503"/>
    <n v="2101010.1107000001"/>
    <n v="7444696.8892999999"/>
    <n v="9595393"/>
  </r>
  <r>
    <s v="F1348"/>
    <x v="2"/>
    <s v="Atlantique"/>
    <x v="2"/>
    <x v="0"/>
    <x v="7"/>
    <n v="3.92"/>
    <n v="55210"/>
    <n v="39949"/>
    <n v="35"/>
    <x v="0"/>
    <n v="1.62"/>
    <x v="0"/>
    <n v="5050"/>
    <n v="2"/>
    <n v="0.27639999999999998"/>
    <n v="27.64"/>
    <n v="92851"/>
    <n v="393"/>
    <s v="Local Market"/>
    <s v="Yes"/>
    <n v="15445057"/>
    <n v="71.927593117426099"/>
    <n v="99.967498842186473"/>
    <n v="4269013.7547999993"/>
    <n v="11176043.245200001"/>
    <n v="15537908"/>
  </r>
  <r>
    <s v="F1127"/>
    <x v="1"/>
    <s v="Lagos"/>
    <x v="1"/>
    <x v="1"/>
    <x v="3"/>
    <n v="0.46"/>
    <n v="673"/>
    <n v="269"/>
    <n v="70.099999999999994"/>
    <x v="1"/>
    <n v="2.2000000000000002"/>
    <x v="1"/>
    <n v="19161"/>
    <n v="60"/>
    <n v="0.6"/>
    <n v="60"/>
    <n v="7470"/>
    <n v="354"/>
    <s v="Local Market"/>
    <s v="No"/>
    <n v="67643"/>
    <n v="36.021993529748514"/>
    <n v="74.490434412152354"/>
    <n v="40585.800000000003"/>
    <n v="27057.200000000001"/>
    <n v="75113"/>
  </r>
  <r>
    <s v="F0054"/>
    <x v="2"/>
    <s v="Zou"/>
    <x v="2"/>
    <x v="0"/>
    <x v="3"/>
    <n v="2"/>
    <n v="6102"/>
    <n v="5456"/>
    <n v="7.3"/>
    <x v="2"/>
    <n v="0.28999999999999998"/>
    <x v="0"/>
    <n v="223"/>
    <n v="7"/>
    <n v="0.10580000000000001"/>
    <n v="10.58"/>
    <n v="48783"/>
    <n v="359"/>
    <s v="Local Market"/>
    <s v="No"/>
    <n v="1890111"/>
    <n v="87.170173108999251"/>
    <n v="99.988498597654129"/>
    <n v="199973.74380000005"/>
    <n v="1690137.2561999999"/>
    <n v="1938894"/>
  </r>
  <r>
    <s v="F1496"/>
    <x v="1"/>
    <s v="Kano"/>
    <x v="1"/>
    <x v="1"/>
    <x v="0"/>
    <n v="1.52"/>
    <n v="12589"/>
    <n v="10787"/>
    <n v="20.2"/>
    <x v="1"/>
    <n v="0.49"/>
    <x v="2"/>
    <n v="5980"/>
    <n v="7"/>
    <n v="0.1431"/>
    <n v="14.31"/>
    <n v="19372"/>
    <n v="346"/>
    <s v="Local Market"/>
    <s v="Yes"/>
    <n v="3669627"/>
    <n v="85.240017042563593"/>
    <n v="99.837896404959707"/>
    <n v="525123.62369999988"/>
    <n v="3144503.3763000001"/>
    <n v="3688999"/>
  </r>
  <r>
    <s v="F0047"/>
    <x v="4"/>
    <s v="Ashanti"/>
    <x v="4"/>
    <x v="1"/>
    <x v="1"/>
    <n v="1.76"/>
    <n v="9593"/>
    <n v="7290"/>
    <n v="6.8"/>
    <x v="2"/>
    <n v="1.52"/>
    <x v="0"/>
    <n v="256"/>
    <n v="3"/>
    <n v="0.24"/>
    <n v="24"/>
    <n v="18589"/>
    <n v="239"/>
    <s v="Local Market"/>
    <s v="No"/>
    <n v="1706042"/>
    <n v="75.180831145908883"/>
    <n v="99.985156245017052"/>
    <n v="409450.08000000007"/>
    <n v="1296591.92"/>
    <n v="1724631"/>
  </r>
  <r>
    <s v="F0948"/>
    <x v="4"/>
    <s v="Northern"/>
    <x v="3"/>
    <x v="0"/>
    <x v="4"/>
    <n v="1.35"/>
    <n v="3822"/>
    <n v="3387"/>
    <n v="9.1"/>
    <x v="0"/>
    <n v="0.43"/>
    <x v="1"/>
    <n v="1430"/>
    <n v="7"/>
    <n v="0.1137"/>
    <n v="11.37"/>
    <n v="17370"/>
    <n v="249"/>
    <s v="Local Market"/>
    <s v="Yes"/>
    <n v="816130"/>
    <n v="86.782965686862624"/>
    <n v="99.828434313137365"/>
    <n v="92793.981000000029"/>
    <n v="723336.01899999997"/>
    <n v="833500"/>
  </r>
  <r>
    <s v="F0635"/>
    <x v="4"/>
    <s v="Eastern"/>
    <x v="2"/>
    <x v="1"/>
    <x v="6"/>
    <n v="0.83"/>
    <n v="10861"/>
    <n v="8753"/>
    <n v="54.2"/>
    <x v="0"/>
    <n v="3.02"/>
    <x v="0"/>
    <n v="7504"/>
    <n v="3"/>
    <n v="0.19399999999999998"/>
    <n v="19.399999999999999"/>
    <n v="27664"/>
    <n v="260"/>
    <s v="Export"/>
    <s v="No"/>
    <n v="2217855"/>
    <n v="79.6070365024745"/>
    <n v="99.665823357540063"/>
    <n v="430263.86999999988"/>
    <n v="1787591.1300000001"/>
    <n v="2245519"/>
  </r>
  <r>
    <s v="F0764"/>
    <x v="0"/>
    <s v="Lomé"/>
    <x v="2"/>
    <x v="1"/>
    <x v="4"/>
    <n v="1.06"/>
    <n v="2067"/>
    <n v="1623"/>
    <n v="22.4"/>
    <x v="0"/>
    <n v="0.84"/>
    <x v="0"/>
    <n v="2898"/>
    <n v="14"/>
    <n v="0.21460000000000001"/>
    <n v="21.46"/>
    <n v="18091"/>
    <n v="196"/>
    <s v="Local Market"/>
    <s v="Yes"/>
    <n v="293938"/>
    <n v="73.986361908668755"/>
    <n v="99.07124017318904"/>
    <n v="63079.094799999992"/>
    <n v="230858.90520000001"/>
    <n v="312029"/>
  </r>
  <r>
    <s v="F1358"/>
    <x v="2"/>
    <s v="Mono"/>
    <x v="1"/>
    <x v="0"/>
    <x v="2"/>
    <n v="0.39"/>
    <n v="3715"/>
    <n v="3282"/>
    <n v="19.3"/>
    <x v="1"/>
    <n v="1.47"/>
    <x v="2"/>
    <n v="4263"/>
    <n v="3"/>
    <n v="0.1164"/>
    <n v="11.64"/>
    <n v="4916"/>
    <n v="71"/>
    <s v="Processor"/>
    <s v="No"/>
    <n v="221513"/>
    <n v="86.441616047414414"/>
    <n v="98.117290629733816"/>
    <n v="25784.113200000022"/>
    <n v="195728.88679999998"/>
    <n v="226429"/>
  </r>
  <r>
    <s v="F0102"/>
    <x v="3"/>
    <s v="Bouaké"/>
    <x v="4"/>
    <x v="1"/>
    <x v="0"/>
    <n v="1.64"/>
    <n v="13301"/>
    <n v="7429"/>
    <n v="50.8"/>
    <x v="0"/>
    <n v="1.38"/>
    <x v="2"/>
    <n v="8592"/>
    <n v="30"/>
    <n v="0.44140000000000001"/>
    <n v="44.14"/>
    <n v="22695"/>
    <n v="393"/>
    <s v="Local Market"/>
    <s v="No"/>
    <n v="2859115"/>
    <n v="55.420088034950254"/>
    <n v="99.701854043118729"/>
    <n v="1262013.361"/>
    <n v="1597101.639"/>
    <n v="2881810"/>
  </r>
  <r>
    <s v="F0356"/>
    <x v="3"/>
    <s v="Korhogo"/>
    <x v="3"/>
    <x v="0"/>
    <x v="3"/>
    <n v="0.93"/>
    <n v="1951"/>
    <n v="1300"/>
    <n v="1.7"/>
    <x v="4"/>
    <n v="0.74"/>
    <x v="2"/>
    <n v="388"/>
    <n v="30"/>
    <n v="0.33340000000000003"/>
    <n v="33.340000000000003"/>
    <n v="21582"/>
    <n v="299"/>
    <s v="Local Market"/>
    <s v="Yes"/>
    <n v="362843"/>
    <n v="62.917641620602197"/>
    <n v="99.899070039669638"/>
    <n v="120971.85620000001"/>
    <n v="241871.14379999999"/>
    <n v="384425"/>
  </r>
  <r>
    <s v="F0284"/>
    <x v="1"/>
    <s v="Kaduna"/>
    <x v="1"/>
    <x v="1"/>
    <x v="5"/>
    <n v="0.71"/>
    <n v="806"/>
    <n v="739"/>
    <n v="3.1"/>
    <x v="2"/>
    <n v="0.18"/>
    <x v="1"/>
    <n v="200"/>
    <n v="3"/>
    <n v="8.1900000000000001E-2"/>
    <n v="8.19"/>
    <n v="6323"/>
    <n v="214"/>
    <s v="Processor"/>
    <s v="Yes"/>
    <n v="150042"/>
    <n v="88.097438813033619"/>
    <n v="99.872094138713905"/>
    <n v="12288.439799999993"/>
    <n v="137753.56020000001"/>
    <n v="156365"/>
  </r>
  <r>
    <s v="F1288"/>
    <x v="0"/>
    <s v="Plateaux"/>
    <x v="0"/>
    <x v="1"/>
    <x v="6"/>
    <n v="3.62"/>
    <n v="61917"/>
    <n v="48295"/>
    <n v="22.6"/>
    <x v="1"/>
    <n v="0.94"/>
    <x v="0"/>
    <n v="4037"/>
    <n v="4"/>
    <n v="0.22"/>
    <n v="22"/>
    <n v="102641"/>
    <n v="354"/>
    <s v="Local Market"/>
    <s v="Yes"/>
    <n v="16818788"/>
    <n v="77.526872228107919"/>
    <n v="99.976142676838933"/>
    <n v="3700133.3599999994"/>
    <n v="13118654.640000001"/>
    <n v="16921429"/>
  </r>
  <r>
    <s v="F1333"/>
    <x v="2"/>
    <s v="Ouémé"/>
    <x v="0"/>
    <x v="0"/>
    <x v="4"/>
    <n v="1.45"/>
    <n v="3973"/>
    <n v="3709"/>
    <n v="8.6999999999999993"/>
    <x v="4"/>
    <n v="0.52"/>
    <x v="1"/>
    <n v="1477"/>
    <n v="1"/>
    <n v="6.6299999999999998E-2"/>
    <n v="6.63"/>
    <n v="26937"/>
    <n v="219"/>
    <s v="Local Market"/>
    <s v="Yes"/>
    <n v="775735"/>
    <n v="90.236581006936817"/>
    <n v="99.815989594753518"/>
    <n v="51431.230500000063"/>
    <n v="724303.76949999994"/>
    <n v="802672"/>
  </r>
  <r>
    <s v="F0847"/>
    <x v="2"/>
    <s v="Ouémé"/>
    <x v="2"/>
    <x v="1"/>
    <x v="2"/>
    <n v="2.73"/>
    <n v="30222"/>
    <n v="23047"/>
    <n v="64.5"/>
    <x v="0"/>
    <n v="2.33"/>
    <x v="1"/>
    <n v="9328"/>
    <n v="14"/>
    <n v="0.23739999999999997"/>
    <n v="23.74"/>
    <n v="21389"/>
    <n v="77"/>
    <s v="Local Market"/>
    <s v="No"/>
    <n v="1726156"/>
    <n v="75.326619091353876"/>
    <n v="99.466222615154393"/>
    <n v="409789.43439999991"/>
    <n v="1316366.5656000001"/>
    <n v="1747545"/>
  </r>
  <r>
    <s v="F0207"/>
    <x v="2"/>
    <s v="Borgou"/>
    <x v="3"/>
    <x v="0"/>
    <x v="7"/>
    <n v="3.19"/>
    <n v="72597"/>
    <n v="54157"/>
    <n v="39.5"/>
    <x v="2"/>
    <n v="1.78"/>
    <x v="2"/>
    <n v="1554"/>
    <n v="2"/>
    <n v="0.254"/>
    <n v="25.4"/>
    <n v="123055"/>
    <n v="384"/>
    <s v="Processor"/>
    <s v="No"/>
    <n v="20463717"/>
    <n v="74.154087304216503"/>
    <n v="99.992451463493154"/>
    <n v="5197784.1180000007"/>
    <n v="15265932.881999999"/>
    <n v="20586772"/>
  </r>
  <r>
    <s v="F0520"/>
    <x v="0"/>
    <s v="Lomé"/>
    <x v="0"/>
    <x v="0"/>
    <x v="1"/>
    <n v="4.57"/>
    <n v="53236"/>
    <n v="39437"/>
    <n v="44.5"/>
    <x v="1"/>
    <n v="1.47"/>
    <x v="1"/>
    <n v="9037"/>
    <n v="5"/>
    <n v="0.25920000000000004"/>
    <n v="25.92"/>
    <n v="62638"/>
    <n v="243"/>
    <s v="Local Market"/>
    <s v="Yes"/>
    <n v="9415685"/>
    <n v="73.590438392951995"/>
    <n v="99.904656129570597"/>
    <n v="2440545.5520000011"/>
    <n v="6975139.4479999989"/>
    <n v="9478323"/>
  </r>
  <r>
    <s v="F0949"/>
    <x v="0"/>
    <s v="Savanes"/>
    <x v="4"/>
    <x v="1"/>
    <x v="4"/>
    <n v="1.56"/>
    <n v="4254"/>
    <n v="3147"/>
    <n v="34.9"/>
    <x v="0"/>
    <n v="1.98"/>
    <x v="0"/>
    <n v="3685"/>
    <n v="14"/>
    <n v="0.26019999999999999"/>
    <n v="26.02"/>
    <n v="25598"/>
    <n v="237"/>
    <s v="Local Market"/>
    <s v="No"/>
    <n v="709098"/>
    <n v="71.402416836351364"/>
    <n v="99.498432004529775"/>
    <n v="184507.29960000003"/>
    <n v="524590.70039999997"/>
    <n v="734696"/>
  </r>
  <r>
    <s v="F1213"/>
    <x v="1"/>
    <s v="Ogun"/>
    <x v="1"/>
    <x v="0"/>
    <x v="3"/>
    <n v="0.9"/>
    <n v="2929"/>
    <n v="2568"/>
    <n v="79.3"/>
    <x v="2"/>
    <n v="2.5299999999999998"/>
    <x v="2"/>
    <n v="2981"/>
    <n v="7"/>
    <n v="0.12300000000000001"/>
    <n v="12.3"/>
    <n v="18552"/>
    <n v="299"/>
    <s v="Local Market"/>
    <s v="No"/>
    <n v="738621"/>
    <n v="85.55120388603396"/>
    <n v="99.606298692636955"/>
    <n v="90850.383000000031"/>
    <n v="647770.61699999997"/>
    <n v="757173"/>
  </r>
  <r>
    <s v="F1346"/>
    <x v="0"/>
    <s v="Savanes"/>
    <x v="2"/>
    <x v="0"/>
    <x v="4"/>
    <n v="0.41"/>
    <n v="1268"/>
    <n v="807"/>
    <n v="5.0999999999999996"/>
    <x v="2"/>
    <n v="0.44"/>
    <x v="0"/>
    <n v="200"/>
    <n v="30"/>
    <n v="0.36320000000000002"/>
    <n v="36.32"/>
    <n v="6555"/>
    <n v="204"/>
    <s v="Local Market"/>
    <s v="No"/>
    <n v="156227"/>
    <n v="61.115696821515897"/>
    <n v="99.877136292710503"/>
    <n v="56741.646399999998"/>
    <n v="99485.353600000002"/>
    <n v="162782"/>
  </r>
  <r>
    <s v="F0211"/>
    <x v="2"/>
    <s v="Borgou"/>
    <x v="4"/>
    <x v="1"/>
    <x v="0"/>
    <n v="0.41"/>
    <n v="1965"/>
    <n v="1446"/>
    <n v="9.3000000000000007"/>
    <x v="2"/>
    <n v="1.68"/>
    <x v="2"/>
    <n v="326"/>
    <n v="14"/>
    <n v="0.2641"/>
    <n v="26.41"/>
    <n v="6347"/>
    <n v="367"/>
    <s v="Export"/>
    <s v="No"/>
    <n v="518703"/>
    <n v="72.700416665079516"/>
    <n v="99.937910675173796"/>
    <n v="136989.46230000001"/>
    <n v="381713.53769999999"/>
    <n v="525050"/>
  </r>
  <r>
    <s v="F0640"/>
    <x v="3"/>
    <s v="Abidjan"/>
    <x v="2"/>
    <x v="1"/>
    <x v="4"/>
    <n v="0.93"/>
    <n v="2127"/>
    <n v="1917"/>
    <n v="60.5"/>
    <x v="1"/>
    <n v="1.64"/>
    <x v="0"/>
    <n v="14533"/>
    <n v="3"/>
    <n v="9.8599999999999993E-2"/>
    <n v="9.86"/>
    <n v="16488"/>
    <n v="230"/>
    <s v="Local Market"/>
    <s v="No"/>
    <n v="405480"/>
    <n v="86.617864861790466"/>
    <n v="96.555899973457699"/>
    <n v="39980.32799999998"/>
    <n v="365499.67200000002"/>
    <n v="421968"/>
  </r>
  <r>
    <s v="F0275"/>
    <x v="3"/>
    <s v="Bouaké"/>
    <x v="2"/>
    <x v="0"/>
    <x v="0"/>
    <n v="0.98"/>
    <n v="9330"/>
    <n v="3732"/>
    <n v="13.4"/>
    <x v="1"/>
    <n v="0.69"/>
    <x v="0"/>
    <n v="3796"/>
    <n v="60"/>
    <n v="0.6"/>
    <n v="60"/>
    <n v="15696"/>
    <n v="257"/>
    <s v="Local Market"/>
    <s v="No"/>
    <n v="930041"/>
    <n v="39.336136790672249"/>
    <n v="99.598619912301203"/>
    <n v="558024.6"/>
    <n v="372016.4"/>
    <n v="945737"/>
  </r>
  <r>
    <s v="F1121"/>
    <x v="4"/>
    <s v="Eastern"/>
    <x v="1"/>
    <x v="1"/>
    <x v="6"/>
    <n v="0.89"/>
    <n v="9128"/>
    <n v="7023"/>
    <n v="6"/>
    <x v="2"/>
    <n v="0.3"/>
    <x v="1"/>
    <n v="200"/>
    <n v="7"/>
    <n v="0.2306"/>
    <n v="23.06"/>
    <n v="26219"/>
    <n v="313"/>
    <s v="Local Market"/>
    <s v="No"/>
    <n v="2149799"/>
    <n v="76.012944313879757"/>
    <n v="99.990808899558743"/>
    <n v="495743.64939999999"/>
    <n v="1654055.3506"/>
    <n v="2176018"/>
  </r>
  <r>
    <s v="F0757"/>
    <x v="3"/>
    <s v="Yamoussoukro"/>
    <x v="4"/>
    <x v="0"/>
    <x v="6"/>
    <n v="0.61"/>
    <n v="7164"/>
    <n v="5701"/>
    <n v="8.1999999999999993"/>
    <x v="1"/>
    <n v="1.36"/>
    <x v="1"/>
    <n v="1753"/>
    <n v="3"/>
    <n v="0.20420000000000002"/>
    <n v="20.420000000000002"/>
    <n v="20456"/>
    <n v="312"/>
    <s v="Local Market"/>
    <s v="No"/>
    <n v="1738716"/>
    <n v="78.65462801818127"/>
    <n v="99.900350846875682"/>
    <n v="355045.80720000016"/>
    <n v="1383670.1927999998"/>
    <n v="1759172"/>
  </r>
  <r>
    <s v="F0503"/>
    <x v="0"/>
    <s v="Savanes"/>
    <x v="1"/>
    <x v="0"/>
    <x v="7"/>
    <n v="3.7"/>
    <n v="78395"/>
    <n v="57149"/>
    <n v="38"/>
    <x v="0"/>
    <n v="1.79"/>
    <x v="2"/>
    <n v="4206"/>
    <n v="2"/>
    <n v="0.27100000000000002"/>
    <n v="27.1"/>
    <n v="81455"/>
    <n v="302"/>
    <s v="Local Market"/>
    <s v="No"/>
    <n v="17000748"/>
    <n v="72.552382687408652"/>
    <n v="99.975377883051735"/>
    <n v="4607202.7080000006"/>
    <n v="12393545.291999999"/>
    <n v="17082203"/>
  </r>
  <r>
    <s v="F0180"/>
    <x v="4"/>
    <s v="Northern"/>
    <x v="2"/>
    <x v="1"/>
    <x v="6"/>
    <n v="0.26"/>
    <n v="3287"/>
    <n v="2645"/>
    <n v="49.5"/>
    <x v="1"/>
    <n v="2.25"/>
    <x v="2"/>
    <n v="10912"/>
    <n v="7"/>
    <n v="0.19510000000000002"/>
    <n v="19.510000000000002"/>
    <n v="6788"/>
    <n v="256"/>
    <s v="Processor"/>
    <s v="No"/>
    <n v="652649"/>
    <n v="79.661465780658347"/>
    <n v="98.345255119139509"/>
    <n v="127331.8199"/>
    <n v="525317.1801"/>
    <n v="659437"/>
  </r>
  <r>
    <s v="F0177"/>
    <x v="0"/>
    <s v="Lomé"/>
    <x v="4"/>
    <x v="0"/>
    <x v="0"/>
    <n v="1.33"/>
    <n v="12112"/>
    <n v="10608"/>
    <n v="3.3"/>
    <x v="2"/>
    <n v="1.33"/>
    <x v="2"/>
    <n v="200"/>
    <n v="7"/>
    <n v="0.1241"/>
    <n v="12.41"/>
    <n v="16839"/>
    <n v="261"/>
    <s v="Local Market"/>
    <s v="No"/>
    <n v="2723963"/>
    <n v="87.051862619043618"/>
    <n v="99.992702865803523"/>
    <n v="338043.80830000015"/>
    <n v="2385919.1916999999"/>
    <n v="2740802"/>
  </r>
  <r>
    <s v="F1299"/>
    <x v="2"/>
    <s v="Mono"/>
    <x v="0"/>
    <x v="0"/>
    <x v="7"/>
    <n v="3.17"/>
    <n v="73048"/>
    <n v="49694"/>
    <n v="1.6"/>
    <x v="4"/>
    <n v="0.18"/>
    <x v="2"/>
    <n v="275"/>
    <n v="5"/>
    <n v="0.31969999999999998"/>
    <n v="31.97"/>
    <n v="76918"/>
    <n v="420"/>
    <s v="Local Market"/>
    <s v="No"/>
    <n v="20585573"/>
    <n v="67.776752144259859"/>
    <n v="99.998669085929663"/>
    <n v="6581207.688099999"/>
    <n v="14004365.311900001"/>
    <n v="20662491"/>
  </r>
  <r>
    <s v="F0307"/>
    <x v="0"/>
    <s v="Savanes"/>
    <x v="4"/>
    <x v="0"/>
    <x v="3"/>
    <n v="0.71"/>
    <n v="2188"/>
    <n v="1906"/>
    <n v="8.6999999999999993"/>
    <x v="0"/>
    <n v="0.55000000000000004"/>
    <x v="1"/>
    <n v="1166"/>
    <n v="7"/>
    <n v="0.1288"/>
    <n v="12.88"/>
    <n v="12850"/>
    <n v="412"/>
    <s v="Export"/>
    <s v="No"/>
    <n v="763404"/>
    <n v="85.67782772133863"/>
    <n v="99.849791434247038"/>
    <n v="98326.435200000065"/>
    <n v="665077.56479999993"/>
    <n v="776254"/>
  </r>
  <r>
    <s v="F0540"/>
    <x v="2"/>
    <s v="Borgou"/>
    <x v="2"/>
    <x v="0"/>
    <x v="0"/>
    <n v="2.36"/>
    <n v="21899"/>
    <n v="18625"/>
    <n v="1.3"/>
    <x v="0"/>
    <n v="1.22"/>
    <x v="1"/>
    <n v="200"/>
    <n v="1"/>
    <n v="0.14949999999999999"/>
    <n v="14.95"/>
    <n v="33838"/>
    <n v="288"/>
    <s v="Local Market"/>
    <s v="Yes"/>
    <n v="5276322"/>
    <n v="84.50803480497764"/>
    <n v="99.996233635144705"/>
    <n v="788810.1389999995"/>
    <n v="4487511.8610000005"/>
    <n v="5310160"/>
  </r>
  <r>
    <s v="F0258"/>
    <x v="4"/>
    <s v="Greater Accra"/>
    <x v="1"/>
    <x v="0"/>
    <x v="4"/>
    <n v="2.2599999999999998"/>
    <n v="4096"/>
    <n v="2571"/>
    <n v="2.2999999999999998"/>
    <x v="1"/>
    <n v="0.88"/>
    <x v="1"/>
    <n v="533"/>
    <n v="30"/>
    <n v="0.37209999999999999"/>
    <n v="37.21"/>
    <n v="46578"/>
    <n v="182"/>
    <s v="Processor"/>
    <s v="No"/>
    <n v="416132"/>
    <n v="56.469339932138929"/>
    <n v="99.884809059670204"/>
    <n v="154842.71719999998"/>
    <n v="261289.28280000002"/>
    <n v="462710"/>
  </r>
  <r>
    <s v="F1370"/>
    <x v="3"/>
    <s v="Sassandra"/>
    <x v="0"/>
    <x v="1"/>
    <x v="5"/>
    <n v="5.7"/>
    <n v="9221"/>
    <n v="7243"/>
    <n v="26.6"/>
    <x v="0"/>
    <n v="1.2"/>
    <x v="1"/>
    <n v="4030"/>
    <n v="14"/>
    <n v="0.2145"/>
    <n v="21.45"/>
    <n v="48911"/>
    <n v="211"/>
    <s v="Local Market"/>
    <s v="No"/>
    <n v="1460050"/>
    <n v="76.003904342126788"/>
    <n v="99.732928816583069"/>
    <n v="313180.72500000009"/>
    <n v="1146869.2749999999"/>
    <n v="1508961"/>
  </r>
  <r>
    <s v="F0338"/>
    <x v="2"/>
    <s v="Ouémé"/>
    <x v="1"/>
    <x v="0"/>
    <x v="0"/>
    <n v="2.64"/>
    <n v="17643"/>
    <n v="14123"/>
    <n v="11"/>
    <x v="1"/>
    <n v="0.8"/>
    <x v="2"/>
    <n v="1984"/>
    <n v="14"/>
    <n v="0.19949999999999998"/>
    <n v="19.95"/>
    <n v="24297"/>
    <n v="263"/>
    <s v="Local Market"/>
    <s v="No"/>
    <n v="3650925"/>
    <n v="79.520787111635698"/>
    <n v="99.94601686646412"/>
    <n v="728359.53750000009"/>
    <n v="2922565.4624999999"/>
    <n v="3675222"/>
  </r>
  <r>
    <s v="F1311"/>
    <x v="1"/>
    <s v="Ogun"/>
    <x v="1"/>
    <x v="0"/>
    <x v="4"/>
    <n v="0.84"/>
    <n v="1778"/>
    <n v="711"/>
    <n v="72.599999999999994"/>
    <x v="1"/>
    <n v="2.87"/>
    <x v="2"/>
    <n v="21719"/>
    <n v="60"/>
    <n v="0.6"/>
    <n v="60"/>
    <n v="16524"/>
    <n v="259"/>
    <s v="Processor"/>
    <s v="No"/>
    <n v="144065"/>
    <n v="35.884151467410597"/>
    <n v="86.47541238814614"/>
    <n v="86439"/>
    <n v="57626"/>
    <n v="160589"/>
  </r>
  <r>
    <s v="F0250"/>
    <x v="3"/>
    <s v="Yamoussoukro"/>
    <x v="1"/>
    <x v="0"/>
    <x v="0"/>
    <n v="1.37"/>
    <n v="7282"/>
    <n v="2912"/>
    <n v="17.2"/>
    <x v="4"/>
    <n v="0.46"/>
    <x v="2"/>
    <n v="3466"/>
    <n v="60"/>
    <n v="0.6"/>
    <n v="60"/>
    <n v="24839"/>
    <n v="297"/>
    <s v="Local Market"/>
    <s v="No"/>
    <n v="827911"/>
    <n v="38.834875403107596"/>
    <n v="99.593550278510705"/>
    <n v="496746.6"/>
    <n v="331164.40000000002"/>
    <n v="852750"/>
  </r>
  <r>
    <s v="F0204"/>
    <x v="4"/>
    <s v="Ashanti"/>
    <x v="1"/>
    <x v="1"/>
    <x v="6"/>
    <n v="1.17"/>
    <n v="16565"/>
    <n v="13218"/>
    <n v="23.1"/>
    <x v="0"/>
    <n v="1.23"/>
    <x v="2"/>
    <n v="3503"/>
    <n v="5"/>
    <n v="0.20199999999999999"/>
    <n v="20.2"/>
    <n v="24048"/>
    <n v="355"/>
    <s v="Local Market"/>
    <s v="No"/>
    <n v="4617916"/>
    <n v="79.386590848184085"/>
    <n v="99.924536252327684"/>
    <n v="932819.03199999966"/>
    <n v="3685096.9680000003"/>
    <n v="4641964"/>
  </r>
  <r>
    <s v="F1095"/>
    <x v="0"/>
    <s v="Savanes"/>
    <x v="2"/>
    <x v="0"/>
    <x v="3"/>
    <n v="1.17"/>
    <n v="3155"/>
    <n v="2741"/>
    <n v="15.1"/>
    <x v="3"/>
    <n v="1.19"/>
    <x v="2"/>
    <n v="2214"/>
    <n v="7"/>
    <n v="0.13119999999999998"/>
    <n v="13.12"/>
    <n v="27207"/>
    <n v="271"/>
    <s v="Local Market"/>
    <s v="Yes"/>
    <n v="705962"/>
    <n v="83.655990037767552"/>
    <n v="99.698023238843973"/>
    <n v="92622.214399999939"/>
    <n v="613339.78560000006"/>
    <n v="733169"/>
  </r>
  <r>
    <s v="F1125"/>
    <x v="4"/>
    <s v="Central"/>
    <x v="0"/>
    <x v="1"/>
    <x v="6"/>
    <n v="1.36"/>
    <n v="12083"/>
    <n v="9569"/>
    <n v="16.3"/>
    <x v="1"/>
    <n v="1.59"/>
    <x v="0"/>
    <n v="4489"/>
    <n v="4"/>
    <n v="0.20800000000000002"/>
    <n v="20.8"/>
    <n v="47143"/>
    <n v="263"/>
    <s v="Processor"/>
    <s v="No"/>
    <n v="2439849"/>
    <n v="77.69869818640349"/>
    <n v="99.819500826701486"/>
    <n v="507488.59199999995"/>
    <n v="1932360.4080000001"/>
    <n v="2486992"/>
  </r>
  <r>
    <s v="F1079"/>
    <x v="0"/>
    <s v="Plateaux"/>
    <x v="1"/>
    <x v="1"/>
    <x v="0"/>
    <n v="2.64"/>
    <n v="14419"/>
    <n v="12528"/>
    <n v="18.3"/>
    <x v="2"/>
    <n v="0.82"/>
    <x v="1"/>
    <n v="652"/>
    <n v="7"/>
    <n v="0.13109999999999999"/>
    <n v="13.11"/>
    <n v="32731"/>
    <n v="242"/>
    <s v="Local Market"/>
    <s v="No"/>
    <n v="2968076"/>
    <n v="85.942256079781203"/>
    <n v="99.978272511361112"/>
    <n v="389114.76360000018"/>
    <n v="2578961.2363999998"/>
    <n v="3000807"/>
  </r>
  <r>
    <s v="F0261"/>
    <x v="1"/>
    <s v="Ogun"/>
    <x v="1"/>
    <x v="1"/>
    <x v="2"/>
    <n v="6.05"/>
    <n v="55738"/>
    <n v="43219"/>
    <n v="22.5"/>
    <x v="2"/>
    <n v="0.97"/>
    <x v="1"/>
    <n v="1097"/>
    <n v="14"/>
    <n v="0.22460000000000002"/>
    <n v="22.46"/>
    <n v="40767"/>
    <n v="80"/>
    <s v="Export"/>
    <s v="Yes"/>
    <n v="3381081"/>
    <n v="76.616208767893838"/>
    <n v="99.967941299555093"/>
    <n v="759390.79260000028"/>
    <n v="2621690.2073999997"/>
    <n v="3421848"/>
  </r>
  <r>
    <s v="F0852"/>
    <x v="3"/>
    <s v="Sassandra"/>
    <x v="0"/>
    <x v="0"/>
    <x v="5"/>
    <n v="1.65"/>
    <n v="1753"/>
    <n v="1506"/>
    <n v="20.5"/>
    <x v="1"/>
    <n v="1.57"/>
    <x v="0"/>
    <n v="5644"/>
    <n v="7"/>
    <n v="0.14069999999999999"/>
    <n v="14.07"/>
    <n v="16659"/>
    <n v="242"/>
    <s v="Processor"/>
    <s v="No"/>
    <n v="338505"/>
    <n v="81.899445467446014"/>
    <n v="98.41087497606739"/>
    <n v="47627.653500000015"/>
    <n v="290877.34649999999"/>
    <n v="355164"/>
  </r>
  <r>
    <s v="F0896"/>
    <x v="3"/>
    <s v="Abidjan"/>
    <x v="0"/>
    <x v="0"/>
    <x v="7"/>
    <n v="2.95"/>
    <n v="69247"/>
    <n v="48742"/>
    <n v="9.6"/>
    <x v="0"/>
    <n v="1.02"/>
    <x v="2"/>
    <n v="1486"/>
    <n v="7"/>
    <n v="0.29609999999999997"/>
    <n v="29.61"/>
    <n v="83898"/>
    <n v="377"/>
    <s v="Local Market"/>
    <s v="Yes"/>
    <n v="18106593"/>
    <n v="70.065347948551803"/>
    <n v="99.991830896703121"/>
    <n v="5361362.1873000003"/>
    <n v="12745230.8127"/>
    <n v="18190491"/>
  </r>
  <r>
    <s v="F1037"/>
    <x v="2"/>
    <s v="Mono"/>
    <x v="4"/>
    <x v="1"/>
    <x v="1"/>
    <n v="0.46"/>
    <n v="2467"/>
    <n v="1973"/>
    <n v="11.5"/>
    <x v="0"/>
    <n v="0.89"/>
    <x v="1"/>
    <n v="1695"/>
    <n v="1"/>
    <n v="0.20019999999999999"/>
    <n v="20.02"/>
    <n v="10799"/>
    <n v="229"/>
    <s v="Local Market"/>
    <s v="No"/>
    <n v="434805"/>
    <n v="78.041722919901986"/>
    <n v="99.619617418156025"/>
    <n v="87047.960999999952"/>
    <n v="347757.03900000005"/>
    <n v="445604"/>
  </r>
  <r>
    <s v="F0299"/>
    <x v="4"/>
    <s v="Ashanti"/>
    <x v="4"/>
    <x v="0"/>
    <x v="7"/>
    <n v="1.33"/>
    <n v="31056"/>
    <n v="22751"/>
    <n v="19"/>
    <x v="2"/>
    <n v="1.01"/>
    <x v="1"/>
    <n v="774"/>
    <n v="5"/>
    <n v="0.26739999999999997"/>
    <n v="26.74"/>
    <n v="32832"/>
    <n v="373"/>
    <s v="Local Market"/>
    <s v="No"/>
    <n v="8367656"/>
    <n v="72.97367469127984"/>
    <n v="99.990786249560742"/>
    <n v="2237511.2143999999"/>
    <n v="6130144.7856000001"/>
    <n v="8400488"/>
  </r>
  <r>
    <s v="F0814"/>
    <x v="0"/>
    <s v="Plateaux"/>
    <x v="3"/>
    <x v="0"/>
    <x v="6"/>
    <n v="1.32"/>
    <n v="14123"/>
    <n v="11082"/>
    <n v="18.3"/>
    <x v="1"/>
    <n v="0.56999999999999995"/>
    <x v="2"/>
    <n v="3788"/>
    <n v="4"/>
    <n v="0.21530000000000002"/>
    <n v="21.53"/>
    <n v="28731"/>
    <n v="243"/>
    <s v="Export"/>
    <s v="No"/>
    <n v="2633478"/>
    <n v="77.623138776857857"/>
    <n v="99.857712148069524"/>
    <n v="566987.8134000001"/>
    <n v="2066490.1865999999"/>
    <n v="2662209"/>
  </r>
  <r>
    <s v="F0908"/>
    <x v="1"/>
    <s v="Kano"/>
    <x v="4"/>
    <x v="0"/>
    <x v="5"/>
    <n v="2.86"/>
    <n v="4882"/>
    <n v="3807"/>
    <n v="37"/>
    <x v="2"/>
    <n v="2.2000000000000002"/>
    <x v="0"/>
    <n v="1449"/>
    <n v="14"/>
    <n v="0.22"/>
    <n v="22"/>
    <n v="30112"/>
    <n v="204"/>
    <s v="Processor"/>
    <s v="No"/>
    <n v="737301"/>
    <n v="74.939410721475923"/>
    <n v="99.81118380845777"/>
    <n v="162206.21999999997"/>
    <n v="575094.78"/>
    <n v="767413"/>
  </r>
  <r>
    <s v="F0797"/>
    <x v="1"/>
    <s v="Kaduna"/>
    <x v="1"/>
    <x v="0"/>
    <x v="3"/>
    <n v="1.63"/>
    <n v="4638"/>
    <n v="4029"/>
    <n v="32"/>
    <x v="0"/>
    <n v="2.2999999999999998"/>
    <x v="0"/>
    <n v="5053"/>
    <n v="7"/>
    <n v="0.13109999999999999"/>
    <n v="13.11"/>
    <n v="41822"/>
    <n v="340"/>
    <s v="Export"/>
    <s v="Yes"/>
    <n v="1309287"/>
    <n v="84.200421601810078"/>
    <n v="99.626010928799971"/>
    <n v="171647.52569999988"/>
    <n v="1137639.4743000001"/>
    <n v="1351109"/>
  </r>
  <r>
    <s v="F0653"/>
    <x v="4"/>
    <s v="Greater Accra"/>
    <x v="4"/>
    <x v="0"/>
    <x v="5"/>
    <n v="7.32"/>
    <n v="17935"/>
    <n v="14324"/>
    <n v="10.5"/>
    <x v="1"/>
    <n v="1.57"/>
    <x v="0"/>
    <n v="2769"/>
    <n v="14"/>
    <n v="0.20129999999999998"/>
    <n v="20.13"/>
    <n v="105329"/>
    <n v="252"/>
    <s v="Export"/>
    <s v="Yes"/>
    <n v="3465454"/>
    <n v="77.51403851200142"/>
    <n v="99.922453982781917"/>
    <n v="697595.89020000026"/>
    <n v="2767858.1097999997"/>
    <n v="3570783"/>
  </r>
  <r>
    <s v="F0301"/>
    <x v="2"/>
    <s v="Mono"/>
    <x v="4"/>
    <x v="0"/>
    <x v="5"/>
    <n v="2.0699999999999998"/>
    <n v="4882"/>
    <n v="3086"/>
    <n v="36.5"/>
    <x v="2"/>
    <n v="2.31"/>
    <x v="0"/>
    <n v="1273"/>
    <n v="30"/>
    <n v="0.36780000000000002"/>
    <n v="36.78"/>
    <n v="29219"/>
    <n v="230"/>
    <s v="Local Market"/>
    <s v="Yes"/>
    <n v="672191"/>
    <n v="60.586411685034427"/>
    <n v="99.818508433013491"/>
    <n v="247231.84980000003"/>
    <n v="424959.15019999997"/>
    <n v="701410"/>
  </r>
  <r>
    <s v="F0768"/>
    <x v="0"/>
    <s v="Lomé"/>
    <x v="2"/>
    <x v="0"/>
    <x v="0"/>
    <n v="1.2"/>
    <n v="12355"/>
    <n v="9817"/>
    <n v="24.1"/>
    <x v="3"/>
    <n v="1.91"/>
    <x v="0"/>
    <n v="3728"/>
    <n v="14"/>
    <n v="0.2054"/>
    <n v="20.54"/>
    <n v="17228"/>
    <n v="297"/>
    <s v="Export"/>
    <s v="Yes"/>
    <n v="2865537"/>
    <n v="78.985130602043512"/>
    <n v="99.870679712012603"/>
    <n v="588581.29980000015"/>
    <n v="2276955.7001999998"/>
    <n v="2882765"/>
  </r>
  <r>
    <s v="F0615"/>
    <x v="0"/>
    <s v="Plateaux"/>
    <x v="1"/>
    <x v="0"/>
    <x v="0"/>
    <n v="2.16"/>
    <n v="12075"/>
    <n v="10133"/>
    <n v="33.5"/>
    <x v="4"/>
    <n v="2.0099999999999998"/>
    <x v="0"/>
    <n v="5534"/>
    <n v="7"/>
    <n v="0.16079999999999997"/>
    <n v="16.079999999999998"/>
    <n v="30036"/>
    <n v="257"/>
    <s v="Local Market"/>
    <s v="No"/>
    <n v="2542570"/>
    <n v="82.940207089620415"/>
    <n v="99.784887386564435"/>
    <n v="408845.25600000005"/>
    <n v="2133724.7439999999"/>
    <n v="2572606"/>
  </r>
  <r>
    <s v="F0739"/>
    <x v="4"/>
    <s v="Eastern"/>
    <x v="0"/>
    <x v="1"/>
    <x v="4"/>
    <n v="1.1000000000000001"/>
    <n v="2309"/>
    <n v="1701"/>
    <n v="7.2"/>
    <x v="2"/>
    <n v="0.5"/>
    <x v="2"/>
    <n v="301"/>
    <n v="14"/>
    <n v="0.2631"/>
    <n v="26.31"/>
    <n v="15268"/>
    <n v="219"/>
    <s v="Processor"/>
    <s v="No"/>
    <n v="353225"/>
    <n v="70.636756329156867"/>
    <n v="99.918315951727706"/>
    <n v="92933.497499999998"/>
    <n v="260291.5025"/>
    <n v="368493"/>
  </r>
  <r>
    <s v="F1072"/>
    <x v="2"/>
    <s v="Mono"/>
    <x v="0"/>
    <x v="0"/>
    <x v="1"/>
    <n v="2.5099999999999998"/>
    <n v="18717"/>
    <n v="14367"/>
    <n v="9"/>
    <x v="2"/>
    <n v="0.82"/>
    <x v="0"/>
    <n v="318"/>
    <n v="2"/>
    <n v="0.2324"/>
    <n v="23.24"/>
    <n v="53287"/>
    <n v="314"/>
    <s v="Local Market"/>
    <s v="Yes"/>
    <n v="4412521"/>
    <n v="75.844082853539618"/>
    <n v="99.992879228126242"/>
    <n v="1025469.8803999997"/>
    <n v="3387051.1196000003"/>
    <n v="4465808"/>
  </r>
  <r>
    <s v="F0765"/>
    <x v="1"/>
    <s v="Kano"/>
    <x v="2"/>
    <x v="1"/>
    <x v="6"/>
    <n v="1.25"/>
    <n v="13705"/>
    <n v="10954"/>
    <n v="3.1"/>
    <x v="2"/>
    <n v="0.98"/>
    <x v="2"/>
    <n v="200"/>
    <n v="3"/>
    <n v="0.20069999999999999"/>
    <n v="20.07"/>
    <n v="40616"/>
    <n v="272"/>
    <s v="Local Market"/>
    <s v="Yes"/>
    <n v="2908878"/>
    <n v="78.829324128138595"/>
    <n v="99.993219175899327"/>
    <n v="583811.81460000016"/>
    <n v="2325066.1853999998"/>
    <n v="2949494"/>
  </r>
  <r>
    <s v="F1128"/>
    <x v="4"/>
    <s v="Central"/>
    <x v="4"/>
    <x v="1"/>
    <x v="2"/>
    <n v="1.45"/>
    <n v="10765"/>
    <n v="6066"/>
    <n v="17.899999999999999"/>
    <x v="1"/>
    <n v="1.81"/>
    <x v="1"/>
    <n v="4224"/>
    <n v="30"/>
    <n v="0.4365"/>
    <n v="43.65"/>
    <n v="11016"/>
    <n v="98"/>
    <s v="Local Market"/>
    <s v="No"/>
    <n v="573284"/>
    <n v="55.287614923840486"/>
    <n v="99.27708368988533"/>
    <n v="250238.46600000001"/>
    <n v="323045.53399999999"/>
    <n v="584300"/>
  </r>
  <r>
    <s v="F0845"/>
    <x v="0"/>
    <s v="Kara"/>
    <x v="2"/>
    <x v="1"/>
    <x v="5"/>
    <n v="1.1399999999999999"/>
    <n v="2241"/>
    <n v="1763"/>
    <n v="4"/>
    <x v="2"/>
    <n v="0.35"/>
    <x v="0"/>
    <n v="200"/>
    <n v="14"/>
    <n v="0.21299999999999999"/>
    <n v="21.3"/>
    <n v="15724"/>
    <n v="195"/>
    <s v="Local Market"/>
    <s v="No"/>
    <n v="324424"/>
    <n v="75.061940096663818"/>
    <n v="99.941202064983486"/>
    <n v="69102.311999999976"/>
    <n v="255321.68800000002"/>
    <n v="340148"/>
  </r>
  <r>
    <s v="F0363"/>
    <x v="2"/>
    <s v="Zou"/>
    <x v="2"/>
    <x v="1"/>
    <x v="1"/>
    <n v="2.2799999999999998"/>
    <n v="21882"/>
    <n v="17380"/>
    <n v="53"/>
    <x v="1"/>
    <n v="2.77"/>
    <x v="1"/>
    <n v="11208"/>
    <n v="2"/>
    <n v="0.20569999999999999"/>
    <n v="20.57"/>
    <n v="51015"/>
    <n v="274"/>
    <s v="Processor"/>
    <s v="No"/>
    <n v="4652276"/>
    <n v="78.568449768470629"/>
    <n v="99.761698776452491"/>
    <n v="956973.17320000008"/>
    <n v="3695302.8267999999"/>
    <n v="4703291"/>
  </r>
  <r>
    <s v="F1217"/>
    <x v="3"/>
    <s v="Sassandra"/>
    <x v="2"/>
    <x v="0"/>
    <x v="3"/>
    <n v="0.99"/>
    <n v="3478"/>
    <n v="1391"/>
    <n v="42.7"/>
    <x v="4"/>
    <n v="1.58"/>
    <x v="0"/>
    <n v="7676"/>
    <n v="60"/>
    <n v="0.6"/>
    <n v="60"/>
    <n v="23003"/>
    <n v="291"/>
    <s v="Local Market"/>
    <s v="No"/>
    <n v="370055"/>
    <n v="37.659073215657742"/>
    <n v="98.047107551557275"/>
    <n v="222033"/>
    <n v="148022"/>
    <n v="393058"/>
  </r>
  <r>
    <s v="F0789"/>
    <x v="0"/>
    <s v="Lomé"/>
    <x v="2"/>
    <x v="1"/>
    <x v="5"/>
    <n v="2.36"/>
    <n v="2766"/>
    <n v="1106"/>
    <n v="113"/>
    <x v="1"/>
    <n v="3.59"/>
    <x v="0"/>
    <n v="26342"/>
    <n v="60"/>
    <n v="0.6"/>
    <n v="60"/>
    <n v="25705"/>
    <n v="219"/>
    <s v="Local Market"/>
    <s v="Yes"/>
    <n v="187745"/>
    <n v="35.182946825954559"/>
    <n v="87.658936519091128"/>
    <n v="112647"/>
    <n v="75098"/>
    <n v="213450"/>
  </r>
  <r>
    <s v="F1330"/>
    <x v="2"/>
    <s v="Ouémé"/>
    <x v="1"/>
    <x v="1"/>
    <x v="1"/>
    <n v="1.1399999999999999"/>
    <n v="10006"/>
    <n v="7743"/>
    <n v="9.5"/>
    <x v="4"/>
    <n v="1.03"/>
    <x v="1"/>
    <n v="1533"/>
    <n v="3"/>
    <n v="0.2261"/>
    <n v="22.61"/>
    <n v="13106"/>
    <n v="236"/>
    <s v="Processor"/>
    <s v="Yes"/>
    <n v="1794436"/>
    <n v="76.828865962727292"/>
    <n v="99.915188692710871"/>
    <n v="405721.97959999996"/>
    <n v="1388714.0204"/>
    <n v="1807542"/>
  </r>
  <r>
    <s v="F0659"/>
    <x v="2"/>
    <s v="Zou"/>
    <x v="1"/>
    <x v="1"/>
    <x v="1"/>
    <n v="0.83"/>
    <n v="5526"/>
    <n v="4267"/>
    <n v="16.100000000000001"/>
    <x v="4"/>
    <n v="0.85"/>
    <x v="0"/>
    <n v="2483"/>
    <n v="2"/>
    <n v="0.22769999999999999"/>
    <n v="22.77"/>
    <n v="16216"/>
    <n v="288"/>
    <s v="Processor"/>
    <s v="No"/>
    <n v="1197909"/>
    <n v="76.19850680119427"/>
    <n v="99.79549057963554"/>
    <n v="272763.87930000003"/>
    <n v="925145.12069999997"/>
    <n v="1214125"/>
  </r>
  <r>
    <s v="F1447"/>
    <x v="3"/>
    <s v="Sassandra"/>
    <x v="3"/>
    <x v="1"/>
    <x v="7"/>
    <n v="1.75"/>
    <n v="38844"/>
    <n v="26922"/>
    <n v="14.9"/>
    <x v="2"/>
    <n v="1.03"/>
    <x v="1"/>
    <n v="575"/>
    <n v="5"/>
    <n v="0.30690000000000001"/>
    <n v="30.69"/>
    <n v="48456"/>
    <n v="325"/>
    <s v="Local Market"/>
    <s v="No"/>
    <n v="8613123"/>
    <n v="68.922254837137658"/>
    <n v="99.993361487553258"/>
    <n v="2643367.4486999996"/>
    <n v="5969755.5513000004"/>
    <n v="8661579"/>
  </r>
  <r>
    <s v="F1397"/>
    <x v="2"/>
    <s v="Atlantique"/>
    <x v="0"/>
    <x v="0"/>
    <x v="6"/>
    <n v="1.95"/>
    <n v="25844"/>
    <n v="20838"/>
    <n v="65"/>
    <x v="0"/>
    <n v="2.17"/>
    <x v="2"/>
    <n v="7393"/>
    <n v="5"/>
    <n v="0.19370000000000001"/>
    <n v="19.37"/>
    <n v="67467"/>
    <n v="291"/>
    <s v="Local Market"/>
    <s v="No"/>
    <n v="5928360"/>
    <n v="79.72272495520636"/>
    <n v="99.87669757649779"/>
    <n v="1148323.3319999995"/>
    <n v="4780036.6680000005"/>
    <n v="5995827"/>
  </r>
  <r>
    <s v="F0801"/>
    <x v="1"/>
    <s v="Katsina"/>
    <x v="4"/>
    <x v="1"/>
    <x v="2"/>
    <n v="2.08"/>
    <n v="24970"/>
    <n v="21241"/>
    <n v="23.3"/>
    <x v="3"/>
    <n v="0.91"/>
    <x v="0"/>
    <n v="4574"/>
    <n v="7"/>
    <n v="0.14929999999999999"/>
    <n v="14.93"/>
    <n v="16580"/>
    <n v="111"/>
    <s v="Local Market"/>
    <s v="No"/>
    <n v="2313020"/>
    <n v="84.464548162774733"/>
    <n v="99.803657280219781"/>
    <n v="345333.88599999994"/>
    <n v="1967686.1140000001"/>
    <n v="2329600"/>
  </r>
  <r>
    <s v="F0092"/>
    <x v="4"/>
    <s v="Eastern"/>
    <x v="0"/>
    <x v="1"/>
    <x v="0"/>
    <n v="2.3199999999999998"/>
    <n v="20927"/>
    <n v="15816"/>
    <n v="32.1"/>
    <x v="0"/>
    <n v="2.41"/>
    <x v="0"/>
    <n v="3916"/>
    <n v="14"/>
    <n v="0.24420000000000003"/>
    <n v="24.42"/>
    <n v="38377"/>
    <n v="328"/>
    <s v="Processor"/>
    <s v="No"/>
    <n v="5093479"/>
    <n v="75.014798314683802"/>
    <n v="99.923692324960015"/>
    <n v="1243827.5718"/>
    <n v="3849651.4282"/>
    <n v="5131856"/>
  </r>
  <r>
    <s v="F0641"/>
    <x v="3"/>
    <s v="Korhogo"/>
    <x v="4"/>
    <x v="1"/>
    <x v="2"/>
    <n v="2.0499999999999998"/>
    <n v="14253"/>
    <n v="5701"/>
    <n v="55"/>
    <x v="1"/>
    <n v="1.6"/>
    <x v="0"/>
    <n v="16265"/>
    <n v="60"/>
    <n v="0.6"/>
    <n v="60"/>
    <n v="24244"/>
    <n v="115"/>
    <s v="Local Market"/>
    <s v="Yes"/>
    <n v="608550"/>
    <n v="38.467494950963506"/>
    <n v="97.429653252085203"/>
    <n v="365130"/>
    <n v="243420"/>
    <n v="632794"/>
  </r>
  <r>
    <s v="F1492"/>
    <x v="2"/>
    <s v="Borgou"/>
    <x v="2"/>
    <x v="0"/>
    <x v="4"/>
    <n v="1.61"/>
    <n v="3740"/>
    <n v="2956"/>
    <n v="13.8"/>
    <x v="2"/>
    <n v="1.87"/>
    <x v="0"/>
    <n v="519"/>
    <n v="14"/>
    <n v="0.20949999999999999"/>
    <n v="20.95"/>
    <n v="24810"/>
    <n v="185"/>
    <s v="Processor"/>
    <s v="No"/>
    <n v="516063"/>
    <n v="75.423953774730862"/>
    <n v="99.904044017726903"/>
    <n v="108115.1985"/>
    <n v="407947.8015"/>
    <n v="540873"/>
  </r>
  <r>
    <s v="F1083"/>
    <x v="2"/>
    <s v="Borgou"/>
    <x v="4"/>
    <x v="0"/>
    <x v="3"/>
    <n v="1.0900000000000001"/>
    <n v="2337"/>
    <n v="1845"/>
    <n v="47.4"/>
    <x v="0"/>
    <n v="1.81"/>
    <x v="0"/>
    <n v="5749"/>
    <n v="14"/>
    <n v="0.21030000000000001"/>
    <n v="21.03"/>
    <n v="15876"/>
    <n v="414"/>
    <s v="Local Market"/>
    <s v="No"/>
    <n v="734567"/>
    <n v="77.299349837362726"/>
    <n v="99.233919165079826"/>
    <n v="154479.44010000001"/>
    <n v="580087.55989999999"/>
    <n v="750443"/>
  </r>
  <r>
    <s v="F0101"/>
    <x v="4"/>
    <s v="Greater Accra"/>
    <x v="1"/>
    <x v="1"/>
    <x v="3"/>
    <n v="1.27"/>
    <n v="3101"/>
    <n v="2913"/>
    <n v="34.4"/>
    <x v="3"/>
    <n v="2.2599999999999998"/>
    <x v="2"/>
    <n v="5330"/>
    <n v="3"/>
    <n v="6.0599999999999994E-2"/>
    <n v="6.06"/>
    <n v="39153"/>
    <n v="254"/>
    <s v="Local Market"/>
    <s v="Yes"/>
    <n v="688020"/>
    <n v="88.882011295798932"/>
    <n v="99.267024490733291"/>
    <n v="41694.011999999988"/>
    <n v="646325.98800000001"/>
    <n v="727173"/>
  </r>
  <r>
    <s v="F1046"/>
    <x v="1"/>
    <s v="Rivers"/>
    <x v="0"/>
    <x v="0"/>
    <x v="6"/>
    <n v="0.87"/>
    <n v="10094"/>
    <n v="8104"/>
    <n v="40.700000000000003"/>
    <x v="2"/>
    <n v="2.11"/>
    <x v="1"/>
    <n v="1482"/>
    <n v="5"/>
    <n v="0.1971"/>
    <n v="19.71"/>
    <n v="13622"/>
    <n v="385"/>
    <s v="Local Market"/>
    <s v="No"/>
    <n v="3073736"/>
    <n v="79.935745527405629"/>
    <n v="99.951997792287131"/>
    <n v="605833.36560000014"/>
    <n v="2467902.6343999999"/>
    <n v="3087358"/>
  </r>
  <r>
    <s v="F1111"/>
    <x v="4"/>
    <s v="Central"/>
    <x v="0"/>
    <x v="0"/>
    <x v="0"/>
    <n v="1.95"/>
    <n v="24526"/>
    <n v="22188"/>
    <n v="54.1"/>
    <x v="1"/>
    <n v="2.39"/>
    <x v="2"/>
    <n v="14467"/>
    <n v="7"/>
    <n v="9.5299999999999996E-2"/>
    <n v="9.5299999999999994"/>
    <n v="31766"/>
    <n v="326"/>
    <s v="Local Market"/>
    <s v="No"/>
    <n v="7114723"/>
    <n v="90.067862667947864"/>
    <n v="99.797564930135621"/>
    <n v="678033.10189999919"/>
    <n v="6436689.8981000008"/>
    <n v="7146489"/>
  </r>
  <r>
    <s v="F0754"/>
    <x v="0"/>
    <s v="Kara"/>
    <x v="0"/>
    <x v="1"/>
    <x v="4"/>
    <n v="2.11"/>
    <n v="4600"/>
    <n v="2731"/>
    <n v="20.2"/>
    <x v="1"/>
    <n v="1.52"/>
    <x v="2"/>
    <n v="4220"/>
    <n v="30"/>
    <n v="0.40630000000000005"/>
    <n v="40.630000000000003"/>
    <n v="22673"/>
    <n v="209"/>
    <s v="Export"/>
    <s v="Yes"/>
    <n v="538179"/>
    <n v="56.96990869248927"/>
    <n v="99.247573334854835"/>
    <n v="218662.12770000007"/>
    <n v="319516.87229999993"/>
    <n v="560852"/>
  </r>
  <r>
    <s v="F0541"/>
    <x v="0"/>
    <s v="Lomé"/>
    <x v="2"/>
    <x v="0"/>
    <x v="0"/>
    <n v="3.6"/>
    <n v="39286"/>
    <n v="25021"/>
    <n v="30.7"/>
    <x v="0"/>
    <n v="0.89"/>
    <x v="2"/>
    <n v="3758"/>
    <n v="30"/>
    <n v="0.36310000000000003"/>
    <n v="36.31"/>
    <n v="64594"/>
    <n v="260"/>
    <s v="Processor"/>
    <s v="No"/>
    <n v="6372054"/>
    <n v="63.050848711938265"/>
    <n v="99.941615573820414"/>
    <n v="2313692.8073999998"/>
    <n v="4058361.1926000002"/>
    <n v="6436648"/>
  </r>
  <r>
    <s v="F1070"/>
    <x v="2"/>
    <s v="Ouémé"/>
    <x v="1"/>
    <x v="0"/>
    <x v="3"/>
    <n v="1.38"/>
    <n v="3511"/>
    <n v="2161"/>
    <n v="85"/>
    <x v="4"/>
    <n v="2.82"/>
    <x v="1"/>
    <n v="14073"/>
    <n v="30"/>
    <n v="0.38429999999999997"/>
    <n v="38.43"/>
    <n v="27192"/>
    <n v="299"/>
    <s v="Export"/>
    <s v="No"/>
    <n v="598413"/>
    <n v="58.893852207063567"/>
    <n v="97.750497518402184"/>
    <n v="229970.11589999998"/>
    <n v="368442.88410000002"/>
    <n v="625605"/>
  </r>
  <r>
    <s v="F0833"/>
    <x v="2"/>
    <s v="Mono"/>
    <x v="0"/>
    <x v="1"/>
    <x v="0"/>
    <n v="0.97"/>
    <n v="9149"/>
    <n v="7007"/>
    <n v="42"/>
    <x v="0"/>
    <n v="1.3"/>
    <x v="2"/>
    <n v="4662"/>
    <n v="14"/>
    <n v="0.2341"/>
    <n v="23.41"/>
    <n v="16011"/>
    <n v="356"/>
    <s v="Local Market"/>
    <s v="Yes"/>
    <n v="2448875"/>
    <n v="76.092499308284445"/>
    <n v="99.810863463868102"/>
    <n v="573281.63749999995"/>
    <n v="1875593.3625"/>
    <n v="2464886"/>
  </r>
  <r>
    <s v="F1227"/>
    <x v="1"/>
    <s v="Enugu"/>
    <x v="3"/>
    <x v="1"/>
    <x v="6"/>
    <n v="1.84"/>
    <n v="25277"/>
    <n v="19463"/>
    <n v="29.8"/>
    <x v="2"/>
    <n v="2.06"/>
    <x v="0"/>
    <n v="1481"/>
    <n v="5"/>
    <n v="0.23"/>
    <n v="23"/>
    <n v="54112"/>
    <n v="362"/>
    <s v="Processor"/>
    <s v="No"/>
    <n v="6919557"/>
    <n v="76.402520538327806"/>
    <n v="99.978762972547159"/>
    <n v="1591498.1100000003"/>
    <n v="5328058.8899999997"/>
    <n v="6973669"/>
  </r>
  <r>
    <s v="F1066"/>
    <x v="1"/>
    <s v="Katsina"/>
    <x v="2"/>
    <x v="0"/>
    <x v="0"/>
    <n v="7.98"/>
    <n v="77437"/>
    <n v="59657"/>
    <n v="57.1"/>
    <x v="1"/>
    <n v="2.87"/>
    <x v="1"/>
    <n v="14670"/>
    <n v="14"/>
    <n v="0.2296"/>
    <n v="22.96"/>
    <n v="107209"/>
    <n v="336"/>
    <s v="Local Market"/>
    <s v="Yes"/>
    <n v="19722426"/>
    <n v="76.623482935515455"/>
    <n v="99.926019818317386"/>
    <n v="4528269.0096000005"/>
    <n v="15194156.9904"/>
    <n v="19829635"/>
  </r>
  <r>
    <s v="F0770"/>
    <x v="3"/>
    <s v="Bouaké"/>
    <x v="4"/>
    <x v="1"/>
    <x v="0"/>
    <n v="1.48"/>
    <n v="8389"/>
    <n v="3355"/>
    <n v="26.4"/>
    <x v="2"/>
    <n v="2.23"/>
    <x v="0"/>
    <n v="1016"/>
    <n v="60"/>
    <n v="0.6"/>
    <n v="60"/>
    <n v="13180"/>
    <n v="356"/>
    <s v="Local Market"/>
    <s v="No"/>
    <n v="1168241"/>
    <n v="39.553757720575476"/>
    <n v="99.914001867242916"/>
    <n v="700944.6"/>
    <n v="467296.4"/>
    <n v="1181421"/>
  </r>
  <r>
    <s v="F0555"/>
    <x v="3"/>
    <s v="Abidjan"/>
    <x v="2"/>
    <x v="1"/>
    <x v="4"/>
    <n v="0.38"/>
    <n v="749"/>
    <n v="658"/>
    <n v="2.9"/>
    <x v="2"/>
    <n v="0.11"/>
    <x v="0"/>
    <n v="200"/>
    <n v="3"/>
    <n v="0.1207"/>
    <n v="12.07"/>
    <n v="5307"/>
    <n v="201"/>
    <s v="Local Market"/>
    <s v="No"/>
    <n v="125429"/>
    <n v="84.360634943703332"/>
    <n v="99.8470199485987"/>
    <n v="15139.280299999999"/>
    <n v="110289.7197"/>
    <n v="130736"/>
  </r>
  <r>
    <s v="F0786"/>
    <x v="4"/>
    <s v="Greater Accra"/>
    <x v="0"/>
    <x v="0"/>
    <x v="3"/>
    <n v="1.58"/>
    <n v="4601"/>
    <n v="4049"/>
    <n v="2.2000000000000002"/>
    <x v="2"/>
    <n v="0.13"/>
    <x v="1"/>
    <n v="200"/>
    <n v="3"/>
    <n v="0.1198"/>
    <n v="11.98"/>
    <n v="45496"/>
    <n v="332"/>
    <s v="Local Market"/>
    <s v="No"/>
    <n v="1285130"/>
    <n v="85.010470710778236"/>
    <n v="99.984969480530211"/>
    <n v="153958.57400000002"/>
    <n v="1131171.426"/>
    <n v="1330626"/>
  </r>
  <r>
    <s v="F1427"/>
    <x v="4"/>
    <s v="Eastern"/>
    <x v="4"/>
    <x v="0"/>
    <x v="3"/>
    <n v="4.5"/>
    <n v="12147"/>
    <n v="10481"/>
    <n v="22.3"/>
    <x v="1"/>
    <n v="1.1100000000000001"/>
    <x v="0"/>
    <n v="5472"/>
    <n v="7"/>
    <n v="0.1371"/>
    <n v="13.71"/>
    <n v="88042"/>
    <n v="318"/>
    <s v="Processor"/>
    <s v="No"/>
    <n v="3206115"/>
    <n v="83.98375163964559"/>
    <n v="99.833887698734458"/>
    <n v="439558.3665"/>
    <n v="2766556.6335"/>
    <n v="3294157"/>
  </r>
  <r>
    <s v="F0465"/>
    <x v="4"/>
    <s v="Eastern"/>
    <x v="2"/>
    <x v="1"/>
    <x v="7"/>
    <n v="1.34"/>
    <n v="16589"/>
    <n v="10890"/>
    <n v="1.6"/>
    <x v="1"/>
    <n v="0.72"/>
    <x v="2"/>
    <n v="420"/>
    <n v="7"/>
    <n v="0.34350000000000003"/>
    <n v="34.35"/>
    <n v="36046"/>
    <n v="432"/>
    <s v="Local Market"/>
    <s v="No"/>
    <n v="4620970"/>
    <n v="65.141859186225687"/>
    <n v="99.990981349430612"/>
    <n v="1587303.1950000003"/>
    <n v="3033666.8049999997"/>
    <n v="4657016"/>
  </r>
  <r>
    <s v="F0627"/>
    <x v="0"/>
    <s v="Savanes"/>
    <x v="0"/>
    <x v="0"/>
    <x v="4"/>
    <n v="1.21"/>
    <n v="3297"/>
    <n v="2566"/>
    <n v="17.2"/>
    <x v="0"/>
    <n v="1.6"/>
    <x v="0"/>
    <n v="2395"/>
    <n v="14"/>
    <n v="0.22170000000000001"/>
    <n v="22.17"/>
    <n v="20242"/>
    <n v="233"/>
    <s v="Local Market"/>
    <s v="No"/>
    <n v="569263"/>
    <n v="75.157529266079166"/>
    <n v="99.593726940399151"/>
    <n v="126205.60710000002"/>
    <n v="443057.39289999998"/>
    <n v="589505"/>
  </r>
  <r>
    <s v="F0487"/>
    <x v="4"/>
    <s v="Ashanti"/>
    <x v="1"/>
    <x v="0"/>
    <x v="6"/>
    <n v="3.1"/>
    <n v="29416"/>
    <n v="22623"/>
    <n v="63.5"/>
    <x v="3"/>
    <n v="3.11"/>
    <x v="0"/>
    <n v="11248"/>
    <n v="5"/>
    <n v="0.23089999999999999"/>
    <n v="23.09"/>
    <n v="96673"/>
    <n v="275"/>
    <s v="Local Market"/>
    <s v="No"/>
    <n v="6051191"/>
    <n v="75.700617289191825"/>
    <n v="99.817042146670772"/>
    <n v="1397220.0018999996"/>
    <n v="4653970.9981000004"/>
    <n v="6147864"/>
  </r>
  <r>
    <s v="F1488"/>
    <x v="1"/>
    <s v="Kano"/>
    <x v="1"/>
    <x v="0"/>
    <x v="4"/>
    <n v="6.75"/>
    <n v="9293"/>
    <n v="3717"/>
    <n v="3.3"/>
    <x v="2"/>
    <n v="1.17"/>
    <x v="2"/>
    <n v="200"/>
    <n v="60"/>
    <n v="0.6"/>
    <n v="60"/>
    <n v="99159"/>
    <n v="240"/>
    <s v="Local Market"/>
    <s v="No"/>
    <n v="783801"/>
    <n v="35.507882576787175"/>
    <n v="99.977348917278235"/>
    <n v="470280.6"/>
    <n v="313520.40000000002"/>
    <n v="882960"/>
  </r>
  <r>
    <s v="F1486"/>
    <x v="0"/>
    <s v="Central"/>
    <x v="0"/>
    <x v="0"/>
    <x v="6"/>
    <n v="0.79"/>
    <n v="13402"/>
    <n v="10513"/>
    <n v="19.3"/>
    <x v="1"/>
    <n v="0.96"/>
    <x v="0"/>
    <n v="3828"/>
    <n v="5"/>
    <n v="0.2155"/>
    <n v="21.55"/>
    <n v="17123"/>
    <n v="318"/>
    <s v="Processor"/>
    <s v="No"/>
    <n v="3288752"/>
    <n v="78.043662993912349"/>
    <n v="99.884206148145353"/>
    <n v="708726.05599999987"/>
    <n v="2580025.9440000001"/>
    <n v="3305875"/>
  </r>
  <r>
    <s v="F1278"/>
    <x v="4"/>
    <s v="Greater Accra"/>
    <x v="0"/>
    <x v="0"/>
    <x v="7"/>
    <n v="1.57"/>
    <n v="30021"/>
    <n v="21816"/>
    <n v="21.8"/>
    <x v="4"/>
    <n v="1.37"/>
    <x v="2"/>
    <n v="4621"/>
    <n v="3"/>
    <n v="0.27329999999999999"/>
    <n v="27.33"/>
    <n v="56283"/>
    <n v="405"/>
    <s v="Local Market"/>
    <s v="No"/>
    <n v="8686222"/>
    <n v="72.202160906971173"/>
    <n v="99.947143295886022"/>
    <n v="2373944.4726"/>
    <n v="6312277.5274"/>
    <n v="8742505"/>
  </r>
  <r>
    <s v="F0246"/>
    <x v="1"/>
    <s v="Katsina"/>
    <x v="0"/>
    <x v="0"/>
    <x v="2"/>
    <n v="0.43"/>
    <n v="6672"/>
    <n v="5954"/>
    <n v="1.7"/>
    <x v="2"/>
    <n v="0.08"/>
    <x v="0"/>
    <n v="200"/>
    <n v="3"/>
    <n v="0.1075"/>
    <n v="10.75"/>
    <n v="3306"/>
    <n v="103"/>
    <s v="Local Market"/>
    <s v="No"/>
    <n v="603624"/>
    <n v="88.763847560674208"/>
    <n v="99.967047270690188"/>
    <n v="64889.580000000075"/>
    <n v="538734.41999999993"/>
    <n v="606930"/>
  </r>
  <r>
    <s v="F0607"/>
    <x v="2"/>
    <s v="Borgou"/>
    <x v="2"/>
    <x v="0"/>
    <x v="5"/>
    <n v="2.2999999999999998"/>
    <n v="5352"/>
    <n v="4404"/>
    <n v="31"/>
    <x v="1"/>
    <n v="1.53"/>
    <x v="0"/>
    <n v="7297"/>
    <n v="14"/>
    <n v="0.17710000000000001"/>
    <n v="17.71"/>
    <n v="27019"/>
    <n v="200"/>
    <s v="Processor"/>
    <s v="No"/>
    <n v="837676"/>
    <n v="79.718696233932192"/>
    <n v="99.156118631424945"/>
    <n v="148352.41960000002"/>
    <n v="689323.58039999998"/>
    <n v="864695"/>
  </r>
  <r>
    <s v="F1478"/>
    <x v="1"/>
    <s v="Enugu"/>
    <x v="4"/>
    <x v="0"/>
    <x v="6"/>
    <n v="1.2"/>
    <n v="14735"/>
    <n v="11717"/>
    <n v="3.5"/>
    <x v="2"/>
    <n v="0.18"/>
    <x v="2"/>
    <n v="200"/>
    <n v="7"/>
    <n v="0.20480000000000001"/>
    <n v="20.48"/>
    <n v="24342"/>
    <n v="306"/>
    <s v="Local Market"/>
    <s v="No"/>
    <n v="3525006"/>
    <n v="78.974639037930345"/>
    <n v="99.994365162277688"/>
    <n v="721921.22880000016"/>
    <n v="2803084.7711999998"/>
    <n v="3549348"/>
  </r>
  <r>
    <s v="F0041"/>
    <x v="0"/>
    <s v="Plateaux"/>
    <x v="4"/>
    <x v="1"/>
    <x v="3"/>
    <n v="1.66"/>
    <n v="3867"/>
    <n v="3326"/>
    <n v="49.6"/>
    <x v="1"/>
    <n v="1.52"/>
    <x v="2"/>
    <n v="8861"/>
    <n v="7"/>
    <n v="0.13970000000000002"/>
    <n v="13.97"/>
    <n v="30195"/>
    <n v="407"/>
    <s v="Local Market"/>
    <s v="No"/>
    <n v="1301090"/>
    <n v="84.078745497770939"/>
    <n v="99.334402475803458"/>
    <n v="181762.27300000004"/>
    <n v="1119327.727"/>
    <n v="1331285"/>
  </r>
  <r>
    <s v="F0481"/>
    <x v="1"/>
    <s v="Enugu"/>
    <x v="4"/>
    <x v="0"/>
    <x v="0"/>
    <n v="2.48"/>
    <n v="18658"/>
    <n v="16611"/>
    <n v="11.5"/>
    <x v="0"/>
    <n v="1.41"/>
    <x v="0"/>
    <n v="1840"/>
    <n v="3"/>
    <n v="0.10970000000000001"/>
    <n v="10.97"/>
    <n v="34118"/>
    <n v="361"/>
    <s v="Local Market"/>
    <s v="Yes"/>
    <n v="5900648"/>
    <n v="88.518181077400527"/>
    <n v="99.968996250231271"/>
    <n v="647301.08559999987"/>
    <n v="5253346.9144000001"/>
    <n v="5934766"/>
  </r>
  <r>
    <s v="F1494"/>
    <x v="0"/>
    <s v="Plateaux"/>
    <x v="2"/>
    <x v="0"/>
    <x v="2"/>
    <n v="2.0099999999999998"/>
    <n v="19771"/>
    <n v="16985"/>
    <n v="12.4"/>
    <x v="0"/>
    <n v="1.1499999999999999"/>
    <x v="2"/>
    <n v="1720"/>
    <n v="7"/>
    <n v="0.1409"/>
    <n v="14.09"/>
    <n v="16962"/>
    <n v="91"/>
    <s v="Local Market"/>
    <s v="No"/>
    <n v="1511497"/>
    <n v="84.956617920402181"/>
    <n v="99.887468358654047"/>
    <n v="212969.9273000001"/>
    <n v="1298527.0726999999"/>
    <n v="1528459"/>
  </r>
  <r>
    <s v="F0425"/>
    <x v="4"/>
    <s v="Ashanti"/>
    <x v="0"/>
    <x v="0"/>
    <x v="3"/>
    <n v="0.26"/>
    <n v="667"/>
    <n v="596"/>
    <n v="1"/>
    <x v="2"/>
    <n v="0.83"/>
    <x v="0"/>
    <n v="200"/>
    <n v="7"/>
    <n v="0.10630000000000001"/>
    <n v="10.63"/>
    <n v="6004"/>
    <n v="336"/>
    <s v="Local Market"/>
    <s v="No"/>
    <n v="192050"/>
    <n v="86.660751613196396"/>
    <n v="99.899017439688166"/>
    <n v="20414.915000000008"/>
    <n v="171635.08499999999"/>
    <n v="198054"/>
  </r>
  <r>
    <s v="F1386"/>
    <x v="1"/>
    <s v="Kano"/>
    <x v="1"/>
    <x v="1"/>
    <x v="5"/>
    <n v="1.1299999999999999"/>
    <n v="1368"/>
    <n v="834"/>
    <n v="33.299999999999997"/>
    <x v="1"/>
    <n v="0.98"/>
    <x v="0"/>
    <n v="9735"/>
    <n v="30"/>
    <n v="0.38969999999999999"/>
    <n v="38.97"/>
    <n v="17717"/>
    <n v="179"/>
    <s v="Export"/>
    <s v="No"/>
    <n v="120342"/>
    <n v="53.198069376136289"/>
    <n v="92.948666874307364"/>
    <n v="46897.277399999992"/>
    <n v="73444.722600000008"/>
    <n v="138059"/>
  </r>
  <r>
    <s v="F0758"/>
    <x v="4"/>
    <s v="Central"/>
    <x v="1"/>
    <x v="0"/>
    <x v="1"/>
    <n v="2.1800000000000002"/>
    <n v="19145"/>
    <n v="14115"/>
    <n v="42.9"/>
    <x v="0"/>
    <n v="2.27"/>
    <x v="1"/>
    <n v="6248"/>
    <n v="5"/>
    <n v="0.26269999999999999"/>
    <n v="26.27"/>
    <n v="26495"/>
    <n v="234"/>
    <s v="Processor"/>
    <s v="Yes"/>
    <n v="3237138"/>
    <n v="73.131441170009012"/>
    <n v="99.808556905755026"/>
    <n v="850396.15259999968"/>
    <n v="2386741.8474000003"/>
    <n v="3263633"/>
  </r>
  <r>
    <s v="F0108"/>
    <x v="0"/>
    <s v="Central"/>
    <x v="1"/>
    <x v="0"/>
    <x v="3"/>
    <n v="6.39"/>
    <n v="20338"/>
    <n v="13207"/>
    <n v="41"/>
    <x v="0"/>
    <n v="1.61"/>
    <x v="2"/>
    <n v="5586"/>
    <n v="30"/>
    <n v="0.35060000000000002"/>
    <n v="35.06"/>
    <n v="149895"/>
    <n v="328"/>
    <s v="Local Market"/>
    <s v="Yes"/>
    <n v="4133097"/>
    <n v="62.66724737753421"/>
    <n v="99.869577155409118"/>
    <n v="1449063.8082000003"/>
    <n v="2684033.1917999997"/>
    <n v="4282992"/>
  </r>
  <r>
    <s v="F0924"/>
    <x v="2"/>
    <s v="Atlantique"/>
    <x v="0"/>
    <x v="1"/>
    <x v="3"/>
    <n v="2.39"/>
    <n v="4491"/>
    <n v="4001"/>
    <n v="10.9"/>
    <x v="4"/>
    <n v="0.33"/>
    <x v="1"/>
    <n v="1806"/>
    <n v="3"/>
    <n v="0.109"/>
    <n v="10.9"/>
    <n v="67379"/>
    <n v="383"/>
    <s v="Local Market"/>
    <s v="Yes"/>
    <n v="1447875"/>
    <n v="85.137978517133106"/>
    <n v="99.880812061872135"/>
    <n v="157818.375"/>
    <n v="1290056.625"/>
    <n v="1515254"/>
  </r>
  <r>
    <s v="F0432"/>
    <x v="4"/>
    <s v="Ashanti"/>
    <x v="2"/>
    <x v="1"/>
    <x v="7"/>
    <n v="2.94"/>
    <n v="46003"/>
    <n v="31834"/>
    <n v="52.7"/>
    <x v="1"/>
    <n v="2.81"/>
    <x v="0"/>
    <n v="13825"/>
    <n v="2"/>
    <n v="0.308"/>
    <n v="30.8"/>
    <n v="94310"/>
    <n v="345"/>
    <s v="Processor"/>
    <s v="No"/>
    <n v="10764768"/>
    <n v="68.599004961563026"/>
    <n v="99.872687165521796"/>
    <n v="3315548.5440000007"/>
    <n v="7449219.4559999993"/>
    <n v="10859078"/>
  </r>
  <r>
    <s v="F0889"/>
    <x v="3"/>
    <s v="Bouaké"/>
    <x v="2"/>
    <x v="0"/>
    <x v="7"/>
    <n v="0.83"/>
    <n v="19989"/>
    <n v="13520"/>
    <n v="28"/>
    <x v="0"/>
    <n v="1.96"/>
    <x v="2"/>
    <n v="3679"/>
    <n v="4"/>
    <n v="0.3236"/>
    <n v="32.36"/>
    <n v="25618"/>
    <n v="352"/>
    <s v="Export"/>
    <s v="No"/>
    <n v="4682153"/>
    <n v="67.271927398337766"/>
    <n v="99.92185261347673"/>
    <n v="1515144.7108"/>
    <n v="3167008.2892"/>
    <n v="4707771"/>
  </r>
  <r>
    <s v="F1181"/>
    <x v="2"/>
    <s v="Zou"/>
    <x v="0"/>
    <x v="0"/>
    <x v="4"/>
    <n v="5.38"/>
    <n v="10529"/>
    <n v="8788"/>
    <n v="46.5"/>
    <x v="1"/>
    <n v="1.38"/>
    <x v="2"/>
    <n v="8991"/>
    <n v="14"/>
    <n v="0.1653"/>
    <n v="16.53"/>
    <n v="71284"/>
    <n v="224"/>
    <s v="Processor"/>
    <s v="Yes"/>
    <n v="1868552"/>
    <n v="80.402691485259581"/>
    <n v="99.536507209887844"/>
    <n v="308871.64559999993"/>
    <n v="1559680.3544000001"/>
    <n v="1939836"/>
  </r>
  <r>
    <s v="F0797"/>
    <x v="1"/>
    <s v="Oyo"/>
    <x v="4"/>
    <x v="1"/>
    <x v="5"/>
    <n v="1.25"/>
    <n v="1991"/>
    <n v="1780"/>
    <n v="3.3"/>
    <x v="0"/>
    <n v="0.15"/>
    <x v="1"/>
    <n v="511"/>
    <n v="3"/>
    <n v="0.1057"/>
    <n v="10.57"/>
    <n v="17661"/>
    <n v="304"/>
    <s v="Local Market"/>
    <s v="No"/>
    <n v="517537"/>
    <n v="86.478899229817756"/>
    <n v="99.904521317344233"/>
    <n v="54703.660900000017"/>
    <n v="462833.33909999998"/>
    <n v="535198"/>
  </r>
  <r>
    <s v="F0513"/>
    <x v="0"/>
    <s v="Kara"/>
    <x v="0"/>
    <x v="0"/>
    <x v="1"/>
    <n v="6.02"/>
    <n v="52004"/>
    <n v="39601"/>
    <n v="10.1"/>
    <x v="1"/>
    <n v="1.62"/>
    <x v="1"/>
    <n v="1722"/>
    <n v="4"/>
    <n v="0.23850000000000002"/>
    <n v="23.85"/>
    <n v="69049"/>
    <n v="270"/>
    <s v="Local Market"/>
    <s v="Yes"/>
    <n v="10514577"/>
    <n v="75.653187154383573"/>
    <n v="99.983729583792922"/>
    <n v="2507726.6145000001"/>
    <n v="8006850.3854999999"/>
    <n v="10583626"/>
  </r>
  <r>
    <s v="F1428"/>
    <x v="0"/>
    <s v="Lomé"/>
    <x v="1"/>
    <x v="1"/>
    <x v="5"/>
    <n v="0.82"/>
    <n v="937"/>
    <n v="579"/>
    <n v="3.7"/>
    <x v="2"/>
    <n v="0.92"/>
    <x v="1"/>
    <n v="200"/>
    <n v="30"/>
    <n v="0.38200000000000001"/>
    <n v="38.200000000000003"/>
    <n v="7054"/>
    <n v="183"/>
    <s v="Processor"/>
    <s v="Yes"/>
    <n v="97644"/>
    <n v="57.636241379969057"/>
    <n v="99.808974383464815"/>
    <n v="37300.008000000002"/>
    <n v="60343.991999999998"/>
    <n v="104698"/>
  </r>
  <r>
    <s v="F1024"/>
    <x v="1"/>
    <s v="Enugu"/>
    <x v="3"/>
    <x v="1"/>
    <x v="3"/>
    <n v="0.47"/>
    <n v="1031"/>
    <n v="934"/>
    <n v="11.5"/>
    <x v="1"/>
    <n v="0.6"/>
    <x v="0"/>
    <n v="2789"/>
    <n v="3"/>
    <n v="9.3299999999999994E-2"/>
    <n v="9.33"/>
    <n v="8336"/>
    <n v="374"/>
    <s v="Local Market"/>
    <s v="No"/>
    <n v="334698"/>
    <n v="88.466646629780143"/>
    <n v="99.186961059253605"/>
    <n v="31227.323399999994"/>
    <n v="303470.67660000001"/>
    <n v="343034"/>
  </r>
  <r>
    <s v="F0566"/>
    <x v="4"/>
    <s v="Eastern"/>
    <x v="2"/>
    <x v="1"/>
    <x v="2"/>
    <n v="1.48"/>
    <n v="18630"/>
    <n v="16265"/>
    <n v="12.5"/>
    <x v="1"/>
    <n v="1.25"/>
    <x v="2"/>
    <n v="3487"/>
    <n v="3"/>
    <n v="0.12689999999999999"/>
    <n v="12.69"/>
    <n v="16511"/>
    <n v="115"/>
    <s v="Processor"/>
    <s v="Yes"/>
    <n v="1831773"/>
    <n v="86.530046589160534"/>
    <n v="99.811338517240856"/>
    <n v="232451.99369999999"/>
    <n v="1599321.0063"/>
    <n v="1848284"/>
  </r>
  <r>
    <s v="F0176"/>
    <x v="2"/>
    <s v="Borgou"/>
    <x v="2"/>
    <x v="0"/>
    <x v="4"/>
    <n v="2.44"/>
    <n v="3815"/>
    <n v="1526"/>
    <n v="19.2"/>
    <x v="1"/>
    <n v="1.4"/>
    <x v="0"/>
    <n v="4627"/>
    <n v="60"/>
    <n v="0.6"/>
    <n v="60"/>
    <n v="45639"/>
    <n v="202"/>
    <s v="Local Market"/>
    <s v="No"/>
    <n v="254904"/>
    <n v="33.925794312294748"/>
    <n v="98.460453246290882"/>
    <n v="152942.39999999999"/>
    <n v="101961.60000000001"/>
    <n v="300543"/>
  </r>
  <r>
    <s v="F0469"/>
    <x v="3"/>
    <s v="Yamoussoukro"/>
    <x v="0"/>
    <x v="0"/>
    <x v="5"/>
    <n v="1.1599999999999999"/>
    <n v="1407"/>
    <n v="562"/>
    <n v="37.299999999999997"/>
    <x v="1"/>
    <n v="1.97"/>
    <x v="0"/>
    <n v="10545"/>
    <n v="60"/>
    <n v="0.6"/>
    <n v="60"/>
    <n v="15160"/>
    <n v="232"/>
    <s v="Export"/>
    <s v="No"/>
    <n v="103376"/>
    <n v="34.884254572450565"/>
    <n v="91.103968414658837"/>
    <n v="62025.599999999999"/>
    <n v="41350.400000000001"/>
    <n v="118536"/>
  </r>
  <r>
    <s v="F0288"/>
    <x v="0"/>
    <s v="Plateaux"/>
    <x v="4"/>
    <x v="0"/>
    <x v="6"/>
    <n v="1.35"/>
    <n v="18535"/>
    <n v="14994"/>
    <n v="37.799999999999997"/>
    <x v="1"/>
    <n v="1.1399999999999999"/>
    <x v="0"/>
    <n v="8656"/>
    <n v="1"/>
    <n v="0.191"/>
    <n v="19.100000000000001"/>
    <n v="44781"/>
    <n v="332"/>
    <s v="Local Market"/>
    <s v="Yes"/>
    <n v="4874791"/>
    <n v="80.163597951203883"/>
    <n v="99.824049734407794"/>
    <n v="931085.08100000024"/>
    <n v="3943705.9189999998"/>
    <n v="4919572"/>
  </r>
  <r>
    <s v="F1278"/>
    <x v="3"/>
    <s v="Bouaké"/>
    <x v="1"/>
    <x v="0"/>
    <x v="4"/>
    <n v="2.15"/>
    <n v="6402"/>
    <n v="5040"/>
    <n v="1.9"/>
    <x v="2"/>
    <n v="1.48"/>
    <x v="2"/>
    <n v="200"/>
    <n v="14"/>
    <n v="0.2127"/>
    <n v="21.27"/>
    <n v="44667"/>
    <n v="235"/>
    <s v="Local Market"/>
    <s v="No"/>
    <n v="1127689"/>
    <n v="75.730371124470722"/>
    <n v="99.982940335529477"/>
    <n v="239859.45030000003"/>
    <n v="887829.54969999997"/>
    <n v="1172356"/>
  </r>
  <r>
    <s v="F0012"/>
    <x v="4"/>
    <s v="Greater Accra"/>
    <x v="3"/>
    <x v="0"/>
    <x v="7"/>
    <n v="4.76"/>
    <n v="127756"/>
    <n v="89991"/>
    <n v="26.1"/>
    <x v="3"/>
    <n v="1.6"/>
    <x v="1"/>
    <n v="4092"/>
    <n v="2"/>
    <n v="0.29559999999999997"/>
    <n v="29.56"/>
    <n v="177329"/>
    <n v="289"/>
    <s v="Local Market"/>
    <s v="Yes"/>
    <n v="25565905"/>
    <n v="69.954783000457525"/>
    <n v="99.984104561221798"/>
    <n v="7557281.5179999992"/>
    <n v="18008623.482000001"/>
    <n v="25743234"/>
  </r>
  <r>
    <s v="F1224"/>
    <x v="1"/>
    <s v="Oyo"/>
    <x v="3"/>
    <x v="0"/>
    <x v="3"/>
    <n v="0.47"/>
    <n v="1547"/>
    <n v="1231"/>
    <n v="1"/>
    <x v="2"/>
    <n v="0.35"/>
    <x v="0"/>
    <n v="200"/>
    <n v="14"/>
    <n v="0.20370000000000002"/>
    <n v="20.37"/>
    <n v="11975"/>
    <n v="325"/>
    <s v="Local Market"/>
    <s v="Yes"/>
    <n v="383900"/>
    <n v="77.221236501420904"/>
    <n v="99.949479002210296"/>
    <n v="78200.429999999993"/>
    <n v="305699.57"/>
    <n v="395875"/>
  </r>
  <r>
    <s v="F1054"/>
    <x v="4"/>
    <s v="Northern"/>
    <x v="4"/>
    <x v="1"/>
    <x v="6"/>
    <n v="1.34"/>
    <n v="21603"/>
    <n v="17249"/>
    <n v="18.8"/>
    <x v="4"/>
    <n v="1.33"/>
    <x v="1"/>
    <n v="3666"/>
    <n v="3"/>
    <n v="0.20149999999999998"/>
    <n v="20.149999999999999"/>
    <n v="34025"/>
    <n v="316"/>
    <s v="Local Market"/>
    <s v="No"/>
    <n v="5358487"/>
    <n v="79.346172423909294"/>
    <n v="99.932016841130817"/>
    <n v="1079735.1305"/>
    <n v="4278751.8695"/>
    <n v="5392512"/>
  </r>
  <r>
    <s v="F0592"/>
    <x v="0"/>
    <s v="Savanes"/>
    <x v="2"/>
    <x v="1"/>
    <x v="4"/>
    <n v="2.34"/>
    <n v="6176"/>
    <n v="5758"/>
    <n v="73.8"/>
    <x v="4"/>
    <n v="2.1"/>
    <x v="1"/>
    <n v="11368"/>
    <n v="1"/>
    <n v="6.7599999999999993E-2"/>
    <n v="6.76"/>
    <n v="31672"/>
    <n v="251"/>
    <s v="Local Market"/>
    <s v="No"/>
    <n v="1387766"/>
    <n v="91.159530631137102"/>
    <n v="99.199119651580418"/>
    <n v="93812.981600000057"/>
    <n v="1293953.0183999999"/>
    <n v="1419438"/>
  </r>
  <r>
    <s v="F0610"/>
    <x v="2"/>
    <s v="Ouémé"/>
    <x v="3"/>
    <x v="1"/>
    <x v="0"/>
    <n v="3.44"/>
    <n v="32314"/>
    <n v="28071"/>
    <n v="1"/>
    <x v="2"/>
    <n v="1.23"/>
    <x v="1"/>
    <n v="200"/>
    <n v="7"/>
    <n v="0.1313"/>
    <n v="13.13"/>
    <n v="52433"/>
    <n v="301"/>
    <s v="Local Market"/>
    <s v="No"/>
    <n v="8312245"/>
    <n v="86.32546562461819"/>
    <n v="99.997608993436444"/>
    <n v="1091397.7684999993"/>
    <n v="7220847.2315000007"/>
    <n v="8364678"/>
  </r>
  <r>
    <s v="F0551"/>
    <x v="3"/>
    <s v="Abidjan"/>
    <x v="2"/>
    <x v="0"/>
    <x v="7"/>
    <n v="0.68"/>
    <n v="11832"/>
    <n v="8575"/>
    <n v="17.5"/>
    <x v="1"/>
    <n v="1.22"/>
    <x v="1"/>
    <n v="4706"/>
    <n v="1"/>
    <n v="0.2752"/>
    <n v="27.52"/>
    <n v="14256"/>
    <n v="436"/>
    <s v="Processor"/>
    <s v="No"/>
    <n v="3682351"/>
    <n v="72.200480191700123"/>
    <n v="99.872694067830309"/>
    <n v="1013382.9951999998"/>
    <n v="2668968.0048000002"/>
    <n v="3696607"/>
  </r>
  <r>
    <s v="F1359"/>
    <x v="0"/>
    <s v="Lomé"/>
    <x v="2"/>
    <x v="0"/>
    <x v="3"/>
    <n v="1.91"/>
    <n v="4272"/>
    <n v="2859"/>
    <n v="28.9"/>
    <x v="1"/>
    <n v="2.06"/>
    <x v="0"/>
    <n v="6098"/>
    <n v="30"/>
    <n v="0.33069999999999999"/>
    <n v="33.07"/>
    <n v="36274"/>
    <n v="339"/>
    <s v="Processor"/>
    <s v="Yes"/>
    <n v="917137"/>
    <n v="64.383544358099499"/>
    <n v="99.360401757479195"/>
    <n v="303297.20589999994"/>
    <n v="613839.79410000006"/>
    <n v="953411"/>
  </r>
  <r>
    <s v="F0534"/>
    <x v="1"/>
    <s v="Rivers"/>
    <x v="4"/>
    <x v="1"/>
    <x v="6"/>
    <n v="2.36"/>
    <n v="25710"/>
    <n v="21192"/>
    <n v="1"/>
    <x v="2"/>
    <n v="1.02"/>
    <x v="2"/>
    <n v="200"/>
    <n v="1"/>
    <n v="0.1757"/>
    <n v="17.57"/>
    <n v="45765"/>
    <n v="317"/>
    <s v="Local Market"/>
    <s v="Yes"/>
    <n v="6604721"/>
    <n v="81.862761913941327"/>
    <n v="99.996992700984549"/>
    <n v="1160449.4797"/>
    <n v="5444271.5203"/>
    <n v="6650486"/>
  </r>
  <r>
    <s v="F1399"/>
    <x v="3"/>
    <s v="Abidjan"/>
    <x v="4"/>
    <x v="0"/>
    <x v="7"/>
    <n v="1.98"/>
    <n v="36848"/>
    <n v="26873"/>
    <n v="22.8"/>
    <x v="3"/>
    <n v="1.4"/>
    <x v="2"/>
    <n v="4630"/>
    <n v="5"/>
    <n v="0.2707"/>
    <n v="27.07"/>
    <n v="66445"/>
    <n v="390"/>
    <s v="Local Market"/>
    <s v="Yes"/>
    <n v="10304591"/>
    <n v="72.462753155036779"/>
    <n v="99.955356436907564"/>
    <n v="2789452.7836999996"/>
    <n v="7515138.2163000004"/>
    <n v="10371036"/>
  </r>
  <r>
    <s v="F0288"/>
    <x v="0"/>
    <s v="Lomé"/>
    <x v="3"/>
    <x v="0"/>
    <x v="1"/>
    <n v="1.08"/>
    <n v="13015"/>
    <n v="9580"/>
    <n v="5.4"/>
    <x v="2"/>
    <n v="0.56999999999999995"/>
    <x v="1"/>
    <n v="200"/>
    <n v="5"/>
    <n v="0.26390000000000002"/>
    <n v="26.39"/>
    <n v="21364"/>
    <n v="204"/>
    <s v="Export"/>
    <s v="Yes"/>
    <n v="1913213"/>
    <n v="72.797107031666357"/>
    <n v="99.9896618227137"/>
    <n v="504896.91070000012"/>
    <n v="1408316.0892999999"/>
    <n v="1934577"/>
  </r>
  <r>
    <s v="F0415"/>
    <x v="1"/>
    <s v="Lagos"/>
    <x v="1"/>
    <x v="1"/>
    <x v="3"/>
    <n v="0.51"/>
    <n v="786"/>
    <n v="646"/>
    <n v="14.6"/>
    <x v="1"/>
    <n v="0.77"/>
    <x v="0"/>
    <n v="4529"/>
    <n v="14"/>
    <n v="0.17760000000000001"/>
    <n v="17.760000000000002"/>
    <n v="7946"/>
    <n v="268"/>
    <s v="Local Market"/>
    <s v="No"/>
    <n v="158922"/>
    <n v="78.323856461394641"/>
    <n v="97.285878658580444"/>
    <n v="28224.547200000001"/>
    <n v="130697.4528"/>
    <n v="166868"/>
  </r>
  <r>
    <s v="F0540"/>
    <x v="0"/>
    <s v="Kara"/>
    <x v="3"/>
    <x v="1"/>
    <x v="5"/>
    <n v="0.8"/>
    <n v="1034"/>
    <n v="944"/>
    <n v="1.5"/>
    <x v="2"/>
    <n v="0.44"/>
    <x v="2"/>
    <n v="200"/>
    <n v="1"/>
    <n v="8.6300000000000002E-2"/>
    <n v="8.6300000000000008"/>
    <n v="8329"/>
    <n v="157"/>
    <s v="Local Market"/>
    <s v="No"/>
    <n v="138197"/>
    <n v="86.176241008421712"/>
    <n v="99.863505452957156"/>
    <n v="11926.401100000003"/>
    <n v="126270.5989"/>
    <n v="146526"/>
  </r>
  <r>
    <s v="F0195"/>
    <x v="4"/>
    <s v="Central"/>
    <x v="0"/>
    <x v="1"/>
    <x v="5"/>
    <n v="1.66"/>
    <n v="3426"/>
    <n v="2648"/>
    <n v="25.9"/>
    <x v="3"/>
    <n v="2.2999999999999998"/>
    <x v="2"/>
    <n v="3928"/>
    <n v="14"/>
    <n v="0.2268"/>
    <n v="22.68"/>
    <n v="19810"/>
    <n v="189"/>
    <s v="Local Market"/>
    <s v="No"/>
    <n v="471730"/>
    <n v="74.203856451153513"/>
    <n v="99.20087887048868"/>
    <n v="106988.364"/>
    <n v="364741.636"/>
    <n v="491540"/>
  </r>
  <r>
    <s v="F0455"/>
    <x v="1"/>
    <s v="Ogun"/>
    <x v="4"/>
    <x v="0"/>
    <x v="1"/>
    <n v="3.14"/>
    <n v="29469"/>
    <n v="21250"/>
    <n v="31.4"/>
    <x v="1"/>
    <n v="0.9"/>
    <x v="0"/>
    <n v="8071"/>
    <n v="7"/>
    <n v="0.27889999999999998"/>
    <n v="27.89"/>
    <n v="55425"/>
    <n v="343"/>
    <s v="Export"/>
    <s v="Yes"/>
    <n v="7152367"/>
    <n v="71.555503317798298"/>
    <n v="99.888023960735822"/>
    <n v="1994795.1562999999"/>
    <n v="5157571.8437000001"/>
    <n v="7207792"/>
  </r>
  <r>
    <s v="F0867"/>
    <x v="4"/>
    <s v="Greater Accra"/>
    <x v="1"/>
    <x v="1"/>
    <x v="0"/>
    <n v="1.22"/>
    <n v="8598"/>
    <n v="7460"/>
    <n v="7.3"/>
    <x v="0"/>
    <n v="1.08"/>
    <x v="1"/>
    <n v="1097"/>
    <n v="3"/>
    <n v="0.1323"/>
    <n v="13.23"/>
    <n v="16492"/>
    <n v="248"/>
    <s v="Local Market"/>
    <s v="No"/>
    <n v="1813991"/>
    <n v="85.988233198560167"/>
    <n v="99.940070462276893"/>
    <n v="239991.00930000003"/>
    <n v="1573999.9907"/>
    <n v="1830483"/>
  </r>
  <r>
    <s v="F1169"/>
    <x v="0"/>
    <s v="Plateaux"/>
    <x v="1"/>
    <x v="1"/>
    <x v="3"/>
    <n v="1.29"/>
    <n v="1920"/>
    <n v="1682"/>
    <n v="2.4"/>
    <x v="2"/>
    <n v="0.82"/>
    <x v="2"/>
    <n v="200"/>
    <n v="7"/>
    <n v="0.12380000000000001"/>
    <n v="12.38"/>
    <n v="39227"/>
    <n v="236"/>
    <s v="Local Market"/>
    <s v="No"/>
    <n v="353556"/>
    <n v="78.869443738654681"/>
    <n v="99.949081299343405"/>
    <n v="43770.232799999998"/>
    <n v="309785.7672"/>
    <n v="392783"/>
  </r>
  <r>
    <s v="F0671"/>
    <x v="0"/>
    <s v="Lomé"/>
    <x v="1"/>
    <x v="0"/>
    <x v="2"/>
    <n v="6.84"/>
    <n v="70231"/>
    <n v="54688"/>
    <n v="4.7"/>
    <x v="0"/>
    <n v="0.69"/>
    <x v="2"/>
    <n v="644"/>
    <n v="14"/>
    <n v="0.2213"/>
    <n v="22.13"/>
    <n v="55463"/>
    <n v="71"/>
    <s v="Local Market"/>
    <s v="Yes"/>
    <n v="3787913"/>
    <n v="76.74627340910699"/>
    <n v="99.983243898072942"/>
    <n v="838265.14690000005"/>
    <n v="2949647.8530999999"/>
    <n v="3843376"/>
  </r>
  <r>
    <s v="F0168"/>
    <x v="2"/>
    <s v="Mono"/>
    <x v="3"/>
    <x v="1"/>
    <x v="4"/>
    <n v="0.56000000000000005"/>
    <n v="1420"/>
    <n v="1305"/>
    <n v="13.8"/>
    <x v="2"/>
    <n v="1.79"/>
    <x v="2"/>
    <n v="409"/>
    <n v="1"/>
    <n v="8.0500000000000002E-2"/>
    <n v="8.0500000000000007"/>
    <n v="6151"/>
    <n v="180"/>
    <s v="Local Market"/>
    <s v="No"/>
    <n v="225991"/>
    <n v="89.513627219546649"/>
    <n v="99.823814734085175"/>
    <n v="18192.275500000018"/>
    <n v="207798.72449999998"/>
    <n v="232142"/>
  </r>
  <r>
    <s v="F0685"/>
    <x v="0"/>
    <s v="Central"/>
    <x v="4"/>
    <x v="0"/>
    <x v="1"/>
    <n v="1.64"/>
    <n v="16233"/>
    <n v="13242"/>
    <n v="29.8"/>
    <x v="1"/>
    <n v="1.02"/>
    <x v="2"/>
    <n v="5633"/>
    <n v="4"/>
    <n v="0.18420000000000003"/>
    <n v="18.420000000000002"/>
    <n v="29820"/>
    <n v="286"/>
    <s v="Local Market"/>
    <s v="Yes"/>
    <n v="3713887"/>
    <n v="80.930185364399506"/>
    <n v="99.849534164933317"/>
    <n v="684097.98540000012"/>
    <n v="3029789.0145999999"/>
    <n v="3743707"/>
  </r>
  <r>
    <s v="F1055"/>
    <x v="4"/>
    <s v="Central"/>
    <x v="0"/>
    <x v="0"/>
    <x v="7"/>
    <n v="3.72"/>
    <n v="105208"/>
    <n v="69342"/>
    <n v="20.9"/>
    <x v="4"/>
    <n v="0.6"/>
    <x v="0"/>
    <n v="4033"/>
    <n v="4"/>
    <n v="0.34090000000000004"/>
    <n v="34.090000000000003"/>
    <n v="131821"/>
    <n v="395"/>
    <s v="Export"/>
    <s v="No"/>
    <n v="26980336"/>
    <n v="65.589541465107331"/>
    <n v="99.985124754183147"/>
    <n v="9197596.5423999988"/>
    <n v="17782739.457600001"/>
    <n v="27112157"/>
  </r>
  <r>
    <s v="F0519"/>
    <x v="3"/>
    <s v="Abidjan"/>
    <x v="3"/>
    <x v="1"/>
    <x v="6"/>
    <n v="1.54"/>
    <n v="21080"/>
    <n v="18135"/>
    <n v="10.199999999999999"/>
    <x v="0"/>
    <n v="1.52"/>
    <x v="0"/>
    <n v="1736"/>
    <n v="1"/>
    <n v="0.13970000000000002"/>
    <n v="13.97"/>
    <n v="49783"/>
    <n v="290"/>
    <s v="Export"/>
    <s v="Yes"/>
    <n v="5155040"/>
    <n v="85.207141760632382"/>
    <n v="99.966646320153444"/>
    <n v="720159.08800000045"/>
    <n v="4434880.9119999995"/>
    <n v="5204823"/>
  </r>
  <r>
    <s v="F1100"/>
    <x v="3"/>
    <s v="Abidjan"/>
    <x v="2"/>
    <x v="0"/>
    <x v="7"/>
    <n v="6.75"/>
    <n v="171769"/>
    <n v="114054"/>
    <n v="141.69999999999999"/>
    <x v="3"/>
    <n v="5.98"/>
    <x v="2"/>
    <n v="23007"/>
    <n v="7"/>
    <n v="0.33600000000000002"/>
    <n v="33.6"/>
    <n v="220721"/>
    <n v="371"/>
    <s v="Local Market"/>
    <s v="No"/>
    <n v="41647166"/>
    <n v="66.0499495090354"/>
    <n v="99.945048576251295"/>
    <n v="13993447.776000004"/>
    <n v="27653718.223999996"/>
    <n v="41867887"/>
  </r>
  <r>
    <s v="F0657"/>
    <x v="1"/>
    <s v="Ogun"/>
    <x v="2"/>
    <x v="0"/>
    <x v="3"/>
    <n v="4.8099999999999996"/>
    <n v="10296"/>
    <n v="9382"/>
    <n v="39.6"/>
    <x v="1"/>
    <n v="1.97"/>
    <x v="0"/>
    <n v="9207"/>
    <n v="7"/>
    <n v="8.8699999999999987E-2"/>
    <n v="8.8699999999999992"/>
    <n v="148148"/>
    <n v="334"/>
    <s v="Local Market"/>
    <s v="Yes"/>
    <n v="2944898"/>
    <n v="86.765135319681633"/>
    <n v="99.70233226405297"/>
    <n v="261212.45259999996"/>
    <n v="2683685.5474"/>
    <n v="3093046"/>
  </r>
  <r>
    <s v="F0988"/>
    <x v="4"/>
    <s v="Ashanti"/>
    <x v="1"/>
    <x v="1"/>
    <x v="4"/>
    <n v="5.73"/>
    <n v="9602"/>
    <n v="7485"/>
    <n v="3.4"/>
    <x v="2"/>
    <n v="1.37"/>
    <x v="2"/>
    <n v="200"/>
    <n v="14"/>
    <n v="0.22039999999999998"/>
    <n v="22.04"/>
    <n v="74406"/>
    <n v="245"/>
    <s v="Local Market"/>
    <s v="Yes"/>
    <n v="1740881"/>
    <n v="74.764531867412714"/>
    <n v="99.988982458421177"/>
    <n v="383690.17239999981"/>
    <n v="1357190.8276000002"/>
    <n v="1815287"/>
  </r>
  <r>
    <s v="F0488"/>
    <x v="3"/>
    <s v="Sassandra"/>
    <x v="4"/>
    <x v="0"/>
    <x v="4"/>
    <n v="1.83"/>
    <n v="3098"/>
    <n v="2786"/>
    <n v="57"/>
    <x v="0"/>
    <n v="1.83"/>
    <x v="0"/>
    <n v="7694"/>
    <n v="3"/>
    <n v="0.10060000000000001"/>
    <n v="10.06"/>
    <n v="40391"/>
    <n v="269"/>
    <s v="Local Market"/>
    <s v="No"/>
    <n v="693855"/>
    <n v="84.992384977241969"/>
    <n v="98.952122313230177"/>
    <n v="69801.812999999966"/>
    <n v="624053.18700000003"/>
    <n v="734246"/>
  </r>
  <r>
    <s v="F0574"/>
    <x v="3"/>
    <s v="Bouaké"/>
    <x v="2"/>
    <x v="0"/>
    <x v="5"/>
    <n v="2.66"/>
    <n v="5588"/>
    <n v="2235"/>
    <n v="18"/>
    <x v="1"/>
    <n v="1.1499999999999999"/>
    <x v="2"/>
    <n v="4213"/>
    <n v="60"/>
    <n v="0.6"/>
    <n v="60"/>
    <n v="30564"/>
    <n v="259"/>
    <s v="Processor"/>
    <s v="Yes"/>
    <n v="538300"/>
    <n v="37.850874725769252"/>
    <n v="99.259401192552176"/>
    <n v="322980"/>
    <n v="215320"/>
    <n v="568864"/>
  </r>
  <r>
    <s v="F0726"/>
    <x v="2"/>
    <s v="Ouémé"/>
    <x v="3"/>
    <x v="0"/>
    <x v="6"/>
    <n v="1.35"/>
    <n v="15978"/>
    <n v="12996"/>
    <n v="14.3"/>
    <x v="1"/>
    <n v="0.65"/>
    <x v="2"/>
    <n v="3240"/>
    <n v="3"/>
    <n v="0.18659999999999999"/>
    <n v="18.66"/>
    <n v="41854"/>
    <n v="295"/>
    <s v="Local Market"/>
    <s v="No"/>
    <n v="3750388"/>
    <n v="80.442271331840104"/>
    <n v="99.914562414529456"/>
    <n v="699822.40079999994"/>
    <n v="3050565.5992000001"/>
    <n v="3792242"/>
  </r>
  <r>
    <s v="F1072"/>
    <x v="0"/>
    <s v="Central"/>
    <x v="2"/>
    <x v="0"/>
    <x v="7"/>
    <n v="3.9"/>
    <n v="59604"/>
    <n v="43421"/>
    <n v="26.9"/>
    <x v="0"/>
    <n v="0.98"/>
    <x v="0"/>
    <n v="3674"/>
    <n v="2"/>
    <n v="0.27149999999999996"/>
    <n v="27.15"/>
    <n v="99237"/>
    <n v="384"/>
    <s v="Local Market"/>
    <s v="No"/>
    <n v="16404017"/>
    <n v="72.411939999832768"/>
    <n v="99.977737723724061"/>
    <n v="4453690.6154999994"/>
    <n v="11950326.384500001"/>
    <n v="16503254"/>
  </r>
  <r>
    <s v="F1029"/>
    <x v="3"/>
    <s v="Abidjan"/>
    <x v="3"/>
    <x v="0"/>
    <x v="1"/>
    <n v="13.09"/>
    <n v="153799"/>
    <n v="121378"/>
    <n v="20.5"/>
    <x v="1"/>
    <n v="0.94"/>
    <x v="2"/>
    <n v="5357"/>
    <n v="1"/>
    <n v="0.21079999999999999"/>
    <n v="21.08"/>
    <n v="245204"/>
    <n v="299"/>
    <s v="Local Market"/>
    <s v="No"/>
    <n v="35678541"/>
    <n v="78.381317307535724"/>
    <n v="99.98508785762732"/>
    <n v="7521036.4428000003"/>
    <n v="28157504.5572"/>
    <n v="35923745"/>
  </r>
  <r>
    <s v="F1428"/>
    <x v="3"/>
    <s v="Bouaké"/>
    <x v="1"/>
    <x v="1"/>
    <x v="2"/>
    <n v="1.31"/>
    <n v="17091"/>
    <n v="15530"/>
    <n v="2.8"/>
    <x v="2"/>
    <n v="0.37"/>
    <x v="0"/>
    <n v="200"/>
    <n v="1"/>
    <n v="9.1300000000000006E-2"/>
    <n v="9.1300000000000008"/>
    <n v="10610"/>
    <n v="83"/>
    <s v="Local Market"/>
    <s v="Yes"/>
    <n v="1265291"/>
    <n v="90.114353049335321"/>
    <n v="99.984324802629672"/>
    <n v="115521.06830000016"/>
    <n v="1149769.9316999998"/>
    <n v="1275901"/>
  </r>
  <r>
    <s v="F0627"/>
    <x v="2"/>
    <s v="Zou"/>
    <x v="1"/>
    <x v="1"/>
    <x v="3"/>
    <n v="2.94"/>
    <n v="7896"/>
    <n v="6698"/>
    <n v="8.8000000000000007"/>
    <x v="1"/>
    <n v="1.36"/>
    <x v="1"/>
    <n v="1679"/>
    <n v="7"/>
    <n v="0.1517"/>
    <n v="15.17"/>
    <n v="80787"/>
    <n v="251"/>
    <s v="Local Market"/>
    <s v="Yes"/>
    <n v="1581921"/>
    <n v="80.708313444092411"/>
    <n v="99.899020152666623"/>
    <n v="239977.41570000001"/>
    <n v="1341943.5843"/>
    <n v="1662708"/>
  </r>
  <r>
    <s v="F0767"/>
    <x v="0"/>
    <s v="Savanes"/>
    <x v="2"/>
    <x v="1"/>
    <x v="6"/>
    <n v="0.49"/>
    <n v="3809"/>
    <n v="3097"/>
    <n v="32.200000000000003"/>
    <x v="0"/>
    <n v="0.95"/>
    <x v="2"/>
    <n v="3507"/>
    <n v="2"/>
    <n v="0.1867"/>
    <n v="18.670000000000002"/>
    <n v="14607"/>
    <n v="308"/>
    <s v="Local Market"/>
    <s v="No"/>
    <n v="926224"/>
    <n v="80.067299993303791"/>
    <n v="99.6272444254069"/>
    <n v="172926.02079999994"/>
    <n v="753297.97920000006"/>
    <n v="940831"/>
  </r>
  <r>
    <s v="F0186"/>
    <x v="1"/>
    <s v="Ogun"/>
    <x v="0"/>
    <x v="1"/>
    <x v="2"/>
    <n v="2.77"/>
    <n v="37644"/>
    <n v="21991"/>
    <n v="82.6"/>
    <x v="1"/>
    <n v="2.68"/>
    <x v="0"/>
    <n v="24527"/>
    <n v="30"/>
    <n v="0.4158"/>
    <n v="41.58"/>
    <n v="35119"/>
    <n v="117"/>
    <s v="Processor"/>
    <s v="Yes"/>
    <n v="2487572"/>
    <n v="57.606720854833192"/>
    <n v="99.027744579102233"/>
    <n v="1034332.4375999998"/>
    <n v="1453239.5624000002"/>
    <n v="2522691"/>
  </r>
  <r>
    <s v="F0521"/>
    <x v="2"/>
    <s v="Mono"/>
    <x v="0"/>
    <x v="0"/>
    <x v="7"/>
    <n v="3.98"/>
    <n v="67640"/>
    <n v="49992"/>
    <n v="17.399999999999999"/>
    <x v="2"/>
    <n v="0.67"/>
    <x v="2"/>
    <n v="688"/>
    <n v="3"/>
    <n v="0.26090000000000002"/>
    <n v="26.09"/>
    <n v="117055"/>
    <n v="408"/>
    <s v="Local Market"/>
    <s v="Yes"/>
    <n v="20075026"/>
    <n v="73.481538215897601"/>
    <n v="99.996592723652412"/>
    <n v="5237574.283400001"/>
    <n v="14837451.716599999"/>
    <n v="20192081"/>
  </r>
  <r>
    <s v="F1063"/>
    <x v="0"/>
    <s v="Lomé"/>
    <x v="0"/>
    <x v="1"/>
    <x v="3"/>
    <n v="3.25"/>
    <n v="7684"/>
    <n v="6813"/>
    <n v="18.2"/>
    <x v="0"/>
    <n v="0.83"/>
    <x v="1"/>
    <n v="2240"/>
    <n v="7"/>
    <n v="0.1133"/>
    <n v="11.33"/>
    <n v="87978"/>
    <n v="342"/>
    <s v="Processor"/>
    <s v="No"/>
    <n v="2216528"/>
    <n v="85.284888718015921"/>
    <n v="99.902799124844975"/>
    <n v="251132.62239999999"/>
    <n v="1965395.3776"/>
    <n v="2304506"/>
  </r>
  <r>
    <s v="F1284"/>
    <x v="1"/>
    <s v="Lagos"/>
    <x v="1"/>
    <x v="0"/>
    <x v="0"/>
    <n v="1.64"/>
    <n v="17453"/>
    <n v="13690"/>
    <n v="41.8"/>
    <x v="1"/>
    <n v="2.2000000000000002"/>
    <x v="2"/>
    <n v="12402"/>
    <n v="14"/>
    <n v="0.21559999999999999"/>
    <n v="21.56"/>
    <n v="31394"/>
    <n v="262"/>
    <s v="Processor"/>
    <s v="No"/>
    <n v="3507117"/>
    <n v="77.74407299567531"/>
    <n v="99.649513594842574"/>
    <n v="756134.42519999994"/>
    <n v="2750982.5748000001"/>
    <n v="3538511"/>
  </r>
  <r>
    <s v="F1282"/>
    <x v="2"/>
    <s v="Zou"/>
    <x v="0"/>
    <x v="1"/>
    <x v="3"/>
    <n v="1.35"/>
    <n v="4052"/>
    <n v="2534"/>
    <n v="2.9"/>
    <x v="0"/>
    <n v="1.08"/>
    <x v="1"/>
    <n v="374"/>
    <n v="30"/>
    <n v="0.37459999999999999"/>
    <n v="37.46"/>
    <n v="19044"/>
    <n v="386"/>
    <s v="Local Market"/>
    <s v="Yes"/>
    <n v="948925"/>
    <n v="61.30957654635634"/>
    <n v="99.961362399002454"/>
    <n v="355467.30500000005"/>
    <n v="593457.69499999995"/>
    <n v="967969"/>
  </r>
  <r>
    <s v="F0164"/>
    <x v="3"/>
    <s v="Abidjan"/>
    <x v="4"/>
    <x v="1"/>
    <x v="4"/>
    <n v="2.33"/>
    <n v="3302"/>
    <n v="2984"/>
    <n v="11.9"/>
    <x v="1"/>
    <n v="0.86"/>
    <x v="1"/>
    <n v="3369"/>
    <n v="3"/>
    <n v="9.6099999999999991E-2"/>
    <n v="9.61"/>
    <n v="55800"/>
    <n v="334"/>
    <s v="Local Market"/>
    <s v="Yes"/>
    <n v="927521"/>
    <n v="85.260686174707956"/>
    <n v="99.657385533310077"/>
    <n v="89134.768099999987"/>
    <n v="838386.23190000001"/>
    <n v="983321"/>
  </r>
  <r>
    <s v="F1470"/>
    <x v="2"/>
    <s v="Borgou"/>
    <x v="0"/>
    <x v="0"/>
    <x v="0"/>
    <n v="2.16"/>
    <n v="12009"/>
    <n v="4803"/>
    <n v="17.2"/>
    <x v="0"/>
    <n v="0.96"/>
    <x v="0"/>
    <n v="2447"/>
    <n v="60"/>
    <n v="0.6"/>
    <n v="60"/>
    <n v="20206"/>
    <n v="329"/>
    <s v="Local Market"/>
    <s v="No"/>
    <n v="1541733"/>
    <n v="39.482540611381118"/>
    <n v="99.843335751268143"/>
    <n v="925039.79999999993"/>
    <n v="616693.20000000007"/>
    <n v="1561939"/>
  </r>
  <r>
    <s v="F0516"/>
    <x v="3"/>
    <s v="Korhogo"/>
    <x v="0"/>
    <x v="1"/>
    <x v="3"/>
    <n v="0.93"/>
    <n v="2932"/>
    <n v="1880"/>
    <n v="12.6"/>
    <x v="0"/>
    <n v="0.97"/>
    <x v="2"/>
    <n v="2148"/>
    <n v="30"/>
    <n v="0.35859999999999997"/>
    <n v="35.86"/>
    <n v="21361"/>
    <n v="389"/>
    <s v="Local Market"/>
    <s v="No"/>
    <n v="700498"/>
    <n v="62.241991469248148"/>
    <n v="99.702434963060654"/>
    <n v="251198.58280000003"/>
    <n v="449299.41719999997"/>
    <n v="721859"/>
  </r>
  <r>
    <s v="F1435"/>
    <x v="4"/>
    <s v="Northern"/>
    <x v="3"/>
    <x v="0"/>
    <x v="1"/>
    <n v="1.36"/>
    <n v="8029"/>
    <n v="6407"/>
    <n v="17.7"/>
    <x v="1"/>
    <n v="0.71"/>
    <x v="0"/>
    <n v="4456"/>
    <n v="2"/>
    <n v="0.20199999999999999"/>
    <n v="20.2"/>
    <n v="15311"/>
    <n v="258"/>
    <s v="Local Market"/>
    <s v="No"/>
    <n v="1616709"/>
    <n v="79.051346307030556"/>
    <n v="99.726964130341543"/>
    <n v="326575.21799999988"/>
    <n v="1290133.7820000001"/>
    <n v="1632020"/>
  </r>
  <r>
    <s v="F0102"/>
    <x v="3"/>
    <s v="Abidjan"/>
    <x v="1"/>
    <x v="1"/>
    <x v="2"/>
    <n v="1.56"/>
    <n v="10084"/>
    <n v="8588"/>
    <n v="12.6"/>
    <x v="3"/>
    <n v="0.75"/>
    <x v="0"/>
    <n v="2679"/>
    <n v="7"/>
    <n v="0.14829999999999999"/>
    <n v="14.83"/>
    <n v="10985"/>
    <n v="96"/>
    <s v="Local Market"/>
    <s v="Yes"/>
    <n v="802540"/>
    <n v="84.019952429243105"/>
    <n v="99.67069235733382"/>
    <n v="119016.68200000003"/>
    <n v="683523.31799999997"/>
    <n v="813525"/>
  </r>
  <r>
    <s v="F0204"/>
    <x v="2"/>
    <s v="Zou"/>
    <x v="4"/>
    <x v="0"/>
    <x v="0"/>
    <n v="1.34"/>
    <n v="8282"/>
    <n v="6727"/>
    <n v="4.4000000000000004"/>
    <x v="2"/>
    <n v="1.45"/>
    <x v="2"/>
    <n v="200"/>
    <n v="14"/>
    <n v="0.18770000000000001"/>
    <n v="18.77"/>
    <n v="15765"/>
    <n v="278"/>
    <s v="Local Market"/>
    <s v="Yes"/>
    <n v="1835440"/>
    <n v="80.538239254971771"/>
    <n v="99.98919622624183"/>
    <n v="344512.08799999999"/>
    <n v="1490927.912"/>
    <n v="1851205"/>
  </r>
  <r>
    <s v="F0301"/>
    <x v="1"/>
    <s v="Katsina"/>
    <x v="1"/>
    <x v="0"/>
    <x v="0"/>
    <n v="0.75"/>
    <n v="6712"/>
    <n v="5876"/>
    <n v="29.3"/>
    <x v="3"/>
    <n v="1.96"/>
    <x v="1"/>
    <n v="5825"/>
    <n v="7"/>
    <n v="0.1245"/>
    <n v="12.45"/>
    <n v="8227"/>
    <n v="239"/>
    <s v="Local Market"/>
    <s v="No"/>
    <n v="1376269"/>
    <n v="87.029757362968169"/>
    <n v="99.579269279217854"/>
    <n v="171345.49050000007"/>
    <n v="1204923.5094999999"/>
    <n v="1384496"/>
  </r>
  <r>
    <s v="F1300"/>
    <x v="3"/>
    <s v="Yamoussoukro"/>
    <x v="0"/>
    <x v="1"/>
    <x v="2"/>
    <n v="0.68"/>
    <n v="5239"/>
    <n v="3149"/>
    <n v="1"/>
    <x v="2"/>
    <n v="1"/>
    <x v="0"/>
    <n v="200"/>
    <n v="30"/>
    <n v="0.39890000000000003"/>
    <n v="39.89"/>
    <n v="6618"/>
    <n v="99"/>
    <s v="Local Market"/>
    <s v="Yes"/>
    <n v="301816"/>
    <n v="58.820233048237213"/>
    <n v="99.935156305725044"/>
    <n v="120394.40240000002"/>
    <n v="181421.59759999998"/>
    <n v="308434"/>
  </r>
  <r>
    <s v="F0056"/>
    <x v="3"/>
    <s v="Korhogo"/>
    <x v="4"/>
    <x v="0"/>
    <x v="2"/>
    <n v="1.04"/>
    <n v="12729"/>
    <n v="10892"/>
    <n v="4.5999999999999996"/>
    <x v="0"/>
    <n v="0.36"/>
    <x v="2"/>
    <n v="600"/>
    <n v="7"/>
    <n v="0.14429999999999998"/>
    <n v="14.43"/>
    <n v="10140"/>
    <n v="118"/>
    <s v="Local Market"/>
    <s v="Yes"/>
    <n v="1261664"/>
    <n v="84.887756666907805"/>
    <n v="99.952822919254857"/>
    <n v="182058.11519999988"/>
    <n v="1079605.8848000001"/>
    <n v="1271804"/>
  </r>
  <r>
    <s v="F0415"/>
    <x v="3"/>
    <s v="Korhogo"/>
    <x v="2"/>
    <x v="0"/>
    <x v="0"/>
    <n v="0.87"/>
    <n v="5149"/>
    <n v="4138"/>
    <n v="29"/>
    <x v="0"/>
    <n v="1.88"/>
    <x v="0"/>
    <n v="3730"/>
    <n v="14"/>
    <n v="0.19620000000000001"/>
    <n v="19.62"/>
    <n v="8188"/>
    <n v="387"/>
    <s v="Local Market"/>
    <s v="No"/>
    <n v="1573474"/>
    <n v="79.963886165312175"/>
    <n v="99.764172117683799"/>
    <n v="308715.59880000004"/>
    <n v="1264758.4012"/>
    <n v="1581662"/>
  </r>
  <r>
    <s v="F0937"/>
    <x v="0"/>
    <s v="Lomé"/>
    <x v="1"/>
    <x v="0"/>
    <x v="3"/>
    <n v="0.42"/>
    <n v="835"/>
    <n v="729"/>
    <n v="7.5"/>
    <x v="4"/>
    <n v="1.2"/>
    <x v="0"/>
    <n v="1122"/>
    <n v="7"/>
    <n v="0.12590000000000001"/>
    <n v="12.59"/>
    <n v="8950"/>
    <n v="249"/>
    <s v="Local Market"/>
    <s v="No"/>
    <n v="169634"/>
    <n v="83.029319199928324"/>
    <n v="99.371724230614163"/>
    <n v="21356.920600000012"/>
    <n v="148277.07939999999"/>
    <n v="178584"/>
  </r>
  <r>
    <s v="F1129"/>
    <x v="1"/>
    <s v="Enugu"/>
    <x v="2"/>
    <x v="0"/>
    <x v="3"/>
    <n v="1.18"/>
    <n v="4545"/>
    <n v="3588"/>
    <n v="12.7"/>
    <x v="1"/>
    <n v="1.2"/>
    <x v="1"/>
    <n v="3247"/>
    <n v="14"/>
    <n v="0.2104"/>
    <n v="21.04"/>
    <n v="32218"/>
    <n v="396"/>
    <s v="Local Market"/>
    <s v="No"/>
    <n v="1371175"/>
    <n v="77.147298012744827"/>
    <n v="99.768632165045716"/>
    <n v="288495.21999999997"/>
    <n v="1082679.78"/>
    <n v="1403393"/>
  </r>
  <r>
    <s v="F1236"/>
    <x v="0"/>
    <s v="Central"/>
    <x v="1"/>
    <x v="0"/>
    <x v="0"/>
    <n v="2.16"/>
    <n v="21840"/>
    <n v="13650"/>
    <n v="29.8"/>
    <x v="1"/>
    <n v="1.08"/>
    <x v="0"/>
    <n v="6705"/>
    <n v="30"/>
    <n v="0.375"/>
    <n v="37.5"/>
    <n v="28421"/>
    <n v="247"/>
    <s v="Local Market"/>
    <s v="No"/>
    <n v="3302709"/>
    <n v="61.966753774244779"/>
    <n v="99.798716951905206"/>
    <n v="1238515.875"/>
    <n v="2064193.125"/>
    <n v="3331130"/>
  </r>
  <r>
    <s v="F0141"/>
    <x v="3"/>
    <s v="Yamoussoukro"/>
    <x v="4"/>
    <x v="0"/>
    <x v="0"/>
    <n v="6.77"/>
    <n v="63355"/>
    <n v="48865"/>
    <n v="72.2"/>
    <x v="0"/>
    <n v="3.54"/>
    <x v="0"/>
    <n v="12248"/>
    <n v="14"/>
    <n v="0.22870000000000001"/>
    <n v="22.87"/>
    <n v="110681"/>
    <n v="441"/>
    <s v="Export"/>
    <s v="Yes"/>
    <n v="21211042"/>
    <n v="76.72961840185242"/>
    <n v="99.942556237129622"/>
    <n v="4850965.3054000009"/>
    <n v="16360076.694599999"/>
    <n v="21321723"/>
  </r>
  <r>
    <s v="F0460"/>
    <x v="1"/>
    <s v="Enugu"/>
    <x v="2"/>
    <x v="1"/>
    <x v="1"/>
    <n v="5.0999999999999996"/>
    <n v="32625"/>
    <n v="23959"/>
    <n v="2.1"/>
    <x v="0"/>
    <n v="0.2"/>
    <x v="1"/>
    <n v="346"/>
    <n v="7"/>
    <n v="0.2656"/>
    <n v="26.56"/>
    <n v="104990"/>
    <n v="273"/>
    <s v="Local Market"/>
    <s v="No"/>
    <n v="6370063"/>
    <n v="72.249204248984526"/>
    <n v="99.994656414395379"/>
    <n v="1691888.7328000003"/>
    <n v="4678174.2671999997"/>
    <n v="6475053"/>
  </r>
  <r>
    <s v="F0185"/>
    <x v="2"/>
    <s v="Mono"/>
    <x v="2"/>
    <x v="0"/>
    <x v="0"/>
    <n v="1.21"/>
    <n v="13243"/>
    <n v="11418"/>
    <n v="23.2"/>
    <x v="1"/>
    <n v="2.09"/>
    <x v="0"/>
    <n v="4452"/>
    <n v="7"/>
    <n v="0.13780000000000001"/>
    <n v="13.78"/>
    <n v="21038"/>
    <n v="310"/>
    <s v="Local Market"/>
    <s v="Yes"/>
    <n v="3478695"/>
    <n v="85.701704358589637"/>
    <n v="99.87279029571684"/>
    <n v="479364.17100000009"/>
    <n v="2999330.8289999999"/>
    <n v="3499733"/>
  </r>
  <r>
    <s v="F1345"/>
    <x v="0"/>
    <s v="Central"/>
    <x v="4"/>
    <x v="0"/>
    <x v="4"/>
    <n v="2.4700000000000002"/>
    <n v="5835"/>
    <n v="5003"/>
    <n v="1"/>
    <x v="2"/>
    <n v="0.4"/>
    <x v="2"/>
    <n v="200"/>
    <n v="7"/>
    <n v="0.14249999999999999"/>
    <n v="14.25"/>
    <n v="32321"/>
    <n v="278"/>
    <s v="Local Market"/>
    <s v="Yes"/>
    <n v="1344405"/>
    <n v="83.73687193384886"/>
    <n v="99.985472781076268"/>
    <n v="191577.71249999991"/>
    <n v="1152827.2875000001"/>
    <n v="1376726"/>
  </r>
  <r>
    <s v="F1341"/>
    <x v="1"/>
    <s v="Enugu"/>
    <x v="3"/>
    <x v="0"/>
    <x v="2"/>
    <n v="3.65"/>
    <n v="33838"/>
    <n v="20752"/>
    <n v="32.9"/>
    <x v="1"/>
    <n v="1.98"/>
    <x v="0"/>
    <n v="9157"/>
    <n v="30"/>
    <n v="0.38670000000000004"/>
    <n v="38.67"/>
    <n v="41937"/>
    <n v="89"/>
    <s v="Local Market"/>
    <s v="Yes"/>
    <n v="1777365"/>
    <n v="59.916273081654396"/>
    <n v="99.496675098471826"/>
    <n v="687307.04550000001"/>
    <n v="1090057.9545"/>
    <n v="1819302"/>
  </r>
  <r>
    <s v="F0233"/>
    <x v="2"/>
    <s v="Atlantique"/>
    <x v="2"/>
    <x v="1"/>
    <x v="4"/>
    <n v="2.89"/>
    <n v="4411"/>
    <n v="1764"/>
    <n v="17.899999999999999"/>
    <x v="2"/>
    <n v="1.36"/>
    <x v="0"/>
    <n v="705"/>
    <n v="60"/>
    <n v="0.6"/>
    <n v="60"/>
    <n v="64511"/>
    <n v="276"/>
    <s v="Local Market"/>
    <s v="Yes"/>
    <n v="416780"/>
    <n v="34.638503524894503"/>
    <n v="99.853518972929052"/>
    <n v="250068"/>
    <n v="166712"/>
    <n v="481291"/>
  </r>
  <r>
    <s v="F0352"/>
    <x v="1"/>
    <s v="Kano"/>
    <x v="0"/>
    <x v="0"/>
    <x v="5"/>
    <n v="2.89"/>
    <n v="3866"/>
    <n v="2436"/>
    <n v="10.6"/>
    <x v="0"/>
    <n v="1.4"/>
    <x v="0"/>
    <n v="1909"/>
    <n v="30"/>
    <n v="0.36979999999999996"/>
    <n v="36.979999999999997"/>
    <n v="36774"/>
    <n v="236"/>
    <s v="Local Market"/>
    <s v="No"/>
    <n v="530465"/>
    <n v="58.934424995460475"/>
    <n v="99.663457554928343"/>
    <n v="196165.95699999994"/>
    <n v="334299.04300000006"/>
    <n v="567239"/>
  </r>
  <r>
    <s v="F0811"/>
    <x v="0"/>
    <s v="Central"/>
    <x v="4"/>
    <x v="0"/>
    <x v="5"/>
    <n v="2.85"/>
    <n v="4077"/>
    <n v="3262"/>
    <n v="5.0999999999999996"/>
    <x v="1"/>
    <n v="1.6"/>
    <x v="2"/>
    <n v="1151"/>
    <n v="14"/>
    <n v="0.19989999999999999"/>
    <n v="19.989999999999998"/>
    <n v="38292"/>
    <n v="250"/>
    <s v="Processor"/>
    <s v="Yes"/>
    <n v="767902"/>
    <n v="76.209744825687125"/>
    <n v="99.857230393676957"/>
    <n v="153503.60979999998"/>
    <n v="614398.39020000002"/>
    <n v="806194"/>
  </r>
  <r>
    <s v="F1252"/>
    <x v="3"/>
    <s v="Sassandra"/>
    <x v="0"/>
    <x v="1"/>
    <x v="0"/>
    <n v="0.42"/>
    <n v="4320"/>
    <n v="3716"/>
    <n v="24.5"/>
    <x v="2"/>
    <n v="1.35"/>
    <x v="2"/>
    <n v="991"/>
    <n v="7"/>
    <n v="0.13970000000000002"/>
    <n v="13.97"/>
    <n v="5678"/>
    <n v="365"/>
    <s v="Export"/>
    <s v="Yes"/>
    <n v="1336108"/>
    <n v="85.665949145392773"/>
    <n v="99.926143215087947"/>
    <n v="186654.28760000016"/>
    <n v="1149453.7123999998"/>
    <n v="1341786"/>
  </r>
  <r>
    <s v="F1380"/>
    <x v="0"/>
    <s v="Lomé"/>
    <x v="1"/>
    <x v="1"/>
    <x v="4"/>
    <n v="0.76"/>
    <n v="1988"/>
    <n v="1193"/>
    <n v="3.1"/>
    <x v="1"/>
    <n v="0.44"/>
    <x v="1"/>
    <n v="532"/>
    <n v="30"/>
    <n v="0.39950000000000002"/>
    <n v="39.950000000000003"/>
    <n v="16704"/>
    <n v="236"/>
    <s v="Local Market"/>
    <s v="No"/>
    <n v="261497"/>
    <n v="56.444422737517122"/>
    <n v="99.808771355962051"/>
    <n v="104468.0515"/>
    <n v="157028.9485"/>
    <n v="278201"/>
  </r>
  <r>
    <s v="F0368"/>
    <x v="0"/>
    <s v="Plateaux"/>
    <x v="1"/>
    <x v="0"/>
    <x v="1"/>
    <n v="7.14"/>
    <n v="49127"/>
    <n v="37405"/>
    <n v="10"/>
    <x v="1"/>
    <n v="1.43"/>
    <x v="0"/>
    <n v="2152"/>
    <n v="2"/>
    <n v="0.23860000000000001"/>
    <n v="23.86"/>
    <n v="84361"/>
    <n v="239"/>
    <s v="Local Market"/>
    <s v="Yes"/>
    <n v="8763885"/>
    <n v="75.414065556043525"/>
    <n v="99.975678795548859"/>
    <n v="2091062.9610000001"/>
    <n v="6672822.0389999999"/>
    <n v="8848246"/>
  </r>
  <r>
    <s v="F1415"/>
    <x v="3"/>
    <s v="Korhogo"/>
    <x v="2"/>
    <x v="0"/>
    <x v="5"/>
    <n v="1.36"/>
    <n v="1812"/>
    <n v="1422"/>
    <n v="18.399999999999999"/>
    <x v="1"/>
    <n v="0.51"/>
    <x v="2"/>
    <n v="4366"/>
    <n v="14"/>
    <n v="0.2147"/>
    <n v="21.47"/>
    <n v="21653"/>
    <n v="218"/>
    <s v="Local Market"/>
    <s v="Yes"/>
    <n v="280878"/>
    <n v="72.909385616680609"/>
    <n v="98.556842108742572"/>
    <n v="60304.506599999993"/>
    <n v="220573.49340000001"/>
    <n v="302531"/>
  </r>
  <r>
    <s v="F0155"/>
    <x v="0"/>
    <s v="Savanes"/>
    <x v="3"/>
    <x v="0"/>
    <x v="0"/>
    <n v="1.06"/>
    <n v="11537"/>
    <n v="4614"/>
    <n v="12.8"/>
    <x v="3"/>
    <n v="1.82"/>
    <x v="0"/>
    <n v="1979"/>
    <n v="60"/>
    <n v="0.6"/>
    <n v="60"/>
    <n v="18931"/>
    <n v="318"/>
    <s v="Processor"/>
    <s v="No"/>
    <n v="1431670"/>
    <n v="39.477981884749838"/>
    <n v="99.863573787692133"/>
    <n v="859002"/>
    <n v="572668"/>
    <n v="1450601"/>
  </r>
  <r>
    <s v="F0026"/>
    <x v="4"/>
    <s v="Northern"/>
    <x v="2"/>
    <x v="0"/>
    <x v="5"/>
    <n v="1.1599999999999999"/>
    <n v="1865"/>
    <n v="1663"/>
    <n v="39"/>
    <x v="4"/>
    <n v="1.6"/>
    <x v="2"/>
    <n v="8183"/>
    <n v="3"/>
    <n v="0.1079"/>
    <n v="10.79"/>
    <n v="13263"/>
    <n v="261"/>
    <s v="Local Market"/>
    <s v="Yes"/>
    <n v="408257"/>
    <n v="86.403034185803747"/>
    <n v="98.058692351489853"/>
    <n v="44050.930300000007"/>
    <n v="364206.06969999999"/>
    <n v="421520"/>
  </r>
  <r>
    <s v="F1030"/>
    <x v="0"/>
    <s v="Central"/>
    <x v="2"/>
    <x v="0"/>
    <x v="2"/>
    <n v="2.1"/>
    <n v="23815"/>
    <n v="18056"/>
    <n v="25.4"/>
    <x v="1"/>
    <n v="0.68"/>
    <x v="0"/>
    <n v="5521"/>
    <n v="14"/>
    <n v="0.24179999999999999"/>
    <n v="24.18"/>
    <n v="15420"/>
    <n v="103"/>
    <s v="Local Market"/>
    <s v="No"/>
    <n v="1820230"/>
    <n v="75.183089695748095"/>
    <n v="99.699234603546429"/>
    <n v="440131.61400000006"/>
    <n v="1380098.3859999999"/>
    <n v="1835650"/>
  </r>
  <r>
    <s v="F0437"/>
    <x v="3"/>
    <s v="Abidjan"/>
    <x v="2"/>
    <x v="0"/>
    <x v="7"/>
    <n v="1.28"/>
    <n v="24705"/>
    <n v="17733"/>
    <n v="3.8"/>
    <x v="2"/>
    <n v="1.25"/>
    <x v="1"/>
    <n v="200"/>
    <n v="2"/>
    <n v="0.28220000000000001"/>
    <n v="28.22"/>
    <n v="38524"/>
    <n v="377"/>
    <s v="Local Market"/>
    <s v="No"/>
    <n v="6579764"/>
    <n v="71.362180056232063"/>
    <n v="99.996978070461722"/>
    <n v="1856809.4007999999"/>
    <n v="4722954.5992000001"/>
    <n v="6618288"/>
  </r>
  <r>
    <s v="F0053"/>
    <x v="4"/>
    <s v="Greater Accra"/>
    <x v="2"/>
    <x v="0"/>
    <x v="3"/>
    <n v="1.99"/>
    <n v="7658"/>
    <n v="4614"/>
    <n v="2.7"/>
    <x v="2"/>
    <n v="0.1"/>
    <x v="1"/>
    <n v="200"/>
    <n v="30"/>
    <n v="0.39740000000000003"/>
    <n v="39.74"/>
    <n v="38776"/>
    <n v="390"/>
    <s v="Local Market"/>
    <s v="Yes"/>
    <n v="1742490"/>
    <n v="58.948212900263066"/>
    <n v="99.988772030679314"/>
    <n v="692465.52600000007"/>
    <n v="1050024.4739999999"/>
    <n v="1781266"/>
  </r>
  <r>
    <s v="F1147"/>
    <x v="2"/>
    <s v="Ouémé"/>
    <x v="2"/>
    <x v="0"/>
    <x v="0"/>
    <n v="6.71"/>
    <n v="52941"/>
    <n v="45005"/>
    <n v="5.4"/>
    <x v="2"/>
    <n v="0.62"/>
    <x v="1"/>
    <n v="200"/>
    <n v="7"/>
    <n v="0.14990000000000001"/>
    <n v="14.99"/>
    <n v="65938"/>
    <n v="298"/>
    <s v="Local Market"/>
    <s v="Yes"/>
    <n v="13211238"/>
    <n v="84.587817648873525"/>
    <n v="99.998493655578571"/>
    <n v="1980364.5762000009"/>
    <n v="11230873.423799999"/>
    <n v="13277176"/>
  </r>
  <r>
    <s v="F0293"/>
    <x v="3"/>
    <s v="Bouaké"/>
    <x v="0"/>
    <x v="0"/>
    <x v="2"/>
    <n v="3.41"/>
    <n v="37042"/>
    <n v="29615"/>
    <n v="2.9"/>
    <x v="1"/>
    <n v="1.03"/>
    <x v="0"/>
    <n v="657"/>
    <n v="14"/>
    <n v="0.20050000000000001"/>
    <n v="20.05"/>
    <n v="22266"/>
    <n v="98"/>
    <s v="Processor"/>
    <s v="No"/>
    <n v="2850325"/>
    <n v="79.330292321461698"/>
    <n v="99.977128661894426"/>
    <n v="571490.16250000009"/>
    <n v="2278834.8374999999"/>
    <n v="2872591"/>
  </r>
  <r>
    <s v="F0119"/>
    <x v="3"/>
    <s v="Sassandra"/>
    <x v="2"/>
    <x v="1"/>
    <x v="4"/>
    <n v="1.38"/>
    <n v="2545"/>
    <n v="2163"/>
    <n v="37.5"/>
    <x v="1"/>
    <n v="1.85"/>
    <x v="2"/>
    <n v="8661"/>
    <n v="7"/>
    <n v="0.15"/>
    <n v="15"/>
    <n v="24994"/>
    <n v="240"/>
    <s v="Local Market"/>
    <s v="Yes"/>
    <n v="480274"/>
    <n v="80.795320503178502"/>
    <n v="98.285860177173305"/>
    <n v="72041.100000000035"/>
    <n v="408232.89999999997"/>
    <n v="505268"/>
  </r>
  <r>
    <s v="F1488"/>
    <x v="3"/>
    <s v="Yamoussoukro"/>
    <x v="3"/>
    <x v="0"/>
    <x v="4"/>
    <n v="1.64"/>
    <n v="2712"/>
    <n v="2361"/>
    <n v="49.1"/>
    <x v="1"/>
    <n v="1.76"/>
    <x v="2"/>
    <n v="12531"/>
    <n v="7"/>
    <n v="0.12920000000000001"/>
    <n v="12.92"/>
    <n v="23238"/>
    <n v="252"/>
    <s v="Processor"/>
    <s v="No"/>
    <n v="553254"/>
    <n v="83.569864490747477"/>
    <n v="97.826335838138263"/>
    <n v="71480.416800000006"/>
    <n v="481773.58319999999"/>
    <n v="576492"/>
  </r>
  <r>
    <s v="F0839"/>
    <x v="3"/>
    <s v="Sassandra"/>
    <x v="2"/>
    <x v="0"/>
    <x v="2"/>
    <n v="0.39"/>
    <n v="4481"/>
    <n v="3457"/>
    <n v="2.5"/>
    <x v="0"/>
    <n v="1.28"/>
    <x v="1"/>
    <n v="406"/>
    <n v="14"/>
    <n v="0.22829999999999998"/>
    <n v="22.83"/>
    <n v="4525"/>
    <n v="97"/>
    <s v="Local Market"/>
    <s v="Yes"/>
    <n v="327045"/>
    <n v="76.116846065687497"/>
    <n v="99.877552251409966"/>
    <n v="74664.373499999987"/>
    <n v="252380.62650000001"/>
    <n v="331570"/>
  </r>
  <r>
    <s v="F1028"/>
    <x v="4"/>
    <s v="Eastern"/>
    <x v="2"/>
    <x v="1"/>
    <x v="6"/>
    <n v="1.9"/>
    <n v="31608"/>
    <n v="24764"/>
    <n v="15.7"/>
    <x v="1"/>
    <n v="0.93"/>
    <x v="0"/>
    <n v="3674"/>
    <n v="5"/>
    <n v="0.2165"/>
    <n v="21.65"/>
    <n v="51533"/>
    <n v="310"/>
    <s v="Export"/>
    <s v="Yes"/>
    <n v="7544865"/>
    <n v="77.81848354312136"/>
    <n v="99.951634972259214"/>
    <n v="1633463.2725"/>
    <n v="5911401.7275"/>
    <n v="7596398"/>
  </r>
  <r>
    <s v="F0142"/>
    <x v="1"/>
    <s v="Kano"/>
    <x v="1"/>
    <x v="0"/>
    <x v="0"/>
    <n v="1.03"/>
    <n v="5829"/>
    <n v="3824"/>
    <n v="29.8"/>
    <x v="1"/>
    <n v="2.16"/>
    <x v="0"/>
    <n v="8243"/>
    <n v="30"/>
    <n v="0.34389999999999998"/>
    <n v="34.39"/>
    <n v="11326"/>
    <n v="330"/>
    <s v="Local Market"/>
    <s v="No"/>
    <n v="1229732"/>
    <n v="65.01123760533352"/>
    <n v="99.335808640692065"/>
    <n v="422904.83479999995"/>
    <n v="806827.16520000005"/>
    <n v="1241058"/>
  </r>
  <r>
    <s v="F1324"/>
    <x v="4"/>
    <s v="Greater Accra"/>
    <x v="3"/>
    <x v="0"/>
    <x v="0"/>
    <n v="2.84"/>
    <n v="26468"/>
    <n v="19626"/>
    <n v="30.6"/>
    <x v="2"/>
    <n v="0.98"/>
    <x v="2"/>
    <n v="1045"/>
    <n v="14"/>
    <n v="0.25850000000000001"/>
    <n v="25.85"/>
    <n v="33391"/>
    <n v="276"/>
    <s v="Local Market"/>
    <s v="Yes"/>
    <n v="5328173"/>
    <n v="73.688205148721536"/>
    <n v="99.980509418520413"/>
    <n v="1377332.7204999998"/>
    <n v="3950840.2795000002"/>
    <n v="5361564"/>
  </r>
  <r>
    <s v="F0401"/>
    <x v="4"/>
    <s v="Greater Accra"/>
    <x v="0"/>
    <x v="1"/>
    <x v="2"/>
    <n v="1.55"/>
    <n v="12793"/>
    <n v="11534"/>
    <n v="37.299999999999997"/>
    <x v="0"/>
    <n v="1.82"/>
    <x v="2"/>
    <n v="5482"/>
    <n v="7"/>
    <n v="9.8400000000000001E-2"/>
    <n v="9.84"/>
    <n v="17455"/>
    <n v="107"/>
    <s v="Local Market"/>
    <s v="Yes"/>
    <n v="1198860"/>
    <n v="88.866138788060653"/>
    <n v="99.549294385089397"/>
    <n v="117967.82400000002"/>
    <n v="1080892.176"/>
    <n v="1216315"/>
  </r>
  <r>
    <s v="F0952"/>
    <x v="4"/>
    <s v="Greater Accra"/>
    <x v="2"/>
    <x v="0"/>
    <x v="7"/>
    <n v="0.26"/>
    <n v="8187"/>
    <n v="5889"/>
    <n v="1.3"/>
    <x v="2"/>
    <n v="0.6"/>
    <x v="0"/>
    <n v="200"/>
    <n v="3"/>
    <n v="0.28059999999999996"/>
    <n v="28.06"/>
    <n v="6381"/>
    <n v="360"/>
    <s v="Local Market"/>
    <s v="Yes"/>
    <n v="2092259"/>
    <n v="71.721263513513506"/>
    <n v="99.990470018678764"/>
    <n v="587087.87540000002"/>
    <n v="1505171.1246"/>
    <n v="2098640"/>
  </r>
  <r>
    <s v="F1325"/>
    <x v="1"/>
    <s v="Katsina"/>
    <x v="3"/>
    <x v="1"/>
    <x v="3"/>
    <n v="2.0699999999999998"/>
    <n v="4813"/>
    <n v="4333"/>
    <n v="8.1999999999999993"/>
    <x v="2"/>
    <n v="0.61"/>
    <x v="2"/>
    <n v="357"/>
    <n v="3"/>
    <n v="9.9700000000000011E-2"/>
    <n v="9.9700000000000006"/>
    <n v="58702"/>
    <n v="367"/>
    <s v="Local Market"/>
    <s v="No"/>
    <n v="1515250"/>
    <n v="86.672247628898475"/>
    <n v="99.977318240962873"/>
    <n v="151070.42500000005"/>
    <n v="1364179.575"/>
    <n v="1573952"/>
  </r>
  <r>
    <s v="F1010"/>
    <x v="1"/>
    <s v="Rivers"/>
    <x v="0"/>
    <x v="0"/>
    <x v="1"/>
    <n v="3.45"/>
    <n v="35817"/>
    <n v="27711"/>
    <n v="54.2"/>
    <x v="1"/>
    <n v="1.68"/>
    <x v="0"/>
    <n v="12518"/>
    <n v="4"/>
    <n v="0.2263"/>
    <n v="22.63"/>
    <n v="56733"/>
    <n v="379"/>
    <s v="Processor"/>
    <s v="Yes"/>
    <n v="10328194"/>
    <n v="76.947326618665684"/>
    <n v="99.879459913391784"/>
    <n v="2337270.3021999998"/>
    <n v="7990923.6978000002"/>
    <n v="10384927"/>
  </r>
  <r>
    <s v="F0158"/>
    <x v="1"/>
    <s v="Katsina"/>
    <x v="1"/>
    <x v="1"/>
    <x v="6"/>
    <n v="1.69"/>
    <n v="15188"/>
    <n v="12505"/>
    <n v="22.9"/>
    <x v="1"/>
    <n v="2.11"/>
    <x v="1"/>
    <n v="6961"/>
    <n v="2"/>
    <n v="0.17660000000000001"/>
    <n v="17.66"/>
    <n v="34691"/>
    <n v="278"/>
    <s v="Export"/>
    <s v="No"/>
    <n v="3399975"/>
    <n v="81.508345061790578"/>
    <n v="99.797331094202463"/>
    <n v="600435.58499999996"/>
    <n v="2799539.415"/>
    <n v="3434666"/>
  </r>
  <r>
    <s v="F1143"/>
    <x v="0"/>
    <s v="Lomé"/>
    <x v="3"/>
    <x v="1"/>
    <x v="1"/>
    <n v="5.97"/>
    <n v="50245"/>
    <n v="37392"/>
    <n v="7.2"/>
    <x v="2"/>
    <n v="1.24"/>
    <x v="0"/>
    <n v="222"/>
    <n v="5"/>
    <n v="0.25579999999999997"/>
    <n v="25.58"/>
    <n v="94928"/>
    <n v="229"/>
    <s v="Local Market"/>
    <s v="Yes"/>
    <n v="8381991"/>
    <n v="73.586614455086803"/>
    <n v="99.99738112396733"/>
    <n v="2144113.2977999998"/>
    <n v="6237877.7022000002"/>
    <n v="8476919"/>
  </r>
  <r>
    <s v="F0155"/>
    <x v="2"/>
    <s v="Mono"/>
    <x v="3"/>
    <x v="0"/>
    <x v="6"/>
    <n v="3.29"/>
    <n v="60090"/>
    <n v="50301"/>
    <n v="25.7"/>
    <x v="1"/>
    <n v="1.89"/>
    <x v="0"/>
    <n v="5781"/>
    <n v="1"/>
    <n v="0.16289999999999999"/>
    <n v="16.29"/>
    <n v="66669"/>
    <n v="246"/>
    <s v="Processor"/>
    <s v="Yes"/>
    <n v="12177856"/>
    <n v="83.254215721720527"/>
    <n v="99.952787061972586"/>
    <n v="1983772.7423999999"/>
    <n v="10194083.2576"/>
    <n v="12244525"/>
  </r>
  <r>
    <s v="F0595"/>
    <x v="1"/>
    <s v="Enugu"/>
    <x v="2"/>
    <x v="1"/>
    <x v="6"/>
    <n v="0.91"/>
    <n v="8263"/>
    <n v="6877"/>
    <n v="4.5"/>
    <x v="2"/>
    <n v="0.55000000000000004"/>
    <x v="2"/>
    <n v="200"/>
    <n v="3"/>
    <n v="0.16769999999999999"/>
    <n v="16.77"/>
    <n v="30194"/>
    <n v="290"/>
    <s v="Local Market"/>
    <s v="No"/>
    <n v="1943993"/>
    <n v="81.95704732631711"/>
    <n v="99.989869247442115"/>
    <n v="326007.62609999999"/>
    <n v="1617985.3739"/>
    <n v="1974187"/>
  </r>
  <r>
    <s v="F0718"/>
    <x v="3"/>
    <s v="Korhogo"/>
    <x v="1"/>
    <x v="0"/>
    <x v="5"/>
    <n v="1.82"/>
    <n v="2298"/>
    <n v="2005"/>
    <n v="59"/>
    <x v="1"/>
    <n v="2.13"/>
    <x v="0"/>
    <n v="16967"/>
    <n v="7"/>
    <n v="0.1275"/>
    <n v="12.75"/>
    <n v="26813"/>
    <n v="208"/>
    <s v="Local Market"/>
    <s v="No"/>
    <n v="369090"/>
    <n v="81.340890319093319"/>
    <n v="95.714354273647842"/>
    <n v="47058.974999999977"/>
    <n v="322031.02500000002"/>
    <n v="395903"/>
  </r>
  <r>
    <s v="F1004"/>
    <x v="1"/>
    <s v="Oyo"/>
    <x v="4"/>
    <x v="0"/>
    <x v="3"/>
    <n v="5.16"/>
    <n v="14530"/>
    <n v="9662"/>
    <n v="6.1"/>
    <x v="4"/>
    <n v="1.4"/>
    <x v="0"/>
    <n v="1500"/>
    <n v="30"/>
    <n v="0.33500000000000002"/>
    <n v="33.5"/>
    <n v="105189"/>
    <n v="481"/>
    <s v="Export"/>
    <s v="No"/>
    <n v="4494259"/>
    <n v="64.979150432834558"/>
    <n v="99.96738739083473"/>
    <n v="1505576.7649999997"/>
    <n v="2988682.2350000003"/>
    <n v="4599448"/>
  </r>
  <r>
    <s v="F1016"/>
    <x v="4"/>
    <s v="Ashanti"/>
    <x v="1"/>
    <x v="0"/>
    <x v="5"/>
    <n v="2.13"/>
    <n v="4072"/>
    <n v="3189"/>
    <n v="45.3"/>
    <x v="3"/>
    <n v="2.21"/>
    <x v="1"/>
    <n v="8715"/>
    <n v="14"/>
    <n v="0.2167"/>
    <n v="21.67"/>
    <n v="27319"/>
    <n v="210"/>
    <s v="Export"/>
    <s v="No"/>
    <n v="626960"/>
    <n v="75.059381089718599"/>
    <n v="98.66799943143522"/>
    <n v="135862.23200000002"/>
    <n v="491097.76799999998"/>
    <n v="654279"/>
  </r>
  <r>
    <s v="F1467"/>
    <x v="3"/>
    <s v="Bouaké"/>
    <x v="4"/>
    <x v="0"/>
    <x v="6"/>
    <n v="2.76"/>
    <n v="49615"/>
    <n v="40098"/>
    <n v="9.6999999999999993"/>
    <x v="0"/>
    <n v="0.56999999999999995"/>
    <x v="0"/>
    <n v="1259"/>
    <n v="5"/>
    <n v="0.1918"/>
    <n v="19.18"/>
    <n v="50020"/>
    <n v="462"/>
    <s v="Local Market"/>
    <s v="No"/>
    <n v="18288745"/>
    <n v="80.599558961576761"/>
    <n v="99.993134761255732"/>
    <n v="3507781.2909999993"/>
    <n v="14780963.709000001"/>
    <n v="18338765"/>
  </r>
  <r>
    <s v="F0334"/>
    <x v="0"/>
    <s v="Plateaux"/>
    <x v="1"/>
    <x v="0"/>
    <x v="1"/>
    <n v="1.37"/>
    <n v="16436"/>
    <n v="12601"/>
    <n v="2.2999999999999998"/>
    <x v="4"/>
    <n v="0.65"/>
    <x v="2"/>
    <n v="400"/>
    <n v="5"/>
    <n v="0.23329999999999998"/>
    <n v="23.33"/>
    <n v="20202"/>
    <n v="211"/>
    <s v="Processor"/>
    <s v="No"/>
    <n v="2611621"/>
    <n v="76.081477390386823"/>
    <n v="99.984801409517274"/>
    <n v="609291.17929999996"/>
    <n v="2002329.8207"/>
    <n v="2631823"/>
  </r>
  <r>
    <s v="F0853"/>
    <x v="3"/>
    <s v="Korhogo"/>
    <x v="2"/>
    <x v="1"/>
    <x v="1"/>
    <n v="0.59"/>
    <n v="4197"/>
    <n v="3245"/>
    <n v="33.4"/>
    <x v="0"/>
    <n v="1.29"/>
    <x v="1"/>
    <n v="5411"/>
    <n v="2"/>
    <n v="0.2268"/>
    <n v="22.68"/>
    <n v="13386"/>
    <n v="256"/>
    <s v="Local Market"/>
    <s v="No"/>
    <n v="803616"/>
    <n v="76.053166479396623"/>
    <n v="99.337700519704981"/>
    <n v="182260.10880000005"/>
    <n v="621355.89119999995"/>
    <n v="817002"/>
  </r>
  <r>
    <s v="F0979"/>
    <x v="1"/>
    <s v="Kaduna"/>
    <x v="0"/>
    <x v="0"/>
    <x v="6"/>
    <n v="3.62"/>
    <n v="57019"/>
    <n v="46476"/>
    <n v="81.099999999999994"/>
    <x v="2"/>
    <n v="2.2799999999999998"/>
    <x v="2"/>
    <n v="2948"/>
    <n v="5"/>
    <n v="0.18489999999999998"/>
    <n v="18.489999999999998"/>
    <n v="92202"/>
    <n v="385"/>
    <s v="Local Market"/>
    <s v="No"/>
    <n v="17619178"/>
    <n v="81.085674791010078"/>
    <n v="99.983355334254014"/>
    <n v="3257786.0121999998"/>
    <n v="14361391.9878"/>
    <n v="17711380"/>
  </r>
  <r>
    <s v="F0605"/>
    <x v="2"/>
    <s v="Atlantique"/>
    <x v="2"/>
    <x v="1"/>
    <x v="2"/>
    <n v="1.91"/>
    <n v="20688"/>
    <n v="17549"/>
    <n v="41.5"/>
    <x v="0"/>
    <n v="1.72"/>
    <x v="0"/>
    <n v="5602"/>
    <n v="7"/>
    <n v="0.1517"/>
    <n v="15.17"/>
    <n v="24143"/>
    <n v="89"/>
    <s v="Local Market"/>
    <s v="No"/>
    <n v="1516498"/>
    <n v="83.500650274788228"/>
    <n v="99.636385115026798"/>
    <n v="230052.74659999995"/>
    <n v="1286445.2534"/>
    <n v="1540641"/>
  </r>
  <r>
    <s v="F0978"/>
    <x v="1"/>
    <s v="Kano"/>
    <x v="2"/>
    <x v="0"/>
    <x v="7"/>
    <n v="1.41"/>
    <n v="36092"/>
    <n v="24261"/>
    <n v="12.2"/>
    <x v="1"/>
    <n v="0.65"/>
    <x v="0"/>
    <n v="2993"/>
    <n v="7"/>
    <n v="0.32780000000000004"/>
    <n v="32.78"/>
    <n v="51176"/>
    <n v="399"/>
    <s v="Local Market"/>
    <s v="Yes"/>
    <n v="9529169"/>
    <n v="66.860926217166494"/>
    <n v="99.968758953879018"/>
    <n v="3123661.5982000008"/>
    <n v="6405507.4017999992"/>
    <n v="9580345"/>
  </r>
  <r>
    <s v="F1458"/>
    <x v="1"/>
    <s v="Kano"/>
    <x v="2"/>
    <x v="1"/>
    <x v="1"/>
    <n v="2.1"/>
    <n v="19768"/>
    <n v="16814"/>
    <n v="1.8"/>
    <x v="0"/>
    <n v="0.34"/>
    <x v="0"/>
    <n v="315"/>
    <n v="1"/>
    <n v="0.14940000000000001"/>
    <n v="14.94"/>
    <n v="44708"/>
    <n v="323"/>
    <s v="Export"/>
    <s v="Yes"/>
    <n v="5331590"/>
    <n v="84.352661515414511"/>
    <n v="99.994140949776224"/>
    <n v="796539.54600000009"/>
    <n v="4535050.4539999999"/>
    <n v="5376298"/>
  </r>
  <r>
    <s v="F0027"/>
    <x v="0"/>
    <s v="Kara"/>
    <x v="1"/>
    <x v="0"/>
    <x v="0"/>
    <n v="1.27"/>
    <n v="10420"/>
    <n v="8820"/>
    <n v="30.5"/>
    <x v="3"/>
    <n v="2.0699999999999998"/>
    <x v="0"/>
    <n v="3727"/>
    <n v="7"/>
    <n v="0.1535"/>
    <n v="15.35"/>
    <n v="12630"/>
    <n v="219"/>
    <s v="Local Market"/>
    <s v="Yes"/>
    <n v="1895908"/>
    <n v="84.089817546205524"/>
    <n v="99.804719633562442"/>
    <n v="291021.87800000003"/>
    <n v="1604886.122"/>
    <n v="1908538"/>
  </r>
  <r>
    <s v="F0613"/>
    <x v="2"/>
    <s v="Zou"/>
    <x v="2"/>
    <x v="0"/>
    <x v="6"/>
    <n v="1.42"/>
    <n v="24379"/>
    <n v="20200"/>
    <n v="35.6"/>
    <x v="1"/>
    <n v="1.43"/>
    <x v="0"/>
    <n v="8102"/>
    <n v="4"/>
    <n v="0.1714"/>
    <n v="17.14"/>
    <n v="48999"/>
    <n v="325"/>
    <s v="Local Market"/>
    <s v="Yes"/>
    <n v="6442249"/>
    <n v="82.234533658242597"/>
    <n v="99.875185788618765"/>
    <n v="1104201.4786"/>
    <n v="5338047.5214"/>
    <n v="6491248"/>
  </r>
  <r>
    <s v="F0517"/>
    <x v="4"/>
    <s v="Northern"/>
    <x v="0"/>
    <x v="0"/>
    <x v="7"/>
    <n v="4.0199999999999996"/>
    <n v="121621"/>
    <n v="82349"/>
    <n v="2.8"/>
    <x v="1"/>
    <n v="0.34"/>
    <x v="1"/>
    <n v="634"/>
    <n v="3"/>
    <n v="0.32289999999999996"/>
    <n v="32.29"/>
    <n v="141841"/>
    <n v="407"/>
    <s v="Local Market"/>
    <s v="No"/>
    <n v="33038408"/>
    <n v="67.420549064595619"/>
    <n v="99.998089224707144"/>
    <n v="10668101.9432"/>
    <n v="22370306.0568"/>
    <n v="33180249"/>
  </r>
  <r>
    <s v="F1258"/>
    <x v="3"/>
    <s v="Korhogo"/>
    <x v="3"/>
    <x v="0"/>
    <x v="1"/>
    <n v="3.97"/>
    <n v="22676"/>
    <n v="19578"/>
    <n v="97.4"/>
    <x v="1"/>
    <n v="3.39"/>
    <x v="2"/>
    <n v="24727"/>
    <n v="1"/>
    <n v="0.1366"/>
    <n v="13.66"/>
    <n v="62277"/>
    <n v="234"/>
    <s v="Local Market"/>
    <s v="Yes"/>
    <n v="4448436"/>
    <n v="85.147949834094959"/>
    <n v="99.451816154120195"/>
    <n v="607656.35760000022"/>
    <n v="3840779.6423999998"/>
    <n v="4510713"/>
  </r>
  <r>
    <s v="F1114"/>
    <x v="2"/>
    <s v="Atlantique"/>
    <x v="2"/>
    <x v="1"/>
    <x v="6"/>
    <n v="1.1399999999999999"/>
    <n v="10889"/>
    <n v="9041"/>
    <n v="20"/>
    <x v="1"/>
    <n v="1.79"/>
    <x v="2"/>
    <n v="4748"/>
    <n v="5"/>
    <n v="0.16969999999999999"/>
    <n v="16.97"/>
    <n v="18656"/>
    <n v="315"/>
    <s v="Local Market"/>
    <s v="No"/>
    <n v="2796032"/>
    <n v="82.479669846178354"/>
    <n v="99.831313452858723"/>
    <n v="474486.63039999967"/>
    <n v="2321545.3696000003"/>
    <n v="2814688"/>
  </r>
  <r>
    <s v="F0625"/>
    <x v="4"/>
    <s v="Greater Accra"/>
    <x v="0"/>
    <x v="0"/>
    <x v="0"/>
    <n v="0.72"/>
    <n v="7814"/>
    <n v="6118"/>
    <n v="41.8"/>
    <x v="0"/>
    <n v="1.64"/>
    <x v="2"/>
    <n v="5551"/>
    <n v="14"/>
    <n v="0.217"/>
    <n v="21.7"/>
    <n v="7435"/>
    <n v="276"/>
    <s v="Export"/>
    <s v="Yes"/>
    <n v="1658697"/>
    <n v="77.950591609788432"/>
    <n v="99.666833120064908"/>
    <n v="359937.24899999984"/>
    <n v="1298759.7510000002"/>
    <n v="1666132"/>
  </r>
  <r>
    <s v="F0168"/>
    <x v="3"/>
    <s v="Sassandra"/>
    <x v="3"/>
    <x v="0"/>
    <x v="0"/>
    <n v="1.65"/>
    <n v="18775"/>
    <n v="15844"/>
    <n v="1"/>
    <x v="2"/>
    <n v="0.28000000000000003"/>
    <x v="0"/>
    <n v="200"/>
    <n v="7"/>
    <n v="0.15609999999999999"/>
    <n v="15.61"/>
    <n v="19095"/>
    <n v="324"/>
    <s v="Processor"/>
    <s v="No"/>
    <n v="5062827"/>
    <n v="84.072909920695352"/>
    <n v="99.99606448111561"/>
    <n v="790307.29470000044"/>
    <n v="4272519.7052999996"/>
    <n v="5081922"/>
  </r>
  <r>
    <s v="F0277"/>
    <x v="4"/>
    <s v="Northern"/>
    <x v="1"/>
    <x v="0"/>
    <x v="5"/>
    <n v="1.38"/>
    <n v="3122"/>
    <n v="1964"/>
    <n v="50.7"/>
    <x v="0"/>
    <n v="2.1800000000000002"/>
    <x v="1"/>
    <n v="6702"/>
    <n v="30"/>
    <n v="0.37079999999999996"/>
    <n v="37.08"/>
    <n v="17099"/>
    <n v="235"/>
    <s v="Local Market"/>
    <s v="No"/>
    <n v="433124"/>
    <n v="60.530364019608051"/>
    <n v="98.511404348511732"/>
    <n v="160602.37920000002"/>
    <n v="272521.62079999998"/>
    <n v="450223"/>
  </r>
  <r>
    <s v="F0085"/>
    <x v="4"/>
    <s v="Greater Accra"/>
    <x v="4"/>
    <x v="0"/>
    <x v="3"/>
    <n v="0.88"/>
    <n v="3181"/>
    <n v="2507"/>
    <n v="22.4"/>
    <x v="0"/>
    <n v="2.2400000000000002"/>
    <x v="1"/>
    <n v="3261"/>
    <n v="14"/>
    <n v="0.21170000000000003"/>
    <n v="21.17"/>
    <n v="21448"/>
    <n v="418"/>
    <s v="Local Market"/>
    <s v="No"/>
    <n v="1012738"/>
    <n v="77.19514336879439"/>
    <n v="99.684679545072157"/>
    <n v="214396.63459999999"/>
    <n v="798341.36540000001"/>
    <n v="1034186"/>
  </r>
  <r>
    <s v="F0374"/>
    <x v="3"/>
    <s v="Yamoussoukro"/>
    <x v="4"/>
    <x v="0"/>
    <x v="0"/>
    <n v="1.1299999999999999"/>
    <n v="9961"/>
    <n v="8553"/>
    <n v="3.1"/>
    <x v="0"/>
    <n v="1.41"/>
    <x v="2"/>
    <n v="450"/>
    <n v="7"/>
    <n v="0.14130000000000001"/>
    <n v="14.13"/>
    <n v="21435"/>
    <n v="345"/>
    <s v="Processor"/>
    <s v="Yes"/>
    <n v="2899393"/>
    <n v="85.23982819597731"/>
    <n v="99.984593409813925"/>
    <n v="409684.23089999985"/>
    <n v="2489708.7691000002"/>
    <n v="2920828"/>
  </r>
  <r>
    <s v="F1287"/>
    <x v="1"/>
    <s v="Kaduna"/>
    <x v="4"/>
    <x v="0"/>
    <x v="4"/>
    <n v="1.73"/>
    <n v="4668"/>
    <n v="4071"/>
    <n v="25.6"/>
    <x v="2"/>
    <n v="1.95"/>
    <x v="1"/>
    <n v="1263"/>
    <n v="3"/>
    <n v="0.12770000000000001"/>
    <n v="12.77"/>
    <n v="27192"/>
    <n v="244"/>
    <s v="Local Market"/>
    <s v="No"/>
    <n v="954936"/>
    <n v="84.814878793802833"/>
    <n v="99.871401691021944"/>
    <n v="121945.32720000006"/>
    <n v="832990.67279999994"/>
    <n v="982128"/>
  </r>
  <r>
    <s v="F0595"/>
    <x v="2"/>
    <s v="Zou"/>
    <x v="2"/>
    <x v="0"/>
    <x v="7"/>
    <n v="0.98"/>
    <n v="27501"/>
    <n v="19775"/>
    <n v="40"/>
    <x v="1"/>
    <n v="1.87"/>
    <x v="2"/>
    <n v="7712"/>
    <n v="3"/>
    <n v="0.28089999999999998"/>
    <n v="28.09"/>
    <n v="22259"/>
    <n v="403"/>
    <s v="Local Market"/>
    <s v="Yes"/>
    <n v="7859661"/>
    <n v="71.706921982207376"/>
    <n v="99.902155819901751"/>
    <n v="2207778.7748999996"/>
    <n v="5651882.2251000004"/>
    <n v="7881920"/>
  </r>
  <r>
    <s v="F1393"/>
    <x v="2"/>
    <s v="Atlantique"/>
    <x v="3"/>
    <x v="0"/>
    <x v="0"/>
    <n v="3.02"/>
    <n v="35104"/>
    <n v="29540"/>
    <n v="1.3"/>
    <x v="0"/>
    <n v="0.36"/>
    <x v="1"/>
    <n v="200"/>
    <n v="7"/>
    <n v="0.1585"/>
    <n v="15.85"/>
    <n v="32586"/>
    <n v="331"/>
    <s v="Local Market"/>
    <s v="Yes"/>
    <n v="9647177"/>
    <n v="83.866717041522605"/>
    <n v="99.99793383371059"/>
    <n v="1529077.5544999996"/>
    <n v="8118099.4455000004"/>
    <n v="9679763"/>
  </r>
  <r>
    <s v="F0711"/>
    <x v="1"/>
    <s v="Oyo"/>
    <x v="2"/>
    <x v="0"/>
    <x v="2"/>
    <n v="0.83"/>
    <n v="7799"/>
    <n v="6948"/>
    <n v="43.5"/>
    <x v="4"/>
    <n v="2.4300000000000002"/>
    <x v="0"/>
    <n v="10849"/>
    <n v="3"/>
    <n v="0.109"/>
    <n v="10.9"/>
    <n v="10007"/>
    <n v="106"/>
    <s v="Processor"/>
    <s v="Yes"/>
    <n v="708268"/>
    <n v="87.85865970554454"/>
    <n v="98.489575719606009"/>
    <n v="77201.211999999941"/>
    <n v="631066.78800000006"/>
    <n v="718275"/>
  </r>
  <r>
    <s v="F0637"/>
    <x v="0"/>
    <s v="Lomé"/>
    <x v="3"/>
    <x v="1"/>
    <x v="5"/>
    <n v="1.87"/>
    <n v="2895"/>
    <n v="2436"/>
    <n v="3.9"/>
    <x v="1"/>
    <n v="0.42"/>
    <x v="0"/>
    <n v="677"/>
    <n v="7"/>
    <n v="0.1585"/>
    <n v="15.85"/>
    <n v="27278"/>
    <n v="217"/>
    <s v="Local Market"/>
    <s v="No"/>
    <n v="495371"/>
    <n v="79.758058754536989"/>
    <n v="99.870467560446869"/>
    <n v="78516.30349999998"/>
    <n v="416854.69650000002"/>
    <n v="522649"/>
  </r>
  <r>
    <s v="F1289"/>
    <x v="3"/>
    <s v="Yamoussoukro"/>
    <x v="4"/>
    <x v="0"/>
    <x v="4"/>
    <n v="2.46"/>
    <n v="5946"/>
    <n v="5091"/>
    <n v="38.4"/>
    <x v="2"/>
    <n v="2.29"/>
    <x v="0"/>
    <n v="1346"/>
    <n v="7"/>
    <n v="0.14369999999999999"/>
    <n v="14.37"/>
    <n v="58029"/>
    <n v="225"/>
    <s v="Local Market"/>
    <s v="Yes"/>
    <n v="1074646"/>
    <n v="81.243019383318256"/>
    <n v="99.881166265698468"/>
    <n v="154426.6301999999"/>
    <n v="920219.3698000001"/>
    <n v="1132675"/>
  </r>
  <r>
    <s v="F1137"/>
    <x v="3"/>
    <s v="Bouaké"/>
    <x v="1"/>
    <x v="0"/>
    <x v="2"/>
    <n v="3.33"/>
    <n v="32487"/>
    <n v="20395"/>
    <n v="25.9"/>
    <x v="1"/>
    <n v="2.06"/>
    <x v="0"/>
    <n v="6067"/>
    <n v="30"/>
    <n v="0.37219999999999998"/>
    <n v="37.22"/>
    <n v="23764"/>
    <n v="89"/>
    <s v="Local Market"/>
    <s v="Yes"/>
    <n v="1767173"/>
    <n v="61.946970183764151"/>
    <n v="99.661238781710352"/>
    <n v="657741.79059999995"/>
    <n v="1109431.2094000001"/>
    <n v="1790937"/>
  </r>
  <r>
    <s v="F1018"/>
    <x v="1"/>
    <s v="Kaduna"/>
    <x v="3"/>
    <x v="1"/>
    <x v="7"/>
    <n v="4.32"/>
    <n v="103401"/>
    <n v="74014"/>
    <n v="21.4"/>
    <x v="2"/>
    <n v="1.0900000000000001"/>
    <x v="1"/>
    <n v="932"/>
    <n v="4"/>
    <n v="0.28420000000000001"/>
    <n v="28.42"/>
    <n v="139127"/>
    <n v="329"/>
    <s v="Local Market"/>
    <s v="No"/>
    <n v="23967041"/>
    <n v="71.166881222266426"/>
    <n v="99.996133769581292"/>
    <n v="6811433.0522000007"/>
    <n v="17155607.947799999"/>
    <n v="24106168"/>
  </r>
  <r>
    <s v="F1022"/>
    <x v="0"/>
    <s v="Central"/>
    <x v="4"/>
    <x v="1"/>
    <x v="5"/>
    <n v="1.8"/>
    <n v="2673"/>
    <n v="1731"/>
    <n v="5.4"/>
    <x v="2"/>
    <n v="1.01"/>
    <x v="0"/>
    <n v="200"/>
    <n v="30"/>
    <n v="0.35220000000000001"/>
    <n v="35.22"/>
    <n v="24091"/>
    <n v="221"/>
    <s v="Processor"/>
    <s v="No"/>
    <n v="354435"/>
    <n v="60.657126062674685"/>
    <n v="99.947163470937269"/>
    <n v="124832.00700000001"/>
    <n v="229602.99299999999"/>
    <n v="378526"/>
  </r>
  <r>
    <s v="F1258"/>
    <x v="0"/>
    <s v="Central"/>
    <x v="1"/>
    <x v="1"/>
    <x v="6"/>
    <n v="0.98"/>
    <n v="13047"/>
    <n v="10911"/>
    <n v="14.7"/>
    <x v="1"/>
    <n v="1.22"/>
    <x v="2"/>
    <n v="2799"/>
    <n v="3"/>
    <n v="0.16370000000000001"/>
    <n v="16.37"/>
    <n v="17618"/>
    <n v="233"/>
    <s v="Local Market"/>
    <s v="No"/>
    <n v="2496424"/>
    <n v="83.043934476830543"/>
    <n v="99.888665344493049"/>
    <n v="408664.60879999981"/>
    <n v="2087759.3912000002"/>
    <n v="2514042"/>
  </r>
  <r>
    <s v="F1143"/>
    <x v="3"/>
    <s v="Yamoussoukro"/>
    <x v="3"/>
    <x v="1"/>
    <x v="1"/>
    <n v="0.97"/>
    <n v="8067"/>
    <n v="6417"/>
    <n v="16.3"/>
    <x v="1"/>
    <n v="0.56000000000000005"/>
    <x v="0"/>
    <n v="4410"/>
    <n v="2"/>
    <n v="0.20449999999999999"/>
    <n v="20.45"/>
    <n v="11598"/>
    <n v="254"/>
    <s v="Local Market"/>
    <s v="No"/>
    <n v="1597611"/>
    <n v="78.976661856850157"/>
    <n v="99.725952315702941"/>
    <n v="326711.4495000001"/>
    <n v="1270899.5504999999"/>
    <n v="1609209"/>
  </r>
  <r>
    <s v="F1437"/>
    <x v="0"/>
    <s v="Kara"/>
    <x v="4"/>
    <x v="0"/>
    <x v="0"/>
    <n v="2.9"/>
    <n v="22363"/>
    <n v="20875"/>
    <n v="4.4000000000000004"/>
    <x v="0"/>
    <n v="0.24"/>
    <x v="0"/>
    <n v="514"/>
    <n v="3"/>
    <n v="6.6500000000000004E-2"/>
    <n v="6.65"/>
    <n v="46748"/>
    <n v="273"/>
    <s v="Local Market"/>
    <s v="No"/>
    <n v="5594625"/>
    <n v="92.576442605372847"/>
    <n v="99.990888742864541"/>
    <n v="372042.5625"/>
    <n v="5222582.4375"/>
    <n v="5641373"/>
  </r>
  <r>
    <s v="F1319"/>
    <x v="0"/>
    <s v="Lomé"/>
    <x v="3"/>
    <x v="0"/>
    <x v="0"/>
    <n v="5.31"/>
    <n v="56307"/>
    <n v="50929"/>
    <n v="2.1"/>
    <x v="0"/>
    <n v="0.48"/>
    <x v="0"/>
    <n v="249"/>
    <n v="1"/>
    <n v="9.5500000000000002E-2"/>
    <n v="9.5500000000000007"/>
    <n v="90704"/>
    <n v="246"/>
    <s v="Local Market"/>
    <s v="No"/>
    <n v="12312296"/>
    <n v="89.788532871079568"/>
    <n v="99.997992421188414"/>
    <n v="1175824.2680000011"/>
    <n v="11136471.731999999"/>
    <n v="12403000"/>
  </r>
  <r>
    <s v="F0024"/>
    <x v="3"/>
    <s v="Yamoussoukro"/>
    <x v="3"/>
    <x v="1"/>
    <x v="5"/>
    <n v="1.6"/>
    <n v="2746"/>
    <n v="2511"/>
    <n v="11.4"/>
    <x v="1"/>
    <n v="0.52"/>
    <x v="0"/>
    <n v="2833"/>
    <n v="3"/>
    <n v="8.5500000000000007E-2"/>
    <n v="8.5500000000000007"/>
    <n v="12848"/>
    <n v="192"/>
    <s v="Local Market"/>
    <s v="No"/>
    <n v="461610"/>
    <n v="88.973596187649903"/>
    <n v="99.402897622128833"/>
    <n v="39467.655000000028"/>
    <n v="422142.34499999997"/>
    <n v="474458"/>
  </r>
  <r>
    <s v="F0943"/>
    <x v="4"/>
    <s v="Ashanti"/>
    <x v="2"/>
    <x v="0"/>
    <x v="7"/>
    <n v="3.2"/>
    <n v="72419"/>
    <n v="54292"/>
    <n v="11.9"/>
    <x v="0"/>
    <n v="1.48"/>
    <x v="2"/>
    <n v="1895"/>
    <n v="2"/>
    <n v="0.25030000000000002"/>
    <n v="25.03"/>
    <n v="68206"/>
    <n v="372"/>
    <s v="Processor"/>
    <s v="No"/>
    <n v="19924557"/>
    <n v="74.71423726125299"/>
    <n v="99.990521570230186"/>
    <n v="4987116.6170999985"/>
    <n v="14937440.382900001"/>
    <n v="19992763"/>
  </r>
  <r>
    <s v="F0634"/>
    <x v="2"/>
    <s v="Atlantique"/>
    <x v="3"/>
    <x v="1"/>
    <x v="2"/>
    <n v="0.65"/>
    <n v="8136"/>
    <n v="6671"/>
    <n v="10.3"/>
    <x v="1"/>
    <n v="1.64"/>
    <x v="0"/>
    <n v="2417"/>
    <n v="7"/>
    <n v="0.18"/>
    <n v="18"/>
    <n v="8080"/>
    <n v="93"/>
    <s v="Processor"/>
    <s v="Yes"/>
    <n v="603702"/>
    <n v="80.916999846350507"/>
    <n v="99.604924630015262"/>
    <n v="108666.35999999999"/>
    <n v="495035.64"/>
    <n v="611782"/>
  </r>
  <r>
    <s v="F0077"/>
    <x v="0"/>
    <s v="Savanes"/>
    <x v="4"/>
    <x v="0"/>
    <x v="6"/>
    <n v="0.91"/>
    <n v="15876"/>
    <n v="12718"/>
    <n v="11.8"/>
    <x v="1"/>
    <n v="1.64"/>
    <x v="1"/>
    <n v="2221"/>
    <n v="3"/>
    <n v="0.19889999999999999"/>
    <n v="19.89"/>
    <n v="25431"/>
    <n v="335"/>
    <s v="Local Market"/>
    <s v="No"/>
    <n v="4190273"/>
    <n v="79.626740878866258"/>
    <n v="99.947316035471175"/>
    <n v="833445.29969999986"/>
    <n v="3356827.7003000001"/>
    <n v="4215704"/>
  </r>
  <r>
    <s v="F0909"/>
    <x v="3"/>
    <s v="Bouaké"/>
    <x v="4"/>
    <x v="0"/>
    <x v="2"/>
    <n v="2.59"/>
    <n v="39256"/>
    <n v="29387"/>
    <n v="1"/>
    <x v="4"/>
    <n v="1.08"/>
    <x v="0"/>
    <n v="237"/>
    <n v="14"/>
    <n v="0.25140000000000001"/>
    <n v="25.14"/>
    <n v="15144"/>
    <n v="108"/>
    <s v="Local Market"/>
    <s v="Yes"/>
    <n v="3126678"/>
    <n v="74.499164841292725"/>
    <n v="99.992456606389553"/>
    <n v="786046.84920000006"/>
    <n v="2340631.1507999999"/>
    <n v="3141822"/>
  </r>
  <r>
    <s v="F1476"/>
    <x v="0"/>
    <s v="Kara"/>
    <x v="2"/>
    <x v="0"/>
    <x v="4"/>
    <n v="0.78"/>
    <n v="1402"/>
    <n v="865"/>
    <n v="26.9"/>
    <x v="2"/>
    <n v="1.71"/>
    <x v="2"/>
    <n v="923"/>
    <n v="30"/>
    <n v="0.38270000000000004"/>
    <n v="38.270000000000003"/>
    <n v="13632"/>
    <n v="208"/>
    <s v="Local Market"/>
    <s v="No"/>
    <n v="163566"/>
    <n v="56.981056106728069"/>
    <n v="99.479113759748984"/>
    <n v="62596.708200000008"/>
    <n v="100969.29179999999"/>
    <n v="177198"/>
  </r>
  <r>
    <s v="F1339"/>
    <x v="1"/>
    <s v="Kano"/>
    <x v="4"/>
    <x v="0"/>
    <x v="6"/>
    <n v="1.03"/>
    <n v="13489"/>
    <n v="11444"/>
    <n v="8.3000000000000007"/>
    <x v="1"/>
    <n v="0.56000000000000005"/>
    <x v="2"/>
    <n v="2580"/>
    <n v="2"/>
    <n v="0.15160000000000001"/>
    <n v="15.16"/>
    <n v="33308"/>
    <n v="339"/>
    <s v="Processor"/>
    <s v="No"/>
    <n v="3804833"/>
    <n v="84.103744943189938"/>
    <n v="99.93277995779728"/>
    <n v="576812.68280000007"/>
    <n v="3228020.3171999999"/>
    <n v="3838141"/>
  </r>
  <r>
    <s v="F0390"/>
    <x v="3"/>
    <s v="Korhogo"/>
    <x v="0"/>
    <x v="1"/>
    <x v="1"/>
    <n v="2.75"/>
    <n v="19508"/>
    <n v="15504"/>
    <n v="67.7"/>
    <x v="1"/>
    <n v="2.06"/>
    <x v="2"/>
    <n v="17925"/>
    <n v="1"/>
    <n v="0.20519999999999999"/>
    <n v="20.52"/>
    <n v="55579"/>
    <n v="311"/>
    <s v="Local Market"/>
    <s v="No"/>
    <n v="4700023"/>
    <n v="78.551112569975359"/>
    <n v="99.623076111079101"/>
    <n v="964444.71960000042"/>
    <n v="3735578.2803999996"/>
    <n v="4755602"/>
  </r>
  <r>
    <s v="F0780"/>
    <x v="1"/>
    <s v="Enugu"/>
    <x v="4"/>
    <x v="1"/>
    <x v="6"/>
    <n v="0.94"/>
    <n v="13665"/>
    <n v="11367"/>
    <n v="2.9"/>
    <x v="0"/>
    <n v="0.92"/>
    <x v="2"/>
    <n v="398"/>
    <n v="3"/>
    <n v="0.1681"/>
    <n v="16.809999999999999"/>
    <n v="23323"/>
    <n v="364"/>
    <s v="Local Market"/>
    <s v="No"/>
    <n v="4072492"/>
    <n v="82.716287107694072"/>
    <n v="99.990282764236184"/>
    <n v="684585.90519999992"/>
    <n v="3387906.0948000001"/>
    <n v="4095815"/>
  </r>
  <r>
    <s v="F1119"/>
    <x v="2"/>
    <s v="Zou"/>
    <x v="0"/>
    <x v="0"/>
    <x v="7"/>
    <n v="5.64"/>
    <n v="84760"/>
    <n v="58128"/>
    <n v="1"/>
    <x v="2"/>
    <n v="0.36"/>
    <x v="0"/>
    <n v="200"/>
    <n v="7"/>
    <n v="0.31420000000000003"/>
    <n v="31.42"/>
    <n v="125967"/>
    <n v="450"/>
    <s v="Processor"/>
    <s v="No"/>
    <n v="25769857"/>
    <n v="68.246401159507414"/>
    <n v="99.99922767470153"/>
    <n v="8096889.0694000013"/>
    <n v="17672967.930599999"/>
    <n v="25895824"/>
  </r>
  <r>
    <s v="F0822"/>
    <x v="0"/>
    <s v="Savanes"/>
    <x v="2"/>
    <x v="0"/>
    <x v="2"/>
    <n v="1.85"/>
    <n v="26157"/>
    <n v="21796"/>
    <n v="15.4"/>
    <x v="2"/>
    <n v="0.6"/>
    <x v="0"/>
    <n v="425"/>
    <n v="7"/>
    <n v="0.16670000000000001"/>
    <n v="16.670000000000002"/>
    <n v="15175"/>
    <n v="97"/>
    <s v="Export"/>
    <s v="No"/>
    <n v="2077470"/>
    <n v="82.725725146883491"/>
    <n v="99.979690774116008"/>
    <n v="346314.24900000007"/>
    <n v="1731155.7509999999"/>
    <n v="2092645"/>
  </r>
  <r>
    <s v="F0861"/>
    <x v="3"/>
    <s v="Abidjan"/>
    <x v="4"/>
    <x v="0"/>
    <x v="6"/>
    <n v="1.21"/>
    <n v="17983"/>
    <n v="15179"/>
    <n v="23.5"/>
    <x v="1"/>
    <n v="1.61"/>
    <x v="2"/>
    <n v="6055"/>
    <n v="3"/>
    <n v="0.15590000000000001"/>
    <n v="15.59"/>
    <n v="21738"/>
    <n v="408"/>
    <s v="Local Market"/>
    <s v="Yes"/>
    <n v="6103309"/>
    <n v="84.110426040812413"/>
    <n v="99.90114361571429"/>
    <n v="951505.87310000043"/>
    <n v="5151803.1268999996"/>
    <n v="6125047"/>
  </r>
  <r>
    <s v="F1065"/>
    <x v="4"/>
    <s v="Northern"/>
    <x v="3"/>
    <x v="0"/>
    <x v="6"/>
    <n v="2.39"/>
    <n v="29047"/>
    <n v="24193"/>
    <n v="31.3"/>
    <x v="1"/>
    <n v="1.99"/>
    <x v="1"/>
    <n v="8417"/>
    <n v="2"/>
    <n v="0.1671"/>
    <n v="16.71"/>
    <n v="78696"/>
    <n v="266"/>
    <s v="Local Market"/>
    <s v="Yes"/>
    <n v="6283872"/>
    <n v="82.259820072649902"/>
    <n v="99.867710647650441"/>
    <n v="1050035.0112000005"/>
    <n v="5233836.9887999995"/>
    <n v="6362568"/>
  </r>
  <r>
    <s v="F0052"/>
    <x v="2"/>
    <s v="Mono"/>
    <x v="1"/>
    <x v="0"/>
    <x v="4"/>
    <n v="0.89"/>
    <n v="1933"/>
    <n v="1484"/>
    <n v="5.8"/>
    <x v="2"/>
    <n v="0.38"/>
    <x v="0"/>
    <n v="201"/>
    <n v="14"/>
    <n v="0.23199999999999998"/>
    <n v="23.2"/>
    <n v="11582"/>
    <n v="206"/>
    <s v="Local Market"/>
    <s v="No"/>
    <n v="290864"/>
    <n v="73.858987058846864"/>
    <n v="99.933541855405593"/>
    <n v="67480.448000000004"/>
    <n v="223383.552"/>
    <n v="302446"/>
  </r>
  <r>
    <s v="F0488"/>
    <x v="2"/>
    <s v="Mono"/>
    <x v="0"/>
    <x v="1"/>
    <x v="6"/>
    <n v="2.4300000000000002"/>
    <n v="29892"/>
    <n v="23764"/>
    <n v="17.399999999999999"/>
    <x v="2"/>
    <n v="1.31"/>
    <x v="0"/>
    <n v="584"/>
    <n v="2"/>
    <n v="0.20499999999999999"/>
    <n v="20.5"/>
    <n v="60625"/>
    <n v="360"/>
    <s v="Processor"/>
    <s v="No"/>
    <n v="8408281"/>
    <n v="78.93089609212808"/>
    <n v="99.993104186066063"/>
    <n v="1723697.6049999995"/>
    <n v="6684583.3950000005"/>
    <n v="8468906"/>
  </r>
  <r>
    <s v="F0087"/>
    <x v="2"/>
    <s v="Ouémé"/>
    <x v="3"/>
    <x v="0"/>
    <x v="4"/>
    <n v="1.73"/>
    <n v="3028"/>
    <n v="2863"/>
    <n v="32.299999999999997"/>
    <x v="0"/>
    <n v="2.0499999999999998"/>
    <x v="0"/>
    <n v="3755"/>
    <n v="1"/>
    <n v="5.4299999999999994E-2"/>
    <n v="5.43"/>
    <n v="26707"/>
    <n v="230"/>
    <s v="Processor"/>
    <s v="No"/>
    <n v="621444"/>
    <n v="90.673252189690373"/>
    <n v="99.420659691954498"/>
    <n v="33744.409199999995"/>
    <n v="587699.59080000001"/>
    <n v="648151"/>
  </r>
  <r>
    <s v="F0935"/>
    <x v="4"/>
    <s v="Central"/>
    <x v="0"/>
    <x v="1"/>
    <x v="3"/>
    <n v="3.28"/>
    <n v="9524"/>
    <n v="7511"/>
    <n v="1"/>
    <x v="0"/>
    <n v="1.27"/>
    <x v="0"/>
    <n v="200"/>
    <n v="14"/>
    <n v="0.21129999999999999"/>
    <n v="21.13"/>
    <n v="56772"/>
    <n v="358"/>
    <s v="Local Market"/>
    <s v="Yes"/>
    <n v="2605077"/>
    <n v="77.187858135453951"/>
    <n v="99.992486425788996"/>
    <n v="550452.77010000008"/>
    <n v="2054624.2298999999"/>
    <n v="2661849"/>
  </r>
  <r>
    <s v="F0867"/>
    <x v="4"/>
    <s v="Northern"/>
    <x v="3"/>
    <x v="0"/>
    <x v="3"/>
    <n v="1.7"/>
    <n v="5411"/>
    <n v="4295"/>
    <n v="77.3"/>
    <x v="1"/>
    <n v="2.25"/>
    <x v="0"/>
    <n v="15777"/>
    <n v="14"/>
    <n v="0.20610000000000001"/>
    <n v="20.61"/>
    <n v="52230"/>
    <n v="390"/>
    <s v="Export"/>
    <s v="No"/>
    <n v="1590293"/>
    <n v="76.865505852886088"/>
    <n v="99.039465505201449"/>
    <n v="327759.38729999983"/>
    <n v="1262533.6127000002"/>
    <n v="1642523"/>
  </r>
  <r>
    <s v="F0750"/>
    <x v="0"/>
    <s v="Plateaux"/>
    <x v="3"/>
    <x v="0"/>
    <x v="2"/>
    <n v="0.76"/>
    <n v="11485"/>
    <n v="9091"/>
    <n v="5.9"/>
    <x v="1"/>
    <n v="0.46"/>
    <x v="2"/>
    <n v="1157"/>
    <n v="14"/>
    <n v="0.2084"/>
    <n v="20.84"/>
    <n v="5713"/>
    <n v="87"/>
    <s v="Local Market"/>
    <s v="No"/>
    <n v="776138"/>
    <n v="78.581576387316758"/>
    <n v="99.852017839716268"/>
    <n v="161747.15919999999"/>
    <n v="614390.84080000001"/>
    <n v="781851"/>
  </r>
  <r>
    <s v="F1474"/>
    <x v="3"/>
    <s v="Korhogo"/>
    <x v="4"/>
    <x v="0"/>
    <x v="4"/>
    <n v="2.4700000000000002"/>
    <n v="6620"/>
    <n v="5601"/>
    <n v="9.6"/>
    <x v="0"/>
    <n v="1.66"/>
    <x v="1"/>
    <n v="1585"/>
    <n v="7"/>
    <n v="0.15390000000000001"/>
    <n v="15.39"/>
    <n v="35325"/>
    <n v="241"/>
    <s v="Processor"/>
    <s v="No"/>
    <n v="1299433"/>
    <n v="82.370756444239319"/>
    <n v="99.881251882363699"/>
    <n v="199982.7387000001"/>
    <n v="1099450.2612999999"/>
    <n v="1334758"/>
  </r>
  <r>
    <s v="F1362"/>
    <x v="1"/>
    <s v="Ogun"/>
    <x v="4"/>
    <x v="1"/>
    <x v="1"/>
    <n v="3.4"/>
    <n v="21771"/>
    <n v="16598"/>
    <n v="25.4"/>
    <x v="0"/>
    <n v="1.43"/>
    <x v="1"/>
    <n v="4536"/>
    <n v="3"/>
    <n v="0.23760000000000001"/>
    <n v="23.76"/>
    <n v="57013"/>
    <n v="342"/>
    <s v="Local Market"/>
    <s v="Yes"/>
    <n v="5558202"/>
    <n v="75.465911898297747"/>
    <n v="99.919219477793817"/>
    <n v="1320628.7952000005"/>
    <n v="4237573.2047999995"/>
    <n v="5615215"/>
  </r>
  <r>
    <s v="F0653"/>
    <x v="2"/>
    <s v="Atlantique"/>
    <x v="0"/>
    <x v="0"/>
    <x v="6"/>
    <n v="0.96"/>
    <n v="12593"/>
    <n v="10274"/>
    <n v="13.6"/>
    <x v="1"/>
    <n v="0.56000000000000005"/>
    <x v="0"/>
    <n v="3249"/>
    <n v="2"/>
    <n v="0.18410000000000001"/>
    <n v="18.41"/>
    <n v="16066"/>
    <n v="372"/>
    <s v="Local Market"/>
    <s v="No"/>
    <n v="3764394"/>
    <n v="81.243263110838356"/>
    <n v="99.914058077588436"/>
    <n v="693024.93540000031"/>
    <n v="3071369.0645999997"/>
    <n v="3780460"/>
  </r>
  <r>
    <s v="F1303"/>
    <x v="4"/>
    <s v="Northern"/>
    <x v="0"/>
    <x v="1"/>
    <x v="5"/>
    <n v="3.5"/>
    <n v="5148"/>
    <n v="4336"/>
    <n v="15.8"/>
    <x v="1"/>
    <n v="0.56999999999999995"/>
    <x v="2"/>
    <n v="4302"/>
    <n v="7"/>
    <n v="0.15759999999999999"/>
    <n v="15.76"/>
    <n v="28860"/>
    <n v="232"/>
    <s v="Local Market"/>
    <s v="Yes"/>
    <n v="962731"/>
    <n v="81.788216552994129"/>
    <n v="99.566151770235905"/>
    <n v="151726.40559999994"/>
    <n v="811004.59440000006"/>
    <n v="991591"/>
  </r>
  <r>
    <s v="F0374"/>
    <x v="3"/>
    <s v="Sassandra"/>
    <x v="0"/>
    <x v="0"/>
    <x v="2"/>
    <n v="8.6"/>
    <n v="101077"/>
    <n v="62010"/>
    <n v="10.1"/>
    <x v="1"/>
    <n v="0.75"/>
    <x v="1"/>
    <n v="2655"/>
    <n v="30"/>
    <n v="0.38650000000000001"/>
    <n v="38.65"/>
    <n v="52627"/>
    <n v="91"/>
    <s v="Local Market"/>
    <s v="No"/>
    <n v="5531199"/>
    <n v="60.771782403319875"/>
    <n v="99.952451956776585"/>
    <n v="2137808.4135000003"/>
    <n v="3393390.5864999997"/>
    <n v="5583826"/>
  </r>
  <r>
    <s v="F0101"/>
    <x v="1"/>
    <s v="Lagos"/>
    <x v="0"/>
    <x v="0"/>
    <x v="3"/>
    <n v="0.56000000000000005"/>
    <n v="2010"/>
    <n v="1320"/>
    <n v="11.7"/>
    <x v="1"/>
    <n v="1.4"/>
    <x v="2"/>
    <n v="2677"/>
    <n v="30"/>
    <n v="0.34289999999999998"/>
    <n v="34.29"/>
    <n v="14693"/>
    <n v="366"/>
    <s v="Local Market"/>
    <s v="Yes"/>
    <n v="460919"/>
    <n v="63.680032232155625"/>
    <n v="99.437146245258745"/>
    <n v="158049.1251"/>
    <n v="302869.8749"/>
    <n v="475612"/>
  </r>
  <r>
    <s v="F1123"/>
    <x v="3"/>
    <s v="Yamoussoukro"/>
    <x v="3"/>
    <x v="0"/>
    <x v="0"/>
    <n v="1.1599999999999999"/>
    <n v="9622"/>
    <n v="7649"/>
    <n v="65.7"/>
    <x v="1"/>
    <n v="2.2200000000000002"/>
    <x v="2"/>
    <n v="15952"/>
    <n v="14"/>
    <n v="0.20499999999999999"/>
    <n v="20.5"/>
    <n v="15031"/>
    <n v="299"/>
    <s v="Local Market"/>
    <s v="No"/>
    <n v="2233198"/>
    <n v="78.968486306332679"/>
    <n v="99.290463738346929"/>
    <n v="457805.58999999985"/>
    <n v="1775392.4100000001"/>
    <n v="2248229"/>
  </r>
  <r>
    <s v="F1252"/>
    <x v="4"/>
    <s v="Greater Accra"/>
    <x v="3"/>
    <x v="0"/>
    <x v="6"/>
    <n v="0.61"/>
    <n v="8517"/>
    <n v="7186"/>
    <n v="64.900000000000006"/>
    <x v="0"/>
    <n v="2.04"/>
    <x v="2"/>
    <n v="8438"/>
    <n v="3"/>
    <n v="0.15620000000000001"/>
    <n v="15.62"/>
    <n v="15494"/>
    <n v="272"/>
    <s v="Local Market"/>
    <s v="No"/>
    <n v="1911115"/>
    <n v="83.701406824114287"/>
    <n v="99.562028413653209"/>
    <n v="298516.16299999994"/>
    <n v="1612598.8370000001"/>
    <n v="1926609"/>
  </r>
  <r>
    <s v="F0330"/>
    <x v="3"/>
    <s v="Bouaké"/>
    <x v="4"/>
    <x v="0"/>
    <x v="7"/>
    <n v="1.89"/>
    <n v="42997"/>
    <n v="30115"/>
    <n v="21.4"/>
    <x v="1"/>
    <n v="0.91"/>
    <x v="0"/>
    <n v="5919"/>
    <n v="1"/>
    <n v="0.29960000000000003"/>
    <n v="29.96"/>
    <n v="50766"/>
    <n v="417"/>
    <s v="Export"/>
    <s v="No"/>
    <n v="12375691"/>
    <n v="69.753864487681398"/>
    <n v="99.952367758565458"/>
    <n v="3707757.0236000009"/>
    <n v="8667933.9763999991"/>
    <n v="12426457"/>
  </r>
  <r>
    <s v="F0364"/>
    <x v="4"/>
    <s v="Northern"/>
    <x v="0"/>
    <x v="0"/>
    <x v="7"/>
    <n v="0.69"/>
    <n v="17518"/>
    <n v="12173"/>
    <n v="6"/>
    <x v="2"/>
    <n v="0.21"/>
    <x v="0"/>
    <n v="263"/>
    <n v="5"/>
    <n v="0.30510000000000004"/>
    <n v="30.51"/>
    <n v="26421"/>
    <n v="405"/>
    <s v="Local Market"/>
    <s v="Yes"/>
    <n v="4854081"/>
    <n v="69.113810155184851"/>
    <n v="99.994611210076343"/>
    <n v="1480980.1131000002"/>
    <n v="3373100.8868999998"/>
    <n v="4880502"/>
  </r>
  <r>
    <s v="F0782"/>
    <x v="3"/>
    <s v="Bouaké"/>
    <x v="3"/>
    <x v="1"/>
    <x v="5"/>
    <n v="3.11"/>
    <n v="4447"/>
    <n v="2745"/>
    <n v="13.8"/>
    <x v="1"/>
    <n v="1.05"/>
    <x v="0"/>
    <n v="3116"/>
    <n v="30"/>
    <n v="0.3826"/>
    <n v="38.26"/>
    <n v="32119"/>
    <n v="225"/>
    <s v="Processor"/>
    <s v="Yes"/>
    <n v="576214"/>
    <n v="58.480227704234352"/>
    <n v="99.48778054124962"/>
    <n v="220459.47640000004"/>
    <n v="355754.52359999996"/>
    <n v="608333"/>
  </r>
  <r>
    <s v="F0027"/>
    <x v="3"/>
    <s v="Bouaké"/>
    <x v="2"/>
    <x v="0"/>
    <x v="0"/>
    <n v="1.42"/>
    <n v="13728"/>
    <n v="5491"/>
    <n v="1.8"/>
    <x v="1"/>
    <n v="1.18"/>
    <x v="1"/>
    <n v="498"/>
    <n v="60"/>
    <n v="0.6"/>
    <n v="60"/>
    <n v="12758"/>
    <n v="311"/>
    <s v="Local Market"/>
    <s v="Yes"/>
    <n v="1677368"/>
    <n v="39.698058014609565"/>
    <n v="99.970534741196815"/>
    <n v="1006420.7999999999"/>
    <n v="670947.20000000007"/>
    <n v="1690126"/>
  </r>
  <r>
    <s v="F0229"/>
    <x v="1"/>
    <s v="Rivers"/>
    <x v="3"/>
    <x v="1"/>
    <x v="4"/>
    <n v="0.48"/>
    <n v="739"/>
    <n v="553"/>
    <n v="12.9"/>
    <x v="1"/>
    <n v="0.67"/>
    <x v="0"/>
    <n v="3224"/>
    <n v="14"/>
    <n v="0.25079999999999997"/>
    <n v="25.08"/>
    <n v="10802"/>
    <n v="197"/>
    <s v="Local Market"/>
    <s v="No"/>
    <n v="93826"/>
    <n v="67.185112207057401"/>
    <n v="96.918606873876982"/>
    <n v="23531.560799999992"/>
    <n v="70294.439200000008"/>
    <n v="104628"/>
  </r>
  <r>
    <s v="F0176"/>
    <x v="1"/>
    <s v="Lagos"/>
    <x v="0"/>
    <x v="1"/>
    <x v="6"/>
    <n v="0.73"/>
    <n v="7810"/>
    <n v="6247"/>
    <n v="7.1"/>
    <x v="2"/>
    <n v="0.33"/>
    <x v="0"/>
    <n v="339"/>
    <n v="3"/>
    <n v="0.20010000000000003"/>
    <n v="20.010000000000002"/>
    <n v="16498"/>
    <n v="409"/>
    <s v="Local Market"/>
    <s v="No"/>
    <n v="2512636"/>
    <n v="79.468210715604627"/>
    <n v="99.98659620249461"/>
    <n v="502778.46360000013"/>
    <n v="2009857.5363999999"/>
    <n v="2529134"/>
  </r>
  <r>
    <s v="F1297"/>
    <x v="1"/>
    <s v="Oyo"/>
    <x v="4"/>
    <x v="0"/>
    <x v="5"/>
    <n v="2.99"/>
    <n v="3223"/>
    <n v="2561"/>
    <n v="18.399999999999999"/>
    <x v="1"/>
    <n v="1.34"/>
    <x v="0"/>
    <n v="5181"/>
    <n v="14"/>
    <n v="0.2051"/>
    <n v="20.51"/>
    <n v="41823"/>
    <n v="248"/>
    <s v="Export"/>
    <s v="No"/>
    <n v="581773"/>
    <n v="74.158807577341733"/>
    <n v="99.169173631646132"/>
    <n v="119321.64230000001"/>
    <n v="462451.35769999999"/>
    <n v="623596"/>
  </r>
  <r>
    <s v="F0767"/>
    <x v="0"/>
    <s v="Central"/>
    <x v="1"/>
    <x v="0"/>
    <x v="5"/>
    <n v="5.74"/>
    <n v="10741"/>
    <n v="8327"/>
    <n v="12"/>
    <x v="1"/>
    <n v="0.5"/>
    <x v="2"/>
    <n v="2806"/>
    <n v="14"/>
    <n v="0.22469999999999998"/>
    <n v="22.47"/>
    <n v="86606"/>
    <n v="179"/>
    <s v="Export"/>
    <s v="Yes"/>
    <n v="1386216"/>
    <n v="72.971021942909601"/>
    <n v="99.809481390147624"/>
    <n v="311482.7352"/>
    <n v="1074733.2648"/>
    <n v="1472822"/>
  </r>
  <r>
    <s v="F0008"/>
    <x v="1"/>
    <s v="Rivers"/>
    <x v="3"/>
    <x v="0"/>
    <x v="0"/>
    <n v="0.54"/>
    <n v="3652"/>
    <n v="3079"/>
    <n v="28.9"/>
    <x v="1"/>
    <n v="1.23"/>
    <x v="1"/>
    <n v="7483"/>
    <n v="7"/>
    <n v="0.15689999999999998"/>
    <n v="15.69"/>
    <n v="10057"/>
    <n v="257"/>
    <s v="Local Market"/>
    <s v="No"/>
    <n v="765850"/>
    <n v="83.217207087962862"/>
    <n v="99.035580295061138"/>
    <n v="120161.86499999999"/>
    <n v="645688.13500000001"/>
    <n v="775907"/>
  </r>
  <r>
    <s v="F0487"/>
    <x v="1"/>
    <s v="Kaduna"/>
    <x v="2"/>
    <x v="0"/>
    <x v="5"/>
    <n v="1.83"/>
    <n v="2792"/>
    <n v="2389"/>
    <n v="3.7"/>
    <x v="0"/>
    <n v="1.24"/>
    <x v="0"/>
    <n v="553"/>
    <n v="7"/>
    <n v="0.14419999999999999"/>
    <n v="14.42"/>
    <n v="22962"/>
    <n v="229"/>
    <s v="Local Market"/>
    <s v="No"/>
    <n v="518096"/>
    <n v="81.948064126211989"/>
    <n v="99.897792842911485"/>
    <n v="74709.44319999998"/>
    <n v="443386.55680000002"/>
    <n v="541058"/>
  </r>
  <r>
    <s v="F0947"/>
    <x v="2"/>
    <s v="Borgou"/>
    <x v="3"/>
    <x v="1"/>
    <x v="6"/>
    <n v="1.1499999999999999"/>
    <n v="18137"/>
    <n v="13925"/>
    <n v="10.7"/>
    <x v="1"/>
    <n v="1.28"/>
    <x v="1"/>
    <n v="2662"/>
    <n v="5"/>
    <n v="0.23219999999999999"/>
    <n v="23.22"/>
    <n v="21361"/>
    <n v="281"/>
    <s v="Local Market"/>
    <s v="No"/>
    <n v="3849773"/>
    <n v="76.356326321951144"/>
    <n v="99.931234620139733"/>
    <n v="893917.29059999995"/>
    <n v="2955855.7094000001"/>
    <n v="3871134"/>
  </r>
  <r>
    <s v="F1098"/>
    <x v="0"/>
    <s v="Plateaux"/>
    <x v="0"/>
    <x v="1"/>
    <x v="4"/>
    <n v="2.34"/>
    <n v="4071"/>
    <n v="2299"/>
    <n v="13.4"/>
    <x v="4"/>
    <n v="1.28"/>
    <x v="2"/>
    <n v="1873"/>
    <n v="30"/>
    <n v="0.43509999999999999"/>
    <n v="43.51"/>
    <n v="41874"/>
    <n v="278"/>
    <s v="Local Market"/>
    <s v="No"/>
    <n v="588984"/>
    <n v="52.740404591841582"/>
    <n v="99.703102758465462"/>
    <n v="256266.93840000004"/>
    <n v="332717.06159999996"/>
    <n v="630858"/>
  </r>
  <r>
    <s v="F0437"/>
    <x v="3"/>
    <s v="Yamoussoukro"/>
    <x v="2"/>
    <x v="0"/>
    <x v="4"/>
    <n v="5.09"/>
    <n v="9110"/>
    <n v="7205"/>
    <n v="7.7"/>
    <x v="0"/>
    <n v="0.87"/>
    <x v="2"/>
    <n v="1246"/>
    <n v="14"/>
    <n v="0.20910000000000001"/>
    <n v="20.91"/>
    <n v="113536"/>
    <n v="259"/>
    <s v="Processor"/>
    <s v="No"/>
    <n v="1732653"/>
    <n v="74.226163068894891"/>
    <n v="99.932509618462689"/>
    <n v="362297.74230000004"/>
    <n v="1370355.2577"/>
    <n v="1846189"/>
  </r>
  <r>
    <s v="F0797"/>
    <x v="1"/>
    <s v="Kano"/>
    <x v="4"/>
    <x v="1"/>
    <x v="6"/>
    <n v="2.2200000000000002"/>
    <n v="16762"/>
    <n v="13853"/>
    <n v="16"/>
    <x v="1"/>
    <n v="1.3"/>
    <x v="2"/>
    <n v="4293"/>
    <n v="2"/>
    <n v="0.17350000000000002"/>
    <n v="17.350000000000001"/>
    <n v="75065"/>
    <n v="353"/>
    <s v="Local Market"/>
    <s v="Yes"/>
    <n v="4761850"/>
    <n v="81.367338996033624"/>
    <n v="99.91124508080047"/>
    <n v="826180.97500000009"/>
    <n v="3935669.0249999999"/>
    <n v="4836915"/>
  </r>
  <r>
    <s v="F0130"/>
    <x v="2"/>
    <s v="Borgou"/>
    <x v="2"/>
    <x v="0"/>
    <x v="4"/>
    <n v="1.04"/>
    <n v="2561"/>
    <n v="2148"/>
    <n v="14.6"/>
    <x v="1"/>
    <n v="1.83"/>
    <x v="0"/>
    <n v="3373"/>
    <n v="7"/>
    <n v="0.16089999999999999"/>
    <n v="16.09"/>
    <n v="21087"/>
    <n v="196"/>
    <s v="Local Market"/>
    <s v="Yes"/>
    <n v="392338"/>
    <n v="79.630118110902814"/>
    <n v="99.184132551248723"/>
    <n v="63127.184200000018"/>
    <n v="329210.81579999998"/>
    <n v="413425"/>
  </r>
  <r>
    <s v="F0984"/>
    <x v="2"/>
    <s v="Ouémé"/>
    <x v="0"/>
    <x v="1"/>
    <x v="1"/>
    <n v="0.97"/>
    <n v="9781"/>
    <n v="7260"/>
    <n v="37"/>
    <x v="4"/>
    <n v="2.2000000000000002"/>
    <x v="0"/>
    <n v="5592"/>
    <n v="7"/>
    <n v="0.25769999999999998"/>
    <n v="25.77"/>
    <n v="17045"/>
    <n v="286"/>
    <s v="Local Market"/>
    <s v="No"/>
    <n v="2032960"/>
    <n v="73.612806212667763"/>
    <n v="99.727220177511768"/>
    <n v="523893.79200000013"/>
    <n v="1509066.2079999999"/>
    <n v="2050005"/>
  </r>
  <r>
    <s v="F0168"/>
    <x v="1"/>
    <s v="Kano"/>
    <x v="4"/>
    <x v="0"/>
    <x v="7"/>
    <n v="4.33"/>
    <n v="134183"/>
    <n v="89540"/>
    <n v="5.9"/>
    <x v="2"/>
    <n v="0.86"/>
    <x v="2"/>
    <n v="247"/>
    <n v="5"/>
    <n v="0.33270000000000005"/>
    <n v="33.270000000000003"/>
    <n v="170244"/>
    <n v="356"/>
    <s v="Local Market"/>
    <s v="No"/>
    <n v="31386987"/>
    <n v="66.370007004416834"/>
    <n v="99.999217295078907"/>
    <n v="10442450.574900001"/>
    <n v="20944536.425099999"/>
    <n v="31557231"/>
  </r>
  <r>
    <s v="F0031"/>
    <x v="4"/>
    <s v="Central"/>
    <x v="2"/>
    <x v="1"/>
    <x v="4"/>
    <n v="2.61"/>
    <n v="5395"/>
    <n v="5077"/>
    <n v="17.600000000000001"/>
    <x v="2"/>
    <n v="0.83"/>
    <x v="2"/>
    <n v="678"/>
    <n v="3"/>
    <n v="5.8799999999999998E-2"/>
    <n v="5.88"/>
    <n v="43598"/>
    <n v="265"/>
    <s v="Local Market"/>
    <s v="Yes"/>
    <n v="1287675"/>
    <n v="91.037654185129568"/>
    <n v="99.949071302430085"/>
    <n v="75715.290000000037"/>
    <n v="1211959.71"/>
    <n v="1331273"/>
  </r>
  <r>
    <s v="F1043"/>
    <x v="0"/>
    <s v="Lomé"/>
    <x v="3"/>
    <x v="0"/>
    <x v="7"/>
    <n v="3.26"/>
    <n v="92252"/>
    <n v="65259"/>
    <n v="5"/>
    <x v="1"/>
    <n v="1.19"/>
    <x v="0"/>
    <n v="1019"/>
    <n v="4"/>
    <n v="0.29260000000000003"/>
    <n v="29.26"/>
    <n v="71462"/>
    <n v="275"/>
    <s v="Local Market"/>
    <s v="No"/>
    <n v="17694282"/>
    <n v="70.455451158138942"/>
    <n v="99.994264242465718"/>
    <n v="5177346.9132000003"/>
    <n v="12516935.0868"/>
    <n v="17765744"/>
  </r>
  <r>
    <s v="F0393"/>
    <x v="0"/>
    <s v="Savanes"/>
    <x v="0"/>
    <x v="0"/>
    <x v="0"/>
    <n v="4.8099999999999996"/>
    <n v="45274"/>
    <n v="37948"/>
    <n v="29.5"/>
    <x v="1"/>
    <n v="0.94"/>
    <x v="2"/>
    <n v="5170"/>
    <n v="7"/>
    <n v="0.1618"/>
    <n v="16.18"/>
    <n v="50342"/>
    <n v="293"/>
    <s v="Local Market"/>
    <s v="No"/>
    <n v="10952065"/>
    <n v="83.436477881612646"/>
    <n v="99.953010282204616"/>
    <n v="1772044.1169999987"/>
    <n v="9180020.8830000013"/>
    <n v="11002407"/>
  </r>
  <r>
    <s v="F0838"/>
    <x v="4"/>
    <s v="Central"/>
    <x v="4"/>
    <x v="0"/>
    <x v="7"/>
    <n v="0.64"/>
    <n v="12261"/>
    <n v="8673"/>
    <n v="15.6"/>
    <x v="1"/>
    <n v="1.1599999999999999"/>
    <x v="0"/>
    <n v="3723"/>
    <n v="4"/>
    <n v="0.29260000000000003"/>
    <n v="29.26"/>
    <n v="14827"/>
    <n v="442"/>
    <s v="Processor"/>
    <s v="No"/>
    <n v="3776582"/>
    <n v="70.463358260741586"/>
    <n v="99.901804316020772"/>
    <n v="1105027.8931999998"/>
    <n v="2671554.1068000002"/>
    <n v="3791409"/>
  </r>
  <r>
    <s v="F0082"/>
    <x v="4"/>
    <s v="Eastern"/>
    <x v="0"/>
    <x v="1"/>
    <x v="6"/>
    <n v="0.43"/>
    <n v="5791"/>
    <n v="4917"/>
    <n v="6.3"/>
    <x v="1"/>
    <n v="0.79"/>
    <x v="2"/>
    <n v="1540"/>
    <n v="1"/>
    <n v="0.15090000000000001"/>
    <n v="15.09"/>
    <n v="13713"/>
    <n v="299"/>
    <s v="Local Market"/>
    <s v="Yes"/>
    <n v="1440229"/>
    <n v="84.109162807044555"/>
    <n v="99.894081056878463"/>
    <n v="217330.55610000016"/>
    <n v="1222898.4438999998"/>
    <n v="1453942"/>
  </r>
  <r>
    <s v="F1214"/>
    <x v="1"/>
    <s v="Katsina"/>
    <x v="2"/>
    <x v="1"/>
    <x v="1"/>
    <n v="1.27"/>
    <n v="8455"/>
    <n v="6689"/>
    <n v="16.2"/>
    <x v="2"/>
    <n v="1.0900000000000001"/>
    <x v="1"/>
    <n v="725"/>
    <n v="1"/>
    <n v="0.20879999999999999"/>
    <n v="20.88"/>
    <n v="16751"/>
    <n v="285"/>
    <s v="Local Market"/>
    <s v="No"/>
    <n v="1869826"/>
    <n v="78.417490046788458"/>
    <n v="99.961570611748158"/>
    <n v="390419.66879999987"/>
    <n v="1479406.3312000001"/>
    <n v="1886577"/>
  </r>
  <r>
    <s v="F0948"/>
    <x v="4"/>
    <s v="Eastern"/>
    <x v="2"/>
    <x v="0"/>
    <x v="7"/>
    <n v="0.83"/>
    <n v="22282"/>
    <n v="15586"/>
    <n v="2"/>
    <x v="2"/>
    <n v="1.39"/>
    <x v="2"/>
    <n v="200"/>
    <n v="5"/>
    <n v="0.30049999999999999"/>
    <n v="30.05"/>
    <n v="25016"/>
    <n v="453"/>
    <s v="Processor"/>
    <s v="No"/>
    <n v="6964638"/>
    <n v="69.699648666443295"/>
    <n v="99.997138628035103"/>
    <n v="2092873.7189999996"/>
    <n v="4871764.2810000004"/>
    <n v="6989654"/>
  </r>
  <r>
    <s v="F0649"/>
    <x v="2"/>
    <s v="Mono"/>
    <x v="1"/>
    <x v="1"/>
    <x v="0"/>
    <n v="10.23"/>
    <n v="87983"/>
    <n v="73342"/>
    <n v="21"/>
    <x v="0"/>
    <n v="1.79"/>
    <x v="0"/>
    <n v="3020"/>
    <n v="7"/>
    <n v="0.16639999999999999"/>
    <n v="16.64"/>
    <n v="168328"/>
    <n v="251"/>
    <s v="Processor"/>
    <s v="Yes"/>
    <n v="18053406"/>
    <n v="82.589940351450636"/>
    <n v="99.983426385216688"/>
    <n v="3004086.7584000006"/>
    <n v="15049319.241599999"/>
    <n v="18221734"/>
  </r>
  <r>
    <s v="F0138"/>
    <x v="3"/>
    <s v="Sassandra"/>
    <x v="0"/>
    <x v="1"/>
    <x v="4"/>
    <n v="1.54"/>
    <n v="3441"/>
    <n v="2937"/>
    <n v="13.3"/>
    <x v="1"/>
    <n v="1.5"/>
    <x v="0"/>
    <n v="3611"/>
    <n v="7"/>
    <n v="0.1464"/>
    <n v="14.64"/>
    <n v="22846"/>
    <n v="200"/>
    <s v="Local Market"/>
    <s v="No"/>
    <n v="555069"/>
    <n v="81.985568535165214"/>
    <n v="99.375167628457476"/>
    <n v="81262.101599999995"/>
    <n v="473806.89840000001"/>
    <n v="577915"/>
  </r>
  <r>
    <s v="F1003"/>
    <x v="2"/>
    <s v="Atlantique"/>
    <x v="4"/>
    <x v="0"/>
    <x v="0"/>
    <n v="1.72"/>
    <n v="16353"/>
    <n v="13692"/>
    <n v="16"/>
    <x v="0"/>
    <n v="1.71"/>
    <x v="0"/>
    <n v="1999"/>
    <n v="7"/>
    <n v="0.16269999999999998"/>
    <n v="16.27"/>
    <n v="23586"/>
    <n v="290"/>
    <s v="Processor"/>
    <s v="No"/>
    <n v="3905389"/>
    <n v="83.227361072544369"/>
    <n v="99.949121590236643"/>
    <n v="635406.79029999999"/>
    <n v="3269982.2097"/>
    <n v="3928975"/>
  </r>
  <r>
    <s v="F1460"/>
    <x v="0"/>
    <s v="Central"/>
    <x v="1"/>
    <x v="0"/>
    <x v="6"/>
    <n v="1.68"/>
    <n v="22569"/>
    <n v="18095"/>
    <n v="43.1"/>
    <x v="0"/>
    <n v="1.57"/>
    <x v="2"/>
    <n v="5626"/>
    <n v="2"/>
    <n v="0.19820000000000002"/>
    <n v="19.82"/>
    <n v="49452"/>
    <n v="283"/>
    <s v="Local Market"/>
    <s v="No"/>
    <n v="5014599"/>
    <n v="79.397017885483379"/>
    <n v="99.888903172578637"/>
    <n v="993893.52180000022"/>
    <n v="4020705.4781999998"/>
    <n v="5064051"/>
  </r>
  <r>
    <s v="F0937"/>
    <x v="3"/>
    <s v="Korhogo"/>
    <x v="2"/>
    <x v="1"/>
    <x v="5"/>
    <n v="4.8099999999999996"/>
    <n v="6934"/>
    <n v="2773"/>
    <n v="30.3"/>
    <x v="0"/>
    <n v="1.05"/>
    <x v="2"/>
    <n v="4646"/>
    <n v="60"/>
    <n v="0.6"/>
    <n v="60"/>
    <n v="58403"/>
    <n v="182"/>
    <s v="Local Market"/>
    <s v="Yes"/>
    <n v="436591"/>
    <n v="35.280508450607492"/>
    <n v="99.061402764477961"/>
    <n v="261954.59999999998"/>
    <n v="174636.40000000002"/>
    <n v="494994"/>
  </r>
  <r>
    <s v="F0365"/>
    <x v="1"/>
    <s v="Katsina"/>
    <x v="1"/>
    <x v="1"/>
    <x v="6"/>
    <n v="1.02"/>
    <n v="9081"/>
    <n v="7332"/>
    <n v="36.299999999999997"/>
    <x v="1"/>
    <n v="2.41"/>
    <x v="0"/>
    <n v="9266"/>
    <n v="4"/>
    <n v="0.1925"/>
    <n v="19.25"/>
    <n v="30103"/>
    <n v="358"/>
    <s v="Local Market"/>
    <s v="No"/>
    <n v="2559239"/>
    <n v="79.81122202088406"/>
    <n v="99.64214846860709"/>
    <n v="492653.50750000007"/>
    <n v="2066585.4924999999"/>
    <n v="2589342"/>
  </r>
  <r>
    <s v="F1160"/>
    <x v="1"/>
    <s v="Ogun"/>
    <x v="1"/>
    <x v="1"/>
    <x v="3"/>
    <n v="0.79"/>
    <n v="1964"/>
    <n v="1732"/>
    <n v="30.6"/>
    <x v="0"/>
    <n v="1.43"/>
    <x v="1"/>
    <n v="5587"/>
    <n v="7"/>
    <n v="0.11800000000000001"/>
    <n v="11.8"/>
    <n v="20453"/>
    <n v="340"/>
    <s v="Processor"/>
    <s v="No"/>
    <n v="556952"/>
    <n v="85.075755145868143"/>
    <n v="99.032394939427263"/>
    <n v="65720.33600000001"/>
    <n v="491231.66399999999"/>
    <n v="577405"/>
  </r>
  <r>
    <s v="F1224"/>
    <x v="1"/>
    <s v="Lagos"/>
    <x v="4"/>
    <x v="1"/>
    <x v="2"/>
    <n v="1.58"/>
    <n v="20878"/>
    <n v="19024"/>
    <n v="69.2"/>
    <x v="1"/>
    <n v="1.9"/>
    <x v="2"/>
    <n v="19304"/>
    <n v="3"/>
    <n v="8.8800000000000004E-2"/>
    <n v="8.8800000000000008"/>
    <n v="17796"/>
    <n v="90"/>
    <s v="Local Market"/>
    <s v="No"/>
    <n v="1657939"/>
    <n v="90.152322222785827"/>
    <n v="98.848027880303263"/>
    <n v="147224.9831999999"/>
    <n v="1510714.0168000001"/>
    <n v="1675735"/>
  </r>
  <r>
    <s v="F0611"/>
    <x v="0"/>
    <s v="Savanes"/>
    <x v="2"/>
    <x v="1"/>
    <x v="0"/>
    <n v="8.06"/>
    <n v="86399"/>
    <n v="78709"/>
    <n v="23.9"/>
    <x v="1"/>
    <n v="1.68"/>
    <x v="2"/>
    <n v="4158"/>
    <n v="3"/>
    <n v="8.900000000000001E-2"/>
    <n v="8.9"/>
    <n v="117741"/>
    <n v="308"/>
    <s v="Local Market"/>
    <s v="No"/>
    <n v="23878050"/>
    <n v="90.652996394242649"/>
    <n v="99.982671961095178"/>
    <n v="2125146.4499999993"/>
    <n v="21752903.550000001"/>
    <n v="23995791"/>
  </r>
  <r>
    <s v="F0606"/>
    <x v="3"/>
    <s v="Korhogo"/>
    <x v="4"/>
    <x v="0"/>
    <x v="6"/>
    <n v="0.59"/>
    <n v="6364"/>
    <n v="5159"/>
    <n v="22.1"/>
    <x v="1"/>
    <n v="1.64"/>
    <x v="2"/>
    <n v="5526"/>
    <n v="4"/>
    <n v="0.1893"/>
    <n v="18.93"/>
    <n v="16649"/>
    <n v="369"/>
    <s v="Local Market"/>
    <s v="No"/>
    <n v="1862460"/>
    <n v="80.351715733360862"/>
    <n v="99.705924456750523"/>
    <n v="352563.67800000007"/>
    <n v="1509896.3219999999"/>
    <n v="1879109"/>
  </r>
  <r>
    <s v="F0238"/>
    <x v="1"/>
    <s v="Enugu"/>
    <x v="4"/>
    <x v="0"/>
    <x v="5"/>
    <n v="1.02"/>
    <n v="1311"/>
    <n v="1025"/>
    <n v="13.9"/>
    <x v="1"/>
    <n v="0.85"/>
    <x v="0"/>
    <n v="3275"/>
    <n v="14"/>
    <n v="0.21780000000000002"/>
    <n v="21.78"/>
    <n v="12499"/>
    <n v="242"/>
    <s v="Local Market"/>
    <s v="No"/>
    <n v="229796"/>
    <n v="74.1849527229204"/>
    <n v="98.64834189727398"/>
    <n v="50049.568800000008"/>
    <n v="179746.43119999999"/>
    <n v="242295"/>
  </r>
  <r>
    <s v="F0385"/>
    <x v="4"/>
    <s v="Central"/>
    <x v="1"/>
    <x v="1"/>
    <x v="5"/>
    <n v="2.23"/>
    <n v="2815"/>
    <n v="2478"/>
    <n v="17.2"/>
    <x v="1"/>
    <n v="0.78"/>
    <x v="0"/>
    <n v="4689"/>
    <n v="7"/>
    <n v="0.1197"/>
    <n v="11.97"/>
    <n v="31689"/>
    <n v="164"/>
    <s v="Local Market"/>
    <s v="No"/>
    <n v="365951"/>
    <n v="81.014652776380643"/>
    <n v="98.820792676793076"/>
    <n v="43804.334700000007"/>
    <n v="322146.66529999999"/>
    <n v="397640"/>
  </r>
  <r>
    <s v="F1184"/>
    <x v="3"/>
    <s v="Yamoussoukro"/>
    <x v="1"/>
    <x v="0"/>
    <x v="0"/>
    <n v="15"/>
    <n v="134009"/>
    <n v="100654"/>
    <n v="7.2"/>
    <x v="2"/>
    <n v="0.91"/>
    <x v="0"/>
    <n v="337"/>
    <n v="14"/>
    <n v="0.24890000000000001"/>
    <n v="24.89"/>
    <n v="253114"/>
    <n v="296"/>
    <s v="Processor"/>
    <s v="Yes"/>
    <n v="29242198"/>
    <n v="74.465443585746769"/>
    <n v="99.998857445549319"/>
    <n v="7278383.0822000019"/>
    <n v="21963814.917799998"/>
    <n v="29495312"/>
  </r>
  <r>
    <s v="F0549"/>
    <x v="4"/>
    <s v="Central"/>
    <x v="2"/>
    <x v="1"/>
    <x v="5"/>
    <n v="3.52"/>
    <n v="5660"/>
    <n v="4834"/>
    <n v="25"/>
    <x v="4"/>
    <n v="1.7"/>
    <x v="1"/>
    <n v="4062"/>
    <n v="3"/>
    <n v="0.14580000000000001"/>
    <n v="14.58"/>
    <n v="51819"/>
    <n v="186"/>
    <s v="Local Market"/>
    <s v="No"/>
    <n v="834252"/>
    <n v="80.424487247635909"/>
    <n v="99.541571725064927"/>
    <n v="121633.94160000002"/>
    <n v="712618.05839999998"/>
    <n v="886071"/>
  </r>
  <r>
    <s v="F0374"/>
    <x v="1"/>
    <s v="Kaduna"/>
    <x v="2"/>
    <x v="0"/>
    <x v="4"/>
    <n v="2.64"/>
    <n v="5952"/>
    <n v="5197"/>
    <n v="20.7"/>
    <x v="0"/>
    <n v="1.05"/>
    <x v="0"/>
    <n v="3321"/>
    <n v="7"/>
    <n v="0.1268"/>
    <n v="12.68"/>
    <n v="48136"/>
    <n v="221"/>
    <s v="Local Market"/>
    <s v="Yes"/>
    <n v="1085595"/>
    <n v="83.612563650460288"/>
    <n v="99.707073371020101"/>
    <n v="137653.446"/>
    <n v="947941.554"/>
    <n v="1133731"/>
  </r>
  <r>
    <s v="F1415"/>
    <x v="3"/>
    <s v="Bouaké"/>
    <x v="1"/>
    <x v="0"/>
    <x v="4"/>
    <n v="1.54"/>
    <n v="3783"/>
    <n v="3288"/>
    <n v="1"/>
    <x v="0"/>
    <n v="0.28999999999999998"/>
    <x v="2"/>
    <n v="200"/>
    <n v="7"/>
    <n v="0.13059999999999999"/>
    <n v="13.06"/>
    <n v="18237"/>
    <n v="245"/>
    <s v="Processor"/>
    <s v="No"/>
    <n v="779068"/>
    <n v="84.951394911608475"/>
    <n v="99.974915496579101"/>
    <n v="101746.28080000007"/>
    <n v="677321.71919999993"/>
    <n v="797305"/>
  </r>
  <r>
    <s v="F0436"/>
    <x v="1"/>
    <s v="Lagos"/>
    <x v="1"/>
    <x v="0"/>
    <x v="2"/>
    <n v="1.73"/>
    <n v="13520"/>
    <n v="9861"/>
    <n v="37.9"/>
    <x v="1"/>
    <n v="1.92"/>
    <x v="0"/>
    <n v="9222"/>
    <n v="14"/>
    <n v="0.27060000000000001"/>
    <n v="27.06"/>
    <n v="12057"/>
    <n v="88"/>
    <s v="Local Market"/>
    <s v="No"/>
    <n v="837812"/>
    <n v="71.905208073244239"/>
    <n v="98.914891589174331"/>
    <n v="226711.92719999992"/>
    <n v="611100.07280000008"/>
    <n v="849869"/>
  </r>
  <r>
    <s v="F1193"/>
    <x v="3"/>
    <s v="Yamoussoukro"/>
    <x v="0"/>
    <x v="0"/>
    <x v="2"/>
    <n v="0.94"/>
    <n v="11403"/>
    <n v="9694"/>
    <n v="24.6"/>
    <x v="1"/>
    <n v="1.1499999999999999"/>
    <x v="2"/>
    <n v="6266"/>
    <n v="7"/>
    <n v="0.14980000000000002"/>
    <n v="14.98"/>
    <n v="10764"/>
    <n v="96"/>
    <s v="Local Market"/>
    <s v="No"/>
    <n v="904288"/>
    <n v="84.019887132097409"/>
    <n v="99.315230172711495"/>
    <n v="135462.34240000008"/>
    <n v="768825.65759999992"/>
    <n v="915052"/>
  </r>
  <r>
    <s v="F0336"/>
    <x v="0"/>
    <s v="Savanes"/>
    <x v="0"/>
    <x v="1"/>
    <x v="6"/>
    <n v="0.51"/>
    <n v="5430"/>
    <n v="4494"/>
    <n v="47.9"/>
    <x v="1"/>
    <n v="2.41"/>
    <x v="0"/>
    <n v="11193"/>
    <n v="1"/>
    <n v="0.17219999999999999"/>
    <n v="17.22"/>
    <n v="8366"/>
    <n v="291"/>
    <s v="Local Market"/>
    <s v="No"/>
    <n v="1275118"/>
    <n v="82.240423752847718"/>
    <n v="99.127920566208843"/>
    <n v="219575.31960000005"/>
    <n v="1055542.6804"/>
    <n v="1283484"/>
  </r>
  <r>
    <s v="F1333"/>
    <x v="2"/>
    <s v="Ouémé"/>
    <x v="2"/>
    <x v="0"/>
    <x v="6"/>
    <n v="3.15"/>
    <n v="29383"/>
    <n v="22616"/>
    <n v="3.8"/>
    <x v="0"/>
    <n v="1.1499999999999999"/>
    <x v="0"/>
    <n v="468"/>
    <n v="4"/>
    <n v="0.2303"/>
    <n v="23.03"/>
    <n v="52288"/>
    <n v="327"/>
    <s v="Local Market"/>
    <s v="Yes"/>
    <n v="7268722"/>
    <n v="76.42026610262792"/>
    <n v="99.993607439410681"/>
    <n v="1673986.6765999999"/>
    <n v="5594735.3234000001"/>
    <n v="7321010"/>
  </r>
  <r>
    <s v="F0294"/>
    <x v="4"/>
    <s v="Ashanti"/>
    <x v="0"/>
    <x v="1"/>
    <x v="6"/>
    <n v="3.65"/>
    <n v="39862"/>
    <n v="33627"/>
    <n v="6.4"/>
    <x v="0"/>
    <n v="1.05"/>
    <x v="0"/>
    <n v="1070"/>
    <n v="1"/>
    <n v="0.15640000000000001"/>
    <n v="15.64"/>
    <n v="128360"/>
    <n v="399"/>
    <s v="Local Market"/>
    <s v="Yes"/>
    <n v="13153572"/>
    <n v="83.544723306820117"/>
    <n v="99.991943943095023"/>
    <n v="2057218.6608000007"/>
    <n v="11096353.339199999"/>
    <n v="13281932"/>
  </r>
  <r>
    <s v="F1459"/>
    <x v="3"/>
    <s v="Abidjan"/>
    <x v="3"/>
    <x v="0"/>
    <x v="6"/>
    <n v="1"/>
    <n v="16682"/>
    <n v="13724"/>
    <n v="46.7"/>
    <x v="1"/>
    <n v="1.0900000000000001"/>
    <x v="2"/>
    <n v="12214"/>
    <n v="1"/>
    <n v="0.17730000000000001"/>
    <n v="17.73"/>
    <n v="28875"/>
    <n v="341"/>
    <s v="Processor"/>
    <s v="No"/>
    <n v="4591997"/>
    <n v="81.755909531793989"/>
    <n v="99.735677595051314"/>
    <n v="814161.06810000027"/>
    <n v="3777835.9318999997"/>
    <n v="4620872"/>
  </r>
  <r>
    <s v="F0693"/>
    <x v="4"/>
    <s v="Ashanti"/>
    <x v="0"/>
    <x v="0"/>
    <x v="2"/>
    <n v="1.43"/>
    <n v="17671"/>
    <n v="14734"/>
    <n v="3.3"/>
    <x v="2"/>
    <n v="0.96"/>
    <x v="0"/>
    <n v="200"/>
    <n v="7"/>
    <n v="0.16620000000000001"/>
    <n v="16.62"/>
    <n v="14920"/>
    <n v="125"/>
    <s v="Processor"/>
    <s v="No"/>
    <n v="1808213"/>
    <n v="82.697641883504929"/>
    <n v="99.989029873300524"/>
    <n v="300525.00059999991"/>
    <n v="1507687.9994000001"/>
    <n v="1823133"/>
  </r>
  <r>
    <s v="F0171"/>
    <x v="1"/>
    <s v="Kano"/>
    <x v="4"/>
    <x v="1"/>
    <x v="4"/>
    <n v="0.51"/>
    <n v="933"/>
    <n v="696"/>
    <n v="33.1"/>
    <x v="1"/>
    <n v="1.49"/>
    <x v="1"/>
    <n v="8789"/>
    <n v="14"/>
    <n v="0.25370000000000004"/>
    <n v="25.37"/>
    <n v="9088"/>
    <n v="283"/>
    <s v="Local Market"/>
    <s v="No"/>
    <n v="177122"/>
    <n v="70.987674453573916"/>
    <n v="95.28006014714569"/>
    <n v="44935.851400000014"/>
    <n v="132186.14859999999"/>
    <n v="186210"/>
  </r>
  <r>
    <s v="F0185"/>
    <x v="2"/>
    <s v="Ouémé"/>
    <x v="1"/>
    <x v="0"/>
    <x v="5"/>
    <n v="5.0599999999999996"/>
    <n v="9477"/>
    <n v="8306"/>
    <n v="10.5"/>
    <x v="0"/>
    <n v="1.01"/>
    <x v="0"/>
    <n v="1302"/>
    <n v="7"/>
    <n v="0.1235"/>
    <n v="12.35"/>
    <n v="62935"/>
    <n v="176"/>
    <s v="Local Market"/>
    <s v="Yes"/>
    <n v="1383001"/>
    <n v="83.834995221088633"/>
    <n v="99.909954520808668"/>
    <n v="170800.62349999999"/>
    <n v="1212200.3765"/>
    <n v="1445936"/>
  </r>
  <r>
    <s v="F0094"/>
    <x v="2"/>
    <s v="Atlantique"/>
    <x v="2"/>
    <x v="1"/>
    <x v="7"/>
    <n v="1.75"/>
    <n v="22259"/>
    <n v="15109"/>
    <n v="16.2"/>
    <x v="0"/>
    <n v="1.82"/>
    <x v="2"/>
    <n v="2219"/>
    <n v="5"/>
    <n v="0.32119999999999999"/>
    <n v="32.119999999999997"/>
    <n v="48462"/>
    <n v="444"/>
    <s v="Processor"/>
    <s v="No"/>
    <n v="6590632"/>
    <n v="67.384510621479379"/>
    <n v="99.966576764841705"/>
    <n v="2116910.9983999999"/>
    <n v="4473721.0016000001"/>
    <n v="6639094"/>
  </r>
  <r>
    <s v="F1030"/>
    <x v="4"/>
    <s v="Greater Accra"/>
    <x v="4"/>
    <x v="0"/>
    <x v="6"/>
    <n v="0.66"/>
    <n v="10910"/>
    <n v="8761"/>
    <n v="35.799999999999997"/>
    <x v="0"/>
    <n v="1.73"/>
    <x v="2"/>
    <n v="5159"/>
    <n v="1"/>
    <n v="0.19690000000000002"/>
    <n v="19.690000000000001"/>
    <n v="15165"/>
    <n v="311"/>
    <s v="Local Market"/>
    <s v="No"/>
    <n v="2677101"/>
    <n v="79.857629710437223"/>
    <n v="99.808377032581475"/>
    <n v="527121.18690000009"/>
    <n v="2149979.8130999999"/>
    <n v="2692266"/>
  </r>
  <r>
    <s v="F1298"/>
    <x v="4"/>
    <s v="Greater Accra"/>
    <x v="3"/>
    <x v="0"/>
    <x v="6"/>
    <n v="1.01"/>
    <n v="8221"/>
    <n v="6979"/>
    <n v="56"/>
    <x v="2"/>
    <n v="2.82"/>
    <x v="0"/>
    <n v="2139"/>
    <n v="1"/>
    <n v="0.151"/>
    <n v="15.1"/>
    <n v="26386"/>
    <n v="345"/>
    <s v="Local Market"/>
    <s v="No"/>
    <n v="2355153"/>
    <n v="83.959359766940608"/>
    <n v="99.910184128834331"/>
    <n v="355628.10300000012"/>
    <n v="1999524.8969999999"/>
    <n v="2381539"/>
  </r>
  <r>
    <s v="F0883"/>
    <x v="2"/>
    <s v="Mono"/>
    <x v="1"/>
    <x v="0"/>
    <x v="4"/>
    <n v="2.98"/>
    <n v="8321"/>
    <n v="6993"/>
    <n v="1.2"/>
    <x v="2"/>
    <n v="1.24"/>
    <x v="2"/>
    <n v="200"/>
    <n v="7"/>
    <n v="0.1595"/>
    <n v="15.95"/>
    <n v="55191"/>
    <n v="245"/>
    <s v="Processor"/>
    <s v="No"/>
    <n v="1640762"/>
    <n v="81.314780598283093"/>
    <n v="99.988207220365183"/>
    <n v="261701.53899999987"/>
    <n v="1379060.4610000001"/>
    <n v="1695953"/>
  </r>
  <r>
    <s v="F0130"/>
    <x v="2"/>
    <s v="Mono"/>
    <x v="4"/>
    <x v="0"/>
    <x v="7"/>
    <n v="1.76"/>
    <n v="26409"/>
    <n v="19357"/>
    <n v="6.4"/>
    <x v="0"/>
    <n v="0.49"/>
    <x v="0"/>
    <n v="781"/>
    <n v="1"/>
    <n v="0.26700000000000002"/>
    <n v="26.7"/>
    <n v="33737"/>
    <n v="461"/>
    <s v="Local Market"/>
    <s v="No"/>
    <n v="8799824"/>
    <n v="73.020053769934918"/>
    <n v="99.991158718437561"/>
    <n v="2349553.0080000004"/>
    <n v="6450270.9919999996"/>
    <n v="8833561"/>
  </r>
  <r>
    <s v="F0892"/>
    <x v="2"/>
    <s v="Atlantique"/>
    <x v="4"/>
    <x v="1"/>
    <x v="4"/>
    <n v="3.08"/>
    <n v="4883"/>
    <n v="3702"/>
    <n v="37.700000000000003"/>
    <x v="0"/>
    <n v="2.11"/>
    <x v="0"/>
    <n v="5315"/>
    <n v="14"/>
    <n v="0.24170000000000003"/>
    <n v="24.17"/>
    <n v="66307"/>
    <n v="201"/>
    <s v="Local Market"/>
    <s v="Yes"/>
    <n v="665039"/>
    <n v="68.95492334681532"/>
    <n v="99.273257801368985"/>
    <n v="160739.92629999999"/>
    <n v="504299.07370000001"/>
    <n v="731346"/>
  </r>
  <r>
    <s v="F0775"/>
    <x v="0"/>
    <s v="Savanes"/>
    <x v="0"/>
    <x v="0"/>
    <x v="5"/>
    <n v="0.28999999999999998"/>
    <n v="324"/>
    <n v="274"/>
    <n v="18.100000000000001"/>
    <x v="0"/>
    <n v="0.53"/>
    <x v="2"/>
    <n v="2042"/>
    <n v="14"/>
    <n v="0.154"/>
    <n v="15.4"/>
    <n v="3601"/>
    <n v="196"/>
    <s v="Local Market"/>
    <s v="No"/>
    <n v="47524"/>
    <n v="78.641181418092899"/>
    <n v="96.005867970660148"/>
    <n v="7318.6960000000036"/>
    <n v="40205.303999999996"/>
    <n v="51125"/>
  </r>
  <r>
    <s v="F1002"/>
    <x v="4"/>
    <s v="Northern"/>
    <x v="3"/>
    <x v="0"/>
    <x v="6"/>
    <n v="0.25"/>
    <n v="3507"/>
    <n v="2687"/>
    <n v="14.9"/>
    <x v="0"/>
    <n v="0.89"/>
    <x v="0"/>
    <n v="2283"/>
    <n v="7"/>
    <n v="0.23370000000000002"/>
    <n v="23.37"/>
    <n v="7051"/>
    <n v="287"/>
    <s v="Processor"/>
    <s v="No"/>
    <n v="754124"/>
    <n v="75.920152553617768"/>
    <n v="99.700068972312536"/>
    <n v="176238.77879999997"/>
    <n v="577885.22120000003"/>
    <n v="761175"/>
  </r>
  <r>
    <s v="F0986"/>
    <x v="3"/>
    <s v="Bouaké"/>
    <x v="0"/>
    <x v="1"/>
    <x v="5"/>
    <n v="0.99"/>
    <n v="1341"/>
    <n v="536"/>
    <n v="1.8"/>
    <x v="2"/>
    <n v="0.43"/>
    <x v="0"/>
    <n v="200"/>
    <n v="60"/>
    <n v="0.6"/>
    <n v="60"/>
    <n v="13570"/>
    <n v="245"/>
    <s v="Local Market"/>
    <s v="No"/>
    <n v="116237"/>
    <n v="35.818407327802049"/>
    <n v="99.845925104193142"/>
    <n v="69742.2"/>
    <n v="46494.8"/>
    <n v="129807"/>
  </r>
  <r>
    <s v="F0089"/>
    <x v="3"/>
    <s v="Korhogo"/>
    <x v="4"/>
    <x v="0"/>
    <x v="5"/>
    <n v="0.8"/>
    <n v="1807"/>
    <n v="1065"/>
    <n v="31.1"/>
    <x v="1"/>
    <n v="1.28"/>
    <x v="0"/>
    <n v="7124"/>
    <n v="30"/>
    <n v="0.41060000000000002"/>
    <n v="41.06"/>
    <n v="10781"/>
    <n v="283"/>
    <s v="Local Market"/>
    <s v="No"/>
    <n v="280477"/>
    <n v="56.758318672791816"/>
    <n v="97.554058600965462"/>
    <n v="115163.85620000001"/>
    <n v="165313.14379999999"/>
    <n v="291258"/>
  </r>
  <r>
    <s v="F0312"/>
    <x v="4"/>
    <s v="Greater Accra"/>
    <x v="4"/>
    <x v="1"/>
    <x v="0"/>
    <n v="1.77"/>
    <n v="13867"/>
    <n v="9823"/>
    <n v="17.600000000000001"/>
    <x v="1"/>
    <n v="1.74"/>
    <x v="1"/>
    <n v="3876"/>
    <n v="14"/>
    <n v="0.29160000000000003"/>
    <n v="29.16"/>
    <n v="19716"/>
    <n v="369"/>
    <s v="Local Market"/>
    <s v="Yes"/>
    <n v="3564849"/>
    <n v="70.450362361960245"/>
    <n v="99.891869724778317"/>
    <n v="1039509.9684000001"/>
    <n v="2525339.0315999999"/>
    <n v="3584565"/>
  </r>
  <r>
    <s v="F0385"/>
    <x v="4"/>
    <s v="Eastern"/>
    <x v="2"/>
    <x v="0"/>
    <x v="4"/>
    <n v="3.22"/>
    <n v="6128"/>
    <n v="2451"/>
    <n v="24.7"/>
    <x v="0"/>
    <n v="1.85"/>
    <x v="0"/>
    <n v="3561"/>
    <n v="60"/>
    <n v="0.6"/>
    <n v="60"/>
    <n v="73570"/>
    <n v="209"/>
    <s v="Local Market"/>
    <s v="Yes"/>
    <n v="430006"/>
    <n v="34.156194894117277"/>
    <n v="99.29285748327959"/>
    <n v="258003.59999999998"/>
    <n v="172002.40000000002"/>
    <n v="503576"/>
  </r>
  <r>
    <s v="F0815"/>
    <x v="3"/>
    <s v="Yamoussoukro"/>
    <x v="1"/>
    <x v="0"/>
    <x v="6"/>
    <n v="4.8"/>
    <n v="75520"/>
    <n v="62341"/>
    <n v="1.8"/>
    <x v="1"/>
    <n v="0.77"/>
    <x v="1"/>
    <n v="492"/>
    <n v="2"/>
    <n v="0.17449999999999999"/>
    <n v="17.45"/>
    <n v="94565"/>
    <n v="342"/>
    <s v="Export"/>
    <s v="Yes"/>
    <n v="21012359"/>
    <n v="82.180152610110312"/>
    <n v="99.997669011363286"/>
    <n v="3666656.6455000006"/>
    <n v="17345702.354499999"/>
    <n v="21106924"/>
  </r>
  <r>
    <s v="F0058"/>
    <x v="0"/>
    <s v="Savanes"/>
    <x v="4"/>
    <x v="1"/>
    <x v="4"/>
    <n v="0.21"/>
    <n v="464"/>
    <n v="361"/>
    <n v="20.7"/>
    <x v="4"/>
    <n v="1.43"/>
    <x v="0"/>
    <n v="3744"/>
    <n v="14"/>
    <n v="0.2208"/>
    <n v="22.08"/>
    <n v="4184"/>
    <n v="245"/>
    <s v="Local Market"/>
    <s v="No"/>
    <n v="79633"/>
    <n v="74.030368063757962"/>
    <n v="95.533125738215404"/>
    <n v="17582.966399999998"/>
    <n v="62050.033600000002"/>
    <n v="83817"/>
  </r>
  <r>
    <s v="F0630"/>
    <x v="2"/>
    <s v="Atlantique"/>
    <x v="4"/>
    <x v="0"/>
    <x v="0"/>
    <n v="1.36"/>
    <n v="8367"/>
    <n v="6474"/>
    <n v="2.5"/>
    <x v="2"/>
    <n v="0.37"/>
    <x v="0"/>
    <n v="200"/>
    <n v="14"/>
    <n v="0.22620000000000001"/>
    <n v="22.62"/>
    <n v="24423"/>
    <n v="255"/>
    <s v="Processor"/>
    <s v="No"/>
    <n v="1609739"/>
    <n v="76.223534643444168"/>
    <n v="99.987761311302066"/>
    <n v="364122.96179999993"/>
    <n v="1245616.0382000001"/>
    <n v="1634162"/>
  </r>
  <r>
    <s v="F0408"/>
    <x v="4"/>
    <s v="Ashanti"/>
    <x v="1"/>
    <x v="1"/>
    <x v="0"/>
    <n v="10.31"/>
    <n v="47526"/>
    <n v="26115"/>
    <n v="31.3"/>
    <x v="1"/>
    <n v="1.2"/>
    <x v="1"/>
    <n v="7183"/>
    <n v="30"/>
    <n v="0.45049999999999996"/>
    <n v="45.05"/>
    <n v="171428"/>
    <n v="311"/>
    <s v="Local Market"/>
    <s v="Yes"/>
    <n v="7861937"/>
    <n v="53.777394423134027"/>
    <n v="99.910585414704798"/>
    <n v="3541802.6184999989"/>
    <n v="4320134.3815000011"/>
    <n v="8033365"/>
  </r>
  <r>
    <s v="F0096"/>
    <x v="0"/>
    <s v="Central"/>
    <x v="0"/>
    <x v="1"/>
    <x v="3"/>
    <n v="3.06"/>
    <n v="7163"/>
    <n v="5725"/>
    <n v="40.799999999999997"/>
    <x v="1"/>
    <n v="1.19"/>
    <x v="2"/>
    <n v="8238"/>
    <n v="14"/>
    <n v="0.20069999999999999"/>
    <n v="20.07"/>
    <n v="46728"/>
    <n v="349"/>
    <s v="Processor"/>
    <s v="Yes"/>
    <n v="1923079"/>
    <n v="78.033890868496243"/>
    <n v="99.58178643897601"/>
    <n v="385961.95530000003"/>
    <n v="1537117.0447"/>
    <n v="1969807"/>
  </r>
  <r>
    <s v="F0215"/>
    <x v="0"/>
    <s v="Central"/>
    <x v="1"/>
    <x v="0"/>
    <x v="1"/>
    <n v="1.86"/>
    <n v="20304"/>
    <n v="16027"/>
    <n v="1"/>
    <x v="0"/>
    <n v="0.32"/>
    <x v="0"/>
    <n v="200"/>
    <n v="2"/>
    <n v="0.21059999999999998"/>
    <n v="21.06"/>
    <n v="23296"/>
    <n v="204"/>
    <s v="Local Market"/>
    <s v="No"/>
    <n v="3213317"/>
    <n v="78.371817693372662"/>
    <n v="99.993820700837574"/>
    <n v="676724.56020000018"/>
    <n v="2536592.4397999998"/>
    <n v="3236613"/>
  </r>
  <r>
    <s v="F0603"/>
    <x v="1"/>
    <s v="Ogun"/>
    <x v="4"/>
    <x v="1"/>
    <x v="5"/>
    <n v="1.83"/>
    <n v="2734"/>
    <n v="1093"/>
    <n v="19"/>
    <x v="0"/>
    <n v="1.68"/>
    <x v="2"/>
    <n v="3460"/>
    <n v="60"/>
    <n v="0.6"/>
    <n v="60"/>
    <n v="25120"/>
    <n v="225"/>
    <s v="Local Market"/>
    <s v="Yes"/>
    <n v="214886"/>
    <n v="35.813437997383403"/>
    <n v="98.558369374098987"/>
    <n v="128931.59999999999"/>
    <n v="85954.400000000009"/>
    <n v="240006"/>
  </r>
  <r>
    <s v="F0976"/>
    <x v="4"/>
    <s v="Northern"/>
    <x v="3"/>
    <x v="0"/>
    <x v="2"/>
    <n v="2.46"/>
    <n v="18970"/>
    <n v="7588"/>
    <n v="3.3"/>
    <x v="0"/>
    <n v="0.94"/>
    <x v="1"/>
    <n v="537"/>
    <n v="60"/>
    <n v="0.6"/>
    <n v="60"/>
    <n v="24591"/>
    <n v="104"/>
    <s v="Local Market"/>
    <s v="Yes"/>
    <n v="756133"/>
    <n v="38.740092529498263"/>
    <n v="99.931217690246484"/>
    <n v="453679.8"/>
    <n v="302453.2"/>
    <n v="780724"/>
  </r>
  <r>
    <s v="F0555"/>
    <x v="0"/>
    <s v="Central"/>
    <x v="1"/>
    <x v="1"/>
    <x v="5"/>
    <n v="0.49"/>
    <n v="568"/>
    <n v="345"/>
    <n v="6.6"/>
    <x v="2"/>
    <n v="0.42"/>
    <x v="0"/>
    <n v="209"/>
    <n v="30"/>
    <n v="0.39140000000000003"/>
    <n v="39.14"/>
    <n v="5946"/>
    <n v="163"/>
    <s v="Local Market"/>
    <s v="No"/>
    <n v="49518"/>
    <n v="54.335523582864568"/>
    <n v="99.62317899899034"/>
    <n v="19381.3452"/>
    <n v="30136.6548"/>
    <n v="55464"/>
  </r>
  <r>
    <s v="F0382"/>
    <x v="3"/>
    <s v="Bouaké"/>
    <x v="2"/>
    <x v="0"/>
    <x v="6"/>
    <n v="1.99"/>
    <n v="27972"/>
    <n v="23057"/>
    <n v="8.5"/>
    <x v="1"/>
    <n v="0.5"/>
    <x v="2"/>
    <n v="2380"/>
    <n v="3"/>
    <n v="0.1757"/>
    <n v="17.57"/>
    <n v="44631"/>
    <n v="395"/>
    <s v="Local Market"/>
    <s v="Yes"/>
    <n v="8969429"/>
    <n v="82.021867224092148"/>
    <n v="99.97359680321631"/>
    <n v="1575928.6752999993"/>
    <n v="7393500.3247000007"/>
    <n v="9014060"/>
  </r>
  <r>
    <s v="F0365"/>
    <x v="2"/>
    <s v="Zou"/>
    <x v="0"/>
    <x v="0"/>
    <x v="6"/>
    <n v="2.68"/>
    <n v="40216"/>
    <n v="32965"/>
    <n v="16.2"/>
    <x v="1"/>
    <n v="0.88"/>
    <x v="0"/>
    <n v="3537"/>
    <n v="1"/>
    <n v="0.18030000000000002"/>
    <n v="18.03"/>
    <n v="90815"/>
    <n v="326"/>
    <s v="Local Market"/>
    <s v="No"/>
    <n v="10544773"/>
    <n v="81.270075788005329"/>
    <n v="99.966743728696528"/>
    <n v="1901222.5719000008"/>
    <n v="8643550.4280999992"/>
    <n v="10635588"/>
  </r>
  <r>
    <s v="F0459"/>
    <x v="1"/>
    <s v="Katsina"/>
    <x v="2"/>
    <x v="0"/>
    <x v="1"/>
    <n v="1.67"/>
    <n v="17092"/>
    <n v="13061"/>
    <n v="4.8"/>
    <x v="1"/>
    <n v="1.21"/>
    <x v="1"/>
    <n v="1375"/>
    <n v="1"/>
    <n v="0.23579999999999998"/>
    <n v="23.58"/>
    <n v="39923"/>
    <n v="259"/>
    <s v="Local Market"/>
    <s v="No"/>
    <n v="3307674"/>
    <n v="75.508625166051942"/>
    <n v="99.958925760777063"/>
    <n v="779949.52920000022"/>
    <n v="2527724.4707999998"/>
    <n v="3347597"/>
  </r>
  <r>
    <s v="F0917"/>
    <x v="0"/>
    <s v="Kara"/>
    <x v="4"/>
    <x v="1"/>
    <x v="0"/>
    <n v="3.85"/>
    <n v="35531"/>
    <n v="21059"/>
    <n v="27.4"/>
    <x v="0"/>
    <n v="1.29"/>
    <x v="2"/>
    <n v="2939"/>
    <n v="30"/>
    <n v="0.4073"/>
    <n v="40.729999999999997"/>
    <n v="53556"/>
    <n v="311"/>
    <s v="Local Market"/>
    <s v="Yes"/>
    <n v="6427361"/>
    <n v="58.780213736728918"/>
    <n v="99.954651479103958"/>
    <n v="2617864.1353000002"/>
    <n v="3809496.8646999998"/>
    <n v="6480917"/>
  </r>
  <r>
    <s v="F0131"/>
    <x v="3"/>
    <s v="Yamoussoukro"/>
    <x v="2"/>
    <x v="0"/>
    <x v="0"/>
    <n v="1.93"/>
    <n v="23854"/>
    <n v="20244"/>
    <n v="1"/>
    <x v="2"/>
    <n v="1.19"/>
    <x v="0"/>
    <n v="200"/>
    <n v="7"/>
    <n v="0.15130000000000002"/>
    <n v="15.13"/>
    <n v="26959"/>
    <n v="283"/>
    <s v="Local Market"/>
    <s v="No"/>
    <n v="5644603"/>
    <n v="84.466581976887497"/>
    <n v="99.996473634600136"/>
    <n v="854028.4338999996"/>
    <n v="4790574.5661000004"/>
    <n v="5671562"/>
  </r>
  <r>
    <s v="F0338"/>
    <x v="4"/>
    <s v="Northern"/>
    <x v="1"/>
    <x v="1"/>
    <x v="4"/>
    <n v="0.51"/>
    <n v="963"/>
    <n v="385"/>
    <n v="8.3000000000000007"/>
    <x v="2"/>
    <n v="1.01"/>
    <x v="0"/>
    <n v="295"/>
    <n v="60"/>
    <n v="0.6"/>
    <n v="60"/>
    <n v="7361"/>
    <n v="213"/>
    <s v="Local Market"/>
    <s v="No"/>
    <n v="73529"/>
    <n v="36.35999505501298"/>
    <n v="99.635307207318576"/>
    <n v="44117.399999999994"/>
    <n v="29411.600000000002"/>
    <n v="80890"/>
  </r>
  <r>
    <s v="F1125"/>
    <x v="4"/>
    <s v="Central"/>
    <x v="3"/>
    <x v="0"/>
    <x v="6"/>
    <n v="1.1299999999999999"/>
    <n v="13700"/>
    <n v="10899"/>
    <n v="5.5"/>
    <x v="0"/>
    <n v="0.23"/>
    <x v="0"/>
    <n v="823"/>
    <n v="4"/>
    <n v="0.20440000000000003"/>
    <n v="20.440000000000001"/>
    <n v="30879"/>
    <n v="332"/>
    <s v="Local Market"/>
    <s v="Yes"/>
    <n v="3550582"/>
    <n v="78.874041604808767"/>
    <n v="99.977020551110286"/>
    <n v="725738.9608"/>
    <n v="2824843.0392"/>
    <n v="3581461"/>
  </r>
  <r>
    <s v="F1217"/>
    <x v="1"/>
    <s v="Katsina"/>
    <x v="1"/>
    <x v="0"/>
    <x v="0"/>
    <n v="2.2400000000000002"/>
    <n v="12146"/>
    <n v="10262"/>
    <n v="60.1"/>
    <x v="1"/>
    <n v="2.5299999999999998"/>
    <x v="1"/>
    <n v="15413"/>
    <n v="7"/>
    <n v="0.15509999999999999"/>
    <n v="15.51"/>
    <n v="32715"/>
    <n v="340"/>
    <s v="Local Market"/>
    <s v="No"/>
    <n v="3406062"/>
    <n v="83.686199593634598"/>
    <n v="99.551788324744521"/>
    <n v="528280.21620000014"/>
    <n v="2877781.7837999999"/>
    <n v="3438777"/>
  </r>
  <r>
    <s v="F1360"/>
    <x v="2"/>
    <s v="Ouémé"/>
    <x v="4"/>
    <x v="1"/>
    <x v="7"/>
    <n v="1.83"/>
    <n v="37781"/>
    <n v="26605"/>
    <n v="31.3"/>
    <x v="1"/>
    <n v="1.47"/>
    <x v="0"/>
    <n v="6283"/>
    <n v="7"/>
    <n v="0.29580000000000001"/>
    <n v="29.58"/>
    <n v="37155"/>
    <n v="356"/>
    <s v="Local Market"/>
    <s v="No"/>
    <n v="9333229"/>
    <n v="70.140773972550093"/>
    <n v="99.932948318873599"/>
    <n v="2760769.1382000009"/>
    <n v="6572459.8617999991"/>
    <n v="9370384"/>
  </r>
  <r>
    <s v="F0898"/>
    <x v="2"/>
    <s v="Mono"/>
    <x v="2"/>
    <x v="0"/>
    <x v="0"/>
    <n v="0.7"/>
    <n v="6903"/>
    <n v="5805"/>
    <n v="9.3000000000000007"/>
    <x v="2"/>
    <n v="0.65"/>
    <x v="0"/>
    <n v="356"/>
    <n v="7"/>
    <n v="0.159"/>
    <n v="15.9"/>
    <n v="12822"/>
    <n v="289"/>
    <s v="Local Market"/>
    <s v="No"/>
    <n v="1647691"/>
    <n v="83.450604180756187"/>
    <n v="99.978560842342091"/>
    <n v="261982.86899999995"/>
    <n v="1385708.1310000001"/>
    <n v="1660513"/>
  </r>
  <r>
    <s v="F1135"/>
    <x v="0"/>
    <s v="Lomé"/>
    <x v="0"/>
    <x v="0"/>
    <x v="1"/>
    <n v="0.23"/>
    <n v="1654"/>
    <n v="1308"/>
    <n v="9.8000000000000007"/>
    <x v="2"/>
    <n v="0.37"/>
    <x v="2"/>
    <n v="308"/>
    <n v="2"/>
    <n v="0.20879999999999999"/>
    <n v="20.88"/>
    <n v="3807"/>
    <n v="272"/>
    <s v="Export"/>
    <s v="Yes"/>
    <n v="348104"/>
    <n v="78.264073814117779"/>
    <n v="99.912477870825285"/>
    <n v="72684.1152"/>
    <n v="275419.8848"/>
    <n v="351911"/>
  </r>
  <r>
    <s v="F0506"/>
    <x v="1"/>
    <s v="Oyo"/>
    <x v="2"/>
    <x v="0"/>
    <x v="2"/>
    <n v="2.5499999999999998"/>
    <n v="17472"/>
    <n v="13415"/>
    <n v="1.1000000000000001"/>
    <x v="4"/>
    <n v="0.19"/>
    <x v="2"/>
    <n v="208"/>
    <n v="14"/>
    <n v="0.23219999999999999"/>
    <n v="23.22"/>
    <n v="23118"/>
    <n v="91"/>
    <s v="Export"/>
    <s v="Yes"/>
    <n v="1185232"/>
    <n v="75.311054710969515"/>
    <n v="99.982786444324901"/>
    <n v="275210.8703999999"/>
    <n v="910021.1296000001"/>
    <n v="1208350"/>
  </r>
  <r>
    <s v="F0171"/>
    <x v="2"/>
    <s v="Ouémé"/>
    <x v="1"/>
    <x v="1"/>
    <x v="2"/>
    <n v="9.5"/>
    <n v="117205"/>
    <n v="88243"/>
    <n v="112.1"/>
    <x v="1"/>
    <n v="3.55"/>
    <x v="0"/>
    <n v="25232"/>
    <n v="14"/>
    <n v="0.24710000000000001"/>
    <n v="24.71"/>
    <n v="96573"/>
    <n v="74"/>
    <s v="Local Market"/>
    <s v="Yes"/>
    <n v="6342878"/>
    <n v="74.160869400201975"/>
    <n v="99.608165354468881"/>
    <n v="1567325.1537999995"/>
    <n v="4775552.8462000005"/>
    <n v="6439451"/>
  </r>
  <r>
    <s v="F0612"/>
    <x v="1"/>
    <s v="Kaduna"/>
    <x v="0"/>
    <x v="0"/>
    <x v="2"/>
    <n v="0.84"/>
    <n v="7040"/>
    <n v="5995"/>
    <n v="19.7"/>
    <x v="0"/>
    <n v="0.59"/>
    <x v="0"/>
    <n v="3352"/>
    <n v="3"/>
    <n v="0.1484"/>
    <n v="14.84"/>
    <n v="5095"/>
    <n v="118"/>
    <s v="Processor"/>
    <s v="No"/>
    <n v="691889"/>
    <n v="84.537474662259115"/>
    <n v="99.519070739070045"/>
    <n v="102676.32759999996"/>
    <n v="589212.67240000004"/>
    <n v="696984"/>
  </r>
  <r>
    <s v="F0526"/>
    <x v="4"/>
    <s v="Greater Accra"/>
    <x v="4"/>
    <x v="1"/>
    <x v="2"/>
    <n v="1.66"/>
    <n v="17164"/>
    <n v="12677"/>
    <n v="25.3"/>
    <x v="1"/>
    <n v="1.75"/>
    <x v="0"/>
    <n v="6795"/>
    <n v="14"/>
    <n v="0.26140000000000002"/>
    <n v="26.14"/>
    <n v="11317"/>
    <n v="91"/>
    <s v="Local Market"/>
    <s v="No"/>
    <n v="1123959"/>
    <n v="73.123726512319465"/>
    <n v="99.401467132221583"/>
    <n v="293802.88260000013"/>
    <n v="830156.11739999987"/>
    <n v="1135276"/>
  </r>
  <r>
    <s v="F1434"/>
    <x v="0"/>
    <s v="Central"/>
    <x v="1"/>
    <x v="1"/>
    <x v="1"/>
    <n v="0.79"/>
    <n v="6076"/>
    <n v="4533"/>
    <n v="34.5"/>
    <x v="1"/>
    <n v="1.92"/>
    <x v="2"/>
    <n v="7947"/>
    <n v="5"/>
    <n v="0.25390000000000001"/>
    <n v="25.39"/>
    <n v="15936"/>
    <n v="230"/>
    <s v="Local Market"/>
    <s v="No"/>
    <n v="1008282"/>
    <n v="73.449129013549836"/>
    <n v="99.22409096500941"/>
    <n v="256002.79980000004"/>
    <n v="752279.20019999996"/>
    <n v="1024218"/>
  </r>
  <r>
    <s v="F1053"/>
    <x v="3"/>
    <s v="Sassandra"/>
    <x v="1"/>
    <x v="0"/>
    <x v="0"/>
    <n v="2.09"/>
    <n v="11338"/>
    <n v="9692"/>
    <n v="39"/>
    <x v="1"/>
    <n v="2.31"/>
    <x v="2"/>
    <n v="11311"/>
    <n v="7"/>
    <n v="0.14510000000000001"/>
    <n v="14.51"/>
    <n v="22609"/>
    <n v="308"/>
    <s v="Processor"/>
    <s v="Yes"/>
    <n v="2921365"/>
    <n v="84.833457717357561"/>
    <n v="99.615791443810309"/>
    <n v="423890.06149999984"/>
    <n v="2497474.9385000002"/>
    <n v="2943974"/>
  </r>
  <r>
    <s v="F0882"/>
    <x v="4"/>
    <s v="Central"/>
    <x v="3"/>
    <x v="0"/>
    <x v="7"/>
    <n v="0.67"/>
    <n v="12828"/>
    <n v="8794"/>
    <n v="83.4"/>
    <x v="1"/>
    <n v="2.46"/>
    <x v="2"/>
    <n v="22125"/>
    <n v="4"/>
    <n v="0.31440000000000001"/>
    <n v="31.44"/>
    <n v="14355"/>
    <n v="371"/>
    <s v="Local Market"/>
    <s v="No"/>
    <n v="3193469"/>
    <n v="68.253194265022017"/>
    <n v="99.31028011511853"/>
    <n v="1004026.6535999998"/>
    <n v="2189442.3464000002"/>
    <n v="3207824"/>
  </r>
  <r>
    <s v="F0547"/>
    <x v="1"/>
    <s v="Kano"/>
    <x v="1"/>
    <x v="0"/>
    <x v="2"/>
    <n v="1.63"/>
    <n v="14604"/>
    <n v="9190"/>
    <n v="12.2"/>
    <x v="1"/>
    <n v="1.72"/>
    <x v="2"/>
    <n v="3750"/>
    <n v="30"/>
    <n v="0.37070000000000003"/>
    <n v="37.07"/>
    <n v="19775"/>
    <n v="98"/>
    <s v="Local Market"/>
    <s v="No"/>
    <n v="868089"/>
    <n v="61.528388097726669"/>
    <n v="99.577638016633173"/>
    <n v="321800.59230000002"/>
    <n v="546288.40769999998"/>
    <n v="887864"/>
  </r>
  <r>
    <s v="F0993"/>
    <x v="4"/>
    <s v="Ashanti"/>
    <x v="2"/>
    <x v="0"/>
    <x v="2"/>
    <n v="2.14"/>
    <n v="31850"/>
    <n v="28486"/>
    <n v="24.5"/>
    <x v="4"/>
    <n v="1.41"/>
    <x v="2"/>
    <n v="4485"/>
    <n v="3"/>
    <n v="0.1056"/>
    <n v="10.56"/>
    <n v="24218"/>
    <n v="101"/>
    <s v="Processor"/>
    <s v="No"/>
    <n v="2819613"/>
    <n v="88.678330997868713"/>
    <n v="99.842290206415214"/>
    <n v="297751.13280000025"/>
    <n v="2521861.8671999997"/>
    <n v="2843831"/>
  </r>
  <r>
    <s v="F0525"/>
    <x v="4"/>
    <s v="Northern"/>
    <x v="3"/>
    <x v="0"/>
    <x v="1"/>
    <n v="2.2000000000000002"/>
    <n v="21961"/>
    <n v="16718"/>
    <n v="1.1000000000000001"/>
    <x v="1"/>
    <n v="0.83"/>
    <x v="1"/>
    <n v="244"/>
    <n v="4"/>
    <n v="0.23870000000000002"/>
    <n v="23.87"/>
    <n v="40540"/>
    <n v="262"/>
    <s v="Processor"/>
    <s v="No"/>
    <n v="4295531"/>
    <n v="75.418224247250564"/>
    <n v="99.994372785869984"/>
    <n v="1025343.2497"/>
    <n v="3270187.7503"/>
    <n v="4336071"/>
  </r>
  <r>
    <s v="F0965"/>
    <x v="3"/>
    <s v="Sassandra"/>
    <x v="3"/>
    <x v="0"/>
    <x v="2"/>
    <n v="1.9"/>
    <n v="18905"/>
    <n v="14415"/>
    <n v="2"/>
    <x v="1"/>
    <n v="1.26"/>
    <x v="0"/>
    <n v="568"/>
    <n v="14"/>
    <n v="0.23749999999999999"/>
    <n v="23.75"/>
    <n v="21171"/>
    <n v="98"/>
    <s v="Local Market"/>
    <s v="No"/>
    <n v="1376805"/>
    <n v="75.095267193428214"/>
    <n v="99.959369831813987"/>
    <n v="326991.1875"/>
    <n v="1049813.8125"/>
    <n v="1397976"/>
  </r>
  <r>
    <s v="F0893"/>
    <x v="3"/>
    <s v="Yamoussoukro"/>
    <x v="4"/>
    <x v="0"/>
    <x v="5"/>
    <n v="1.69"/>
    <n v="2127"/>
    <n v="1907"/>
    <n v="15.1"/>
    <x v="0"/>
    <n v="0.54"/>
    <x v="1"/>
    <n v="2487"/>
    <n v="3"/>
    <n v="0.10300000000000001"/>
    <n v="10.3"/>
    <n v="20165"/>
    <n v="256"/>
    <s v="Local Market"/>
    <s v="No"/>
    <n v="460659"/>
    <n v="85.938123512969412"/>
    <n v="99.482762923647741"/>
    <n v="47447.876999999979"/>
    <n v="413211.12300000002"/>
    <n v="480824"/>
  </r>
  <r>
    <s v="F1037"/>
    <x v="3"/>
    <s v="Sassandra"/>
    <x v="0"/>
    <x v="0"/>
    <x v="2"/>
    <n v="0.43"/>
    <n v="3098"/>
    <n v="2356"/>
    <n v="16.100000000000001"/>
    <x v="0"/>
    <n v="0.94"/>
    <x v="2"/>
    <n v="2224"/>
    <n v="14"/>
    <n v="0.23949999999999999"/>
    <n v="23.95"/>
    <n v="5422"/>
    <n v="109"/>
    <s v="Processor"/>
    <s v="No"/>
    <n v="246590"/>
    <n v="74.413795771629907"/>
    <n v="99.117502341158357"/>
    <n v="59058.305000000022"/>
    <n v="187531.69499999998"/>
    <n v="252012"/>
  </r>
  <r>
    <s v="F0359"/>
    <x v="1"/>
    <s v="Rivers"/>
    <x v="0"/>
    <x v="0"/>
    <x v="2"/>
    <n v="1.89"/>
    <n v="29192"/>
    <n v="18799"/>
    <n v="8.1999999999999993"/>
    <x v="1"/>
    <n v="1.22"/>
    <x v="2"/>
    <n v="2075"/>
    <n v="30"/>
    <n v="0.35600000000000004"/>
    <n v="35.6"/>
    <n v="23807"/>
    <n v="119"/>
    <s v="Local Market"/>
    <s v="No"/>
    <n v="2188829"/>
    <n v="63.707084039127984"/>
    <n v="99.906220453793566"/>
    <n v="779223.1240000003"/>
    <n v="1409605.8759999997"/>
    <n v="2212636"/>
  </r>
  <r>
    <s v="F1437"/>
    <x v="2"/>
    <s v="Borgou"/>
    <x v="0"/>
    <x v="0"/>
    <x v="0"/>
    <n v="3.64"/>
    <n v="21503"/>
    <n v="17081"/>
    <n v="33.4"/>
    <x v="4"/>
    <n v="1.93"/>
    <x v="2"/>
    <n v="5772"/>
    <n v="14"/>
    <n v="0.20559999999999998"/>
    <n v="20.56"/>
    <n v="57872"/>
    <n v="314"/>
    <s v="Local Market"/>
    <s v="No"/>
    <n v="5246156"/>
    <n v="78.573233896955301"/>
    <n v="99.891177045068389"/>
    <n v="1078609.6735999999"/>
    <n v="4167546.3264000001"/>
    <n v="5304028"/>
  </r>
  <r>
    <s v="F1253"/>
    <x v="0"/>
    <s v="Central"/>
    <x v="0"/>
    <x v="0"/>
    <x v="4"/>
    <n v="2.29"/>
    <n v="7015"/>
    <n v="4528"/>
    <n v="23.8"/>
    <x v="1"/>
    <n v="0.54"/>
    <x v="2"/>
    <n v="4398"/>
    <n v="30"/>
    <n v="0.35450000000000004"/>
    <n v="35.450000000000003"/>
    <n v="36902"/>
    <n v="280"/>
    <s v="Local Market"/>
    <s v="Yes"/>
    <n v="1213862"/>
    <n v="62.645544723065264"/>
    <n v="99.648374913253022"/>
    <n v="430314.07900000003"/>
    <n v="783547.92099999997"/>
    <n v="1250764"/>
  </r>
  <r>
    <s v="F0129"/>
    <x v="0"/>
    <s v="Plateaux"/>
    <x v="1"/>
    <x v="0"/>
    <x v="6"/>
    <n v="1.08"/>
    <n v="17124"/>
    <n v="13777"/>
    <n v="25.5"/>
    <x v="1"/>
    <n v="1.26"/>
    <x v="0"/>
    <n v="5954"/>
    <n v="5"/>
    <n v="0.19539999999999999"/>
    <n v="19.54"/>
    <n v="32903"/>
    <n v="284"/>
    <s v="Local Market"/>
    <s v="No"/>
    <n v="3834685"/>
    <n v="79.77549705397783"/>
    <n v="99.846053923013514"/>
    <n v="749297.44900000002"/>
    <n v="3085387.551"/>
    <n v="3867588"/>
  </r>
  <r>
    <s v="F1241"/>
    <x v="2"/>
    <s v="Borgou"/>
    <x v="0"/>
    <x v="1"/>
    <x v="0"/>
    <n v="9.6199999999999992"/>
    <n v="99952"/>
    <n v="89427"/>
    <n v="49.7"/>
    <x v="1"/>
    <n v="2.23"/>
    <x v="0"/>
    <n v="10497"/>
    <n v="3"/>
    <n v="0.10529999999999999"/>
    <n v="10.53"/>
    <n v="120060"/>
    <n v="271"/>
    <s v="Local Market"/>
    <s v="No"/>
    <n v="23861813"/>
    <n v="89.022088020814721"/>
    <n v="99.956229440461129"/>
    <n v="2512648.9089000002"/>
    <n v="21349164.0911"/>
    <n v="23981873"/>
  </r>
  <r>
    <s v="F0240"/>
    <x v="4"/>
    <s v="Eastern"/>
    <x v="0"/>
    <x v="0"/>
    <x v="4"/>
    <n v="3.65"/>
    <n v="7953"/>
    <n v="7279"/>
    <n v="21"/>
    <x v="4"/>
    <n v="0.91"/>
    <x v="0"/>
    <n v="4276"/>
    <n v="3"/>
    <n v="8.4700000000000011E-2"/>
    <n v="8.4700000000000006"/>
    <n v="57654"/>
    <n v="234"/>
    <s v="Local Market"/>
    <s v="Yes"/>
    <n v="1624324"/>
    <n v="88.392580473704186"/>
    <n v="99.745775509548878"/>
    <n v="137580.24279999989"/>
    <n v="1486743.7572000001"/>
    <n v="1681978"/>
  </r>
  <r>
    <s v="F0569"/>
    <x v="4"/>
    <s v="Central"/>
    <x v="0"/>
    <x v="1"/>
    <x v="3"/>
    <n v="2.42"/>
    <n v="6658"/>
    <n v="5215"/>
    <n v="59.8"/>
    <x v="4"/>
    <n v="1.69"/>
    <x v="1"/>
    <n v="13326"/>
    <n v="14"/>
    <n v="0.2167"/>
    <n v="21.67"/>
    <n v="68648"/>
    <n v="321"/>
    <s v="Local Market"/>
    <s v="Yes"/>
    <n v="1575301"/>
    <n v="75.059096924539631"/>
    <n v="99.189390911761862"/>
    <n v="341367.7267"/>
    <n v="1233933.2733"/>
    <n v="1643949"/>
  </r>
  <r>
    <s v="F0452"/>
    <x v="1"/>
    <s v="Rivers"/>
    <x v="1"/>
    <x v="1"/>
    <x v="4"/>
    <n v="5.12"/>
    <n v="13598"/>
    <n v="11367"/>
    <n v="12.4"/>
    <x v="2"/>
    <n v="1.0900000000000001"/>
    <x v="0"/>
    <n v="567"/>
    <n v="7"/>
    <n v="0.16399999999999998"/>
    <n v="16.399999999999999"/>
    <n v="62476"/>
    <n v="232"/>
    <s v="Local Market"/>
    <s v="No"/>
    <n v="2547730"/>
    <n v="81.599010959288279"/>
    <n v="99.978277576559094"/>
    <n v="417827.71999999974"/>
    <n v="2129902.2800000003"/>
    <n v="2610206"/>
  </r>
  <r>
    <s v="F1013"/>
    <x v="4"/>
    <s v="Greater Accra"/>
    <x v="1"/>
    <x v="1"/>
    <x v="2"/>
    <n v="3.1"/>
    <n v="28989"/>
    <n v="21304"/>
    <n v="3.6"/>
    <x v="1"/>
    <n v="1.58"/>
    <x v="0"/>
    <n v="963"/>
    <n v="14"/>
    <n v="0.2651"/>
    <n v="26.51"/>
    <n v="38934"/>
    <n v="74"/>
    <s v="Local Market"/>
    <s v="Yes"/>
    <n v="1520835"/>
    <n v="71.655587558157634"/>
    <n v="99.938260088513104"/>
    <n v="403173.35850000009"/>
    <n v="1117661.6414999999"/>
    <n v="1559769"/>
  </r>
  <r>
    <s v="F0297"/>
    <x v="1"/>
    <s v="Rivers"/>
    <x v="0"/>
    <x v="0"/>
    <x v="7"/>
    <n v="4.7"/>
    <n v="133649"/>
    <n v="97002"/>
    <n v="55.4"/>
    <x v="1"/>
    <n v="2.12"/>
    <x v="0"/>
    <n v="14909"/>
    <n v="3"/>
    <n v="0.2742"/>
    <n v="27.42"/>
    <n v="110002"/>
    <n v="412"/>
    <s v="Local Market"/>
    <s v="No"/>
    <n v="39440265"/>
    <n v="72.378131700096986"/>
    <n v="99.962303667886744"/>
    <n v="10814520.662999999"/>
    <n v="28625744.337000001"/>
    <n v="39550267"/>
  </r>
  <r>
    <s v="F0977"/>
    <x v="4"/>
    <s v="Eastern"/>
    <x v="1"/>
    <x v="1"/>
    <x v="1"/>
    <n v="1.27"/>
    <n v="8437"/>
    <n v="6666"/>
    <n v="77.3"/>
    <x v="1"/>
    <n v="3.03"/>
    <x v="0"/>
    <n v="18923"/>
    <n v="3"/>
    <n v="0.20989999999999998"/>
    <n v="20.99"/>
    <n v="30378"/>
    <n v="277"/>
    <s v="Local Market"/>
    <s v="Yes"/>
    <n v="1778717"/>
    <n v="77.683278197109601"/>
    <n v="98.954007390435549"/>
    <n v="373352.69830000005"/>
    <n v="1405364.3017"/>
    <n v="1809095"/>
  </r>
  <r>
    <s v="F0646"/>
    <x v="1"/>
    <s v="Enugu"/>
    <x v="0"/>
    <x v="0"/>
    <x v="1"/>
    <n v="0.37"/>
    <n v="3371"/>
    <n v="2663"/>
    <n v="45"/>
    <x v="1"/>
    <n v="2.3199999999999998"/>
    <x v="0"/>
    <n v="11823"/>
    <n v="3"/>
    <n v="0.20980000000000001"/>
    <n v="20.98"/>
    <n v="8853"/>
    <n v="358"/>
    <s v="Local Market"/>
    <s v="No"/>
    <n v="923145"/>
    <n v="78.269393174663477"/>
    <n v="98.731435045997955"/>
    <n v="193675.821"/>
    <n v="729469.179"/>
    <n v="931998"/>
  </r>
  <r>
    <s v="F1420"/>
    <x v="3"/>
    <s v="Yamoussoukro"/>
    <x v="0"/>
    <x v="0"/>
    <x v="7"/>
    <n v="2.0699999999999998"/>
    <n v="59643"/>
    <n v="45328"/>
    <n v="3.9"/>
    <x v="1"/>
    <n v="0.21"/>
    <x v="0"/>
    <n v="1019"/>
    <n v="3"/>
    <n v="0.24"/>
    <n v="24"/>
    <n v="77119"/>
    <n v="491"/>
    <s v="Local Market"/>
    <s v="Yes"/>
    <n v="21955350"/>
    <n v="75.733981516097899"/>
    <n v="99.995375007676174"/>
    <n v="5269284"/>
    <n v="16686066"/>
    <n v="22032469"/>
  </r>
  <r>
    <s v="F0499"/>
    <x v="1"/>
    <s v="Kano"/>
    <x v="4"/>
    <x v="0"/>
    <x v="1"/>
    <n v="0.99"/>
    <n v="7393"/>
    <n v="5811"/>
    <n v="6"/>
    <x v="2"/>
    <n v="1.06"/>
    <x v="0"/>
    <n v="229"/>
    <n v="4"/>
    <n v="0.21390000000000001"/>
    <n v="21.39"/>
    <n v="14447"/>
    <n v="369"/>
    <s v="Export"/>
    <s v="Yes"/>
    <n v="2108141"/>
    <n v="78.074955672038087"/>
    <n v="99.989211283583998"/>
    <n v="450931.35990000004"/>
    <n v="1657209.6401"/>
    <n v="2122588"/>
  </r>
  <r>
    <s v="F0805"/>
    <x v="4"/>
    <s v="Central"/>
    <x v="3"/>
    <x v="0"/>
    <x v="4"/>
    <n v="1.76"/>
    <n v="4194"/>
    <n v="1677"/>
    <n v="9.9"/>
    <x v="2"/>
    <n v="0.76"/>
    <x v="1"/>
    <n v="382"/>
    <n v="60"/>
    <n v="0.6"/>
    <n v="60"/>
    <n v="35314"/>
    <n v="252"/>
    <s v="Local Market"/>
    <s v="No"/>
    <n v="382682"/>
    <n v="36.620637518062374"/>
    <n v="99.908611565660919"/>
    <n v="229609.19999999998"/>
    <n v="153072.80000000002"/>
    <n v="417996"/>
  </r>
  <r>
    <s v="F1028"/>
    <x v="0"/>
    <s v="Central"/>
    <x v="4"/>
    <x v="0"/>
    <x v="4"/>
    <n v="3.73"/>
    <n v="11570"/>
    <n v="10514"/>
    <n v="1.9"/>
    <x v="2"/>
    <n v="0.43"/>
    <x v="0"/>
    <n v="200"/>
    <n v="3"/>
    <n v="9.1199999999999989E-2"/>
    <n v="9.1199999999999992"/>
    <n v="82382"/>
    <n v="219"/>
    <s v="Local Market"/>
    <s v="Yes"/>
    <n v="2196959"/>
    <n v="87.595333001951005"/>
    <n v="99.991225534046904"/>
    <n v="200362.66079999995"/>
    <n v="1996596.3392"/>
    <n v="2279341"/>
  </r>
  <r>
    <s v="F0982"/>
    <x v="3"/>
    <s v="Korhogo"/>
    <x v="4"/>
    <x v="0"/>
    <x v="5"/>
    <n v="2.0299999999999998"/>
    <n v="3078"/>
    <n v="2538"/>
    <n v="20.7"/>
    <x v="2"/>
    <n v="1.59"/>
    <x v="0"/>
    <n v="930"/>
    <n v="7"/>
    <n v="0.17530000000000001"/>
    <n v="17.53"/>
    <n v="25778"/>
    <n v="231"/>
    <s v="Local Market"/>
    <s v="No"/>
    <n v="553708"/>
    <n v="78.801383916091154"/>
    <n v="99.839512947681214"/>
    <n v="97065.012400000007"/>
    <n v="456642.98759999999"/>
    <n v="579486"/>
  </r>
  <r>
    <s v="F0245"/>
    <x v="3"/>
    <s v="Yamoussoukro"/>
    <x v="1"/>
    <x v="0"/>
    <x v="7"/>
    <n v="1.25"/>
    <n v="32954"/>
    <n v="22975"/>
    <n v="8.5"/>
    <x v="2"/>
    <n v="1.0900000000000001"/>
    <x v="0"/>
    <n v="309"/>
    <n v="2"/>
    <n v="0.30280000000000001"/>
    <n v="30.28"/>
    <n v="47187"/>
    <n v="426"/>
    <s v="Processor"/>
    <s v="No"/>
    <n v="9641981"/>
    <n v="69.38045819001178"/>
    <n v="99.996810871686819"/>
    <n v="2919591.8467999995"/>
    <n v="6722389.1532000005"/>
    <n v="9689168"/>
  </r>
  <r>
    <s v="F0615"/>
    <x v="2"/>
    <s v="Mono"/>
    <x v="3"/>
    <x v="0"/>
    <x v="7"/>
    <n v="1.21"/>
    <n v="33883"/>
    <n v="24100"/>
    <n v="22.8"/>
    <x v="0"/>
    <n v="0.95"/>
    <x v="0"/>
    <n v="2806"/>
    <n v="3"/>
    <n v="0.28870000000000001"/>
    <n v="28.87"/>
    <n v="29115"/>
    <n v="350"/>
    <s v="Local Market"/>
    <s v="Yes"/>
    <n v="8318729"/>
    <n v="70.881917986248908"/>
    <n v="99.966386530462231"/>
    <n v="2401617.0622999994"/>
    <n v="5917111.9377000006"/>
    <n v="8347844"/>
  </r>
  <r>
    <s v="F0820"/>
    <x v="1"/>
    <s v="Ogun"/>
    <x v="0"/>
    <x v="0"/>
    <x v="3"/>
    <n v="0.53"/>
    <n v="1768"/>
    <n v="1665"/>
    <n v="22.5"/>
    <x v="0"/>
    <n v="1.46"/>
    <x v="2"/>
    <n v="3410"/>
    <n v="1"/>
    <n v="5.8099999999999999E-2"/>
    <n v="5.81"/>
    <n v="13451"/>
    <n v="423"/>
    <s v="Local Market"/>
    <s v="Yes"/>
    <n v="680392"/>
    <n v="92.364010993841532"/>
    <n v="99.508534351431095"/>
    <n v="39530.775200000033"/>
    <n v="640861.22479999997"/>
    <n v="693843"/>
  </r>
  <r>
    <s v="F0497"/>
    <x v="4"/>
    <s v="Eastern"/>
    <x v="1"/>
    <x v="0"/>
    <x v="0"/>
    <n v="12.44"/>
    <n v="83695"/>
    <n v="63834"/>
    <n v="8.1999999999999993"/>
    <x v="0"/>
    <n v="1.22"/>
    <x v="2"/>
    <n v="1263"/>
    <n v="14"/>
    <n v="0.23730000000000001"/>
    <n v="23.73"/>
    <n v="197106"/>
    <n v="267"/>
    <s v="Processor"/>
    <s v="Yes"/>
    <n v="16674873"/>
    <n v="75.378979769356036"/>
    <n v="99.992514215433772"/>
    <n v="3956947.3629000019"/>
    <n v="12717925.637099998"/>
    <n v="16871979"/>
  </r>
  <r>
    <s v="F0882"/>
    <x v="2"/>
    <s v="Ouémé"/>
    <x v="4"/>
    <x v="0"/>
    <x v="6"/>
    <n v="1.59"/>
    <n v="22023"/>
    <n v="17351"/>
    <n v="1"/>
    <x v="0"/>
    <n v="0.75"/>
    <x v="1"/>
    <n v="200"/>
    <n v="4"/>
    <n v="0.21210000000000001"/>
    <n v="21.21"/>
    <n v="28839"/>
    <n v="320"/>
    <s v="Local Market"/>
    <s v="No"/>
    <n v="5467758"/>
    <n v="78.376612442207431"/>
    <n v="99.996361385053333"/>
    <n v="1159711.4717999995"/>
    <n v="4308046.5282000005"/>
    <n v="5496597"/>
  </r>
  <r>
    <s v="F1153"/>
    <x v="3"/>
    <s v="Sassandra"/>
    <x v="4"/>
    <x v="0"/>
    <x v="3"/>
    <n v="3.63"/>
    <n v="11445"/>
    <n v="10477"/>
    <n v="29.5"/>
    <x v="1"/>
    <n v="0.9"/>
    <x v="0"/>
    <n v="8379"/>
    <n v="3"/>
    <n v="8.4499999999999992E-2"/>
    <n v="8.4499999999999993"/>
    <n v="89502"/>
    <n v="321"/>
    <s v="Local Market"/>
    <s v="Yes"/>
    <n v="3231605"/>
    <n v="89.082778046597113"/>
    <n v="99.747704605723328"/>
    <n v="273070.62250000006"/>
    <n v="2958534.3774999999"/>
    <n v="3321107"/>
  </r>
  <r>
    <s v="F0514"/>
    <x v="4"/>
    <s v="Northern"/>
    <x v="3"/>
    <x v="0"/>
    <x v="6"/>
    <n v="1.06"/>
    <n v="11829"/>
    <n v="9381"/>
    <n v="36.1"/>
    <x v="1"/>
    <n v="1.1399999999999999"/>
    <x v="0"/>
    <n v="8783"/>
    <n v="7"/>
    <n v="0.2069"/>
    <n v="20.69"/>
    <n v="18917"/>
    <n v="330"/>
    <s v="Local Market"/>
    <s v="No"/>
    <n v="3037073"/>
    <n v="78.819060150720389"/>
    <n v="99.712597227085169"/>
    <n v="628370.40370000014"/>
    <n v="2408702.5962999999"/>
    <n v="3055990"/>
  </r>
  <r>
    <s v="F0820"/>
    <x v="0"/>
    <s v="Plateaux"/>
    <x v="0"/>
    <x v="1"/>
    <x v="1"/>
    <n v="4.8499999999999996"/>
    <n v="40711"/>
    <n v="33529"/>
    <n v="25.3"/>
    <x v="1"/>
    <n v="1.56"/>
    <x v="2"/>
    <n v="5490"/>
    <n v="2"/>
    <n v="0.1764"/>
    <n v="17.64"/>
    <n v="51366"/>
    <n v="261"/>
    <s v="Local Market"/>
    <s v="Yes"/>
    <n v="8606703"/>
    <n v="81.871380221155547"/>
    <n v="99.936590941929424"/>
    <n v="1518222.4091999996"/>
    <n v="7088480.5908000004"/>
    <n v="8658069"/>
  </r>
  <r>
    <s v="F0014"/>
    <x v="4"/>
    <s v="Central"/>
    <x v="4"/>
    <x v="1"/>
    <x v="0"/>
    <n v="1.08"/>
    <n v="8546"/>
    <n v="6461"/>
    <n v="18"/>
    <x v="4"/>
    <n v="1.91"/>
    <x v="1"/>
    <n v="3562"/>
    <n v="14"/>
    <n v="0.24390000000000001"/>
    <n v="24.39"/>
    <n v="10104"/>
    <n v="385"/>
    <s v="Local Market"/>
    <s v="Yes"/>
    <n v="2448945"/>
    <n v="75.299325653941835"/>
    <n v="99.855147254080748"/>
    <n v="597297.68549999991"/>
    <n v="1851647.3145000001"/>
    <n v="2459049"/>
  </r>
  <r>
    <s v="F0296"/>
    <x v="4"/>
    <s v="Greater Accra"/>
    <x v="3"/>
    <x v="1"/>
    <x v="5"/>
    <n v="1.43"/>
    <n v="2171"/>
    <n v="1278"/>
    <n v="8.9"/>
    <x v="0"/>
    <n v="0.62"/>
    <x v="0"/>
    <n v="1370"/>
    <n v="30"/>
    <n v="0.41119999999999995"/>
    <n v="41.12"/>
    <n v="10351"/>
    <n v="221"/>
    <s v="Local Market"/>
    <s v="Yes"/>
    <n v="267893"/>
    <n v="56.689595606733654"/>
    <n v="99.507626399850494"/>
    <n v="110157.60159999999"/>
    <n v="157735.39840000001"/>
    <n v="278244"/>
  </r>
  <r>
    <s v="F1072"/>
    <x v="1"/>
    <s v="Kaduna"/>
    <x v="2"/>
    <x v="0"/>
    <x v="5"/>
    <n v="1.64"/>
    <n v="2745"/>
    <n v="2471"/>
    <n v="1"/>
    <x v="2"/>
    <n v="0.54"/>
    <x v="0"/>
    <n v="200"/>
    <n v="7"/>
    <n v="9.9700000000000011E-2"/>
    <n v="9.9700000000000006"/>
    <n v="14782"/>
    <n v="235"/>
    <s v="Local Market"/>
    <s v="Yes"/>
    <n v="559897"/>
    <n v="87.71423161451871"/>
    <n v="99.965197962688734"/>
    <n v="55821.730900000024"/>
    <n v="504075.26909999998"/>
    <n v="574679"/>
  </r>
  <r>
    <s v="F0496"/>
    <x v="1"/>
    <s v="Enugu"/>
    <x v="0"/>
    <x v="0"/>
    <x v="6"/>
    <n v="0.62"/>
    <n v="5884"/>
    <n v="4327"/>
    <n v="12.8"/>
    <x v="3"/>
    <n v="1.91"/>
    <x v="0"/>
    <n v="2592"/>
    <n v="7"/>
    <n v="0.26450000000000001"/>
    <n v="26.45"/>
    <n v="18770"/>
    <n v="367"/>
    <s v="Local Market"/>
    <s v="No"/>
    <n v="1550767"/>
    <n v="72.67041990727202"/>
    <n v="99.834855756825107"/>
    <n v="410177.87149999989"/>
    <n v="1140589.1285000001"/>
    <n v="1569537"/>
  </r>
  <r>
    <s v="F1015"/>
    <x v="0"/>
    <s v="Plateaux"/>
    <x v="4"/>
    <x v="0"/>
    <x v="5"/>
    <n v="1.98"/>
    <n v="3811"/>
    <n v="3570"/>
    <n v="37.9"/>
    <x v="1"/>
    <n v="1.79"/>
    <x v="2"/>
    <n v="6400"/>
    <n v="7"/>
    <n v="6.3E-2"/>
    <n v="6.3"/>
    <n v="14378"/>
    <n v="181"/>
    <s v="Local Market"/>
    <s v="No"/>
    <n v="618931"/>
    <n v="91.572731004928102"/>
    <n v="98.989434857233988"/>
    <n v="38992.652999999933"/>
    <n v="579938.34700000007"/>
    <n v="633309"/>
  </r>
  <r>
    <s v="F0581"/>
    <x v="1"/>
    <s v="Kaduna"/>
    <x v="4"/>
    <x v="1"/>
    <x v="7"/>
    <n v="2.2200000000000002"/>
    <n v="36921"/>
    <n v="24648"/>
    <n v="21.5"/>
    <x v="0"/>
    <n v="1.33"/>
    <x v="1"/>
    <n v="3269"/>
    <n v="4"/>
    <n v="0.33240000000000003"/>
    <n v="33.24"/>
    <n v="77735"/>
    <n v="354"/>
    <s v="Processor"/>
    <s v="No"/>
    <n v="8557135"/>
    <n v="66.15899632536447"/>
    <n v="99.962141873589289"/>
    <n v="2844391.6740000006"/>
    <n v="5712743.3259999994"/>
    <n v="8634870"/>
  </r>
  <r>
    <s v="F0245"/>
    <x v="2"/>
    <s v="Atlantique"/>
    <x v="4"/>
    <x v="1"/>
    <x v="3"/>
    <n v="4.96"/>
    <n v="12668"/>
    <n v="11068"/>
    <n v="3.6"/>
    <x v="2"/>
    <n v="0.98"/>
    <x v="2"/>
    <n v="200"/>
    <n v="7"/>
    <n v="0.1263"/>
    <n v="12.63"/>
    <n v="70017"/>
    <n v="322"/>
    <s v="Processor"/>
    <s v="Yes"/>
    <n v="3458041"/>
    <n v="85.636075758958611"/>
    <n v="99.994331158954878"/>
    <n v="436750.5782999997"/>
    <n v="3021290.4217000003"/>
    <n v="3528058"/>
  </r>
  <r>
    <s v="F0549"/>
    <x v="1"/>
    <s v="Katsina"/>
    <x v="4"/>
    <x v="0"/>
    <x v="0"/>
    <n v="1.43"/>
    <n v="8614"/>
    <n v="6478"/>
    <n v="8.6999999999999993"/>
    <x v="0"/>
    <n v="1.55"/>
    <x v="2"/>
    <n v="1463"/>
    <n v="14"/>
    <n v="0.24789999999999998"/>
    <n v="24.79"/>
    <n v="19303"/>
    <n v="266"/>
    <s v="Local Market"/>
    <s v="No"/>
    <n v="1685151"/>
    <n v="74.358244170860573"/>
    <n v="99.914166061389736"/>
    <n v="417748.93290000013"/>
    <n v="1267402.0670999999"/>
    <n v="1704454"/>
  </r>
  <r>
    <s v="F0557"/>
    <x v="2"/>
    <s v="Zou"/>
    <x v="0"/>
    <x v="0"/>
    <x v="1"/>
    <n v="3.78"/>
    <n v="28876"/>
    <n v="20412"/>
    <n v="32.799999999999997"/>
    <x v="0"/>
    <n v="1.41"/>
    <x v="1"/>
    <n v="4499"/>
    <n v="7"/>
    <n v="0.29309999999999997"/>
    <n v="29.31"/>
    <n v="72890"/>
    <n v="279"/>
    <s v="Local Market"/>
    <s v="Yes"/>
    <n v="5560610"/>
    <n v="69.775365385639489"/>
    <n v="99.920138457442093"/>
    <n v="1629814.7909999997"/>
    <n v="3930795.2090000003"/>
    <n v="5633500"/>
  </r>
  <r>
    <s v="F1168"/>
    <x v="4"/>
    <s v="Eastern"/>
    <x v="4"/>
    <x v="1"/>
    <x v="2"/>
    <n v="0.6"/>
    <n v="7067"/>
    <n v="5191"/>
    <n v="11.1"/>
    <x v="1"/>
    <n v="0.83"/>
    <x v="0"/>
    <n v="2653"/>
    <n v="14"/>
    <n v="0.26539999999999997"/>
    <n v="26.54"/>
    <n v="5230"/>
    <n v="126"/>
    <s v="Local Market"/>
    <s v="No"/>
    <n v="639643"/>
    <n v="72.864230290305215"/>
    <n v="99.588601166431218"/>
    <n v="169761.25219999999"/>
    <n v="469881.74780000001"/>
    <n v="644873"/>
  </r>
  <r>
    <s v="F0457"/>
    <x v="3"/>
    <s v="Yamoussoukro"/>
    <x v="2"/>
    <x v="1"/>
    <x v="3"/>
    <n v="3.47"/>
    <n v="9132"/>
    <n v="7355"/>
    <n v="1"/>
    <x v="2"/>
    <n v="1.34"/>
    <x v="2"/>
    <n v="200"/>
    <n v="14"/>
    <n v="0.19450000000000001"/>
    <n v="19.45"/>
    <n v="89395"/>
    <n v="318"/>
    <s v="Local Market"/>
    <s v="Yes"/>
    <n v="2225907"/>
    <n v="77.439923107223166"/>
    <n v="99.991361818026334"/>
    <n v="432938.91149999993"/>
    <n v="1792968.0885000001"/>
    <n v="2315302"/>
  </r>
  <r>
    <s v="F0342"/>
    <x v="2"/>
    <s v="Borgou"/>
    <x v="1"/>
    <x v="1"/>
    <x v="3"/>
    <n v="2.02"/>
    <n v="3551"/>
    <n v="3019"/>
    <n v="61.5"/>
    <x v="1"/>
    <n v="2.35"/>
    <x v="0"/>
    <n v="11272"/>
    <n v="7"/>
    <n v="0.1497"/>
    <n v="14.97"/>
    <n v="55114"/>
    <n v="304"/>
    <s v="Local Market"/>
    <s v="Yes"/>
    <n v="842213"/>
    <n v="79.807440754596712"/>
    <n v="98.74382471495899"/>
    <n v="126079.28609999991"/>
    <n v="716133.71390000009"/>
    <n v="897327"/>
  </r>
  <r>
    <s v="F0908"/>
    <x v="2"/>
    <s v="Atlantique"/>
    <x v="1"/>
    <x v="0"/>
    <x v="2"/>
    <n v="0.97"/>
    <n v="7909"/>
    <n v="5857"/>
    <n v="24.3"/>
    <x v="1"/>
    <n v="1.76"/>
    <x v="0"/>
    <n v="4766"/>
    <n v="14"/>
    <n v="0.25940000000000002"/>
    <n v="25.94"/>
    <n v="6791"/>
    <n v="89"/>
    <s v="Processor"/>
    <s v="Yes"/>
    <n v="504504"/>
    <n v="73.076338004478814"/>
    <n v="99.067857107931829"/>
    <n v="130868.33760000003"/>
    <n v="373635.66239999997"/>
    <n v="511295"/>
  </r>
  <r>
    <s v="F0308"/>
    <x v="1"/>
    <s v="Lagos"/>
    <x v="2"/>
    <x v="0"/>
    <x v="0"/>
    <n v="0.78"/>
    <n v="4893"/>
    <n v="3632"/>
    <n v="22.2"/>
    <x v="0"/>
    <n v="1.6"/>
    <x v="1"/>
    <n v="3489"/>
    <n v="14"/>
    <n v="0.25769999999999998"/>
    <n v="25.77"/>
    <n v="10290"/>
    <n v="335"/>
    <s v="Processor"/>
    <s v="No"/>
    <n v="1190774"/>
    <n v="73.594041633085325"/>
    <n v="99.709507569954638"/>
    <n v="306862.45980000007"/>
    <n v="883911.54019999993"/>
    <n v="1201064"/>
  </r>
  <r>
    <s v="F0465"/>
    <x v="2"/>
    <s v="Mono"/>
    <x v="2"/>
    <x v="1"/>
    <x v="6"/>
    <n v="2.65"/>
    <n v="19887"/>
    <n v="16398"/>
    <n v="7.5"/>
    <x v="0"/>
    <n v="1.52"/>
    <x v="0"/>
    <n v="1114"/>
    <n v="5"/>
    <n v="0.1754"/>
    <n v="17.54"/>
    <n v="65330"/>
    <n v="288"/>
    <s v="Local Market"/>
    <s v="Yes"/>
    <n v="4608954"/>
    <n v="81.307500109107622"/>
    <n v="99.976167472922057"/>
    <n v="808410.53159999987"/>
    <n v="3800543.4684000001"/>
    <n v="4674284"/>
  </r>
  <r>
    <s v="F0061"/>
    <x v="1"/>
    <s v="Rivers"/>
    <x v="4"/>
    <x v="0"/>
    <x v="1"/>
    <n v="13.07"/>
    <n v="156479"/>
    <n v="120473"/>
    <n v="1"/>
    <x v="1"/>
    <n v="0.23"/>
    <x v="1"/>
    <n v="240"/>
    <n v="5"/>
    <n v="0.23010000000000003"/>
    <n v="23.01"/>
    <n v="221608"/>
    <n v="313"/>
    <s v="Export"/>
    <s v="Yes"/>
    <n v="37109121"/>
    <n v="76.532960976733136"/>
    <n v="99.999357098008986"/>
    <n v="8538808.7421000004"/>
    <n v="28570312.2579"/>
    <n v="37330729"/>
  </r>
  <r>
    <s v="F0209"/>
    <x v="4"/>
    <s v="Greater Accra"/>
    <x v="2"/>
    <x v="0"/>
    <x v="7"/>
    <n v="3.03"/>
    <n v="66790"/>
    <n v="45176"/>
    <n v="1"/>
    <x v="1"/>
    <n v="0.04"/>
    <x v="1"/>
    <n v="250"/>
    <n v="7"/>
    <n v="0.3236"/>
    <n v="32.36"/>
    <n v="111378"/>
    <n v="330"/>
    <s v="Local Market"/>
    <s v="No"/>
    <n v="14647372"/>
    <n v="67.129549730160079"/>
    <n v="99.998306089607851"/>
    <n v="4739889.5791999996"/>
    <n v="9907482.4208000004"/>
    <n v="14758750"/>
  </r>
  <r>
    <s v="F1042"/>
    <x v="1"/>
    <s v="Kano"/>
    <x v="1"/>
    <x v="0"/>
    <x v="5"/>
    <n v="0.56000000000000005"/>
    <n v="651"/>
    <n v="566"/>
    <n v="9.5"/>
    <x v="1"/>
    <n v="1"/>
    <x v="1"/>
    <n v="2948"/>
    <n v="7"/>
    <n v="0.13039999999999999"/>
    <n v="13.04"/>
    <n v="7463"/>
    <n v="218"/>
    <s v="Local Market"/>
    <s v="No"/>
    <n v="111744"/>
    <n v="81.51583581501086"/>
    <n v="97.526990864630434"/>
    <n v="14571.417600000001"/>
    <n v="97172.582399999999"/>
    <n v="119207"/>
  </r>
  <r>
    <s v="F0536"/>
    <x v="1"/>
    <s v="Enugu"/>
    <x v="0"/>
    <x v="0"/>
    <x v="0"/>
    <n v="0.52"/>
    <n v="4268"/>
    <n v="3508"/>
    <n v="7.8"/>
    <x v="1"/>
    <n v="1.32"/>
    <x v="0"/>
    <n v="1763"/>
    <n v="14"/>
    <n v="0.1779"/>
    <n v="17.79"/>
    <n v="5394"/>
    <n v="340"/>
    <s v="Export"/>
    <s v="No"/>
    <n v="1173636"/>
    <n v="81.833893590493886"/>
    <n v="99.850470301858309"/>
    <n v="208789.84439999994"/>
    <n v="964846.15560000006"/>
    <n v="1179030"/>
  </r>
  <r>
    <s v="F0894"/>
    <x v="2"/>
    <s v="Atlantique"/>
    <x v="3"/>
    <x v="0"/>
    <x v="2"/>
    <n v="1.08"/>
    <n v="8666"/>
    <n v="6929"/>
    <n v="37"/>
    <x v="0"/>
    <n v="1.64"/>
    <x v="2"/>
    <n v="5173"/>
    <n v="14"/>
    <n v="0.20039999999999999"/>
    <n v="20.04"/>
    <n v="13054"/>
    <n v="97"/>
    <s v="Local Market"/>
    <s v="No"/>
    <n v="647165"/>
    <n v="78.379012721536327"/>
    <n v="99.216472110011978"/>
    <n v="129691.86600000004"/>
    <n v="517473.13399999996"/>
    <n v="660219"/>
  </r>
  <r>
    <s v="F1213"/>
    <x v="3"/>
    <s v="Abidjan"/>
    <x v="0"/>
    <x v="0"/>
    <x v="7"/>
    <n v="2.4500000000000002"/>
    <n v="38798"/>
    <n v="28299"/>
    <n v="17.2"/>
    <x v="0"/>
    <n v="1.85"/>
    <x v="0"/>
    <n v="2896"/>
    <n v="2"/>
    <n v="0.27060000000000001"/>
    <n v="27.06"/>
    <n v="91326"/>
    <n v="507"/>
    <s v="Local Market"/>
    <s v="No"/>
    <n v="14109896"/>
    <n v="72.470933433756613"/>
    <n v="99.979607388716261"/>
    <n v="3818137.8575999998"/>
    <n v="10291758.1424"/>
    <n v="14201222"/>
  </r>
  <r>
    <s v="F0710"/>
    <x v="1"/>
    <s v="Katsina"/>
    <x v="4"/>
    <x v="0"/>
    <x v="7"/>
    <n v="0.97"/>
    <n v="26649"/>
    <n v="19192"/>
    <n v="14.1"/>
    <x v="0"/>
    <n v="0.98"/>
    <x v="0"/>
    <n v="2566"/>
    <n v="1"/>
    <n v="0.27979999999999999"/>
    <n v="27.98"/>
    <n v="24798"/>
    <n v="523"/>
    <s v="Local Market"/>
    <s v="No"/>
    <n v="9909678"/>
    <n v="71.840226858467418"/>
    <n v="99.974170756464659"/>
    <n v="2772727.9044000003"/>
    <n v="7136950.0955999997"/>
    <n v="9934476"/>
  </r>
  <r>
    <s v="F0303"/>
    <x v="2"/>
    <s v="Zou"/>
    <x v="3"/>
    <x v="0"/>
    <x v="4"/>
    <n v="1.94"/>
    <n v="4704"/>
    <n v="4242"/>
    <n v="3.9"/>
    <x v="2"/>
    <n v="1.19"/>
    <x v="1"/>
    <n v="200"/>
    <n v="3"/>
    <n v="9.8100000000000007E-2"/>
    <n v="9.81"/>
    <n v="38465"/>
    <n v="230"/>
    <s v="Local Market"/>
    <s v="No"/>
    <n v="927239"/>
    <n v="86.597638002949139"/>
    <n v="99.979289720245546"/>
    <n v="90962.145900000003"/>
    <n v="836276.8541"/>
    <n v="965704"/>
  </r>
  <r>
    <s v="F1114"/>
    <x v="0"/>
    <s v="Plateaux"/>
    <x v="2"/>
    <x v="0"/>
    <x v="6"/>
    <n v="4.0199999999999996"/>
    <n v="45666"/>
    <n v="37651"/>
    <n v="10.1"/>
    <x v="1"/>
    <n v="0.32"/>
    <x v="2"/>
    <n v="1899"/>
    <n v="5"/>
    <n v="0.17550000000000002"/>
    <n v="17.55"/>
    <n v="116703"/>
    <n v="269"/>
    <s v="Local Market"/>
    <s v="Yes"/>
    <n v="9908236"/>
    <n v="81.490177466416498"/>
    <n v="99.981057241345809"/>
    <n v="1738895.4179999996"/>
    <n v="8169340.5820000004"/>
    <n v="10024939"/>
  </r>
  <r>
    <s v="F0164"/>
    <x v="3"/>
    <s v="Sassandra"/>
    <x v="2"/>
    <x v="0"/>
    <x v="4"/>
    <n v="0.63"/>
    <n v="1576"/>
    <n v="996"/>
    <n v="30.8"/>
    <x v="4"/>
    <n v="0.88"/>
    <x v="0"/>
    <n v="5334"/>
    <n v="30"/>
    <n v="0.36749999999999999"/>
    <n v="36.75"/>
    <n v="12373"/>
    <n v="205"/>
    <s v="Local Market"/>
    <s v="Yes"/>
    <n v="184432"/>
    <n v="59.273514392418889"/>
    <n v="97.289703005513076"/>
    <n v="67778.759999999995"/>
    <n v="116653.24"/>
    <n v="196805"/>
  </r>
  <r>
    <s v="F1310"/>
    <x v="4"/>
    <s v="Greater Accra"/>
    <x v="3"/>
    <x v="0"/>
    <x v="3"/>
    <n v="2"/>
    <n v="5959"/>
    <n v="5089"/>
    <n v="45.7"/>
    <x v="4"/>
    <n v="0.99"/>
    <x v="2"/>
    <n v="8395"/>
    <n v="7"/>
    <n v="0.1459"/>
    <n v="14.59"/>
    <n v="47142"/>
    <n v="287"/>
    <s v="Local Market"/>
    <s v="No"/>
    <n v="1390401"/>
    <n v="82.609111108328577"/>
    <n v="99.416017468694847"/>
    <n v="202859.50589999999"/>
    <n v="1187541.4941"/>
    <n v="1437543"/>
  </r>
  <r>
    <s v="F1295"/>
    <x v="4"/>
    <s v="Northern"/>
    <x v="2"/>
    <x v="0"/>
    <x v="2"/>
    <n v="1.21"/>
    <n v="17458"/>
    <n v="15123"/>
    <n v="32.299999999999997"/>
    <x v="1"/>
    <n v="1.1299999999999999"/>
    <x v="0"/>
    <n v="7928"/>
    <n v="7"/>
    <n v="0.13369999999999999"/>
    <n v="13.37"/>
    <n v="11515"/>
    <n v="108"/>
    <s v="Local Market"/>
    <s v="Yes"/>
    <n v="1597509"/>
    <n v="86.010031341981232"/>
    <n v="99.507278946740385"/>
    <n v="213586.95329999994"/>
    <n v="1383922.0467000001"/>
    <n v="1609024"/>
  </r>
  <r>
    <s v="F1101"/>
    <x v="4"/>
    <s v="Eastern"/>
    <x v="4"/>
    <x v="1"/>
    <x v="6"/>
    <n v="0.67"/>
    <n v="7225"/>
    <n v="6074"/>
    <n v="60.4"/>
    <x v="0"/>
    <n v="2.4900000000000002"/>
    <x v="2"/>
    <n v="7711"/>
    <n v="4"/>
    <n v="0.15920000000000001"/>
    <n v="15.92"/>
    <n v="17876"/>
    <n v="319"/>
    <s v="Processor"/>
    <s v="Yes"/>
    <n v="1892643"/>
    <n v="83.293295402976881"/>
    <n v="99.596392393899251"/>
    <n v="301308.76560000004"/>
    <n v="1591334.2344"/>
    <n v="1910519"/>
  </r>
  <r>
    <s v="F1425"/>
    <x v="3"/>
    <s v="Abidjan"/>
    <x v="4"/>
    <x v="1"/>
    <x v="7"/>
    <n v="3.17"/>
    <n v="66341"/>
    <n v="44587"/>
    <n v="2.2999999999999998"/>
    <x v="0"/>
    <n v="0.94"/>
    <x v="0"/>
    <n v="396"/>
    <n v="7"/>
    <n v="0.32789999999999997"/>
    <n v="32.79"/>
    <n v="104207"/>
    <n v="354"/>
    <s v="Local Market"/>
    <s v="Yes"/>
    <n v="15521358"/>
    <n v="66.761776049698042"/>
    <n v="99.997465691640585"/>
    <n v="5089453.2882000003"/>
    <n v="10431904.7118"/>
    <n v="15625565"/>
  </r>
  <r>
    <s v="F0093"/>
    <x v="1"/>
    <s v="Kaduna"/>
    <x v="3"/>
    <x v="1"/>
    <x v="0"/>
    <n v="5.55"/>
    <n v="33294"/>
    <n v="28829"/>
    <n v="114.1"/>
    <x v="1"/>
    <n v="4.37"/>
    <x v="0"/>
    <n v="35241"/>
    <n v="3"/>
    <n v="0.1341"/>
    <n v="13.41"/>
    <n v="47808"/>
    <n v="321"/>
    <s v="Processor"/>
    <s v="No"/>
    <n v="9078519"/>
    <n v="86.136400789715296"/>
    <n v="99.613853415508785"/>
    <n v="1217429.3979000002"/>
    <n v="7861089.6020999998"/>
    <n v="9126327"/>
  </r>
  <r>
    <s v="F0243"/>
    <x v="2"/>
    <s v="Atlantique"/>
    <x v="3"/>
    <x v="1"/>
    <x v="3"/>
    <n v="1.97"/>
    <n v="3226"/>
    <n v="2768"/>
    <n v="21.8"/>
    <x v="1"/>
    <n v="0.86"/>
    <x v="0"/>
    <n v="5116"/>
    <n v="7"/>
    <n v="0.14180000000000001"/>
    <n v="14.18"/>
    <n v="38658"/>
    <n v="251"/>
    <s v="Local Market"/>
    <s v="No"/>
    <n v="644047"/>
    <n v="80.960463948557589"/>
    <n v="99.250628016493209"/>
    <n v="91325.864599999972"/>
    <n v="552721.13540000003"/>
    <n v="682705"/>
  </r>
  <r>
    <s v="F0456"/>
    <x v="0"/>
    <s v="Lomé"/>
    <x v="4"/>
    <x v="1"/>
    <x v="3"/>
    <n v="4.6500000000000004"/>
    <n v="16097"/>
    <n v="6438"/>
    <n v="1"/>
    <x v="1"/>
    <n v="0.11"/>
    <x v="2"/>
    <n v="200"/>
    <n v="60"/>
    <n v="0.6"/>
    <n v="60"/>
    <n v="121616"/>
    <n v="339"/>
    <s v="Local Market"/>
    <s v="Yes"/>
    <n v="2038842"/>
    <n v="37.748329289437706"/>
    <n v="99.990742703630431"/>
    <n v="1223305.2"/>
    <n v="815536.8"/>
    <n v="2160458"/>
  </r>
  <r>
    <s v="F0303"/>
    <x v="0"/>
    <s v="Savanes"/>
    <x v="1"/>
    <x v="0"/>
    <x v="7"/>
    <n v="1.74"/>
    <n v="36101"/>
    <n v="26967"/>
    <n v="3.3"/>
    <x v="2"/>
    <n v="0.11"/>
    <x v="2"/>
    <n v="200"/>
    <n v="2"/>
    <n v="0.253"/>
    <n v="25.3"/>
    <n v="63030"/>
    <n v="349"/>
    <s v="Local Market"/>
    <s v="Yes"/>
    <n v="9254139"/>
    <n v="74.194659697596975"/>
    <n v="99.997853425219617"/>
    <n v="2341297.1670000004"/>
    <n v="6912841.8329999996"/>
    <n v="9317169"/>
  </r>
  <r>
    <s v="F0057"/>
    <x v="1"/>
    <s v="Lagos"/>
    <x v="3"/>
    <x v="1"/>
    <x v="0"/>
    <n v="0.78"/>
    <n v="7306"/>
    <n v="2922"/>
    <n v="14.5"/>
    <x v="1"/>
    <n v="1.35"/>
    <x v="1"/>
    <n v="4074"/>
    <n v="60"/>
    <n v="0.6"/>
    <n v="60"/>
    <n v="7685"/>
    <n v="297"/>
    <s v="Export"/>
    <s v="Yes"/>
    <n v="847397"/>
    <n v="39.640502314397921"/>
    <n v="99.523554466121382"/>
    <n v="508438.19999999995"/>
    <n v="338958.80000000005"/>
    <n v="855082"/>
  </r>
  <r>
    <s v="F1428"/>
    <x v="0"/>
    <s v="Plateaux"/>
    <x v="3"/>
    <x v="0"/>
    <x v="4"/>
    <n v="0.27"/>
    <n v="521"/>
    <n v="476"/>
    <n v="30"/>
    <x v="3"/>
    <n v="2.12"/>
    <x v="2"/>
    <n v="4067"/>
    <n v="1"/>
    <n v="8.5299999999999987E-2"/>
    <n v="8.5299999999999994"/>
    <n v="5427"/>
    <n v="254"/>
    <s v="Local Market"/>
    <s v="Yes"/>
    <n v="110201"/>
    <n v="87.176855692392849"/>
    <n v="96.482685854637282"/>
    <n v="9400.1452999999892"/>
    <n v="100800.85470000001"/>
    <n v="115628"/>
  </r>
  <r>
    <s v="F0128"/>
    <x v="2"/>
    <s v="Zou"/>
    <x v="4"/>
    <x v="1"/>
    <x v="0"/>
    <n v="0.32"/>
    <n v="3120"/>
    <n v="2303"/>
    <n v="4.0999999999999996"/>
    <x v="1"/>
    <n v="0.46"/>
    <x v="1"/>
    <n v="774"/>
    <n v="14"/>
    <n v="0.26170000000000004"/>
    <n v="26.17"/>
    <n v="5755"/>
    <n v="287"/>
    <s v="Processor"/>
    <s v="No"/>
    <n v="647823"/>
    <n v="73.179899093910734"/>
    <n v="99.881574961213502"/>
    <n v="169535.27910000004"/>
    <n v="478287.72089999996"/>
    <n v="653578"/>
  </r>
  <r>
    <s v="F0925"/>
    <x v="0"/>
    <s v="Savanes"/>
    <x v="1"/>
    <x v="1"/>
    <x v="1"/>
    <n v="3.42"/>
    <n v="32900"/>
    <n v="25007"/>
    <n v="17.399999999999999"/>
    <x v="2"/>
    <n v="1.3"/>
    <x v="1"/>
    <n v="510"/>
    <n v="7"/>
    <n v="0.23989999999999997"/>
    <n v="23.99"/>
    <n v="63528"/>
    <n v="209"/>
    <s v="Local Market"/>
    <s v="No"/>
    <n v="5110161"/>
    <n v="75.076669202574791"/>
    <n v="99.990142430285232"/>
    <n v="1225927.6239"/>
    <n v="3884233.3761"/>
    <n v="5173689"/>
  </r>
  <r>
    <s v="F1412"/>
    <x v="4"/>
    <s v="Eastern"/>
    <x v="1"/>
    <x v="0"/>
    <x v="4"/>
    <n v="0.72"/>
    <n v="1881"/>
    <n v="1525"/>
    <n v="68.8"/>
    <x v="1"/>
    <n v="3.45"/>
    <x v="1"/>
    <n v="17927"/>
    <n v="7"/>
    <n v="0.18890000000000001"/>
    <n v="18.89"/>
    <n v="8214"/>
    <n v="253"/>
    <s v="Local Market"/>
    <s v="No"/>
    <n v="355826"/>
    <n v="79.279878200197771"/>
    <n v="95.075541149324252"/>
    <n v="67215.531400000036"/>
    <n v="288610.46859999996"/>
    <n v="364040"/>
  </r>
  <r>
    <s v="F1235"/>
    <x v="0"/>
    <s v="Central"/>
    <x v="0"/>
    <x v="0"/>
    <x v="6"/>
    <n v="0.76"/>
    <n v="9680"/>
    <n v="8286"/>
    <n v="14"/>
    <x v="4"/>
    <n v="0.83"/>
    <x v="0"/>
    <n v="1912"/>
    <n v="1"/>
    <n v="0.14400000000000002"/>
    <n v="14.4"/>
    <n v="22561"/>
    <n v="378"/>
    <s v="Local Market"/>
    <s v="Yes"/>
    <n v="3076314"/>
    <n v="84.976799128716067"/>
    <n v="99.938300189584922"/>
    <n v="442989.21600000001"/>
    <n v="2633324.784"/>
    <n v="3098875"/>
  </r>
  <r>
    <s v="F0390"/>
    <x v="1"/>
    <s v="Kano"/>
    <x v="2"/>
    <x v="1"/>
    <x v="1"/>
    <n v="0.38"/>
    <n v="3847"/>
    <n v="3017"/>
    <n v="5.7"/>
    <x v="0"/>
    <n v="0.26"/>
    <x v="0"/>
    <n v="780"/>
    <n v="3"/>
    <n v="0.2157"/>
    <n v="21.57"/>
    <n v="7005"/>
    <n v="246"/>
    <s v="Local Market"/>
    <s v="No"/>
    <n v="726976"/>
    <n v="77.681476332493617"/>
    <n v="99.893730219174614"/>
    <n v="156808.72320000001"/>
    <n v="570167.27679999999"/>
    <n v="733981"/>
  </r>
  <r>
    <s v="F0283"/>
    <x v="4"/>
    <s v="Ashanti"/>
    <x v="1"/>
    <x v="0"/>
    <x v="2"/>
    <n v="0.32"/>
    <n v="3514"/>
    <n v="2281"/>
    <n v="91.1"/>
    <x v="0"/>
    <n v="4.1399999999999997"/>
    <x v="1"/>
    <n v="14663"/>
    <n v="30"/>
    <n v="0.3508"/>
    <n v="35.08"/>
    <n v="2098"/>
    <n v="100"/>
    <s v="Local Market"/>
    <s v="No"/>
    <n v="209058"/>
    <n v="64.274969027638335"/>
    <n v="93.055844967701603"/>
    <n v="73337.546399999992"/>
    <n v="135720.45360000001"/>
    <n v="211156"/>
  </r>
  <r>
    <s v="F0914"/>
    <x v="0"/>
    <s v="Savanes"/>
    <x v="1"/>
    <x v="0"/>
    <x v="0"/>
    <n v="1.49"/>
    <n v="11077"/>
    <n v="10111"/>
    <n v="1.8"/>
    <x v="2"/>
    <n v="1.04"/>
    <x v="2"/>
    <n v="200"/>
    <n v="3"/>
    <n v="8.72E-2"/>
    <n v="8.7200000000000006"/>
    <n v="14754"/>
    <n v="303"/>
    <s v="Local Market"/>
    <s v="No"/>
    <n v="3018043"/>
    <n v="90.835939576569089"/>
    <n v="99.993405427399196"/>
    <n v="263173.34959999984"/>
    <n v="2754869.6504000002"/>
    <n v="3032797"/>
  </r>
  <r>
    <s v="F1122"/>
    <x v="2"/>
    <s v="Borgou"/>
    <x v="0"/>
    <x v="0"/>
    <x v="2"/>
    <n v="3.15"/>
    <n v="33925"/>
    <n v="30505"/>
    <n v="5.3"/>
    <x v="1"/>
    <n v="0.97"/>
    <x v="0"/>
    <n v="1200"/>
    <n v="3"/>
    <n v="0.1008"/>
    <n v="10.08"/>
    <n v="37397"/>
    <n v="83"/>
    <s v="Local Market"/>
    <s v="Yes"/>
    <n v="2467999"/>
    <n v="88.577801704800365"/>
    <n v="99.952103380064472"/>
    <n v="248774.29919999978"/>
    <n v="2219224.7008000002"/>
    <n v="2505396"/>
  </r>
  <r>
    <s v="F0889"/>
    <x v="0"/>
    <s v="Plateaux"/>
    <x v="0"/>
    <x v="0"/>
    <x v="1"/>
    <n v="0.64"/>
    <n v="3635"/>
    <n v="2872"/>
    <n v="25.6"/>
    <x v="1"/>
    <n v="0.77"/>
    <x v="0"/>
    <n v="5696"/>
    <n v="1"/>
    <n v="0.20989999999999998"/>
    <n v="20.99"/>
    <n v="9923"/>
    <n v="307"/>
    <s v="Processor"/>
    <s v="No"/>
    <n v="857268"/>
    <n v="78.105912861180528"/>
    <n v="99.343166614967174"/>
    <n v="179940.55319999997"/>
    <n v="677327.44680000003"/>
    <n v="867191"/>
  </r>
  <r>
    <s v="F1359"/>
    <x v="3"/>
    <s v="Bouaké"/>
    <x v="0"/>
    <x v="0"/>
    <x v="2"/>
    <n v="1.42"/>
    <n v="16174"/>
    <n v="10194"/>
    <n v="16.600000000000001"/>
    <x v="1"/>
    <n v="0.95"/>
    <x v="0"/>
    <n v="4592"/>
    <n v="30"/>
    <n v="0.36969999999999997"/>
    <n v="36.97"/>
    <n v="8099"/>
    <n v="89"/>
    <s v="Local Market"/>
    <s v="Yes"/>
    <n v="885503"/>
    <n v="62.458739002374664"/>
    <n v="99.486124695334169"/>
    <n v="327370.45909999998"/>
    <n v="558132.54090000002"/>
    <n v="893602"/>
  </r>
  <r>
    <s v="F0545"/>
    <x v="3"/>
    <s v="Abidjan"/>
    <x v="2"/>
    <x v="0"/>
    <x v="2"/>
    <n v="4"/>
    <n v="52209"/>
    <n v="40686"/>
    <n v="10.8"/>
    <x v="0"/>
    <n v="0.79"/>
    <x v="0"/>
    <n v="1448"/>
    <n v="14"/>
    <n v="0.22070000000000001"/>
    <n v="22.07"/>
    <n v="46126"/>
    <n v="99"/>
    <s v="Local Market"/>
    <s v="Yes"/>
    <n v="3940061"/>
    <n v="77.028236189120079"/>
    <n v="99.963674559171452"/>
    <n v="869571.46270000003"/>
    <n v="3070489.5373"/>
    <n v="3986187"/>
  </r>
  <r>
    <s v="F1070"/>
    <x v="1"/>
    <s v="Enugu"/>
    <x v="3"/>
    <x v="0"/>
    <x v="5"/>
    <n v="2.67"/>
    <n v="3951"/>
    <n v="2529"/>
    <n v="7.8"/>
    <x v="0"/>
    <n v="0.7"/>
    <x v="2"/>
    <n v="1077"/>
    <n v="30"/>
    <n v="0.3599"/>
    <n v="35.99"/>
    <n v="29461"/>
    <n v="212"/>
    <s v="Export"/>
    <s v="Yes"/>
    <n v="500249"/>
    <n v="60.449941458533921"/>
    <n v="99.796681202922358"/>
    <n v="180039.6151"/>
    <n v="320209.3849"/>
    <n v="529710"/>
  </r>
  <r>
    <s v="F0243"/>
    <x v="2"/>
    <s v="Borgou"/>
    <x v="3"/>
    <x v="1"/>
    <x v="2"/>
    <n v="0.51"/>
    <n v="3688"/>
    <n v="3351"/>
    <n v="7.3"/>
    <x v="2"/>
    <n v="0.53"/>
    <x v="0"/>
    <n v="274"/>
    <n v="1"/>
    <n v="9.1300000000000006E-2"/>
    <n v="9.1300000000000008"/>
    <n v="4116"/>
    <n v="100"/>
    <s v="Local Market"/>
    <s v="No"/>
    <n v="327359"/>
    <n v="89.741646670186284"/>
    <n v="99.917339165849612"/>
    <n v="29887.876700000023"/>
    <n v="297471.12329999998"/>
    <n v="331475"/>
  </r>
  <r>
    <s v="F0836"/>
    <x v="0"/>
    <s v="Central"/>
    <x v="0"/>
    <x v="1"/>
    <x v="6"/>
    <n v="2.2999999999999998"/>
    <n v="31025"/>
    <n v="26048"/>
    <n v="2.4"/>
    <x v="2"/>
    <n v="1.08"/>
    <x v="0"/>
    <n v="200"/>
    <n v="3"/>
    <n v="0.16039999999999999"/>
    <n v="16.04"/>
    <n v="70031"/>
    <n v="296"/>
    <s v="Local Market"/>
    <s v="Yes"/>
    <n v="7562875"/>
    <n v="83.18967703781496"/>
    <n v="99.997379765976419"/>
    <n v="1213085.1499999994"/>
    <n v="6349789.8500000006"/>
    <n v="7632906"/>
  </r>
  <r>
    <s v="F0125"/>
    <x v="3"/>
    <s v="Korhogo"/>
    <x v="1"/>
    <x v="0"/>
    <x v="3"/>
    <n v="2.86"/>
    <n v="10649"/>
    <n v="8349"/>
    <n v="62.5"/>
    <x v="1"/>
    <n v="2.0699999999999998"/>
    <x v="0"/>
    <n v="13437"/>
    <n v="14"/>
    <n v="0.21590000000000001"/>
    <n v="21.59"/>
    <n v="68516"/>
    <n v="328"/>
    <s v="Local Market"/>
    <s v="No"/>
    <n v="2629135"/>
    <n v="76.418512012858599"/>
    <n v="99.501899986321433"/>
    <n v="567630.24649999989"/>
    <n v="2061504.7535000001"/>
    <n v="2697651"/>
  </r>
  <r>
    <s v="F1282"/>
    <x v="2"/>
    <s v="Zou"/>
    <x v="3"/>
    <x v="0"/>
    <x v="6"/>
    <n v="0.45"/>
    <n v="7876"/>
    <n v="6246"/>
    <n v="2.9"/>
    <x v="2"/>
    <n v="0.56999999999999995"/>
    <x v="0"/>
    <n v="200"/>
    <n v="4"/>
    <n v="0.2069"/>
    <n v="20.69"/>
    <n v="13880"/>
    <n v="270"/>
    <s v="Local Market"/>
    <s v="No"/>
    <n v="1655476"/>
    <n v="78.650570375641877"/>
    <n v="99.988019332005877"/>
    <n v="342517.98439999996"/>
    <n v="1312958.0156"/>
    <n v="1669356"/>
  </r>
  <r>
    <s v="F0197"/>
    <x v="0"/>
    <s v="Kara"/>
    <x v="4"/>
    <x v="1"/>
    <x v="0"/>
    <n v="0.73"/>
    <n v="4395"/>
    <n v="3481"/>
    <n v="5.5"/>
    <x v="4"/>
    <n v="0.51"/>
    <x v="2"/>
    <n v="837"/>
    <n v="14"/>
    <n v="0.2079"/>
    <n v="20.79"/>
    <n v="8449"/>
    <n v="254"/>
    <s v="Local Market"/>
    <s v="Yes"/>
    <n v="866047"/>
    <n v="78.444707431480538"/>
    <n v="99.904287726873534"/>
    <n v="180051.17129999993"/>
    <n v="685995.82870000007"/>
    <n v="874496"/>
  </r>
  <r>
    <s v="F1008"/>
    <x v="1"/>
    <s v="Katsina"/>
    <x v="0"/>
    <x v="0"/>
    <x v="1"/>
    <n v="3.13"/>
    <n v="33431"/>
    <n v="26112"/>
    <n v="8.5"/>
    <x v="2"/>
    <n v="0.82"/>
    <x v="0"/>
    <n v="364"/>
    <n v="3"/>
    <n v="0.21890000000000001"/>
    <n v="21.89"/>
    <n v="61006"/>
    <n v="331"/>
    <s v="Local Market"/>
    <s v="Yes"/>
    <n v="8495272"/>
    <n v="77.553078093068038"/>
    <n v="99.995745813775571"/>
    <n v="1859615.0407999996"/>
    <n v="6635656.9592000004"/>
    <n v="8556278"/>
  </r>
  <r>
    <s v="F0872"/>
    <x v="2"/>
    <s v="Borgou"/>
    <x v="0"/>
    <x v="0"/>
    <x v="4"/>
    <n v="1.6"/>
    <n v="3564"/>
    <n v="2826"/>
    <n v="4.7"/>
    <x v="0"/>
    <n v="0.75"/>
    <x v="0"/>
    <n v="679"/>
    <n v="14"/>
    <n v="0.2069"/>
    <n v="20.69"/>
    <n v="33165"/>
    <n v="274"/>
    <s v="Local Market"/>
    <s v="No"/>
    <n v="732737"/>
    <n v="75.875727534332071"/>
    <n v="99.911346360239293"/>
    <n v="151603.28529999999"/>
    <n v="581133.71470000001"/>
    <n v="765902"/>
  </r>
  <r>
    <s v="F0891"/>
    <x v="1"/>
    <s v="Rivers"/>
    <x v="1"/>
    <x v="0"/>
    <x v="6"/>
    <n v="0.71"/>
    <n v="10530"/>
    <n v="8775"/>
    <n v="20.2"/>
    <x v="1"/>
    <n v="1.71"/>
    <x v="0"/>
    <n v="5491"/>
    <n v="1"/>
    <n v="0.1666"/>
    <n v="16.66"/>
    <n v="21437"/>
    <n v="307"/>
    <s v="Local Market"/>
    <s v="Yes"/>
    <n v="2640058"/>
    <n v="82.66873832939757"/>
    <n v="99.793687382467382"/>
    <n v="439833.66280000005"/>
    <n v="2200224.3372"/>
    <n v="2661495"/>
  </r>
  <r>
    <s v="F0446"/>
    <x v="1"/>
    <s v="Kano"/>
    <x v="3"/>
    <x v="1"/>
    <x v="0"/>
    <n v="4.92"/>
    <n v="45502"/>
    <n v="39031"/>
    <n v="17.5"/>
    <x v="1"/>
    <n v="0.97"/>
    <x v="2"/>
    <n v="5164"/>
    <n v="7"/>
    <n v="0.14219999999999999"/>
    <n v="14.22"/>
    <n v="65373"/>
    <n v="344"/>
    <s v="Local Market"/>
    <s v="No"/>
    <n v="13221861"/>
    <n v="85.357963634869378"/>
    <n v="99.961135628378344"/>
    <n v="1880148.6341999993"/>
    <n v="11341712.365800001"/>
    <n v="13287234"/>
  </r>
  <r>
    <s v="F1033"/>
    <x v="4"/>
    <s v="Eastern"/>
    <x v="2"/>
    <x v="0"/>
    <x v="4"/>
    <n v="2.69"/>
    <n v="5151"/>
    <n v="2060"/>
    <n v="3.2"/>
    <x v="2"/>
    <n v="0.53"/>
    <x v="0"/>
    <n v="200"/>
    <n v="60"/>
    <n v="0.6"/>
    <n v="60"/>
    <n v="41156"/>
    <n v="209"/>
    <s v="Local Market"/>
    <s v="Yes"/>
    <n v="384879"/>
    <n v="36.135904327109273"/>
    <n v="99.953055500134965"/>
    <n v="230927.4"/>
    <n v="153951.6"/>
    <n v="426035"/>
  </r>
  <r>
    <s v="F0999"/>
    <x v="2"/>
    <s v="Zou"/>
    <x v="0"/>
    <x v="0"/>
    <x v="4"/>
    <n v="1.97"/>
    <n v="5984"/>
    <n v="4772"/>
    <n v="10.8"/>
    <x v="4"/>
    <n v="0.36"/>
    <x v="0"/>
    <n v="1765"/>
    <n v="14"/>
    <n v="0.2024"/>
    <n v="20.239999999999998"/>
    <n v="38968"/>
    <n v="269"/>
    <s v="Processor"/>
    <s v="No"/>
    <n v="1230099"/>
    <n v="77.310887636350174"/>
    <n v="99.860921448591768"/>
    <n v="248972.03760000004"/>
    <n v="981126.96239999996"/>
    <n v="1269067"/>
  </r>
  <r>
    <s v="F0984"/>
    <x v="1"/>
    <s v="Rivers"/>
    <x v="1"/>
    <x v="0"/>
    <x v="6"/>
    <n v="1.87"/>
    <n v="25643"/>
    <n v="20275"/>
    <n v="31.9"/>
    <x v="1"/>
    <n v="1.73"/>
    <x v="0"/>
    <n v="8734"/>
    <n v="3"/>
    <n v="0.20929999999999999"/>
    <n v="20.93"/>
    <n v="56506"/>
    <n v="313"/>
    <s v="Export"/>
    <s v="No"/>
    <n v="6217375"/>
    <n v="78.357852380368698"/>
    <n v="99.86078792377478"/>
    <n v="1301296.5875000004"/>
    <n v="4916078.4124999996"/>
    <n v="6273881"/>
  </r>
  <r>
    <s v="F0684"/>
    <x v="1"/>
    <s v="Lagos"/>
    <x v="4"/>
    <x v="0"/>
    <x v="1"/>
    <n v="1.82"/>
    <n v="10863"/>
    <n v="8512"/>
    <n v="5.7"/>
    <x v="2"/>
    <n v="0.3"/>
    <x v="0"/>
    <n v="243"/>
    <n v="4"/>
    <n v="0.21640000000000001"/>
    <n v="21.64"/>
    <n v="20415"/>
    <n v="358"/>
    <s v="Local Market"/>
    <s v="No"/>
    <n v="2996166"/>
    <n v="77.8296912166456"/>
    <n v="99.991944522623456"/>
    <n v="648370.32239999995"/>
    <n v="2347795.6776000001"/>
    <n v="3016581"/>
  </r>
  <r>
    <s v="F1214"/>
    <x v="4"/>
    <s v="Northern"/>
    <x v="1"/>
    <x v="0"/>
    <x v="6"/>
    <n v="1.23"/>
    <n v="18264"/>
    <n v="14660"/>
    <n v="119"/>
    <x v="1"/>
    <n v="3.69"/>
    <x v="0"/>
    <n v="24499"/>
    <n v="2"/>
    <n v="0.1973"/>
    <n v="19.73"/>
    <n v="38067"/>
    <n v="294"/>
    <s v="Processor"/>
    <s v="Yes"/>
    <n v="4204374"/>
    <n v="79.549745295220362"/>
    <n v="99.422525852451443"/>
    <n v="829522.99020000035"/>
    <n v="3374851.0097999997"/>
    <n v="4242441"/>
  </r>
  <r>
    <s v="F1401"/>
    <x v="3"/>
    <s v="Abidjan"/>
    <x v="2"/>
    <x v="1"/>
    <x v="7"/>
    <n v="4.3"/>
    <n v="98374"/>
    <n v="67091"/>
    <n v="32.9"/>
    <x v="3"/>
    <n v="2.56"/>
    <x v="0"/>
    <n v="5634"/>
    <n v="4"/>
    <n v="0.318"/>
    <n v="31.8"/>
    <n v="144697"/>
    <n v="470"/>
    <s v="Local Market"/>
    <s v="No"/>
    <n v="31067112"/>
    <n v="67.883826868221576"/>
    <n v="99.981949139827179"/>
    <n v="9879341.6160000004"/>
    <n v="21187770.384"/>
    <n v="31211809"/>
  </r>
  <r>
    <s v="F0570"/>
    <x v="1"/>
    <s v="Rivers"/>
    <x v="2"/>
    <x v="0"/>
    <x v="6"/>
    <n v="3.18"/>
    <n v="46451"/>
    <n v="37978"/>
    <n v="25"/>
    <x v="0"/>
    <n v="1.46"/>
    <x v="0"/>
    <n v="3398"/>
    <n v="4"/>
    <n v="0.18239999999999998"/>
    <n v="18.239999999999998"/>
    <n v="101261"/>
    <n v="300"/>
    <s v="Local Market"/>
    <s v="No"/>
    <n v="11174807"/>
    <n v="81.025781355699522"/>
    <n v="99.969865382152705"/>
    <n v="2038284.7968000006"/>
    <n v="9136522.2031999994"/>
    <n v="11276068"/>
  </r>
  <r>
    <s v="F1177"/>
    <x v="3"/>
    <s v="Bouaké"/>
    <x v="3"/>
    <x v="1"/>
    <x v="5"/>
    <n v="2.83"/>
    <n v="4809"/>
    <n v="3767"/>
    <n v="21.8"/>
    <x v="1"/>
    <n v="1.1100000000000001"/>
    <x v="0"/>
    <n v="4773"/>
    <n v="14"/>
    <n v="0.21660000000000001"/>
    <n v="21.66"/>
    <n v="43412"/>
    <n v="181"/>
    <s v="Export"/>
    <s v="Yes"/>
    <n v="626824"/>
    <n v="73.265823023532008"/>
    <n v="99.287862782661634"/>
    <n v="135770.0784"/>
    <n v="491053.9216"/>
    <n v="670236"/>
  </r>
  <r>
    <s v="F1467"/>
    <x v="3"/>
    <s v="Yamoussoukro"/>
    <x v="4"/>
    <x v="1"/>
    <x v="2"/>
    <n v="0.8"/>
    <n v="5644"/>
    <n v="4252"/>
    <n v="2.4"/>
    <x v="0"/>
    <n v="1.38"/>
    <x v="2"/>
    <n v="365"/>
    <n v="14"/>
    <n v="0.2465"/>
    <n v="24.65"/>
    <n v="8463"/>
    <n v="107"/>
    <s v="Local Market"/>
    <s v="No"/>
    <n v="441587"/>
    <n v="73.933075102766367"/>
    <n v="99.918897900233304"/>
    <n v="108851.19549999997"/>
    <n v="332735.80450000003"/>
    <n v="450050"/>
  </r>
  <r>
    <s v="F0234"/>
    <x v="0"/>
    <s v="Kara"/>
    <x v="4"/>
    <x v="1"/>
    <x v="2"/>
    <n v="15"/>
    <n v="155092"/>
    <n v="95784"/>
    <n v="115.4"/>
    <x v="1"/>
    <n v="3.7"/>
    <x v="2"/>
    <n v="22581"/>
    <n v="30"/>
    <n v="0.38240000000000002"/>
    <n v="38.24"/>
    <n v="129866"/>
    <n v="85"/>
    <s v="Local Market"/>
    <s v="Yes"/>
    <n v="7907777"/>
    <n v="60.762129833335464"/>
    <n v="99.719059430731122"/>
    <n v="3023933.9248000002"/>
    <n v="4883843.0751999998"/>
    <n v="8037643"/>
  </r>
  <r>
    <s v="F1463"/>
    <x v="1"/>
    <s v="Lagos"/>
    <x v="3"/>
    <x v="0"/>
    <x v="0"/>
    <n v="1.37"/>
    <n v="12821"/>
    <n v="10917"/>
    <n v="1.2"/>
    <x v="2"/>
    <n v="0.71"/>
    <x v="2"/>
    <n v="200"/>
    <n v="7"/>
    <n v="0.14849999999999999"/>
    <n v="14.85"/>
    <n v="15661"/>
    <n v="305"/>
    <s v="Local Market"/>
    <s v="No"/>
    <n v="3280528"/>
    <n v="84.745431527136333"/>
    <n v="99.993932386765437"/>
    <n v="487158.40799999982"/>
    <n v="2793369.5920000002"/>
    <n v="3296189"/>
  </r>
  <r>
    <s v="F0459"/>
    <x v="2"/>
    <s v="Mono"/>
    <x v="1"/>
    <x v="0"/>
    <x v="7"/>
    <n v="1.55"/>
    <n v="28055"/>
    <n v="21293"/>
    <n v="29.7"/>
    <x v="0"/>
    <n v="2.1800000000000002"/>
    <x v="2"/>
    <n v="3308"/>
    <n v="2"/>
    <n v="0.24100000000000002"/>
    <n v="24.1"/>
    <n v="37651"/>
    <n v="301"/>
    <s v="Local Market"/>
    <s v="Yes"/>
    <n v="6304143"/>
    <n v="75.449384464396047"/>
    <n v="99.947838103855162"/>
    <n v="1519298.4629999995"/>
    <n v="4784844.5370000005"/>
    <n v="6341794"/>
  </r>
  <r>
    <s v="F1321"/>
    <x v="3"/>
    <s v="Yamoussoukro"/>
    <x v="0"/>
    <x v="1"/>
    <x v="7"/>
    <n v="1.61"/>
    <n v="32241"/>
    <n v="22636"/>
    <n v="66.599999999999994"/>
    <x v="0"/>
    <n v="2.78"/>
    <x v="1"/>
    <n v="10351"/>
    <n v="2"/>
    <n v="0.2979"/>
    <n v="29.79"/>
    <n v="44255"/>
    <n v="488"/>
    <s v="Processor"/>
    <s v="No"/>
    <n v="10881299"/>
    <n v="69.925607689092914"/>
    <n v="99.905258808843925"/>
    <n v="3241538.9721000008"/>
    <n v="7639760.0278999992"/>
    <n v="10925554"/>
  </r>
  <r>
    <s v="F0552"/>
    <x v="4"/>
    <s v="Ashanti"/>
    <x v="2"/>
    <x v="0"/>
    <x v="3"/>
    <n v="1.29"/>
    <n v="2365"/>
    <n v="2109"/>
    <n v="14.6"/>
    <x v="1"/>
    <n v="0.41"/>
    <x v="0"/>
    <n v="3769"/>
    <n v="7"/>
    <n v="0.1081"/>
    <n v="10.81"/>
    <n v="34840"/>
    <n v="298"/>
    <s v="Local Market"/>
    <s v="No"/>
    <n v="583589"/>
    <n v="84.165365644237255"/>
    <n v="99.390552512899617"/>
    <n v="63085.970899999957"/>
    <n v="520503.02910000004"/>
    <n v="618429"/>
  </r>
  <r>
    <s v="F0084"/>
    <x v="3"/>
    <s v="Yamoussoukro"/>
    <x v="0"/>
    <x v="1"/>
    <x v="2"/>
    <n v="1.02"/>
    <n v="13660"/>
    <n v="11889"/>
    <n v="18.8"/>
    <x v="1"/>
    <n v="0.77"/>
    <x v="0"/>
    <n v="4371"/>
    <n v="3"/>
    <n v="0.12960000000000002"/>
    <n v="12.96"/>
    <n v="6845"/>
    <n v="114"/>
    <s v="Processor"/>
    <s v="Yes"/>
    <n v="1330577"/>
    <n v="86.594524450771701"/>
    <n v="99.673177202109727"/>
    <n v="172442.77919999999"/>
    <n v="1158134.2208"/>
    <n v="1337422"/>
  </r>
  <r>
    <s v="F0219"/>
    <x v="3"/>
    <s v="Korhogo"/>
    <x v="3"/>
    <x v="0"/>
    <x v="5"/>
    <n v="2.5499999999999998"/>
    <n v="5738"/>
    <n v="5294"/>
    <n v="22.9"/>
    <x v="0"/>
    <n v="2.02"/>
    <x v="0"/>
    <n v="3002"/>
    <n v="3"/>
    <n v="7.7300000000000008E-2"/>
    <n v="7.73"/>
    <n v="35671"/>
    <n v="194"/>
    <s v="Local Market"/>
    <s v="No"/>
    <n v="978093"/>
    <n v="89.023324077398684"/>
    <n v="99.703875852762579"/>
    <n v="75606.58890000009"/>
    <n v="902486.41109999991"/>
    <n v="1013764"/>
  </r>
  <r>
    <s v="F0492"/>
    <x v="4"/>
    <s v="Eastern"/>
    <x v="3"/>
    <x v="0"/>
    <x v="7"/>
    <n v="0.98"/>
    <n v="15938"/>
    <n v="10828"/>
    <n v="4"/>
    <x v="0"/>
    <n v="0.22"/>
    <x v="0"/>
    <n v="553"/>
    <n v="5"/>
    <n v="0.3206"/>
    <n v="32.06"/>
    <n v="24740"/>
    <n v="375"/>
    <s v="Export"/>
    <s v="No"/>
    <n v="3994602"/>
    <n v="67.521813242067978"/>
    <n v="99.986241529086101"/>
    <n v="1280669.4012000002"/>
    <n v="2713932.5987999998"/>
    <n v="4019342"/>
  </r>
  <r>
    <s v="F0733"/>
    <x v="3"/>
    <s v="Bouaké"/>
    <x v="0"/>
    <x v="0"/>
    <x v="0"/>
    <n v="1.48"/>
    <n v="13923"/>
    <n v="11854"/>
    <n v="15.3"/>
    <x v="0"/>
    <n v="1.08"/>
    <x v="0"/>
    <n v="1991"/>
    <n v="7"/>
    <n v="0.14859999999999998"/>
    <n v="14.86"/>
    <n v="17613"/>
    <n v="286"/>
    <s v="Export"/>
    <s v="No"/>
    <n v="3336738"/>
    <n v="84.692947553789097"/>
    <n v="99.940644255774075"/>
    <n v="495839.26679999987"/>
    <n v="2840898.7332000001"/>
    <n v="3354351"/>
  </r>
  <r>
    <s v="F0345"/>
    <x v="1"/>
    <s v="Oyo"/>
    <x v="4"/>
    <x v="0"/>
    <x v="2"/>
    <n v="14.24"/>
    <n v="208741"/>
    <n v="164696"/>
    <n v="5.0999999999999996"/>
    <x v="0"/>
    <n v="1.5"/>
    <x v="0"/>
    <n v="925"/>
    <n v="14"/>
    <n v="0.21100000000000002"/>
    <n v="21.1"/>
    <n v="145686"/>
    <n v="109"/>
    <s v="Export"/>
    <s v="No"/>
    <n v="17625735"/>
    <n v="78.253196044368096"/>
    <n v="99.994795013859616"/>
    <n v="3719030.0850000009"/>
    <n v="13906704.914999999"/>
    <n v="17771421"/>
  </r>
  <r>
    <s v="F0027"/>
    <x v="0"/>
    <s v="Central"/>
    <x v="4"/>
    <x v="1"/>
    <x v="3"/>
    <n v="0.41"/>
    <n v="736"/>
    <n v="656"/>
    <n v="33.6"/>
    <x v="1"/>
    <n v="1.42"/>
    <x v="0"/>
    <n v="6767"/>
    <n v="7"/>
    <n v="0.1075"/>
    <n v="10.75"/>
    <n v="7525"/>
    <n v="275"/>
    <s v="Processor"/>
    <s v="Yes"/>
    <n v="164304"/>
    <n v="85.34142665091457"/>
    <n v="96.061782353386221"/>
    <n v="17662.679999999993"/>
    <n v="146641.32"/>
    <n v="171829"/>
  </r>
  <r>
    <s v="F1111"/>
    <x v="0"/>
    <s v="Central"/>
    <x v="4"/>
    <x v="1"/>
    <x v="3"/>
    <n v="1.22"/>
    <n v="1920"/>
    <n v="1544"/>
    <n v="6.3"/>
    <x v="2"/>
    <n v="1.43"/>
    <x v="0"/>
    <n v="203"/>
    <n v="14"/>
    <n v="0.19570000000000001"/>
    <n v="19.57"/>
    <n v="30190"/>
    <n v="316"/>
    <s v="Local Market"/>
    <s v="Yes"/>
    <n v="452632"/>
    <n v="75.400855304853536"/>
    <n v="99.957955519839615"/>
    <n v="88580.082400000014"/>
    <n v="364051.91759999999"/>
    <n v="482822"/>
  </r>
  <r>
    <s v="F0353"/>
    <x v="3"/>
    <s v="Bouaké"/>
    <x v="4"/>
    <x v="1"/>
    <x v="4"/>
    <n v="0.48"/>
    <n v="619"/>
    <n v="514"/>
    <n v="13"/>
    <x v="1"/>
    <n v="1.2"/>
    <x v="1"/>
    <n v="2787"/>
    <n v="3"/>
    <n v="0.16870000000000002"/>
    <n v="16.87"/>
    <n v="8845"/>
    <n v="300"/>
    <s v="Local Market"/>
    <s v="Yes"/>
    <n v="141026"/>
    <n v="78.223881738294935"/>
    <n v="98.140400744640388"/>
    <n v="23791.086200000005"/>
    <n v="117234.91379999999"/>
    <n v="149871"/>
  </r>
  <r>
    <s v="F0557"/>
    <x v="3"/>
    <s v="Sassandra"/>
    <x v="1"/>
    <x v="0"/>
    <x v="7"/>
    <n v="1.84"/>
    <n v="24535"/>
    <n v="18158"/>
    <n v="5.0999999999999996"/>
    <x v="0"/>
    <n v="0.36"/>
    <x v="2"/>
    <n v="873"/>
    <n v="1"/>
    <n v="0.25989999999999996"/>
    <n v="25.99"/>
    <n v="69735"/>
    <n v="375"/>
    <s v="Local Market"/>
    <s v="No"/>
    <n v="6670550"/>
    <n v="73.244292414934975"/>
    <n v="99.987048025417323"/>
    <n v="1733675.9450000003"/>
    <n v="4936874.0549999997"/>
    <n v="6740285"/>
  </r>
  <r>
    <s v="F1271"/>
    <x v="3"/>
    <s v="Sassandra"/>
    <x v="0"/>
    <x v="0"/>
    <x v="3"/>
    <n v="2.46"/>
    <n v="7384"/>
    <n v="5907"/>
    <n v="1"/>
    <x v="0"/>
    <n v="0.74"/>
    <x v="0"/>
    <n v="200"/>
    <n v="14"/>
    <n v="0.2"/>
    <n v="20"/>
    <n v="68362"/>
    <n v="412"/>
    <s v="Processor"/>
    <s v="No"/>
    <n v="2340786"/>
    <n v="77.729919457003064"/>
    <n v="99.991698309941938"/>
    <n v="468157.19999999995"/>
    <n v="1872628.8"/>
    <n v="2409148"/>
  </r>
  <r>
    <s v="F0776"/>
    <x v="4"/>
    <s v="Central"/>
    <x v="0"/>
    <x v="1"/>
    <x v="4"/>
    <n v="0.84"/>
    <n v="1126"/>
    <n v="964"/>
    <n v="4.5999999999999996"/>
    <x v="2"/>
    <n v="1.53"/>
    <x v="0"/>
    <n v="200"/>
    <n v="7"/>
    <n v="0.14300000000000002"/>
    <n v="14.3"/>
    <n v="8889"/>
    <n v="256"/>
    <s v="Local Market"/>
    <s v="No"/>
    <n v="235228"/>
    <n v="82.57941724664812"/>
    <n v="99.918072071998267"/>
    <n v="33637.603999999992"/>
    <n v="201590.39600000001"/>
    <n v="244117"/>
  </r>
  <r>
    <s v="F0496"/>
    <x v="1"/>
    <s v="Enugu"/>
    <x v="4"/>
    <x v="1"/>
    <x v="0"/>
    <n v="1.06"/>
    <n v="11459"/>
    <n v="6794"/>
    <n v="9"/>
    <x v="2"/>
    <n v="1.61"/>
    <x v="1"/>
    <n v="446"/>
    <n v="30"/>
    <n v="0.40710000000000002"/>
    <n v="40.71"/>
    <n v="13525"/>
    <n v="405"/>
    <s v="Local Market"/>
    <s v="No"/>
    <n v="2710084"/>
    <n v="58.99557548825841"/>
    <n v="99.983624668592299"/>
    <n v="1103275.1964"/>
    <n v="1606808.8036"/>
    <n v="2723609"/>
  </r>
  <r>
    <s v="F1363"/>
    <x v="2"/>
    <s v="Zou"/>
    <x v="1"/>
    <x v="1"/>
    <x v="6"/>
    <n v="2.4300000000000002"/>
    <n v="21986"/>
    <n v="17955"/>
    <n v="1"/>
    <x v="2"/>
    <n v="0.45"/>
    <x v="0"/>
    <n v="200"/>
    <n v="3"/>
    <n v="0.18329999999999999"/>
    <n v="18.329999999999998"/>
    <n v="52641"/>
    <n v="257"/>
    <s v="Local Market"/>
    <s v="Yes"/>
    <n v="4515450"/>
    <n v="80.728864967882657"/>
    <n v="99.995621803506111"/>
    <n v="827681.98499999987"/>
    <n v="3687768.0150000001"/>
    <n v="4568091"/>
  </r>
  <r>
    <s v="F0852"/>
    <x v="1"/>
    <s v="Lagos"/>
    <x v="2"/>
    <x v="0"/>
    <x v="3"/>
    <n v="0.66"/>
    <n v="1307"/>
    <n v="1015"/>
    <n v="21.6"/>
    <x v="0"/>
    <n v="1.75"/>
    <x v="0"/>
    <n v="3905"/>
    <n v="14"/>
    <n v="0.22270000000000001"/>
    <n v="22.27"/>
    <n v="17915"/>
    <n v="319"/>
    <s v="Local Market"/>
    <s v="No"/>
    <n v="298728"/>
    <n v="73.332198848545531"/>
    <n v="98.766749936047844"/>
    <n v="66526.725600000005"/>
    <n v="232201.27439999999"/>
    <n v="316643"/>
  </r>
  <r>
    <s v="F0651"/>
    <x v="2"/>
    <s v="Zou"/>
    <x v="4"/>
    <x v="0"/>
    <x v="5"/>
    <n v="1.75"/>
    <n v="2573"/>
    <n v="2348"/>
    <n v="9.9"/>
    <x v="2"/>
    <n v="0.86"/>
    <x v="0"/>
    <n v="301"/>
    <n v="1"/>
    <n v="8.7400000000000005E-2"/>
    <n v="8.74"/>
    <n v="15696"/>
    <n v="231"/>
    <s v="Local Market"/>
    <s v="No"/>
    <n v="520968"/>
    <n v="88.590886811859932"/>
    <n v="99.943912764783931"/>
    <n v="45532.603200000012"/>
    <n v="475435.39679999999"/>
    <n v="536664"/>
  </r>
  <r>
    <s v="F1036"/>
    <x v="2"/>
    <s v="Mono"/>
    <x v="2"/>
    <x v="1"/>
    <x v="1"/>
    <n v="3.01"/>
    <n v="31700"/>
    <n v="24745"/>
    <n v="37.6"/>
    <x v="1"/>
    <n v="2.27"/>
    <x v="1"/>
    <n v="8751"/>
    <n v="1"/>
    <n v="0.21940000000000001"/>
    <n v="21.94"/>
    <n v="68565"/>
    <n v="251"/>
    <s v="Local Market"/>
    <s v="No"/>
    <n v="6071570"/>
    <n v="77.188327976502137"/>
    <n v="99.857478703644148"/>
    <n v="1332102.4580000006"/>
    <n v="4739467.5419999994"/>
    <n v="6140135"/>
  </r>
  <r>
    <s v="F0381"/>
    <x v="2"/>
    <s v="Atlantique"/>
    <x v="2"/>
    <x v="1"/>
    <x v="2"/>
    <n v="4.8"/>
    <n v="29697"/>
    <n v="21509"/>
    <n v="4.2"/>
    <x v="2"/>
    <n v="0.99"/>
    <x v="1"/>
    <n v="200"/>
    <n v="14"/>
    <n v="0.2757"/>
    <n v="27.57"/>
    <n v="59080"/>
    <n v="106"/>
    <s v="Local Market"/>
    <s v="No"/>
    <n v="2197875"/>
    <n v="70.534009871707667"/>
    <n v="99.991138502983006"/>
    <n v="605954.13750000019"/>
    <n v="1591920.8624999998"/>
    <n v="2256955"/>
  </r>
  <r>
    <s v="F0400"/>
    <x v="0"/>
    <s v="Plateaux"/>
    <x v="3"/>
    <x v="0"/>
    <x v="7"/>
    <n v="1.74"/>
    <n v="37383"/>
    <n v="26867"/>
    <n v="8.8000000000000007"/>
    <x v="0"/>
    <n v="0.96"/>
    <x v="0"/>
    <n v="1113"/>
    <n v="1"/>
    <n v="0.28129999999999999"/>
    <n v="28.13"/>
    <n v="60287"/>
    <n v="321"/>
    <s v="Local Market"/>
    <s v="Yes"/>
    <n v="8476664"/>
    <n v="71.362462040604427"/>
    <n v="99.986962558412245"/>
    <n v="2384485.5832000002"/>
    <n v="6092178.4167999998"/>
    <n v="8536951"/>
  </r>
  <r>
    <s v="F0253"/>
    <x v="4"/>
    <s v="Greater Accra"/>
    <x v="4"/>
    <x v="1"/>
    <x v="7"/>
    <n v="1.26"/>
    <n v="22269"/>
    <n v="14350"/>
    <n v="15.7"/>
    <x v="1"/>
    <n v="1.0900000000000001"/>
    <x v="1"/>
    <n v="3931"/>
    <n v="5"/>
    <n v="0.35560000000000003"/>
    <n v="35.56"/>
    <n v="42876"/>
    <n v="426"/>
    <s v="Local Market"/>
    <s v="No"/>
    <n v="6005162"/>
    <n v="63.983169298870145"/>
    <n v="99.935003715254439"/>
    <n v="2135435.6072"/>
    <n v="3869726.3928"/>
    <n v="6048038"/>
  </r>
  <r>
    <s v="F0003"/>
    <x v="3"/>
    <s v="Sassandra"/>
    <x v="2"/>
    <x v="1"/>
    <x v="3"/>
    <n v="0.37"/>
    <n v="986"/>
    <n v="893"/>
    <n v="8.1"/>
    <x v="1"/>
    <n v="0.42"/>
    <x v="1"/>
    <n v="1995"/>
    <n v="3"/>
    <n v="9.4E-2"/>
    <n v="9.4"/>
    <n v="11549"/>
    <n v="329"/>
    <s v="Local Market"/>
    <s v="No"/>
    <n v="277316"/>
    <n v="86.977756391393896"/>
    <n v="99.309365966801096"/>
    <n v="26067.703999999998"/>
    <n v="251248.296"/>
    <n v="288865"/>
  </r>
  <r>
    <s v="F0322"/>
    <x v="4"/>
    <s v="Greater Accra"/>
    <x v="0"/>
    <x v="0"/>
    <x v="5"/>
    <n v="0.76"/>
    <n v="1286"/>
    <n v="1015"/>
    <n v="76.599999999999994"/>
    <x v="1"/>
    <n v="2.94"/>
    <x v="2"/>
    <n v="17841"/>
    <n v="14"/>
    <n v="0.21"/>
    <n v="21"/>
    <n v="9890"/>
    <n v="192"/>
    <s v="Local Market"/>
    <s v="No"/>
    <n v="165201"/>
    <n v="74.537691828820456"/>
    <n v="89.810441427600509"/>
    <n v="34692.209999999992"/>
    <n v="130508.79000000001"/>
    <n v="175091"/>
  </r>
  <r>
    <s v="F1226"/>
    <x v="1"/>
    <s v="Enugu"/>
    <x v="2"/>
    <x v="1"/>
    <x v="5"/>
    <n v="2.19"/>
    <n v="3806"/>
    <n v="2422"/>
    <n v="13.6"/>
    <x v="0"/>
    <n v="1.57"/>
    <x v="2"/>
    <n v="2244"/>
    <n v="30"/>
    <n v="0.36340000000000006"/>
    <n v="36.340000000000003"/>
    <n v="15770"/>
    <n v="207"/>
    <s v="Local Market"/>
    <s v="No"/>
    <n v="478327"/>
    <n v="61.628175884492308"/>
    <n v="99.545838165380488"/>
    <n v="173824.03180000006"/>
    <n v="304502.96819999994"/>
    <n v="494097"/>
  </r>
  <r>
    <s v="F0068"/>
    <x v="3"/>
    <s v="Sassandra"/>
    <x v="0"/>
    <x v="1"/>
    <x v="0"/>
    <n v="1.1299999999999999"/>
    <n v="10857"/>
    <n v="9310"/>
    <n v="25.6"/>
    <x v="1"/>
    <n v="1.98"/>
    <x v="0"/>
    <n v="5867"/>
    <n v="7"/>
    <n v="0.1424"/>
    <n v="14.24"/>
    <n v="19764"/>
    <n v="313"/>
    <s v="Local Market"/>
    <s v="No"/>
    <n v="2859259"/>
    <n v="85.171272282298531"/>
    <n v="99.796215591191867"/>
    <n v="407158.48160000006"/>
    <n v="2452100.5183999999"/>
    <n v="2879023"/>
  </r>
  <r>
    <s v="F0875"/>
    <x v="0"/>
    <s v="Kara"/>
    <x v="3"/>
    <x v="0"/>
    <x v="3"/>
    <n v="2.4"/>
    <n v="4587"/>
    <n v="1834"/>
    <n v="13.6"/>
    <x v="1"/>
    <n v="0.51"/>
    <x v="0"/>
    <n v="3132"/>
    <n v="60"/>
    <n v="0.6"/>
    <n v="60"/>
    <n v="66946"/>
    <n v="276"/>
    <s v="Local Market"/>
    <s v="Yes"/>
    <n v="431045"/>
    <n v="34.622714065113627"/>
    <n v="99.371072971198274"/>
    <n v="258627"/>
    <n v="172418"/>
    <n v="497991"/>
  </r>
  <r>
    <s v="F1182"/>
    <x v="3"/>
    <s v="Bouaké"/>
    <x v="4"/>
    <x v="0"/>
    <x v="0"/>
    <n v="2.48"/>
    <n v="22739"/>
    <n v="16760"/>
    <n v="26.4"/>
    <x v="1"/>
    <n v="1.84"/>
    <x v="1"/>
    <n v="7253"/>
    <n v="14"/>
    <n v="0.26289999999999997"/>
    <n v="26.29"/>
    <n v="30265"/>
    <n v="338"/>
    <s v="Processor"/>
    <s v="Yes"/>
    <n v="5570714"/>
    <n v="73.31170656772683"/>
    <n v="99.870504781396249"/>
    <n v="1464540.7105999994"/>
    <n v="4106173.2894000006"/>
    <n v="5600979"/>
  </r>
  <r>
    <s v="F0623"/>
    <x v="0"/>
    <s v="Savanes"/>
    <x v="4"/>
    <x v="0"/>
    <x v="4"/>
    <n v="3.23"/>
    <n v="9400"/>
    <n v="7666"/>
    <n v="28.5"/>
    <x v="2"/>
    <n v="1.95"/>
    <x v="2"/>
    <n v="789"/>
    <n v="14"/>
    <n v="0.18440000000000001"/>
    <n v="18.440000000000001"/>
    <n v="69026"/>
    <n v="288"/>
    <s v="Local Market"/>
    <s v="Yes"/>
    <n v="2115915"/>
    <n v="78.983380970012462"/>
    <n v="99.963889185108428"/>
    <n v="390174.72600000002"/>
    <n v="1725740.274"/>
    <n v="2184941"/>
  </r>
  <r>
    <s v="F0087"/>
    <x v="3"/>
    <s v="Abidjan"/>
    <x v="4"/>
    <x v="1"/>
    <x v="0"/>
    <n v="1.1399999999999999"/>
    <n v="9004"/>
    <n v="7194"/>
    <n v="4.3"/>
    <x v="1"/>
    <n v="0.11"/>
    <x v="2"/>
    <n v="1093"/>
    <n v="14"/>
    <n v="0.20100000000000001"/>
    <n v="20.100000000000001"/>
    <n v="12966"/>
    <n v="364"/>
    <s v="Processor"/>
    <s v="Yes"/>
    <n v="2578371"/>
    <n v="79.500212785909355"/>
    <n v="99.957821001282355"/>
    <n v="518252.57100000023"/>
    <n v="2060118.4289999998"/>
    <n v="2591337"/>
  </r>
  <r>
    <s v="F0734"/>
    <x v="1"/>
    <s v="Rivers"/>
    <x v="4"/>
    <x v="0"/>
    <x v="4"/>
    <n v="4.57"/>
    <n v="13490"/>
    <n v="12783"/>
    <n v="10.8"/>
    <x v="3"/>
    <n v="0.39"/>
    <x v="2"/>
    <n v="1999"/>
    <n v="1"/>
    <n v="5.2400000000000002E-2"/>
    <n v="5.24"/>
    <n v="79085"/>
    <n v="294"/>
    <s v="Export"/>
    <s v="Yes"/>
    <n v="3639536"/>
    <n v="92.744711375534109"/>
    <n v="99.946243513388438"/>
    <n v="190711.68640000001"/>
    <n v="3448824.3136"/>
    <n v="3718621"/>
  </r>
  <r>
    <s v="F1036"/>
    <x v="4"/>
    <s v="Ashanti"/>
    <x v="2"/>
    <x v="1"/>
    <x v="3"/>
    <n v="0.36"/>
    <n v="560"/>
    <n v="448"/>
    <n v="19.3"/>
    <x v="1"/>
    <n v="1.35"/>
    <x v="2"/>
    <n v="4590"/>
    <n v="14"/>
    <n v="0.19879999999999998"/>
    <n v="19.88"/>
    <n v="9992"/>
    <n v="387"/>
    <s v="Local Market"/>
    <s v="Yes"/>
    <n v="157061"/>
    <n v="75.327754185797318"/>
    <n v="97.25236900863797"/>
    <n v="31223.726799999989"/>
    <n v="125837.27320000001"/>
    <n v="167053"/>
  </r>
  <r>
    <s v="F1121"/>
    <x v="2"/>
    <s v="Zou"/>
    <x v="4"/>
    <x v="1"/>
    <x v="4"/>
    <n v="1.52"/>
    <n v="2926"/>
    <n v="2492"/>
    <n v="20.8"/>
    <x v="0"/>
    <n v="2.1800000000000002"/>
    <x v="1"/>
    <n v="2851"/>
    <n v="7"/>
    <n v="0.14829999999999999"/>
    <n v="14.83"/>
    <n v="21859"/>
    <n v="258"/>
    <s v="Local Market"/>
    <s v="No"/>
    <n v="611797"/>
    <n v="82.231921563119428"/>
    <n v="99.550071332079241"/>
    <n v="90729.4951"/>
    <n v="521067.5049"/>
    <n v="633656"/>
  </r>
  <r>
    <s v="F0728"/>
    <x v="4"/>
    <s v="Ashanti"/>
    <x v="3"/>
    <x v="1"/>
    <x v="4"/>
    <n v="1.01"/>
    <n v="1644"/>
    <n v="1379"/>
    <n v="10.3"/>
    <x v="1"/>
    <n v="1.1000000000000001"/>
    <x v="2"/>
    <n v="2507"/>
    <n v="7"/>
    <n v="0.16109999999999999"/>
    <n v="16.11"/>
    <n v="20822"/>
    <n v="213"/>
    <s v="Local Market"/>
    <s v="Yes"/>
    <n v="267461"/>
    <n v="77.830823496356004"/>
    <n v="99.130368422695753"/>
    <n v="43087.967100000009"/>
    <n v="224373.03289999999"/>
    <n v="288283"/>
  </r>
  <r>
    <s v="F0242"/>
    <x v="3"/>
    <s v="Yamoussoukro"/>
    <x v="0"/>
    <x v="0"/>
    <x v="6"/>
    <n v="0.63"/>
    <n v="7521"/>
    <n v="6164"/>
    <n v="7.7"/>
    <x v="2"/>
    <n v="0.62"/>
    <x v="0"/>
    <n v="278"/>
    <n v="1"/>
    <n v="0.18030000000000002"/>
    <n v="18.03"/>
    <n v="20487"/>
    <n v="360"/>
    <s v="Processor"/>
    <s v="No"/>
    <n v="2176085"/>
    <n v="81.205481746102564"/>
    <n v="99.987343915883471"/>
    <n v="392348.12550000008"/>
    <n v="1783736.8744999999"/>
    <n v="2196572"/>
  </r>
  <r>
    <s v="F1246"/>
    <x v="2"/>
    <s v="Atlantique"/>
    <x v="4"/>
    <x v="1"/>
    <x v="3"/>
    <n v="1.45"/>
    <n v="4829"/>
    <n v="4355"/>
    <n v="8.5"/>
    <x v="2"/>
    <n v="0.83"/>
    <x v="2"/>
    <n v="293"/>
    <n v="3"/>
    <n v="9.8000000000000004E-2"/>
    <n v="9.8000000000000007"/>
    <n v="45658"/>
    <n v="281"/>
    <s v="Local Market"/>
    <s v="Yes"/>
    <n v="1165567"/>
    <n v="86.799845941092698"/>
    <n v="99.975809614233526"/>
    <n v="114225.56599999988"/>
    <n v="1051341.4340000001"/>
    <n v="1211225"/>
  </r>
  <r>
    <s v="F0379"/>
    <x v="3"/>
    <s v="Korhogo"/>
    <x v="1"/>
    <x v="1"/>
    <x v="6"/>
    <n v="0.54"/>
    <n v="4765"/>
    <n v="3811"/>
    <n v="2.2999999999999998"/>
    <x v="0"/>
    <n v="1.07"/>
    <x v="2"/>
    <n v="367"/>
    <n v="3"/>
    <n v="0.20010000000000003"/>
    <n v="20.010000000000002"/>
    <n v="14494"/>
    <n v="306"/>
    <s v="Processor"/>
    <s v="No"/>
    <n v="1139644"/>
    <n v="78.985462362386457"/>
    <n v="99.968201376265228"/>
    <n v="228042.7644000001"/>
    <n v="911601.2355999999"/>
    <n v="1154138"/>
  </r>
  <r>
    <s v="F0043"/>
    <x v="0"/>
    <s v="Kara"/>
    <x v="3"/>
    <x v="0"/>
    <x v="0"/>
    <n v="1.9"/>
    <n v="15788"/>
    <n v="14308"/>
    <n v="1.4"/>
    <x v="2"/>
    <n v="0.26"/>
    <x v="0"/>
    <n v="200"/>
    <n v="3"/>
    <n v="9.3699999999999992E-2"/>
    <n v="9.3699999999999992"/>
    <n v="18033"/>
    <n v="241"/>
    <s v="Local Market"/>
    <s v="Yes"/>
    <n v="3395513"/>
    <n v="90.151221981482024"/>
    <n v="99.994140990043789"/>
    <n v="318159.5680999998"/>
    <n v="3077353.4319000002"/>
    <n v="3413546"/>
  </r>
  <r>
    <s v="F0970"/>
    <x v="1"/>
    <s v="Lagos"/>
    <x v="0"/>
    <x v="0"/>
    <x v="6"/>
    <n v="0.28999999999999998"/>
    <n v="2919"/>
    <n v="2359"/>
    <n v="34.200000000000003"/>
    <x v="0"/>
    <n v="2.44"/>
    <x v="0"/>
    <n v="6204"/>
    <n v="3"/>
    <n v="0.19159999999999999"/>
    <n v="19.16"/>
    <n v="6848"/>
    <n v="402"/>
    <s v="Local Market"/>
    <s v="No"/>
    <n v="925783"/>
    <n v="80.24641870150144"/>
    <n v="99.334785140103648"/>
    <n v="177380.02280000004"/>
    <n v="748402.97719999996"/>
    <n v="932631"/>
  </r>
  <r>
    <s v="F1168"/>
    <x v="1"/>
    <s v="Enugu"/>
    <x v="1"/>
    <x v="0"/>
    <x v="2"/>
    <n v="2.54"/>
    <n v="20025"/>
    <n v="17069"/>
    <n v="6.4"/>
    <x v="4"/>
    <n v="1.52"/>
    <x v="0"/>
    <n v="1190"/>
    <n v="7"/>
    <n v="0.14760000000000001"/>
    <n v="14.76"/>
    <n v="20557"/>
    <n v="92"/>
    <s v="Processor"/>
    <s v="Yes"/>
    <n v="1532898"/>
    <n v="84.112011947562053"/>
    <n v="99.92339655799492"/>
    <n v="226255.74479999999"/>
    <n v="1306642.2552"/>
    <n v="1553455"/>
  </r>
  <r>
    <s v="F1210"/>
    <x v="0"/>
    <s v="Lomé"/>
    <x v="4"/>
    <x v="1"/>
    <x v="1"/>
    <n v="0.93"/>
    <n v="4941"/>
    <n v="3668"/>
    <n v="11.8"/>
    <x v="2"/>
    <n v="1.21"/>
    <x v="0"/>
    <n v="404"/>
    <n v="7"/>
    <n v="0.2576"/>
    <n v="25.76"/>
    <n v="14668"/>
    <n v="316"/>
    <s v="Local Market"/>
    <s v="No"/>
    <n v="1132426"/>
    <n v="73.290686064088902"/>
    <n v="99.964780567242101"/>
    <n v="291712.93760000006"/>
    <n v="840713.06239999994"/>
    <n v="1147094"/>
  </r>
  <r>
    <s v="F0311"/>
    <x v="4"/>
    <s v="Greater Accra"/>
    <x v="0"/>
    <x v="0"/>
    <x v="6"/>
    <n v="3.31"/>
    <n v="28401"/>
    <n v="23226"/>
    <n v="1.8"/>
    <x v="2"/>
    <n v="1.1499999999999999"/>
    <x v="2"/>
    <n v="200"/>
    <n v="2"/>
    <n v="0.1822"/>
    <n v="18.22"/>
    <n v="58728"/>
    <n v="340"/>
    <s v="Processor"/>
    <s v="Yes"/>
    <n v="7758944"/>
    <n v="81.165651401082044"/>
    <n v="99.997441693639743"/>
    <n v="1413679.5968000004"/>
    <n v="6345264.4031999996"/>
    <n v="7817672"/>
  </r>
  <r>
    <s v="F0128"/>
    <x v="0"/>
    <s v="Kara"/>
    <x v="2"/>
    <x v="1"/>
    <x v="2"/>
    <n v="0.59"/>
    <n v="7505"/>
    <n v="5979"/>
    <n v="6.3"/>
    <x v="2"/>
    <n v="0.66"/>
    <x v="0"/>
    <n v="228"/>
    <n v="14"/>
    <n v="0.20319999999999999"/>
    <n v="20.32"/>
    <n v="7355"/>
    <n v="73"/>
    <s v="Local Market"/>
    <s v="Yes"/>
    <n v="424520"/>
    <n v="78.323018465991311"/>
    <n v="99.947206946454415"/>
    <n v="86262.464000000036"/>
    <n v="338257.53599999996"/>
    <n v="431875"/>
  </r>
  <r>
    <s v="F0627"/>
    <x v="3"/>
    <s v="Korhogo"/>
    <x v="1"/>
    <x v="0"/>
    <x v="1"/>
    <n v="2.44"/>
    <n v="13087"/>
    <n v="10215"/>
    <n v="6.8"/>
    <x v="2"/>
    <n v="1.29"/>
    <x v="0"/>
    <n v="255"/>
    <n v="2"/>
    <n v="0.21940000000000001"/>
    <n v="21.94"/>
    <n v="58005"/>
    <n v="245"/>
    <s v="Local Market"/>
    <s v="Yes"/>
    <n v="2419389"/>
    <n v="76.232325314423136"/>
    <n v="99.989706925906816"/>
    <n v="530813.94660000014"/>
    <n v="1888575.0533999999"/>
    <n v="2477394"/>
  </r>
  <r>
    <s v="F1203"/>
    <x v="1"/>
    <s v="Rivers"/>
    <x v="1"/>
    <x v="1"/>
    <x v="3"/>
    <n v="9.16"/>
    <n v="18769"/>
    <n v="12115"/>
    <n v="27.7"/>
    <x v="1"/>
    <n v="1.37"/>
    <x v="1"/>
    <n v="7853"/>
    <n v="30"/>
    <n v="0.35450000000000004"/>
    <n v="35.450000000000003"/>
    <n v="257087"/>
    <n v="322"/>
    <s v="Local Market"/>
    <s v="Yes"/>
    <n v="3597080"/>
    <n v="60.24427950319744"/>
    <n v="99.79624650410841"/>
    <n v="1275164.8600000003"/>
    <n v="2321915.1399999997"/>
    <n v="3854167"/>
  </r>
  <r>
    <s v="F1143"/>
    <x v="0"/>
    <s v="Central"/>
    <x v="2"/>
    <x v="0"/>
    <x v="2"/>
    <n v="1.85"/>
    <n v="19494"/>
    <n v="16129"/>
    <n v="11.2"/>
    <x v="4"/>
    <n v="1.34"/>
    <x v="1"/>
    <n v="2004"/>
    <n v="7"/>
    <n v="0.1726"/>
    <n v="17.260000000000002"/>
    <n v="16137"/>
    <n v="91"/>
    <s v="Local Market"/>
    <s v="Yes"/>
    <n v="1434921"/>
    <n v="81.819860777446536"/>
    <n v="99.861893873297973"/>
    <n v="247667.36459999997"/>
    <n v="1187253.6354"/>
    <n v="1451058"/>
  </r>
  <r>
    <s v="F1055"/>
    <x v="1"/>
    <s v="Kano"/>
    <x v="0"/>
    <x v="0"/>
    <x v="1"/>
    <n v="2.65"/>
    <n v="17287"/>
    <n v="12887"/>
    <n v="3.3"/>
    <x v="2"/>
    <n v="0.56999999999999995"/>
    <x v="2"/>
    <n v="200"/>
    <n v="7"/>
    <n v="0.2545"/>
    <n v="25.45"/>
    <n v="49983"/>
    <n v="335"/>
    <s v="Local Market"/>
    <s v="No"/>
    <n v="4223791"/>
    <n v="73.678116589693317"/>
    <n v="99.995320295364237"/>
    <n v="1074954.8095"/>
    <n v="3148836.1905"/>
    <n v="4273774"/>
  </r>
  <r>
    <s v="F0980"/>
    <x v="4"/>
    <s v="Central"/>
    <x v="4"/>
    <x v="0"/>
    <x v="1"/>
    <n v="2.6"/>
    <n v="19474"/>
    <n v="16251"/>
    <n v="21.4"/>
    <x v="1"/>
    <n v="1.39"/>
    <x v="2"/>
    <n v="5011"/>
    <n v="1"/>
    <n v="0.16550000000000001"/>
    <n v="16.55"/>
    <n v="48741"/>
    <n v="306"/>
    <s v="Local Market"/>
    <s v="Yes"/>
    <n v="4869326"/>
    <n v="82.622960341939219"/>
    <n v="99.898110375478822"/>
    <n v="805873.45299999975"/>
    <n v="4063452.5470000003"/>
    <n v="4918067"/>
  </r>
  <r>
    <s v="F0238"/>
    <x v="3"/>
    <s v="Sassandra"/>
    <x v="4"/>
    <x v="1"/>
    <x v="3"/>
    <n v="0.49"/>
    <n v="1064"/>
    <n v="425"/>
    <n v="2.5"/>
    <x v="1"/>
    <n v="0.54"/>
    <x v="2"/>
    <n v="646"/>
    <n v="60"/>
    <n v="0.6"/>
    <n v="60"/>
    <n v="10382"/>
    <n v="315"/>
    <s v="Local Market"/>
    <s v="Yes"/>
    <n v="121509"/>
    <n v="36.851339363565373"/>
    <n v="99.510201605871515"/>
    <n v="72905.399999999994"/>
    <n v="48603.600000000006"/>
    <n v="131891"/>
  </r>
  <r>
    <s v="F0011"/>
    <x v="1"/>
    <s v="Ogun"/>
    <x v="0"/>
    <x v="1"/>
    <x v="6"/>
    <n v="1.38"/>
    <n v="21093"/>
    <n v="16899"/>
    <n v="21.1"/>
    <x v="0"/>
    <n v="0.66"/>
    <x v="2"/>
    <n v="2977"/>
    <n v="4"/>
    <n v="0.19879999999999998"/>
    <n v="19.88"/>
    <n v="48125"/>
    <n v="366"/>
    <s v="Local Market"/>
    <s v="No"/>
    <n v="6072082"/>
    <n v="79.489992714298722"/>
    <n v="99.951357854399376"/>
    <n v="1207129.9015999995"/>
    <n v="4864952.0984000005"/>
    <n v="6120207"/>
  </r>
  <r>
    <s v="F0271"/>
    <x v="2"/>
    <s v="Zou"/>
    <x v="2"/>
    <x v="0"/>
    <x v="4"/>
    <n v="5.04"/>
    <n v="11768"/>
    <n v="10245"/>
    <n v="15.9"/>
    <x v="0"/>
    <n v="0.73"/>
    <x v="1"/>
    <n v="2222"/>
    <n v="3"/>
    <n v="0.12939999999999999"/>
    <n v="12.94"/>
    <n v="54789"/>
    <n v="268"/>
    <s v="Local Market"/>
    <s v="No"/>
    <n v="2661193"/>
    <n v="85.303754803971458"/>
    <n v="99.918187970317916"/>
    <n v="344358.37419999996"/>
    <n v="2316834.6258"/>
    <n v="2715982"/>
  </r>
  <r>
    <s v="F0629"/>
    <x v="1"/>
    <s v="Rivers"/>
    <x v="0"/>
    <x v="0"/>
    <x v="7"/>
    <n v="0.66"/>
    <n v="12536"/>
    <n v="8998"/>
    <n v="16.600000000000001"/>
    <x v="1"/>
    <n v="0.61"/>
    <x v="0"/>
    <n v="4546"/>
    <n v="2"/>
    <n v="0.28220000000000001"/>
    <n v="28.22"/>
    <n v="22378"/>
    <n v="489"/>
    <s v="Local Market"/>
    <s v="No"/>
    <n v="4329098"/>
    <n v="71.410862530323044"/>
    <n v="99.89552970072684"/>
    <n v="1221671.4556"/>
    <n v="3107426.5444"/>
    <n v="4351476"/>
  </r>
  <r>
    <s v="F1188"/>
    <x v="3"/>
    <s v="Bouaké"/>
    <x v="4"/>
    <x v="0"/>
    <x v="6"/>
    <n v="0.38"/>
    <n v="6257"/>
    <n v="5113"/>
    <n v="8.6"/>
    <x v="2"/>
    <n v="0.46"/>
    <x v="2"/>
    <n v="305"/>
    <n v="3"/>
    <n v="0.18280000000000002"/>
    <n v="18.28"/>
    <n v="6704"/>
    <n v="352"/>
    <s v="Local Market"/>
    <s v="Yes"/>
    <n v="1774770"/>
    <n v="81.41247326651974"/>
    <n v="99.982879345979796"/>
    <n v="324427.95600000024"/>
    <n v="1450342.0439999998"/>
    <n v="1781474"/>
  </r>
  <r>
    <s v="F0902"/>
    <x v="3"/>
    <s v="Korhogo"/>
    <x v="0"/>
    <x v="1"/>
    <x v="3"/>
    <n v="1.49"/>
    <n v="5023"/>
    <n v="3400"/>
    <n v="1"/>
    <x v="1"/>
    <n v="0.31"/>
    <x v="2"/>
    <n v="224"/>
    <n v="30"/>
    <n v="0.3231"/>
    <n v="32.31"/>
    <n v="30766"/>
    <n v="320"/>
    <s v="Local Market"/>
    <s v="No"/>
    <n v="1046130"/>
    <n v="65.756154447597552"/>
    <n v="99.979199477015428"/>
    <n v="338004.60299999989"/>
    <n v="708125.39700000011"/>
    <n v="1076896"/>
  </r>
  <r>
    <s v="F0027"/>
    <x v="3"/>
    <s v="Abidjan"/>
    <x v="0"/>
    <x v="0"/>
    <x v="5"/>
    <n v="3.61"/>
    <n v="4905"/>
    <n v="1962"/>
    <n v="7.5"/>
    <x v="2"/>
    <n v="0.87"/>
    <x v="0"/>
    <n v="305"/>
    <n v="60"/>
    <n v="0.6"/>
    <n v="60"/>
    <n v="34963"/>
    <n v="217"/>
    <s v="Local Market"/>
    <s v="Yes"/>
    <n v="386229"/>
    <n v="36.679614047750199"/>
    <n v="99.9275864688788"/>
    <n v="231737.4"/>
    <n v="154491.6"/>
    <n v="421192"/>
  </r>
  <r>
    <s v="F0466"/>
    <x v="0"/>
    <s v="Central"/>
    <x v="2"/>
    <x v="0"/>
    <x v="4"/>
    <n v="2.73"/>
    <n v="5673"/>
    <n v="4975"/>
    <n v="28.2"/>
    <x v="0"/>
    <n v="0.84"/>
    <x v="2"/>
    <n v="3583"/>
    <n v="7"/>
    <n v="0.1229"/>
    <n v="12.29"/>
    <n v="56214"/>
    <n v="220"/>
    <s v="Local Market"/>
    <s v="No"/>
    <n v="1023758"/>
    <n v="83.144576137159106"/>
    <n v="99.668232139351758"/>
    <n v="125819.85820000002"/>
    <n v="897938.14179999998"/>
    <n v="1079972"/>
  </r>
  <r>
    <s v="F1012"/>
    <x v="2"/>
    <s v="Atlantique"/>
    <x v="4"/>
    <x v="0"/>
    <x v="0"/>
    <n v="5.67"/>
    <n v="67760"/>
    <n v="27104"/>
    <n v="2.9"/>
    <x v="2"/>
    <n v="0.25"/>
    <x v="2"/>
    <n v="200"/>
    <n v="60"/>
    <n v="0.6"/>
    <n v="60"/>
    <n v="90406"/>
    <n v="334"/>
    <s v="Local Market"/>
    <s v="Yes"/>
    <n v="8871603"/>
    <n v="39.596492259715433"/>
    <n v="99.99776835751895"/>
    <n v="5322961.8"/>
    <n v="3548641.2"/>
    <n v="8962009"/>
  </r>
  <r>
    <s v="F0026"/>
    <x v="2"/>
    <s v="Ouémé"/>
    <x v="0"/>
    <x v="1"/>
    <x v="6"/>
    <n v="1.74"/>
    <n v="24102"/>
    <n v="19317"/>
    <n v="110.3"/>
    <x v="1"/>
    <n v="3.81"/>
    <x v="0"/>
    <n v="25540"/>
    <n v="5"/>
    <n v="0.19850000000000001"/>
    <n v="19.850000000000001"/>
    <n v="29468"/>
    <n v="388"/>
    <s v="Local Market"/>
    <s v="Yes"/>
    <n v="7365039"/>
    <n v="79.83059260745847"/>
    <n v="99.654608481674302"/>
    <n v="1461960.2415000005"/>
    <n v="5903078.7584999995"/>
    <n v="7394507"/>
  </r>
  <r>
    <s v="F0499"/>
    <x v="3"/>
    <s v="Yamoussoukro"/>
    <x v="3"/>
    <x v="0"/>
    <x v="2"/>
    <n v="2.31"/>
    <n v="16679"/>
    <n v="13218"/>
    <n v="16.3"/>
    <x v="2"/>
    <n v="0.45"/>
    <x v="2"/>
    <n v="566"/>
    <n v="14"/>
    <n v="0.20749999999999999"/>
    <n v="20.75"/>
    <n v="18810"/>
    <n v="98"/>
    <s v="Local Market"/>
    <s v="No"/>
    <n v="1263035"/>
    <n v="78.087072735003062"/>
    <n v="99.955844895443676"/>
    <n v="262079.76250000007"/>
    <n v="1000955.2374999999"/>
    <n v="1281845"/>
  </r>
  <r>
    <s v="F0941"/>
    <x v="3"/>
    <s v="Abidjan"/>
    <x v="0"/>
    <x v="0"/>
    <x v="3"/>
    <n v="1.46"/>
    <n v="3440"/>
    <n v="1376"/>
    <n v="5.6"/>
    <x v="0"/>
    <n v="1.1100000000000001"/>
    <x v="0"/>
    <n v="826"/>
    <n v="60"/>
    <n v="0.6"/>
    <n v="60"/>
    <n v="45919"/>
    <n v="311"/>
    <s v="Local Market"/>
    <s v="Yes"/>
    <n v="376912"/>
    <n v="35.656042248557938"/>
    <n v="99.804650084785649"/>
    <n v="226147.19999999998"/>
    <n v="150764.80000000002"/>
    <n v="422831"/>
  </r>
  <r>
    <s v="F1076"/>
    <x v="4"/>
    <s v="Greater Accra"/>
    <x v="4"/>
    <x v="1"/>
    <x v="2"/>
    <n v="1.89"/>
    <n v="12535"/>
    <n v="10582"/>
    <n v="27"/>
    <x v="1"/>
    <n v="1.61"/>
    <x v="0"/>
    <n v="5727"/>
    <n v="7"/>
    <n v="0.15579999999999999"/>
    <n v="15.58"/>
    <n v="14140"/>
    <n v="104"/>
    <s v="Local Market"/>
    <s v="No"/>
    <n v="1069656"/>
    <n v="83.31859456945773"/>
    <n v="99.471579522345536"/>
    <n v="166652.4047999999"/>
    <n v="903003.5952000001"/>
    <n v="1083796"/>
  </r>
  <r>
    <s v="F0701"/>
    <x v="3"/>
    <s v="Korhogo"/>
    <x v="4"/>
    <x v="0"/>
    <x v="5"/>
    <n v="2.42"/>
    <n v="4167"/>
    <n v="1666"/>
    <n v="26.2"/>
    <x v="2"/>
    <n v="1.38"/>
    <x v="0"/>
    <n v="1078"/>
    <n v="60"/>
    <n v="0.6"/>
    <n v="60"/>
    <n v="27826"/>
    <n v="257"/>
    <s v="Local Market"/>
    <s v="No"/>
    <n v="394977"/>
    <n v="37.367473740725593"/>
    <n v="99.745034921701119"/>
    <n v="236986.19999999998"/>
    <n v="157990.80000000002"/>
    <n v="422803"/>
  </r>
  <r>
    <s v="F0488"/>
    <x v="3"/>
    <s v="Yamoussoukro"/>
    <x v="0"/>
    <x v="0"/>
    <x v="6"/>
    <n v="0.74"/>
    <n v="6491"/>
    <n v="5625"/>
    <n v="9.6999999999999993"/>
    <x v="2"/>
    <n v="0.3"/>
    <x v="0"/>
    <n v="406"/>
    <n v="1"/>
    <n v="0.1333"/>
    <n v="13.33"/>
    <n v="14487"/>
    <n v="336"/>
    <s v="Local Market"/>
    <s v="Yes"/>
    <n v="1856207"/>
    <n v="85.998811505248852"/>
    <n v="99.978296824600918"/>
    <n v="247432.39309999999"/>
    <n v="1608774.6069"/>
    <n v="1870694"/>
  </r>
  <r>
    <s v="F0826"/>
    <x v="0"/>
    <s v="Lomé"/>
    <x v="4"/>
    <x v="0"/>
    <x v="2"/>
    <n v="1.77"/>
    <n v="25788"/>
    <n v="15392"/>
    <n v="124.5"/>
    <x v="1"/>
    <n v="3.51"/>
    <x v="0"/>
    <n v="22633"/>
    <n v="30"/>
    <n v="0.40310000000000001"/>
    <n v="40.31"/>
    <n v="22558"/>
    <n v="121"/>
    <s v="Local Market"/>
    <s v="No"/>
    <n v="1798617"/>
    <n v="58.950649295097946"/>
    <n v="98.757230908616691"/>
    <n v="725022.51270000008"/>
    <n v="1073594.4872999999"/>
    <n v="1821175"/>
  </r>
  <r>
    <s v="F0812"/>
    <x v="0"/>
    <s v="Plateaux"/>
    <x v="4"/>
    <x v="0"/>
    <x v="6"/>
    <n v="1.36"/>
    <n v="20669"/>
    <n v="16967"/>
    <n v="53"/>
    <x v="0"/>
    <n v="1.95"/>
    <x v="0"/>
    <n v="7269"/>
    <n v="3"/>
    <n v="0.17910000000000001"/>
    <n v="17.91"/>
    <n v="42586"/>
    <n v="339"/>
    <s v="Local Market"/>
    <s v="Yes"/>
    <n v="5644440"/>
    <n v="81.475287716286161"/>
    <n v="99.872182754219878"/>
    <n v="1010919.2039999999"/>
    <n v="4633520.7960000001"/>
    <n v="5687026"/>
  </r>
  <r>
    <s v="F0465"/>
    <x v="4"/>
    <s v="Ashanti"/>
    <x v="0"/>
    <x v="1"/>
    <x v="4"/>
    <n v="0.89"/>
    <n v="1338"/>
    <n v="1194"/>
    <n v="53.5"/>
    <x v="1"/>
    <n v="2.38"/>
    <x v="0"/>
    <n v="12893"/>
    <n v="3"/>
    <n v="0.10730000000000001"/>
    <n v="10.73"/>
    <n v="14000"/>
    <n v="208"/>
    <s v="Local Market"/>
    <s v="Yes"/>
    <n v="218976"/>
    <n v="83.905584781265034"/>
    <n v="94.465953574617117"/>
    <n v="23496.124799999991"/>
    <n v="195479.87520000001"/>
    <n v="232976"/>
  </r>
  <r>
    <s v="F0251"/>
    <x v="3"/>
    <s v="Yamoussoukro"/>
    <x v="2"/>
    <x v="1"/>
    <x v="6"/>
    <n v="3.58"/>
    <n v="25948"/>
    <n v="22094"/>
    <n v="44"/>
    <x v="1"/>
    <n v="2.4700000000000002"/>
    <x v="0"/>
    <n v="12539"/>
    <n v="2"/>
    <n v="0.14849999999999999"/>
    <n v="14.85"/>
    <n v="60812"/>
    <n v="383"/>
    <s v="Local Market"/>
    <s v="Yes"/>
    <n v="8304031"/>
    <n v="84.530963659449441"/>
    <n v="99.850098800419801"/>
    <n v="1233148.6034999993"/>
    <n v="7070882.3965000007"/>
    <n v="8364843"/>
  </r>
  <r>
    <s v="F1462"/>
    <x v="2"/>
    <s v="Ouémé"/>
    <x v="2"/>
    <x v="1"/>
    <x v="5"/>
    <n v="2.42"/>
    <n v="3653"/>
    <n v="2964"/>
    <n v="15"/>
    <x v="1"/>
    <n v="1.0900000000000001"/>
    <x v="0"/>
    <n v="3627"/>
    <n v="7"/>
    <n v="0.18840000000000001"/>
    <n v="18.84"/>
    <n v="17918"/>
    <n v="198"/>
    <s v="Local Market"/>
    <s v="Yes"/>
    <n v="559459"/>
    <n v="78.641325234638728"/>
    <n v="99.371814256542962"/>
    <n v="105402.07559999998"/>
    <n v="454056.92440000002"/>
    <n v="577377"/>
  </r>
  <r>
    <s v="F0707"/>
    <x v="0"/>
    <s v="Central"/>
    <x v="4"/>
    <x v="0"/>
    <x v="4"/>
    <n v="0.37"/>
    <n v="1084"/>
    <n v="884"/>
    <n v="26.5"/>
    <x v="1"/>
    <n v="1.95"/>
    <x v="2"/>
    <n v="5544"/>
    <n v="14"/>
    <n v="0.18379999999999999"/>
    <n v="18.38"/>
    <n v="8446"/>
    <n v="256"/>
    <s v="Local Market"/>
    <s v="No"/>
    <n v="210051"/>
    <n v="78.46497947340238"/>
    <n v="97.462665391286833"/>
    <n v="38607.373800000001"/>
    <n v="171443.6262"/>
    <n v="218497"/>
  </r>
  <r>
    <s v="F0330"/>
    <x v="1"/>
    <s v="Lagos"/>
    <x v="4"/>
    <x v="1"/>
    <x v="7"/>
    <n v="1.4"/>
    <n v="30657"/>
    <n v="21325"/>
    <n v="24.5"/>
    <x v="1"/>
    <n v="1.43"/>
    <x v="0"/>
    <n v="5593"/>
    <n v="3"/>
    <n v="0.3044"/>
    <n v="30.44"/>
    <n v="25939"/>
    <n v="424"/>
    <s v="Processor"/>
    <s v="No"/>
    <n v="8919850"/>
    <n v="69.358305455225917"/>
    <n v="99.937478963565979"/>
    <n v="2715202.34"/>
    <n v="6204647.6600000001"/>
    <n v="8945789"/>
  </r>
  <r>
    <s v="F0750"/>
    <x v="1"/>
    <s v="Lagos"/>
    <x v="1"/>
    <x v="0"/>
    <x v="4"/>
    <n v="0.53"/>
    <n v="930"/>
    <n v="859"/>
    <n v="8.3000000000000007"/>
    <x v="1"/>
    <n v="1.74"/>
    <x v="1"/>
    <n v="2071"/>
    <n v="1"/>
    <n v="7.6100000000000001E-2"/>
    <n v="7.61"/>
    <n v="6818"/>
    <n v="274"/>
    <s v="Local Market"/>
    <s v="Yes"/>
    <n v="224124"/>
    <n v="89.662410302153788"/>
    <n v="99.103238042452219"/>
    <n v="17055.8364"/>
    <n v="207068.1636"/>
    <n v="230942"/>
  </r>
  <r>
    <s v="F0356"/>
    <x v="4"/>
    <s v="Greater Accra"/>
    <x v="2"/>
    <x v="1"/>
    <x v="0"/>
    <n v="1.76"/>
    <n v="16790"/>
    <n v="13683"/>
    <n v="7"/>
    <x v="0"/>
    <n v="1.34"/>
    <x v="1"/>
    <n v="1116"/>
    <n v="7"/>
    <n v="0.185"/>
    <n v="18.5"/>
    <n v="18393"/>
    <n v="249"/>
    <s v="Local Market"/>
    <s v="No"/>
    <n v="3353488"/>
    <n v="81.055432264661761"/>
    <n v="99.966902746567868"/>
    <n v="620395.28000000026"/>
    <n v="2733092.7199999997"/>
    <n v="3371881"/>
  </r>
  <r>
    <s v="F1287"/>
    <x v="1"/>
    <s v="Kaduna"/>
    <x v="4"/>
    <x v="1"/>
    <x v="0"/>
    <n v="1.25"/>
    <n v="13814"/>
    <n v="11317"/>
    <n v="9.9"/>
    <x v="4"/>
    <n v="1.33"/>
    <x v="0"/>
    <n v="2317"/>
    <n v="7"/>
    <n v="0.1807"/>
    <n v="18.07"/>
    <n v="17682"/>
    <n v="308"/>
    <s v="Local Market"/>
    <s v="No"/>
    <n v="3430781"/>
    <n v="81.509903783221688"/>
    <n v="99.932810646366221"/>
    <n v="619942.12669999991"/>
    <n v="2810838.8733000001"/>
    <n v="3448463"/>
  </r>
  <r>
    <s v="F1428"/>
    <x v="0"/>
    <s v="Plateaux"/>
    <x v="4"/>
    <x v="1"/>
    <x v="5"/>
    <n v="0.94"/>
    <n v="1794"/>
    <n v="717"/>
    <n v="8.3000000000000007"/>
    <x v="2"/>
    <n v="1.69"/>
    <x v="2"/>
    <n v="269"/>
    <n v="60"/>
    <n v="0.6"/>
    <n v="60"/>
    <n v="13231"/>
    <n v="229"/>
    <s v="Local Market"/>
    <s v="Yes"/>
    <n v="149052"/>
    <n v="36.738783483174458"/>
    <n v="99.834240185355213"/>
    <n v="89431.2"/>
    <n v="59620.800000000003"/>
    <n v="162283"/>
  </r>
  <r>
    <s v="F0400"/>
    <x v="0"/>
    <s v="Plateaux"/>
    <x v="0"/>
    <x v="0"/>
    <x v="7"/>
    <n v="2.82"/>
    <n v="50189"/>
    <n v="35518"/>
    <n v="54"/>
    <x v="1"/>
    <n v="2.63"/>
    <x v="0"/>
    <n v="9243"/>
    <n v="2"/>
    <n v="0.2923"/>
    <n v="29.23"/>
    <n v="107660"/>
    <n v="435"/>
    <s v="Local Market"/>
    <s v="Yes"/>
    <n v="15178924"/>
    <n v="70.271582681912449"/>
    <n v="99.939535215977614"/>
    <n v="4436799.4852000009"/>
    <n v="10742124.514799999"/>
    <n v="15286584"/>
  </r>
  <r>
    <s v="F0563"/>
    <x v="0"/>
    <s v="Central"/>
    <x v="2"/>
    <x v="1"/>
    <x v="5"/>
    <n v="3.11"/>
    <n v="3504"/>
    <n v="2729"/>
    <n v="6.8"/>
    <x v="1"/>
    <n v="1.1399999999999999"/>
    <x v="1"/>
    <n v="1176"/>
    <n v="14"/>
    <n v="0.22089999999999999"/>
    <n v="22.09"/>
    <n v="25723"/>
    <n v="194"/>
    <s v="Local Market"/>
    <s v="Yes"/>
    <n v="497233"/>
    <n v="74.077786716282063"/>
    <n v="99.775124484660282"/>
    <n v="109838.7697"/>
    <n v="387394.2303"/>
    <n v="522956"/>
  </r>
  <r>
    <s v="F0568"/>
    <x v="0"/>
    <s v="Central"/>
    <x v="2"/>
    <x v="1"/>
    <x v="6"/>
    <n v="2.13"/>
    <n v="18318"/>
    <n v="14626"/>
    <n v="14"/>
    <x v="1"/>
    <n v="1.38"/>
    <x v="1"/>
    <n v="3271"/>
    <n v="2"/>
    <n v="0.20149999999999998"/>
    <n v="20.149999999999999"/>
    <n v="39831"/>
    <n v="312"/>
    <s v="Export"/>
    <s v="Yes"/>
    <n v="4474577"/>
    <n v="79.145476760186497"/>
    <n v="99.927543101996989"/>
    <n v="901627.26550000021"/>
    <n v="3572949.7344999998"/>
    <n v="4514408"/>
  </r>
  <r>
    <s v="F0787"/>
    <x v="2"/>
    <s v="Zou"/>
    <x v="4"/>
    <x v="0"/>
    <x v="2"/>
    <n v="1.1299999999999999"/>
    <n v="14555"/>
    <n v="11235"/>
    <n v="6.8"/>
    <x v="2"/>
    <n v="0.65"/>
    <x v="0"/>
    <n v="200"/>
    <n v="14"/>
    <n v="0.2281"/>
    <n v="22.81"/>
    <n v="8668"/>
    <n v="121"/>
    <s v="Local Market"/>
    <s v="Yes"/>
    <n v="1336973"/>
    <n v="76.692777546165729"/>
    <n v="99.985137194838742"/>
    <n v="304963.54129999992"/>
    <n v="1032009.4587000001"/>
    <n v="1345641"/>
  </r>
  <r>
    <s v="F0018"/>
    <x v="0"/>
    <s v="Lomé"/>
    <x v="0"/>
    <x v="1"/>
    <x v="0"/>
    <n v="3.04"/>
    <n v="31655"/>
    <n v="24450"/>
    <n v="31.9"/>
    <x v="1"/>
    <n v="2.21"/>
    <x v="0"/>
    <n v="6534"/>
    <n v="14"/>
    <n v="0.22760000000000002"/>
    <n v="22.76"/>
    <n v="50968"/>
    <n v="272"/>
    <s v="Export"/>
    <s v="Yes"/>
    <n v="6526394"/>
    <n v="76.641466983267748"/>
    <n v="99.900659261266142"/>
    <n v="1485407.2744000005"/>
    <n v="5040986.7255999995"/>
    <n v="6577362"/>
  </r>
  <r>
    <s v="F0488"/>
    <x v="2"/>
    <s v="Ouémé"/>
    <x v="4"/>
    <x v="1"/>
    <x v="7"/>
    <n v="0.41"/>
    <n v="6883"/>
    <n v="5086"/>
    <n v="3.2"/>
    <x v="0"/>
    <n v="1.04"/>
    <x v="2"/>
    <n v="384"/>
    <n v="5"/>
    <n v="0.26100000000000001"/>
    <n v="26.1"/>
    <n v="15121"/>
    <n v="516"/>
    <s v="Local Market"/>
    <s v="No"/>
    <n v="2582628"/>
    <n v="73.469842236490123"/>
    <n v="99.985217971405234"/>
    <n v="674065.90800000005"/>
    <n v="1908562.0919999999"/>
    <n v="2597749"/>
  </r>
  <r>
    <s v="F0593"/>
    <x v="3"/>
    <s v="Korhogo"/>
    <x v="0"/>
    <x v="1"/>
    <x v="2"/>
    <n v="2.35"/>
    <n v="32073"/>
    <n v="23499"/>
    <n v="136.1"/>
    <x v="2"/>
    <n v="4.12"/>
    <x v="0"/>
    <n v="4844"/>
    <n v="14"/>
    <n v="0.26729999999999998"/>
    <n v="26.73"/>
    <n v="24897"/>
    <n v="95"/>
    <s v="Processor"/>
    <s v="Yes"/>
    <n v="2180340"/>
    <n v="72.442785877436293"/>
    <n v="99.780341069916744"/>
    <n v="582804.88199999998"/>
    <n v="1597535.118"/>
    <n v="2205237"/>
  </r>
  <r>
    <s v="F0219"/>
    <x v="0"/>
    <s v="Kara"/>
    <x v="1"/>
    <x v="0"/>
    <x v="6"/>
    <n v="0.85"/>
    <n v="10241"/>
    <n v="8482"/>
    <n v="24.4"/>
    <x v="1"/>
    <n v="0.9"/>
    <x v="0"/>
    <n v="4207"/>
    <n v="2"/>
    <n v="0.17170000000000002"/>
    <n v="17.170000000000002"/>
    <n v="14141"/>
    <n v="312"/>
    <s v="Local Market"/>
    <s v="Yes"/>
    <n v="2601573"/>
    <n v="82.382206766488991"/>
    <n v="99.839164373475086"/>
    <n v="446690.08410000009"/>
    <n v="2154882.9158999999"/>
    <n v="2615714"/>
  </r>
  <r>
    <s v="F0780"/>
    <x v="1"/>
    <s v="Ogun"/>
    <x v="4"/>
    <x v="1"/>
    <x v="6"/>
    <n v="1.42"/>
    <n v="22050"/>
    <n v="17366"/>
    <n v="1"/>
    <x v="1"/>
    <n v="0.7"/>
    <x v="1"/>
    <n v="249"/>
    <n v="7"/>
    <n v="0.21239999999999998"/>
    <n v="21.24"/>
    <n v="29603"/>
    <n v="422"/>
    <s v="Local Market"/>
    <s v="No"/>
    <n v="7225316"/>
    <n v="78.438627386467047"/>
    <n v="99.996567845898767"/>
    <n v="1534657.1183999991"/>
    <n v="5690658.8816000009"/>
    <n v="7254919"/>
  </r>
  <r>
    <s v="F0201"/>
    <x v="0"/>
    <s v="Lomé"/>
    <x v="3"/>
    <x v="0"/>
    <x v="2"/>
    <n v="1.24"/>
    <n v="13664"/>
    <n v="10454"/>
    <n v="29.2"/>
    <x v="1"/>
    <n v="1.97"/>
    <x v="0"/>
    <n v="6459"/>
    <n v="14"/>
    <n v="0.2349"/>
    <n v="23.49"/>
    <n v="9373"/>
    <n v="83"/>
    <s v="Local Market"/>
    <s v="No"/>
    <n v="843174"/>
    <n v="75.668840239892944"/>
    <n v="99.24238780970434"/>
    <n v="198061.57259999996"/>
    <n v="645112.42740000004"/>
    <n v="852547"/>
  </r>
  <r>
    <s v="F1127"/>
    <x v="2"/>
    <s v="Ouémé"/>
    <x v="2"/>
    <x v="1"/>
    <x v="3"/>
    <n v="1.93"/>
    <n v="3662"/>
    <n v="1464"/>
    <n v="4.5999999999999996"/>
    <x v="2"/>
    <n v="1.17"/>
    <x v="2"/>
    <n v="200"/>
    <n v="60"/>
    <n v="0.6"/>
    <n v="60"/>
    <n v="28825"/>
    <n v="349"/>
    <s v="Processor"/>
    <s v="No"/>
    <n v="476802"/>
    <n v="37.71966291357068"/>
    <n v="99.960445150278758"/>
    <n v="286081.19999999995"/>
    <n v="190720.80000000002"/>
    <n v="505627"/>
  </r>
  <r>
    <s v="F0463"/>
    <x v="4"/>
    <s v="Eastern"/>
    <x v="4"/>
    <x v="0"/>
    <x v="6"/>
    <n v="1.21"/>
    <n v="12046"/>
    <n v="9798"/>
    <n v="5.2"/>
    <x v="2"/>
    <n v="1.3"/>
    <x v="2"/>
    <n v="200"/>
    <n v="1"/>
    <n v="0.18659999999999999"/>
    <n v="18.66"/>
    <n v="29763"/>
    <n v="336"/>
    <s v="Local Market"/>
    <s v="No"/>
    <n v="3229244"/>
    <n v="80.597159490605577"/>
    <n v="99.993863161386273"/>
    <n v="602576.93039999995"/>
    <n v="2626667.0696"/>
    <n v="3259007"/>
  </r>
  <r>
    <s v="F0976"/>
    <x v="3"/>
    <s v="Bouaké"/>
    <x v="2"/>
    <x v="0"/>
    <x v="0"/>
    <n v="0.68"/>
    <n v="5207"/>
    <n v="4195"/>
    <n v="2.2000000000000002"/>
    <x v="0"/>
    <n v="0.6"/>
    <x v="0"/>
    <n v="290"/>
    <n v="14"/>
    <n v="0.19420000000000001"/>
    <n v="19.420000000000002"/>
    <n v="8960"/>
    <n v="300"/>
    <s v="Local Market"/>
    <s v="No"/>
    <n v="1236665"/>
    <n v="80.000373868539882"/>
    <n v="99.976718514801803"/>
    <n v="240160.34299999999"/>
    <n v="996504.65700000001"/>
    <n v="1245625"/>
  </r>
  <r>
    <s v="F0889"/>
    <x v="3"/>
    <s v="Yamoussoukro"/>
    <x v="3"/>
    <x v="1"/>
    <x v="5"/>
    <n v="0.92"/>
    <n v="833"/>
    <n v="515"/>
    <n v="32.299999999999997"/>
    <x v="1"/>
    <n v="1.94"/>
    <x v="0"/>
    <n v="8213"/>
    <n v="30"/>
    <n v="0.38069999999999998"/>
    <n v="38.07"/>
    <n v="10958"/>
    <n v="241"/>
    <s v="Local Market"/>
    <s v="No"/>
    <n v="103703"/>
    <n v="56.01143187308675"/>
    <n v="92.837146021751067"/>
    <n v="39479.732100000001"/>
    <n v="64223.267899999999"/>
    <n v="114661"/>
  </r>
  <r>
    <s v="F0925"/>
    <x v="1"/>
    <s v="Enugu"/>
    <x v="1"/>
    <x v="1"/>
    <x v="4"/>
    <n v="2.52"/>
    <n v="3634"/>
    <n v="3275"/>
    <n v="48.2"/>
    <x v="1"/>
    <n v="1.33"/>
    <x v="2"/>
    <n v="12991"/>
    <n v="3"/>
    <n v="9.8599999999999993E-2"/>
    <n v="9.86"/>
    <n v="58374"/>
    <n v="272"/>
    <s v="Local Market"/>
    <s v="No"/>
    <n v="810527"/>
    <n v="84.084267114435349"/>
    <n v="98.504892962489393"/>
    <n v="79917.962200000067"/>
    <n v="730609.03779999993"/>
    <n v="868901"/>
  </r>
  <r>
    <s v="F1320"/>
    <x v="3"/>
    <s v="Korhogo"/>
    <x v="0"/>
    <x v="0"/>
    <x v="6"/>
    <n v="1.43"/>
    <n v="17338"/>
    <n v="14170"/>
    <n v="14"/>
    <x v="1"/>
    <n v="1.4"/>
    <x v="2"/>
    <n v="3385"/>
    <n v="4"/>
    <n v="0.1827"/>
    <n v="18.27"/>
    <n v="30715"/>
    <n v="355"/>
    <s v="Local Market"/>
    <s v="Yes"/>
    <n v="4945947"/>
    <n v="81.225578170669422"/>
    <n v="99.931982521617897"/>
    <n v="903624.5168999997"/>
    <n v="4042322.4831000003"/>
    <n v="4976662"/>
  </r>
  <r>
    <s v="F0228"/>
    <x v="1"/>
    <s v="Kano"/>
    <x v="2"/>
    <x v="0"/>
    <x v="3"/>
    <n v="1.55"/>
    <n v="4644"/>
    <n v="2873"/>
    <n v="18.899999999999999"/>
    <x v="2"/>
    <n v="0.76"/>
    <x v="0"/>
    <n v="748"/>
    <n v="30"/>
    <n v="0.38130000000000003"/>
    <n v="38.130000000000003"/>
    <n v="40204"/>
    <n v="312"/>
    <s v="Local Market"/>
    <s v="Yes"/>
    <n v="846461"/>
    <n v="59.064632155323608"/>
    <n v="99.915638939170933"/>
    <n v="322755.57929999998"/>
    <n v="523705.42070000002"/>
    <n v="886665"/>
  </r>
  <r>
    <s v="F0652"/>
    <x v="1"/>
    <s v="Katsina"/>
    <x v="0"/>
    <x v="1"/>
    <x v="1"/>
    <n v="1.36"/>
    <n v="10747"/>
    <n v="8167"/>
    <n v="19.2"/>
    <x v="1"/>
    <n v="1.33"/>
    <x v="1"/>
    <n v="4506"/>
    <n v="4"/>
    <n v="0.24"/>
    <n v="24"/>
    <n v="28836"/>
    <n v="338"/>
    <s v="Local Market"/>
    <s v="No"/>
    <n v="2699500"/>
    <n v="75.196749960415431"/>
    <n v="99.834844388667676"/>
    <n v="647880"/>
    <n v="2051620"/>
    <n v="2728336"/>
  </r>
  <r>
    <s v="F0222"/>
    <x v="4"/>
    <s v="Greater Accra"/>
    <x v="1"/>
    <x v="1"/>
    <x v="5"/>
    <n v="4.4400000000000004"/>
    <n v="4936"/>
    <n v="4481"/>
    <n v="12.2"/>
    <x v="3"/>
    <n v="1.3"/>
    <x v="0"/>
    <n v="1913"/>
    <n v="1"/>
    <n v="9.1999999999999998E-2"/>
    <n v="9.1999999999999993"/>
    <n v="68789"/>
    <n v="215"/>
    <s v="Local Market"/>
    <s v="No"/>
    <n v="883079"/>
    <n v="84.238122512785395"/>
    <n v="99.799026755810686"/>
    <n v="81243.267999999924"/>
    <n v="801835.73200000008"/>
    <n v="951868"/>
  </r>
  <r>
    <s v="F0329"/>
    <x v="4"/>
    <s v="Greater Accra"/>
    <x v="1"/>
    <x v="1"/>
    <x v="6"/>
    <n v="8.39"/>
    <n v="102005"/>
    <n v="82440"/>
    <n v="49.9"/>
    <x v="0"/>
    <n v="1.83"/>
    <x v="1"/>
    <n v="6750"/>
    <n v="2"/>
    <n v="0.1918"/>
    <n v="19.18"/>
    <n v="294892"/>
    <n v="329"/>
    <s v="Processor"/>
    <s v="No"/>
    <n v="26549891"/>
    <n v="79.932186101858221"/>
    <n v="99.974855449567229"/>
    <n v="5092269.0938000008"/>
    <n v="21457621.906199999"/>
    <n v="26844783"/>
  </r>
  <r>
    <s v="F0974"/>
    <x v="4"/>
    <s v="Greater Accra"/>
    <x v="2"/>
    <x v="0"/>
    <x v="1"/>
    <n v="0.63"/>
    <n v="6039"/>
    <n v="4694"/>
    <n v="27.8"/>
    <x v="0"/>
    <n v="1.1299999999999999"/>
    <x v="0"/>
    <n v="4214"/>
    <n v="1"/>
    <n v="0.22270000000000001"/>
    <n v="22.27"/>
    <n v="11275"/>
    <n v="246"/>
    <s v="Local Market"/>
    <s v="No"/>
    <n v="1127688"/>
    <n v="76.960523072303488"/>
    <n v="99.630014320043756"/>
    <n v="251136.1176"/>
    <n v="876551.8824"/>
    <n v="1138963"/>
  </r>
  <r>
    <s v="F0051"/>
    <x v="2"/>
    <s v="Ouémé"/>
    <x v="1"/>
    <x v="1"/>
    <x v="6"/>
    <n v="0.78"/>
    <n v="6052"/>
    <n v="4935"/>
    <n v="6.8"/>
    <x v="1"/>
    <n v="0.19"/>
    <x v="2"/>
    <n v="1605"/>
    <n v="2"/>
    <n v="0.1845"/>
    <n v="18.45"/>
    <n v="19629"/>
    <n v="282"/>
    <s v="Local Market"/>
    <s v="Yes"/>
    <n v="1356520"/>
    <n v="80.386793871884521"/>
    <n v="99.883370187385239"/>
    <n v="250277.93999999994"/>
    <n v="1106242.06"/>
    <n v="1376149"/>
  </r>
  <r>
    <s v="F0243"/>
    <x v="3"/>
    <s v="Korhogo"/>
    <x v="0"/>
    <x v="0"/>
    <x v="3"/>
    <n v="1"/>
    <n v="2414"/>
    <n v="1515"/>
    <n v="35.299999999999997"/>
    <x v="1"/>
    <n v="2.2200000000000002"/>
    <x v="0"/>
    <n v="10126"/>
    <n v="30"/>
    <n v="0.37200000000000005"/>
    <n v="37.200000000000003"/>
    <n v="18298"/>
    <n v="431"/>
    <s v="Processor"/>
    <s v="Yes"/>
    <n v="618012"/>
    <n v="60.994096588140991"/>
    <n v="98.408637299429529"/>
    <n v="229900.46400000009"/>
    <n v="388111.53599999991"/>
    <n v="636310"/>
  </r>
  <r>
    <s v="F0152"/>
    <x v="3"/>
    <s v="Sassandra"/>
    <x v="1"/>
    <x v="1"/>
    <x v="0"/>
    <n v="2.14"/>
    <n v="18288"/>
    <n v="11568"/>
    <n v="4.7"/>
    <x v="1"/>
    <n v="0.25"/>
    <x v="2"/>
    <n v="1304"/>
    <n v="30"/>
    <n v="0.3674"/>
    <n v="36.74"/>
    <n v="23530"/>
    <n v="255"/>
    <s v="Local Market"/>
    <s v="Yes"/>
    <n v="2895508"/>
    <n v="62.750069056997546"/>
    <n v="99.955327748388328"/>
    <n v="1063809.6391999999"/>
    <n v="1831698.3608000001"/>
    <n v="2919038"/>
  </r>
  <r>
    <s v="F0426"/>
    <x v="3"/>
    <s v="Sassandra"/>
    <x v="0"/>
    <x v="1"/>
    <x v="0"/>
    <n v="1.82"/>
    <n v="14548"/>
    <n v="12134"/>
    <n v="21.8"/>
    <x v="3"/>
    <n v="1.1100000000000001"/>
    <x v="2"/>
    <n v="4377"/>
    <n v="7"/>
    <n v="0.16589999999999999"/>
    <n v="16.59"/>
    <n v="21441"/>
    <n v="317"/>
    <s v="Local Market"/>
    <s v="Yes"/>
    <n v="3782196"/>
    <n v="82.939820061693595"/>
    <n v="99.884925927474157"/>
    <n v="627466.31639999989"/>
    <n v="3154729.6836000001"/>
    <n v="3803637"/>
  </r>
  <r>
    <s v="F0753"/>
    <x v="2"/>
    <s v="Ouémé"/>
    <x v="0"/>
    <x v="0"/>
    <x v="1"/>
    <n v="1.91"/>
    <n v="18418"/>
    <n v="14885"/>
    <n v="9.1999999999999993"/>
    <x v="4"/>
    <n v="0.72"/>
    <x v="2"/>
    <n v="1615"/>
    <n v="3"/>
    <n v="0.1918"/>
    <n v="19.18"/>
    <n v="21654"/>
    <n v="280"/>
    <s v="Local Market"/>
    <s v="Yes"/>
    <n v="4102853"/>
    <n v="80.39568837196785"/>
    <n v="99.960843805089922"/>
    <n v="786927.20539999986"/>
    <n v="3315925.7946000001"/>
    <n v="4124507"/>
  </r>
  <r>
    <s v="F0266"/>
    <x v="0"/>
    <s v="Central"/>
    <x v="1"/>
    <x v="0"/>
    <x v="5"/>
    <n v="3.58"/>
    <n v="7004"/>
    <n v="2801"/>
    <n v="35.799999999999997"/>
    <x v="4"/>
    <n v="1"/>
    <x v="0"/>
    <n v="5269"/>
    <n v="60"/>
    <n v="0.6"/>
    <n v="60"/>
    <n v="30770"/>
    <n v="186"/>
    <s v="Local Market"/>
    <s v="Yes"/>
    <n v="479738"/>
    <n v="37.589068143888049"/>
    <n v="98.967890806804206"/>
    <n v="287842.8"/>
    <n v="191895.2"/>
    <n v="510508"/>
  </r>
  <r>
    <s v="F0613"/>
    <x v="4"/>
    <s v="Central"/>
    <x v="1"/>
    <x v="0"/>
    <x v="1"/>
    <n v="8.59"/>
    <n v="92243"/>
    <n v="72078"/>
    <n v="17.600000000000001"/>
    <x v="1"/>
    <n v="2.02"/>
    <x v="1"/>
    <n v="4489"/>
    <n v="4"/>
    <n v="0.21859999999999999"/>
    <n v="21.86"/>
    <n v="109439"/>
    <n v="242"/>
    <s v="Local Market"/>
    <s v="Yes"/>
    <n v="17154520"/>
    <n v="77.64465803006135"/>
    <n v="99.973997852983771"/>
    <n v="3749978.0720000006"/>
    <n v="13404541.927999999"/>
    <n v="17263959"/>
  </r>
  <r>
    <s v="F1009"/>
    <x v="3"/>
    <s v="Bouaké"/>
    <x v="4"/>
    <x v="0"/>
    <x v="1"/>
    <n v="0.82"/>
    <n v="4877"/>
    <n v="3534"/>
    <n v="52"/>
    <x v="1"/>
    <n v="1.69"/>
    <x v="1"/>
    <n v="12072"/>
    <n v="7"/>
    <n v="0.27529999999999999"/>
    <n v="27.53"/>
    <n v="17122"/>
    <n v="353"/>
    <s v="Local Market"/>
    <s v="Yes"/>
    <n v="1205833"/>
    <n v="71.455382667391689"/>
    <n v="99.012882730762783"/>
    <n v="331965.82490000001"/>
    <n v="873867.17509999999"/>
    <n v="1222955"/>
  </r>
  <r>
    <s v="F1466"/>
    <x v="3"/>
    <s v="Korhogo"/>
    <x v="4"/>
    <x v="1"/>
    <x v="4"/>
    <n v="1.38"/>
    <n v="3125"/>
    <n v="2962"/>
    <n v="2.1"/>
    <x v="1"/>
    <n v="1.41"/>
    <x v="2"/>
    <n v="480"/>
    <n v="1"/>
    <n v="5.2000000000000005E-2"/>
    <n v="5.2"/>
    <n v="25437"/>
    <n v="253"/>
    <s v="Local Market"/>
    <s v="No"/>
    <n v="715976"/>
    <n v="91.547524524118145"/>
    <n v="99.935258755916067"/>
    <n v="37230.751999999979"/>
    <n v="678745.24800000002"/>
    <n v="741413"/>
  </r>
  <r>
    <s v="F0972"/>
    <x v="0"/>
    <s v="Plateaux"/>
    <x v="0"/>
    <x v="1"/>
    <x v="3"/>
    <n v="0.66"/>
    <n v="1726"/>
    <n v="1467"/>
    <n v="60.9"/>
    <x v="0"/>
    <n v="3.23"/>
    <x v="1"/>
    <n v="6418"/>
    <n v="7"/>
    <n v="0.14980000000000002"/>
    <n v="14.98"/>
    <n v="10034"/>
    <n v="264"/>
    <s v="Processor"/>
    <s v="Yes"/>
    <n v="366964"/>
    <n v="82.757147995480082"/>
    <n v="98.297603700815387"/>
    <n v="54971.207200000004"/>
    <n v="311992.7928"/>
    <n v="376998"/>
  </r>
  <r>
    <s v="F0982"/>
    <x v="2"/>
    <s v="Mono"/>
    <x v="4"/>
    <x v="0"/>
    <x v="3"/>
    <n v="1.99"/>
    <n v="6408"/>
    <n v="3961"/>
    <n v="6.6"/>
    <x v="2"/>
    <n v="1.21"/>
    <x v="0"/>
    <n v="243"/>
    <n v="30"/>
    <n v="0.38179999999999997"/>
    <n v="38.18"/>
    <n v="57405"/>
    <n v="295"/>
    <s v="Processor"/>
    <s v="No"/>
    <n v="1099163"/>
    <n v="58.751631257306116"/>
    <n v="99.978989562222026"/>
    <n v="419660.43339999986"/>
    <n v="679502.56660000014"/>
    <n v="1156568"/>
  </r>
  <r>
    <s v="F1028"/>
    <x v="2"/>
    <s v="Zou"/>
    <x v="2"/>
    <x v="0"/>
    <x v="6"/>
    <n v="1.01"/>
    <n v="9480"/>
    <n v="8020"/>
    <n v="16.5"/>
    <x v="1"/>
    <n v="0.68"/>
    <x v="0"/>
    <n v="3003"/>
    <n v="1"/>
    <n v="0.154"/>
    <n v="15.4"/>
    <n v="22725"/>
    <n v="347"/>
    <s v="Local Market"/>
    <s v="Yes"/>
    <n v="2729383"/>
    <n v="83.901431847878072"/>
    <n v="99.890883642647736"/>
    <n v="420324.98199999984"/>
    <n v="2309058.0180000002"/>
    <n v="2752108"/>
  </r>
  <r>
    <s v="F0243"/>
    <x v="1"/>
    <s v="Enugu"/>
    <x v="4"/>
    <x v="0"/>
    <x v="1"/>
    <n v="5.12"/>
    <n v="63236"/>
    <n v="47433"/>
    <n v="9.6999999999999993"/>
    <x v="0"/>
    <n v="0.48"/>
    <x v="1"/>
    <n v="1367"/>
    <n v="4"/>
    <n v="0.24989999999999998"/>
    <n v="24.99"/>
    <n v="56240"/>
    <n v="313"/>
    <s v="Local Market"/>
    <s v="No"/>
    <n v="14640457"/>
    <n v="74.722958469511894"/>
    <n v="99.990698590302301"/>
    <n v="3658650.2042999994"/>
    <n v="10981806.795700001"/>
    <n v="14696697"/>
  </r>
  <r>
    <s v="F0830"/>
    <x v="1"/>
    <s v="Enugu"/>
    <x v="1"/>
    <x v="0"/>
    <x v="0"/>
    <n v="0.95"/>
    <n v="10461"/>
    <n v="8812"/>
    <n v="1"/>
    <x v="0"/>
    <n v="0.98"/>
    <x v="2"/>
    <n v="200"/>
    <n v="7"/>
    <n v="0.15759999999999999"/>
    <n v="15.76"/>
    <n v="16830"/>
    <n v="266"/>
    <s v="Local Market"/>
    <s v="No"/>
    <n v="2303523"/>
    <n v="83.628989864904185"/>
    <n v="99.991380621827801"/>
    <n v="363035.22479999997"/>
    <n v="1940487.7752"/>
    <n v="2320353"/>
  </r>
  <r>
    <s v="F0776"/>
    <x v="4"/>
    <s v="Central"/>
    <x v="1"/>
    <x v="1"/>
    <x v="2"/>
    <n v="2.04"/>
    <n v="23398"/>
    <n v="20024"/>
    <n v="22"/>
    <x v="1"/>
    <n v="1.88"/>
    <x v="2"/>
    <n v="4828"/>
    <n v="7"/>
    <n v="0.14419999999999999"/>
    <n v="14.42"/>
    <n v="12535"/>
    <n v="95"/>
    <s v="Local Market"/>
    <s v="No"/>
    <n v="1865895"/>
    <n v="85.008913880208482"/>
    <n v="99.742976847686634"/>
    <n v="269062.05899999989"/>
    <n v="1596832.9410000001"/>
    <n v="1878430"/>
  </r>
  <r>
    <s v="F1282"/>
    <x v="3"/>
    <s v="Sassandra"/>
    <x v="3"/>
    <x v="0"/>
    <x v="1"/>
    <n v="2.77"/>
    <n v="21787"/>
    <n v="16686"/>
    <n v="5.3"/>
    <x v="1"/>
    <n v="1.44"/>
    <x v="0"/>
    <n v="1483"/>
    <n v="5"/>
    <n v="0.2341"/>
    <n v="23.41"/>
    <n v="60342"/>
    <n v="283"/>
    <s v="Export"/>
    <s v="Yes"/>
    <n v="4613092"/>
    <n v="75.601092532814206"/>
    <n v="99.968267445308953"/>
    <n v="1079924.8372"/>
    <n v="3533167.1628"/>
    <n v="4673434"/>
  </r>
  <r>
    <s v="F0927"/>
    <x v="0"/>
    <s v="Plateaux"/>
    <x v="2"/>
    <x v="1"/>
    <x v="5"/>
    <n v="11.98"/>
    <n v="17403"/>
    <n v="10353"/>
    <n v="24.9"/>
    <x v="2"/>
    <n v="0.93"/>
    <x v="2"/>
    <n v="702"/>
    <n v="30"/>
    <n v="0.40509999999999996"/>
    <n v="40.51"/>
    <n v="125027"/>
    <n v="187"/>
    <s v="Local Market"/>
    <s v="Yes"/>
    <n v="1790922"/>
    <n v="55.607925774642233"/>
    <n v="99.963360193825622"/>
    <n v="725502.50219999999"/>
    <n v="1065419.4978"/>
    <n v="1915949"/>
  </r>
  <r>
    <s v="F0671"/>
    <x v="3"/>
    <s v="Yamoussoukro"/>
    <x v="4"/>
    <x v="0"/>
    <x v="2"/>
    <n v="1.28"/>
    <n v="20415"/>
    <n v="16166"/>
    <n v="41.4"/>
    <x v="0"/>
    <n v="1.6"/>
    <x v="2"/>
    <n v="5671"/>
    <n v="14"/>
    <n v="0.20809999999999998"/>
    <n v="20.81"/>
    <n v="12358"/>
    <n v="110"/>
    <s v="Local Market"/>
    <s v="Yes"/>
    <n v="1742449"/>
    <n v="78.632314727488563"/>
    <n v="99.676830557434528"/>
    <n v="362603.63689999981"/>
    <n v="1379845.3631000002"/>
    <n v="1754807"/>
  </r>
  <r>
    <s v="F1462"/>
    <x v="2"/>
    <s v="Zou"/>
    <x v="1"/>
    <x v="0"/>
    <x v="3"/>
    <n v="0.74"/>
    <n v="1710"/>
    <n v="1487"/>
    <n v="27.7"/>
    <x v="2"/>
    <n v="1.1599999999999999"/>
    <x v="2"/>
    <n v="863"/>
    <n v="7"/>
    <n v="0.13039999999999999"/>
    <n v="13.04"/>
    <n v="12742"/>
    <n v="281"/>
    <s v="Local Market"/>
    <s v="No"/>
    <n v="400064"/>
    <n v="84.275823122725939"/>
    <n v="99.79094296110037"/>
    <n v="52168.345600000001"/>
    <n v="347895.6544"/>
    <n v="412806"/>
  </r>
  <r>
    <s v="F0291"/>
    <x v="3"/>
    <s v="Sassandra"/>
    <x v="3"/>
    <x v="0"/>
    <x v="7"/>
    <n v="1.27"/>
    <n v="33199"/>
    <n v="24676"/>
    <n v="2.1"/>
    <x v="1"/>
    <n v="0.47"/>
    <x v="0"/>
    <n v="616"/>
    <n v="4"/>
    <n v="0.25670000000000004"/>
    <n v="25.67"/>
    <n v="22449"/>
    <n v="365"/>
    <s v="Local Market"/>
    <s v="No"/>
    <n v="8893608"/>
    <n v="74.142850661452698"/>
    <n v="99.993091116398205"/>
    <n v="2282989.1736000003"/>
    <n v="6610618.8263999997"/>
    <n v="8916057"/>
  </r>
  <r>
    <s v="F0292"/>
    <x v="3"/>
    <s v="Sassandra"/>
    <x v="4"/>
    <x v="0"/>
    <x v="5"/>
    <n v="1.88"/>
    <n v="3171"/>
    <n v="2930"/>
    <n v="11.6"/>
    <x v="2"/>
    <n v="1.01"/>
    <x v="0"/>
    <n v="474"/>
    <n v="3"/>
    <n v="7.5899999999999995E-2"/>
    <n v="7.59"/>
    <n v="28978"/>
    <n v="240"/>
    <s v="Local Market"/>
    <s v="Yes"/>
    <n v="666716"/>
    <n v="88.560812023677087"/>
    <n v="99.931866596520877"/>
    <n v="50603.744399999967"/>
    <n v="616112.25560000003"/>
    <n v="695694"/>
  </r>
  <r>
    <s v="F0226"/>
    <x v="4"/>
    <s v="Northern"/>
    <x v="4"/>
    <x v="0"/>
    <x v="1"/>
    <n v="1.44"/>
    <n v="9624"/>
    <n v="7117"/>
    <n v="7.5"/>
    <x v="2"/>
    <n v="1.23"/>
    <x v="0"/>
    <n v="289"/>
    <n v="5"/>
    <n v="0.26039999999999996"/>
    <n v="26.04"/>
    <n v="33553"/>
    <n v="258"/>
    <s v="Local Market"/>
    <s v="Yes"/>
    <n v="1783983"/>
    <n v="72.594646092291995"/>
    <n v="99.984099352089856"/>
    <n v="464549.17319999984"/>
    <n v="1319433.8268000002"/>
    <n v="1817536"/>
  </r>
  <r>
    <s v="F1027"/>
    <x v="0"/>
    <s v="Plateaux"/>
    <x v="1"/>
    <x v="1"/>
    <x v="7"/>
    <n v="2.06"/>
    <n v="39096"/>
    <n v="27468"/>
    <n v="20.7"/>
    <x v="0"/>
    <n v="1.07"/>
    <x v="1"/>
    <n v="2180"/>
    <n v="2"/>
    <n v="0.2974"/>
    <n v="29.74"/>
    <n v="42192"/>
    <n v="324"/>
    <s v="Local Market"/>
    <s v="No"/>
    <n v="8766264"/>
    <n v="69.923458622033195"/>
    <n v="99.975251054214269"/>
    <n v="2607086.9135999996"/>
    <n v="6159177.0864000004"/>
    <n v="8808456"/>
  </r>
  <r>
    <s v="F1078"/>
    <x v="1"/>
    <s v="Rivers"/>
    <x v="1"/>
    <x v="0"/>
    <x v="4"/>
    <n v="1.1000000000000001"/>
    <n v="2030"/>
    <n v="1704"/>
    <n v="1.1000000000000001"/>
    <x v="2"/>
    <n v="1.39"/>
    <x v="1"/>
    <n v="200"/>
    <n v="7"/>
    <n v="0.1605"/>
    <n v="16.05"/>
    <n v="15332"/>
    <n v="232"/>
    <s v="Local Market"/>
    <s v="No"/>
    <n v="375843"/>
    <n v="80.659602096248477"/>
    <n v="99.948871988240569"/>
    <n v="60322.801500000001"/>
    <n v="315520.1985"/>
    <n v="391175"/>
  </r>
  <r>
    <s v="F0173"/>
    <x v="2"/>
    <s v="Zou"/>
    <x v="2"/>
    <x v="0"/>
    <x v="6"/>
    <n v="0.97"/>
    <n v="17198"/>
    <n v="14038"/>
    <n v="12.3"/>
    <x v="0"/>
    <n v="1.6"/>
    <x v="2"/>
    <n v="1454"/>
    <n v="5"/>
    <n v="0.1837"/>
    <n v="18.37"/>
    <n v="20792"/>
    <n v="300"/>
    <s v="Local Market"/>
    <s v="No"/>
    <n v="4147040"/>
    <n v="81.222773662662036"/>
    <n v="99.965113756984451"/>
    <n v="761811.24799999967"/>
    <n v="3385228.7520000003"/>
    <n v="4167832"/>
  </r>
  <r>
    <s v="F0265"/>
    <x v="0"/>
    <s v="Savanes"/>
    <x v="0"/>
    <x v="0"/>
    <x v="5"/>
    <n v="6.79"/>
    <n v="11088"/>
    <n v="9496"/>
    <n v="8.4"/>
    <x v="2"/>
    <n v="0.54"/>
    <x v="0"/>
    <n v="308"/>
    <n v="7"/>
    <n v="0.14349999999999999"/>
    <n v="14.35"/>
    <n v="101479"/>
    <n v="190"/>
    <s v="Local Market"/>
    <s v="Yes"/>
    <n v="1684411"/>
    <n v="80.783140143009931"/>
    <n v="99.982753697036202"/>
    <n v="241712.97849999997"/>
    <n v="1442698.0215"/>
    <n v="1785890"/>
  </r>
  <r>
    <s v="F0441"/>
    <x v="1"/>
    <s v="Kaduna"/>
    <x v="2"/>
    <x v="0"/>
    <x v="7"/>
    <n v="2.72"/>
    <n v="52585"/>
    <n v="39160"/>
    <n v="25.3"/>
    <x v="1"/>
    <n v="2.02"/>
    <x v="2"/>
    <n v="6082"/>
    <n v="1"/>
    <n v="0.25530000000000003"/>
    <n v="25.53"/>
    <n v="99125"/>
    <n v="493"/>
    <s v="Local Market"/>
    <s v="Yes"/>
    <n v="19007615"/>
    <n v="74.08365262990965"/>
    <n v="99.968168300819499"/>
    <n v="4852644.1095000021"/>
    <n v="14154970.890499998"/>
    <n v="19106740"/>
  </r>
  <r>
    <s v="F0449"/>
    <x v="3"/>
    <s v="Abidjan"/>
    <x v="0"/>
    <x v="0"/>
    <x v="4"/>
    <n v="1.6"/>
    <n v="4003"/>
    <n v="2554"/>
    <n v="5.4"/>
    <x v="0"/>
    <n v="1.35"/>
    <x v="2"/>
    <n v="905"/>
    <n v="30"/>
    <n v="0.36180000000000001"/>
    <n v="36.18"/>
    <n v="26723"/>
    <n v="258"/>
    <s v="Local Market"/>
    <s v="No"/>
    <n v="624715"/>
    <n v="61.202004335024974"/>
    <n v="99.861076572137335"/>
    <n v="226021.88699999999"/>
    <n v="398693.11300000001"/>
    <n v="651438"/>
  </r>
  <r>
    <s v="F1406"/>
    <x v="3"/>
    <s v="Yamoussoukro"/>
    <x v="1"/>
    <x v="0"/>
    <x v="1"/>
    <n v="1.96"/>
    <n v="17576"/>
    <n v="13565"/>
    <n v="13.6"/>
    <x v="1"/>
    <n v="0.56999999999999995"/>
    <x v="1"/>
    <n v="3623"/>
    <n v="1"/>
    <n v="0.22820000000000001"/>
    <n v="22.82"/>
    <n v="30453"/>
    <n v="261"/>
    <s v="Export"/>
    <s v="Yes"/>
    <n v="3470985"/>
    <n v="76.508743636186054"/>
    <n v="99.896528226402978"/>
    <n v="792078.77699999977"/>
    <n v="2678906.2230000002"/>
    <n v="3501438"/>
  </r>
  <r>
    <s v="F0757"/>
    <x v="1"/>
    <s v="Ogun"/>
    <x v="2"/>
    <x v="1"/>
    <x v="2"/>
    <n v="1.04"/>
    <n v="6359"/>
    <n v="5398"/>
    <n v="40"/>
    <x v="1"/>
    <n v="1.1100000000000001"/>
    <x v="0"/>
    <n v="10701"/>
    <n v="7"/>
    <n v="0.15109999999999998"/>
    <n v="15.11"/>
    <n v="8802"/>
    <n v="88"/>
    <s v="Local Market"/>
    <s v="No"/>
    <n v="450771"/>
    <n v="83.264139081277605"/>
    <n v="97.671534228512115"/>
    <n v="68111.498100000026"/>
    <n v="382659.50189999997"/>
    <n v="459573"/>
  </r>
  <r>
    <s v="F0538"/>
    <x v="4"/>
    <s v="Northern"/>
    <x v="4"/>
    <x v="0"/>
    <x v="7"/>
    <n v="0.97"/>
    <n v="23811"/>
    <n v="17432"/>
    <n v="3.5"/>
    <x v="0"/>
    <n v="0.23"/>
    <x v="1"/>
    <n v="493"/>
    <n v="3"/>
    <n v="0.26789999999999997"/>
    <n v="26.79"/>
    <n v="38709"/>
    <n v="418"/>
    <s v="Local Market"/>
    <s v="No"/>
    <n v="7174509"/>
    <n v="72.817125988705726"/>
    <n v="99.993165325101771"/>
    <n v="1922050.9611"/>
    <n v="5252458.0389"/>
    <n v="7213218"/>
  </r>
  <r>
    <s v="F0384"/>
    <x v="4"/>
    <s v="Greater Accra"/>
    <x v="2"/>
    <x v="0"/>
    <x v="3"/>
    <n v="2.48"/>
    <n v="8349"/>
    <n v="6973"/>
    <n v="46.2"/>
    <x v="0"/>
    <n v="2.41"/>
    <x v="0"/>
    <n v="5986"/>
    <n v="7"/>
    <n v="0.16469999999999999"/>
    <n v="16.47"/>
    <n v="71068"/>
    <n v="305"/>
    <s v="Local Market"/>
    <s v="Yes"/>
    <n v="2028444"/>
    <n v="80.702528644751737"/>
    <n v="99.714886125918795"/>
    <n v="334084.72679999983"/>
    <n v="1694359.2732000002"/>
    <n v="2099512"/>
  </r>
  <r>
    <s v="F1139"/>
    <x v="2"/>
    <s v="Zou"/>
    <x v="3"/>
    <x v="0"/>
    <x v="7"/>
    <n v="1.58"/>
    <n v="40048"/>
    <n v="28037"/>
    <n v="62.9"/>
    <x v="1"/>
    <n v="1.38"/>
    <x v="2"/>
    <n v="14303"/>
    <n v="5"/>
    <n v="0.2999"/>
    <n v="29.99"/>
    <n v="54234"/>
    <n v="306"/>
    <s v="Local Market"/>
    <s v="No"/>
    <n v="8424992"/>
    <n v="69.562208852553283"/>
    <n v="99.831317150881461"/>
    <n v="2526655.1008000001"/>
    <n v="5898336.8991999999"/>
    <n v="8479226"/>
  </r>
  <r>
    <s v="F0384"/>
    <x v="3"/>
    <s v="Yamoussoukro"/>
    <x v="1"/>
    <x v="1"/>
    <x v="0"/>
    <n v="0.73"/>
    <n v="6895"/>
    <n v="6384"/>
    <n v="22.5"/>
    <x v="1"/>
    <n v="1.83"/>
    <x v="2"/>
    <n v="6181"/>
    <n v="3"/>
    <n v="7.400000000000001E-2"/>
    <n v="7.4"/>
    <n v="12073"/>
    <n v="235"/>
    <s v="Local Market"/>
    <s v="No"/>
    <n v="1466984"/>
    <n v="91.84414015146136"/>
    <n v="99.582098593901378"/>
    <n v="108556.81600000011"/>
    <n v="1358427.1839999999"/>
    <n v="1479057"/>
  </r>
  <r>
    <s v="F1446"/>
    <x v="3"/>
    <s v="Korhogo"/>
    <x v="3"/>
    <x v="0"/>
    <x v="3"/>
    <n v="1.31"/>
    <n v="4103"/>
    <n v="3595"/>
    <n v="40.700000000000003"/>
    <x v="4"/>
    <n v="1.1299999999999999"/>
    <x v="2"/>
    <n v="7325"/>
    <n v="7"/>
    <n v="0.12369999999999999"/>
    <n v="12.37"/>
    <n v="37405"/>
    <n v="291"/>
    <s v="Export"/>
    <s v="Yes"/>
    <n v="990954"/>
    <n v="84.442591565785875"/>
    <n v="99.287700112509341"/>
    <n v="122581.0098"/>
    <n v="868372.9902"/>
    <n v="1028359"/>
  </r>
  <r>
    <s v="F1338"/>
    <x v="2"/>
    <s v="Zou"/>
    <x v="1"/>
    <x v="0"/>
    <x v="6"/>
    <n v="0.59"/>
    <n v="5404"/>
    <n v="4262"/>
    <n v="12.2"/>
    <x v="3"/>
    <n v="1.25"/>
    <x v="1"/>
    <n v="1892"/>
    <n v="3"/>
    <n v="0.2112"/>
    <n v="21.12"/>
    <n v="19977"/>
    <n v="247"/>
    <s v="Local Market"/>
    <s v="No"/>
    <n v="1020318"/>
    <n v="77.365251048981293"/>
    <n v="99.81812851162411"/>
    <n v="215491.16160000011"/>
    <n v="804826.83839999989"/>
    <n v="1040295"/>
  </r>
  <r>
    <s v="F1179"/>
    <x v="2"/>
    <s v="Mono"/>
    <x v="2"/>
    <x v="1"/>
    <x v="5"/>
    <n v="2.0699999999999998"/>
    <n v="4320"/>
    <n v="3905"/>
    <n v="12.1"/>
    <x v="4"/>
    <n v="1.57"/>
    <x v="0"/>
    <n v="1996"/>
    <n v="3"/>
    <n v="9.5899999999999999E-2"/>
    <n v="9.59"/>
    <n v="25318"/>
    <n v="234"/>
    <s v="Processor"/>
    <s v="No"/>
    <n v="877319"/>
    <n v="87.874096441869781"/>
    <n v="99.778870132733317"/>
    <n v="84134.892099999939"/>
    <n v="793184.10790000006"/>
    <n v="902637"/>
  </r>
  <r>
    <s v="F1049"/>
    <x v="0"/>
    <s v="Plateaux"/>
    <x v="2"/>
    <x v="1"/>
    <x v="3"/>
    <n v="2.6"/>
    <n v="4300"/>
    <n v="1720"/>
    <n v="19.600000000000001"/>
    <x v="3"/>
    <n v="1.76"/>
    <x v="0"/>
    <n v="2792"/>
    <n v="60"/>
    <n v="0.6"/>
    <n v="60"/>
    <n v="53867"/>
    <n v="317"/>
    <s v="Local Market"/>
    <s v="No"/>
    <n v="483129"/>
    <n v="35.9875306333753"/>
    <n v="99.480070615051147"/>
    <n v="289877.40000000002"/>
    <n v="193251.6"/>
    <n v="536996"/>
  </r>
  <r>
    <s v="F0129"/>
    <x v="1"/>
    <s v="Ogun"/>
    <x v="3"/>
    <x v="0"/>
    <x v="3"/>
    <n v="4.8099999999999996"/>
    <n v="18088"/>
    <n v="14171"/>
    <n v="7.5"/>
    <x v="1"/>
    <n v="0.68"/>
    <x v="0"/>
    <n v="2158"/>
    <n v="14"/>
    <n v="0.2165"/>
    <n v="21.65"/>
    <n v="103211"/>
    <n v="387"/>
    <s v="Local Market"/>
    <s v="Yes"/>
    <n v="5323967"/>
    <n v="76.859984037744837"/>
    <n v="99.960237161928362"/>
    <n v="1152638.8555000001"/>
    <n v="4171328.1444999999"/>
    <n v="5427178"/>
  </r>
  <r>
    <s v="F0379"/>
    <x v="4"/>
    <s v="Ashanti"/>
    <x v="1"/>
    <x v="0"/>
    <x v="6"/>
    <n v="1.39"/>
    <n v="20465"/>
    <n v="17249"/>
    <n v="14.2"/>
    <x v="1"/>
    <n v="1.28"/>
    <x v="2"/>
    <n v="3958"/>
    <n v="3"/>
    <n v="0.15710000000000002"/>
    <n v="15.71"/>
    <n v="40462"/>
    <n v="313"/>
    <s v="Local Market"/>
    <s v="Yes"/>
    <n v="5300528"/>
    <n v="83.651440111290214"/>
    <n v="99.925893888586202"/>
    <n v="832712.94880000036"/>
    <n v="4467815.0511999996"/>
    <n v="5340990"/>
  </r>
  <r>
    <s v="F1044"/>
    <x v="0"/>
    <s v="Central"/>
    <x v="3"/>
    <x v="0"/>
    <x v="6"/>
    <n v="1.27"/>
    <n v="21052"/>
    <n v="17085"/>
    <n v="22.1"/>
    <x v="1"/>
    <n v="1.27"/>
    <x v="0"/>
    <n v="4114"/>
    <n v="2"/>
    <n v="0.18840000000000001"/>
    <n v="18.84"/>
    <n v="34612"/>
    <n v="261"/>
    <s v="Processor"/>
    <s v="Yes"/>
    <n v="4375868"/>
    <n v="80.523082947887758"/>
    <n v="99.906722170829482"/>
    <n v="824413.53120000008"/>
    <n v="3551454.4687999999"/>
    <n v="4410480"/>
  </r>
  <r>
    <s v="F1125"/>
    <x v="1"/>
    <s v="Ogun"/>
    <x v="2"/>
    <x v="0"/>
    <x v="2"/>
    <n v="0.69"/>
    <n v="5335"/>
    <n v="4458"/>
    <n v="39.9"/>
    <x v="2"/>
    <n v="1.64"/>
    <x v="0"/>
    <n v="1745"/>
    <n v="7"/>
    <n v="0.1643"/>
    <n v="16.43"/>
    <n v="5394"/>
    <n v="91"/>
    <s v="Local Market"/>
    <s v="No"/>
    <n v="394483"/>
    <n v="82.442711908911974"/>
    <n v="99.563615811862149"/>
    <n v="64813.556900000025"/>
    <n v="329669.44309999997"/>
    <n v="399877"/>
  </r>
  <r>
    <s v="F0965"/>
    <x v="3"/>
    <s v="Abidjan"/>
    <x v="3"/>
    <x v="0"/>
    <x v="6"/>
    <n v="0.61"/>
    <n v="6864"/>
    <n v="5248"/>
    <n v="5.6"/>
    <x v="0"/>
    <n v="0.94"/>
    <x v="1"/>
    <n v="865"/>
    <n v="4"/>
    <n v="0.2354"/>
    <n v="23.54"/>
    <n v="15545"/>
    <n v="383"/>
    <s v="Local Market"/>
    <s v="No"/>
    <n v="1973475"/>
    <n v="75.862434012729878"/>
    <n v="99.956511246744626"/>
    <n v="464556.01500000013"/>
    <n v="1508918.9849999999"/>
    <n v="1989020"/>
  </r>
  <r>
    <s v="F0138"/>
    <x v="0"/>
    <s v="Central"/>
    <x v="0"/>
    <x v="1"/>
    <x v="2"/>
    <n v="1.07"/>
    <n v="8562"/>
    <n v="6771"/>
    <n v="34.6"/>
    <x v="1"/>
    <n v="0.76"/>
    <x v="2"/>
    <n v="7473"/>
    <n v="14"/>
    <n v="0.20910000000000001"/>
    <n v="20.91"/>
    <n v="11341"/>
    <n v="97"/>
    <s v="Local Market"/>
    <s v="No"/>
    <n v="631406"/>
    <n v="77.694490273778015"/>
    <n v="98.837334129914254"/>
    <n v="132026.99460000003"/>
    <n v="499379.00539999997"/>
    <n v="642747"/>
  </r>
  <r>
    <s v="F0973"/>
    <x v="2"/>
    <s v="Ouémé"/>
    <x v="3"/>
    <x v="1"/>
    <x v="1"/>
    <n v="1.96"/>
    <n v="21235"/>
    <n v="16886"/>
    <n v="18.600000000000001"/>
    <x v="1"/>
    <n v="1.28"/>
    <x v="2"/>
    <n v="3800"/>
    <n v="1"/>
    <n v="0.20480000000000001"/>
    <n v="20.48"/>
    <n v="26881"/>
    <n v="261"/>
    <s v="Export"/>
    <s v="Yes"/>
    <n v="4332493"/>
    <n v="79.029659616266017"/>
    <n v="99.912831521222998"/>
    <n v="887294.56639999989"/>
    <n v="3445198.4336000001"/>
    <n v="4359374"/>
  </r>
  <r>
    <s v="F0763"/>
    <x v="4"/>
    <s v="Eastern"/>
    <x v="3"/>
    <x v="0"/>
    <x v="7"/>
    <n v="2.91"/>
    <n v="41311"/>
    <n v="29211"/>
    <n v="14.8"/>
    <x v="1"/>
    <n v="0.38"/>
    <x v="0"/>
    <n v="3427"/>
    <n v="1"/>
    <n v="0.29289999999999999"/>
    <n v="29.29"/>
    <n v="102034"/>
    <n v="416"/>
    <s v="Local Market"/>
    <s v="Yes"/>
    <n v="11924798"/>
    <n v="70.110106017943892"/>
    <n v="99.971505380635563"/>
    <n v="3492773.3341999985"/>
    <n v="8432024.6658000015"/>
    <n v="12026832"/>
  </r>
  <r>
    <s v="F1115"/>
    <x v="1"/>
    <s v="Katsina"/>
    <x v="2"/>
    <x v="0"/>
    <x v="4"/>
    <n v="0.7"/>
    <n v="1351"/>
    <n v="1206"/>
    <n v="13.8"/>
    <x v="1"/>
    <n v="0.36"/>
    <x v="2"/>
    <n v="3994"/>
    <n v="3"/>
    <n v="0.1069"/>
    <n v="10.69"/>
    <n v="12371"/>
    <n v="286"/>
    <s v="Processor"/>
    <s v="No"/>
    <n v="325102"/>
    <n v="86.036096576615023"/>
    <n v="98.816497912425589"/>
    <n v="34753.403799999971"/>
    <n v="290348.59620000003"/>
    <n v="337473"/>
  </r>
  <r>
    <s v="F0737"/>
    <x v="1"/>
    <s v="Rivers"/>
    <x v="3"/>
    <x v="1"/>
    <x v="4"/>
    <n v="0.97"/>
    <n v="1161"/>
    <n v="906"/>
    <n v="10.6"/>
    <x v="0"/>
    <n v="1.1100000000000001"/>
    <x v="1"/>
    <n v="1693"/>
    <n v="14"/>
    <n v="0.21920000000000001"/>
    <n v="21.92"/>
    <n v="13057"/>
    <n v="197"/>
    <s v="Local Market"/>
    <s v="No"/>
    <n v="161948"/>
    <n v="72.254506099825718"/>
    <n v="99.032599068598032"/>
    <n v="35499.001600000003"/>
    <n v="126448.9984"/>
    <n v="175005"/>
  </r>
  <r>
    <s v="F1383"/>
    <x v="2"/>
    <s v="Zou"/>
    <x v="2"/>
    <x v="0"/>
    <x v="6"/>
    <n v="2.41"/>
    <n v="44414"/>
    <n v="36610"/>
    <n v="51"/>
    <x v="0"/>
    <n v="2.4700000000000002"/>
    <x v="0"/>
    <n v="5924"/>
    <n v="2"/>
    <n v="0.1757"/>
    <n v="17.57"/>
    <n v="59521"/>
    <n v="265"/>
    <s v="Processor"/>
    <s v="Yes"/>
    <n v="9539189"/>
    <n v="81.918856728664579"/>
    <n v="99.938283373494983"/>
    <n v="1676035.5072999997"/>
    <n v="7863153.4927000003"/>
    <n v="9598710"/>
  </r>
  <r>
    <s v="F0594"/>
    <x v="0"/>
    <s v="Central"/>
    <x v="4"/>
    <x v="1"/>
    <x v="3"/>
    <n v="1.63"/>
    <n v="5521"/>
    <n v="4619"/>
    <n v="56.4"/>
    <x v="1"/>
    <n v="2.46"/>
    <x v="0"/>
    <n v="9928"/>
    <n v="14"/>
    <n v="0.16320000000000001"/>
    <n v="16.32"/>
    <n v="27202"/>
    <n v="429"/>
    <s v="Local Market"/>
    <s v="No"/>
    <n v="1924606"/>
    <n v="82.513766763943991"/>
    <n v="99.491343410827298"/>
    <n v="314095.69919999992"/>
    <n v="1610510.3008000001"/>
    <n v="1951808"/>
  </r>
  <r>
    <s v="F1464"/>
    <x v="4"/>
    <s v="Northern"/>
    <x v="1"/>
    <x v="1"/>
    <x v="6"/>
    <n v="0.72"/>
    <n v="5847"/>
    <n v="4492"/>
    <n v="1.5"/>
    <x v="2"/>
    <n v="0.47"/>
    <x v="0"/>
    <n v="200"/>
    <n v="7"/>
    <n v="0.2316"/>
    <n v="23.16"/>
    <n v="22922"/>
    <n v="342"/>
    <s v="Local Market"/>
    <s v="No"/>
    <n v="1497780"/>
    <n v="75.681767499483783"/>
    <n v="99.986848179327708"/>
    <n v="346885.848"/>
    <n v="1150894.152"/>
    <n v="1520702"/>
  </r>
  <r>
    <s v="F0546"/>
    <x v="0"/>
    <s v="Central"/>
    <x v="2"/>
    <x v="1"/>
    <x v="0"/>
    <n v="0.32"/>
    <n v="2145"/>
    <n v="1838"/>
    <n v="3.6"/>
    <x v="0"/>
    <n v="1.23"/>
    <x v="2"/>
    <n v="419"/>
    <n v="7"/>
    <n v="0.14300000000000002"/>
    <n v="14.3"/>
    <n v="4133"/>
    <n v="289"/>
    <s v="Processor"/>
    <s v="Yes"/>
    <n v="521319"/>
    <n v="85.025917305481741"/>
    <n v="99.920259129282982"/>
    <n v="74548.617000000027"/>
    <n v="446770.38299999997"/>
    <n v="525452"/>
  </r>
  <r>
    <s v="F0494"/>
    <x v="2"/>
    <s v="Borgou"/>
    <x v="4"/>
    <x v="1"/>
    <x v="0"/>
    <n v="0.9"/>
    <n v="7016"/>
    <n v="5625"/>
    <n v="1"/>
    <x v="2"/>
    <n v="0.97"/>
    <x v="2"/>
    <n v="200"/>
    <n v="14"/>
    <n v="0.19820000000000002"/>
    <n v="19.82"/>
    <n v="14531"/>
    <n v="243"/>
    <s v="Local Market"/>
    <s v="Yes"/>
    <n v="1338476"/>
    <n v="79.318884292542464"/>
    <n v="99.985218110475401"/>
    <n v="265285.9432000001"/>
    <n v="1073190.0567999999"/>
    <n v="1353007"/>
  </r>
  <r>
    <s v="F0037"/>
    <x v="0"/>
    <s v="Kara"/>
    <x v="4"/>
    <x v="0"/>
    <x v="1"/>
    <n v="1.34"/>
    <n v="10198"/>
    <n v="8061"/>
    <n v="8.9"/>
    <x v="2"/>
    <n v="0.68"/>
    <x v="2"/>
    <n v="256"/>
    <n v="5"/>
    <n v="0.20949999999999999"/>
    <n v="20.95"/>
    <n v="14116"/>
    <n v="267"/>
    <s v="Local Market"/>
    <s v="No"/>
    <n v="2116393"/>
    <n v="78.526242625588537"/>
    <n v="99.98798409206438"/>
    <n v="443384.33349999995"/>
    <n v="1673008.6665000001"/>
    <n v="2130509"/>
  </r>
  <r>
    <s v="F1363"/>
    <x v="0"/>
    <s v="Savanes"/>
    <x v="2"/>
    <x v="0"/>
    <x v="6"/>
    <n v="1.55"/>
    <n v="23619"/>
    <n v="19372"/>
    <n v="8.1"/>
    <x v="2"/>
    <n v="1.22"/>
    <x v="0"/>
    <n v="274"/>
    <n v="1"/>
    <n v="0.17980000000000002"/>
    <n v="17.98"/>
    <n v="50608"/>
    <n v="350"/>
    <s v="Local Market"/>
    <s v="No"/>
    <n v="6661516"/>
    <n v="81.401586490356863"/>
    <n v="99.99591783465263"/>
    <n v="1197740.5767999999"/>
    <n v="5463775.4232000001"/>
    <n v="6712124"/>
  </r>
  <r>
    <s v="F1037"/>
    <x v="3"/>
    <s v="Abidjan"/>
    <x v="3"/>
    <x v="1"/>
    <x v="7"/>
    <n v="1.2"/>
    <n v="30216"/>
    <n v="22205"/>
    <n v="2.9"/>
    <x v="2"/>
    <n v="0.12"/>
    <x v="1"/>
    <n v="200"/>
    <n v="1"/>
    <n v="0.2651"/>
    <n v="26.51"/>
    <n v="35684"/>
    <n v="389"/>
    <s v="Local Market"/>
    <s v="No"/>
    <n v="8515484"/>
    <n v="73.183326436809566"/>
    <n v="99.997661138221119"/>
    <n v="2257454.8084000004"/>
    <n v="6258029.1915999996"/>
    <n v="8551168"/>
  </r>
  <r>
    <s v="F0330"/>
    <x v="2"/>
    <s v="Borgou"/>
    <x v="3"/>
    <x v="0"/>
    <x v="6"/>
    <n v="1.92"/>
    <n v="16664"/>
    <n v="14011"/>
    <n v="11.6"/>
    <x v="2"/>
    <n v="1.18"/>
    <x v="0"/>
    <n v="450"/>
    <n v="1"/>
    <n v="0.15920000000000001"/>
    <n v="15.92"/>
    <n v="61083"/>
    <n v="339"/>
    <s v="Local Market"/>
    <s v="No"/>
    <n v="4640699"/>
    <n v="82.98767827177015"/>
    <n v="99.990429160688436"/>
    <n v="738799.28079999983"/>
    <n v="3901899.7192000002"/>
    <n v="4701782"/>
  </r>
  <r>
    <s v="F0231"/>
    <x v="2"/>
    <s v="Ouémé"/>
    <x v="0"/>
    <x v="0"/>
    <x v="0"/>
    <n v="5.38"/>
    <n v="39789"/>
    <n v="24685"/>
    <n v="4.4000000000000004"/>
    <x v="0"/>
    <n v="1.1000000000000001"/>
    <x v="1"/>
    <n v="636"/>
    <n v="30"/>
    <n v="0.37959999999999999"/>
    <n v="37.96"/>
    <n v="56032"/>
    <n v="327"/>
    <s v="Processor"/>
    <s v="No"/>
    <n v="7934608"/>
    <n v="61.604962846530455"/>
    <n v="99.992040687604501"/>
    <n v="3011977.1967999991"/>
    <n v="4922630.8032000009"/>
    <n v="7990640"/>
  </r>
  <r>
    <s v="F0981"/>
    <x v="3"/>
    <s v="Sassandra"/>
    <x v="4"/>
    <x v="0"/>
    <x v="0"/>
    <n v="1.2"/>
    <n v="7540"/>
    <n v="6794"/>
    <n v="8.3000000000000007"/>
    <x v="2"/>
    <n v="0.31"/>
    <x v="2"/>
    <n v="306"/>
    <n v="3"/>
    <n v="9.8900000000000002E-2"/>
    <n v="9.89"/>
    <n v="10898"/>
    <n v="338"/>
    <s v="Export"/>
    <s v="No"/>
    <n v="2262205"/>
    <n v="89.677983157824357"/>
    <n v="99.986538225500567"/>
    <n v="223732.07449999987"/>
    <n v="2038472.9255000001"/>
    <n v="2273103"/>
  </r>
  <r>
    <s v="F0590"/>
    <x v="1"/>
    <s v="Oyo"/>
    <x v="4"/>
    <x v="0"/>
    <x v="6"/>
    <n v="2.27"/>
    <n v="26973"/>
    <n v="21610"/>
    <n v="6.5"/>
    <x v="1"/>
    <n v="0.43"/>
    <x v="0"/>
    <n v="1629"/>
    <n v="4"/>
    <n v="0.19879999999999998"/>
    <n v="19.88"/>
    <n v="74324"/>
    <n v="352"/>
    <s v="Local Market"/>
    <s v="Yes"/>
    <n v="7454700"/>
    <n v="79.329082228984802"/>
    <n v="99.978363729482069"/>
    <n v="1481994.3599999994"/>
    <n v="5972705.6400000006"/>
    <n v="7529024"/>
  </r>
  <r>
    <s v="F0529"/>
    <x v="0"/>
    <s v="Lomé"/>
    <x v="0"/>
    <x v="1"/>
    <x v="0"/>
    <n v="0.93"/>
    <n v="10263"/>
    <n v="8480"/>
    <n v="13.1"/>
    <x v="1"/>
    <n v="1.28"/>
    <x v="0"/>
    <n v="2597"/>
    <n v="7"/>
    <n v="0.17370000000000002"/>
    <n v="17.37"/>
    <n v="12913"/>
    <n v="334"/>
    <s v="Processor"/>
    <s v="No"/>
    <n v="2788487"/>
    <n v="82.249118587135001"/>
    <n v="99.907296351824087"/>
    <n v="484360.19189999998"/>
    <n v="2304126.8081"/>
    <n v="2801400"/>
  </r>
  <r>
    <s v="F0061"/>
    <x v="2"/>
    <s v="Ouémé"/>
    <x v="4"/>
    <x v="1"/>
    <x v="3"/>
    <n v="0.65"/>
    <n v="1559"/>
    <n v="1224"/>
    <n v="8"/>
    <x v="2"/>
    <n v="0.4"/>
    <x v="0"/>
    <n v="239"/>
    <n v="14"/>
    <n v="0.2145"/>
    <n v="21.45"/>
    <n v="18221"/>
    <n v="312"/>
    <s v="Local Market"/>
    <s v="No"/>
    <n v="359610"/>
    <n v="74.761905455084417"/>
    <n v="99.936744205742784"/>
    <n v="77136.34500000003"/>
    <n v="282473.65499999997"/>
    <n v="377831"/>
  </r>
  <r>
    <s v="F1197"/>
    <x v="1"/>
    <s v="Oyo"/>
    <x v="2"/>
    <x v="1"/>
    <x v="2"/>
    <n v="2.0099999999999998"/>
    <n v="18164"/>
    <n v="10213"/>
    <n v="8.9"/>
    <x v="4"/>
    <n v="1.19"/>
    <x v="1"/>
    <n v="2097"/>
    <n v="30"/>
    <n v="0.43770000000000003"/>
    <n v="43.77"/>
    <n v="16398"/>
    <n v="118"/>
    <s v="Local Market"/>
    <s v="Yes"/>
    <n v="1174588"/>
    <n v="55.455801529153156"/>
    <n v="99.823927401329655"/>
    <n v="514117.16759999993"/>
    <n v="660470.83240000007"/>
    <n v="1190986"/>
  </r>
  <r>
    <s v="F0917"/>
    <x v="4"/>
    <s v="Ashanti"/>
    <x v="1"/>
    <x v="0"/>
    <x v="0"/>
    <n v="1.94"/>
    <n v="18291"/>
    <n v="11481"/>
    <n v="41.6"/>
    <x v="1"/>
    <n v="1.45"/>
    <x v="0"/>
    <n v="11594"/>
    <n v="30"/>
    <n v="0.37229999999999996"/>
    <n v="37.229999999999997"/>
    <n v="22965"/>
    <n v="243"/>
    <s v="Local Market"/>
    <s v="Yes"/>
    <n v="2727426"/>
    <n v="62.245887955567049"/>
    <n v="99.57845993533283"/>
    <n v="1015420.6997999998"/>
    <n v="1712005.3002000002"/>
    <n v="2750391"/>
  </r>
  <r>
    <s v="F0233"/>
    <x v="1"/>
    <s v="Oyo"/>
    <x v="4"/>
    <x v="0"/>
    <x v="2"/>
    <n v="1.08"/>
    <n v="13298"/>
    <n v="11522"/>
    <n v="16"/>
    <x v="3"/>
    <n v="1.87"/>
    <x v="2"/>
    <n v="3414"/>
    <n v="7"/>
    <n v="0.13350000000000001"/>
    <n v="13.35"/>
    <n v="10415"/>
    <n v="106"/>
    <s v="Local Market"/>
    <s v="Yes"/>
    <n v="1195290"/>
    <n v="85.901508660907936"/>
    <n v="99.716846160545074"/>
    <n v="159571.21499999997"/>
    <n v="1035718.785"/>
    <n v="1205705"/>
  </r>
  <r>
    <s v="F0287"/>
    <x v="3"/>
    <s v="Sassandra"/>
    <x v="4"/>
    <x v="1"/>
    <x v="4"/>
    <n v="2.52"/>
    <n v="3764"/>
    <n v="2338"/>
    <n v="1"/>
    <x v="0"/>
    <n v="0.64"/>
    <x v="2"/>
    <n v="200"/>
    <n v="30"/>
    <n v="0.37880000000000003"/>
    <n v="37.880000000000003"/>
    <n v="33079"/>
    <n v="301"/>
    <s v="Local Market"/>
    <s v="No"/>
    <n v="663422"/>
    <n v="59.169727882659174"/>
    <n v="99.97128503763814"/>
    <n v="251304.2536"/>
    <n v="412117.7464"/>
    <n v="696501"/>
  </r>
  <r>
    <s v="F0719"/>
    <x v="0"/>
    <s v="Kara"/>
    <x v="1"/>
    <x v="0"/>
    <x v="7"/>
    <n v="3.95"/>
    <n v="71055"/>
    <n v="51436"/>
    <n v="12.3"/>
    <x v="4"/>
    <n v="1.18"/>
    <x v="0"/>
    <n v="1755"/>
    <n v="1"/>
    <n v="0.27610000000000001"/>
    <n v="27.61"/>
    <n v="144756"/>
    <n v="300"/>
    <s v="Processor"/>
    <s v="No"/>
    <n v="15129981"/>
    <n v="71.703972683130317"/>
    <n v="99.988510440474371"/>
    <n v="4177387.7541000005"/>
    <n v="10952593.2459"/>
    <n v="15274737"/>
  </r>
  <r>
    <s v="F0263"/>
    <x v="1"/>
    <s v="Enugu"/>
    <x v="0"/>
    <x v="0"/>
    <x v="0"/>
    <n v="1.95"/>
    <n v="13491"/>
    <n v="5396"/>
    <n v="1"/>
    <x v="2"/>
    <n v="1.31"/>
    <x v="2"/>
    <n v="200"/>
    <n v="60"/>
    <n v="0.6"/>
    <n v="60"/>
    <n v="31975"/>
    <n v="382"/>
    <s v="Processor"/>
    <s v="No"/>
    <n v="2008485"/>
    <n v="39.373180557325313"/>
    <n v="99.990198288621187"/>
    <n v="1205091"/>
    <n v="803394"/>
    <n v="2040460"/>
  </r>
  <r>
    <s v="F0611"/>
    <x v="2"/>
    <s v="Borgou"/>
    <x v="1"/>
    <x v="0"/>
    <x v="7"/>
    <n v="3.64"/>
    <n v="93428"/>
    <n v="67800"/>
    <n v="20.399999999999999"/>
    <x v="1"/>
    <n v="0.82"/>
    <x v="0"/>
    <n v="4874"/>
    <n v="5"/>
    <n v="0.27429999999999999"/>
    <n v="27.43"/>
    <n v="123974"/>
    <n v="311"/>
    <s v="Local Market"/>
    <s v="Yes"/>
    <n v="20746094"/>
    <n v="72.138914045704112"/>
    <n v="99.976645979303953"/>
    <n v="5690653.5842000004"/>
    <n v="15055440.4158"/>
    <n v="20870068"/>
  </r>
  <r>
    <s v="F0196"/>
    <x v="3"/>
    <s v="Sassandra"/>
    <x v="3"/>
    <x v="0"/>
    <x v="0"/>
    <n v="1.68"/>
    <n v="18213"/>
    <n v="10987"/>
    <n v="6.9"/>
    <x v="2"/>
    <n v="1.43"/>
    <x v="2"/>
    <n v="258"/>
    <n v="30"/>
    <n v="0.3967"/>
    <n v="39.67"/>
    <n v="21623"/>
    <n v="262"/>
    <s v="Export"/>
    <s v="Yes"/>
    <n v="2827928"/>
    <n v="59.872203108489721"/>
    <n v="99.990945942009816"/>
    <n v="1121839.0376000002"/>
    <n v="1706088.9623999998"/>
    <n v="2849551"/>
  </r>
  <r>
    <s v="F0287"/>
    <x v="3"/>
    <s v="Yamoussoukro"/>
    <x v="3"/>
    <x v="0"/>
    <x v="7"/>
    <n v="1.1100000000000001"/>
    <n v="26731"/>
    <n v="17698"/>
    <n v="53.9"/>
    <x v="1"/>
    <n v="1.77"/>
    <x v="2"/>
    <n v="12846"/>
    <n v="7"/>
    <n v="0.33789999999999998"/>
    <n v="33.79"/>
    <n v="19629"/>
    <n v="402"/>
    <s v="Local Market"/>
    <s v="No"/>
    <n v="7010976"/>
    <n v="66.025145909918137"/>
    <n v="99.817284572238094"/>
    <n v="2369008.7904000003"/>
    <n v="4641967.2095999997"/>
    <n v="7030605"/>
  </r>
  <r>
    <s v="F1237"/>
    <x v="1"/>
    <s v="Oyo"/>
    <x v="3"/>
    <x v="0"/>
    <x v="1"/>
    <n v="1.32"/>
    <n v="13505"/>
    <n v="10200"/>
    <n v="18.7"/>
    <x v="2"/>
    <n v="1.02"/>
    <x v="1"/>
    <n v="851"/>
    <n v="3"/>
    <n v="0.2447"/>
    <n v="24.47"/>
    <n v="17494"/>
    <n v="255"/>
    <s v="Export"/>
    <s v="Yes"/>
    <n v="2556645"/>
    <n v="75.016693678934971"/>
    <n v="99.966940402208266"/>
    <n v="625611.03150000004"/>
    <n v="1931033.9685"/>
    <n v="2574139"/>
  </r>
  <r>
    <s v="F1156"/>
    <x v="0"/>
    <s v="Kara"/>
    <x v="0"/>
    <x v="1"/>
    <x v="6"/>
    <n v="0.28000000000000003"/>
    <n v="3609"/>
    <n v="3021"/>
    <n v="5.9"/>
    <x v="0"/>
    <n v="0.83"/>
    <x v="2"/>
    <n v="774"/>
    <n v="1"/>
    <n v="0.16289999999999999"/>
    <n v="16.29"/>
    <n v="4630"/>
    <n v="296"/>
    <s v="Local Market"/>
    <s v="Yes"/>
    <n v="879870"/>
    <n v="83.271811984171833"/>
    <n v="99.912492933860946"/>
    <n v="143330.82300000009"/>
    <n v="736539.17699999991"/>
    <n v="884500"/>
  </r>
  <r>
    <s v="F1260"/>
    <x v="3"/>
    <s v="Bouaké"/>
    <x v="4"/>
    <x v="0"/>
    <x v="4"/>
    <n v="0.68"/>
    <n v="1464"/>
    <n v="1320"/>
    <n v="19.5"/>
    <x v="0"/>
    <n v="0.77"/>
    <x v="2"/>
    <n v="3354"/>
    <n v="7"/>
    <n v="9.7899999999999987E-2"/>
    <n v="9.7899999999999991"/>
    <n v="10537"/>
    <n v="286"/>
    <s v="Local Market"/>
    <s v="No"/>
    <n v="359854"/>
    <n v="87.643677465165197"/>
    <n v="99.094470437996605"/>
    <n v="35229.706599999976"/>
    <n v="324624.29340000002"/>
    <n v="370391"/>
  </r>
  <r>
    <s v="F0821"/>
    <x v="1"/>
    <s v="Rivers"/>
    <x v="1"/>
    <x v="1"/>
    <x v="4"/>
    <n v="1.91"/>
    <n v="2472"/>
    <n v="2100"/>
    <n v="55.6"/>
    <x v="1"/>
    <n v="2.4300000000000002"/>
    <x v="2"/>
    <n v="17273"/>
    <n v="7"/>
    <n v="0.15010000000000001"/>
    <n v="15.01"/>
    <n v="29936"/>
    <n v="230"/>
    <s v="Processor"/>
    <s v="No"/>
    <n v="430961"/>
    <n v="79.469763070707771"/>
    <n v="96.252307999401168"/>
    <n v="64687.246099999989"/>
    <n v="366273.75390000001"/>
    <n v="460897"/>
  </r>
  <r>
    <s v="F1288"/>
    <x v="4"/>
    <s v="Eastern"/>
    <x v="1"/>
    <x v="1"/>
    <x v="2"/>
    <n v="4.7300000000000004"/>
    <n v="38385"/>
    <n v="34062"/>
    <n v="9.9"/>
    <x v="2"/>
    <n v="0.45"/>
    <x v="0"/>
    <n v="378"/>
    <n v="1"/>
    <n v="0.11259999999999999"/>
    <n v="11.26"/>
    <n v="52396"/>
    <n v="91"/>
    <s v="Processor"/>
    <s v="Yes"/>
    <n v="3015872"/>
    <n v="87.224610522939969"/>
    <n v="99.987680346045394"/>
    <n v="339587.18720000004"/>
    <n v="2676284.8128"/>
    <n v="3068268"/>
  </r>
  <r>
    <s v="F0843"/>
    <x v="0"/>
    <s v="Lomé"/>
    <x v="3"/>
    <x v="0"/>
    <x v="2"/>
    <n v="4.63"/>
    <n v="57194"/>
    <n v="49793"/>
    <n v="16.5"/>
    <x v="0"/>
    <n v="1.55"/>
    <x v="2"/>
    <n v="2026"/>
    <n v="3"/>
    <n v="0.12939999999999999"/>
    <n v="12.94"/>
    <n v="51480"/>
    <n v="97"/>
    <s v="Processor"/>
    <s v="No"/>
    <n v="4728116"/>
    <n v="86.122295474345535"/>
    <n v="99.957611480133465"/>
    <n v="611818.21039999975"/>
    <n v="4116297.7896000003"/>
    <n v="4779596"/>
  </r>
  <r>
    <s v="F1333"/>
    <x v="0"/>
    <s v="Lomé"/>
    <x v="0"/>
    <x v="1"/>
    <x v="6"/>
    <n v="0.86"/>
    <n v="8358"/>
    <n v="6684"/>
    <n v="11.2"/>
    <x v="0"/>
    <n v="0.59"/>
    <x v="0"/>
    <n v="1547"/>
    <n v="5"/>
    <n v="0.20019999999999999"/>
    <n v="20.02"/>
    <n v="27833"/>
    <n v="260"/>
    <s v="Local Market"/>
    <s v="Yes"/>
    <n v="1691082"/>
    <n v="78.68494856348336"/>
    <n v="99.910001367141476"/>
    <n v="338554.61639999994"/>
    <n v="1352527.3836000001"/>
    <n v="1718915"/>
  </r>
  <r>
    <s v="F0032"/>
    <x v="3"/>
    <s v="Abidjan"/>
    <x v="4"/>
    <x v="0"/>
    <x v="0"/>
    <n v="1.28"/>
    <n v="8979"/>
    <n v="6035"/>
    <n v="18.399999999999999"/>
    <x v="0"/>
    <n v="1.35"/>
    <x v="0"/>
    <n v="3256"/>
    <n v="30"/>
    <n v="0.32780000000000004"/>
    <n v="32.78"/>
    <n v="22730"/>
    <n v="278"/>
    <s v="Processor"/>
    <s v="Yes"/>
    <n v="1634967"/>
    <n v="66.29829319833479"/>
    <n v="99.803582922572701"/>
    <n v="535942.18260000017"/>
    <n v="1099024.8173999998"/>
    <n v="1657697"/>
  </r>
  <r>
    <s v="F0329"/>
    <x v="1"/>
    <s v="Rivers"/>
    <x v="4"/>
    <x v="1"/>
    <x v="6"/>
    <n v="0.67"/>
    <n v="9155"/>
    <n v="6851"/>
    <n v="58.6"/>
    <x v="1"/>
    <n v="2.04"/>
    <x v="1"/>
    <n v="17091"/>
    <n v="7"/>
    <n v="0.25159999999999999"/>
    <n v="25.16"/>
    <n v="19159"/>
    <n v="397"/>
    <s v="Local Market"/>
    <s v="No"/>
    <n v="2656399"/>
    <n v="74.304089524502928"/>
    <n v="99.361217361014042"/>
    <n v="668349.98840000015"/>
    <n v="1988049.0115999999"/>
    <n v="2675558"/>
  </r>
  <r>
    <s v="F0378"/>
    <x v="0"/>
    <s v="Lomé"/>
    <x v="2"/>
    <x v="0"/>
    <x v="7"/>
    <n v="2.75"/>
    <n v="41335"/>
    <n v="26913"/>
    <n v="39.1"/>
    <x v="1"/>
    <n v="2.23"/>
    <x v="0"/>
    <n v="9097"/>
    <n v="7"/>
    <n v="0.34889999999999999"/>
    <n v="34.89"/>
    <n v="108815"/>
    <n v="329"/>
    <s v="Local Market"/>
    <s v="No"/>
    <n v="8647922"/>
    <n v="64.300914989224864"/>
    <n v="99.89611427178869"/>
    <n v="3017259.9857999999"/>
    <n v="5630662.0142000001"/>
    <n v="8756737"/>
  </r>
  <r>
    <s v="F0839"/>
    <x v="1"/>
    <s v="Oyo"/>
    <x v="2"/>
    <x v="0"/>
    <x v="1"/>
    <n v="0.91"/>
    <n v="5265"/>
    <n v="4178"/>
    <n v="5.5"/>
    <x v="0"/>
    <n v="0.86"/>
    <x v="1"/>
    <n v="995"/>
    <n v="2"/>
    <n v="0.2064"/>
    <n v="20.64"/>
    <n v="16732"/>
    <n v="312"/>
    <s v="Local Market"/>
    <s v="Yes"/>
    <n v="1272774"/>
    <n v="78.330263403194706"/>
    <n v="99.922838668451334"/>
    <n v="262700.55359999998"/>
    <n v="1010073.4464"/>
    <n v="1289506"/>
  </r>
  <r>
    <s v="F1372"/>
    <x v="4"/>
    <s v="Eastern"/>
    <x v="0"/>
    <x v="0"/>
    <x v="5"/>
    <n v="1.81"/>
    <n v="2779"/>
    <n v="2524"/>
    <n v="14"/>
    <x v="1"/>
    <n v="1.6"/>
    <x v="2"/>
    <n v="3868"/>
    <n v="7"/>
    <n v="9.1499999999999998E-2"/>
    <n v="9.15"/>
    <n v="17565"/>
    <n v="180"/>
    <s v="Local Market"/>
    <s v="No"/>
    <n v="428344"/>
    <n v="87.271287190884223"/>
    <n v="99.132558436811109"/>
    <n v="39193.476000000024"/>
    <n v="389150.52399999998"/>
    <n v="445909"/>
  </r>
  <r>
    <s v="F1038"/>
    <x v="2"/>
    <s v="Mono"/>
    <x v="0"/>
    <x v="0"/>
    <x v="7"/>
    <n v="0.47"/>
    <n v="11686"/>
    <n v="7771"/>
    <n v="18"/>
    <x v="0"/>
    <n v="1.78"/>
    <x v="0"/>
    <n v="2490"/>
    <n v="7"/>
    <n v="0.33500000000000002"/>
    <n v="33.5"/>
    <n v="16472"/>
    <n v="394"/>
    <s v="Local Market"/>
    <s v="No"/>
    <n v="3012195"/>
    <n v="66.138326696200011"/>
    <n v="99.917785613274745"/>
    <n v="1009085.325"/>
    <n v="2003109.675"/>
    <n v="3028667"/>
  </r>
  <r>
    <s v="F0610"/>
    <x v="0"/>
    <s v="Plateaux"/>
    <x v="2"/>
    <x v="1"/>
    <x v="5"/>
    <n v="0.31"/>
    <n v="482"/>
    <n v="397"/>
    <n v="9.8000000000000007"/>
    <x v="2"/>
    <n v="0.55000000000000004"/>
    <x v="0"/>
    <n v="340"/>
    <n v="7"/>
    <n v="0.17469999999999999"/>
    <n v="17.47"/>
    <n v="4240"/>
    <n v="207"/>
    <s v="Local Market"/>
    <s v="Yes"/>
    <n v="76778"/>
    <n v="78.210870917573885"/>
    <n v="99.580340171319961"/>
    <n v="13413.116599999994"/>
    <n v="63364.883400000006"/>
    <n v="81018"/>
  </r>
  <r>
    <s v="F0731"/>
    <x v="0"/>
    <s v="Central"/>
    <x v="2"/>
    <x v="1"/>
    <x v="2"/>
    <n v="0.62"/>
    <n v="4247"/>
    <n v="3204"/>
    <n v="2.7"/>
    <x v="1"/>
    <n v="1.17"/>
    <x v="2"/>
    <n v="630"/>
    <n v="14"/>
    <n v="0.2455"/>
    <n v="24.55"/>
    <n v="4583"/>
    <n v="102"/>
    <s v="Export"/>
    <s v="Yes"/>
    <n v="318327"/>
    <n v="74.379152550246204"/>
    <n v="99.804899197918928"/>
    <n v="78149.278500000015"/>
    <n v="240177.72149999999"/>
    <n v="322910"/>
  </r>
  <r>
    <s v="F0183"/>
    <x v="0"/>
    <s v="Kara"/>
    <x v="2"/>
    <x v="0"/>
    <x v="6"/>
    <n v="3.28"/>
    <n v="35058"/>
    <n v="27594"/>
    <n v="13.6"/>
    <x v="1"/>
    <n v="0.82"/>
    <x v="0"/>
    <n v="2583"/>
    <n v="7"/>
    <n v="0.21289999999999998"/>
    <n v="21.29"/>
    <n v="85142"/>
    <n v="304"/>
    <s v="Export"/>
    <s v="No"/>
    <n v="8216966"/>
    <n v="77.902792141465767"/>
    <n v="99.968887419917934"/>
    <n v="1749392.0614"/>
    <n v="6467573.9386"/>
    <n v="8302108"/>
  </r>
  <r>
    <s v="F0336"/>
    <x v="0"/>
    <s v="Lomé"/>
    <x v="0"/>
    <x v="0"/>
    <x v="3"/>
    <n v="0.73"/>
    <n v="1301"/>
    <n v="1078"/>
    <n v="3.2"/>
    <x v="4"/>
    <n v="1.04"/>
    <x v="0"/>
    <n v="475"/>
    <n v="14"/>
    <n v="0.17120000000000002"/>
    <n v="17.12"/>
    <n v="23031"/>
    <n v="314"/>
    <s v="Local Market"/>
    <s v="No"/>
    <n v="311602"/>
    <n v="77.175812785947585"/>
    <n v="99.858053449600021"/>
    <n v="53346.262400000007"/>
    <n v="258255.73759999999"/>
    <n v="334633"/>
  </r>
  <r>
    <s v="F1060"/>
    <x v="3"/>
    <s v="Yamoussoukro"/>
    <x v="0"/>
    <x v="0"/>
    <x v="6"/>
    <n v="2.99"/>
    <n v="32654"/>
    <n v="26854"/>
    <n v="12.1"/>
    <x v="1"/>
    <n v="0.9"/>
    <x v="0"/>
    <n v="3154"/>
    <n v="2"/>
    <n v="0.17760000000000001"/>
    <n v="17.760000000000002"/>
    <n v="50717"/>
    <n v="297"/>
    <s v="Local Market"/>
    <s v="Yes"/>
    <n v="7842011"/>
    <n v="81.711543162262785"/>
    <n v="99.960039165165711"/>
    <n v="1392741.1535999998"/>
    <n v="6449269.8464000002"/>
    <n v="7892728"/>
  </r>
  <r>
    <s v="F1207"/>
    <x v="3"/>
    <s v="Korhogo"/>
    <x v="4"/>
    <x v="0"/>
    <x v="0"/>
    <n v="0.64"/>
    <n v="5800"/>
    <n v="4591"/>
    <n v="58.5"/>
    <x v="4"/>
    <n v="1.59"/>
    <x v="0"/>
    <n v="13508"/>
    <n v="14"/>
    <n v="0.2084"/>
    <n v="20.84"/>
    <n v="5595"/>
    <n v="415"/>
    <s v="Local Market"/>
    <s v="No"/>
    <n v="1867110"/>
    <n v="78.923497080426429"/>
    <n v="99.278690450444671"/>
    <n v="389105.72400000016"/>
    <n v="1478004.2759999998"/>
    <n v="1872705"/>
  </r>
  <r>
    <s v="F1414"/>
    <x v="4"/>
    <s v="Eastern"/>
    <x v="4"/>
    <x v="0"/>
    <x v="4"/>
    <n v="3.28"/>
    <n v="6589"/>
    <n v="5267"/>
    <n v="21.1"/>
    <x v="0"/>
    <n v="0.76"/>
    <x v="0"/>
    <n v="3115"/>
    <n v="14"/>
    <n v="0.2006"/>
    <n v="20.059999999999999"/>
    <n v="46900"/>
    <n v="307"/>
    <s v="Processor"/>
    <s v="No"/>
    <n v="1550785"/>
    <n v="77.593363460256569"/>
    <n v="99.805030403364867"/>
    <n v="311087.4709999999"/>
    <n v="1239697.5290000001"/>
    <n v="1597685"/>
  </r>
  <r>
    <s v="F1250"/>
    <x v="3"/>
    <s v="Sassandra"/>
    <x v="0"/>
    <x v="0"/>
    <x v="2"/>
    <n v="2.12"/>
    <n v="26023"/>
    <n v="23938"/>
    <n v="58.6"/>
    <x v="3"/>
    <n v="2.29"/>
    <x v="0"/>
    <n v="11488"/>
    <n v="1"/>
    <n v="8.0100000000000005E-2"/>
    <n v="8.01"/>
    <n v="23005"/>
    <n v="109"/>
    <s v="Local Market"/>
    <s v="Yes"/>
    <n v="2548657"/>
    <n v="91.167096387472384"/>
    <n v="99.553284996239782"/>
    <n v="204147.42570000002"/>
    <n v="2344509.5743"/>
    <n v="2571662"/>
  </r>
  <r>
    <s v="F0073"/>
    <x v="1"/>
    <s v="Rivers"/>
    <x v="2"/>
    <x v="0"/>
    <x v="4"/>
    <n v="2.06"/>
    <n v="4188"/>
    <n v="3334"/>
    <n v="23"/>
    <x v="2"/>
    <n v="0.66"/>
    <x v="0"/>
    <n v="869"/>
    <n v="14"/>
    <n v="0.20379999999999998"/>
    <n v="20.38"/>
    <n v="28017"/>
    <n v="216"/>
    <s v="Processor"/>
    <s v="No"/>
    <n v="684057"/>
    <n v="76.487300954676058"/>
    <n v="99.877962121914294"/>
    <n v="139410.81660000002"/>
    <n v="544646.18339999998"/>
    <n v="712074"/>
  </r>
  <r>
    <s v="F1071"/>
    <x v="1"/>
    <s v="Ogun"/>
    <x v="0"/>
    <x v="1"/>
    <x v="0"/>
    <n v="7.76"/>
    <n v="54815"/>
    <n v="48363"/>
    <n v="2"/>
    <x v="1"/>
    <n v="1.43"/>
    <x v="1"/>
    <n v="489"/>
    <n v="3"/>
    <n v="0.1177"/>
    <n v="11.77"/>
    <n v="72189"/>
    <n v="286"/>
    <s v="Local Market"/>
    <s v="Yes"/>
    <n v="13620822"/>
    <n v="87.764855009610372"/>
    <n v="99.996428835118877"/>
    <n v="1603170.749400001"/>
    <n v="12017651.250599999"/>
    <n v="13693011"/>
  </r>
  <r>
    <s v="F0796"/>
    <x v="3"/>
    <s v="Korhogo"/>
    <x v="4"/>
    <x v="0"/>
    <x v="0"/>
    <n v="0.2"/>
    <n v="1727"/>
    <n v="1538"/>
    <n v="55.3"/>
    <x v="3"/>
    <n v="2.69"/>
    <x v="2"/>
    <n v="9013"/>
    <n v="1"/>
    <n v="0.10890000000000001"/>
    <n v="10.89"/>
    <n v="2842"/>
    <n v="302"/>
    <s v="Local Market"/>
    <s v="No"/>
    <n v="447977"/>
    <n v="88.548243241744458"/>
    <n v="98.000749746572353"/>
    <n v="48784.695300000021"/>
    <n v="399192.30469999998"/>
    <n v="450819"/>
  </r>
  <r>
    <s v="F1131"/>
    <x v="3"/>
    <s v="Abidjan"/>
    <x v="3"/>
    <x v="0"/>
    <x v="1"/>
    <n v="2.5299999999999998"/>
    <n v="26633"/>
    <n v="20731"/>
    <n v="1"/>
    <x v="0"/>
    <n v="0.15"/>
    <x v="1"/>
    <n v="200"/>
    <n v="3"/>
    <n v="0.22159999999999999"/>
    <n v="22.16"/>
    <n v="48842"/>
    <n v="316"/>
    <s v="Local Market"/>
    <s v="Yes"/>
    <n v="6436445"/>
    <n v="77.253771313436076"/>
    <n v="99.996916096388645"/>
    <n v="1426316.2120000003"/>
    <n v="5010128.7879999997"/>
    <n v="6485287"/>
  </r>
  <r>
    <s v="F1204"/>
    <x v="1"/>
    <s v="Oyo"/>
    <x v="3"/>
    <x v="0"/>
    <x v="3"/>
    <n v="1.49"/>
    <n v="2846"/>
    <n v="2669"/>
    <n v="98.5"/>
    <x v="1"/>
    <n v="2.97"/>
    <x v="2"/>
    <n v="28530"/>
    <n v="1"/>
    <n v="6.1900000000000004E-2"/>
    <n v="6.19"/>
    <n v="38526"/>
    <n v="290"/>
    <s v="Local Market"/>
    <s v="No"/>
    <n v="699214"/>
    <n v="88.911087022528264"/>
    <n v="96.132783907609735"/>
    <n v="43281.346599999932"/>
    <n v="655932.65340000007"/>
    <n v="737740"/>
  </r>
  <r>
    <s v="F0563"/>
    <x v="1"/>
    <s v="Rivers"/>
    <x v="1"/>
    <x v="0"/>
    <x v="2"/>
    <n v="1.55"/>
    <n v="19864"/>
    <n v="11827"/>
    <n v="29.7"/>
    <x v="0"/>
    <n v="1.41"/>
    <x v="0"/>
    <n v="4123"/>
    <n v="30"/>
    <n v="0.40460000000000002"/>
    <n v="40.46"/>
    <n v="19451"/>
    <n v="86"/>
    <s v="Local Market"/>
    <s v="No"/>
    <n v="983377"/>
    <n v="58.38515336628015"/>
    <n v="99.588862696294882"/>
    <n v="397874.33420000004"/>
    <n v="585502.66579999996"/>
    <n v="1002828"/>
  </r>
  <r>
    <s v="F0376"/>
    <x v="2"/>
    <s v="Mono"/>
    <x v="2"/>
    <x v="1"/>
    <x v="0"/>
    <n v="4.0199999999999996"/>
    <n v="26936"/>
    <n v="20113"/>
    <n v="10.9"/>
    <x v="1"/>
    <n v="1.65"/>
    <x v="0"/>
    <n v="2018"/>
    <n v="14"/>
    <n v="0.25329999999999997"/>
    <n v="25.33"/>
    <n v="65468"/>
    <n v="308"/>
    <s v="Processor"/>
    <s v="Yes"/>
    <n v="6065370"/>
    <n v="73.872638275550585"/>
    <n v="99.967084434460673"/>
    <n v="1536358.2209999999"/>
    <n v="4529011.7790000001"/>
    <n v="6130838"/>
  </r>
  <r>
    <s v="F0489"/>
    <x v="2"/>
    <s v="Borgou"/>
    <x v="4"/>
    <x v="0"/>
    <x v="5"/>
    <n v="0.55000000000000004"/>
    <n v="1144"/>
    <n v="876"/>
    <n v="5.7"/>
    <x v="2"/>
    <n v="0.42"/>
    <x v="0"/>
    <n v="200"/>
    <n v="14"/>
    <n v="0.2339"/>
    <n v="23.39"/>
    <n v="5920"/>
    <n v="260"/>
    <s v="Local Market"/>
    <s v="No"/>
    <n v="219363"/>
    <n v="74.596837888344879"/>
    <n v="99.911222773134227"/>
    <n v="51309.005700000009"/>
    <n v="168053.99429999999"/>
    <n v="225283"/>
  </r>
  <r>
    <s v="F1101"/>
    <x v="2"/>
    <s v="Mono"/>
    <x v="0"/>
    <x v="1"/>
    <x v="1"/>
    <n v="2.2000000000000002"/>
    <n v="11920"/>
    <n v="9699"/>
    <n v="10.9"/>
    <x v="1"/>
    <n v="1.59"/>
    <x v="2"/>
    <n v="1963"/>
    <n v="2"/>
    <n v="0.18629999999999999"/>
    <n v="18.63"/>
    <n v="46855"/>
    <n v="214"/>
    <s v="Local Market"/>
    <s v="No"/>
    <n v="2006013"/>
    <n v="79.512797612900584"/>
    <n v="99.904377680396408"/>
    <n v="373720.2219"/>
    <n v="1632292.7781"/>
    <n v="2052868"/>
  </r>
  <r>
    <s v="F1478"/>
    <x v="4"/>
    <s v="Eastern"/>
    <x v="4"/>
    <x v="1"/>
    <x v="0"/>
    <n v="2.58"/>
    <n v="28369"/>
    <n v="22607"/>
    <n v="35.700000000000003"/>
    <x v="1"/>
    <n v="1.68"/>
    <x v="1"/>
    <n v="8741"/>
    <n v="14"/>
    <n v="0.20309999999999997"/>
    <n v="20.309999999999999"/>
    <n v="28913"/>
    <n v="417"/>
    <s v="Local Market"/>
    <s v="No"/>
    <n v="9295194"/>
    <n v="79.442890333626593"/>
    <n v="99.906253757062203"/>
    <n v="1887853.9013999999"/>
    <n v="7407340.0986000001"/>
    <n v="9324107"/>
  </r>
  <r>
    <s v="F1286"/>
    <x v="3"/>
    <s v="Yamoussoukro"/>
    <x v="2"/>
    <x v="0"/>
    <x v="6"/>
    <n v="6.51"/>
    <n v="91985"/>
    <n v="76402"/>
    <n v="7"/>
    <x v="0"/>
    <n v="0.67"/>
    <x v="0"/>
    <n v="1181"/>
    <n v="2"/>
    <n v="0.16940000000000002"/>
    <n v="16.940000000000001"/>
    <n v="206094"/>
    <n v="262"/>
    <s v="Local Market"/>
    <s v="No"/>
    <n v="19609876"/>
    <n v="82.196142836308297"/>
    <n v="99.994040160537182"/>
    <n v="3321912.9944000002"/>
    <n v="16287963.0056"/>
    <n v="19815970"/>
  </r>
  <r>
    <s v="F1034"/>
    <x v="2"/>
    <s v="Borgou"/>
    <x v="0"/>
    <x v="0"/>
    <x v="0"/>
    <n v="3.24"/>
    <n v="26676"/>
    <n v="23602"/>
    <n v="49.3"/>
    <x v="1"/>
    <n v="1.76"/>
    <x v="0"/>
    <n v="11798"/>
    <n v="7"/>
    <n v="0.1152"/>
    <n v="11.52"/>
    <n v="45964"/>
    <n v="293"/>
    <s v="Local Market"/>
    <s v="Yes"/>
    <n v="6788471"/>
    <n v="87.884940610306487"/>
    <n v="99.827374172115185"/>
    <n v="782031.85919999983"/>
    <n v="6006439.1408000002"/>
    <n v="6834435"/>
  </r>
  <r>
    <s v="F1295"/>
    <x v="2"/>
    <s v="Ouémé"/>
    <x v="0"/>
    <x v="0"/>
    <x v="5"/>
    <n v="1.02"/>
    <n v="1225"/>
    <n v="1015"/>
    <n v="6.2"/>
    <x v="2"/>
    <n v="0.65"/>
    <x v="0"/>
    <n v="216"/>
    <n v="7"/>
    <n v="0.1714"/>
    <n v="17.14"/>
    <n v="13533"/>
    <n v="250"/>
    <s v="Local Market"/>
    <s v="No"/>
    <n v="237464"/>
    <n v="78.392439112818082"/>
    <n v="99.913943194540181"/>
    <n v="40701.329599999997"/>
    <n v="196762.6704"/>
    <n v="250997"/>
  </r>
  <r>
    <s v="F0710"/>
    <x v="0"/>
    <s v="Plateaux"/>
    <x v="0"/>
    <x v="0"/>
    <x v="0"/>
    <n v="4.24"/>
    <n v="28706"/>
    <n v="11482"/>
    <n v="41.9"/>
    <x v="1"/>
    <n v="2.2200000000000002"/>
    <x v="0"/>
    <n v="9634"/>
    <n v="60"/>
    <n v="0.6"/>
    <n v="60"/>
    <n v="52514"/>
    <n v="282"/>
    <s v="Local Market"/>
    <s v="No"/>
    <n v="3143397"/>
    <n v="39.34273513874448"/>
    <n v="99.698552306368981"/>
    <n v="1886038.2"/>
    <n v="1257358.8"/>
    <n v="3195911"/>
  </r>
  <r>
    <s v="F0763"/>
    <x v="0"/>
    <s v="Lomé"/>
    <x v="1"/>
    <x v="0"/>
    <x v="3"/>
    <n v="0.88"/>
    <n v="3149"/>
    <n v="1259"/>
    <n v="2.7"/>
    <x v="1"/>
    <n v="0.6"/>
    <x v="2"/>
    <n v="525"/>
    <n v="60"/>
    <n v="0.6"/>
    <n v="60"/>
    <n v="25354"/>
    <n v="273"/>
    <s v="Local Market"/>
    <s v="No"/>
    <n v="314391"/>
    <n v="37.014937673843626"/>
    <n v="99.845472339548778"/>
    <n v="188634.59999999998"/>
    <n v="125756.40000000001"/>
    <n v="339745"/>
  </r>
  <r>
    <s v="F0334"/>
    <x v="2"/>
    <s v="Mono"/>
    <x v="4"/>
    <x v="0"/>
    <x v="0"/>
    <n v="0.6"/>
    <n v="6506"/>
    <n v="4096"/>
    <n v="14.7"/>
    <x v="0"/>
    <n v="0.63"/>
    <x v="0"/>
    <n v="1675"/>
    <n v="30"/>
    <n v="0.37030000000000002"/>
    <n v="37.03"/>
    <n v="9713"/>
    <n v="259"/>
    <s v="Local Market"/>
    <s v="No"/>
    <n v="1038868"/>
    <n v="62.386709238485153"/>
    <n v="99.840260313700142"/>
    <n v="384692.82040000008"/>
    <n v="654175.17959999992"/>
    <n v="1048581"/>
  </r>
  <r>
    <s v="F0226"/>
    <x v="2"/>
    <s v="Borgou"/>
    <x v="3"/>
    <x v="1"/>
    <x v="7"/>
    <n v="1.9"/>
    <n v="49420"/>
    <n v="37890"/>
    <n v="46.2"/>
    <x v="1"/>
    <n v="1.23"/>
    <x v="2"/>
    <n v="8726"/>
    <n v="1"/>
    <n v="0.23329999999999998"/>
    <n v="23.33"/>
    <n v="55418"/>
    <n v="339"/>
    <s v="Export"/>
    <s v="No"/>
    <n v="12652119"/>
    <n v="76.335639528730098"/>
    <n v="99.931332090553809"/>
    <n v="2951739.3626999985"/>
    <n v="9700379.6373000015"/>
    <n v="12707537"/>
  </r>
  <r>
    <s v="F1145"/>
    <x v="1"/>
    <s v="Oyo"/>
    <x v="1"/>
    <x v="0"/>
    <x v="0"/>
    <n v="1.75"/>
    <n v="17136"/>
    <n v="13323"/>
    <n v="24.4"/>
    <x v="1"/>
    <n v="1.42"/>
    <x v="0"/>
    <n v="6204"/>
    <n v="14"/>
    <n v="0.2225"/>
    <n v="22.25"/>
    <n v="18433"/>
    <n v="258"/>
    <s v="Local Market"/>
    <s v="No"/>
    <n v="3378324"/>
    <n v="77.328078222846074"/>
    <n v="99.817355200857762"/>
    <n v="751677.09000000032"/>
    <n v="2626646.9099999997"/>
    <n v="3396757"/>
  </r>
  <r>
    <s v="F0168"/>
    <x v="2"/>
    <s v="Atlantique"/>
    <x v="3"/>
    <x v="0"/>
    <x v="3"/>
    <n v="1.08"/>
    <n v="2889"/>
    <n v="2527"/>
    <n v="21.9"/>
    <x v="1"/>
    <n v="1.45"/>
    <x v="0"/>
    <n v="4584"/>
    <n v="3"/>
    <n v="0.12529999999999999"/>
    <n v="12.53"/>
    <n v="26702"/>
    <n v="265"/>
    <s v="Processor"/>
    <s v="Yes"/>
    <n v="631673"/>
    <n v="83.922441329029809"/>
    <n v="99.303740269603196"/>
    <n v="79148.626900000032"/>
    <n v="552524.37309999997"/>
    <n v="658375"/>
  </r>
  <r>
    <s v="F1340"/>
    <x v="3"/>
    <s v="Korhogo"/>
    <x v="0"/>
    <x v="1"/>
    <x v="7"/>
    <n v="1.4"/>
    <n v="35127"/>
    <n v="24638"/>
    <n v="19.899999999999999"/>
    <x v="4"/>
    <n v="0.66"/>
    <x v="1"/>
    <n v="4006"/>
    <n v="4"/>
    <n v="0.29859999999999998"/>
    <n v="29.86"/>
    <n v="32559"/>
    <n v="457"/>
    <s v="Local Market"/>
    <s v="No"/>
    <n v="11110406"/>
    <n v="69.935055601448994"/>
    <n v="99.964049065935328"/>
    <n v="3317567.2315999996"/>
    <n v="7792838.7684000004"/>
    <n v="11142965"/>
  </r>
  <r>
    <s v="F0162"/>
    <x v="1"/>
    <s v="Oyo"/>
    <x v="1"/>
    <x v="1"/>
    <x v="6"/>
    <n v="2.52"/>
    <n v="38082"/>
    <n v="30895"/>
    <n v="2.5"/>
    <x v="0"/>
    <n v="0.47"/>
    <x v="0"/>
    <n v="467"/>
    <n v="2"/>
    <n v="0.18870000000000001"/>
    <n v="18.87"/>
    <n v="67492"/>
    <n v="289"/>
    <s v="Local Market"/>
    <s v="No"/>
    <n v="8771410"/>
    <n v="80.510508352734306"/>
    <n v="99.994716538321157"/>
    <n v="1655165.0669999998"/>
    <n v="7116244.9330000002"/>
    <n v="8838902"/>
  </r>
  <r>
    <s v="F0311"/>
    <x v="1"/>
    <s v="Katsina"/>
    <x v="4"/>
    <x v="1"/>
    <x v="6"/>
    <n v="0.38"/>
    <n v="5365"/>
    <n v="4448"/>
    <n v="5.9"/>
    <x v="2"/>
    <n v="1.4"/>
    <x v="2"/>
    <n v="219"/>
    <n v="2"/>
    <n v="0.17079999999999998"/>
    <n v="17.079999999999998"/>
    <n v="5912"/>
    <n v="453"/>
    <s v="Local Market"/>
    <s v="No"/>
    <n v="1988664"/>
    <n v="82.674221929873823"/>
    <n v="99.989020222844346"/>
    <n v="339663.81119999988"/>
    <n v="1649000.1888000001"/>
    <n v="1994576"/>
  </r>
  <r>
    <s v="F0224"/>
    <x v="1"/>
    <s v="Kaduna"/>
    <x v="3"/>
    <x v="1"/>
    <x v="2"/>
    <n v="1.57"/>
    <n v="16537"/>
    <n v="9882"/>
    <n v="28.9"/>
    <x v="1"/>
    <n v="1.52"/>
    <x v="2"/>
    <n v="8696"/>
    <n v="30"/>
    <n v="0.40240000000000004"/>
    <n v="40.24"/>
    <n v="11649"/>
    <n v="107"/>
    <s v="Local Market"/>
    <s v="No"/>
    <n v="1026456"/>
    <n v="59.0894086436343"/>
    <n v="99.162319803873402"/>
    <n v="413045.89440000011"/>
    <n v="613410.10559999989"/>
    <n v="1038105"/>
  </r>
  <r>
    <s v="F0899"/>
    <x v="0"/>
    <s v="Kara"/>
    <x v="0"/>
    <x v="0"/>
    <x v="3"/>
    <n v="0.45"/>
    <n v="990"/>
    <n v="822"/>
    <n v="23.4"/>
    <x v="1"/>
    <n v="1.2"/>
    <x v="2"/>
    <n v="4062"/>
    <n v="14"/>
    <n v="0.16879999999999998"/>
    <n v="16.88"/>
    <n v="8813"/>
    <n v="372"/>
    <s v="Local Market"/>
    <s v="Yes"/>
    <n v="289852"/>
    <n v="80.667296938040948"/>
    <n v="98.639947767565673"/>
    <n v="48927.017599999992"/>
    <n v="240924.98240000001"/>
    <n v="298665"/>
  </r>
  <r>
    <s v="F0851"/>
    <x v="3"/>
    <s v="Yamoussoukro"/>
    <x v="0"/>
    <x v="1"/>
    <x v="0"/>
    <n v="0.86"/>
    <n v="4618"/>
    <n v="2846"/>
    <n v="1"/>
    <x v="2"/>
    <n v="1.0900000000000001"/>
    <x v="0"/>
    <n v="200"/>
    <n v="30"/>
    <n v="0.38350000000000001"/>
    <n v="38.35"/>
    <n v="10175"/>
    <n v="387"/>
    <s v="Local Market"/>
    <s v="No"/>
    <n v="1080013"/>
    <n v="61.074604976389402"/>
    <n v="99.98165454031782"/>
    <n v="414184.98549999995"/>
    <n v="665828.01450000005"/>
    <n v="1090188"/>
  </r>
  <r>
    <s v="F0771"/>
    <x v="0"/>
    <s v="Kara"/>
    <x v="3"/>
    <x v="1"/>
    <x v="2"/>
    <n v="6.44"/>
    <n v="84489"/>
    <n v="71849"/>
    <n v="11.4"/>
    <x v="1"/>
    <n v="0.98"/>
    <x v="0"/>
    <n v="2575"/>
    <n v="7"/>
    <n v="0.14960000000000001"/>
    <n v="14.96"/>
    <n v="40942"/>
    <n v="85"/>
    <s v="Local Market"/>
    <s v="No"/>
    <n v="6002577"/>
    <n v="84.463893979649939"/>
    <n v="99.957392373549254"/>
    <n v="897985.51919999998"/>
    <n v="5104591.4808"/>
    <n v="6043519"/>
  </r>
  <r>
    <s v="F0350"/>
    <x v="2"/>
    <s v="Ouémé"/>
    <x v="3"/>
    <x v="0"/>
    <x v="5"/>
    <n v="1.44"/>
    <n v="2401"/>
    <n v="960"/>
    <n v="29"/>
    <x v="0"/>
    <n v="1.38"/>
    <x v="0"/>
    <n v="3810"/>
    <n v="60"/>
    <n v="0.6"/>
    <n v="60"/>
    <n v="15102"/>
    <n v="197"/>
    <s v="Local Market"/>
    <s v="Yes"/>
    <n v="168317"/>
    <n v="36.706557117855844"/>
    <n v="97.922788805957936"/>
    <n v="100990.2"/>
    <n v="67326.8"/>
    <n v="183419"/>
  </r>
  <r>
    <s v="F0540"/>
    <x v="1"/>
    <s v="Ogun"/>
    <x v="1"/>
    <x v="0"/>
    <x v="7"/>
    <n v="2.4700000000000002"/>
    <n v="53027"/>
    <n v="38015"/>
    <n v="32.4"/>
    <x v="2"/>
    <n v="2.41"/>
    <x v="1"/>
    <n v="1337"/>
    <n v="2"/>
    <n v="0.28309999999999996"/>
    <n v="28.31"/>
    <n v="87355"/>
    <n v="397"/>
    <s v="Local Market"/>
    <s v="No"/>
    <n v="14852344"/>
    <n v="71.270816189804094"/>
    <n v="99.99105068984322"/>
    <n v="4204698.5863999985"/>
    <n v="10647645.413600001"/>
    <n v="14939699"/>
  </r>
  <r>
    <s v="F0577"/>
    <x v="3"/>
    <s v="Bouaké"/>
    <x v="4"/>
    <x v="1"/>
    <x v="3"/>
    <n v="1.35"/>
    <n v="4009"/>
    <n v="3263"/>
    <n v="42.9"/>
    <x v="1"/>
    <n v="1.54"/>
    <x v="0"/>
    <n v="9613"/>
    <n v="14"/>
    <n v="0.18590000000000001"/>
    <n v="18.59"/>
    <n v="36386"/>
    <n v="419"/>
    <s v="Local Market"/>
    <s v="Yes"/>
    <n v="1307527"/>
    <n v="79.205851174890043"/>
    <n v="99.284700720954405"/>
    <n v="243069.26930000004"/>
    <n v="1064457.7307"/>
    <n v="1343913"/>
  </r>
  <r>
    <s v="F1082"/>
    <x v="2"/>
    <s v="Zou"/>
    <x v="0"/>
    <x v="0"/>
    <x v="0"/>
    <n v="4.6100000000000003"/>
    <n v="59152"/>
    <n v="52059"/>
    <n v="38.700000000000003"/>
    <x v="1"/>
    <n v="1.51"/>
    <x v="0"/>
    <n v="8101"/>
    <n v="7"/>
    <n v="0.11990000000000001"/>
    <n v="11.99"/>
    <n v="80182"/>
    <n v="378"/>
    <s v="Local Market"/>
    <s v="Yes"/>
    <n v="19393236"/>
    <n v="87.647617914841675"/>
    <n v="99.958399701582948"/>
    <n v="2325248.9963999987"/>
    <n v="17067987.003600001"/>
    <n v="19473418"/>
  </r>
  <r>
    <s v="F1237"/>
    <x v="3"/>
    <s v="Sassandra"/>
    <x v="0"/>
    <x v="1"/>
    <x v="5"/>
    <n v="0.96"/>
    <n v="1190"/>
    <n v="1050"/>
    <n v="41"/>
    <x v="2"/>
    <n v="2.2799999999999998"/>
    <x v="2"/>
    <n v="1625"/>
    <n v="7"/>
    <n v="0.1174"/>
    <n v="11.74"/>
    <n v="10968"/>
    <n v="246"/>
    <s v="Local Market"/>
    <s v="Yes"/>
    <n v="243124"/>
    <n v="84.450215827338141"/>
    <n v="99.360467862034213"/>
    <n v="28542.757599999983"/>
    <n v="214581.24240000002"/>
    <n v="254092"/>
  </r>
  <r>
    <s v="F0439"/>
    <x v="4"/>
    <s v="Greater Accra"/>
    <x v="3"/>
    <x v="0"/>
    <x v="4"/>
    <n v="5.27"/>
    <n v="10468"/>
    <n v="9523"/>
    <n v="1"/>
    <x v="2"/>
    <n v="0.21"/>
    <x v="0"/>
    <n v="200"/>
    <n v="3"/>
    <n v="9.0200000000000002E-2"/>
    <n v="9.02"/>
    <n v="121500"/>
    <n v="218"/>
    <s v="Local Market"/>
    <s v="No"/>
    <n v="1933554"/>
    <n v="85.601031856097208"/>
    <n v="99.990267895636805"/>
    <n v="174406.5708000001"/>
    <n v="1759147.4291999999"/>
    <n v="2055054"/>
  </r>
  <r>
    <s v="F0564"/>
    <x v="3"/>
    <s v="Korhogo"/>
    <x v="1"/>
    <x v="0"/>
    <x v="7"/>
    <n v="7.45"/>
    <n v="147650"/>
    <n v="110117"/>
    <n v="9.6999999999999993"/>
    <x v="0"/>
    <n v="1.34"/>
    <x v="0"/>
    <n v="1402"/>
    <n v="1"/>
    <n v="0.25420000000000004"/>
    <n v="25.42"/>
    <n v="234047"/>
    <n v="357"/>
    <s v="Local Market"/>
    <s v="Yes"/>
    <n v="38683203"/>
    <n v="74.131478450815507"/>
    <n v="99.996397484406017"/>
    <n v="9833270.2025999986"/>
    <n v="28849932.797400001"/>
    <n v="38917250"/>
  </r>
  <r>
    <s v="F1019"/>
    <x v="3"/>
    <s v="Yamoussoukro"/>
    <x v="2"/>
    <x v="1"/>
    <x v="2"/>
    <n v="0.2"/>
    <n v="1411"/>
    <n v="828"/>
    <n v="59.8"/>
    <x v="1"/>
    <n v="1.79"/>
    <x v="2"/>
    <n v="14208"/>
    <n v="30"/>
    <n v="0.4128"/>
    <n v="41.28"/>
    <n v="1595"/>
    <n v="125"/>
    <s v="Processor"/>
    <s v="No"/>
    <n v="86662"/>
    <n v="57.6587991887329"/>
    <n v="83.901560216186823"/>
    <n v="35774.073600000003"/>
    <n v="50887.926399999997"/>
    <n v="88257"/>
  </r>
  <r>
    <s v="F0777"/>
    <x v="0"/>
    <s v="Lomé"/>
    <x v="0"/>
    <x v="0"/>
    <x v="0"/>
    <n v="1.07"/>
    <n v="11394"/>
    <n v="4557"/>
    <n v="5.6"/>
    <x v="1"/>
    <n v="0.96"/>
    <x v="2"/>
    <n v="1226"/>
    <n v="60"/>
    <n v="0.6"/>
    <n v="60"/>
    <n v="9170"/>
    <n v="295"/>
    <s v="Local Market"/>
    <s v="No"/>
    <n v="1320476"/>
    <n v="39.724137101153239"/>
    <n v="99.907795007092119"/>
    <n v="792285.6"/>
    <n v="528190.4"/>
    <n v="1329646"/>
  </r>
  <r>
    <s v="F0311"/>
    <x v="0"/>
    <s v="Kara"/>
    <x v="1"/>
    <x v="0"/>
    <x v="4"/>
    <n v="0.51"/>
    <n v="1141"/>
    <n v="983"/>
    <n v="10.1"/>
    <x v="0"/>
    <n v="1.03"/>
    <x v="1"/>
    <n v="1101"/>
    <n v="7"/>
    <n v="0.1381"/>
    <n v="13.81"/>
    <n v="5848"/>
    <n v="231"/>
    <s v="Local Market"/>
    <s v="No"/>
    <n v="217854"/>
    <n v="83.936827833457002"/>
    <n v="99.507827377493271"/>
    <n v="30085.637400000007"/>
    <n v="187768.36259999999"/>
    <n v="223702"/>
  </r>
  <r>
    <s v="F0013"/>
    <x v="2"/>
    <s v="Atlantique"/>
    <x v="3"/>
    <x v="0"/>
    <x v="2"/>
    <n v="3.3"/>
    <n v="45244"/>
    <n v="38516"/>
    <n v="1"/>
    <x v="2"/>
    <n v="1.08"/>
    <x v="2"/>
    <n v="200"/>
    <n v="7"/>
    <n v="0.1487"/>
    <n v="14.87"/>
    <n v="40576"/>
    <n v="98"/>
    <s v="Processor"/>
    <s v="Yes"/>
    <n v="3696047"/>
    <n v="84.205573082968215"/>
    <n v="99.994647573490823"/>
    <n v="549602.18890000042"/>
    <n v="3146444.8110999996"/>
    <n v="3736623"/>
  </r>
  <r>
    <s v="F1320"/>
    <x v="1"/>
    <s v="Kaduna"/>
    <x v="3"/>
    <x v="1"/>
    <x v="7"/>
    <n v="1.88"/>
    <n v="33786"/>
    <n v="24967"/>
    <n v="30.7"/>
    <x v="0"/>
    <n v="1.1499999999999999"/>
    <x v="0"/>
    <n v="5691"/>
    <n v="2"/>
    <n v="0.26100000000000001"/>
    <n v="26.1"/>
    <n v="47348"/>
    <n v="423"/>
    <s v="Local Market"/>
    <s v="No"/>
    <n v="10402392"/>
    <n v="73.56515748717193"/>
    <n v="99.945539314853775"/>
    <n v="2715024.3119999999"/>
    <n v="7687367.6880000001"/>
    <n v="10449740"/>
  </r>
  <r>
    <s v="F0425"/>
    <x v="4"/>
    <s v="Northern"/>
    <x v="0"/>
    <x v="0"/>
    <x v="7"/>
    <n v="1.28"/>
    <n v="18937"/>
    <n v="13481"/>
    <n v="3.4"/>
    <x v="2"/>
    <n v="0.49"/>
    <x v="0"/>
    <n v="200"/>
    <n v="2"/>
    <n v="0.28809999999999997"/>
    <n v="28.81"/>
    <n v="40554"/>
    <n v="449"/>
    <s v="Export"/>
    <s v="No"/>
    <n v="5951686"/>
    <n v="70.708203666742307"/>
    <n v="99.996662349972638"/>
    <n v="1714680.7366000004"/>
    <n v="4237005.2633999996"/>
    <n v="5992240"/>
  </r>
  <r>
    <s v="F0016"/>
    <x v="3"/>
    <s v="Yamoussoukro"/>
    <x v="1"/>
    <x v="1"/>
    <x v="1"/>
    <n v="0.34"/>
    <n v="1744"/>
    <n v="1396"/>
    <n v="19.3"/>
    <x v="2"/>
    <n v="1.87"/>
    <x v="1"/>
    <n v="674"/>
    <n v="4"/>
    <n v="0.19899999999999998"/>
    <n v="19.899999999999999"/>
    <n v="3933"/>
    <n v="269"/>
    <s v="Export"/>
    <s v="Yes"/>
    <n v="367162"/>
    <n v="79.251071019550238"/>
    <n v="99.818375348630411"/>
    <n v="73065.238000000012"/>
    <n v="294096.76199999999"/>
    <n v="371095"/>
  </r>
  <r>
    <s v="F0269"/>
    <x v="2"/>
    <s v="Ouémé"/>
    <x v="4"/>
    <x v="0"/>
    <x v="7"/>
    <n v="4.55"/>
    <n v="73932"/>
    <n v="53319"/>
    <n v="7.1"/>
    <x v="2"/>
    <n v="0.8"/>
    <x v="2"/>
    <n v="247"/>
    <n v="1"/>
    <n v="0.27879999999999999"/>
    <n v="27.88"/>
    <n v="167795"/>
    <n v="350"/>
    <s v="Local Market"/>
    <s v="Yes"/>
    <n v="18306992"/>
    <n v="71.464978894749919"/>
    <n v="99.998663042772833"/>
    <n v="5103989.369599998"/>
    <n v="13203002.630400002"/>
    <n v="18474787"/>
  </r>
  <r>
    <s v="F0833"/>
    <x v="2"/>
    <s v="Atlantique"/>
    <x v="0"/>
    <x v="1"/>
    <x v="2"/>
    <n v="1.25"/>
    <n v="13757"/>
    <n v="8049"/>
    <n v="16.899999999999999"/>
    <x v="2"/>
    <n v="1.31"/>
    <x v="1"/>
    <n v="661"/>
    <n v="30"/>
    <n v="0.41490000000000005"/>
    <n v="41.49"/>
    <n v="8003"/>
    <n v="103"/>
    <s v="Processor"/>
    <s v="No"/>
    <n v="812093"/>
    <n v="57.939023516759001"/>
    <n v="99.919399680037458"/>
    <n v="336937.38570000004"/>
    <n v="475155.61429999996"/>
    <n v="820096"/>
  </r>
  <r>
    <s v="F0321"/>
    <x v="1"/>
    <s v="Oyo"/>
    <x v="4"/>
    <x v="1"/>
    <x v="0"/>
    <n v="1.31"/>
    <n v="14957"/>
    <n v="9104"/>
    <n v="39"/>
    <x v="4"/>
    <n v="1.92"/>
    <x v="1"/>
    <n v="7957"/>
    <n v="30"/>
    <n v="0.39130000000000004"/>
    <n v="39.130000000000003"/>
    <n v="13317"/>
    <n v="357"/>
    <s v="Export"/>
    <s v="No"/>
    <n v="3196353"/>
    <n v="60.617448868575273"/>
    <n v="99.752092894285084"/>
    <n v="1250732.9288999999"/>
    <n v="1945620.0711000001"/>
    <n v="3209670"/>
  </r>
  <r>
    <s v="F1449"/>
    <x v="4"/>
    <s v="Northern"/>
    <x v="2"/>
    <x v="1"/>
    <x v="3"/>
    <n v="2.58"/>
    <n v="7246"/>
    <n v="4815"/>
    <n v="24.3"/>
    <x v="4"/>
    <n v="1.37"/>
    <x v="0"/>
    <n v="4952"/>
    <n v="30"/>
    <n v="0.33539999999999998"/>
    <n v="33.54"/>
    <n v="60626"/>
    <n v="290"/>
    <s v="Local Market"/>
    <s v="No"/>
    <n v="1316809"/>
    <n v="63.534850021961105"/>
    <n v="99.640491202851678"/>
    <n v="441657.73859999992"/>
    <n v="875151.26140000008"/>
    <n v="1377435"/>
  </r>
  <r>
    <s v="F0717"/>
    <x v="4"/>
    <s v="Ashanti"/>
    <x v="2"/>
    <x v="0"/>
    <x v="7"/>
    <n v="1.47"/>
    <n v="41996"/>
    <n v="26843"/>
    <n v="20.2"/>
    <x v="0"/>
    <n v="1.93"/>
    <x v="0"/>
    <n v="2767"/>
    <n v="7"/>
    <n v="0.36080000000000001"/>
    <n v="36.08"/>
    <n v="26547"/>
    <n v="436"/>
    <s v="Local Market"/>
    <s v="Yes"/>
    <n v="11557199"/>
    <n v="63.773511615327209"/>
    <n v="99.976113081208794"/>
    <n v="4169837.3991999999"/>
    <n v="7387361.6008000001"/>
    <n v="11583746"/>
  </r>
  <r>
    <s v="F0251"/>
    <x v="1"/>
    <s v="Enugu"/>
    <x v="2"/>
    <x v="0"/>
    <x v="2"/>
    <n v="0.76"/>
    <n v="5953"/>
    <n v="3617"/>
    <n v="7.9"/>
    <x v="1"/>
    <n v="0.88"/>
    <x v="0"/>
    <n v="2007"/>
    <n v="30"/>
    <n v="0.39229999999999998"/>
    <n v="39.229999999999997"/>
    <n v="4524"/>
    <n v="116"/>
    <s v="Local Market"/>
    <s v="Yes"/>
    <n v="408846"/>
    <n v="60.104921547282096"/>
    <n v="99.514478554321798"/>
    <n v="160390.28579999998"/>
    <n v="248455.71420000002"/>
    <n v="413370"/>
  </r>
  <r>
    <s v="F0604"/>
    <x v="4"/>
    <s v="Greater Accra"/>
    <x v="4"/>
    <x v="1"/>
    <x v="7"/>
    <n v="0.6"/>
    <n v="12419"/>
    <n v="8689"/>
    <n v="9.6"/>
    <x v="2"/>
    <n v="1.54"/>
    <x v="1"/>
    <n v="422"/>
    <n v="2"/>
    <n v="0.30030000000000001"/>
    <n v="30.03"/>
    <n v="22384"/>
    <n v="391"/>
    <s v="Local Market"/>
    <s v="No"/>
    <n v="3340620"/>
    <n v="69.504282897076536"/>
    <n v="99.987451694972705"/>
    <n v="1003188.1860000002"/>
    <n v="2337431.8139999998"/>
    <n v="3363004"/>
  </r>
  <r>
    <s v="F0861"/>
    <x v="4"/>
    <s v="Eastern"/>
    <x v="0"/>
    <x v="0"/>
    <x v="5"/>
    <n v="0.75"/>
    <n v="811"/>
    <n v="737"/>
    <n v="8.1999999999999993"/>
    <x v="1"/>
    <n v="1.63"/>
    <x v="0"/>
    <n v="2084"/>
    <n v="3"/>
    <n v="9.0800000000000006E-2"/>
    <n v="9.08"/>
    <n v="10731"/>
    <n v="222"/>
    <s v="Local Market"/>
    <s v="No"/>
    <n v="149163"/>
    <n v="84.818066719201482"/>
    <n v="98.696636521695623"/>
    <n v="13544.00039999999"/>
    <n v="135618.99960000001"/>
    <n v="159894"/>
  </r>
  <r>
    <s v="F0545"/>
    <x v="4"/>
    <s v="Central"/>
    <x v="1"/>
    <x v="1"/>
    <x v="4"/>
    <n v="0.32"/>
    <n v="787"/>
    <n v="616"/>
    <n v="1.2"/>
    <x v="2"/>
    <n v="1.27"/>
    <x v="0"/>
    <n v="200"/>
    <n v="14"/>
    <n v="0.21710000000000002"/>
    <n v="21.71"/>
    <n v="3583"/>
    <n v="200"/>
    <s v="Local Market"/>
    <s v="Yes"/>
    <n v="118185"/>
    <n v="75.986331794888628"/>
    <n v="99.835753235661258"/>
    <n v="25657.963500000013"/>
    <n v="92527.036499999987"/>
    <n v="121768"/>
  </r>
  <r>
    <s v="F1218"/>
    <x v="0"/>
    <s v="Central"/>
    <x v="1"/>
    <x v="1"/>
    <x v="3"/>
    <n v="1.34"/>
    <n v="4054"/>
    <n v="3104"/>
    <n v="9.8000000000000007"/>
    <x v="2"/>
    <n v="0.39"/>
    <x v="0"/>
    <n v="361"/>
    <n v="14"/>
    <n v="0.23420000000000002"/>
    <n v="23.42"/>
    <n v="27705"/>
    <n v="244"/>
    <s v="Local Market"/>
    <s v="No"/>
    <n v="721737"/>
    <n v="73.749028557246604"/>
    <n v="99.951830828803296"/>
    <n v="169030.80539999995"/>
    <n v="552706.19460000005"/>
    <n v="749442"/>
  </r>
  <r>
    <s v="F0941"/>
    <x v="2"/>
    <s v="Zou"/>
    <x v="3"/>
    <x v="0"/>
    <x v="1"/>
    <n v="0.71"/>
    <n v="8149"/>
    <n v="6491"/>
    <n v="5.3"/>
    <x v="0"/>
    <n v="0.42"/>
    <x v="2"/>
    <n v="673"/>
    <n v="1"/>
    <n v="0.2034"/>
    <n v="20.34"/>
    <n v="7595"/>
    <n v="280"/>
    <s v="Local Market"/>
    <s v="Yes"/>
    <n v="1791038"/>
    <n v="79.32362359636457"/>
    <n v="99.962582694746516"/>
    <n v="364297.12920000008"/>
    <n v="1426740.8707999999"/>
    <n v="1798633"/>
  </r>
  <r>
    <s v="F0812"/>
    <x v="3"/>
    <s v="Abidjan"/>
    <x v="3"/>
    <x v="1"/>
    <x v="2"/>
    <n v="0.68"/>
    <n v="5487"/>
    <n v="4311"/>
    <n v="2.7"/>
    <x v="1"/>
    <n v="0.41"/>
    <x v="2"/>
    <n v="629"/>
    <n v="14"/>
    <n v="0.21420000000000003"/>
    <n v="21.42"/>
    <n v="5372"/>
    <n v="91"/>
    <s v="Processor"/>
    <s v="No"/>
    <n v="382377"/>
    <n v="77.491327276150287"/>
    <n v="99.837781657721877"/>
    <n v="81905.15340000001"/>
    <n v="300471.84659999999"/>
    <n v="387749"/>
  </r>
  <r>
    <s v="F0434"/>
    <x v="0"/>
    <s v="Kara"/>
    <x v="1"/>
    <x v="0"/>
    <x v="0"/>
    <n v="1.5"/>
    <n v="12546"/>
    <n v="10541"/>
    <n v="1"/>
    <x v="2"/>
    <n v="0.97"/>
    <x v="2"/>
    <n v="200"/>
    <n v="7"/>
    <n v="0.1598"/>
    <n v="15.98"/>
    <n v="18887"/>
    <n v="300"/>
    <s v="Local Market"/>
    <s v="Yes"/>
    <n v="3111590"/>
    <n v="83.513085002700876"/>
    <n v="99.993611197271221"/>
    <n v="497232.08199999994"/>
    <n v="2614357.9180000001"/>
    <n v="3130477"/>
  </r>
  <r>
    <s v="F0974"/>
    <x v="1"/>
    <s v="Lagos"/>
    <x v="0"/>
    <x v="1"/>
    <x v="0"/>
    <n v="6.79"/>
    <n v="36460"/>
    <n v="31855"/>
    <n v="12.1"/>
    <x v="2"/>
    <n v="0.9"/>
    <x v="1"/>
    <n v="490"/>
    <n v="3"/>
    <n v="0.1263"/>
    <n v="12.63"/>
    <n v="91738"/>
    <n v="416"/>
    <s v="Local Market"/>
    <s v="Yes"/>
    <n v="13026936"/>
    <n v="86.759027499273174"/>
    <n v="99.996264866403422"/>
    <n v="1645302.0167999994"/>
    <n v="11381633.983200001"/>
    <n v="13118674"/>
  </r>
  <r>
    <s v="F1040"/>
    <x v="0"/>
    <s v="Kara"/>
    <x v="4"/>
    <x v="0"/>
    <x v="0"/>
    <n v="1.76"/>
    <n v="16135"/>
    <n v="10297"/>
    <n v="22"/>
    <x v="4"/>
    <n v="1.33"/>
    <x v="2"/>
    <n v="3173"/>
    <n v="30"/>
    <n v="0.36180000000000001"/>
    <n v="36.18"/>
    <n v="24271"/>
    <n v="348"/>
    <s v="Local Market"/>
    <s v="No"/>
    <n v="3520079"/>
    <n v="63.382973402739573"/>
    <n v="99.91047723842172"/>
    <n v="1273564.5822000001"/>
    <n v="2246514.4177999999"/>
    <n v="3544350"/>
  </r>
  <r>
    <s v="F0351"/>
    <x v="2"/>
    <s v="Ouémé"/>
    <x v="2"/>
    <x v="1"/>
    <x v="7"/>
    <n v="2.65"/>
    <n v="63836"/>
    <n v="42655"/>
    <n v="1.7"/>
    <x v="2"/>
    <n v="0.15"/>
    <x v="0"/>
    <n v="200"/>
    <n v="4"/>
    <n v="0.33179999999999998"/>
    <n v="33.18"/>
    <n v="57017"/>
    <n v="393"/>
    <s v="Local Market"/>
    <s v="No"/>
    <n v="16538564"/>
    <n v="66.590428288108754"/>
    <n v="99.998794859908784"/>
    <n v="5487495.5351999998"/>
    <n v="11051068.4648"/>
    <n v="16595581"/>
  </r>
  <r>
    <s v="F0999"/>
    <x v="3"/>
    <s v="Bouaké"/>
    <x v="0"/>
    <x v="0"/>
    <x v="7"/>
    <n v="1.19"/>
    <n v="27733"/>
    <n v="19413"/>
    <n v="56.4"/>
    <x v="3"/>
    <n v="2.41"/>
    <x v="2"/>
    <n v="9204"/>
    <n v="4"/>
    <n v="0.3"/>
    <n v="30"/>
    <n v="42162"/>
    <n v="456"/>
    <s v="Local Market"/>
    <s v="No"/>
    <n v="8712439"/>
    <n v="69.662881266661941"/>
    <n v="99.894866710658775"/>
    <n v="2613731.7000000002"/>
    <n v="6098707.2999999998"/>
    <n v="8754601"/>
  </r>
  <r>
    <s v="F1256"/>
    <x v="1"/>
    <s v="Lagos"/>
    <x v="2"/>
    <x v="0"/>
    <x v="2"/>
    <n v="3.56"/>
    <n v="29879"/>
    <n v="11951"/>
    <n v="31.4"/>
    <x v="0"/>
    <n v="1.55"/>
    <x v="2"/>
    <n v="5142"/>
    <n v="60"/>
    <n v="0.6"/>
    <n v="60"/>
    <n v="39749"/>
    <n v="121"/>
    <s v="Local Market"/>
    <s v="No"/>
    <n v="1386720"/>
    <n v="38.885387624967663"/>
    <n v="99.639529495558605"/>
    <n v="832032"/>
    <n v="554688"/>
    <n v="1426469"/>
  </r>
  <r>
    <s v="F1364"/>
    <x v="2"/>
    <s v="Ouémé"/>
    <x v="3"/>
    <x v="0"/>
    <x v="7"/>
    <n v="4.33"/>
    <n v="126777"/>
    <n v="87818"/>
    <n v="18.899999999999999"/>
    <x v="1"/>
    <n v="1.43"/>
    <x v="0"/>
    <n v="3753"/>
    <n v="4"/>
    <n v="0.30730000000000002"/>
    <n v="30.73"/>
    <n v="153594"/>
    <n v="281"/>
    <s v="Processor"/>
    <s v="Yes"/>
    <n v="24272743"/>
    <n v="68.834426856961812"/>
    <n v="99.984635436741911"/>
    <n v="7459013.9239000008"/>
    <n v="16813729.076099999"/>
    <n v="24426337"/>
  </r>
  <r>
    <s v="F0689"/>
    <x v="1"/>
    <s v="Kano"/>
    <x v="3"/>
    <x v="0"/>
    <x v="3"/>
    <n v="0.78"/>
    <n v="2258"/>
    <n v="1755"/>
    <n v="5.0999999999999996"/>
    <x v="2"/>
    <n v="1.29"/>
    <x v="0"/>
    <n v="217"/>
    <n v="14"/>
    <n v="0.2225"/>
    <n v="22.25"/>
    <n v="19357"/>
    <n v="354"/>
    <s v="Processor"/>
    <s v="No"/>
    <n v="595484"/>
    <n v="75.302201707433298"/>
    <n v="99.964706322447597"/>
    <n v="132495.19"/>
    <n v="462988.81"/>
    <n v="614841"/>
  </r>
  <r>
    <s v="F0117"/>
    <x v="4"/>
    <s v="Eastern"/>
    <x v="1"/>
    <x v="0"/>
    <x v="6"/>
    <n v="3.36"/>
    <n v="59428"/>
    <n v="46526"/>
    <n v="20.399999999999999"/>
    <x v="3"/>
    <n v="1.49"/>
    <x v="1"/>
    <n v="3641"/>
    <n v="5"/>
    <n v="0.21710000000000002"/>
    <n v="21.71"/>
    <n v="69888"/>
    <n v="259"/>
    <s v="Local Market"/>
    <s v="Yes"/>
    <n v="11856203"/>
    <n v="77.831213334696159"/>
    <n v="99.969470298356768"/>
    <n v="2573981.6713000014"/>
    <n v="9282221.3286999986"/>
    <n v="11926091"/>
  </r>
  <r>
    <s v="F0772"/>
    <x v="4"/>
    <s v="Greater Accra"/>
    <x v="3"/>
    <x v="0"/>
    <x v="3"/>
    <n v="0.89"/>
    <n v="1721"/>
    <n v="1601"/>
    <n v="43.3"/>
    <x v="0"/>
    <n v="2.73"/>
    <x v="1"/>
    <n v="5727"/>
    <n v="3"/>
    <n v="6.9699999999999998E-2"/>
    <n v="6.97"/>
    <n v="22506"/>
    <n v="372"/>
    <s v="Local Market"/>
    <s v="No"/>
    <n v="561384"/>
    <n v="89.444165031084623"/>
    <n v="99.019164568668756"/>
    <n v="39128.464800000016"/>
    <n v="522255.53519999998"/>
    <n v="583890"/>
  </r>
  <r>
    <s v="F1419"/>
    <x v="3"/>
    <s v="Yamoussoukro"/>
    <x v="0"/>
    <x v="1"/>
    <x v="3"/>
    <n v="0.45"/>
    <n v="1366"/>
    <n v="1290"/>
    <n v="9.8000000000000007"/>
    <x v="2"/>
    <n v="0.87"/>
    <x v="0"/>
    <n v="403"/>
    <n v="3"/>
    <n v="5.5500000000000001E-2"/>
    <n v="5.55"/>
    <n v="7057"/>
    <n v="381"/>
    <s v="Local Market"/>
    <s v="No"/>
    <n v="479116"/>
    <n v="93.07901960824644"/>
    <n v="99.917107696231582"/>
    <n v="26590.938000000024"/>
    <n v="452525.06199999998"/>
    <n v="486173"/>
  </r>
  <r>
    <s v="F0185"/>
    <x v="3"/>
    <s v="Bouaké"/>
    <x v="1"/>
    <x v="0"/>
    <x v="5"/>
    <n v="2.48"/>
    <n v="3285"/>
    <n v="1977"/>
    <n v="20.9"/>
    <x v="1"/>
    <n v="1.55"/>
    <x v="1"/>
    <n v="5742"/>
    <n v="30"/>
    <n v="0.39810000000000001"/>
    <n v="39.81"/>
    <n v="31834"/>
    <n v="244"/>
    <s v="Processor"/>
    <s v="No"/>
    <n v="439989"/>
    <n v="56.128967663721355"/>
    <n v="98.783018208099222"/>
    <n v="175159.62089999998"/>
    <n v="264829.37910000002"/>
    <n v="471823"/>
  </r>
  <r>
    <s v="F0810"/>
    <x v="4"/>
    <s v="Greater Accra"/>
    <x v="0"/>
    <x v="1"/>
    <x v="4"/>
    <n v="2.2000000000000002"/>
    <n v="4716"/>
    <n v="2827"/>
    <n v="2.4"/>
    <x v="0"/>
    <n v="0.84"/>
    <x v="1"/>
    <n v="388"/>
    <n v="30"/>
    <n v="0.40039999999999998"/>
    <n v="40.04"/>
    <n v="39838"/>
    <n v="295"/>
    <s v="Processor"/>
    <s v="Yes"/>
    <n v="785400"/>
    <n v="57.06545748014512"/>
    <n v="99.952983260586649"/>
    <n v="314474.15999999997"/>
    <n v="470925.84"/>
    <n v="825238"/>
  </r>
  <r>
    <s v="F0009"/>
    <x v="0"/>
    <s v="Central"/>
    <x v="2"/>
    <x v="0"/>
    <x v="2"/>
    <n v="2.2000000000000002"/>
    <n v="25127"/>
    <n v="10050"/>
    <n v="13.6"/>
    <x v="1"/>
    <n v="0.4"/>
    <x v="0"/>
    <n v="2902"/>
    <n v="60"/>
    <n v="0.6"/>
    <n v="60"/>
    <n v="19005"/>
    <n v="75"/>
    <s v="Processor"/>
    <s v="No"/>
    <n v="724306"/>
    <n v="38.977278689539105"/>
    <n v="99.609584682589116"/>
    <n v="434583.6"/>
    <n v="289722.40000000002"/>
    <n v="743311"/>
  </r>
  <r>
    <s v="F0691"/>
    <x v="3"/>
    <s v="Korhogo"/>
    <x v="1"/>
    <x v="0"/>
    <x v="2"/>
    <n v="2.0499999999999998"/>
    <n v="24945"/>
    <n v="15730"/>
    <n v="40.200000000000003"/>
    <x v="0"/>
    <n v="1.0900000000000001"/>
    <x v="2"/>
    <n v="6341"/>
    <n v="30"/>
    <n v="0.36939999999999995"/>
    <n v="36.94"/>
    <n v="13634"/>
    <n v="89"/>
    <s v="Local Market"/>
    <s v="No"/>
    <n v="1365996"/>
    <n v="62.436818393337347"/>
    <n v="99.540384016004296"/>
    <n v="504598.92239999992"/>
    <n v="861397.07760000008"/>
    <n v="1379630"/>
  </r>
  <r>
    <s v="F0047"/>
    <x v="2"/>
    <s v="Zou"/>
    <x v="1"/>
    <x v="1"/>
    <x v="2"/>
    <n v="6.08"/>
    <n v="35505"/>
    <n v="26639"/>
    <n v="29.3"/>
    <x v="2"/>
    <n v="1.07"/>
    <x v="0"/>
    <n v="997"/>
    <n v="14"/>
    <n v="0.24969999999999998"/>
    <n v="24.97"/>
    <n v="59660"/>
    <n v="84"/>
    <s v="Local Market"/>
    <s v="Yes"/>
    <n v="2154643"/>
    <n v="73.00846554875281"/>
    <n v="99.954974545037416"/>
    <n v="538014.35710000014"/>
    <n v="1616628.6428999999"/>
    <n v="2214303"/>
  </r>
  <r>
    <s v="F1470"/>
    <x v="2"/>
    <s v="Zou"/>
    <x v="3"/>
    <x v="1"/>
    <x v="0"/>
    <n v="3.31"/>
    <n v="30048"/>
    <n v="17980"/>
    <n v="60.5"/>
    <x v="1"/>
    <n v="2.21"/>
    <x v="0"/>
    <n v="15039"/>
    <n v="30"/>
    <n v="0.40159999999999996"/>
    <n v="40.159999999999997"/>
    <n v="51800"/>
    <n v="280"/>
    <s v="Local Market"/>
    <s v="Yes"/>
    <n v="4917217"/>
    <n v="59.216192112041476"/>
    <n v="99.697344565333552"/>
    <n v="1974754.3471999997"/>
    <n v="2942462.6528000003"/>
    <n v="4969017"/>
  </r>
  <r>
    <s v="F0818"/>
    <x v="0"/>
    <s v="Lomé"/>
    <x v="4"/>
    <x v="0"/>
    <x v="5"/>
    <n v="1.27"/>
    <n v="1706"/>
    <n v="1541"/>
    <n v="3.7"/>
    <x v="0"/>
    <n v="0.25"/>
    <x v="2"/>
    <n v="516"/>
    <n v="1"/>
    <n v="9.6500000000000002E-2"/>
    <n v="9.65"/>
    <n v="16413"/>
    <n v="276"/>
    <s v="Local Market"/>
    <s v="No"/>
    <n v="404134"/>
    <n v="86.823843470527663"/>
    <n v="99.87730265582681"/>
    <n v="38998.931000000041"/>
    <n v="365135.06899999996"/>
    <n v="420547"/>
  </r>
  <r>
    <s v="F1130"/>
    <x v="1"/>
    <s v="Lagos"/>
    <x v="2"/>
    <x v="1"/>
    <x v="5"/>
    <n v="6.57"/>
    <n v="7926"/>
    <n v="4597"/>
    <n v="14.5"/>
    <x v="0"/>
    <n v="1.38"/>
    <x v="0"/>
    <n v="2535"/>
    <n v="30"/>
    <n v="0.4199"/>
    <n v="41.99"/>
    <n v="100565"/>
    <n v="271"/>
    <s v="Local Market"/>
    <s v="No"/>
    <n v="1130230"/>
    <n v="53.270156524847764"/>
    <n v="99.794035562380415"/>
    <n v="474583.57699999993"/>
    <n v="655646.42300000007"/>
    <n v="1230795"/>
  </r>
  <r>
    <s v="F1019"/>
    <x v="0"/>
    <s v="Savanes"/>
    <x v="2"/>
    <x v="0"/>
    <x v="2"/>
    <n v="1.56"/>
    <n v="24238"/>
    <n v="18782"/>
    <n v="33.200000000000003"/>
    <x v="1"/>
    <n v="0.96"/>
    <x v="0"/>
    <n v="7350"/>
    <n v="14"/>
    <n v="0.22510000000000002"/>
    <n v="22.51"/>
    <n v="16392"/>
    <n v="91"/>
    <s v="Local Market"/>
    <s v="No"/>
    <n v="1668329"/>
    <n v="76.736037723753654"/>
    <n v="99.563725981928158"/>
    <n v="375540.85790000018"/>
    <n v="1292788.1420999998"/>
    <n v="1684721"/>
  </r>
  <r>
    <s v="F0033"/>
    <x v="3"/>
    <s v="Korhogo"/>
    <x v="3"/>
    <x v="1"/>
    <x v="2"/>
    <n v="2.88"/>
    <n v="17878"/>
    <n v="10312"/>
    <n v="30.1"/>
    <x v="1"/>
    <n v="0.93"/>
    <x v="2"/>
    <n v="7206"/>
    <n v="30"/>
    <n v="0.42320000000000002"/>
    <n v="42.32"/>
    <n v="28086"/>
    <n v="98"/>
    <s v="Local Market"/>
    <s v="No"/>
    <n v="965179"/>
    <n v="56.049014834913137"/>
    <n v="99.274513850785041"/>
    <n v="408463.75280000002"/>
    <n v="556715.24719999998"/>
    <n v="993265"/>
  </r>
  <r>
    <s v="F0204"/>
    <x v="1"/>
    <s v="Kano"/>
    <x v="0"/>
    <x v="1"/>
    <x v="1"/>
    <n v="3.42"/>
    <n v="30313"/>
    <n v="23444"/>
    <n v="6.9"/>
    <x v="2"/>
    <n v="1.41"/>
    <x v="0"/>
    <n v="285"/>
    <n v="5"/>
    <n v="0.2266"/>
    <n v="22.66"/>
    <n v="53528"/>
    <n v="311"/>
    <s v="Local Market"/>
    <s v="No"/>
    <n v="7164361"/>
    <n v="76.766445111583167"/>
    <n v="99.996051477100849"/>
    <n v="1623444.2026000004"/>
    <n v="5540916.7973999996"/>
    <n v="7217889"/>
  </r>
  <r>
    <s v="F0127"/>
    <x v="3"/>
    <s v="Abidjan"/>
    <x v="1"/>
    <x v="1"/>
    <x v="6"/>
    <n v="5.12"/>
    <n v="70703"/>
    <n v="59051"/>
    <n v="27"/>
    <x v="0"/>
    <n v="1.1599999999999999"/>
    <x v="0"/>
    <n v="3918"/>
    <n v="3"/>
    <n v="0.1648"/>
    <n v="16.48"/>
    <n v="123350"/>
    <n v="344"/>
    <s v="Local Market"/>
    <s v="Yes"/>
    <n v="19983141"/>
    <n v="83.007618600381335"/>
    <n v="99.980513755483244"/>
    <n v="3293221.6368000004"/>
    <n v="16689919.3632"/>
    <n v="20106491"/>
  </r>
  <r>
    <s v="F0049"/>
    <x v="0"/>
    <s v="Plateaux"/>
    <x v="2"/>
    <x v="0"/>
    <x v="3"/>
    <n v="3.93"/>
    <n v="12469"/>
    <n v="10195"/>
    <n v="6"/>
    <x v="2"/>
    <n v="1.1599999999999999"/>
    <x v="2"/>
    <n v="218"/>
    <n v="14"/>
    <n v="0.18230000000000002"/>
    <n v="18.23"/>
    <n v="113579"/>
    <n v="264"/>
    <s v="Local Market"/>
    <s v="Yes"/>
    <n v="2550769"/>
    <n v="78.284211045253855"/>
    <n v="99.991817885651585"/>
    <n v="465005.18870000006"/>
    <n v="2085763.8112999999"/>
    <n v="2664348"/>
  </r>
  <r>
    <s v="F0311"/>
    <x v="2"/>
    <s v="Borgou"/>
    <x v="0"/>
    <x v="0"/>
    <x v="0"/>
    <n v="4.1100000000000003"/>
    <n v="36796"/>
    <n v="27821"/>
    <n v="1.5"/>
    <x v="2"/>
    <n v="0.35"/>
    <x v="1"/>
    <n v="200"/>
    <n v="14"/>
    <n v="0.24390000000000001"/>
    <n v="24.39"/>
    <n v="51132"/>
    <n v="289"/>
    <s v="Local Market"/>
    <s v="Yes"/>
    <n v="7908535"/>
    <n v="75.124289916902313"/>
    <n v="99.997487332070548"/>
    <n v="1928891.6864999998"/>
    <n v="5979643.3135000002"/>
    <n v="7959667"/>
  </r>
  <r>
    <s v="F0463"/>
    <x v="1"/>
    <s v="Lagos"/>
    <x v="4"/>
    <x v="0"/>
    <x v="3"/>
    <n v="3.03"/>
    <n v="6992"/>
    <n v="6347"/>
    <n v="8.3000000000000007"/>
    <x v="2"/>
    <n v="1.2"/>
    <x v="1"/>
    <n v="341"/>
    <n v="3"/>
    <n v="9.2200000000000004E-2"/>
    <n v="9.2200000000000006"/>
    <n v="46524"/>
    <n v="337"/>
    <s v="Local Market"/>
    <s v="Yes"/>
    <n v="2070685"/>
    <n v="88.785181009527165"/>
    <n v="99.983893890494514"/>
    <n v="190917.15700000012"/>
    <n v="1879767.8429999999"/>
    <n v="2117209"/>
  </r>
  <r>
    <s v="F0768"/>
    <x v="2"/>
    <s v="Ouémé"/>
    <x v="4"/>
    <x v="0"/>
    <x v="2"/>
    <n v="1.1000000000000001"/>
    <n v="15578"/>
    <n v="13605"/>
    <n v="36.700000000000003"/>
    <x v="1"/>
    <n v="1.5"/>
    <x v="2"/>
    <n v="6655"/>
    <n v="7"/>
    <n v="0.12659999999999999"/>
    <n v="12.66"/>
    <n v="12181"/>
    <n v="95"/>
    <s v="Local Market"/>
    <s v="Yes"/>
    <n v="1260715"/>
    <n v="86.504198379129164"/>
    <n v="99.47717645432148"/>
    <n v="159606.51900000009"/>
    <n v="1101108.4809999999"/>
    <n v="1272896"/>
  </r>
  <r>
    <s v="F0909"/>
    <x v="0"/>
    <s v="Lomé"/>
    <x v="1"/>
    <x v="0"/>
    <x v="4"/>
    <n v="6.47"/>
    <n v="9853"/>
    <n v="7575"/>
    <n v="30.3"/>
    <x v="0"/>
    <n v="1.42"/>
    <x v="0"/>
    <n v="4223"/>
    <n v="14"/>
    <n v="0.2311"/>
    <n v="23.11"/>
    <n v="81347"/>
    <n v="206"/>
    <s v="Processor"/>
    <s v="Yes"/>
    <n v="1459276"/>
    <n v="72.830102912912508"/>
    <n v="99.725890110688979"/>
    <n v="337238.68359999987"/>
    <n v="1122037.3164000001"/>
    <n v="1540623"/>
  </r>
  <r>
    <s v="F0682"/>
    <x v="0"/>
    <s v="Plateaux"/>
    <x v="1"/>
    <x v="0"/>
    <x v="6"/>
    <n v="3.79"/>
    <n v="49909"/>
    <n v="42342"/>
    <n v="27.7"/>
    <x v="0"/>
    <n v="1.4"/>
    <x v="0"/>
    <n v="2849"/>
    <n v="1"/>
    <n v="0.15160000000000001"/>
    <n v="15.16"/>
    <n v="131274"/>
    <n v="276"/>
    <s v="Processor"/>
    <s v="No"/>
    <n v="11435406"/>
    <n v="83.877123343950046"/>
    <n v="99.975368904473882"/>
    <n v="1733607.5495999996"/>
    <n v="9701798.4504000004"/>
    <n v="11566680"/>
  </r>
  <r>
    <s v="F0381"/>
    <x v="1"/>
    <s v="Kano"/>
    <x v="2"/>
    <x v="0"/>
    <x v="0"/>
    <n v="3.5"/>
    <n v="43208"/>
    <n v="27389"/>
    <n v="36.299999999999997"/>
    <x v="2"/>
    <n v="1.1200000000000001"/>
    <x v="0"/>
    <n v="1442"/>
    <n v="30"/>
    <n v="0.36609999999999998"/>
    <n v="36.61"/>
    <n v="50949"/>
    <n v="345"/>
    <s v="Local Market"/>
    <s v="Yes"/>
    <n v="9302322"/>
    <n v="63.044702925853436"/>
    <n v="99.984582933606859"/>
    <n v="3405580.0841999995"/>
    <n v="5896741.9158000005"/>
    <n v="9353271"/>
  </r>
  <r>
    <s v="F0274"/>
    <x v="1"/>
    <s v="Enugu"/>
    <x v="0"/>
    <x v="1"/>
    <x v="7"/>
    <n v="3.5"/>
    <n v="84330"/>
    <n v="54679"/>
    <n v="10.8"/>
    <x v="0"/>
    <n v="1.17"/>
    <x v="0"/>
    <n v="1658"/>
    <n v="7"/>
    <n v="0.35159999999999997"/>
    <n v="35.159999999999997"/>
    <n v="101629"/>
    <n v="438"/>
    <s v="Processor"/>
    <s v="Yes"/>
    <n v="23606621"/>
    <n v="64.562053531576566"/>
    <n v="99.993006653801942"/>
    <n v="8300087.9435999971"/>
    <n v="15306533.056400003"/>
    <n v="23708250"/>
  </r>
  <r>
    <s v="F1048"/>
    <x v="1"/>
    <s v="Enugu"/>
    <x v="0"/>
    <x v="0"/>
    <x v="6"/>
    <n v="8.69"/>
    <n v="74187"/>
    <n v="63199"/>
    <n v="3.7"/>
    <x v="0"/>
    <n v="1.41"/>
    <x v="0"/>
    <n v="548"/>
    <n v="2"/>
    <n v="0.14810000000000001"/>
    <n v="14.81"/>
    <n v="231797"/>
    <n v="378"/>
    <s v="Local Market"/>
    <s v="No"/>
    <n v="23417985"/>
    <n v="84.355033046393416"/>
    <n v="99.997682853905374"/>
    <n v="3468203.5784999989"/>
    <n v="19949781.421500001"/>
    <n v="23649782"/>
  </r>
  <r>
    <s v="F0919"/>
    <x v="4"/>
    <s v="Ashanti"/>
    <x v="3"/>
    <x v="1"/>
    <x v="3"/>
    <n v="3.92"/>
    <n v="12405"/>
    <n v="4962"/>
    <n v="31.9"/>
    <x v="1"/>
    <n v="1.44"/>
    <x v="2"/>
    <n v="7306"/>
    <n v="60"/>
    <n v="0.6"/>
    <n v="60"/>
    <n v="111810"/>
    <n v="312"/>
    <s v="Processor"/>
    <s v="No"/>
    <n v="1413547"/>
    <n v="37.067965073094364"/>
    <n v="99.521030158841512"/>
    <n v="848128.2"/>
    <n v="565418.80000000005"/>
    <n v="1525357"/>
  </r>
  <r>
    <s v="F0757"/>
    <x v="1"/>
    <s v="Rivers"/>
    <x v="0"/>
    <x v="1"/>
    <x v="7"/>
    <n v="0.44"/>
    <n v="9833"/>
    <n v="7421"/>
    <n v="3.2"/>
    <x v="2"/>
    <n v="0.26"/>
    <x v="0"/>
    <n v="200"/>
    <n v="2"/>
    <n v="0.2452"/>
    <n v="24.52"/>
    <n v="15862"/>
    <n v="484"/>
    <s v="Local Market"/>
    <s v="Yes"/>
    <n v="3539785"/>
    <n v="75.143278227563087"/>
    <n v="99.994375144664247"/>
    <n v="867955.28200000012"/>
    <n v="2671829.7179999999"/>
    <n v="3555647"/>
  </r>
  <r>
    <s v="F0482"/>
    <x v="1"/>
    <s v="Rivers"/>
    <x v="4"/>
    <x v="1"/>
    <x v="3"/>
    <n v="1.92"/>
    <n v="5914"/>
    <n v="4747"/>
    <n v="13.8"/>
    <x v="1"/>
    <n v="0.95"/>
    <x v="0"/>
    <n v="3630"/>
    <n v="14"/>
    <n v="0.19719999999999999"/>
    <n v="19.72"/>
    <n v="49604"/>
    <n v="324"/>
    <s v="Local Market"/>
    <s v="Yes"/>
    <n v="1469414"/>
    <n v="77.65843190798266"/>
    <n v="99.761029823214727"/>
    <n v="289768.44079999998"/>
    <n v="1179645.5592"/>
    <n v="1519018"/>
  </r>
  <r>
    <s v="F0396"/>
    <x v="3"/>
    <s v="Abidjan"/>
    <x v="4"/>
    <x v="1"/>
    <x v="6"/>
    <n v="2.86"/>
    <n v="29837"/>
    <n v="24403"/>
    <n v="4.8"/>
    <x v="2"/>
    <n v="0.7"/>
    <x v="0"/>
    <n v="203"/>
    <n v="4"/>
    <n v="0.18210000000000001"/>
    <n v="18.21"/>
    <n v="49583"/>
    <n v="443"/>
    <s v="Local Market"/>
    <s v="No"/>
    <n v="10652638"/>
    <n v="81.411069909694433"/>
    <n v="99.998103197457795"/>
    <n v="1939845.3798000012"/>
    <n v="8712792.6201999988"/>
    <n v="10702221"/>
  </r>
  <r>
    <s v="F0840"/>
    <x v="0"/>
    <s v="Savanes"/>
    <x v="4"/>
    <x v="0"/>
    <x v="7"/>
    <n v="8.5500000000000007"/>
    <n v="226200"/>
    <n v="159471"/>
    <n v="26.7"/>
    <x v="2"/>
    <n v="1.06"/>
    <x v="0"/>
    <n v="774"/>
    <n v="5"/>
    <n v="0.29499999999999998"/>
    <n v="29.5"/>
    <n v="222642"/>
    <n v="360"/>
    <s v="Local Market"/>
    <s v="No"/>
    <n v="56612049"/>
    <n v="70.223826051944229"/>
    <n v="99.998638155699666"/>
    <n v="16700554.454999998"/>
    <n v="39911494.545000002"/>
    <n v="56834691"/>
  </r>
  <r>
    <s v="F1467"/>
    <x v="2"/>
    <s v="Borgou"/>
    <x v="3"/>
    <x v="0"/>
    <x v="3"/>
    <n v="1.71"/>
    <n v="5860"/>
    <n v="4784"/>
    <n v="5.3"/>
    <x v="2"/>
    <n v="0.84"/>
    <x v="2"/>
    <n v="200"/>
    <n v="14"/>
    <n v="0.18350000000000002"/>
    <n v="18.350000000000001"/>
    <n v="32222"/>
    <n v="248"/>
    <s v="Local Market"/>
    <s v="Yes"/>
    <n v="1142146"/>
    <n v="79.409708796561219"/>
    <n v="99.982969563203355"/>
    <n v="209583.79099999997"/>
    <n v="932562.20900000003"/>
    <n v="1174368"/>
  </r>
  <r>
    <s v="F1454"/>
    <x v="1"/>
    <s v="Katsina"/>
    <x v="0"/>
    <x v="1"/>
    <x v="1"/>
    <n v="0.81"/>
    <n v="4012"/>
    <n v="3120"/>
    <n v="43"/>
    <x v="2"/>
    <n v="1.74"/>
    <x v="0"/>
    <n v="1575"/>
    <n v="2"/>
    <n v="0.2223"/>
    <n v="22.23"/>
    <n v="14172"/>
    <n v="301"/>
    <s v="Processor"/>
    <s v="Yes"/>
    <n v="913982"/>
    <n v="76.582528481264973"/>
    <n v="99.830308332453455"/>
    <n v="203178.1986"/>
    <n v="710803.8014"/>
    <n v="928154"/>
  </r>
  <r>
    <s v="F0015"/>
    <x v="0"/>
    <s v="Central"/>
    <x v="3"/>
    <x v="0"/>
    <x v="1"/>
    <n v="5.6"/>
    <n v="68863"/>
    <n v="54938"/>
    <n v="35.299999999999997"/>
    <x v="2"/>
    <n v="1.71"/>
    <x v="0"/>
    <n v="1262"/>
    <n v="2"/>
    <n v="0.20219999999999999"/>
    <n v="20.22"/>
    <n v="123925"/>
    <n v="269"/>
    <s v="Local Market"/>
    <s v="Yes"/>
    <n v="14505352"/>
    <n v="79.104181468434845"/>
    <n v="99.991373462953774"/>
    <n v="2932982.1743999999"/>
    <n v="11572369.8256"/>
    <n v="14629277"/>
  </r>
  <r>
    <s v="F1127"/>
    <x v="1"/>
    <s v="Oyo"/>
    <x v="3"/>
    <x v="1"/>
    <x v="7"/>
    <n v="1.06"/>
    <n v="19674"/>
    <n v="14159"/>
    <n v="2.6"/>
    <x v="2"/>
    <n v="0.28999999999999998"/>
    <x v="0"/>
    <n v="200"/>
    <n v="1"/>
    <n v="0.28029999999999999"/>
    <n v="28.03"/>
    <n v="35769"/>
    <n v="336"/>
    <s v="Export"/>
    <s v="No"/>
    <n v="4673881"/>
    <n v="71.4233999490408"/>
    <n v="99.995753399934173"/>
    <n v="1310088.8443"/>
    <n v="3363792.1557"/>
    <n v="4709650"/>
  </r>
  <r>
    <s v="F0862"/>
    <x v="4"/>
    <s v="Central"/>
    <x v="3"/>
    <x v="0"/>
    <x v="5"/>
    <n v="1.21"/>
    <n v="1392"/>
    <n v="1043"/>
    <n v="15.2"/>
    <x v="2"/>
    <n v="1.39"/>
    <x v="0"/>
    <n v="675"/>
    <n v="14"/>
    <n v="0.25030000000000002"/>
    <n v="25.03"/>
    <n v="18093"/>
    <n v="220"/>
    <s v="Local Market"/>
    <s v="Yes"/>
    <n v="208398"/>
    <n v="68.98109885161"/>
    <n v="99.701974912910458"/>
    <n v="52162.01939999999"/>
    <n v="156235.98060000001"/>
    <n v="226491"/>
  </r>
  <r>
    <s v="F0312"/>
    <x v="3"/>
    <s v="Abidjan"/>
    <x v="0"/>
    <x v="1"/>
    <x v="7"/>
    <n v="5.47"/>
    <n v="91186"/>
    <n v="63629"/>
    <n v="50.2"/>
    <x v="1"/>
    <n v="1.17"/>
    <x v="2"/>
    <n v="11058"/>
    <n v="5"/>
    <n v="0.30219999999999997"/>
    <n v="30.22"/>
    <n v="124122"/>
    <n v="385"/>
    <s v="Processor"/>
    <s v="Yes"/>
    <n v="24117014"/>
    <n v="69.422705145501425"/>
    <n v="99.954383325929939"/>
    <n v="7288161.6308000013"/>
    <n v="16828852.369199999"/>
    <n v="24241136"/>
  </r>
  <r>
    <s v="F1370"/>
    <x v="0"/>
    <s v="Lomé"/>
    <x v="3"/>
    <x v="0"/>
    <x v="6"/>
    <n v="1.0900000000000001"/>
    <n v="11301"/>
    <n v="9278"/>
    <n v="57.3"/>
    <x v="1"/>
    <n v="2.58"/>
    <x v="2"/>
    <n v="12254"/>
    <n v="3"/>
    <n v="0.17899999999999999"/>
    <n v="17.899999999999999"/>
    <n v="23911"/>
    <n v="305"/>
    <s v="Local Market"/>
    <s v="No"/>
    <n v="2765328"/>
    <n v="81.396190430436391"/>
    <n v="99.560668698523145"/>
    <n v="494993.71200000029"/>
    <n v="2270334.2879999997"/>
    <n v="2789239"/>
  </r>
  <r>
    <s v="F0039"/>
    <x v="4"/>
    <s v="Northern"/>
    <x v="1"/>
    <x v="0"/>
    <x v="0"/>
    <n v="2.84"/>
    <n v="25662"/>
    <n v="22492"/>
    <n v="1.7"/>
    <x v="0"/>
    <n v="0.78"/>
    <x v="2"/>
    <n v="250"/>
    <n v="7"/>
    <n v="0.1235"/>
    <n v="12.35"/>
    <n v="40503"/>
    <n v="305"/>
    <s v="Processor"/>
    <s v="No"/>
    <n v="6750707"/>
    <n v="87.127252514647623"/>
    <n v="99.996318770881771"/>
    <n v="833712.3144999994"/>
    <n v="5916994.6855000006"/>
    <n v="6791210"/>
  </r>
  <r>
    <s v="F1031"/>
    <x v="2"/>
    <s v="Borgou"/>
    <x v="1"/>
    <x v="0"/>
    <x v="0"/>
    <n v="2.44"/>
    <n v="20083"/>
    <n v="11585"/>
    <n v="10.6"/>
    <x v="2"/>
    <n v="0.54"/>
    <x v="0"/>
    <n v="383"/>
    <n v="30"/>
    <n v="0.42310000000000003"/>
    <n v="42.31"/>
    <n v="20573"/>
    <n v="241"/>
    <s v="Local Market"/>
    <s v="No"/>
    <n v="2743110"/>
    <n v="57.260552639358423"/>
    <n v="99.986141681227551"/>
    <n v="1160609.841"/>
    <n v="1582500.159"/>
    <n v="2763683"/>
  </r>
  <r>
    <s v="F1344"/>
    <x v="0"/>
    <s v="Kara"/>
    <x v="3"/>
    <x v="0"/>
    <x v="3"/>
    <n v="0.76"/>
    <n v="1306"/>
    <n v="1062"/>
    <n v="58.8"/>
    <x v="1"/>
    <n v="2.79"/>
    <x v="0"/>
    <n v="10123"/>
    <n v="14"/>
    <n v="0.18640000000000001"/>
    <n v="18.64"/>
    <n v="14544"/>
    <n v="305"/>
    <s v="Local Market"/>
    <s v="No"/>
    <n v="296004"/>
    <n v="77.549639476023032"/>
    <n v="96.740278475469168"/>
    <n v="55175.145599999989"/>
    <n v="240828.85440000001"/>
    <n v="310548"/>
  </r>
  <r>
    <s v="F0124"/>
    <x v="2"/>
    <s v="Borgou"/>
    <x v="4"/>
    <x v="1"/>
    <x v="6"/>
    <n v="0.98"/>
    <n v="14715"/>
    <n v="11754"/>
    <n v="22.4"/>
    <x v="1"/>
    <n v="1.1599999999999999"/>
    <x v="2"/>
    <n v="4663"/>
    <n v="4"/>
    <n v="0.20120000000000002"/>
    <n v="20.12"/>
    <n v="18392"/>
    <n v="369"/>
    <s v="Local Market"/>
    <s v="No"/>
    <n v="4270799"/>
    <n v="79.537475509950468"/>
    <n v="99.891284860012064"/>
    <n v="859284.75880000042"/>
    <n v="3411514.2411999996"/>
    <n v="4289191"/>
  </r>
  <r>
    <s v="F0022"/>
    <x v="0"/>
    <s v="Savanes"/>
    <x v="0"/>
    <x v="0"/>
    <x v="1"/>
    <n v="0.4"/>
    <n v="2252"/>
    <n v="1802"/>
    <n v="12.8"/>
    <x v="1"/>
    <n v="0.39"/>
    <x v="2"/>
    <n v="2654"/>
    <n v="3"/>
    <n v="0.19980000000000001"/>
    <n v="19.98"/>
    <n v="8253"/>
    <n v="244"/>
    <s v="Local Market"/>
    <s v="No"/>
    <n v="424385"/>
    <n v="78.493538940176322"/>
    <n v="99.386554116836706"/>
    <n v="84792.122999999963"/>
    <n v="339592.87700000004"/>
    <n v="432638"/>
  </r>
  <r>
    <s v="F0983"/>
    <x v="3"/>
    <s v="Korhogo"/>
    <x v="1"/>
    <x v="0"/>
    <x v="4"/>
    <n v="0.73"/>
    <n v="1795"/>
    <n v="1452"/>
    <n v="41.8"/>
    <x v="1"/>
    <n v="1.39"/>
    <x v="2"/>
    <n v="9949"/>
    <n v="14"/>
    <n v="0.19059999999999999"/>
    <n v="19.059999999999999"/>
    <n v="10267"/>
    <n v="261"/>
    <s v="Local Market"/>
    <s v="No"/>
    <n v="354967"/>
    <n v="78.664716264093713"/>
    <n v="97.275992925083642"/>
    <n v="67656.710199999972"/>
    <n v="287310.28980000003"/>
    <n v="365234"/>
  </r>
  <r>
    <s v="F1157"/>
    <x v="3"/>
    <s v="Yamoussoukro"/>
    <x v="0"/>
    <x v="1"/>
    <x v="4"/>
    <n v="0.39"/>
    <n v="525"/>
    <n v="417"/>
    <n v="18.7"/>
    <x v="1"/>
    <n v="0.72"/>
    <x v="2"/>
    <n v="4718"/>
    <n v="14"/>
    <n v="0.20449999999999999"/>
    <n v="20.45"/>
    <n v="8305"/>
    <n v="262"/>
    <s v="Local Market"/>
    <s v="No"/>
    <n v="95139"/>
    <n v="73.163329434283284"/>
    <n v="95.439078148563468"/>
    <n v="19455.925499999998"/>
    <n v="75683.074500000002"/>
    <n v="103444"/>
  </r>
  <r>
    <s v="F1056"/>
    <x v="2"/>
    <s v="Borgou"/>
    <x v="1"/>
    <x v="0"/>
    <x v="2"/>
    <n v="0.86"/>
    <n v="7848"/>
    <n v="3139"/>
    <n v="33.200000000000003"/>
    <x v="3"/>
    <n v="2.16"/>
    <x v="0"/>
    <n v="4487"/>
    <n v="60"/>
    <n v="0.6"/>
    <n v="60"/>
    <n v="9106"/>
    <n v="76"/>
    <s v="Local Market"/>
    <s v="No"/>
    <n v="222586"/>
    <n v="38.427912918875066"/>
    <n v="98.063377242200858"/>
    <n v="133551.59999999998"/>
    <n v="89034.400000000009"/>
    <n v="231692"/>
  </r>
  <r>
    <s v="F0869"/>
    <x v="0"/>
    <s v="Lomé"/>
    <x v="0"/>
    <x v="0"/>
    <x v="0"/>
    <n v="0.85"/>
    <n v="10319"/>
    <n v="8301"/>
    <n v="6.6"/>
    <x v="2"/>
    <n v="1.1399999999999999"/>
    <x v="2"/>
    <n v="203"/>
    <n v="14"/>
    <n v="0.19550000000000001"/>
    <n v="19.55"/>
    <n v="13972"/>
    <n v="349"/>
    <s v="Local Market"/>
    <s v="No"/>
    <n v="2853904"/>
    <n v="80.058055787628206"/>
    <n v="99.992921590752175"/>
    <n v="557938.23199999984"/>
    <n v="2295965.7680000002"/>
    <n v="2867876"/>
  </r>
  <r>
    <s v="F0987"/>
    <x v="2"/>
    <s v="Mono"/>
    <x v="3"/>
    <x v="1"/>
    <x v="0"/>
    <n v="14.53"/>
    <n v="149706"/>
    <n v="116845"/>
    <n v="20.100000000000001"/>
    <x v="1"/>
    <n v="0.69"/>
    <x v="2"/>
    <n v="4089"/>
    <n v="14"/>
    <n v="0.2195"/>
    <n v="21.95"/>
    <n v="162213"/>
    <n v="263"/>
    <s v="Local Market"/>
    <s v="Yes"/>
    <n v="30256631"/>
    <n v="77.633786791832065"/>
    <n v="99.986557674578307"/>
    <n v="6641330.5045000017"/>
    <n v="23615300.495499998"/>
    <n v="30418844"/>
  </r>
  <r>
    <s v="F0016"/>
    <x v="4"/>
    <s v="Eastern"/>
    <x v="2"/>
    <x v="0"/>
    <x v="2"/>
    <n v="1.71"/>
    <n v="25762"/>
    <n v="21258"/>
    <n v="8.5"/>
    <x v="1"/>
    <n v="1.1200000000000001"/>
    <x v="1"/>
    <n v="2066"/>
    <n v="7"/>
    <n v="0.17480000000000001"/>
    <n v="17.48"/>
    <n v="21255"/>
    <n v="89"/>
    <s v="Local Market"/>
    <s v="No"/>
    <n v="1849722"/>
    <n v="81.582541869835907"/>
    <n v="99.889576408475349"/>
    <n v="323331.40560000017"/>
    <n v="1526390.5943999998"/>
    <n v="1870977"/>
  </r>
  <r>
    <s v="F0512"/>
    <x v="2"/>
    <s v="Atlantique"/>
    <x v="0"/>
    <x v="1"/>
    <x v="4"/>
    <n v="0.56000000000000005"/>
    <n v="1337"/>
    <n v="852"/>
    <n v="20.7"/>
    <x v="0"/>
    <n v="2.0699999999999998"/>
    <x v="1"/>
    <n v="2843"/>
    <n v="30"/>
    <n v="0.36210000000000003"/>
    <n v="36.21"/>
    <n v="8075"/>
    <n v="256"/>
    <s v="Local Market"/>
    <s v="No"/>
    <n v="205013"/>
    <n v="61.372668897356952"/>
    <n v="98.665809430845471"/>
    <n v="74235.207300000024"/>
    <n v="130777.79269999998"/>
    <n v="213088"/>
  </r>
  <r>
    <s v="F0792"/>
    <x v="4"/>
    <s v="Northern"/>
    <x v="4"/>
    <x v="0"/>
    <x v="1"/>
    <n v="3.95"/>
    <n v="37533"/>
    <n v="28356"/>
    <n v="2.5"/>
    <x v="0"/>
    <n v="1.4"/>
    <x v="2"/>
    <n v="314"/>
    <n v="5"/>
    <n v="0.2445"/>
    <n v="24.45"/>
    <n v="84085"/>
    <n v="311"/>
    <s v="Local Market"/>
    <s v="No"/>
    <n v="8646130"/>
    <n v="74.822340744185581"/>
    <n v="99.996403295909658"/>
    <n v="2113978.7849999992"/>
    <n v="6532151.2150000008"/>
    <n v="8730215"/>
  </r>
  <r>
    <s v="F1266"/>
    <x v="2"/>
    <s v="Atlantique"/>
    <x v="0"/>
    <x v="0"/>
    <x v="3"/>
    <n v="1"/>
    <n v="1834"/>
    <n v="1165"/>
    <n v="15.6"/>
    <x v="2"/>
    <n v="1.06"/>
    <x v="2"/>
    <n v="609"/>
    <n v="30"/>
    <n v="0.36460000000000004"/>
    <n v="36.46"/>
    <n v="16268"/>
    <n v="383"/>
    <s v="Processor"/>
    <s v="No"/>
    <n v="424857"/>
    <n v="61.196744188155272"/>
    <n v="99.861943893454239"/>
    <n v="154902.86220000003"/>
    <n v="269954.13779999997"/>
    <n v="441125"/>
  </r>
  <r>
    <s v="F0363"/>
    <x v="3"/>
    <s v="Bouaké"/>
    <x v="0"/>
    <x v="1"/>
    <x v="3"/>
    <n v="3.76"/>
    <n v="12902"/>
    <n v="8031"/>
    <n v="4.2"/>
    <x v="2"/>
    <n v="0.75"/>
    <x v="0"/>
    <n v="200"/>
    <n v="30"/>
    <n v="0.3775"/>
    <n v="37.75"/>
    <n v="96312"/>
    <n v="314"/>
    <s v="Local Market"/>
    <s v="Yes"/>
    <n v="2400005"/>
    <n v="59.84829300525535"/>
    <n v="99.991988197011835"/>
    <n v="906001.88749999995"/>
    <n v="1494003.1125"/>
    <n v="2496317"/>
  </r>
  <r>
    <s v="F0515"/>
    <x v="1"/>
    <s v="Katsina"/>
    <x v="2"/>
    <x v="0"/>
    <x v="3"/>
    <n v="1.9"/>
    <n v="4448"/>
    <n v="4203"/>
    <n v="28.1"/>
    <x v="0"/>
    <n v="1.59"/>
    <x v="2"/>
    <n v="4242"/>
    <n v="3"/>
    <n v="5.5E-2"/>
    <n v="5.5"/>
    <n v="53618"/>
    <n v="346"/>
    <s v="Local Market"/>
    <s v="No"/>
    <n v="1381836"/>
    <n v="90.9701752894903"/>
    <n v="99.70448373824587"/>
    <n v="76000.979999999981"/>
    <n v="1305835.02"/>
    <n v="1435454"/>
  </r>
  <r>
    <s v="F0033"/>
    <x v="2"/>
    <s v="Atlantique"/>
    <x v="3"/>
    <x v="1"/>
    <x v="2"/>
    <n v="0.55000000000000004"/>
    <n v="6724"/>
    <n v="5195"/>
    <n v="4"/>
    <x v="2"/>
    <n v="0.96"/>
    <x v="1"/>
    <n v="200"/>
    <n v="7"/>
    <n v="0.2273"/>
    <n v="22.73"/>
    <n v="3800"/>
    <n v="80"/>
    <s v="Local Market"/>
    <s v="No"/>
    <n v="407444"/>
    <n v="76.556005388528462"/>
    <n v="99.951367071616843"/>
    <n v="92612.021200000017"/>
    <n v="314831.97879999998"/>
    <n v="411244"/>
  </r>
  <r>
    <s v="F0467"/>
    <x v="4"/>
    <s v="Greater Accra"/>
    <x v="2"/>
    <x v="0"/>
    <x v="0"/>
    <n v="0.34"/>
    <n v="2013"/>
    <n v="1571"/>
    <n v="8"/>
    <x v="0"/>
    <n v="0.33"/>
    <x v="2"/>
    <n v="1258"/>
    <n v="14"/>
    <n v="0.21920000000000001"/>
    <n v="21.92"/>
    <n v="5179"/>
    <n v="304"/>
    <s v="Local Market"/>
    <s v="No"/>
    <n v="466372"/>
    <n v="77.222454750387541"/>
    <n v="99.733220796902131"/>
    <n v="102228.74240000005"/>
    <n v="364143.25759999995"/>
    <n v="471551"/>
  </r>
  <r>
    <s v="F0221"/>
    <x v="3"/>
    <s v="Korhogo"/>
    <x v="2"/>
    <x v="0"/>
    <x v="1"/>
    <n v="0.73"/>
    <n v="7737"/>
    <n v="6191"/>
    <n v="16.100000000000001"/>
    <x v="1"/>
    <n v="1.02"/>
    <x v="1"/>
    <n v="3777"/>
    <n v="2"/>
    <n v="0.19980000000000001"/>
    <n v="19.98"/>
    <n v="10784"/>
    <n v="282"/>
    <s v="Local Market"/>
    <s v="No"/>
    <n v="1713843"/>
    <n v="79.519639237933774"/>
    <n v="99.780996122639849"/>
    <n v="342425.83140000002"/>
    <n v="1371417.1686"/>
    <n v="1724627"/>
  </r>
  <r>
    <s v="F0129"/>
    <x v="1"/>
    <s v="Oyo"/>
    <x v="2"/>
    <x v="0"/>
    <x v="0"/>
    <n v="2.84"/>
    <n v="18627"/>
    <n v="11867"/>
    <n v="27.1"/>
    <x v="0"/>
    <n v="1.61"/>
    <x v="0"/>
    <n v="3743"/>
    <n v="30"/>
    <n v="0.3629"/>
    <n v="36.29"/>
    <n v="35608"/>
    <n v="376"/>
    <s v="Local Market"/>
    <s v="No"/>
    <n v="4378022"/>
    <n v="63.196004563137365"/>
    <n v="99.915194522422595"/>
    <n v="1588784.1838000002"/>
    <n v="2789237.8161999998"/>
    <n v="4413630"/>
  </r>
  <r>
    <s v="F0277"/>
    <x v="3"/>
    <s v="Abidjan"/>
    <x v="4"/>
    <x v="0"/>
    <x v="4"/>
    <n v="0.67"/>
    <n v="1155"/>
    <n v="721"/>
    <n v="15.7"/>
    <x v="1"/>
    <n v="0.97"/>
    <x v="0"/>
    <n v="4504"/>
    <n v="30"/>
    <n v="0.37549999999999994"/>
    <n v="37.549999999999997"/>
    <n v="12985"/>
    <n v="230"/>
    <s v="Local Market"/>
    <s v="No"/>
    <n v="146683"/>
    <n v="57.371253789112409"/>
    <n v="97.179146729463639"/>
    <n v="55079.466499999995"/>
    <n v="91603.533500000005"/>
    <n v="159668"/>
  </r>
  <r>
    <s v="F0875"/>
    <x v="1"/>
    <s v="Kaduna"/>
    <x v="4"/>
    <x v="0"/>
    <x v="2"/>
    <n v="10.18"/>
    <n v="166581"/>
    <n v="149423"/>
    <n v="7.8"/>
    <x v="1"/>
    <n v="1.04"/>
    <x v="0"/>
    <n v="2098"/>
    <n v="3"/>
    <n v="0.10300000000000001"/>
    <n v="10.3"/>
    <n v="89409"/>
    <n v="110"/>
    <s v="Local Market"/>
    <s v="Yes"/>
    <n v="16180658"/>
    <n v="89.207071034188118"/>
    <n v="99.987105154514737"/>
    <n v="1666607.7740000002"/>
    <n v="14514050.226"/>
    <n v="16270067"/>
  </r>
  <r>
    <s v="F0140"/>
    <x v="2"/>
    <s v="Zou"/>
    <x v="1"/>
    <x v="1"/>
    <x v="0"/>
    <n v="1"/>
    <n v="7323"/>
    <n v="6011"/>
    <n v="58.1"/>
    <x v="1"/>
    <n v="2.95"/>
    <x v="0"/>
    <n v="11672"/>
    <n v="7"/>
    <n v="0.17910000000000001"/>
    <n v="17.91"/>
    <n v="18062"/>
    <n v="249"/>
    <s v="Local Market"/>
    <s v="Yes"/>
    <n v="1452038"/>
    <n v="81.081422637915779"/>
    <n v="99.206040405414598"/>
    <n v="260060.00580000016"/>
    <n v="1191977.9941999998"/>
    <n v="1470100"/>
  </r>
  <r>
    <s v="F0672"/>
    <x v="0"/>
    <s v="Lomé"/>
    <x v="3"/>
    <x v="1"/>
    <x v="1"/>
    <n v="3.53"/>
    <n v="25074"/>
    <n v="19660"/>
    <n v="20.5"/>
    <x v="1"/>
    <n v="1.44"/>
    <x v="1"/>
    <n v="3995"/>
    <n v="2"/>
    <n v="0.21590000000000001"/>
    <n v="21.59"/>
    <n v="53748"/>
    <n v="248"/>
    <s v="Local Market"/>
    <s v="No"/>
    <n v="4769181"/>
    <n v="77.536178162689112"/>
    <n v="99.917166518520176"/>
    <n v="1029666.1779"/>
    <n v="3739514.8221"/>
    <n v="4822929"/>
  </r>
  <r>
    <s v="F1203"/>
    <x v="0"/>
    <s v="Central"/>
    <x v="0"/>
    <x v="1"/>
    <x v="6"/>
    <n v="0.6"/>
    <n v="10072"/>
    <n v="8892"/>
    <n v="24.4"/>
    <x v="1"/>
    <n v="1.29"/>
    <x v="0"/>
    <n v="5701"/>
    <n v="1"/>
    <n v="0.11710000000000001"/>
    <n v="11.71"/>
    <n v="11086"/>
    <n v="358"/>
    <s v="Export"/>
    <s v="Yes"/>
    <n v="3134716"/>
    <n v="87.97886060216122"/>
    <n v="99.818774353884947"/>
    <n v="367075.24360000016"/>
    <n v="2767640.7563999998"/>
    <n v="3145802"/>
  </r>
  <r>
    <s v="F0143"/>
    <x v="0"/>
    <s v="Kara"/>
    <x v="0"/>
    <x v="0"/>
    <x v="1"/>
    <n v="3.34"/>
    <n v="31140"/>
    <n v="24874"/>
    <n v="69.2"/>
    <x v="1"/>
    <n v="2.31"/>
    <x v="0"/>
    <n v="15693"/>
    <n v="2"/>
    <n v="0.20120000000000002"/>
    <n v="20.12"/>
    <n v="65250"/>
    <n v="308"/>
    <s v="Local Market"/>
    <s v="Yes"/>
    <n v="7503638"/>
    <n v="79.191369120536592"/>
    <n v="99.792664391387476"/>
    <n v="1509731.9656000007"/>
    <n v="5993906.0343999993"/>
    <n v="7568888"/>
  </r>
  <r>
    <s v="F0413"/>
    <x v="4"/>
    <s v="Ashanti"/>
    <x v="0"/>
    <x v="0"/>
    <x v="3"/>
    <n v="2.48"/>
    <n v="6978"/>
    <n v="6128"/>
    <n v="5.8"/>
    <x v="0"/>
    <n v="0.67"/>
    <x v="1"/>
    <n v="718"/>
    <n v="3"/>
    <n v="0.1217"/>
    <n v="12.17"/>
    <n v="47983"/>
    <n v="383"/>
    <s v="Local Market"/>
    <s v="Yes"/>
    <n v="2274853"/>
    <n v="86.015689006886404"/>
    <n v="99.969089509547814"/>
    <n v="276849.61010000017"/>
    <n v="1998003.3898999998"/>
    <n v="2322836"/>
  </r>
  <r>
    <s v="F1070"/>
    <x v="2"/>
    <s v="Borgou"/>
    <x v="0"/>
    <x v="1"/>
    <x v="5"/>
    <n v="0.21"/>
    <n v="231"/>
    <n v="141"/>
    <n v="21.1"/>
    <x v="1"/>
    <n v="1.81"/>
    <x v="2"/>
    <n v="4480"/>
    <n v="30"/>
    <n v="0.38900000000000001"/>
    <n v="38.9"/>
    <n v="1783"/>
    <n v="195"/>
    <s v="Local Market"/>
    <s v="No"/>
    <n v="20958"/>
    <n v="56.309476276329093"/>
    <n v="80.299898861087911"/>
    <n v="8152.6620000000003"/>
    <n v="12805.338"/>
    <n v="22741"/>
  </r>
  <r>
    <s v="F0182"/>
    <x v="2"/>
    <s v="Zou"/>
    <x v="2"/>
    <x v="1"/>
    <x v="6"/>
    <n v="1.27"/>
    <n v="9958"/>
    <n v="7878"/>
    <n v="16.899999999999999"/>
    <x v="2"/>
    <n v="1.5"/>
    <x v="0"/>
    <n v="529"/>
    <n v="4"/>
    <n v="0.20879999999999999"/>
    <n v="20.88"/>
    <n v="44589"/>
    <n v="280"/>
    <s v="Local Market"/>
    <s v="Yes"/>
    <n v="2138664"/>
    <n v="77.504116875139985"/>
    <n v="99.975770100854092"/>
    <n v="446553.04319999996"/>
    <n v="1692110.9568"/>
    <n v="2183253"/>
  </r>
  <r>
    <s v="F0978"/>
    <x v="2"/>
    <s v="Ouémé"/>
    <x v="3"/>
    <x v="0"/>
    <x v="6"/>
    <n v="1.41"/>
    <n v="19717"/>
    <n v="15927"/>
    <n v="1.2"/>
    <x v="1"/>
    <n v="1.44"/>
    <x v="1"/>
    <n v="233"/>
    <n v="3"/>
    <n v="0.19219999999999998"/>
    <n v="19.22"/>
    <n v="23731"/>
    <n v="298"/>
    <s v="Local Market"/>
    <s v="Yes"/>
    <n v="4674820"/>
    <n v="80.372003964626543"/>
    <n v="99.995041024349845"/>
    <n v="898500.40399999963"/>
    <n v="3776319.5960000004"/>
    <n v="4698551"/>
  </r>
  <r>
    <s v="F0596"/>
    <x v="0"/>
    <s v="Lomé"/>
    <x v="0"/>
    <x v="1"/>
    <x v="6"/>
    <n v="0.65"/>
    <n v="9347"/>
    <n v="7552"/>
    <n v="3.3"/>
    <x v="0"/>
    <n v="1.05"/>
    <x v="0"/>
    <n v="353"/>
    <n v="4"/>
    <n v="0.192"/>
    <n v="19.2"/>
    <n v="14559"/>
    <n v="307"/>
    <s v="Processor"/>
    <s v="Yes"/>
    <n v="2280368"/>
    <n v="80.287405394594259"/>
    <n v="99.984618247116359"/>
    <n v="437830.65599999996"/>
    <n v="1842537.344"/>
    <n v="2294927"/>
  </r>
  <r>
    <s v="F0160"/>
    <x v="1"/>
    <s v="Enugu"/>
    <x v="2"/>
    <x v="0"/>
    <x v="6"/>
    <n v="0.82"/>
    <n v="7292"/>
    <n v="5929"/>
    <n v="16.399999999999999"/>
    <x v="1"/>
    <n v="1.01"/>
    <x v="1"/>
    <n v="4258"/>
    <n v="3"/>
    <n v="0.18690000000000001"/>
    <n v="18.690000000000001"/>
    <n v="27553"/>
    <n v="286"/>
    <s v="Local Market"/>
    <s v="Yes"/>
    <n v="1646927"/>
    <n v="79.972071550570917"/>
    <n v="99.74571210166738"/>
    <n v="307810.65630000015"/>
    <n v="1339116.3436999999"/>
    <n v="1674480"/>
  </r>
  <r>
    <s v="F1196"/>
    <x v="2"/>
    <s v="Ouémé"/>
    <x v="4"/>
    <x v="0"/>
    <x v="6"/>
    <n v="1.84"/>
    <n v="30872"/>
    <n v="23993"/>
    <n v="38.5"/>
    <x v="0"/>
    <n v="1.63"/>
    <x v="2"/>
    <n v="4917"/>
    <n v="7"/>
    <n v="0.2228"/>
    <n v="22.28"/>
    <n v="47252"/>
    <n v="289"/>
    <s v="Local Market"/>
    <s v="No"/>
    <n v="6812469"/>
    <n v="77.184639241158635"/>
    <n v="99.928320699923518"/>
    <n v="1517818.0932"/>
    <n v="5294650.9068"/>
    <n v="6859721"/>
  </r>
  <r>
    <s v="F0342"/>
    <x v="1"/>
    <s v="Enugu"/>
    <x v="0"/>
    <x v="1"/>
    <x v="2"/>
    <n v="1.62"/>
    <n v="20116"/>
    <n v="15237"/>
    <n v="29.8"/>
    <x v="0"/>
    <n v="1.99"/>
    <x v="0"/>
    <n v="4239"/>
    <n v="14"/>
    <n v="0.24249999999999999"/>
    <n v="24.25"/>
    <n v="18493"/>
    <n v="101"/>
    <s v="Processor"/>
    <s v="No"/>
    <n v="1500816"/>
    <n v="74.827972453266582"/>
    <n v="99.720991582357513"/>
    <n v="363947.87999999989"/>
    <n v="1136868.1200000001"/>
    <n v="1519309"/>
  </r>
  <r>
    <s v="F0002"/>
    <x v="3"/>
    <s v="Korhogo"/>
    <x v="3"/>
    <x v="0"/>
    <x v="3"/>
    <n v="3.72"/>
    <n v="11319"/>
    <n v="10052"/>
    <n v="37.200000000000003"/>
    <x v="2"/>
    <n v="1.1599999999999999"/>
    <x v="2"/>
    <n v="1443"/>
    <n v="7"/>
    <n v="0.1119"/>
    <n v="11.19"/>
    <n v="83488"/>
    <n v="282"/>
    <s v="Local Market"/>
    <s v="Yes"/>
    <n v="2721387"/>
    <n v="86.16654199206738"/>
    <n v="99.948553857123756"/>
    <n v="304523.20530000003"/>
    <n v="2416863.7947"/>
    <n v="2804875"/>
  </r>
  <r>
    <s v="F0948"/>
    <x v="4"/>
    <s v="Greater Accra"/>
    <x v="4"/>
    <x v="1"/>
    <x v="4"/>
    <n v="0.71"/>
    <n v="1341"/>
    <n v="1039"/>
    <n v="30.3"/>
    <x v="2"/>
    <n v="1.92"/>
    <x v="2"/>
    <n v="1209"/>
    <n v="14"/>
    <n v="0.22500000000000001"/>
    <n v="22.5"/>
    <n v="15490"/>
    <n v="253"/>
    <s v="Local Market"/>
    <s v="Yes"/>
    <n v="243540"/>
    <n v="72.865498204841145"/>
    <n v="99.533258695903953"/>
    <n v="54796.5"/>
    <n v="188743.5"/>
    <n v="259030"/>
  </r>
  <r>
    <s v="F1335"/>
    <x v="2"/>
    <s v="Borgou"/>
    <x v="2"/>
    <x v="1"/>
    <x v="6"/>
    <n v="0.73"/>
    <n v="7783"/>
    <n v="6178"/>
    <n v="8.9"/>
    <x v="2"/>
    <n v="0.6"/>
    <x v="0"/>
    <n v="299"/>
    <n v="5"/>
    <n v="0.20610000000000001"/>
    <n v="20.61"/>
    <n v="12233"/>
    <n v="361"/>
    <s v="Local Market"/>
    <s v="No"/>
    <n v="2195424"/>
    <n v="78.950086612186581"/>
    <n v="99.986456229387088"/>
    <n v="452476.88639999996"/>
    <n v="1742947.1136"/>
    <n v="2207657"/>
  </r>
  <r>
    <s v="F1210"/>
    <x v="1"/>
    <s v="Oyo"/>
    <x v="3"/>
    <x v="0"/>
    <x v="4"/>
    <n v="1.63"/>
    <n v="3680"/>
    <n v="3222"/>
    <n v="11.2"/>
    <x v="2"/>
    <n v="0.74"/>
    <x v="0"/>
    <n v="487"/>
    <n v="7"/>
    <n v="0.12429999999999999"/>
    <n v="12.43"/>
    <n v="37384"/>
    <n v="198"/>
    <s v="Processor"/>
    <s v="No"/>
    <n v="593706"/>
    <n v="82.382599027080133"/>
    <n v="99.922831925715826"/>
    <n v="73797.655800000008"/>
    <n v="519908.34419999999"/>
    <n v="631090"/>
  </r>
  <r>
    <s v="F1485"/>
    <x v="3"/>
    <s v="Sassandra"/>
    <x v="2"/>
    <x v="1"/>
    <x v="0"/>
    <n v="6.51"/>
    <n v="69937"/>
    <n v="64705"/>
    <n v="6.6"/>
    <x v="2"/>
    <n v="1.35"/>
    <x v="1"/>
    <n v="298"/>
    <n v="1"/>
    <n v="7.4800000000000005E-2"/>
    <n v="7.48"/>
    <n v="105599"/>
    <n v="333"/>
    <s v="Local Market"/>
    <s v="Yes"/>
    <n v="21225401"/>
    <n v="92.061980240963848"/>
    <n v="99.998602972200075"/>
    <n v="1587659.9948000014"/>
    <n v="19637741.005199999"/>
    <n v="21331000"/>
  </r>
  <r>
    <s v="F1429"/>
    <x v="4"/>
    <s v="Northern"/>
    <x v="3"/>
    <x v="1"/>
    <x v="1"/>
    <n v="1.19"/>
    <n v="7797"/>
    <n v="5992"/>
    <n v="6.4"/>
    <x v="2"/>
    <n v="1.3"/>
    <x v="0"/>
    <n v="223"/>
    <n v="5"/>
    <n v="0.23139999999999999"/>
    <n v="23.14"/>
    <n v="22193"/>
    <n v="260"/>
    <s v="Processor"/>
    <s v="No"/>
    <n v="1519925"/>
    <n v="75.753888807471284"/>
    <n v="99.985539368582693"/>
    <n v="351710.64500000002"/>
    <n v="1168214.355"/>
    <n v="1542118"/>
  </r>
  <r>
    <s v="F0203"/>
    <x v="0"/>
    <s v="Kara"/>
    <x v="3"/>
    <x v="1"/>
    <x v="2"/>
    <n v="0.61"/>
    <n v="5628"/>
    <n v="3254"/>
    <n v="73.5"/>
    <x v="0"/>
    <n v="3.96"/>
    <x v="1"/>
    <n v="9076"/>
    <n v="30"/>
    <n v="0.42180000000000001"/>
    <n v="42.18"/>
    <n v="5214"/>
    <n v="101"/>
    <s v="Local Market"/>
    <s v="Yes"/>
    <n v="311078"/>
    <n v="56.86685075816019"/>
    <n v="97.130499664866647"/>
    <n v="131212.70039999997"/>
    <n v="179865.29960000003"/>
    <n v="316292"/>
  </r>
  <r>
    <s v="F0835"/>
    <x v="0"/>
    <s v="Savanes"/>
    <x v="4"/>
    <x v="1"/>
    <x v="7"/>
    <n v="4.46"/>
    <n v="113944"/>
    <n v="80387"/>
    <n v="14.4"/>
    <x v="2"/>
    <n v="1.77"/>
    <x v="2"/>
    <n v="508"/>
    <n v="3"/>
    <n v="0.29449999999999998"/>
    <n v="29.45"/>
    <n v="142956"/>
    <n v="430"/>
    <s v="Local Market"/>
    <s v="No"/>
    <n v="34077282"/>
    <n v="70.255275404572004"/>
    <n v="99.998515498343409"/>
    <n v="10035759.548999999"/>
    <n v="24041522.451000001"/>
    <n v="34220238"/>
  </r>
  <r>
    <s v="F1362"/>
    <x v="2"/>
    <s v="Borgou"/>
    <x v="1"/>
    <x v="1"/>
    <x v="5"/>
    <n v="1.25"/>
    <n v="1684"/>
    <n v="1025"/>
    <n v="27.6"/>
    <x v="1"/>
    <n v="0.8"/>
    <x v="0"/>
    <n v="5743"/>
    <n v="30"/>
    <n v="0.39090000000000003"/>
    <n v="39.090000000000003"/>
    <n v="19045"/>
    <n v="183"/>
    <s v="Processor"/>
    <s v="No"/>
    <n v="160912"/>
    <n v="54.463843695994044"/>
    <n v="96.808682074051021"/>
    <n v="62900.500800000009"/>
    <n v="98011.499199999991"/>
    <n v="179957"/>
  </r>
  <r>
    <s v="F0667"/>
    <x v="1"/>
    <s v="Oyo"/>
    <x v="2"/>
    <x v="0"/>
    <x v="3"/>
    <n v="6.66"/>
    <n v="23029"/>
    <n v="18837"/>
    <n v="93.1"/>
    <x v="1"/>
    <n v="2.25"/>
    <x v="2"/>
    <n v="26085"/>
    <n v="14"/>
    <n v="0.182"/>
    <n v="18.2"/>
    <n v="117672"/>
    <n v="368"/>
    <s v="Local Market"/>
    <s v="Yes"/>
    <n v="6718939"/>
    <n v="80.392055391187242"/>
    <n v="99.618451305771245"/>
    <n v="1222846.898"/>
    <n v="5496092.102"/>
    <n v="6836611"/>
  </r>
  <r>
    <s v="F0722"/>
    <x v="0"/>
    <s v="Kara"/>
    <x v="0"/>
    <x v="1"/>
    <x v="3"/>
    <n v="2.4500000000000002"/>
    <n v="7586"/>
    <n v="6637"/>
    <n v="16.399999999999999"/>
    <x v="1"/>
    <n v="0.59"/>
    <x v="1"/>
    <n v="3677"/>
    <n v="7"/>
    <n v="0.125"/>
    <n v="12.5"/>
    <n v="54461"/>
    <n v="370"/>
    <s v="Local Market"/>
    <s v="No"/>
    <n v="2372996"/>
    <n v="85.536901374566057"/>
    <n v="99.848524608262892"/>
    <n v="296624.5"/>
    <n v="2076371.5"/>
    <n v="2427457"/>
  </r>
  <r>
    <s v="F0497"/>
    <x v="0"/>
    <s v="Central"/>
    <x v="4"/>
    <x v="1"/>
    <x v="3"/>
    <n v="0.94"/>
    <n v="1503"/>
    <n v="1206"/>
    <n v="4.7"/>
    <x v="1"/>
    <n v="1.56"/>
    <x v="1"/>
    <n v="910"/>
    <n v="14"/>
    <n v="0.1973"/>
    <n v="19.73"/>
    <n v="26083"/>
    <n v="276"/>
    <s v="Processor"/>
    <s v="No"/>
    <n v="302535"/>
    <n v="73.898826144642101"/>
    <n v="99.723082728274164"/>
    <n v="59690.155500000023"/>
    <n v="242844.84449999998"/>
    <n v="328618"/>
  </r>
  <r>
    <s v="F1058"/>
    <x v="4"/>
    <s v="Eastern"/>
    <x v="3"/>
    <x v="1"/>
    <x v="2"/>
    <n v="2.78"/>
    <n v="26696"/>
    <n v="16447"/>
    <n v="3"/>
    <x v="2"/>
    <n v="0.54"/>
    <x v="2"/>
    <n v="200"/>
    <n v="30"/>
    <n v="0.38390000000000002"/>
    <n v="38.39"/>
    <n v="28777"/>
    <n v="82"/>
    <s v="Export"/>
    <s v="Yes"/>
    <n v="1306191"/>
    <n v="60.281915004704231"/>
    <n v="99.985018367481473"/>
    <n v="501446.72490000003"/>
    <n v="804744.27509999997"/>
    <n v="1334968"/>
  </r>
  <r>
    <s v="F1434"/>
    <x v="3"/>
    <s v="Abidjan"/>
    <x v="0"/>
    <x v="1"/>
    <x v="0"/>
    <n v="0.51"/>
    <n v="2566"/>
    <n v="2259"/>
    <n v="9.9"/>
    <x v="0"/>
    <n v="1.24"/>
    <x v="0"/>
    <n v="1739"/>
    <n v="3"/>
    <n v="0.1193"/>
    <n v="11.93"/>
    <n v="4618"/>
    <n v="396"/>
    <s v="Local Market"/>
    <s v="Yes"/>
    <n v="879262"/>
    <n v="87.609861451780787"/>
    <n v="99.80325383536227"/>
    <n v="104895.95659999992"/>
    <n v="774366.04340000008"/>
    <n v="883880"/>
  </r>
  <r>
    <s v="F0262"/>
    <x v="1"/>
    <s v="Lagos"/>
    <x v="4"/>
    <x v="0"/>
    <x v="7"/>
    <n v="4.4800000000000004"/>
    <n v="114725"/>
    <n v="83634"/>
    <n v="92.6"/>
    <x v="0"/>
    <n v="2.38"/>
    <x v="2"/>
    <n v="14177"/>
    <n v="3"/>
    <n v="0.27100000000000002"/>
    <n v="27.1"/>
    <n v="150848"/>
    <n v="406"/>
    <s v="Processor"/>
    <s v="Yes"/>
    <n v="33450825"/>
    <n v="72.572730009603987"/>
    <n v="99.957808648396764"/>
    <n v="9065173.5749999993"/>
    <n v="24385651.425000001"/>
    <n v="33601673"/>
  </r>
  <r>
    <s v="F0890"/>
    <x v="0"/>
    <s v="Kara"/>
    <x v="1"/>
    <x v="0"/>
    <x v="6"/>
    <n v="6.25"/>
    <n v="51355"/>
    <n v="41284"/>
    <n v="1"/>
    <x v="2"/>
    <n v="1.27"/>
    <x v="1"/>
    <n v="200"/>
    <n v="2"/>
    <n v="0.1961"/>
    <n v="19.61"/>
    <n v="132699"/>
    <n v="307"/>
    <s v="Local Market"/>
    <s v="Yes"/>
    <n v="12414548"/>
    <n v="79.539799744119179"/>
    <n v="99.998406024843533"/>
    <n v="2434492.8627999984"/>
    <n v="9980055.1372000016"/>
    <n v="12547247"/>
  </r>
  <r>
    <s v="F1423"/>
    <x v="1"/>
    <s v="Ogun"/>
    <x v="3"/>
    <x v="0"/>
    <x v="7"/>
    <n v="1.1399999999999999"/>
    <n v="25753"/>
    <n v="18578"/>
    <n v="3.3"/>
    <x v="2"/>
    <n v="1.28"/>
    <x v="2"/>
    <n v="200"/>
    <n v="2"/>
    <n v="0.27860000000000001"/>
    <n v="27.86"/>
    <n v="31126"/>
    <n v="390"/>
    <s v="Local Market"/>
    <s v="Yes"/>
    <n v="7141640"/>
    <n v="71.826950663105421"/>
    <n v="99.997211675384364"/>
    <n v="1989660.9040000001"/>
    <n v="5151979.0959999999"/>
    <n v="7172766"/>
  </r>
  <r>
    <s v="F1240"/>
    <x v="1"/>
    <s v="Kaduna"/>
    <x v="3"/>
    <x v="0"/>
    <x v="3"/>
    <n v="5.79"/>
    <n v="16754"/>
    <n v="12957"/>
    <n v="1"/>
    <x v="2"/>
    <n v="0.4"/>
    <x v="2"/>
    <n v="200"/>
    <n v="14"/>
    <n v="0.2266"/>
    <n v="22.66"/>
    <n v="175795"/>
    <n v="394"/>
    <s v="Local Market"/>
    <s v="No"/>
    <n v="4878013"/>
    <n v="74.649754288251543"/>
    <n v="99.99604258808408"/>
    <n v="1105357.7458000001"/>
    <n v="3772655.2541999999"/>
    <n v="5053808"/>
  </r>
  <r>
    <s v="F1058"/>
    <x v="0"/>
    <s v="Central"/>
    <x v="4"/>
    <x v="0"/>
    <x v="4"/>
    <n v="2.17"/>
    <n v="6423"/>
    <n v="4142"/>
    <n v="23.9"/>
    <x v="1"/>
    <n v="1.56"/>
    <x v="2"/>
    <n v="5559"/>
    <n v="30"/>
    <n v="0.35499999999999998"/>
    <n v="35.5"/>
    <n v="32816"/>
    <n v="217"/>
    <s v="Local Market"/>
    <s v="No"/>
    <n v="851451"/>
    <n v="62.106342880600543"/>
    <n v="99.37134372310625"/>
    <n v="302265.10499999998"/>
    <n v="549185.89500000002"/>
    <n v="884267"/>
  </r>
  <r>
    <s v="F1073"/>
    <x v="4"/>
    <s v="Northern"/>
    <x v="2"/>
    <x v="0"/>
    <x v="3"/>
    <n v="2.19"/>
    <n v="5839"/>
    <n v="4631"/>
    <n v="3.8"/>
    <x v="4"/>
    <n v="1.44"/>
    <x v="0"/>
    <n v="682"/>
    <n v="14"/>
    <n v="0.20679999999999998"/>
    <n v="20.68"/>
    <n v="35207"/>
    <n v="341"/>
    <s v="Local Market"/>
    <s v="No"/>
    <n v="1527491"/>
    <n v="77.532950141358086"/>
    <n v="99.956357530373751"/>
    <n v="315885.13880000007"/>
    <n v="1211605.8611999999"/>
    <n v="1562698"/>
  </r>
  <r>
    <s v="F0993"/>
    <x v="4"/>
    <s v="Ashanti"/>
    <x v="3"/>
    <x v="0"/>
    <x v="0"/>
    <n v="0.66"/>
    <n v="5730"/>
    <n v="4555"/>
    <n v="19.2"/>
    <x v="1"/>
    <n v="0.75"/>
    <x v="2"/>
    <n v="4199"/>
    <n v="14"/>
    <n v="0.20499999999999999"/>
    <n v="20.5"/>
    <n v="7375"/>
    <n v="245"/>
    <s v="Local Market"/>
    <s v="No"/>
    <n v="1093242"/>
    <n v="78.96728743968157"/>
    <n v="99.618486721538929"/>
    <n v="224114.61"/>
    <n v="869127.39"/>
    <n v="1100617"/>
  </r>
  <r>
    <s v="F1403"/>
    <x v="2"/>
    <s v="Zou"/>
    <x v="4"/>
    <x v="0"/>
    <x v="5"/>
    <n v="2.13"/>
    <n v="2895"/>
    <n v="2679"/>
    <n v="18.600000000000001"/>
    <x v="1"/>
    <n v="0.53"/>
    <x v="2"/>
    <n v="4619"/>
    <n v="1"/>
    <n v="7.46E-2"/>
    <n v="7.46"/>
    <n v="28140"/>
    <n v="234"/>
    <s v="Processor"/>
    <s v="Yes"/>
    <n v="587859"/>
    <n v="88.31259768278845"/>
    <n v="99.250161120391439"/>
    <n v="43854.281399999978"/>
    <n v="544004.71860000002"/>
    <n v="615999"/>
  </r>
  <r>
    <s v="F1073"/>
    <x v="4"/>
    <s v="Ashanti"/>
    <x v="0"/>
    <x v="1"/>
    <x v="0"/>
    <n v="0.62"/>
    <n v="5980"/>
    <n v="4867"/>
    <n v="19.899999999999999"/>
    <x v="1"/>
    <n v="1.77"/>
    <x v="0"/>
    <n v="4898"/>
    <n v="7"/>
    <n v="0.18609999999999999"/>
    <n v="18.61"/>
    <n v="9398"/>
    <n v="269"/>
    <s v="Local Market"/>
    <s v="Yes"/>
    <n v="1281835"/>
    <n v="80.797617974447689"/>
    <n v="99.620672643899283"/>
    <n v="238549.49349999987"/>
    <n v="1043285.5065000001"/>
    <n v="1291233"/>
  </r>
  <r>
    <s v="F0910"/>
    <x v="0"/>
    <s v="Plateaux"/>
    <x v="4"/>
    <x v="0"/>
    <x v="3"/>
    <n v="1.26"/>
    <n v="3764"/>
    <n v="2388"/>
    <n v="4.0999999999999996"/>
    <x v="2"/>
    <n v="0.81"/>
    <x v="0"/>
    <n v="200"/>
    <n v="30"/>
    <n v="0.3654"/>
    <n v="36.54"/>
    <n v="17709"/>
    <n v="274"/>
    <s v="Local Market"/>
    <s v="No"/>
    <n v="629860"/>
    <n v="61.724566185225051"/>
    <n v="99.969115260304307"/>
    <n v="230150.84399999998"/>
    <n v="399709.15600000002"/>
    <n v="647569"/>
  </r>
  <r>
    <s v="F1282"/>
    <x v="3"/>
    <s v="Bouaké"/>
    <x v="2"/>
    <x v="1"/>
    <x v="3"/>
    <n v="2.54"/>
    <n v="5692"/>
    <n v="3770"/>
    <n v="51.7"/>
    <x v="1"/>
    <n v="2.54"/>
    <x v="0"/>
    <n v="12097"/>
    <n v="30"/>
    <n v="0.33759999999999996"/>
    <n v="33.76"/>
    <n v="60195"/>
    <n v="324"/>
    <s v="Export"/>
    <s v="No"/>
    <n v="1136974"/>
    <n v="62.909378508798689"/>
    <n v="98.989532806145164"/>
    <n v="383842.42239999992"/>
    <n v="753131.57760000008"/>
    <n v="1197169"/>
  </r>
  <r>
    <s v="F1010"/>
    <x v="4"/>
    <s v="Greater Accra"/>
    <x v="1"/>
    <x v="1"/>
    <x v="1"/>
    <n v="2.17"/>
    <n v="11398"/>
    <n v="9067"/>
    <n v="9.5"/>
    <x v="2"/>
    <n v="1.59"/>
    <x v="2"/>
    <n v="401"/>
    <n v="4"/>
    <n v="0.20449999999999999"/>
    <n v="20.45"/>
    <n v="38400"/>
    <n v="256"/>
    <s v="Local Market"/>
    <s v="No"/>
    <n v="2259140"/>
    <n v="78.220438817169665"/>
    <n v="99.982546549788026"/>
    <n v="461994.13000000012"/>
    <n v="1797145.8699999999"/>
    <n v="2297540"/>
  </r>
  <r>
    <s v="F1411"/>
    <x v="3"/>
    <s v="Sassandra"/>
    <x v="0"/>
    <x v="0"/>
    <x v="5"/>
    <n v="0.43"/>
    <n v="452"/>
    <n v="290"/>
    <n v="43.8"/>
    <x v="4"/>
    <n v="2.16"/>
    <x v="2"/>
    <n v="9425"/>
    <n v="30"/>
    <n v="0.35680000000000001"/>
    <n v="35.68"/>
    <n v="6407"/>
    <n v="247"/>
    <s v="Export"/>
    <s v="No"/>
    <n v="55082"/>
    <n v="57.618016881068165"/>
    <n v="84.672055164338332"/>
    <n v="19653.257599999997"/>
    <n v="35428.742400000003"/>
    <n v="61489"/>
  </r>
  <r>
    <s v="F0893"/>
    <x v="3"/>
    <s v="Bouaké"/>
    <x v="2"/>
    <x v="1"/>
    <x v="5"/>
    <n v="0.21"/>
    <n v="333"/>
    <n v="261"/>
    <n v="10.5"/>
    <x v="1"/>
    <n v="1.1599999999999999"/>
    <x v="2"/>
    <n v="2269"/>
    <n v="14"/>
    <n v="0.214"/>
    <n v="21.4"/>
    <n v="3278"/>
    <n v="219"/>
    <s v="Local Market"/>
    <s v="No"/>
    <n v="51041"/>
    <n v="73.856709438686281"/>
    <n v="95.822824426075599"/>
    <n v="10922.773999999998"/>
    <n v="40118.226000000002"/>
    <n v="54319"/>
  </r>
  <r>
    <s v="F0020"/>
    <x v="3"/>
    <s v="Sassandra"/>
    <x v="0"/>
    <x v="0"/>
    <x v="7"/>
    <n v="1.06"/>
    <n v="32909"/>
    <n v="21667"/>
    <n v="9"/>
    <x v="2"/>
    <n v="1.44"/>
    <x v="0"/>
    <n v="342"/>
    <n v="5"/>
    <n v="0.34159999999999996"/>
    <n v="34.159999999999997"/>
    <n v="27672"/>
    <n v="435"/>
    <s v="Processor"/>
    <s v="No"/>
    <n v="9302880"/>
    <n v="65.644735616928145"/>
    <n v="99.996334622003076"/>
    <n v="3177863.8079999993"/>
    <n v="6125016.1920000007"/>
    <n v="9330552"/>
  </r>
  <r>
    <s v="F1013"/>
    <x v="3"/>
    <s v="Korhogo"/>
    <x v="3"/>
    <x v="1"/>
    <x v="0"/>
    <n v="2.1800000000000002"/>
    <n v="14964"/>
    <n v="5985"/>
    <n v="29.3"/>
    <x v="2"/>
    <n v="1.8"/>
    <x v="0"/>
    <n v="1094"/>
    <n v="60"/>
    <n v="0.6"/>
    <n v="60"/>
    <n v="41673"/>
    <n v="271"/>
    <s v="Local Market"/>
    <s v="No"/>
    <n v="1562949"/>
    <n v="38.96117590310989"/>
    <n v="99.931821949343842"/>
    <n v="937769.4"/>
    <n v="625179.6"/>
    <n v="1604622"/>
  </r>
  <r>
    <s v="F0069"/>
    <x v="4"/>
    <s v="Ashanti"/>
    <x v="1"/>
    <x v="0"/>
    <x v="5"/>
    <n v="1.51"/>
    <n v="1821"/>
    <n v="1169"/>
    <n v="10.4"/>
    <x v="1"/>
    <n v="1.46"/>
    <x v="2"/>
    <n v="2593"/>
    <n v="30"/>
    <n v="0.35759999999999997"/>
    <n v="35.76"/>
    <n v="12414"/>
    <n v="164"/>
    <s v="Local Market"/>
    <s v="No"/>
    <n v="174792"/>
    <n v="59.980118585942762"/>
    <n v="98.614894821747171"/>
    <n v="62505.619199999986"/>
    <n v="112286.38080000001"/>
    <n v="187206"/>
  </r>
  <r>
    <s v="F0287"/>
    <x v="3"/>
    <s v="Sassandra"/>
    <x v="2"/>
    <x v="0"/>
    <x v="3"/>
    <n v="3.36"/>
    <n v="12293"/>
    <n v="11131"/>
    <n v="21.6"/>
    <x v="1"/>
    <n v="0.56999999999999995"/>
    <x v="2"/>
    <n v="5615"/>
    <n v="7"/>
    <n v="9.4499999999999987E-2"/>
    <n v="9.4499999999999993"/>
    <n v="98878"/>
    <n v="294"/>
    <s v="Local Market"/>
    <s v="No"/>
    <n v="3135296"/>
    <n v="87.781626096802455"/>
    <n v="99.826385345995604"/>
    <n v="296285.47200000007"/>
    <n v="2839010.5279999999"/>
    <n v="3234174"/>
  </r>
  <r>
    <s v="F0737"/>
    <x v="0"/>
    <s v="Lomé"/>
    <x v="0"/>
    <x v="0"/>
    <x v="5"/>
    <n v="0.91"/>
    <n v="1378"/>
    <n v="1072"/>
    <n v="10"/>
    <x v="1"/>
    <n v="0.5"/>
    <x v="0"/>
    <n v="1842"/>
    <n v="14"/>
    <n v="0.22149999999999997"/>
    <n v="22.15"/>
    <n v="9121"/>
    <n v="224"/>
    <s v="Local Market"/>
    <s v="No"/>
    <n v="226764"/>
    <n v="74.83976259618035"/>
    <n v="99.219111007482468"/>
    <n v="50228.225999999995"/>
    <n v="176535.774"/>
    <n v="235885"/>
  </r>
  <r>
    <s v="F1038"/>
    <x v="0"/>
    <s v="Plateaux"/>
    <x v="2"/>
    <x v="0"/>
    <x v="0"/>
    <n v="4.18"/>
    <n v="33845"/>
    <n v="29279"/>
    <n v="12.2"/>
    <x v="0"/>
    <n v="0.65"/>
    <x v="2"/>
    <n v="1537"/>
    <n v="7"/>
    <n v="0.13489999999999999"/>
    <n v="13.49"/>
    <n v="52622"/>
    <n v="322"/>
    <s v="Local Market"/>
    <s v="Yes"/>
    <n v="9279401"/>
    <n v="86.022181954545118"/>
    <n v="99.983529830563"/>
    <n v="1251791.1949000005"/>
    <n v="8027609.8050999995"/>
    <n v="9332023"/>
  </r>
  <r>
    <s v="F0405"/>
    <x v="3"/>
    <s v="Yamoussoukro"/>
    <x v="1"/>
    <x v="0"/>
    <x v="7"/>
    <n v="1.99"/>
    <n v="52477"/>
    <n v="37001"/>
    <n v="3.3"/>
    <x v="2"/>
    <n v="1.19"/>
    <x v="0"/>
    <n v="200"/>
    <n v="4"/>
    <n v="0.2949"/>
    <n v="29.49"/>
    <n v="62714"/>
    <n v="414"/>
    <s v="Local Market"/>
    <s v="Yes"/>
    <n v="15102316"/>
    <n v="70.218410458798957"/>
    <n v="99.9986811763643"/>
    <n v="4453672.9883999992"/>
    <n v="10648643.011600001"/>
    <n v="15165030"/>
  </r>
  <r>
    <s v="F0571"/>
    <x v="0"/>
    <s v="Lomé"/>
    <x v="1"/>
    <x v="0"/>
    <x v="6"/>
    <n v="0.89"/>
    <n v="13345"/>
    <n v="10946"/>
    <n v="19.399999999999999"/>
    <x v="1"/>
    <n v="0.7"/>
    <x v="0"/>
    <n v="3976"/>
    <n v="1"/>
    <n v="0.1797"/>
    <n v="17.97"/>
    <n v="22493"/>
    <n v="309"/>
    <s v="Local Market"/>
    <s v="No"/>
    <n v="3322022"/>
    <n v="81.478320372311089"/>
    <n v="99.88111878702891"/>
    <n v="596967.35339999991"/>
    <n v="2725054.6466000001"/>
    <n v="3344515"/>
  </r>
  <r>
    <s v="F1328"/>
    <x v="1"/>
    <s v="Enugu"/>
    <x v="4"/>
    <x v="1"/>
    <x v="7"/>
    <n v="0.52"/>
    <n v="8628"/>
    <n v="5754"/>
    <n v="3.4"/>
    <x v="2"/>
    <n v="0.55000000000000004"/>
    <x v="0"/>
    <n v="200"/>
    <n v="5"/>
    <n v="0.33310000000000001"/>
    <n v="33.31"/>
    <n v="20403"/>
    <n v="417"/>
    <s v="Local Market"/>
    <s v="No"/>
    <n v="2354821"/>
    <n v="66.117137789951613"/>
    <n v="99.991579741531751"/>
    <n v="784390.87509999983"/>
    <n v="1570430.1249000002"/>
    <n v="2375224"/>
  </r>
  <r>
    <s v="F0780"/>
    <x v="0"/>
    <s v="Lomé"/>
    <x v="4"/>
    <x v="0"/>
    <x v="0"/>
    <n v="0.42"/>
    <n v="3388"/>
    <n v="2538"/>
    <n v="1"/>
    <x v="2"/>
    <n v="0.79"/>
    <x v="1"/>
    <n v="200"/>
    <n v="14"/>
    <n v="0.25079999999999997"/>
    <n v="25.08"/>
    <n v="5252"/>
    <n v="297"/>
    <s v="Local Market"/>
    <s v="Yes"/>
    <n v="740797"/>
    <n v="74.392581774119407"/>
    <n v="99.973192109365471"/>
    <n v="185791.8875999999"/>
    <n v="555005.1124000001"/>
    <n v="746049"/>
  </r>
  <r>
    <s v="F0269"/>
    <x v="1"/>
    <s v="Enugu"/>
    <x v="2"/>
    <x v="0"/>
    <x v="3"/>
    <n v="2.56"/>
    <n v="10022"/>
    <n v="8481"/>
    <n v="13"/>
    <x v="1"/>
    <n v="1.84"/>
    <x v="1"/>
    <n v="3908"/>
    <n v="7"/>
    <n v="0.1537"/>
    <n v="15.37"/>
    <n v="51960"/>
    <n v="323"/>
    <s v="Local Market"/>
    <s v="No"/>
    <n v="2656102"/>
    <n v="83.006191239343877"/>
    <n v="99.855690157758573"/>
    <n v="408242.87739999965"/>
    <n v="2247859.1226000004"/>
    <n v="2708062"/>
  </r>
  <r>
    <s v="F1072"/>
    <x v="2"/>
    <s v="Atlantique"/>
    <x v="2"/>
    <x v="1"/>
    <x v="0"/>
    <n v="1.53"/>
    <n v="14639"/>
    <n v="5855"/>
    <n v="81"/>
    <x v="4"/>
    <n v="1.79"/>
    <x v="2"/>
    <n v="15825"/>
    <n v="60"/>
    <n v="0.6"/>
    <n v="60"/>
    <n v="22257"/>
    <n v="318"/>
    <s v="Export"/>
    <s v="Yes"/>
    <n v="1805190"/>
    <n v="39.512828552620135"/>
    <n v="99.13403781340854"/>
    <n v="1083114"/>
    <n v="722076"/>
    <n v="1827447"/>
  </r>
  <r>
    <s v="F0590"/>
    <x v="4"/>
    <s v="Northern"/>
    <x v="1"/>
    <x v="0"/>
    <x v="4"/>
    <n v="0.56999999999999995"/>
    <n v="1553"/>
    <n v="621"/>
    <n v="1.2"/>
    <x v="1"/>
    <n v="0.89"/>
    <x v="1"/>
    <n v="330"/>
    <n v="60"/>
    <n v="0.6"/>
    <n v="60"/>
    <n v="7010"/>
    <n v="200"/>
    <s v="Local Market"/>
    <s v="No"/>
    <n v="115618"/>
    <n v="37.713409661741203"/>
    <n v="99.730893433799778"/>
    <n v="69370.799999999988"/>
    <n v="46247.200000000004"/>
    <n v="122628"/>
  </r>
  <r>
    <s v="F1197"/>
    <x v="0"/>
    <s v="Plateaux"/>
    <x v="3"/>
    <x v="1"/>
    <x v="1"/>
    <n v="1.41"/>
    <n v="9409"/>
    <n v="7404"/>
    <n v="42.3"/>
    <x v="1"/>
    <n v="1.74"/>
    <x v="1"/>
    <n v="8713"/>
    <n v="5"/>
    <n v="0.21299999999999999"/>
    <n v="21.3"/>
    <n v="24701"/>
    <n v="228"/>
    <s v="Local Market"/>
    <s v="No"/>
    <n v="1637817"/>
    <n v="77.530708178798662"/>
    <n v="99.47591544873498"/>
    <n v="348855.02099999995"/>
    <n v="1288961.9790000001"/>
    <n v="1662518"/>
  </r>
  <r>
    <s v="F0722"/>
    <x v="0"/>
    <s v="Kara"/>
    <x v="1"/>
    <x v="0"/>
    <x v="6"/>
    <n v="1.68"/>
    <n v="16907"/>
    <n v="14183"/>
    <n v="19.100000000000001"/>
    <x v="0"/>
    <n v="1.94"/>
    <x v="1"/>
    <n v="2411"/>
    <n v="1"/>
    <n v="0.16109999999999999"/>
    <n v="16.11"/>
    <n v="32750"/>
    <n v="263"/>
    <s v="Local Market"/>
    <s v="No"/>
    <n v="3657667"/>
    <n v="83.145531962919094"/>
    <n v="99.934668629588472"/>
    <n v="589250.15370000014"/>
    <n v="3068416.8462999999"/>
    <n v="3690417"/>
  </r>
  <r>
    <s v="F0516"/>
    <x v="3"/>
    <s v="Korhogo"/>
    <x v="2"/>
    <x v="0"/>
    <x v="4"/>
    <n v="2.82"/>
    <n v="4376"/>
    <n v="1750"/>
    <n v="13.5"/>
    <x v="2"/>
    <n v="1.58"/>
    <x v="1"/>
    <n v="524"/>
    <n v="60"/>
    <n v="0.6"/>
    <n v="60"/>
    <n v="56611"/>
    <n v="239"/>
    <s v="Export"/>
    <s v="No"/>
    <n v="356933"/>
    <n v="34.524306966126943"/>
    <n v="99.873290387479926"/>
    <n v="214159.8"/>
    <n v="142773.20000000001"/>
    <n v="413544"/>
  </r>
  <r>
    <s v="F1151"/>
    <x v="4"/>
    <s v="Greater Accra"/>
    <x v="2"/>
    <x v="0"/>
    <x v="4"/>
    <n v="3.88"/>
    <n v="8831"/>
    <n v="7804"/>
    <n v="9.9"/>
    <x v="2"/>
    <n v="1.45"/>
    <x v="0"/>
    <n v="425"/>
    <n v="7"/>
    <n v="0.1162"/>
    <n v="11.62"/>
    <n v="60085"/>
    <n v="243"/>
    <s v="Local Market"/>
    <s v="Yes"/>
    <n v="1816899"/>
    <n v="85.550827082170116"/>
    <n v="99.977357292337061"/>
    <n v="211123.66379999998"/>
    <n v="1605775.3362"/>
    <n v="1876984"/>
  </r>
  <r>
    <s v="F1130"/>
    <x v="2"/>
    <s v="Ouémé"/>
    <x v="4"/>
    <x v="0"/>
    <x v="4"/>
    <n v="1.22"/>
    <n v="1954"/>
    <n v="1228"/>
    <n v="7.5"/>
    <x v="2"/>
    <n v="1.55"/>
    <x v="0"/>
    <n v="267"/>
    <n v="30"/>
    <n v="0.3715"/>
    <n v="37.15"/>
    <n v="21490"/>
    <n v="225"/>
    <s v="Processor"/>
    <s v="Yes"/>
    <n v="251780"/>
    <n v="57.907465144362725"/>
    <n v="99.902294434076182"/>
    <n v="93536.26999999999"/>
    <n v="158243.73000000001"/>
    <n v="273270"/>
  </r>
  <r>
    <s v="F0745"/>
    <x v="4"/>
    <s v="Greater Accra"/>
    <x v="2"/>
    <x v="0"/>
    <x v="4"/>
    <n v="2.7"/>
    <n v="7334"/>
    <n v="2933"/>
    <n v="6"/>
    <x v="2"/>
    <n v="0.48"/>
    <x v="0"/>
    <n v="240"/>
    <n v="60"/>
    <n v="0.6"/>
    <n v="60"/>
    <n v="45710"/>
    <n v="229"/>
    <s v="Local Market"/>
    <s v="Yes"/>
    <n v="618991"/>
    <n v="37.249289530179738"/>
    <n v="99.963893540102987"/>
    <n v="371394.6"/>
    <n v="247596.40000000002"/>
    <n v="664701"/>
  </r>
  <r>
    <s v="F1135"/>
    <x v="1"/>
    <s v="Oyo"/>
    <x v="4"/>
    <x v="0"/>
    <x v="1"/>
    <n v="1.72"/>
    <n v="15629"/>
    <n v="11634"/>
    <n v="9.6"/>
    <x v="0"/>
    <n v="1.46"/>
    <x v="0"/>
    <n v="1788"/>
    <n v="5"/>
    <n v="0.25559999999999999"/>
    <n v="25.56"/>
    <n v="35937"/>
    <n v="273"/>
    <s v="Local Market"/>
    <s v="No"/>
    <n v="3106597"/>
    <n v="73.588728293790922"/>
    <n v="99.943103240887766"/>
    <n v="794046.1932000001"/>
    <n v="2312550.8067999999"/>
    <n v="3142534"/>
  </r>
  <r>
    <s v="F0434"/>
    <x v="2"/>
    <s v="Mono"/>
    <x v="2"/>
    <x v="0"/>
    <x v="2"/>
    <n v="4.47"/>
    <n v="41367"/>
    <n v="25531"/>
    <n v="10"/>
    <x v="1"/>
    <n v="1.0900000000000001"/>
    <x v="2"/>
    <n v="2156"/>
    <n v="30"/>
    <n v="0.38280000000000003"/>
    <n v="38.28"/>
    <n v="34942"/>
    <n v="99"/>
    <s v="Export"/>
    <s v="Yes"/>
    <n v="2465196"/>
    <n v="60.857399519546519"/>
    <n v="99.913764760185245"/>
    <n v="943677.02879999997"/>
    <n v="1521518.9712"/>
    <n v="2500138"/>
  </r>
  <r>
    <s v="F0214"/>
    <x v="0"/>
    <s v="Savanes"/>
    <x v="3"/>
    <x v="0"/>
    <x v="7"/>
    <n v="1"/>
    <n v="13550"/>
    <n v="9909"/>
    <n v="16.5"/>
    <x v="1"/>
    <n v="1.51"/>
    <x v="2"/>
    <n v="3803"/>
    <n v="1"/>
    <n v="0.26869999999999999"/>
    <n v="26.87"/>
    <n v="29520"/>
    <n v="291"/>
    <s v="Processor"/>
    <s v="No"/>
    <n v="2821361"/>
    <n v="72.372761237666538"/>
    <n v="99.866602639675236"/>
    <n v="758099.70069999993"/>
    <n v="2063261.2993000001"/>
    <n v="2850881"/>
  </r>
  <r>
    <s v="F0850"/>
    <x v="4"/>
    <s v="Ashanti"/>
    <x v="2"/>
    <x v="1"/>
    <x v="4"/>
    <n v="2.14"/>
    <n v="4828"/>
    <n v="3001"/>
    <n v="7.8"/>
    <x v="0"/>
    <n v="0.84"/>
    <x v="2"/>
    <n v="1012"/>
    <n v="30"/>
    <n v="0.37829999999999997"/>
    <n v="37.83"/>
    <n v="48909"/>
    <n v="262"/>
    <s v="Local Market"/>
    <s v="Yes"/>
    <n v="728479"/>
    <n v="58.258603721693682"/>
    <n v="99.869820475746991"/>
    <n v="275583.60569999996"/>
    <n v="452895.39430000004"/>
    <n v="777388"/>
  </r>
  <r>
    <s v="F0160"/>
    <x v="0"/>
    <s v="Plateaux"/>
    <x v="3"/>
    <x v="1"/>
    <x v="0"/>
    <n v="0.99"/>
    <n v="6510"/>
    <n v="5583"/>
    <n v="29.7"/>
    <x v="1"/>
    <n v="1.37"/>
    <x v="0"/>
    <n v="5292"/>
    <n v="7"/>
    <n v="0.14230000000000001"/>
    <n v="14.23"/>
    <n v="12790"/>
    <n v="296"/>
    <s v="Local Market"/>
    <s v="No"/>
    <n v="1617961"/>
    <n v="85.097304842983377"/>
    <n v="99.675486938226626"/>
    <n v="230235.85030000005"/>
    <n v="1387725.1497"/>
    <n v="1630751"/>
  </r>
  <r>
    <s v="F0741"/>
    <x v="3"/>
    <s v="Korhogo"/>
    <x v="4"/>
    <x v="1"/>
    <x v="7"/>
    <n v="2.2999999999999998"/>
    <n v="57862"/>
    <n v="43141"/>
    <n v="27"/>
    <x v="1"/>
    <n v="2.0299999999999998"/>
    <x v="2"/>
    <n v="7465"/>
    <n v="2"/>
    <n v="0.25440000000000002"/>
    <n v="25.44"/>
    <n v="62646"/>
    <n v="495"/>
    <s v="Local Market"/>
    <s v="Yes"/>
    <n v="21071137"/>
    <n v="74.338984871757233"/>
    <n v="99.9646774077315"/>
    <n v="5360497.252799999"/>
    <n v="15710639.747200001"/>
    <n v="21133783"/>
  </r>
  <r>
    <s v="F1408"/>
    <x v="4"/>
    <s v="Greater Accra"/>
    <x v="0"/>
    <x v="1"/>
    <x v="7"/>
    <n v="0.3"/>
    <n v="5207"/>
    <n v="3674"/>
    <n v="15.3"/>
    <x v="1"/>
    <n v="1.61"/>
    <x v="1"/>
    <n v="3479"/>
    <n v="1"/>
    <n v="0.29430000000000001"/>
    <n v="29.43"/>
    <n v="6039"/>
    <n v="414"/>
    <s v="Export"/>
    <s v="No"/>
    <n v="1496308"/>
    <n v="70.286329030510259"/>
    <n v="99.768428998094322"/>
    <n v="440363.44439999992"/>
    <n v="1055944.5556000001"/>
    <n v="1502347"/>
  </r>
  <r>
    <s v="F0360"/>
    <x v="1"/>
    <s v="Enugu"/>
    <x v="2"/>
    <x v="0"/>
    <x v="0"/>
    <n v="1.75"/>
    <n v="14118"/>
    <n v="11285"/>
    <n v="2.1"/>
    <x v="2"/>
    <n v="1.3"/>
    <x v="0"/>
    <n v="200"/>
    <n v="7"/>
    <n v="0.2006"/>
    <n v="20.059999999999999"/>
    <n v="29696"/>
    <n v="369"/>
    <s v="Local Market"/>
    <s v="No"/>
    <n v="4092628"/>
    <n v="79.364135938853906"/>
    <n v="99.995148367765367"/>
    <n v="820981.17680000002"/>
    <n v="3271646.8232"/>
    <n v="4122324"/>
  </r>
  <r>
    <s v="F1413"/>
    <x v="3"/>
    <s v="Yamoussoukro"/>
    <x v="0"/>
    <x v="1"/>
    <x v="4"/>
    <n v="0.38"/>
    <n v="971"/>
    <n v="761"/>
    <n v="9.5"/>
    <x v="2"/>
    <n v="1.1200000000000001"/>
    <x v="0"/>
    <n v="377"/>
    <n v="14"/>
    <n v="0.21579999999999999"/>
    <n v="21.58"/>
    <n v="6079"/>
    <n v="271"/>
    <s v="Local Market"/>
    <s v="No"/>
    <n v="197713"/>
    <n v="76.080775791002594"/>
    <n v="99.815007458585228"/>
    <n v="42666.465399999986"/>
    <n v="155046.53460000001"/>
    <n v="203792"/>
  </r>
  <r>
    <s v="F1151"/>
    <x v="1"/>
    <s v="Kaduna"/>
    <x v="2"/>
    <x v="1"/>
    <x v="3"/>
    <n v="2.58"/>
    <n v="5945"/>
    <n v="4904"/>
    <n v="7.8"/>
    <x v="2"/>
    <n v="1.21"/>
    <x v="0"/>
    <n v="308"/>
    <n v="7"/>
    <n v="0.17510000000000001"/>
    <n v="17.510000000000002"/>
    <n v="58800"/>
    <n v="370"/>
    <s v="Local Market"/>
    <s v="No"/>
    <n v="1737228"/>
    <n v="79.789367270443449"/>
    <n v="99.982851046865633"/>
    <n v="304188.62280000001"/>
    <n v="1433039.3772"/>
    <n v="1796028"/>
  </r>
  <r>
    <s v="F0681"/>
    <x v="1"/>
    <s v="Enugu"/>
    <x v="1"/>
    <x v="0"/>
    <x v="6"/>
    <n v="3.36"/>
    <n v="39978"/>
    <n v="31554"/>
    <n v="7.7"/>
    <x v="2"/>
    <n v="0.59"/>
    <x v="2"/>
    <n v="308"/>
    <n v="4"/>
    <n v="0.2107"/>
    <n v="21.07"/>
    <n v="116178"/>
    <n v="264"/>
    <s v="Local Market"/>
    <s v="No"/>
    <n v="8130468"/>
    <n v="77.818041327346904"/>
    <n v="99.996265148279676"/>
    <n v="1713089.6075999998"/>
    <n v="6417378.3924000002"/>
    <n v="8246646"/>
  </r>
  <r>
    <s v="F0358"/>
    <x v="4"/>
    <s v="Greater Accra"/>
    <x v="3"/>
    <x v="1"/>
    <x v="4"/>
    <n v="1.93"/>
    <n v="5082"/>
    <n v="3830"/>
    <n v="63.7"/>
    <x v="1"/>
    <n v="2.31"/>
    <x v="0"/>
    <n v="13798"/>
    <n v="14"/>
    <n v="0.24629999999999999"/>
    <n v="24.63"/>
    <n v="25214"/>
    <n v="204"/>
    <s v="Local Market"/>
    <s v="Yes"/>
    <n v="734495"/>
    <n v="72.868543284336511"/>
    <n v="98.183778262466276"/>
    <n v="180906.11849999998"/>
    <n v="553588.88150000002"/>
    <n v="759709"/>
  </r>
  <r>
    <s v="F0284"/>
    <x v="2"/>
    <s v="Atlantique"/>
    <x v="3"/>
    <x v="1"/>
    <x v="4"/>
    <n v="2.76"/>
    <n v="3472"/>
    <n v="2702"/>
    <n v="135.80000000000001"/>
    <x v="3"/>
    <n v="6.01"/>
    <x v="0"/>
    <n v="23666"/>
    <n v="14"/>
    <n v="0.22149999999999997"/>
    <n v="22.15"/>
    <n v="52156"/>
    <n v="195"/>
    <s v="Processor"/>
    <s v="Yes"/>
    <n v="445800"/>
    <n v="69.69597715460803"/>
    <n v="95.24737125368506"/>
    <n v="98744.700000000012"/>
    <n v="347055.3"/>
    <n v="497956"/>
  </r>
  <r>
    <s v="F1353"/>
    <x v="1"/>
    <s v="Rivers"/>
    <x v="4"/>
    <x v="1"/>
    <x v="3"/>
    <n v="6.4"/>
    <n v="19188"/>
    <n v="16123"/>
    <n v="3.4"/>
    <x v="2"/>
    <n v="1.1399999999999999"/>
    <x v="0"/>
    <n v="200"/>
    <n v="7"/>
    <n v="0.15970000000000001"/>
    <n v="15.97"/>
    <n v="166392"/>
    <n v="307"/>
    <s v="Local Market"/>
    <s v="Yes"/>
    <n v="4733672"/>
    <n v="81.176584256858689"/>
    <n v="99.995918420657361"/>
    <n v="755967.41839999985"/>
    <n v="3977704.5816000002"/>
    <n v="4900064"/>
  </r>
  <r>
    <s v="F1042"/>
    <x v="4"/>
    <s v="Greater Accra"/>
    <x v="3"/>
    <x v="0"/>
    <x v="5"/>
    <n v="2.23"/>
    <n v="3860"/>
    <n v="3588"/>
    <n v="5.5"/>
    <x v="0"/>
    <n v="0.44"/>
    <x v="1"/>
    <n v="675"/>
    <n v="1"/>
    <n v="7.0300000000000001E-2"/>
    <n v="7.03"/>
    <n v="33934"/>
    <n v="200"/>
    <s v="Local Market"/>
    <s v="Yes"/>
    <n v="675815"/>
    <n v="88.524986368420372"/>
    <n v="99.904895956176048"/>
    <n v="47509.794500000076"/>
    <n v="628305.20549999992"/>
    <n v="709749"/>
  </r>
  <r>
    <s v="F1021"/>
    <x v="1"/>
    <s v="Enugu"/>
    <x v="2"/>
    <x v="0"/>
    <x v="2"/>
    <n v="0.87"/>
    <n v="8529"/>
    <n v="7133"/>
    <n v="19"/>
    <x v="0"/>
    <n v="1.59"/>
    <x v="0"/>
    <n v="3448"/>
    <n v="7"/>
    <n v="0.1636"/>
    <n v="16.36"/>
    <n v="5982"/>
    <n v="100"/>
    <s v="Local Market"/>
    <s v="No"/>
    <n v="696737"/>
    <n v="82.928002060567593"/>
    <n v="99.509334456589343"/>
    <n v="113986.17319999996"/>
    <n v="582750.82680000004"/>
    <n v="702719"/>
  </r>
  <r>
    <s v="F0315"/>
    <x v="0"/>
    <s v="Savanes"/>
    <x v="3"/>
    <x v="1"/>
    <x v="2"/>
    <n v="0.81"/>
    <n v="10727"/>
    <n v="9827"/>
    <n v="21.9"/>
    <x v="2"/>
    <n v="2.0099999999999998"/>
    <x v="2"/>
    <n v="721"/>
    <n v="1"/>
    <n v="8.3900000000000002E-2"/>
    <n v="8.39"/>
    <n v="9977"/>
    <n v="92"/>
    <s v="Local Market"/>
    <s v="No"/>
    <n v="884346"/>
    <n v="90.588005742891553"/>
    <n v="99.919380358103282"/>
    <n v="74196.629399999976"/>
    <n v="810149.37060000002"/>
    <n v="894323"/>
  </r>
  <r>
    <s v="F0122"/>
    <x v="3"/>
    <s v="Bouaké"/>
    <x v="0"/>
    <x v="0"/>
    <x v="2"/>
    <n v="3.3"/>
    <n v="41016"/>
    <n v="31672"/>
    <n v="2.8"/>
    <x v="2"/>
    <n v="1.37"/>
    <x v="0"/>
    <n v="200"/>
    <n v="14"/>
    <n v="0.2278"/>
    <n v="22.78"/>
    <n v="30606"/>
    <n v="97"/>
    <s v="Export"/>
    <s v="Yes"/>
    <n v="3010657"/>
    <n v="76.442890187399129"/>
    <n v="99.993423784789414"/>
    <n v="685827.66459999979"/>
    <n v="2324829.3354000002"/>
    <n v="3041263"/>
  </r>
  <r>
    <s v="F1474"/>
    <x v="3"/>
    <s v="Sassandra"/>
    <x v="1"/>
    <x v="0"/>
    <x v="4"/>
    <n v="0.62"/>
    <n v="1793"/>
    <n v="1078"/>
    <n v="2.2999999999999998"/>
    <x v="0"/>
    <n v="0.7"/>
    <x v="0"/>
    <n v="386"/>
    <n v="30"/>
    <n v="0.39860000000000001"/>
    <n v="39.86"/>
    <n v="7010"/>
    <n v="242"/>
    <s v="Local Market"/>
    <s v="No"/>
    <n v="250872"/>
    <n v="58.505215873926829"/>
    <n v="99.850319138210494"/>
    <n v="99997.579200000007"/>
    <n v="150874.42079999999"/>
    <n v="257882"/>
  </r>
  <r>
    <s v="F1016"/>
    <x v="1"/>
    <s v="Katsina"/>
    <x v="3"/>
    <x v="0"/>
    <x v="6"/>
    <n v="0.57999999999999996"/>
    <n v="5752"/>
    <n v="4835"/>
    <n v="90.3"/>
    <x v="1"/>
    <n v="2.79"/>
    <x v="2"/>
    <n v="25138"/>
    <n v="1"/>
    <n v="0.15939999999999999"/>
    <n v="15.94"/>
    <n v="18047"/>
    <n v="302"/>
    <s v="Local Market"/>
    <s v="No"/>
    <n v="1402384"/>
    <n v="82.991992599429338"/>
    <n v="98.230255464714574"/>
    <n v="223540.00959999999"/>
    <n v="1178843.9904"/>
    <n v="1420431"/>
  </r>
  <r>
    <s v="F0200"/>
    <x v="4"/>
    <s v="Greater Accra"/>
    <x v="1"/>
    <x v="0"/>
    <x v="0"/>
    <n v="1.78"/>
    <n v="16694"/>
    <n v="12265"/>
    <n v="84.8"/>
    <x v="1"/>
    <n v="3.36"/>
    <x v="1"/>
    <n v="19372"/>
    <n v="14"/>
    <n v="0.26530000000000004"/>
    <n v="26.53"/>
    <n v="26605"/>
    <n v="309"/>
    <s v="Local Market"/>
    <s v="No"/>
    <n v="3706010"/>
    <n v="72.946327092400367"/>
    <n v="99.481007283097782"/>
    <n v="983204.45300000021"/>
    <n v="2722805.5469999998"/>
    <n v="3732615"/>
  </r>
  <r>
    <s v="F0634"/>
    <x v="3"/>
    <s v="Korhogo"/>
    <x v="2"/>
    <x v="0"/>
    <x v="5"/>
    <n v="3.6"/>
    <n v="4254"/>
    <n v="3840"/>
    <n v="35.799999999999997"/>
    <x v="1"/>
    <n v="1.04"/>
    <x v="0"/>
    <n v="9738"/>
    <n v="3"/>
    <n v="9.7100000000000006E-2"/>
    <n v="9.7100000000000009"/>
    <n v="51828"/>
    <n v="194"/>
    <s v="Local Market"/>
    <s v="No"/>
    <n v="675945"/>
    <n v="83.860041592639476"/>
    <n v="98.661945414298131"/>
    <n v="65634.259499999927"/>
    <n v="610310.74050000007"/>
    <n v="727773"/>
  </r>
  <r>
    <s v="F0869"/>
    <x v="2"/>
    <s v="Atlantique"/>
    <x v="4"/>
    <x v="1"/>
    <x v="1"/>
    <n v="2.72"/>
    <n v="24610"/>
    <n v="19466"/>
    <n v="15.2"/>
    <x v="4"/>
    <n v="1.25"/>
    <x v="0"/>
    <n v="2681"/>
    <n v="2"/>
    <n v="0.20899999999999999"/>
    <n v="20.9"/>
    <n v="30274"/>
    <n v="301"/>
    <s v="Local Market"/>
    <s v="Yes"/>
    <n v="5767719"/>
    <n v="78.686982357515788"/>
    <n v="99.953759861386516"/>
    <n v="1205453.2709999997"/>
    <n v="4562265.7290000003"/>
    <n v="5797993"/>
  </r>
  <r>
    <s v="F0160"/>
    <x v="0"/>
    <s v="Lomé"/>
    <x v="3"/>
    <x v="1"/>
    <x v="0"/>
    <n v="1.47"/>
    <n v="7518"/>
    <n v="5706"/>
    <n v="17.899999999999999"/>
    <x v="1"/>
    <n v="1.31"/>
    <x v="2"/>
    <n v="3154"/>
    <n v="14"/>
    <n v="0.24100000000000002"/>
    <n v="24.1"/>
    <n v="15474"/>
    <n v="269"/>
    <s v="Local Market"/>
    <s v="Yes"/>
    <n v="1500937"/>
    <n v="75.125489263794577"/>
    <n v="99.792008894686205"/>
    <n v="361725.81700000004"/>
    <n v="1139211.183"/>
    <n v="1516411"/>
  </r>
  <r>
    <s v="F1478"/>
    <x v="2"/>
    <s v="Zou"/>
    <x v="4"/>
    <x v="0"/>
    <x v="7"/>
    <n v="1.1000000000000001"/>
    <n v="17904"/>
    <n v="12903"/>
    <n v="24.7"/>
    <x v="1"/>
    <n v="1.6"/>
    <x v="2"/>
    <n v="6047"/>
    <n v="3"/>
    <n v="0.27929999999999999"/>
    <n v="27.93"/>
    <n v="40053"/>
    <n v="388"/>
    <s v="Processor"/>
    <s v="No"/>
    <n v="4910201"/>
    <n v="71.486874425029498"/>
    <n v="99.877844652011788"/>
    <n v="1371419.1392999999"/>
    <n v="3538781.8607000001"/>
    <n v="4950254"/>
  </r>
  <r>
    <s v="F0107"/>
    <x v="0"/>
    <s v="Plateaux"/>
    <x v="0"/>
    <x v="0"/>
    <x v="7"/>
    <n v="1.78"/>
    <n v="45280"/>
    <n v="32085"/>
    <n v="2.9"/>
    <x v="0"/>
    <n v="1.54"/>
    <x v="0"/>
    <n v="362"/>
    <n v="2"/>
    <n v="0.29139999999999999"/>
    <n v="29.14"/>
    <n v="53717"/>
    <n v="397"/>
    <s v="Processor"/>
    <s v="Yes"/>
    <n v="12556289"/>
    <n v="70.55814553458579"/>
    <n v="99.997129263856024"/>
    <n v="3658902.614599999"/>
    <n v="8897386.385400001"/>
    <n v="12610006"/>
  </r>
  <r>
    <s v="F0073"/>
    <x v="2"/>
    <s v="Atlantique"/>
    <x v="3"/>
    <x v="1"/>
    <x v="5"/>
    <n v="0.57999999999999996"/>
    <n v="985"/>
    <n v="864"/>
    <n v="32.5"/>
    <x v="4"/>
    <n v="1.49"/>
    <x v="0"/>
    <n v="5372"/>
    <n v="7"/>
    <n v="0.1226"/>
    <n v="12.26"/>
    <n v="8163"/>
    <n v="192"/>
    <s v="Local Market"/>
    <s v="No"/>
    <n v="150695"/>
    <n v="83.231434992257235"/>
    <n v="96.61836356998073"/>
    <n v="18475.206999999995"/>
    <n v="132219.79300000001"/>
    <n v="158858"/>
  </r>
  <r>
    <s v="F0937"/>
    <x v="4"/>
    <s v="Greater Accra"/>
    <x v="2"/>
    <x v="1"/>
    <x v="0"/>
    <n v="2.71"/>
    <n v="24089"/>
    <n v="19268"/>
    <n v="62.1"/>
    <x v="1"/>
    <n v="1.93"/>
    <x v="2"/>
    <n v="14396"/>
    <n v="14"/>
    <n v="0.20010000000000003"/>
    <n v="20.010000000000002"/>
    <n v="28806"/>
    <n v="296"/>
    <s v="Export"/>
    <s v="Yes"/>
    <n v="5603093"/>
    <n v="79.580867673585757"/>
    <n v="99.74438462053385"/>
    <n v="1121178.9093000004"/>
    <n v="4481914.0906999996"/>
    <n v="5631899"/>
  </r>
  <r>
    <s v="F1272"/>
    <x v="3"/>
    <s v="Abidjan"/>
    <x v="1"/>
    <x v="1"/>
    <x v="0"/>
    <n v="2.02"/>
    <n v="12149"/>
    <n v="7646"/>
    <n v="38.700000000000003"/>
    <x v="1"/>
    <n v="1.58"/>
    <x v="2"/>
    <n v="10074"/>
    <n v="30"/>
    <n v="0.37060000000000004"/>
    <n v="37.06"/>
    <n v="24709"/>
    <n v="297"/>
    <s v="Local Market"/>
    <s v="No"/>
    <n v="2213371"/>
    <n v="62.245125616599935"/>
    <n v="99.549882041750067"/>
    <n v="820275.29260000004"/>
    <n v="1393095.7074"/>
    <n v="2238080"/>
  </r>
  <r>
    <s v="F0826"/>
    <x v="2"/>
    <s v="Borgou"/>
    <x v="0"/>
    <x v="0"/>
    <x v="5"/>
    <n v="3.24"/>
    <n v="7215"/>
    <n v="5625"/>
    <n v="8.4"/>
    <x v="2"/>
    <n v="1.68"/>
    <x v="0"/>
    <n v="245"/>
    <n v="14"/>
    <n v="0.22030000000000002"/>
    <n v="22.03"/>
    <n v="27535"/>
    <n v="196"/>
    <s v="Local Market"/>
    <s v="Yes"/>
    <n v="1063695"/>
    <n v="76.002583460865253"/>
    <n v="99.977548271216889"/>
    <n v="234332.00850000011"/>
    <n v="829362.99149999989"/>
    <n v="1091230"/>
  </r>
  <r>
    <s v="F0390"/>
    <x v="4"/>
    <s v="Ashanti"/>
    <x v="4"/>
    <x v="1"/>
    <x v="2"/>
    <n v="1.1499999999999999"/>
    <n v="11368"/>
    <n v="4547"/>
    <n v="90.7"/>
    <x v="3"/>
    <n v="3.54"/>
    <x v="0"/>
    <n v="13840"/>
    <n v="60"/>
    <n v="0.6"/>
    <n v="60"/>
    <n v="7505"/>
    <n v="110"/>
    <s v="Local Market"/>
    <s v="No"/>
    <n v="473824"/>
    <n v="39.376310174537579"/>
    <n v="97.124627853297852"/>
    <n v="284294.40000000002"/>
    <n v="189529.60000000001"/>
    <n v="481329"/>
  </r>
  <r>
    <s v="F0168"/>
    <x v="4"/>
    <s v="Northern"/>
    <x v="0"/>
    <x v="0"/>
    <x v="6"/>
    <n v="0.56000000000000005"/>
    <n v="6121"/>
    <n v="5172"/>
    <n v="47.7"/>
    <x v="2"/>
    <n v="2.09"/>
    <x v="0"/>
    <n v="1701"/>
    <n v="3"/>
    <n v="0.155"/>
    <n v="15.5"/>
    <n v="15253"/>
    <n v="310"/>
    <s v="Processor"/>
    <s v="No"/>
    <n v="1570333"/>
    <n v="83.687127976659738"/>
    <n v="99.892721050766085"/>
    <n v="243401.61499999999"/>
    <n v="1326931.385"/>
    <n v="1585586"/>
  </r>
  <r>
    <s v="F0682"/>
    <x v="1"/>
    <s v="Ogun"/>
    <x v="0"/>
    <x v="0"/>
    <x v="4"/>
    <n v="3.21"/>
    <n v="6116"/>
    <n v="5401"/>
    <n v="100.8"/>
    <x v="1"/>
    <n v="3.1"/>
    <x v="0"/>
    <n v="26562"/>
    <n v="3"/>
    <n v="0.11689999999999999"/>
    <n v="11.69"/>
    <n v="58762"/>
    <n v="294"/>
    <s v="Local Market"/>
    <s v="No"/>
    <n v="1486692"/>
    <n v="84.952234437259207"/>
    <n v="98.281281746334741"/>
    <n v="173794.29480000003"/>
    <n v="1312897.7052"/>
    <n v="1545454"/>
  </r>
  <r>
    <s v="F1325"/>
    <x v="1"/>
    <s v="Lagos"/>
    <x v="3"/>
    <x v="1"/>
    <x v="0"/>
    <n v="1.04"/>
    <n v="8282"/>
    <n v="6238"/>
    <n v="11.1"/>
    <x v="1"/>
    <n v="1.04"/>
    <x v="0"/>
    <n v="3135"/>
    <n v="14"/>
    <n v="0.24670000000000003"/>
    <n v="24.67"/>
    <n v="19695"/>
    <n v="335"/>
    <s v="Local Market"/>
    <s v="Yes"/>
    <n v="2046003"/>
    <n v="74.611780613623097"/>
    <n v="99.84823531803778"/>
    <n v="504748.94010000001"/>
    <n v="1541254.0599"/>
    <n v="2065698"/>
  </r>
  <r>
    <s v="F1147"/>
    <x v="0"/>
    <s v="Savanes"/>
    <x v="0"/>
    <x v="1"/>
    <x v="5"/>
    <n v="0.79"/>
    <n v="1495"/>
    <n v="1145"/>
    <n v="6.1"/>
    <x v="2"/>
    <n v="0.6"/>
    <x v="0"/>
    <n v="218"/>
    <n v="14"/>
    <n v="0.23350000000000001"/>
    <n v="23.35"/>
    <n v="10709"/>
    <n v="215"/>
    <s v="Local Market"/>
    <s v="No"/>
    <n v="232787"/>
    <n v="73.278918544863146"/>
    <n v="99.910470808555374"/>
    <n v="54355.764500000019"/>
    <n v="178431.23549999998"/>
    <n v="243496"/>
  </r>
  <r>
    <s v="F1342"/>
    <x v="3"/>
    <s v="Bouaké"/>
    <x v="1"/>
    <x v="1"/>
    <x v="5"/>
    <n v="4.33"/>
    <n v="8283"/>
    <n v="6976"/>
    <n v="17.3"/>
    <x v="1"/>
    <n v="0.95"/>
    <x v="1"/>
    <n v="5015"/>
    <n v="7"/>
    <n v="0.15770000000000001"/>
    <n v="15.77"/>
    <n v="49927"/>
    <n v="218"/>
    <s v="Export"/>
    <s v="Yes"/>
    <n v="1450619"/>
    <n v="81.427452653900659"/>
    <n v="99.665788319718288"/>
    <n v="228762.61629999988"/>
    <n v="1221856.3837000001"/>
    <n v="1500546"/>
  </r>
  <r>
    <s v="F1470"/>
    <x v="1"/>
    <s v="Kaduna"/>
    <x v="4"/>
    <x v="1"/>
    <x v="5"/>
    <n v="0.73"/>
    <n v="703"/>
    <n v="281"/>
    <n v="13.3"/>
    <x v="0"/>
    <n v="0.71"/>
    <x v="0"/>
    <n v="2208"/>
    <n v="60"/>
    <n v="0.6"/>
    <n v="60"/>
    <n v="10351"/>
    <n v="323"/>
    <s v="Local Market"/>
    <s v="No"/>
    <n v="77297"/>
    <n v="35.27610441767068"/>
    <n v="97.480832420591454"/>
    <n v="46378.2"/>
    <n v="30918.800000000003"/>
    <n v="87648"/>
  </r>
  <r>
    <s v="F0919"/>
    <x v="2"/>
    <s v="Atlantique"/>
    <x v="3"/>
    <x v="0"/>
    <x v="0"/>
    <n v="2.13"/>
    <n v="12097"/>
    <n v="11013"/>
    <n v="46.2"/>
    <x v="1"/>
    <n v="1.2"/>
    <x v="0"/>
    <n v="10229"/>
    <n v="1"/>
    <n v="8.9600000000000013E-2"/>
    <n v="8.9600000000000009"/>
    <n v="17919"/>
    <n v="246"/>
    <s v="Local Market"/>
    <s v="No"/>
    <n v="2653959"/>
    <n v="90.429438529753227"/>
    <n v="99.617160663772822"/>
    <n v="237794.72640000004"/>
    <n v="2416164.2736"/>
    <n v="2671878"/>
  </r>
  <r>
    <s v="F0515"/>
    <x v="3"/>
    <s v="Bouaké"/>
    <x v="0"/>
    <x v="0"/>
    <x v="0"/>
    <n v="5.19"/>
    <n v="43963"/>
    <n v="39100"/>
    <n v="15.4"/>
    <x v="4"/>
    <n v="0.34"/>
    <x v="2"/>
    <n v="3424"/>
    <n v="7"/>
    <n v="0.1106"/>
    <n v="11.06"/>
    <n v="49888"/>
    <n v="363"/>
    <s v="Local Market"/>
    <s v="Yes"/>
    <n v="13998055"/>
    <n v="88.624150290188382"/>
    <n v="99.975626324793595"/>
    <n v="1548184.8830000013"/>
    <n v="12449870.116999999"/>
    <n v="14047943"/>
  </r>
  <r>
    <s v="F0605"/>
    <x v="0"/>
    <s v="Lomé"/>
    <x v="1"/>
    <x v="0"/>
    <x v="4"/>
    <n v="4.34"/>
    <n v="6091"/>
    <n v="5641"/>
    <n v="18.399999999999999"/>
    <x v="1"/>
    <n v="1.36"/>
    <x v="1"/>
    <n v="3351"/>
    <n v="3"/>
    <n v="7.3800000000000004E-2"/>
    <n v="7.38"/>
    <n v="75509"/>
    <n v="210"/>
    <s v="Local Market"/>
    <s v="Yes"/>
    <n v="1093904"/>
    <n v="86.639526394866479"/>
    <n v="99.713445976742179"/>
    <n v="80730.1152"/>
    <n v="1013173.8848"/>
    <n v="1169413"/>
  </r>
  <r>
    <s v="F1380"/>
    <x v="3"/>
    <s v="Korhogo"/>
    <x v="3"/>
    <x v="0"/>
    <x v="7"/>
    <n v="0.98"/>
    <n v="26637"/>
    <n v="18920"/>
    <n v="30.4"/>
    <x v="4"/>
    <n v="1.31"/>
    <x v="0"/>
    <n v="5907"/>
    <n v="1"/>
    <n v="0.28970000000000001"/>
    <n v="28.97"/>
    <n v="18699"/>
    <n v="316"/>
    <s v="Local Market"/>
    <s v="No"/>
    <n v="5894327"/>
    <n v="70.805378973473125"/>
    <n v="99.900101910595353"/>
    <n v="1707586.5319000003"/>
    <n v="4186740.4680999997"/>
    <n v="5913026"/>
  </r>
  <r>
    <s v="F0918"/>
    <x v="3"/>
    <s v="Abidjan"/>
    <x v="1"/>
    <x v="0"/>
    <x v="0"/>
    <n v="1.49"/>
    <n v="10912"/>
    <n v="10020"/>
    <n v="56.1"/>
    <x v="1"/>
    <n v="2.64"/>
    <x v="0"/>
    <n v="12618"/>
    <n v="1"/>
    <n v="8.1699999999999995E-2"/>
    <n v="8.17"/>
    <n v="13427"/>
    <n v="310"/>
    <s v="Local Market"/>
    <s v="No"/>
    <n v="3049093"/>
    <n v="91.427389923984165"/>
    <n v="99.587986364170675"/>
    <n v="249110.89809999987"/>
    <n v="2799982.1019000001"/>
    <n v="3062520"/>
  </r>
  <r>
    <s v="F0050"/>
    <x v="3"/>
    <s v="Yamoussoukro"/>
    <x v="0"/>
    <x v="1"/>
    <x v="0"/>
    <n v="1.81"/>
    <n v="15129"/>
    <n v="6051"/>
    <n v="4.7"/>
    <x v="2"/>
    <n v="1.42"/>
    <x v="2"/>
    <n v="200"/>
    <n v="60"/>
    <n v="0.6"/>
    <n v="60"/>
    <n v="32326"/>
    <n v="295"/>
    <s v="Export"/>
    <s v="Yes"/>
    <n v="1734669"/>
    <n v="39.268226565440202"/>
    <n v="99.988681348843656"/>
    <n v="1040801.3999999999"/>
    <n v="693867.60000000009"/>
    <n v="1766995"/>
  </r>
  <r>
    <s v="F0308"/>
    <x v="1"/>
    <s v="Katsina"/>
    <x v="0"/>
    <x v="0"/>
    <x v="4"/>
    <n v="2.76"/>
    <n v="5495"/>
    <n v="4819"/>
    <n v="16.600000000000001"/>
    <x v="1"/>
    <n v="1.82"/>
    <x v="0"/>
    <n v="4391"/>
    <n v="7"/>
    <n v="0.1229"/>
    <n v="12.29"/>
    <n v="40770"/>
    <n v="290"/>
    <s v="Processor"/>
    <s v="Yes"/>
    <n v="1338374"/>
    <n v="85.117133192763049"/>
    <n v="99.681614102660774"/>
    <n v="164486.16460000002"/>
    <n v="1173887.8354"/>
    <n v="1379144"/>
  </r>
  <r>
    <s v="F1146"/>
    <x v="2"/>
    <s v="Borgou"/>
    <x v="0"/>
    <x v="0"/>
    <x v="2"/>
    <n v="2.31"/>
    <n v="29439"/>
    <n v="22423"/>
    <n v="1"/>
    <x v="1"/>
    <n v="1.03"/>
    <x v="1"/>
    <n v="234"/>
    <n v="14"/>
    <n v="0.23829999999999998"/>
    <n v="23.83"/>
    <n v="14551"/>
    <n v="94"/>
    <s v="Local Market"/>
    <s v="No"/>
    <n v="2071900"/>
    <n v="75.638787107868808"/>
    <n v="99.988784783347413"/>
    <n v="493733.77"/>
    <n v="1578166.23"/>
    <n v="2086451"/>
  </r>
  <r>
    <s v="F0771"/>
    <x v="2"/>
    <s v="Mono"/>
    <x v="4"/>
    <x v="1"/>
    <x v="6"/>
    <n v="0.25"/>
    <n v="3993"/>
    <n v="3295"/>
    <n v="16.399999999999999"/>
    <x v="1"/>
    <n v="1.67"/>
    <x v="0"/>
    <n v="3436"/>
    <n v="4"/>
    <n v="0.17480000000000001"/>
    <n v="17.48"/>
    <n v="5975"/>
    <n v="294"/>
    <s v="Local Market"/>
    <s v="No"/>
    <n v="949632"/>
    <n v="82.004037894238934"/>
    <n v="99.640437962467828"/>
    <n v="165995.6736000001"/>
    <n v="783636.3263999999"/>
    <n v="955607"/>
  </r>
  <r>
    <s v="F0318"/>
    <x v="4"/>
    <s v="Ashanti"/>
    <x v="4"/>
    <x v="1"/>
    <x v="5"/>
    <n v="6.47"/>
    <n v="11544"/>
    <n v="10637"/>
    <n v="1"/>
    <x v="2"/>
    <n v="0.23"/>
    <x v="0"/>
    <n v="200"/>
    <n v="1"/>
    <n v="7.85E-2"/>
    <n v="7.85"/>
    <n v="97980"/>
    <n v="253"/>
    <s v="Local Market"/>
    <s v="Yes"/>
    <n v="2566070"/>
    <n v="88.76085302453032"/>
    <n v="99.992492633396523"/>
    <n v="201436.49500000011"/>
    <n v="2364633.5049999999"/>
    <n v="2664050"/>
  </r>
  <r>
    <s v="F0834"/>
    <x v="3"/>
    <s v="Bouaké"/>
    <x v="0"/>
    <x v="0"/>
    <x v="5"/>
    <n v="1"/>
    <n v="1982"/>
    <n v="1528"/>
    <n v="2.4"/>
    <x v="2"/>
    <n v="0.83"/>
    <x v="0"/>
    <n v="200"/>
    <n v="14"/>
    <n v="0.2288"/>
    <n v="22.88"/>
    <n v="11205"/>
    <n v="246"/>
    <s v="Local Market"/>
    <s v="No"/>
    <n v="360725"/>
    <n v="74.796633775172751"/>
    <n v="99.946226440459228"/>
    <n v="82533.88"/>
    <n v="278191.12"/>
    <n v="371930"/>
  </r>
  <r>
    <s v="F0817"/>
    <x v="2"/>
    <s v="Ouémé"/>
    <x v="1"/>
    <x v="1"/>
    <x v="3"/>
    <n v="0.74"/>
    <n v="1128"/>
    <n v="451"/>
    <n v="4.0999999999999996"/>
    <x v="4"/>
    <n v="1.31"/>
    <x v="2"/>
    <n v="754"/>
    <n v="60"/>
    <n v="0.6"/>
    <n v="60"/>
    <n v="19513"/>
    <n v="337"/>
    <s v="Local Market"/>
    <s v="Yes"/>
    <n v="130201"/>
    <n v="34.786593104185314"/>
    <n v="99.496373084681451"/>
    <n v="78120.600000000006"/>
    <n v="52080.4"/>
    <n v="149714"/>
  </r>
  <r>
    <s v="F1221"/>
    <x v="1"/>
    <s v="Kano"/>
    <x v="3"/>
    <x v="0"/>
    <x v="7"/>
    <n v="1.93"/>
    <n v="33291"/>
    <n v="21945"/>
    <n v="37.6"/>
    <x v="2"/>
    <n v="1.85"/>
    <x v="1"/>
    <n v="1385"/>
    <n v="4"/>
    <n v="0.34079999999999999"/>
    <n v="34.08"/>
    <n v="45866"/>
    <n v="399"/>
    <s v="Local Market"/>
    <s v="Yes"/>
    <n v="8621244"/>
    <n v="65.57115399250732"/>
    <n v="99.984020048205224"/>
    <n v="2938119.9551999997"/>
    <n v="5683124.0448000003"/>
    <n v="8667110"/>
  </r>
  <r>
    <s v="F0748"/>
    <x v="1"/>
    <s v="Ogun"/>
    <x v="1"/>
    <x v="0"/>
    <x v="0"/>
    <n v="1.3"/>
    <n v="12635"/>
    <n v="7730"/>
    <n v="7.6"/>
    <x v="1"/>
    <n v="0.82"/>
    <x v="2"/>
    <n v="1897"/>
    <n v="30"/>
    <n v="0.38819999999999999"/>
    <n v="38.82"/>
    <n v="12417"/>
    <n v="338"/>
    <s v="Export"/>
    <s v="No"/>
    <n v="2572299"/>
    <n v="60.886090703969032"/>
    <n v="99.926607023750378"/>
    <n v="998566.47179999994"/>
    <n v="1573732.5282000001"/>
    <n v="2584716"/>
  </r>
  <r>
    <s v="F0455"/>
    <x v="2"/>
    <s v="Borgou"/>
    <x v="3"/>
    <x v="0"/>
    <x v="6"/>
    <n v="2.71"/>
    <n v="37146"/>
    <n v="29742"/>
    <n v="51.6"/>
    <x v="1"/>
    <n v="2.21"/>
    <x v="2"/>
    <n v="10968"/>
    <n v="4"/>
    <n v="0.1993"/>
    <n v="19.93"/>
    <n v="73486"/>
    <n v="319"/>
    <s v="Processor"/>
    <s v="No"/>
    <n v="9308368"/>
    <n v="79.442829291523836"/>
    <n v="99.883093469585006"/>
    <n v="1855157.7423999999"/>
    <n v="7453210.2576000001"/>
    <n v="9381854"/>
  </r>
  <r>
    <s v="F0504"/>
    <x v="4"/>
    <s v="Northern"/>
    <x v="2"/>
    <x v="0"/>
    <x v="2"/>
    <n v="2.96"/>
    <n v="30965"/>
    <n v="26930"/>
    <n v="51.6"/>
    <x v="0"/>
    <n v="1.34"/>
    <x v="2"/>
    <n v="7605"/>
    <n v="7"/>
    <n v="0.1303"/>
    <n v="13.03"/>
    <n v="26369"/>
    <n v="107"/>
    <s v="Local Market"/>
    <s v="Yes"/>
    <n v="2818721"/>
    <n v="86.163940462340378"/>
    <n v="99.732697383914044"/>
    <n v="367279.34629999986"/>
    <n v="2451441.6537000001"/>
    <n v="2845090"/>
  </r>
  <r>
    <s v="F0780"/>
    <x v="4"/>
    <s v="Northern"/>
    <x v="0"/>
    <x v="1"/>
    <x v="4"/>
    <n v="1.33"/>
    <n v="1601"/>
    <n v="640"/>
    <n v="8"/>
    <x v="0"/>
    <n v="0.43"/>
    <x v="0"/>
    <n v="1013"/>
    <n v="60"/>
    <n v="0.6"/>
    <n v="60"/>
    <n v="27451"/>
    <n v="282"/>
    <s v="Local Market"/>
    <s v="No"/>
    <n v="150212"/>
    <n v="33.819534737114651"/>
    <n v="99.42981937713536"/>
    <n v="90127.2"/>
    <n v="60084.800000000003"/>
    <n v="177663"/>
  </r>
  <r>
    <s v="F0784"/>
    <x v="2"/>
    <s v="Atlantique"/>
    <x v="3"/>
    <x v="1"/>
    <x v="4"/>
    <n v="1.26"/>
    <n v="3301"/>
    <n v="1909"/>
    <n v="24.8"/>
    <x v="1"/>
    <n v="0.82"/>
    <x v="1"/>
    <n v="5318"/>
    <n v="30"/>
    <n v="0.42159999999999997"/>
    <n v="42.16"/>
    <n v="14341"/>
    <n v="177"/>
    <s v="Local Market"/>
    <s v="No"/>
    <n v="314856"/>
    <n v="55.320282505612141"/>
    <n v="98.384553929713817"/>
    <n v="132743.28959999999"/>
    <n v="182112.71040000001"/>
    <n v="329197"/>
  </r>
  <r>
    <s v="F0503"/>
    <x v="3"/>
    <s v="Korhogo"/>
    <x v="0"/>
    <x v="0"/>
    <x v="3"/>
    <n v="1.1399999999999999"/>
    <n v="2525"/>
    <n v="2142"/>
    <n v="8.5"/>
    <x v="1"/>
    <n v="0.94"/>
    <x v="0"/>
    <n v="2289"/>
    <n v="7"/>
    <n v="0.15140000000000001"/>
    <n v="15.14"/>
    <n v="20724"/>
    <n v="303"/>
    <s v="Local Market"/>
    <s v="No"/>
    <n v="619523"/>
    <n v="82.113187223056087"/>
    <n v="99.642481729707441"/>
    <n v="93795.782200000016"/>
    <n v="525727.21779999998"/>
    <n v="640247"/>
  </r>
  <r>
    <s v="F0658"/>
    <x v="2"/>
    <s v="Zou"/>
    <x v="4"/>
    <x v="0"/>
    <x v="6"/>
    <n v="2.92"/>
    <n v="45263"/>
    <n v="34626"/>
    <n v="2.2000000000000002"/>
    <x v="0"/>
    <n v="0.96"/>
    <x v="0"/>
    <n v="255"/>
    <n v="5"/>
    <n v="0.23499999999999999"/>
    <n v="23.5"/>
    <n v="62336"/>
    <n v="363"/>
    <s v="Processor"/>
    <s v="Yes"/>
    <n v="12380955"/>
    <n v="76.116765050339168"/>
    <n v="99.997950702912917"/>
    <n v="2909524.4250000007"/>
    <n v="9471430.5749999993"/>
    <n v="12443291"/>
  </r>
  <r>
    <s v="F0789"/>
    <x v="0"/>
    <s v="Plateaux"/>
    <x v="3"/>
    <x v="1"/>
    <x v="2"/>
    <n v="2.29"/>
    <n v="18181"/>
    <n v="13610"/>
    <n v="10.9"/>
    <x v="1"/>
    <n v="0.81"/>
    <x v="0"/>
    <n v="2359"/>
    <n v="14"/>
    <n v="0.25140000000000001"/>
    <n v="25.14"/>
    <n v="13858"/>
    <n v="88"/>
    <s v="Processor"/>
    <s v="Yes"/>
    <n v="1169487"/>
    <n v="73.983324237648347"/>
    <n v="99.800649852747938"/>
    <n v="294009.03180000011"/>
    <n v="875477.96819999989"/>
    <n v="1183345"/>
  </r>
  <r>
    <s v="F0233"/>
    <x v="1"/>
    <s v="Kaduna"/>
    <x v="0"/>
    <x v="0"/>
    <x v="3"/>
    <n v="0.55000000000000004"/>
    <n v="1022"/>
    <n v="832"/>
    <n v="2.6"/>
    <x v="1"/>
    <n v="1.02"/>
    <x v="2"/>
    <n v="634"/>
    <n v="14"/>
    <n v="0.1852"/>
    <n v="18.52"/>
    <n v="16216"/>
    <n v="340"/>
    <s v="Local Market"/>
    <s v="No"/>
    <n v="263202"/>
    <n v="76.75131509065271"/>
    <n v="99.773099800299192"/>
    <n v="48745.010399999999"/>
    <n v="214456.9896"/>
    <n v="279418"/>
  </r>
  <r>
    <s v="F0234"/>
    <x v="0"/>
    <s v="Savanes"/>
    <x v="1"/>
    <x v="0"/>
    <x v="3"/>
    <n v="0.52"/>
    <n v="1799"/>
    <n v="1630"/>
    <n v="1.2"/>
    <x v="2"/>
    <n v="0.97"/>
    <x v="2"/>
    <n v="200"/>
    <n v="3"/>
    <n v="9.3900000000000011E-2"/>
    <n v="9.39"/>
    <n v="7686"/>
    <n v="309"/>
    <s v="Processor"/>
    <s v="No"/>
    <n v="490748"/>
    <n v="89.212766946075121"/>
    <n v="99.959874326390249"/>
    <n v="46081.237199999974"/>
    <n v="444666.76280000003"/>
    <n v="498434"/>
  </r>
  <r>
    <s v="F0506"/>
    <x v="1"/>
    <s v="Katsina"/>
    <x v="1"/>
    <x v="1"/>
    <x v="0"/>
    <n v="1.62"/>
    <n v="10909"/>
    <n v="8608"/>
    <n v="38.200000000000003"/>
    <x v="0"/>
    <n v="1.38"/>
    <x v="0"/>
    <n v="5660"/>
    <n v="14"/>
    <n v="0.2109"/>
    <n v="21.09"/>
    <n v="15566"/>
    <n v="273"/>
    <s v="Local Market"/>
    <s v="No"/>
    <n v="2305259"/>
    <n v="78.380742921159509"/>
    <n v="99.756121206898413"/>
    <n v="486179.12309999997"/>
    <n v="1819079.8769"/>
    <n v="2320825"/>
  </r>
  <r>
    <s v="F0191"/>
    <x v="2"/>
    <s v="Borgou"/>
    <x v="3"/>
    <x v="0"/>
    <x v="0"/>
    <n v="2.16"/>
    <n v="13430"/>
    <n v="8387"/>
    <n v="49"/>
    <x v="0"/>
    <n v="1.77"/>
    <x v="0"/>
    <n v="6852"/>
    <n v="30"/>
    <n v="0.37549999999999994"/>
    <n v="37.549999999999997"/>
    <n v="25436"/>
    <n v="245"/>
    <s v="Export"/>
    <s v="No"/>
    <n v="2001979"/>
    <n v="61.666500716429553"/>
    <n v="99.662032686943718"/>
    <n v="751743.11449999991"/>
    <n v="1250235.8855000001"/>
    <n v="2027415"/>
  </r>
  <r>
    <s v="F1406"/>
    <x v="3"/>
    <s v="Sassandra"/>
    <x v="2"/>
    <x v="0"/>
    <x v="0"/>
    <n v="2.36"/>
    <n v="24316"/>
    <n v="9726"/>
    <n v="18.8"/>
    <x v="0"/>
    <n v="1.74"/>
    <x v="2"/>
    <n v="3138"/>
    <n v="60"/>
    <n v="0.6"/>
    <n v="60"/>
    <n v="28436"/>
    <n v="327"/>
    <s v="Export"/>
    <s v="Yes"/>
    <n v="3117024"/>
    <n v="39.638386754242624"/>
    <n v="99.900237167218791"/>
    <n v="1870214.4"/>
    <n v="1246809.6000000001"/>
    <n v="3145460"/>
  </r>
  <r>
    <s v="F0456"/>
    <x v="2"/>
    <s v="Ouémé"/>
    <x v="1"/>
    <x v="1"/>
    <x v="2"/>
    <n v="1.97"/>
    <n v="19289"/>
    <n v="11035"/>
    <n v="11.9"/>
    <x v="1"/>
    <n v="0.63"/>
    <x v="1"/>
    <n v="2155"/>
    <n v="30"/>
    <n v="0.4279"/>
    <n v="42.79"/>
    <n v="23712"/>
    <n v="69"/>
    <s v="Local Market"/>
    <s v="No"/>
    <n v="727934"/>
    <n v="55.405209553433401"/>
    <n v="99.713295886627478"/>
    <n v="311482.95859999995"/>
    <n v="416451.04140000005"/>
    <n v="751646"/>
  </r>
  <r>
    <s v="F0493"/>
    <x v="1"/>
    <s v="Enugu"/>
    <x v="0"/>
    <x v="0"/>
    <x v="6"/>
    <n v="6.72"/>
    <n v="86617"/>
    <n v="72117"/>
    <n v="11.7"/>
    <x v="1"/>
    <n v="0.63"/>
    <x v="1"/>
    <n v="3166"/>
    <n v="4"/>
    <n v="0.16739999999999999"/>
    <n v="16.739999999999998"/>
    <n v="106473"/>
    <n v="336"/>
    <s v="Processor"/>
    <s v="Yes"/>
    <n v="23879360"/>
    <n v="82.890409251160875"/>
    <n v="99.986800541803149"/>
    <n v="3997404.8640000001"/>
    <n v="19881955.136"/>
    <n v="23985833"/>
  </r>
  <r>
    <s v="F0796"/>
    <x v="2"/>
    <s v="Atlantique"/>
    <x v="0"/>
    <x v="0"/>
    <x v="6"/>
    <n v="2.35"/>
    <n v="35272"/>
    <n v="26573"/>
    <n v="44.3"/>
    <x v="1"/>
    <n v="1.54"/>
    <x v="0"/>
    <n v="9438"/>
    <n v="7"/>
    <n v="0.24660000000000001"/>
    <n v="24.66"/>
    <n v="39096"/>
    <n v="324"/>
    <s v="Local Market"/>
    <s v="Yes"/>
    <n v="8475022"/>
    <n v="74.994046063256334"/>
    <n v="99.889148823166423"/>
    <n v="2089940.4252000004"/>
    <n v="6385081.5747999996"/>
    <n v="8514118"/>
  </r>
  <r>
    <s v="F0376"/>
    <x v="3"/>
    <s v="Abidjan"/>
    <x v="3"/>
    <x v="1"/>
    <x v="4"/>
    <n v="1.44"/>
    <n v="2814"/>
    <n v="2068"/>
    <n v="16.3"/>
    <x v="0"/>
    <n v="0.99"/>
    <x v="1"/>
    <n v="2638"/>
    <n v="14"/>
    <n v="0.26500000000000001"/>
    <n v="26.5"/>
    <n v="31762"/>
    <n v="221"/>
    <s v="Processor"/>
    <s v="No"/>
    <n v="418058"/>
    <n v="68.310130718954255"/>
    <n v="99.413543195055794"/>
    <n v="110785.37"/>
    <n v="307272.63"/>
    <n v="449820"/>
  </r>
  <r>
    <s v="F0455"/>
    <x v="2"/>
    <s v="Atlantique"/>
    <x v="2"/>
    <x v="1"/>
    <x v="0"/>
    <n v="0.44"/>
    <n v="2442"/>
    <n v="1864"/>
    <n v="13.3"/>
    <x v="1"/>
    <n v="0.84"/>
    <x v="0"/>
    <n v="2492"/>
    <n v="14"/>
    <n v="0.23629999999999998"/>
    <n v="23.63"/>
    <n v="4158"/>
    <n v="245"/>
    <s v="Local Market"/>
    <s v="No"/>
    <n v="445464"/>
    <n v="75.663747948276551"/>
    <n v="99.445756657814783"/>
    <n v="105263.14319999999"/>
    <n v="340200.85680000001"/>
    <n v="449622"/>
  </r>
  <r>
    <s v="F0240"/>
    <x v="1"/>
    <s v="Rivers"/>
    <x v="0"/>
    <x v="0"/>
    <x v="4"/>
    <n v="1.68"/>
    <n v="3185"/>
    <n v="2506"/>
    <n v="1.2"/>
    <x v="1"/>
    <n v="0.2"/>
    <x v="0"/>
    <n v="318"/>
    <n v="14"/>
    <n v="0.21299999999999999"/>
    <n v="21.3"/>
    <n v="38174"/>
    <n v="309"/>
    <s v="Local Market"/>
    <s v="Yes"/>
    <n v="728119"/>
    <n v="74.77944506866173"/>
    <n v="99.958501513128795"/>
    <n v="155089.34699999995"/>
    <n v="573029.65300000005"/>
    <n v="766293"/>
  </r>
  <r>
    <s v="F1000"/>
    <x v="0"/>
    <s v="Savanes"/>
    <x v="0"/>
    <x v="0"/>
    <x v="1"/>
    <n v="1.32"/>
    <n v="13129"/>
    <n v="10063"/>
    <n v="8.6"/>
    <x v="0"/>
    <n v="0.89"/>
    <x v="1"/>
    <n v="1017"/>
    <n v="4"/>
    <n v="0.23350000000000001"/>
    <n v="23.35"/>
    <n v="25674"/>
    <n v="252"/>
    <s v="Local Market"/>
    <s v="Yes"/>
    <n v="2483827"/>
    <n v="75.865815375247905"/>
    <n v="99.959474014953571"/>
    <n v="579973.60450000013"/>
    <n v="1903853.3954999999"/>
    <n v="2509501"/>
  </r>
  <r>
    <s v="F0552"/>
    <x v="4"/>
    <s v="Central"/>
    <x v="4"/>
    <x v="0"/>
    <x v="2"/>
    <n v="6.5"/>
    <n v="65347"/>
    <n v="26138"/>
    <n v="1"/>
    <x v="2"/>
    <n v="0.56999999999999995"/>
    <x v="1"/>
    <n v="200"/>
    <n v="60"/>
    <n v="0.6"/>
    <n v="60"/>
    <n v="59545"/>
    <n v="88"/>
    <s v="Processor"/>
    <s v="Yes"/>
    <n v="2217398"/>
    <n v="38.953948342141196"/>
    <n v="99.991216293073649"/>
    <n v="1330438.7999999998"/>
    <n v="886959.20000000007"/>
    <n v="2276943"/>
  </r>
  <r>
    <s v="F1338"/>
    <x v="1"/>
    <s v="Rivers"/>
    <x v="1"/>
    <x v="1"/>
    <x v="4"/>
    <n v="2.2000000000000002"/>
    <n v="2622"/>
    <n v="2063"/>
    <n v="9.1999999999999993"/>
    <x v="0"/>
    <n v="0.94"/>
    <x v="0"/>
    <n v="1404"/>
    <n v="14"/>
    <n v="0.21289999999999998"/>
    <n v="21.29"/>
    <n v="29370"/>
    <n v="223"/>
    <s v="Export"/>
    <s v="No"/>
    <n v="424675"/>
    <n v="73.61862645772996"/>
    <n v="99.690779548282663"/>
    <n v="90413.307499999995"/>
    <n v="334261.6925"/>
    <n v="454045"/>
  </r>
  <r>
    <s v="F0006"/>
    <x v="2"/>
    <s v="Ouémé"/>
    <x v="1"/>
    <x v="0"/>
    <x v="7"/>
    <n v="1.49"/>
    <n v="19375"/>
    <n v="13694"/>
    <n v="2.1"/>
    <x v="2"/>
    <n v="0.2"/>
    <x v="0"/>
    <n v="200"/>
    <n v="4"/>
    <n v="0.29320000000000002"/>
    <n v="29.32"/>
    <n v="57585"/>
    <n v="386"/>
    <s v="Export"/>
    <s v="No"/>
    <n v="5175241"/>
    <n v="69.902196992600167"/>
    <n v="99.996177973431571"/>
    <n v="1517380.6612"/>
    <n v="3657860.3388"/>
    <n v="5232826"/>
  </r>
  <r>
    <s v="F0430"/>
    <x v="4"/>
    <s v="Central"/>
    <x v="4"/>
    <x v="0"/>
    <x v="4"/>
    <n v="0.7"/>
    <n v="1072"/>
    <n v="865"/>
    <n v="85.3"/>
    <x v="0"/>
    <n v="2.16"/>
    <x v="2"/>
    <n v="14044"/>
    <n v="14"/>
    <n v="0.1925"/>
    <n v="19.25"/>
    <n v="13557"/>
    <n v="289"/>
    <s v="Local Market"/>
    <s v="No"/>
    <n v="219885"/>
    <n v="76.06049361297454"/>
    <n v="93.983944620076926"/>
    <n v="42327.862499999988"/>
    <n v="177557.13750000001"/>
    <n v="233442"/>
  </r>
  <r>
    <s v="F0590"/>
    <x v="4"/>
    <s v="Northern"/>
    <x v="4"/>
    <x v="0"/>
    <x v="0"/>
    <n v="0.54"/>
    <n v="6476"/>
    <n v="5382"/>
    <n v="31.7"/>
    <x v="3"/>
    <n v="2.2200000000000002"/>
    <x v="1"/>
    <n v="5594"/>
    <n v="7"/>
    <n v="0.16889999999999999"/>
    <n v="16.89"/>
    <n v="8378"/>
    <n v="299"/>
    <s v="Local Market"/>
    <s v="No"/>
    <n v="1579154"/>
    <n v="82.67139745214584"/>
    <n v="99.647629150152568"/>
    <n v="266719.11060000001"/>
    <n v="1312434.8894"/>
    <n v="1587532"/>
  </r>
  <r>
    <s v="F0180"/>
    <x v="0"/>
    <s v="Kara"/>
    <x v="1"/>
    <x v="1"/>
    <x v="2"/>
    <n v="2.23"/>
    <n v="25117"/>
    <n v="14542"/>
    <n v="2"/>
    <x v="1"/>
    <n v="1.36"/>
    <x v="1"/>
    <n v="435"/>
    <n v="30"/>
    <n v="0.42100000000000004"/>
    <n v="42.1"/>
    <n v="16559"/>
    <n v="86"/>
    <s v="Local Market"/>
    <s v="No"/>
    <n v="1221112"/>
    <n v="57.125346558172566"/>
    <n v="99.964853341477664"/>
    <n v="514088.152"/>
    <n v="707023.848"/>
    <n v="1237671"/>
  </r>
  <r>
    <s v="F0413"/>
    <x v="2"/>
    <s v="Ouémé"/>
    <x v="0"/>
    <x v="1"/>
    <x v="0"/>
    <n v="0.82"/>
    <n v="9036"/>
    <n v="7642"/>
    <n v="75.2"/>
    <x v="3"/>
    <n v="3.04"/>
    <x v="0"/>
    <n v="10806"/>
    <n v="7"/>
    <n v="0.1542"/>
    <n v="15.42"/>
    <n v="7525"/>
    <n v="272"/>
    <s v="Processor"/>
    <s v="No"/>
    <n v="2039507"/>
    <n v="84.269079359775517"/>
    <n v="99.47211377252529"/>
    <n v="314491.97940000007"/>
    <n v="1725015.0205999999"/>
    <n v="2047032"/>
  </r>
  <r>
    <s v="F0028"/>
    <x v="0"/>
    <s v="Central"/>
    <x v="4"/>
    <x v="1"/>
    <x v="7"/>
    <n v="1.78"/>
    <n v="30330"/>
    <n v="21582"/>
    <n v="6.7"/>
    <x v="2"/>
    <n v="1.47"/>
    <x v="1"/>
    <n v="240"/>
    <n v="4"/>
    <n v="0.28839999999999999"/>
    <n v="28.84"/>
    <n v="41604"/>
    <n v="319"/>
    <s v="Local Market"/>
    <s v="No"/>
    <n v="6773968"/>
    <n v="70.725621104142107"/>
    <n v="99.996478652121937"/>
    <n v="1953612.3711999999"/>
    <n v="4820355.6288000001"/>
    <n v="6815572"/>
  </r>
  <r>
    <s v="F1288"/>
    <x v="4"/>
    <s v="Greater Accra"/>
    <x v="1"/>
    <x v="0"/>
    <x v="3"/>
    <n v="0.94"/>
    <n v="3082"/>
    <n v="2592"/>
    <n v="30.1"/>
    <x v="2"/>
    <n v="1.21"/>
    <x v="2"/>
    <n v="1343"/>
    <n v="14"/>
    <n v="0.15869999999999998"/>
    <n v="15.87"/>
    <n v="13846"/>
    <n v="287"/>
    <s v="Local Market"/>
    <s v="No"/>
    <n v="721276"/>
    <n v="82.545414067324884"/>
    <n v="99.817309235745896"/>
    <n v="114466.50119999994"/>
    <n v="606809.49880000006"/>
    <n v="735122"/>
  </r>
  <r>
    <s v="F0865"/>
    <x v="0"/>
    <s v="Kara"/>
    <x v="0"/>
    <x v="1"/>
    <x v="7"/>
    <n v="1.42"/>
    <n v="19577"/>
    <n v="14169"/>
    <n v="67"/>
    <x v="0"/>
    <n v="2.5"/>
    <x v="1"/>
    <n v="7551"/>
    <n v="2"/>
    <n v="0.2762"/>
    <n v="27.62"/>
    <n v="41919"/>
    <n v="411"/>
    <s v="Local Market"/>
    <s v="No"/>
    <n v="5715755"/>
    <n v="71.853034211384667"/>
    <n v="99.868853290408595"/>
    <n v="1578691.531"/>
    <n v="4137063.469"/>
    <n v="5757674"/>
  </r>
  <r>
    <s v="F0115"/>
    <x v="1"/>
    <s v="Kano"/>
    <x v="4"/>
    <x v="1"/>
    <x v="2"/>
    <n v="1.1100000000000001"/>
    <n v="9281"/>
    <n v="5286"/>
    <n v="52.7"/>
    <x v="0"/>
    <n v="2.79"/>
    <x v="0"/>
    <n v="9514"/>
    <n v="30"/>
    <n v="0.4304"/>
    <n v="43.04"/>
    <n v="12905"/>
    <n v="125"/>
    <s v="Local Market"/>
    <s v="No"/>
    <n v="631724"/>
    <n v="55.819702557595143"/>
    <n v="98.524112318868688"/>
    <n v="271894.00959999999"/>
    <n v="359829.99040000001"/>
    <n v="644629"/>
  </r>
  <r>
    <s v="F0915"/>
    <x v="4"/>
    <s v="Eastern"/>
    <x v="4"/>
    <x v="0"/>
    <x v="6"/>
    <n v="2"/>
    <n v="26003"/>
    <n v="21273"/>
    <n v="25.2"/>
    <x v="1"/>
    <n v="1.75"/>
    <x v="0"/>
    <n v="6320"/>
    <n v="1"/>
    <n v="0.18190000000000001"/>
    <n v="18.190000000000001"/>
    <n v="33388"/>
    <n v="335"/>
    <s v="Local Market"/>
    <s v="No"/>
    <n v="7015483"/>
    <n v="81.422495067649848"/>
    <n v="99.910340251651647"/>
    <n v="1276116.3576999996"/>
    <n v="5739366.6423000004"/>
    <n v="7048871"/>
  </r>
  <r>
    <s v="F0309"/>
    <x v="4"/>
    <s v="Northern"/>
    <x v="1"/>
    <x v="1"/>
    <x v="2"/>
    <n v="2.9"/>
    <n v="20664"/>
    <n v="17355"/>
    <n v="3.6"/>
    <x v="0"/>
    <n v="1.38"/>
    <x v="0"/>
    <n v="445"/>
    <n v="7"/>
    <n v="0.16010000000000002"/>
    <n v="16.010000000000002"/>
    <n v="20482"/>
    <n v="88"/>
    <s v="Local Market"/>
    <s v="No"/>
    <n v="1491041"/>
    <n v="82.851887526686667"/>
    <n v="99.970559495290516"/>
    <n v="238715.66409999994"/>
    <n v="1252325.3359000001"/>
    <n v="1511523"/>
  </r>
  <r>
    <s v="F0544"/>
    <x v="4"/>
    <s v="Eastern"/>
    <x v="2"/>
    <x v="0"/>
    <x v="5"/>
    <n v="2.1800000000000002"/>
    <n v="3150"/>
    <n v="2742"/>
    <n v="116.2"/>
    <x v="0"/>
    <n v="4.17"/>
    <x v="0"/>
    <n v="19516"/>
    <n v="7"/>
    <n v="0.1295"/>
    <n v="12.95"/>
    <n v="27127"/>
    <n v="237"/>
    <s v="Processor"/>
    <s v="No"/>
    <n v="596713"/>
    <n v="83.264725971402925"/>
    <n v="96.871633752244165"/>
    <n v="77274.33349999995"/>
    <n v="519438.66650000005"/>
    <n v="623840"/>
  </r>
  <r>
    <s v="F0442"/>
    <x v="2"/>
    <s v="Ouémé"/>
    <x v="0"/>
    <x v="1"/>
    <x v="7"/>
    <n v="3.92"/>
    <n v="81218"/>
    <n v="51914"/>
    <n v="19.600000000000001"/>
    <x v="4"/>
    <n v="1.42"/>
    <x v="2"/>
    <n v="3797"/>
    <n v="7"/>
    <n v="0.36080000000000001"/>
    <n v="36.08"/>
    <n v="110905"/>
    <n v="430"/>
    <s v="Export"/>
    <s v="Yes"/>
    <n v="21985088"/>
    <n v="63.599170445066676"/>
    <n v="99.982815888835603"/>
    <n v="7932219.7503999993"/>
    <n v="14052868.249600001"/>
    <n v="22095993"/>
  </r>
  <r>
    <s v="F1124"/>
    <x v="3"/>
    <s v="Abidjan"/>
    <x v="1"/>
    <x v="1"/>
    <x v="0"/>
    <n v="4.26"/>
    <n v="36439"/>
    <n v="21626"/>
    <n v="8.1999999999999993"/>
    <x v="2"/>
    <n v="0.85"/>
    <x v="2"/>
    <n v="331"/>
    <n v="30"/>
    <n v="0.40649999999999997"/>
    <n v="40.65"/>
    <n v="49993"/>
    <n v="239"/>
    <s v="Local Market"/>
    <s v="Yes"/>
    <n v="5066604"/>
    <n v="58.770105873102764"/>
    <n v="99.993530856543913"/>
    <n v="2059574.5260000001"/>
    <n v="3007029.4739999999"/>
    <n v="5116597"/>
  </r>
  <r>
    <s v="F0956"/>
    <x v="0"/>
    <s v="Central"/>
    <x v="2"/>
    <x v="0"/>
    <x v="7"/>
    <n v="1.03"/>
    <n v="22690"/>
    <n v="15417"/>
    <n v="24.6"/>
    <x v="1"/>
    <n v="1.61"/>
    <x v="1"/>
    <n v="5094"/>
    <n v="2"/>
    <n v="0.32049999999999995"/>
    <n v="32.049999999999997"/>
    <n v="35103"/>
    <n v="324"/>
    <s v="Local Market"/>
    <s v="No"/>
    <n v="4904960"/>
    <n v="67.467162260886141"/>
    <n v="99.896883906136424"/>
    <n v="1572039.6800000002"/>
    <n v="3332920.32"/>
    <n v="4940063"/>
  </r>
  <r>
    <s v="F0371"/>
    <x v="4"/>
    <s v="Greater Accra"/>
    <x v="0"/>
    <x v="0"/>
    <x v="3"/>
    <n v="4.21"/>
    <n v="10831"/>
    <n v="8835"/>
    <n v="19.2"/>
    <x v="3"/>
    <n v="2.0299999999999998"/>
    <x v="1"/>
    <n v="3634"/>
    <n v="14"/>
    <n v="0.18420000000000003"/>
    <n v="18.420000000000002"/>
    <n v="66320"/>
    <n v="315"/>
    <s v="Local Market"/>
    <s v="No"/>
    <n v="2685241"/>
    <n v="79.613703196113036"/>
    <n v="99.86792951346527"/>
    <n v="494621.39220000012"/>
    <n v="2190619.6077999999"/>
    <n v="2751561"/>
  </r>
  <r>
    <s v="F0444"/>
    <x v="0"/>
    <s v="Savanes"/>
    <x v="3"/>
    <x v="0"/>
    <x v="5"/>
    <n v="1.1100000000000001"/>
    <n v="2343"/>
    <n v="1904"/>
    <n v="2.2000000000000002"/>
    <x v="2"/>
    <n v="0.96"/>
    <x v="0"/>
    <n v="200"/>
    <n v="14"/>
    <n v="0.18719999999999998"/>
    <n v="18.72"/>
    <n v="9823"/>
    <n v="170"/>
    <s v="Local Market"/>
    <s v="No"/>
    <n v="310421"/>
    <n v="78.786859019997252"/>
    <n v="99.937547619939792"/>
    <n v="58110.811199999996"/>
    <n v="252310.1888"/>
    <n v="320244"/>
  </r>
  <r>
    <s v="F1078"/>
    <x v="2"/>
    <s v="Mono"/>
    <x v="3"/>
    <x v="0"/>
    <x v="3"/>
    <n v="2.3199999999999998"/>
    <n v="4565"/>
    <n v="4039"/>
    <n v="28.4"/>
    <x v="0"/>
    <n v="1.1599999999999999"/>
    <x v="2"/>
    <n v="3622"/>
    <n v="7"/>
    <n v="0.11509999999999999"/>
    <n v="11.51"/>
    <n v="58698"/>
    <n v="291"/>
    <s v="Local Market"/>
    <s v="Yes"/>
    <n v="1101276"/>
    <n v="84.012153065499746"/>
    <n v="99.687751622019121"/>
    <n v="126756.8676"/>
    <n v="974519.1324"/>
    <n v="1159974"/>
  </r>
  <r>
    <s v="F0547"/>
    <x v="2"/>
    <s v="Atlantique"/>
    <x v="0"/>
    <x v="1"/>
    <x v="6"/>
    <n v="2.68"/>
    <n v="29987"/>
    <n v="24544"/>
    <n v="47.5"/>
    <x v="1"/>
    <n v="2.33"/>
    <x v="0"/>
    <n v="9882"/>
    <n v="4"/>
    <n v="0.18149999999999999"/>
    <n v="18.149999999999999"/>
    <n v="47978"/>
    <n v="313"/>
    <s v="Export"/>
    <s v="No"/>
    <n v="7547590"/>
    <n v="81.33298806619861"/>
    <n v="99.86989781409369"/>
    <n v="1369887.585"/>
    <n v="6177702.415"/>
    <n v="7595568"/>
  </r>
  <r>
    <s v="F0027"/>
    <x v="3"/>
    <s v="Sassandra"/>
    <x v="2"/>
    <x v="0"/>
    <x v="2"/>
    <n v="1.91"/>
    <n v="19216"/>
    <n v="11323"/>
    <n v="26.6"/>
    <x v="1"/>
    <n v="1.03"/>
    <x v="2"/>
    <n v="7644"/>
    <n v="30"/>
    <n v="0.41070000000000001"/>
    <n v="41.07"/>
    <n v="17463"/>
    <n v="107"/>
    <s v="Local Market"/>
    <s v="No"/>
    <n v="1174339"/>
    <n v="58.066522182375927"/>
    <n v="99.358618293978367"/>
    <n v="482301.02730000007"/>
    <n v="692037.97269999993"/>
    <n v="1191802"/>
  </r>
  <r>
    <s v="F0458"/>
    <x v="2"/>
    <s v="Borgou"/>
    <x v="3"/>
    <x v="1"/>
    <x v="0"/>
    <n v="3.22"/>
    <n v="23660"/>
    <n v="19971"/>
    <n v="36.200000000000003"/>
    <x v="1"/>
    <n v="2.42"/>
    <x v="1"/>
    <n v="8666"/>
    <n v="7"/>
    <n v="0.15590000000000001"/>
    <n v="15.59"/>
    <n v="37195"/>
    <n v="254"/>
    <s v="Local Market"/>
    <s v="No"/>
    <n v="4976047"/>
    <n v="83.783732616538359"/>
    <n v="99.827137808228684"/>
    <n v="775765.72730000038"/>
    <n v="4200281.2726999996"/>
    <n v="5013242"/>
  </r>
  <r>
    <s v="F1171"/>
    <x v="1"/>
    <s v="Enugu"/>
    <x v="4"/>
    <x v="0"/>
    <x v="1"/>
    <n v="2.67"/>
    <n v="21103"/>
    <n v="17574"/>
    <n v="1"/>
    <x v="2"/>
    <n v="0.36"/>
    <x v="2"/>
    <n v="200"/>
    <n v="1"/>
    <n v="0.16719999999999999"/>
    <n v="16.72"/>
    <n v="58151"/>
    <n v="324"/>
    <s v="Export"/>
    <s v="Yes"/>
    <n v="5578686"/>
    <n v="82.420862991071047"/>
    <n v="99.996451910885483"/>
    <n v="932756.29920000024"/>
    <n v="4645929.7007999998"/>
    <n v="5636837"/>
  </r>
  <r>
    <s v="F0709"/>
    <x v="1"/>
    <s v="Ogun"/>
    <x v="3"/>
    <x v="0"/>
    <x v="6"/>
    <n v="3.82"/>
    <n v="51380"/>
    <n v="40004"/>
    <n v="68.599999999999994"/>
    <x v="0"/>
    <n v="3.17"/>
    <x v="0"/>
    <n v="12618"/>
    <n v="5"/>
    <n v="0.22140000000000001"/>
    <n v="22.14"/>
    <n v="115381"/>
    <n v="271"/>
    <s v="Local Market"/>
    <s v="Yes"/>
    <n v="10604675"/>
    <n v="77.02198528627089"/>
    <n v="99.88229539099423"/>
    <n v="2347875.0450000009"/>
    <n v="8256799.9549999991"/>
    <n v="10720056"/>
  </r>
  <r>
    <s v="F0491"/>
    <x v="1"/>
    <s v="Kaduna"/>
    <x v="0"/>
    <x v="1"/>
    <x v="3"/>
    <n v="0.28999999999999998"/>
    <n v="501"/>
    <n v="436"/>
    <n v="12.9"/>
    <x v="0"/>
    <n v="1.25"/>
    <x v="0"/>
    <n v="2352"/>
    <n v="7"/>
    <n v="0.12920000000000001"/>
    <n v="12.92"/>
    <n v="7172"/>
    <n v="416"/>
    <s v="Export"/>
    <s v="No"/>
    <n v="170039"/>
    <n v="83.555739316408122"/>
    <n v="98.6727686204581"/>
    <n v="21969.038800000009"/>
    <n v="148069.96119999999"/>
    <n v="177211"/>
  </r>
  <r>
    <s v="F0785"/>
    <x v="0"/>
    <s v="Plateaux"/>
    <x v="1"/>
    <x v="0"/>
    <x v="0"/>
    <n v="1.78"/>
    <n v="13876"/>
    <n v="12596"/>
    <n v="20.9"/>
    <x v="1"/>
    <n v="0.71"/>
    <x v="0"/>
    <n v="3672"/>
    <n v="1"/>
    <n v="9.2200000000000004E-2"/>
    <n v="9.2200000000000006"/>
    <n v="34058"/>
    <n v="216"/>
    <s v="Local Market"/>
    <s v="No"/>
    <n v="2655799"/>
    <n v="89.630576354058974"/>
    <n v="99.863487166789909"/>
    <n v="244864.66779999994"/>
    <n v="2410934.3322000001"/>
    <n v="2689857"/>
  </r>
  <r>
    <s v="F0050"/>
    <x v="3"/>
    <s v="Yamoussoukro"/>
    <x v="1"/>
    <x v="1"/>
    <x v="6"/>
    <n v="0.39"/>
    <n v="4845"/>
    <n v="3623"/>
    <n v="1.2"/>
    <x v="2"/>
    <n v="1.07"/>
    <x v="0"/>
    <n v="200"/>
    <n v="5"/>
    <n v="0.25209999999999999"/>
    <n v="25.21"/>
    <n v="9233"/>
    <n v="262"/>
    <s v="Local Market"/>
    <s v="Yes"/>
    <n v="930301"/>
    <n v="74.055022798536285"/>
    <n v="99.978712851264561"/>
    <n v="234528.88210000005"/>
    <n v="695772.11789999995"/>
    <n v="939534"/>
  </r>
  <r>
    <s v="F0798"/>
    <x v="4"/>
    <s v="Ashanti"/>
    <x v="1"/>
    <x v="1"/>
    <x v="3"/>
    <n v="4.22"/>
    <n v="9517"/>
    <n v="8459"/>
    <n v="5.8"/>
    <x v="2"/>
    <n v="0.37"/>
    <x v="0"/>
    <n v="200"/>
    <n v="7"/>
    <n v="0.11109999999999999"/>
    <n v="11.11"/>
    <n v="115846"/>
    <n v="280"/>
    <s v="Local Market"/>
    <s v="No"/>
    <n v="2228789"/>
    <n v="84.498036670953041"/>
    <n v="99.991469887637095"/>
    <n v="247618.45790000004"/>
    <n v="1981170.5421"/>
    <n v="2344635"/>
  </r>
  <r>
    <s v="F0106"/>
    <x v="3"/>
    <s v="Sassandra"/>
    <x v="3"/>
    <x v="0"/>
    <x v="5"/>
    <n v="3.96"/>
    <n v="5987"/>
    <n v="4705"/>
    <n v="3.9"/>
    <x v="0"/>
    <n v="1.36"/>
    <x v="2"/>
    <n v="615"/>
    <n v="14"/>
    <n v="0.214"/>
    <n v="21.4"/>
    <n v="37140"/>
    <n v="219"/>
    <s v="Processor"/>
    <s v="No"/>
    <n v="982337"/>
    <n v="75.736567082925859"/>
    <n v="99.939674950979764"/>
    <n v="210220.11800000002"/>
    <n v="772116.88199999998"/>
    <n v="1019477"/>
  </r>
  <r>
    <s v="F1182"/>
    <x v="2"/>
    <s v="Borgou"/>
    <x v="3"/>
    <x v="1"/>
    <x v="0"/>
    <n v="0.34"/>
    <n v="2220"/>
    <n v="1383"/>
    <n v="6"/>
    <x v="2"/>
    <n v="1.52"/>
    <x v="0"/>
    <n v="200"/>
    <n v="30"/>
    <n v="0.37670000000000003"/>
    <n v="37.67"/>
    <n v="4769"/>
    <n v="236"/>
    <s v="Local Market"/>
    <s v="Yes"/>
    <n v="318156"/>
    <n v="61.409502144460795"/>
    <n v="99.938066114422853"/>
    <n v="119849.3652"/>
    <n v="198306.6348"/>
    <n v="322925"/>
  </r>
  <r>
    <s v="F0999"/>
    <x v="2"/>
    <s v="Mono"/>
    <x v="0"/>
    <x v="1"/>
    <x v="6"/>
    <n v="1.47"/>
    <n v="19272"/>
    <n v="15394"/>
    <n v="21.4"/>
    <x v="2"/>
    <n v="1.37"/>
    <x v="0"/>
    <n v="620"/>
    <n v="7"/>
    <n v="0.20120000000000002"/>
    <n v="20.12"/>
    <n v="46708"/>
    <n v="299"/>
    <s v="Processor"/>
    <s v="No"/>
    <n v="4509450"/>
    <n v="79.061100602744673"/>
    <n v="99.98639204347171"/>
    <n v="907301.34000000032"/>
    <n v="3602148.6599999997"/>
    <n v="4556158"/>
  </r>
  <r>
    <s v="F0123"/>
    <x v="1"/>
    <s v="Rivers"/>
    <x v="4"/>
    <x v="0"/>
    <x v="5"/>
    <n v="1.47"/>
    <n v="3219"/>
    <n v="2496"/>
    <n v="5.9"/>
    <x v="1"/>
    <n v="1.52"/>
    <x v="1"/>
    <n v="1560"/>
    <n v="14"/>
    <n v="0.22450000000000001"/>
    <n v="22.45"/>
    <n v="23485"/>
    <n v="312"/>
    <s v="Local Market"/>
    <s v="No"/>
    <n v="745920"/>
    <n v="75.182895874084508"/>
    <n v="99.797245923798258"/>
    <n v="167459.04000000004"/>
    <n v="578460.96"/>
    <n v="769405"/>
  </r>
  <r>
    <s v="F0270"/>
    <x v="4"/>
    <s v="Northern"/>
    <x v="2"/>
    <x v="1"/>
    <x v="1"/>
    <n v="1.03"/>
    <n v="7679"/>
    <n v="6135"/>
    <n v="22.2"/>
    <x v="1"/>
    <n v="1.23"/>
    <x v="1"/>
    <n v="5158"/>
    <n v="4"/>
    <n v="0.20100000000000001"/>
    <n v="20.100000000000001"/>
    <n v="15775"/>
    <n v="320"/>
    <s v="Processor"/>
    <s v="No"/>
    <n v="1922635"/>
    <n v="79.249764755650233"/>
    <n v="99.733905623681267"/>
    <n v="386449.63500000024"/>
    <n v="1536185.3649999998"/>
    <n v="1938410"/>
  </r>
  <r>
    <s v="F0149"/>
    <x v="3"/>
    <s v="Yamoussoukro"/>
    <x v="3"/>
    <x v="0"/>
    <x v="5"/>
    <n v="0.87"/>
    <n v="1911"/>
    <n v="1216"/>
    <n v="3.3"/>
    <x v="1"/>
    <n v="1.41"/>
    <x v="0"/>
    <n v="835"/>
    <n v="30"/>
    <n v="0.36359999999999998"/>
    <n v="36.36"/>
    <n v="6673"/>
    <n v="245"/>
    <s v="Processor"/>
    <s v="Yes"/>
    <n v="287433"/>
    <n v="62.196065772204591"/>
    <n v="99.71608875711479"/>
    <n v="104510.63879999999"/>
    <n v="182922.36120000001"/>
    <n v="294106"/>
  </r>
  <r>
    <s v="F1368"/>
    <x v="0"/>
    <s v="Kara"/>
    <x v="2"/>
    <x v="0"/>
    <x v="0"/>
    <n v="1.5"/>
    <n v="13530"/>
    <n v="8077"/>
    <n v="68.7"/>
    <x v="1"/>
    <n v="3.23"/>
    <x v="1"/>
    <n v="15893"/>
    <n v="30"/>
    <n v="0.40299999999999997"/>
    <n v="40.299999999999997"/>
    <n v="23272"/>
    <n v="283"/>
    <s v="Processor"/>
    <s v="No"/>
    <n v="2223769"/>
    <n v="59.081703137592946"/>
    <n v="99.292714285142097"/>
    <n v="896178.90700000012"/>
    <n v="1327590.0929999999"/>
    <n v="2247041"/>
  </r>
  <r>
    <s v="F1328"/>
    <x v="1"/>
    <s v="Oyo"/>
    <x v="1"/>
    <x v="0"/>
    <x v="5"/>
    <n v="0.67"/>
    <n v="1518"/>
    <n v="1216"/>
    <n v="42.5"/>
    <x v="0"/>
    <n v="1.38"/>
    <x v="0"/>
    <n v="6663"/>
    <n v="14"/>
    <n v="0.19839999999999999"/>
    <n v="19.84"/>
    <n v="10712"/>
    <n v="176"/>
    <s v="Local Market"/>
    <s v="No"/>
    <n v="194501"/>
    <n v="75.975694327357417"/>
    <n v="96.753129675020588"/>
    <n v="38588.998400000011"/>
    <n v="155912.00159999999"/>
    <n v="205213"/>
  </r>
  <r>
    <s v="F1331"/>
    <x v="1"/>
    <s v="Enugu"/>
    <x v="2"/>
    <x v="0"/>
    <x v="0"/>
    <n v="7.93"/>
    <n v="67833"/>
    <n v="59028"/>
    <n v="96.7"/>
    <x v="1"/>
    <n v="3.89"/>
    <x v="0"/>
    <n v="25045"/>
    <n v="7"/>
    <n v="0.1298"/>
    <n v="12.98"/>
    <n v="119420"/>
    <n v="299"/>
    <s v="Local Market"/>
    <s v="Yes"/>
    <n v="17328414"/>
    <n v="86.424400087712897"/>
    <n v="99.856457827372722"/>
    <n v="2249228.1371999998"/>
    <n v="15079185.8628"/>
    <n v="17447834"/>
  </r>
  <r>
    <s v="F0553"/>
    <x v="2"/>
    <s v="Atlantique"/>
    <x v="3"/>
    <x v="1"/>
    <x v="1"/>
    <n v="1.86"/>
    <n v="11120"/>
    <n v="7854"/>
    <n v="4.5"/>
    <x v="2"/>
    <n v="0.74"/>
    <x v="0"/>
    <n v="200"/>
    <n v="7"/>
    <n v="0.29370000000000002"/>
    <n v="29.37"/>
    <n v="23188"/>
    <n v="214"/>
    <s v="Local Market"/>
    <s v="Yes"/>
    <n v="1640561"/>
    <n v="69.645615672796794"/>
    <n v="99.987978955960301"/>
    <n v="481832.76570000011"/>
    <n v="1158728.2342999999"/>
    <n v="1663749"/>
  </r>
  <r>
    <s v="F0498"/>
    <x v="3"/>
    <s v="Yamoussoukro"/>
    <x v="3"/>
    <x v="1"/>
    <x v="4"/>
    <n v="0.86"/>
    <n v="1896"/>
    <n v="1107"/>
    <n v="1.3"/>
    <x v="0"/>
    <n v="0.82"/>
    <x v="2"/>
    <n v="220"/>
    <n v="30"/>
    <n v="0.4158"/>
    <n v="41.58"/>
    <n v="19800"/>
    <n v="248"/>
    <s v="Local Market"/>
    <s v="No"/>
    <n v="251771"/>
    <n v="54.160649774828698"/>
    <n v="99.918989877416948"/>
    <n v="104686.38179999997"/>
    <n v="147084.61820000003"/>
    <n v="271571"/>
  </r>
  <r>
    <s v="F0804"/>
    <x v="0"/>
    <s v="Plateaux"/>
    <x v="4"/>
    <x v="1"/>
    <x v="0"/>
    <n v="0.84"/>
    <n v="5531"/>
    <n v="3410"/>
    <n v="16"/>
    <x v="0"/>
    <n v="0.56000000000000005"/>
    <x v="0"/>
    <n v="1846"/>
    <n v="30"/>
    <n v="0.38329999999999997"/>
    <n v="38.33"/>
    <n v="8683"/>
    <n v="306"/>
    <s v="Local Market"/>
    <s v="No"/>
    <n v="1022497"/>
    <n v="61.150710826431862"/>
    <n v="99.820981787854691"/>
    <n v="391923.10009999992"/>
    <n v="630573.89990000008"/>
    <n v="1031180"/>
  </r>
  <r>
    <s v="F0996"/>
    <x v="3"/>
    <s v="Abidjan"/>
    <x v="2"/>
    <x v="0"/>
    <x v="1"/>
    <n v="1.81"/>
    <n v="18552"/>
    <n v="13991"/>
    <n v="15.6"/>
    <x v="1"/>
    <n v="0.62"/>
    <x v="0"/>
    <n v="3932"/>
    <n v="7"/>
    <n v="0.24579999999999999"/>
    <n v="24.58"/>
    <n v="38590"/>
    <n v="262"/>
    <s v="Export"/>
    <s v="Yes"/>
    <n v="3586464"/>
    <n v="74.617127049693607"/>
    <n v="99.891532650272239"/>
    <n v="881552.85119999992"/>
    <n v="2704911.1488000001"/>
    <n v="3625054"/>
  </r>
  <r>
    <s v="F0347"/>
    <x v="4"/>
    <s v="Ashanti"/>
    <x v="2"/>
    <x v="0"/>
    <x v="5"/>
    <n v="4.5999999999999996"/>
    <n v="8768"/>
    <n v="5675"/>
    <n v="7.6"/>
    <x v="2"/>
    <n v="1.1399999999999999"/>
    <x v="0"/>
    <n v="261"/>
    <n v="30"/>
    <n v="0.35270000000000001"/>
    <n v="35.270000000000003"/>
    <n v="70491"/>
    <n v="262"/>
    <s v="Export"/>
    <s v="Yes"/>
    <n v="1401230"/>
    <n v="61.629628102065539"/>
    <n v="99.982265660407094"/>
    <n v="494213.821"/>
    <n v="907016.179"/>
    <n v="1471721"/>
  </r>
  <r>
    <s v="F1213"/>
    <x v="0"/>
    <s v="Central"/>
    <x v="4"/>
    <x v="1"/>
    <x v="7"/>
    <n v="1.41"/>
    <n v="16772"/>
    <n v="12300"/>
    <n v="6.4"/>
    <x v="2"/>
    <n v="1.59"/>
    <x v="2"/>
    <n v="204"/>
    <n v="2"/>
    <n v="0.2666"/>
    <n v="26.66"/>
    <n v="50594"/>
    <n v="343"/>
    <s v="Processor"/>
    <s v="Yes"/>
    <n v="4125913"/>
    <n v="72.451562853839349"/>
    <n v="99.995115535542027"/>
    <n v="1099968.4057999998"/>
    <n v="3025944.5942000002"/>
    <n v="4176507"/>
  </r>
  <r>
    <s v="F1168"/>
    <x v="1"/>
    <s v="Rivers"/>
    <x v="1"/>
    <x v="0"/>
    <x v="2"/>
    <n v="2.7"/>
    <n v="36418"/>
    <n v="27207"/>
    <n v="13.3"/>
    <x v="1"/>
    <n v="1.43"/>
    <x v="0"/>
    <n v="3535"/>
    <n v="14"/>
    <n v="0.25290000000000001"/>
    <n v="25.29"/>
    <n v="26759"/>
    <n v="93"/>
    <s v="Local Market"/>
    <s v="No"/>
    <n v="2474655"/>
    <n v="73.910786079393503"/>
    <n v="99.85867993063124"/>
    <n v="625840.24949999992"/>
    <n v="1848814.7505000001"/>
    <n v="2501414"/>
  </r>
  <r>
    <s v="F1069"/>
    <x v="2"/>
    <s v="Mono"/>
    <x v="1"/>
    <x v="0"/>
    <x v="4"/>
    <n v="1.47"/>
    <n v="4437"/>
    <n v="2652"/>
    <n v="27.8"/>
    <x v="1"/>
    <n v="2.19"/>
    <x v="1"/>
    <n v="5876"/>
    <n v="30"/>
    <n v="0.40210000000000001"/>
    <n v="40.21"/>
    <n v="18033"/>
    <n v="222"/>
    <s v="Local Market"/>
    <s v="No"/>
    <n v="558948"/>
    <n v="57.921319627509391"/>
    <n v="98.981595581136986"/>
    <n v="224752.99080000003"/>
    <n v="334195.00919999997"/>
    <n v="576981"/>
  </r>
  <r>
    <s v="F1157"/>
    <x v="4"/>
    <s v="Ashanti"/>
    <x v="0"/>
    <x v="0"/>
    <x v="6"/>
    <n v="0.76"/>
    <n v="9097"/>
    <n v="7427"/>
    <n v="10.7"/>
    <x v="3"/>
    <n v="1.58"/>
    <x v="2"/>
    <n v="1907"/>
    <n v="5"/>
    <n v="0.18350000000000002"/>
    <n v="18.350000000000001"/>
    <n v="23397"/>
    <n v="308"/>
    <s v="Processor"/>
    <s v="No"/>
    <n v="2239337"/>
    <n v="80.805727076183061"/>
    <n v="99.915721423728996"/>
    <n v="410918.3395"/>
    <n v="1828418.6605"/>
    <n v="2262734"/>
  </r>
  <r>
    <s v="F0027"/>
    <x v="4"/>
    <s v="Greater Accra"/>
    <x v="1"/>
    <x v="0"/>
    <x v="7"/>
    <n v="1.55"/>
    <n v="23150"/>
    <n v="16762"/>
    <n v="33.700000000000003"/>
    <x v="3"/>
    <n v="2.4500000000000002"/>
    <x v="0"/>
    <n v="5378"/>
    <n v="1"/>
    <n v="0.27589999999999998"/>
    <n v="27.59"/>
    <n v="61492"/>
    <n v="324"/>
    <s v="Export"/>
    <s v="No"/>
    <n v="5309710"/>
    <n v="71.581016893425343"/>
    <n v="99.899873436150784"/>
    <n v="1464948.9890000001"/>
    <n v="3844761.0109999999"/>
    <n v="5371202"/>
  </r>
  <r>
    <s v="F1439"/>
    <x v="2"/>
    <s v="Atlantique"/>
    <x v="4"/>
    <x v="1"/>
    <x v="5"/>
    <n v="2.89"/>
    <n v="4889"/>
    <n v="3757"/>
    <n v="2.1"/>
    <x v="1"/>
    <n v="0.61"/>
    <x v="0"/>
    <n v="426"/>
    <n v="14"/>
    <n v="0.23149999999999998"/>
    <n v="23.15"/>
    <n v="35098"/>
    <n v="235"/>
    <s v="Export"/>
    <s v="No"/>
    <n v="838543"/>
    <n v="73.762597623051121"/>
    <n v="99.951238552219962"/>
    <n v="194122.70449999999"/>
    <n v="644420.29550000001"/>
    <n v="873641"/>
  </r>
  <r>
    <s v="F1464"/>
    <x v="1"/>
    <s v="Ogun"/>
    <x v="0"/>
    <x v="1"/>
    <x v="6"/>
    <n v="1.61"/>
    <n v="18746"/>
    <n v="15454"/>
    <n v="1"/>
    <x v="4"/>
    <n v="0.6"/>
    <x v="0"/>
    <n v="200"/>
    <n v="1"/>
    <n v="0.17559999999999998"/>
    <n v="17.559999999999999"/>
    <n v="37162"/>
    <n v="280"/>
    <s v="Processor"/>
    <s v="No"/>
    <n v="4246487"/>
    <n v="81.724807116549471"/>
    <n v="99.99533108338241"/>
    <n v="745683.11719999975"/>
    <n v="3500803.8828000003"/>
    <n v="4283649"/>
  </r>
  <r>
    <s v="F0269"/>
    <x v="2"/>
    <s v="Atlantique"/>
    <x v="2"/>
    <x v="1"/>
    <x v="0"/>
    <n v="3.21"/>
    <n v="34421"/>
    <n v="20576"/>
    <n v="7.8"/>
    <x v="0"/>
    <n v="0.56999999999999995"/>
    <x v="0"/>
    <n v="1011"/>
    <n v="30"/>
    <n v="0.4022"/>
    <n v="40.22"/>
    <n v="49289"/>
    <n v="293"/>
    <s v="Local Market"/>
    <s v="No"/>
    <n v="5918181"/>
    <n v="59.286240262623856"/>
    <n v="99.983058146919873"/>
    <n v="2380292.3982000002"/>
    <n v="3537888.6017999998"/>
    <n v="5967470"/>
  </r>
  <r>
    <s v="F1098"/>
    <x v="0"/>
    <s v="Savanes"/>
    <x v="2"/>
    <x v="1"/>
    <x v="4"/>
    <n v="1.31"/>
    <n v="2599"/>
    <n v="2018"/>
    <n v="13.3"/>
    <x v="1"/>
    <n v="1.51"/>
    <x v="0"/>
    <n v="2864"/>
    <n v="14"/>
    <n v="0.22339999999999999"/>
    <n v="22.34"/>
    <n v="29471"/>
    <n v="182"/>
    <s v="Local Market"/>
    <s v="No"/>
    <n v="331269"/>
    <n v="71.315491877806721"/>
    <n v="99.20607639851417"/>
    <n v="74005.494600000005"/>
    <n v="257263.50539999999"/>
    <n v="360740"/>
  </r>
  <r>
    <s v="F0748"/>
    <x v="3"/>
    <s v="Sassandra"/>
    <x v="3"/>
    <x v="0"/>
    <x v="5"/>
    <n v="0.93"/>
    <n v="1482"/>
    <n v="1284"/>
    <n v="13.6"/>
    <x v="1"/>
    <n v="0.46"/>
    <x v="0"/>
    <n v="2950"/>
    <n v="3"/>
    <n v="0.13320000000000001"/>
    <n v="13.32"/>
    <n v="8183"/>
    <n v="186"/>
    <s v="Local Market"/>
    <s v="Yes"/>
    <n v="225303"/>
    <n v="83.642120041458583"/>
    <n v="98.736540948921999"/>
    <n v="30010.359599999996"/>
    <n v="195292.6404"/>
    <n v="233486"/>
  </r>
  <r>
    <s v="F0046"/>
    <x v="1"/>
    <s v="Enugu"/>
    <x v="3"/>
    <x v="1"/>
    <x v="4"/>
    <n v="0.82"/>
    <n v="2115"/>
    <n v="1891"/>
    <n v="21.2"/>
    <x v="0"/>
    <n v="0.84"/>
    <x v="0"/>
    <n v="3044"/>
    <n v="3"/>
    <n v="0.1056"/>
    <n v="10.56"/>
    <n v="12151"/>
    <n v="288"/>
    <s v="Local Market"/>
    <s v="No"/>
    <n v="523967"/>
    <n v="87.412861496909272"/>
    <n v="99.432214549781946"/>
    <n v="55330.915199999989"/>
    <n v="468636.08480000001"/>
    <n v="536118"/>
  </r>
  <r>
    <s v="F1083"/>
    <x v="0"/>
    <s v="Central"/>
    <x v="3"/>
    <x v="0"/>
    <x v="7"/>
    <n v="8.4"/>
    <n v="231439"/>
    <n v="156151"/>
    <n v="51.5"/>
    <x v="4"/>
    <n v="2.2000000000000002"/>
    <x v="0"/>
    <n v="8335"/>
    <n v="7"/>
    <n v="0.32530000000000003"/>
    <n v="32.53"/>
    <n v="230107"/>
    <n v="296"/>
    <s v="Export"/>
    <s v="Yes"/>
    <n v="45520048"/>
    <n v="67.130649908399207"/>
    <n v="99.981781482488969"/>
    <n v="14807671.614400003"/>
    <n v="30712376.385599997"/>
    <n v="45750155"/>
  </r>
  <r>
    <s v="F0697"/>
    <x v="0"/>
    <s v="Lomé"/>
    <x v="4"/>
    <x v="0"/>
    <x v="2"/>
    <n v="2.36"/>
    <n v="33803"/>
    <n v="20839"/>
    <n v="40.700000000000003"/>
    <x v="0"/>
    <n v="2.04"/>
    <x v="1"/>
    <n v="5545"/>
    <n v="30"/>
    <n v="0.38350000000000001"/>
    <n v="38.35"/>
    <n v="27471"/>
    <n v="93"/>
    <s v="Local Market"/>
    <s v="No"/>
    <n v="1885631"/>
    <n v="60.764742888774357"/>
    <n v="99.710156593846008"/>
    <n v="723139.48849999998"/>
    <n v="1162491.5115"/>
    <n v="1913102"/>
  </r>
  <r>
    <s v="F0088"/>
    <x v="2"/>
    <s v="Atlantique"/>
    <x v="1"/>
    <x v="0"/>
    <x v="1"/>
    <n v="1.71"/>
    <n v="12647"/>
    <n v="9279"/>
    <n v="7.9"/>
    <x v="0"/>
    <n v="0.89"/>
    <x v="0"/>
    <n v="1016"/>
    <n v="4"/>
    <n v="0.26629999999999998"/>
    <n v="26.63"/>
    <n v="20832"/>
    <n v="266"/>
    <s v="Local Market"/>
    <s v="Yes"/>
    <n v="2421684"/>
    <n v="72.744233847393431"/>
    <n v="99.958403547817085"/>
    <n v="644894.44919999992"/>
    <n v="1776789.5508000001"/>
    <n v="2442516"/>
  </r>
  <r>
    <s v="F0289"/>
    <x v="0"/>
    <s v="Plateaux"/>
    <x v="2"/>
    <x v="0"/>
    <x v="2"/>
    <n v="4.62"/>
    <n v="51766"/>
    <n v="44114"/>
    <n v="41.9"/>
    <x v="4"/>
    <n v="2.54"/>
    <x v="1"/>
    <n v="6783"/>
    <n v="7"/>
    <n v="0.14779999999999999"/>
    <n v="14.78"/>
    <n v="41340"/>
    <n v="107"/>
    <s v="Local Market"/>
    <s v="No"/>
    <n v="4624874"/>
    <n v="84.464999307790009"/>
    <n v="99.854635899682265"/>
    <n v="683556.37719999952"/>
    <n v="3941317.6228000005"/>
    <n v="4666214"/>
  </r>
  <r>
    <s v="F0945"/>
    <x v="0"/>
    <s v="Lomé"/>
    <x v="2"/>
    <x v="1"/>
    <x v="6"/>
    <n v="1.39"/>
    <n v="15011"/>
    <n v="12426"/>
    <n v="2.4"/>
    <x v="2"/>
    <n v="0.52"/>
    <x v="2"/>
    <n v="200"/>
    <n v="5"/>
    <n v="0.17219999999999999"/>
    <n v="17.22"/>
    <n v="26437"/>
    <n v="277"/>
    <s v="Local Market"/>
    <s v="No"/>
    <n v="3380945"/>
    <n v="82.13773128460501"/>
    <n v="99.994130391015744"/>
    <n v="582198.72900000028"/>
    <n v="2798746.2709999997"/>
    <n v="3407382"/>
  </r>
  <r>
    <s v="F0151"/>
    <x v="3"/>
    <s v="Abidjan"/>
    <x v="1"/>
    <x v="0"/>
    <x v="2"/>
    <n v="2.42"/>
    <n v="29763"/>
    <n v="25236"/>
    <n v="10.7"/>
    <x v="0"/>
    <n v="1.42"/>
    <x v="0"/>
    <n v="1786"/>
    <n v="7"/>
    <n v="0.15210000000000001"/>
    <n v="15.21"/>
    <n v="29994"/>
    <n v="106"/>
    <s v="Processor"/>
    <s v="Yes"/>
    <n v="2616486"/>
    <n v="83.829028724947861"/>
    <n v="99.932514131979076"/>
    <n v="397967.52059999993"/>
    <n v="2218518.4794000001"/>
    <n v="2646480"/>
  </r>
  <r>
    <s v="F0149"/>
    <x v="1"/>
    <s v="Katsina"/>
    <x v="2"/>
    <x v="1"/>
    <x v="0"/>
    <n v="4.75"/>
    <n v="51891"/>
    <n v="30423"/>
    <n v="10.6"/>
    <x v="2"/>
    <n v="0.88"/>
    <x v="0"/>
    <n v="381"/>
    <n v="30"/>
    <n v="0.41369999999999996"/>
    <n v="41.37"/>
    <n v="78463"/>
    <n v="312"/>
    <s v="Local Market"/>
    <s v="Yes"/>
    <n v="9318213"/>
    <n v="58.140434786726715"/>
    <n v="99.995945374726119"/>
    <n v="3854944.7180999992"/>
    <n v="5463268.2819000008"/>
    <n v="9396676"/>
  </r>
  <r>
    <s v="F1339"/>
    <x v="0"/>
    <s v="Kara"/>
    <x v="1"/>
    <x v="1"/>
    <x v="2"/>
    <n v="1.2"/>
    <n v="15925"/>
    <n v="12141"/>
    <n v="29.7"/>
    <x v="2"/>
    <n v="1.49"/>
    <x v="2"/>
    <n v="1087"/>
    <n v="14"/>
    <n v="0.23760000000000001"/>
    <n v="23.76"/>
    <n v="11199"/>
    <n v="81"/>
    <s v="Local Market"/>
    <s v="No"/>
    <n v="961301"/>
    <n v="75.362044462724924"/>
    <n v="99.888226221079691"/>
    <n v="228405.1176"/>
    <n v="732895.8824"/>
    <n v="972500"/>
  </r>
  <r>
    <s v="F0770"/>
    <x v="1"/>
    <s v="Lagos"/>
    <x v="4"/>
    <x v="0"/>
    <x v="3"/>
    <n v="8.34"/>
    <n v="23431"/>
    <n v="18013"/>
    <n v="4.5999999999999996"/>
    <x v="0"/>
    <n v="1.02"/>
    <x v="2"/>
    <n v="780"/>
    <n v="14"/>
    <n v="0.23120000000000002"/>
    <n v="23.12"/>
    <n v="253216"/>
    <n v="442"/>
    <s v="Local Market"/>
    <s v="No"/>
    <n v="7628133"/>
    <n v="74.409960152760647"/>
    <n v="99.990103217101549"/>
    <n v="1763624.3496000003"/>
    <n v="5864508.6503999997"/>
    <n v="7881349"/>
  </r>
  <r>
    <s v="F1166"/>
    <x v="4"/>
    <s v="Eastern"/>
    <x v="2"/>
    <x v="0"/>
    <x v="7"/>
    <n v="1.64"/>
    <n v="37413"/>
    <n v="27030"/>
    <n v="45.2"/>
    <x v="1"/>
    <n v="2.08"/>
    <x v="0"/>
    <n v="12703"/>
    <n v="1"/>
    <n v="0.27750000000000002"/>
    <n v="27.75"/>
    <n v="59762"/>
    <n v="357"/>
    <s v="Local Market"/>
    <s v="No"/>
    <n v="9480748"/>
    <n v="71.797424141895974"/>
    <n v="99.86685198170747"/>
    <n v="2630907.5700000003"/>
    <n v="6849840.4299999997"/>
    <n v="9540510"/>
  </r>
  <r>
    <s v="F0132"/>
    <x v="0"/>
    <s v="Kara"/>
    <x v="1"/>
    <x v="0"/>
    <x v="7"/>
    <n v="1.69"/>
    <n v="30574"/>
    <n v="22765"/>
    <n v="20.6"/>
    <x v="1"/>
    <n v="0.96"/>
    <x v="1"/>
    <n v="4383"/>
    <n v="1"/>
    <n v="0.25540000000000002"/>
    <n v="25.54"/>
    <n v="55194"/>
    <n v="305"/>
    <s v="Local Market"/>
    <s v="Yes"/>
    <n v="6814315"/>
    <n v="73.86174105019731"/>
    <n v="99.936196313302744"/>
    <n v="1740376.0510000009"/>
    <n v="5073938.9489999991"/>
    <n v="6869509"/>
  </r>
  <r>
    <s v="F0254"/>
    <x v="3"/>
    <s v="Korhogo"/>
    <x v="1"/>
    <x v="0"/>
    <x v="0"/>
    <n v="2.92"/>
    <n v="26054"/>
    <n v="16976"/>
    <n v="7.9"/>
    <x v="0"/>
    <n v="1.56"/>
    <x v="2"/>
    <n v="1202"/>
    <n v="30"/>
    <n v="0.34840000000000004"/>
    <n v="34.840000000000003"/>
    <n v="42038"/>
    <n v="289"/>
    <s v="Local Market"/>
    <s v="No"/>
    <n v="4813764"/>
    <n v="64.595892138929884"/>
    <n v="99.975246107646072"/>
    <n v="1677115.3776000002"/>
    <n v="3136648.6223999998"/>
    <n v="4855802"/>
  </r>
  <r>
    <s v="F1336"/>
    <x v="4"/>
    <s v="Northern"/>
    <x v="0"/>
    <x v="1"/>
    <x v="0"/>
    <n v="5.05"/>
    <n v="50348"/>
    <n v="39744"/>
    <n v="13.9"/>
    <x v="1"/>
    <n v="1"/>
    <x v="0"/>
    <n v="3288"/>
    <n v="14"/>
    <n v="0.21059999999999998"/>
    <n v="21.06"/>
    <n v="63030"/>
    <n v="277"/>
    <s v="Local Market"/>
    <s v="No"/>
    <n v="10832680"/>
    <n v="78.483344288715472"/>
    <n v="99.969822985376808"/>
    <n v="2281362.4079999998"/>
    <n v="8551317.5920000002"/>
    <n v="10895710"/>
  </r>
  <r>
    <s v="F1346"/>
    <x v="4"/>
    <s v="Central"/>
    <x v="1"/>
    <x v="0"/>
    <x v="3"/>
    <n v="1.42"/>
    <n v="2961"/>
    <n v="2448"/>
    <n v="25.9"/>
    <x v="3"/>
    <n v="1.71"/>
    <x v="2"/>
    <n v="4695"/>
    <n v="14"/>
    <n v="0.17300000000000001"/>
    <n v="17.3"/>
    <n v="28628"/>
    <n v="321"/>
    <s v="Export"/>
    <s v="No"/>
    <n v="744627"/>
    <n v="79.638221414669147"/>
    <n v="99.392826428539095"/>
    <n v="128820.47100000002"/>
    <n v="615806.52899999998"/>
    <n v="773255"/>
  </r>
  <r>
    <s v="F0859"/>
    <x v="0"/>
    <s v="Central"/>
    <x v="2"/>
    <x v="0"/>
    <x v="5"/>
    <n v="0.79"/>
    <n v="1622"/>
    <n v="1264"/>
    <n v="35"/>
    <x v="0"/>
    <n v="1.89"/>
    <x v="0"/>
    <n v="4808"/>
    <n v="14"/>
    <n v="0.22070000000000001"/>
    <n v="22.07"/>
    <n v="9127"/>
    <n v="200"/>
    <s v="Local Market"/>
    <s v="No"/>
    <n v="236337"/>
    <n v="75.032356720333738"/>
    <n v="98.041260632923766"/>
    <n v="52159.575899999996"/>
    <n v="184177.4241"/>
    <n v="245464"/>
  </r>
  <r>
    <s v="F1399"/>
    <x v="3"/>
    <s v="Yamoussoukro"/>
    <x v="1"/>
    <x v="1"/>
    <x v="7"/>
    <n v="0.76"/>
    <n v="9072"/>
    <n v="6499"/>
    <n v="51.1"/>
    <x v="1"/>
    <n v="2.21"/>
    <x v="0"/>
    <n v="12493"/>
    <n v="2"/>
    <n v="0.28360000000000002"/>
    <n v="28.36"/>
    <n v="27173"/>
    <n v="348"/>
    <s v="Export"/>
    <s v="Yes"/>
    <n v="2199370"/>
    <n v="70.765696777470723"/>
    <n v="99.438905963190479"/>
    <n v="623741.33200000017"/>
    <n v="1575628.6679999998"/>
    <n v="2226543"/>
  </r>
  <r>
    <s v="F1087"/>
    <x v="2"/>
    <s v="Atlantique"/>
    <x v="0"/>
    <x v="1"/>
    <x v="2"/>
    <n v="1.02"/>
    <n v="8097"/>
    <n v="6071"/>
    <n v="4.3"/>
    <x v="0"/>
    <n v="1.2"/>
    <x v="0"/>
    <n v="527"/>
    <n v="14"/>
    <n v="0.25009999999999999"/>
    <n v="25.01"/>
    <n v="7994"/>
    <n v="115"/>
    <s v="Local Market"/>
    <s v="No"/>
    <n v="682663"/>
    <n v="74.122029270679946"/>
    <n v="99.923695843233332"/>
    <n v="170734.01630000002"/>
    <n v="511928.98369999998"/>
    <n v="690657"/>
  </r>
  <r>
    <s v="F0087"/>
    <x v="0"/>
    <s v="Plateaux"/>
    <x v="4"/>
    <x v="1"/>
    <x v="4"/>
    <n v="1.0900000000000001"/>
    <n v="3189"/>
    <n v="1275"/>
    <n v="9.6"/>
    <x v="2"/>
    <n v="0.44"/>
    <x v="2"/>
    <n v="274"/>
    <n v="60"/>
    <n v="0.6"/>
    <n v="60"/>
    <n v="26070"/>
    <n v="261"/>
    <s v="Local Market"/>
    <s v="Yes"/>
    <n v="303104"/>
    <n v="36.832070576655504"/>
    <n v="99.916761348101616"/>
    <n v="181862.39999999999"/>
    <n v="121241.60000000001"/>
    <n v="329174"/>
  </r>
  <r>
    <s v="F0134"/>
    <x v="3"/>
    <s v="Bouaké"/>
    <x v="3"/>
    <x v="0"/>
    <x v="5"/>
    <n v="0.95"/>
    <n v="2140"/>
    <n v="856"/>
    <n v="42.7"/>
    <x v="1"/>
    <n v="2.16"/>
    <x v="0"/>
    <n v="12012"/>
    <n v="60"/>
    <n v="0.6"/>
    <n v="60"/>
    <n v="11883"/>
    <n v="226"/>
    <s v="Export"/>
    <s v="No"/>
    <n v="167627"/>
    <n v="37.352125229792215"/>
    <n v="93.308450782686208"/>
    <n v="100576.2"/>
    <n v="67050.8"/>
    <n v="179510"/>
  </r>
  <r>
    <s v="F1201"/>
    <x v="2"/>
    <s v="Borgou"/>
    <x v="2"/>
    <x v="0"/>
    <x v="6"/>
    <n v="1.19"/>
    <n v="18562"/>
    <n v="14821"/>
    <n v="39"/>
    <x v="1"/>
    <n v="1.06"/>
    <x v="0"/>
    <n v="9446"/>
    <n v="5"/>
    <n v="0.20149999999999998"/>
    <n v="20.149999999999999"/>
    <n v="36817"/>
    <n v="259"/>
    <s v="Local Market"/>
    <s v="Yes"/>
    <n v="3753990"/>
    <n v="79.074482425509927"/>
    <n v="99.750818229469346"/>
    <n v="756428.98499999987"/>
    <n v="2997561.0150000001"/>
    <n v="3790807"/>
  </r>
  <r>
    <s v="F0238"/>
    <x v="4"/>
    <s v="Central"/>
    <x v="4"/>
    <x v="0"/>
    <x v="6"/>
    <n v="0.7"/>
    <n v="7222"/>
    <n v="5498"/>
    <n v="22.6"/>
    <x v="1"/>
    <n v="1.72"/>
    <x v="0"/>
    <n v="6066"/>
    <n v="7"/>
    <n v="0.23860000000000001"/>
    <n v="23.86"/>
    <n v="19457"/>
    <n v="371"/>
    <s v="Local Market"/>
    <s v="Yes"/>
    <n v="1993838"/>
    <n v="75.404163483245128"/>
    <n v="99.698702872654039"/>
    <n v="475729.74680000008"/>
    <n v="1518108.2531999999"/>
    <n v="2013295"/>
  </r>
  <r>
    <s v="F0210"/>
    <x v="3"/>
    <s v="Yamoussoukro"/>
    <x v="2"/>
    <x v="0"/>
    <x v="3"/>
    <n v="1.48"/>
    <n v="5556"/>
    <n v="3609"/>
    <n v="138.80000000000001"/>
    <x v="1"/>
    <n v="4.91"/>
    <x v="0"/>
    <n v="40318"/>
    <n v="30"/>
    <n v="0.35039999999999999"/>
    <n v="35.04"/>
    <n v="35222"/>
    <n v="282"/>
    <s v="Processor"/>
    <s v="No"/>
    <n v="932021"/>
    <n v="62.594491932223853"/>
    <n v="95.831657608274242"/>
    <n v="326580.15840000007"/>
    <n v="605440.84159999993"/>
    <n v="967243"/>
  </r>
  <r>
    <s v="F0210"/>
    <x v="2"/>
    <s v="Ouémé"/>
    <x v="2"/>
    <x v="1"/>
    <x v="4"/>
    <n v="0.28999999999999998"/>
    <n v="737"/>
    <n v="608"/>
    <n v="32.799999999999997"/>
    <x v="0"/>
    <n v="2.0699999999999998"/>
    <x v="0"/>
    <n v="3591"/>
    <n v="7"/>
    <n v="0.17379999999999998"/>
    <n v="17.38"/>
    <n v="6689"/>
    <n v="239"/>
    <s v="Export"/>
    <s v="Yes"/>
    <n v="133579"/>
    <n v="78.680076567713243"/>
    <n v="97.439900761399613"/>
    <n v="23216.030199999994"/>
    <n v="110362.96980000001"/>
    <n v="140268"/>
  </r>
  <r>
    <s v="F1349"/>
    <x v="0"/>
    <s v="Savanes"/>
    <x v="0"/>
    <x v="1"/>
    <x v="3"/>
    <n v="1.45"/>
    <n v="4655"/>
    <n v="3818"/>
    <n v="4.9000000000000004"/>
    <x v="0"/>
    <n v="0.82"/>
    <x v="2"/>
    <n v="601"/>
    <n v="14"/>
    <n v="0.17960000000000001"/>
    <n v="17.96"/>
    <n v="22995"/>
    <n v="395"/>
    <s v="Local Market"/>
    <s v="No"/>
    <n v="1469433"/>
    <n v="80.77594585467439"/>
    <n v="99.959730050628906"/>
    <n v="263910.16680000001"/>
    <n v="1205522.8332"/>
    <n v="1492428"/>
  </r>
  <r>
    <s v="F0677"/>
    <x v="2"/>
    <s v="Mono"/>
    <x v="2"/>
    <x v="0"/>
    <x v="4"/>
    <n v="1.82"/>
    <n v="4718"/>
    <n v="3789"/>
    <n v="26.7"/>
    <x v="0"/>
    <n v="1.85"/>
    <x v="1"/>
    <n v="3080"/>
    <n v="14"/>
    <n v="0.1968"/>
    <n v="19.68"/>
    <n v="31325"/>
    <n v="220"/>
    <s v="Local Market"/>
    <s v="No"/>
    <n v="790840"/>
    <n v="77.259757834497933"/>
    <n v="99.625379333832015"/>
    <n v="155637.31200000003"/>
    <n v="635202.68799999997"/>
    <n v="822165"/>
  </r>
  <r>
    <s v="F0083"/>
    <x v="3"/>
    <s v="Sassandra"/>
    <x v="3"/>
    <x v="1"/>
    <x v="3"/>
    <n v="1.51"/>
    <n v="2545"/>
    <n v="1966"/>
    <n v="1.5"/>
    <x v="2"/>
    <n v="0.21"/>
    <x v="1"/>
    <n v="200"/>
    <n v="14"/>
    <n v="0.22719999999999999"/>
    <n v="22.72"/>
    <n v="42121"/>
    <n v="378"/>
    <s v="Local Market"/>
    <s v="No"/>
    <n v="693396"/>
    <n v="72.854390693892867"/>
    <n v="99.972808242365574"/>
    <n v="157539.57120000001"/>
    <n v="535856.42879999999"/>
    <n v="735517"/>
  </r>
  <r>
    <s v="F1046"/>
    <x v="0"/>
    <s v="Central"/>
    <x v="2"/>
    <x v="0"/>
    <x v="4"/>
    <n v="4.21"/>
    <n v="6001"/>
    <n v="3747"/>
    <n v="13.9"/>
    <x v="3"/>
    <n v="0.98"/>
    <x v="0"/>
    <n v="1962"/>
    <n v="30"/>
    <n v="0.37549999999999994"/>
    <n v="37.549999999999997"/>
    <n v="94260"/>
    <n v="223"/>
    <s v="Export"/>
    <s v="No"/>
    <n v="731004"/>
    <n v="55.317086168789629"/>
    <n v="99.76225789565521"/>
    <n v="274492.00199999998"/>
    <n v="456511.99800000002"/>
    <n v="825264"/>
  </r>
  <r>
    <s v="F0844"/>
    <x v="2"/>
    <s v="Atlantique"/>
    <x v="4"/>
    <x v="0"/>
    <x v="2"/>
    <n v="7.42"/>
    <n v="90148"/>
    <n v="73822"/>
    <n v="12.3"/>
    <x v="2"/>
    <n v="1.02"/>
    <x v="0"/>
    <n v="488"/>
    <n v="7"/>
    <n v="0.18109999999999998"/>
    <n v="18.11"/>
    <n v="52014"/>
    <n v="106"/>
    <s v="Local Market"/>
    <s v="Yes"/>
    <n v="7694379"/>
    <n v="81.340140670632124"/>
    <n v="99.993700293801254"/>
    <n v="1393452.0369000006"/>
    <n v="6300926.9630999994"/>
    <n v="7746393"/>
  </r>
  <r>
    <s v="F0735"/>
    <x v="2"/>
    <s v="Atlantique"/>
    <x v="0"/>
    <x v="0"/>
    <x v="2"/>
    <n v="1.65"/>
    <n v="12182"/>
    <n v="9422"/>
    <n v="9.4"/>
    <x v="2"/>
    <n v="1.58"/>
    <x v="0"/>
    <n v="279"/>
    <n v="14"/>
    <n v="0.22649999999999998"/>
    <n v="22.65"/>
    <n v="17454"/>
    <n v="98"/>
    <s v="Processor"/>
    <s v="Yes"/>
    <n v="896390"/>
    <n v="75.872650583688255"/>
    <n v="99.969469625012579"/>
    <n v="203032.33499999996"/>
    <n v="693357.66500000004"/>
    <n v="913844"/>
  </r>
  <r>
    <s v="F0058"/>
    <x v="4"/>
    <s v="Ashanti"/>
    <x v="3"/>
    <x v="1"/>
    <x v="3"/>
    <n v="1.47"/>
    <n v="4005"/>
    <n v="3242"/>
    <n v="4.5"/>
    <x v="2"/>
    <n v="1.55"/>
    <x v="2"/>
    <n v="200"/>
    <n v="14"/>
    <n v="0.19039999999999999"/>
    <n v="19.04"/>
    <n v="43633"/>
    <n v="370"/>
    <s v="Export"/>
    <s v="No"/>
    <n v="1143712"/>
    <n v="77.984851513250149"/>
    <n v="99.983155696111908"/>
    <n v="217762.7648"/>
    <n v="925949.2352"/>
    <n v="1187345"/>
  </r>
  <r>
    <s v="F0917"/>
    <x v="1"/>
    <s v="Enugu"/>
    <x v="0"/>
    <x v="1"/>
    <x v="5"/>
    <n v="1.19"/>
    <n v="2036"/>
    <n v="1831"/>
    <n v="2.4"/>
    <x v="2"/>
    <n v="0.99"/>
    <x v="1"/>
    <n v="200"/>
    <n v="3"/>
    <n v="0.10060000000000001"/>
    <n v="10.06"/>
    <n v="15315"/>
    <n v="189"/>
    <s v="Processor"/>
    <s v="Yes"/>
    <n v="327084"/>
    <n v="85.917117047654941"/>
    <n v="99.941588614452726"/>
    <n v="32904.650399999984"/>
    <n v="294179.34960000002"/>
    <n v="342399"/>
  </r>
  <r>
    <s v="F1213"/>
    <x v="3"/>
    <s v="Bouaké"/>
    <x v="2"/>
    <x v="0"/>
    <x v="4"/>
    <n v="3.24"/>
    <n v="9392"/>
    <n v="8557"/>
    <n v="19.3"/>
    <x v="1"/>
    <n v="1.07"/>
    <x v="0"/>
    <n v="5112"/>
    <n v="1"/>
    <n v="8.8800000000000004E-2"/>
    <n v="8.8800000000000008"/>
    <n v="52188"/>
    <n v="278"/>
    <s v="Local Market"/>
    <s v="No"/>
    <n v="2297758"/>
    <n v="89.096391559635848"/>
    <n v="99.782463086385818"/>
    <n v="204040.91039999994"/>
    <n v="2093717.0896000001"/>
    <n v="2349946"/>
  </r>
  <r>
    <s v="F0477"/>
    <x v="2"/>
    <s v="Ouémé"/>
    <x v="1"/>
    <x v="1"/>
    <x v="5"/>
    <n v="1.1299999999999999"/>
    <n v="2077"/>
    <n v="1637"/>
    <n v="45.6"/>
    <x v="1"/>
    <n v="1.81"/>
    <x v="1"/>
    <n v="9534"/>
    <n v="14"/>
    <n v="0.2114"/>
    <n v="21.14"/>
    <n v="14094"/>
    <n v="166"/>
    <s v="Local Market"/>
    <s v="Yes"/>
    <n v="245397"/>
    <n v="74.576796189463224"/>
    <n v="96.325884134709867"/>
    <n v="51876.925799999997"/>
    <n v="193520.0742"/>
    <n v="259491"/>
  </r>
  <r>
    <s v="F0316"/>
    <x v="2"/>
    <s v="Ouémé"/>
    <x v="2"/>
    <x v="0"/>
    <x v="4"/>
    <n v="0.89"/>
    <n v="1817"/>
    <n v="1216"/>
    <n v="16.2"/>
    <x v="1"/>
    <n v="1.43"/>
    <x v="2"/>
    <n v="3876"/>
    <n v="30"/>
    <n v="0.33039999999999997"/>
    <n v="33.04"/>
    <n v="16873"/>
    <n v="194"/>
    <s v="Local Market"/>
    <s v="No"/>
    <n v="212796"/>
    <n v="62.040676625926885"/>
    <n v="98.31235386578075"/>
    <n v="70307.7984"/>
    <n v="142488.2016"/>
    <n v="229669"/>
  </r>
  <r>
    <s v="F1063"/>
    <x v="0"/>
    <s v="Plateaux"/>
    <x v="0"/>
    <x v="1"/>
    <x v="6"/>
    <n v="0.78"/>
    <n v="7637"/>
    <n v="6478"/>
    <n v="32.200000000000003"/>
    <x v="1"/>
    <n v="1.81"/>
    <x v="2"/>
    <n v="7283"/>
    <n v="4"/>
    <n v="0.1517"/>
    <n v="15.17"/>
    <n v="20153"/>
    <n v="336"/>
    <s v="Local Market"/>
    <s v="No"/>
    <n v="2127406"/>
    <n v="84.033943179209516"/>
    <n v="99.660870783992422"/>
    <n v="322727.49019999988"/>
    <n v="1804678.5098000001"/>
    <n v="2147559"/>
  </r>
  <r>
    <s v="F1425"/>
    <x v="4"/>
    <s v="Greater Accra"/>
    <x v="2"/>
    <x v="1"/>
    <x v="5"/>
    <n v="2.93"/>
    <n v="4802"/>
    <n v="3697"/>
    <n v="10.199999999999999"/>
    <x v="1"/>
    <n v="0.56000000000000005"/>
    <x v="1"/>
    <n v="2632"/>
    <n v="14"/>
    <n v="0.23010000000000003"/>
    <n v="23.01"/>
    <n v="43687"/>
    <n v="261"/>
    <s v="Local Market"/>
    <s v="No"/>
    <n v="908949"/>
    <n v="73.459310282206431"/>
    <n v="99.72371398939363"/>
    <n v="209149.16489999997"/>
    <n v="699799.83510000003"/>
    <n v="952636"/>
  </r>
  <r>
    <s v="F1052"/>
    <x v="4"/>
    <s v="Ashanti"/>
    <x v="0"/>
    <x v="0"/>
    <x v="4"/>
    <n v="1.48"/>
    <n v="3285"/>
    <n v="2085"/>
    <n v="49.4"/>
    <x v="2"/>
    <n v="2.25"/>
    <x v="2"/>
    <n v="1829"/>
    <n v="30"/>
    <n v="0.36520000000000002"/>
    <n v="36.520000000000003"/>
    <n v="32269"/>
    <n v="253"/>
    <s v="Local Market"/>
    <s v="No"/>
    <n v="488132"/>
    <n v="59.543735234943817"/>
    <n v="99.648540260299271"/>
    <n v="178265.8064"/>
    <n v="309866.1936"/>
    <n v="520401"/>
  </r>
  <r>
    <s v="F1379"/>
    <x v="1"/>
    <s v="Lagos"/>
    <x v="1"/>
    <x v="0"/>
    <x v="1"/>
    <n v="0.95"/>
    <n v="9473"/>
    <n v="7255"/>
    <n v="30.4"/>
    <x v="1"/>
    <n v="1.32"/>
    <x v="2"/>
    <n v="8909"/>
    <n v="4"/>
    <n v="0.2341"/>
    <n v="23.41"/>
    <n v="10849"/>
    <n v="296"/>
    <s v="Export"/>
    <s v="No"/>
    <n v="2106248"/>
    <n v="76.197516845000493"/>
    <n v="99.579187916283473"/>
    <n v="493072.6568"/>
    <n v="1613175.3432"/>
    <n v="2117097"/>
  </r>
  <r>
    <s v="F1034"/>
    <x v="0"/>
    <s v="Central"/>
    <x v="2"/>
    <x v="0"/>
    <x v="6"/>
    <n v="3.07"/>
    <n v="42245"/>
    <n v="33728"/>
    <n v="54.2"/>
    <x v="1"/>
    <n v="2.06"/>
    <x v="1"/>
    <n v="9947"/>
    <n v="1"/>
    <n v="0.2016"/>
    <n v="20.16"/>
    <n v="98500"/>
    <n v="281"/>
    <s v="Processor"/>
    <s v="Yes"/>
    <n v="9274346"/>
    <n v="79.000954954343655"/>
    <n v="99.89387428322199"/>
    <n v="1869708.1535999998"/>
    <n v="7404637.8464000002"/>
    <n v="9372846"/>
  </r>
  <r>
    <s v="F0057"/>
    <x v="2"/>
    <s v="Ouémé"/>
    <x v="0"/>
    <x v="0"/>
    <x v="2"/>
    <n v="8.67"/>
    <n v="89803"/>
    <n v="72300"/>
    <n v="5.9"/>
    <x v="2"/>
    <n v="0.57999999999999996"/>
    <x v="0"/>
    <n v="200"/>
    <n v="7"/>
    <n v="0.19489999999999999"/>
    <n v="19.489999999999998"/>
    <n v="82933"/>
    <n v="84"/>
    <s v="Local Market"/>
    <s v="Yes"/>
    <n v="5929335"/>
    <n v="79.399448070179176"/>
    <n v="99.996673468315123"/>
    <n v="1155627.3914999999"/>
    <n v="4773707.6085000001"/>
    <n v="6012268"/>
  </r>
  <r>
    <s v="F0775"/>
    <x v="2"/>
    <s v="Atlantique"/>
    <x v="0"/>
    <x v="0"/>
    <x v="1"/>
    <n v="1.58"/>
    <n v="17155"/>
    <n v="12372"/>
    <n v="43.2"/>
    <x v="0"/>
    <n v="1.37"/>
    <x v="0"/>
    <n v="4691"/>
    <n v="4"/>
    <n v="0.27879999999999999"/>
    <n v="27.88"/>
    <n v="22172"/>
    <n v="291"/>
    <s v="Local Market"/>
    <s v="No"/>
    <n v="3537387"/>
    <n v="71.670774508864739"/>
    <n v="99.868214011904286"/>
    <n v="986223.49559999956"/>
    <n v="2551163.5044000004"/>
    <n v="3559559"/>
  </r>
  <r>
    <s v="F0180"/>
    <x v="4"/>
    <s v="Northern"/>
    <x v="3"/>
    <x v="0"/>
    <x v="4"/>
    <n v="1.83"/>
    <n v="3656"/>
    <n v="3303"/>
    <n v="58"/>
    <x v="3"/>
    <n v="3.53"/>
    <x v="0"/>
    <n v="8706"/>
    <n v="3"/>
    <n v="9.6300000000000011E-2"/>
    <n v="9.6300000000000008"/>
    <n v="26572"/>
    <n v="235"/>
    <s v="Export"/>
    <s v="Yes"/>
    <n v="733165"/>
    <n v="87.209285647533292"/>
    <n v="98.854077134587357"/>
    <n v="70603.789500000072"/>
    <n v="662561.21049999993"/>
    <n v="759737"/>
  </r>
  <r>
    <s v="F0724"/>
    <x v="3"/>
    <s v="Abidjan"/>
    <x v="2"/>
    <x v="0"/>
    <x v="0"/>
    <n v="3.47"/>
    <n v="30730"/>
    <n v="12292"/>
    <n v="4.4000000000000004"/>
    <x v="2"/>
    <n v="0.94"/>
    <x v="1"/>
    <n v="200"/>
    <n v="60"/>
    <n v="0.6"/>
    <n v="60"/>
    <n v="44490"/>
    <n v="341"/>
    <s v="Local Market"/>
    <s v="Yes"/>
    <n v="4104967"/>
    <n v="39.571124607388391"/>
    <n v="99.995180092238584"/>
    <n v="2462980.2000000002"/>
    <n v="1641986.8"/>
    <n v="4149457"/>
  </r>
  <r>
    <s v="F1046"/>
    <x v="3"/>
    <s v="Yamoussoukro"/>
    <x v="1"/>
    <x v="1"/>
    <x v="0"/>
    <n v="4.66"/>
    <n v="24313"/>
    <n v="19627"/>
    <n v="17.600000000000001"/>
    <x v="1"/>
    <n v="1.69"/>
    <x v="0"/>
    <n v="4485"/>
    <n v="7"/>
    <n v="0.19269999999999998"/>
    <n v="19.27"/>
    <n v="55191"/>
    <n v="254"/>
    <s v="Local Market"/>
    <s v="Yes"/>
    <n v="4875730"/>
    <n v="79.826402187339852"/>
    <n v="99.909043361270648"/>
    <n v="939553.17100000009"/>
    <n v="3936176.8289999999"/>
    <n v="4930921"/>
  </r>
  <r>
    <s v="F0079"/>
    <x v="4"/>
    <s v="Northern"/>
    <x v="4"/>
    <x v="1"/>
    <x v="7"/>
    <n v="2.27"/>
    <n v="45821"/>
    <n v="32290"/>
    <n v="1"/>
    <x v="0"/>
    <n v="0.12"/>
    <x v="0"/>
    <n v="200"/>
    <n v="3"/>
    <n v="0.29530000000000001"/>
    <n v="29.53"/>
    <n v="84047"/>
    <n v="505"/>
    <s v="Local Market"/>
    <s v="Yes"/>
    <n v="16059139"/>
    <n v="70.103108849145386"/>
    <n v="99.998761087185642"/>
    <n v="4742263.7467"/>
    <n v="11316875.2533"/>
    <n v="16143186"/>
  </r>
  <r>
    <s v="F0804"/>
    <x v="3"/>
    <s v="Bouaké"/>
    <x v="3"/>
    <x v="0"/>
    <x v="7"/>
    <n v="2.2999999999999998"/>
    <n v="40015"/>
    <n v="29070"/>
    <n v="19.3"/>
    <x v="0"/>
    <n v="1.96"/>
    <x v="0"/>
    <n v="3157"/>
    <n v="2"/>
    <n v="0.27350000000000002"/>
    <n v="27.35"/>
    <n v="71303"/>
    <n v="352"/>
    <s v="Local Market"/>
    <s v="Yes"/>
    <n v="10055854"/>
    <n v="72.138487938915134"/>
    <n v="99.968826394219022"/>
    <n v="2750276.0690000011"/>
    <n v="7305577.9309999989"/>
    <n v="10127157"/>
  </r>
  <r>
    <s v="F0728"/>
    <x v="2"/>
    <s v="Zou"/>
    <x v="0"/>
    <x v="0"/>
    <x v="3"/>
    <n v="0.76"/>
    <n v="2992"/>
    <n v="1196"/>
    <n v="63.4"/>
    <x v="0"/>
    <n v="2.57"/>
    <x v="0"/>
    <n v="9456"/>
    <n v="60"/>
    <n v="0.6"/>
    <n v="60"/>
    <n v="21219"/>
    <n v="386"/>
    <s v="Local Market"/>
    <s v="Yes"/>
    <n v="426365"/>
    <n v="38.103685565167652"/>
    <n v="97.887323943661968"/>
    <n v="255819"/>
    <n v="170546"/>
    <n v="447584"/>
  </r>
  <r>
    <s v="F0784"/>
    <x v="4"/>
    <s v="Ashanti"/>
    <x v="3"/>
    <x v="0"/>
    <x v="7"/>
    <n v="6.01"/>
    <n v="81469"/>
    <n v="62266"/>
    <n v="6.6"/>
    <x v="0"/>
    <n v="0.85"/>
    <x v="2"/>
    <n v="970"/>
    <n v="1"/>
    <n v="0.23569999999999999"/>
    <n v="23.57"/>
    <n v="107799"/>
    <n v="331"/>
    <s v="Local Market"/>
    <s v="Yes"/>
    <n v="20295177"/>
    <n v="76.02618255836795"/>
    <n v="99.995245791594328"/>
    <n v="4783573.2189000007"/>
    <n v="15511603.781099999"/>
    <n v="20402976"/>
  </r>
  <r>
    <s v="F0509"/>
    <x v="0"/>
    <s v="Plateaux"/>
    <x v="0"/>
    <x v="0"/>
    <x v="0"/>
    <n v="1.43"/>
    <n v="18136"/>
    <n v="14760"/>
    <n v="11.3"/>
    <x v="0"/>
    <n v="0.33"/>
    <x v="2"/>
    <n v="1568"/>
    <n v="14"/>
    <n v="0.18609999999999999"/>
    <n v="18.61"/>
    <n v="26555"/>
    <n v="233"/>
    <s v="Local Market"/>
    <s v="No"/>
    <n v="3376567"/>
    <n v="80.754903329942323"/>
    <n v="99.953924660943684"/>
    <n v="628379.11869999999"/>
    <n v="2748187.8813"/>
    <n v="3403122"/>
  </r>
  <r>
    <s v="F0405"/>
    <x v="3"/>
    <s v="Abidjan"/>
    <x v="1"/>
    <x v="1"/>
    <x v="5"/>
    <n v="1.95"/>
    <n v="1858"/>
    <n v="1443"/>
    <n v="6.5"/>
    <x v="2"/>
    <n v="0.93"/>
    <x v="0"/>
    <n v="265"/>
    <n v="14"/>
    <n v="0.223"/>
    <n v="22.3"/>
    <n v="19684"/>
    <n v="199"/>
    <s v="Export"/>
    <s v="No"/>
    <n v="264337"/>
    <n v="72.315022128645424"/>
    <n v="99.906697040007614"/>
    <n v="58947.150999999983"/>
    <n v="205389.84900000002"/>
    <n v="284021"/>
  </r>
  <r>
    <s v="F1165"/>
    <x v="2"/>
    <s v="Atlantique"/>
    <x v="0"/>
    <x v="0"/>
    <x v="7"/>
    <n v="1.58"/>
    <n v="33621"/>
    <n v="23823"/>
    <n v="1"/>
    <x v="1"/>
    <n v="1.1100000000000001"/>
    <x v="1"/>
    <n v="200"/>
    <n v="1"/>
    <n v="0.29139999999999999"/>
    <n v="29.14"/>
    <n v="44840"/>
    <n v="407"/>
    <s v="Processor"/>
    <s v="Yes"/>
    <n v="9553962"/>
    <n v="70.528983441892024"/>
    <n v="99.997916406651584"/>
    <n v="2784024.5268000001"/>
    <n v="6769937.4731999999"/>
    <n v="9598802"/>
  </r>
  <r>
    <s v="F1075"/>
    <x v="0"/>
    <s v="Savanes"/>
    <x v="0"/>
    <x v="1"/>
    <x v="2"/>
    <n v="3.79"/>
    <n v="38739"/>
    <n v="29034"/>
    <n v="27.1"/>
    <x v="0"/>
    <n v="1.1000000000000001"/>
    <x v="0"/>
    <n v="3584"/>
    <n v="14"/>
    <n v="0.2505"/>
    <n v="25.05"/>
    <n v="29377"/>
    <n v="96"/>
    <s v="Export"/>
    <s v="Yes"/>
    <n v="2726431"/>
    <n v="74.151030641467045"/>
    <n v="99.869947398367373"/>
    <n v="682970.96549999993"/>
    <n v="2043460.0345000001"/>
    <n v="2755808"/>
  </r>
  <r>
    <s v="F1252"/>
    <x v="4"/>
    <s v="Central"/>
    <x v="3"/>
    <x v="0"/>
    <x v="4"/>
    <n v="2.1"/>
    <n v="4552"/>
    <n v="1820"/>
    <n v="8.5"/>
    <x v="2"/>
    <n v="1.6"/>
    <x v="0"/>
    <n v="302"/>
    <n v="60"/>
    <n v="0.6"/>
    <n v="60"/>
    <n v="40246"/>
    <n v="190"/>
    <s v="Processor"/>
    <s v="No"/>
    <n v="301794"/>
    <n v="35.293415974739801"/>
    <n v="99.911706233189108"/>
    <n v="181076.4"/>
    <n v="120717.6"/>
    <n v="342040"/>
  </r>
  <r>
    <s v="F1266"/>
    <x v="0"/>
    <s v="Savanes"/>
    <x v="1"/>
    <x v="0"/>
    <x v="0"/>
    <n v="4.51"/>
    <n v="40537"/>
    <n v="24054"/>
    <n v="22.8"/>
    <x v="1"/>
    <n v="1.91"/>
    <x v="2"/>
    <n v="4608"/>
    <n v="30"/>
    <n v="0.40659999999999996"/>
    <n v="40.659999999999997"/>
    <n v="52895"/>
    <n v="244"/>
    <s v="Local Market"/>
    <s v="Yes"/>
    <n v="5752982"/>
    <n v="58.799377231036765"/>
    <n v="99.920632145668947"/>
    <n v="2339162.4811999998"/>
    <n v="3413819.5188000002"/>
    <n v="5805877"/>
  </r>
  <r>
    <s v="F1167"/>
    <x v="2"/>
    <s v="Mono"/>
    <x v="3"/>
    <x v="1"/>
    <x v="1"/>
    <n v="6.5"/>
    <n v="70151"/>
    <n v="52858"/>
    <n v="9.9"/>
    <x v="1"/>
    <n v="1.47"/>
    <x v="0"/>
    <n v="1892"/>
    <n v="5"/>
    <n v="0.2465"/>
    <n v="24.65"/>
    <n v="154166"/>
    <n v="255"/>
    <s v="Local Market"/>
    <s v="Yes"/>
    <n v="13187945"/>
    <n v="74.479342568053895"/>
    <n v="99.985819335485971"/>
    <n v="3250828.442499999"/>
    <n v="9937116.557500001"/>
    <n v="13342111"/>
  </r>
  <r>
    <s v="F0011"/>
    <x v="3"/>
    <s v="Abidjan"/>
    <x v="4"/>
    <x v="0"/>
    <x v="7"/>
    <n v="0.4"/>
    <n v="12294"/>
    <n v="8476"/>
    <n v="2.7"/>
    <x v="2"/>
    <n v="1.1100000000000001"/>
    <x v="2"/>
    <n v="200"/>
    <n v="7"/>
    <n v="0.3105"/>
    <n v="31.05"/>
    <n v="14160"/>
    <n v="389"/>
    <s v="Local Market"/>
    <s v="No"/>
    <n v="3249833"/>
    <n v="68.650878034971285"/>
    <n v="99.993872535878609"/>
    <n v="1009073.1464999998"/>
    <n v="2240759.8535000002"/>
    <n v="3263993"/>
  </r>
  <r>
    <s v="F1424"/>
    <x v="3"/>
    <s v="Bouaké"/>
    <x v="3"/>
    <x v="0"/>
    <x v="1"/>
    <n v="3.16"/>
    <n v="36334"/>
    <n v="28703"/>
    <n v="63.3"/>
    <x v="1"/>
    <n v="2.63"/>
    <x v="1"/>
    <n v="15336"/>
    <n v="2"/>
    <n v="0.21"/>
    <n v="21"/>
    <n v="71955"/>
    <n v="272"/>
    <s v="Local Market"/>
    <s v="Yes"/>
    <n v="7641853"/>
    <n v="78.263081865662201"/>
    <n v="99.801187688363513"/>
    <n v="1604789.13"/>
    <n v="6037063.8700000001"/>
    <n v="7713808"/>
  </r>
  <r>
    <s v="F0834"/>
    <x v="2"/>
    <s v="Atlantique"/>
    <x v="1"/>
    <x v="1"/>
    <x v="2"/>
    <n v="0.81"/>
    <n v="7124"/>
    <n v="5337"/>
    <n v="18.399999999999999"/>
    <x v="1"/>
    <n v="0.61"/>
    <x v="1"/>
    <n v="4421"/>
    <n v="14"/>
    <n v="0.25079999999999997"/>
    <n v="25.08"/>
    <n v="9730"/>
    <n v="95"/>
    <s v="Local Market"/>
    <s v="No"/>
    <n v="487794"/>
    <n v="73.454801135221629"/>
    <n v="99.111399651072105"/>
    <n v="122338.73519999994"/>
    <n v="365455.26480000006"/>
    <n v="497524"/>
  </r>
  <r>
    <s v="F1134"/>
    <x v="4"/>
    <s v="Greater Accra"/>
    <x v="3"/>
    <x v="0"/>
    <x v="4"/>
    <n v="1.1100000000000001"/>
    <n v="2582"/>
    <n v="2218"/>
    <n v="41.3"/>
    <x v="1"/>
    <n v="2.02"/>
    <x v="0"/>
    <n v="9262"/>
    <n v="7"/>
    <n v="0.1406"/>
    <n v="14.06"/>
    <n v="20973"/>
    <n v="195"/>
    <s v="Processor"/>
    <s v="No"/>
    <n v="397950"/>
    <n v="81.637491854111616"/>
    <n v="97.789092506260104"/>
    <n v="55951.770000000019"/>
    <n v="341998.23"/>
    <n v="418923"/>
  </r>
  <r>
    <s v="F0191"/>
    <x v="3"/>
    <s v="Abidjan"/>
    <x v="4"/>
    <x v="0"/>
    <x v="0"/>
    <n v="0.93"/>
    <n v="5442"/>
    <n v="2176"/>
    <n v="10.199999999999999"/>
    <x v="3"/>
    <n v="0.7"/>
    <x v="0"/>
    <n v="1902"/>
    <n v="60"/>
    <n v="0.6"/>
    <n v="60"/>
    <n v="15767"/>
    <n v="447"/>
    <s v="Local Market"/>
    <s v="No"/>
    <n v="945277"/>
    <n v="39.343755332742312"/>
    <n v="99.802090226878278"/>
    <n v="567166.19999999995"/>
    <n v="378110.80000000005"/>
    <n v="961044"/>
  </r>
  <r>
    <s v="F0758"/>
    <x v="3"/>
    <s v="Sassandra"/>
    <x v="4"/>
    <x v="0"/>
    <x v="0"/>
    <n v="0.2"/>
    <n v="1498"/>
    <n v="1197"/>
    <n v="6.1"/>
    <x v="0"/>
    <n v="0.48"/>
    <x v="0"/>
    <n v="837"/>
    <n v="14"/>
    <n v="0.20069999999999999"/>
    <n v="20.07"/>
    <n v="1937"/>
    <n v="393"/>
    <s v="Processor"/>
    <s v="No"/>
    <n v="462943"/>
    <n v="79.596958333333333"/>
    <n v="99.819953536396483"/>
    <n v="92912.660099999979"/>
    <n v="370030.33990000002"/>
    <n v="464880"/>
  </r>
  <r>
    <s v="F0314"/>
    <x v="0"/>
    <s v="Savanes"/>
    <x v="2"/>
    <x v="0"/>
    <x v="3"/>
    <n v="6.99"/>
    <n v="26171"/>
    <n v="16019"/>
    <n v="91.2"/>
    <x v="2"/>
    <n v="2.98"/>
    <x v="0"/>
    <n v="2815"/>
    <n v="30"/>
    <n v="0.38789999999999997"/>
    <n v="38.79"/>
    <n v="160918"/>
    <n v="343"/>
    <s v="Local Market"/>
    <s v="Yes"/>
    <n v="5275839"/>
    <n v="59.398296666560604"/>
    <n v="99.94822281003178"/>
    <n v="2046497.9480999997"/>
    <n v="3229341.0519000003"/>
    <n v="5436757"/>
  </r>
  <r>
    <s v="F0052"/>
    <x v="4"/>
    <s v="Greater Accra"/>
    <x v="1"/>
    <x v="0"/>
    <x v="5"/>
    <n v="5.24"/>
    <n v="8835"/>
    <n v="7075"/>
    <n v="18.5"/>
    <x v="1"/>
    <n v="0.81"/>
    <x v="2"/>
    <n v="4870"/>
    <n v="14"/>
    <n v="0.19920000000000002"/>
    <n v="19.920000000000002"/>
    <n v="75936"/>
    <n v="197"/>
    <s v="Local Market"/>
    <s v="Yes"/>
    <n v="1299032"/>
    <n v="75.657384433674096"/>
    <n v="99.645809938849482"/>
    <n v="258767.17440000002"/>
    <n v="1040264.8256"/>
    <n v="1374968"/>
  </r>
  <r>
    <s v="F1400"/>
    <x v="1"/>
    <s v="Enugu"/>
    <x v="0"/>
    <x v="0"/>
    <x v="4"/>
    <n v="1.92"/>
    <n v="4889"/>
    <n v="3210"/>
    <n v="4.7"/>
    <x v="1"/>
    <n v="1.22"/>
    <x v="2"/>
    <n v="1241"/>
    <n v="30"/>
    <n v="0.34329999999999999"/>
    <n v="34.33"/>
    <n v="29549"/>
    <n v="262"/>
    <s v="Processor"/>
    <s v="Yes"/>
    <n v="801820"/>
    <n v="63.335918707577498"/>
    <n v="99.850728136363031"/>
    <n v="275264.80599999998"/>
    <n v="526555.19400000002"/>
    <n v="831369"/>
  </r>
  <r>
    <s v="F1455"/>
    <x v="0"/>
    <s v="Lomé"/>
    <x v="4"/>
    <x v="1"/>
    <x v="2"/>
    <n v="1.08"/>
    <n v="13391"/>
    <n v="11656"/>
    <n v="85.6"/>
    <x v="1"/>
    <n v="3.53"/>
    <x v="1"/>
    <n v="18469"/>
    <n v="7"/>
    <n v="0.1295"/>
    <n v="12.95"/>
    <n v="12262"/>
    <n v="111"/>
    <s v="Local Market"/>
    <s v="Yes"/>
    <n v="1250147"/>
    <n v="86.204468084432222"/>
    <n v="98.537003459259239"/>
    <n v="161894.03649999993"/>
    <n v="1088252.9635000001"/>
    <n v="1262409"/>
  </r>
  <r>
    <s v="F0249"/>
    <x v="3"/>
    <s v="Korhogo"/>
    <x v="1"/>
    <x v="0"/>
    <x v="0"/>
    <n v="0.84"/>
    <n v="8957"/>
    <n v="7177"/>
    <n v="27.1"/>
    <x v="1"/>
    <n v="1.86"/>
    <x v="0"/>
    <n v="7879"/>
    <n v="14"/>
    <n v="0.19870000000000002"/>
    <n v="19.87"/>
    <n v="8316"/>
    <n v="241"/>
    <s v="Local Market"/>
    <s v="No"/>
    <n v="1696166"/>
    <n v="79.739053612769169"/>
    <n v="99.537748125236874"/>
    <n v="337028.18420000002"/>
    <n v="1359137.8158"/>
    <n v="1704482"/>
  </r>
  <r>
    <s v="F0198"/>
    <x v="0"/>
    <s v="Kara"/>
    <x v="4"/>
    <x v="1"/>
    <x v="6"/>
    <n v="1.27"/>
    <n v="13154"/>
    <n v="10324"/>
    <n v="11"/>
    <x v="2"/>
    <n v="0.75"/>
    <x v="0"/>
    <n v="411"/>
    <n v="4"/>
    <n v="0.21510000000000001"/>
    <n v="21.51"/>
    <n v="26451"/>
    <n v="333"/>
    <s v="Processor"/>
    <s v="No"/>
    <n v="3376652"/>
    <n v="77.879927666015391"/>
    <n v="99.987922786938867"/>
    <n v="726317.84520000033"/>
    <n v="2650334.1547999997"/>
    <n v="3403103"/>
  </r>
  <r>
    <s v="F1492"/>
    <x v="4"/>
    <s v="Northern"/>
    <x v="0"/>
    <x v="1"/>
    <x v="6"/>
    <n v="1.27"/>
    <n v="11424"/>
    <n v="8971"/>
    <n v="7.1"/>
    <x v="0"/>
    <n v="1.43"/>
    <x v="1"/>
    <n v="897"/>
    <n v="5"/>
    <n v="0.2147"/>
    <n v="21.47"/>
    <n v="29822"/>
    <n v="340"/>
    <s v="Processor"/>
    <s v="No"/>
    <n v="2988920"/>
    <n v="77.754206089821537"/>
    <n v="99.970285635539568"/>
    <n v="641721.12399999984"/>
    <n v="2347198.8760000002"/>
    <n v="3018742"/>
  </r>
  <r>
    <s v="F0780"/>
    <x v="2"/>
    <s v="Ouémé"/>
    <x v="2"/>
    <x v="0"/>
    <x v="0"/>
    <n v="2.89"/>
    <n v="15955"/>
    <n v="14179"/>
    <n v="143.4"/>
    <x v="1"/>
    <n v="4.07"/>
    <x v="2"/>
    <n v="31331"/>
    <n v="7"/>
    <n v="0.11130000000000001"/>
    <n v="11.13"/>
    <n v="50975"/>
    <n v="266"/>
    <s v="Processor"/>
    <s v="Yes"/>
    <n v="3651592"/>
    <n v="87.646484463346653"/>
    <n v="99.153803293768888"/>
    <n v="406422.18959999969"/>
    <n v="3245169.8104000003"/>
    <n v="3702567"/>
  </r>
  <r>
    <s v="F1175"/>
    <x v="4"/>
    <s v="Central"/>
    <x v="4"/>
    <x v="1"/>
    <x v="6"/>
    <n v="0.48"/>
    <n v="4127"/>
    <n v="3458"/>
    <n v="10"/>
    <x v="1"/>
    <n v="1.66"/>
    <x v="2"/>
    <n v="2362"/>
    <n v="4"/>
    <n v="0.16210000000000002"/>
    <n v="16.21"/>
    <n v="14292"/>
    <n v="302"/>
    <s v="Local Market"/>
    <s v="No"/>
    <n v="1017219"/>
    <n v="82.629055831687694"/>
    <n v="99.771015529645339"/>
    <n v="164891.19990000001"/>
    <n v="852327.80009999999"/>
    <n v="1031511"/>
  </r>
  <r>
    <s v="F0278"/>
    <x v="1"/>
    <s v="Katsina"/>
    <x v="0"/>
    <x v="0"/>
    <x v="3"/>
    <n v="2.17"/>
    <n v="7901"/>
    <n v="6282"/>
    <n v="53.7"/>
    <x v="1"/>
    <n v="1.64"/>
    <x v="2"/>
    <n v="12280"/>
    <n v="14"/>
    <n v="0.20489999999999997"/>
    <n v="20.49"/>
    <n v="63769"/>
    <n v="400"/>
    <s v="Local Market"/>
    <s v="Yes"/>
    <n v="2411623"/>
    <n v="77.461729184710947"/>
    <n v="99.503916955375146"/>
    <n v="494141.55269999988"/>
    <n v="1917481.4473000001"/>
    <n v="2475392"/>
  </r>
  <r>
    <s v="F0324"/>
    <x v="1"/>
    <s v="Enugu"/>
    <x v="2"/>
    <x v="0"/>
    <x v="0"/>
    <n v="3.65"/>
    <n v="44351"/>
    <n v="36900"/>
    <n v="28.2"/>
    <x v="1"/>
    <n v="1.18"/>
    <x v="1"/>
    <n v="6592"/>
    <n v="7"/>
    <n v="0.16800000000000001"/>
    <n v="16.8"/>
    <n v="34930"/>
    <n v="325"/>
    <s v="Processor"/>
    <s v="Yes"/>
    <n v="11831053"/>
    <n v="82.955083417867698"/>
    <n v="99.944446237618905"/>
    <n v="1987616.904000001"/>
    <n v="9843436.095999999"/>
    <n v="11865983"/>
  </r>
  <r>
    <s v="F0940"/>
    <x v="0"/>
    <s v="Savanes"/>
    <x v="1"/>
    <x v="0"/>
    <x v="5"/>
    <n v="5.22"/>
    <n v="8228"/>
    <n v="5214"/>
    <n v="8.9"/>
    <x v="1"/>
    <n v="0.52"/>
    <x v="0"/>
    <n v="1697"/>
    <n v="30"/>
    <n v="0.36619999999999997"/>
    <n v="36.619999999999997"/>
    <n v="45113"/>
    <n v="154"/>
    <s v="Local Market"/>
    <s v="Yes"/>
    <n v="748117"/>
    <n v="59.775418806651295"/>
    <n v="99.786064571435773"/>
    <n v="273960.44539999997"/>
    <n v="474156.55460000003"/>
    <n v="793230"/>
  </r>
  <r>
    <s v="F1351"/>
    <x v="1"/>
    <s v="Rivers"/>
    <x v="0"/>
    <x v="1"/>
    <x v="1"/>
    <n v="4.29"/>
    <n v="36775"/>
    <n v="27467"/>
    <n v="16"/>
    <x v="0"/>
    <n v="1.1100000000000001"/>
    <x v="1"/>
    <n v="2578"/>
    <n v="4"/>
    <n v="0.25309999999999999"/>
    <n v="25.31"/>
    <n v="46688"/>
    <n v="275"/>
    <s v="Processor"/>
    <s v="Yes"/>
    <n v="7428625"/>
    <n v="74.223514286291419"/>
    <n v="99.965513149750379"/>
    <n v="1880184.9874999998"/>
    <n v="5548440.0125000002"/>
    <n v="7475313"/>
  </r>
  <r>
    <s v="F1416"/>
    <x v="0"/>
    <s v="Lomé"/>
    <x v="0"/>
    <x v="0"/>
    <x v="2"/>
    <n v="1.67"/>
    <n v="15588"/>
    <n v="11620"/>
    <n v="9.8000000000000007"/>
    <x v="2"/>
    <n v="1.58"/>
    <x v="1"/>
    <n v="292"/>
    <n v="14"/>
    <n v="0.2545"/>
    <n v="25.45"/>
    <n v="21032"/>
    <n v="80"/>
    <s v="Local Market"/>
    <s v="No"/>
    <n v="898980"/>
    <n v="72.845744403333882"/>
    <n v="99.968261283548472"/>
    <n v="228790.40999999992"/>
    <n v="670189.59000000008"/>
    <n v="920012"/>
  </r>
  <r>
    <s v="F0152"/>
    <x v="0"/>
    <s v="Central"/>
    <x v="0"/>
    <x v="1"/>
    <x v="1"/>
    <n v="3.16"/>
    <n v="17400"/>
    <n v="13679"/>
    <n v="2.9"/>
    <x v="0"/>
    <n v="1.21"/>
    <x v="0"/>
    <n v="316"/>
    <n v="3"/>
    <n v="0.21379999999999999"/>
    <n v="21.38"/>
    <n v="48603"/>
    <n v="327"/>
    <s v="Processor"/>
    <s v="No"/>
    <n v="4379384"/>
    <n v="77.757041761866063"/>
    <n v="99.992863574351048"/>
    <n v="936312.29919999978"/>
    <n v="3443071.7008000002"/>
    <n v="4427987"/>
  </r>
  <r>
    <s v="F1009"/>
    <x v="4"/>
    <s v="Ashanti"/>
    <x v="3"/>
    <x v="0"/>
    <x v="1"/>
    <n v="5.76"/>
    <n v="42340"/>
    <n v="32860"/>
    <n v="39.299999999999997"/>
    <x v="1"/>
    <n v="1.83"/>
    <x v="0"/>
    <n v="9910"/>
    <n v="3"/>
    <n v="0.22390000000000002"/>
    <n v="22.39"/>
    <n v="88308"/>
    <n v="236"/>
    <s v="Processor"/>
    <s v="Yes"/>
    <n v="7579193"/>
    <n v="76.716151550550819"/>
    <n v="99.870753195858725"/>
    <n v="1696981.3126999997"/>
    <n v="5882211.6873000003"/>
    <n v="7667501"/>
  </r>
  <r>
    <s v="F1410"/>
    <x v="4"/>
    <s v="Central"/>
    <x v="2"/>
    <x v="1"/>
    <x v="1"/>
    <n v="1.79"/>
    <n v="16829"/>
    <n v="13183"/>
    <n v="27"/>
    <x v="2"/>
    <n v="1.35"/>
    <x v="2"/>
    <n v="1052"/>
    <n v="3"/>
    <n v="0.21660000000000001"/>
    <n v="21.66"/>
    <n v="40701"/>
    <n v="257"/>
    <s v="Local Market"/>
    <s v="No"/>
    <n v="3312398"/>
    <n v="77.389083746110686"/>
    <n v="99.968626038181398"/>
    <n v="717465.4068"/>
    <n v="2594932.5932"/>
    <n v="3353099"/>
  </r>
  <r>
    <s v="F0030"/>
    <x v="2"/>
    <s v="Borgou"/>
    <x v="4"/>
    <x v="1"/>
    <x v="4"/>
    <n v="0.59"/>
    <n v="1017"/>
    <n v="790"/>
    <n v="19.399999999999999"/>
    <x v="1"/>
    <n v="2.02"/>
    <x v="1"/>
    <n v="4420"/>
    <n v="14"/>
    <n v="0.2223"/>
    <n v="22.23"/>
    <n v="14026"/>
    <n v="220"/>
    <s v="Local Market"/>
    <s v="No"/>
    <n v="153616"/>
    <n v="71.26326529151406"/>
    <n v="97.363429212249912"/>
    <n v="34148.83679999999"/>
    <n v="119467.16320000001"/>
    <n v="167642"/>
  </r>
  <r>
    <s v="F0191"/>
    <x v="4"/>
    <s v="Northern"/>
    <x v="4"/>
    <x v="1"/>
    <x v="7"/>
    <n v="0.45"/>
    <n v="12415"/>
    <n v="9025"/>
    <n v="25"/>
    <x v="0"/>
    <n v="1.46"/>
    <x v="0"/>
    <n v="3266"/>
    <n v="4"/>
    <n v="0.27300000000000002"/>
    <n v="27.3"/>
    <n v="9216"/>
    <n v="452"/>
    <s v="Processor"/>
    <s v="No"/>
    <n v="4026025"/>
    <n v="72.533962035972564"/>
    <n v="99.919063074547466"/>
    <n v="1099104.8250000002"/>
    <n v="2926920.1749999998"/>
    <n v="4035241"/>
  </r>
  <r>
    <s v="F1203"/>
    <x v="4"/>
    <s v="Eastern"/>
    <x v="0"/>
    <x v="1"/>
    <x v="7"/>
    <n v="1.05"/>
    <n v="22570"/>
    <n v="15975"/>
    <n v="15.8"/>
    <x v="1"/>
    <n v="0.85"/>
    <x v="2"/>
    <n v="4159"/>
    <n v="4"/>
    <n v="0.29220000000000002"/>
    <n v="29.22"/>
    <n v="21334"/>
    <n v="446"/>
    <s v="Local Market"/>
    <s v="No"/>
    <n v="7028109"/>
    <n v="70.565795768545115"/>
    <n v="99.941002430972205"/>
    <n v="2053613.4498000005"/>
    <n v="4974495.5501999995"/>
    <n v="7049443"/>
  </r>
  <r>
    <s v="F0330"/>
    <x v="3"/>
    <s v="Bouaké"/>
    <x v="4"/>
    <x v="0"/>
    <x v="7"/>
    <n v="3.3"/>
    <n v="79343"/>
    <n v="57706"/>
    <n v="2.7"/>
    <x v="0"/>
    <n v="1.1000000000000001"/>
    <x v="1"/>
    <n v="479"/>
    <n v="1"/>
    <n v="0.2727"/>
    <n v="27.27"/>
    <n v="88271"/>
    <n v="451"/>
    <s v="Local Market"/>
    <s v="Yes"/>
    <n v="25676402"/>
    <n v="72.480823547032799"/>
    <n v="99.998140865207176"/>
    <n v="7001954.8253999986"/>
    <n v="18674447.174600001"/>
    <n v="25764673"/>
  </r>
  <r>
    <s v="F0441"/>
    <x v="4"/>
    <s v="Ashanti"/>
    <x v="3"/>
    <x v="1"/>
    <x v="1"/>
    <n v="4.4000000000000004"/>
    <n v="24867"/>
    <n v="19468"/>
    <n v="9.3000000000000007"/>
    <x v="2"/>
    <n v="1.2"/>
    <x v="0"/>
    <n v="359"/>
    <n v="2"/>
    <n v="0.21710000000000002"/>
    <n v="21.71"/>
    <n v="68889"/>
    <n v="272"/>
    <s v="Local Market"/>
    <s v="No"/>
    <n v="5173096"/>
    <n v="77.261130247415807"/>
    <n v="99.993151449307845"/>
    <n v="1123079.1416000002"/>
    <n v="4050016.8583999998"/>
    <n v="5241985"/>
  </r>
  <r>
    <s v="F1476"/>
    <x v="4"/>
    <s v="Northern"/>
    <x v="0"/>
    <x v="0"/>
    <x v="5"/>
    <n v="2.08"/>
    <n v="2989"/>
    <n v="2375"/>
    <n v="80.2"/>
    <x v="1"/>
    <n v="2.4700000000000002"/>
    <x v="0"/>
    <n v="17726"/>
    <n v="14"/>
    <n v="0.2051"/>
    <n v="20.51"/>
    <n v="31329"/>
    <n v="269"/>
    <s v="Processor"/>
    <s v="No"/>
    <n v="583432"/>
    <n v="75.439088816629535"/>
    <n v="97.116603037603227"/>
    <n v="119661.90320000006"/>
    <n v="463770.09679999994"/>
    <n v="614761"/>
  </r>
  <r>
    <s v="F0186"/>
    <x v="4"/>
    <s v="Northern"/>
    <x v="1"/>
    <x v="0"/>
    <x v="1"/>
    <n v="2.62"/>
    <n v="25079"/>
    <n v="18453"/>
    <n v="61.2"/>
    <x v="1"/>
    <n v="2.21"/>
    <x v="0"/>
    <n v="13995"/>
    <n v="7"/>
    <n v="0.26419999999999999"/>
    <n v="26.42"/>
    <n v="56217"/>
    <n v="232"/>
    <s v="Processor"/>
    <s v="Yes"/>
    <n v="4168074"/>
    <n v="72.600795002048869"/>
    <n v="99.668701801083301"/>
    <n v="1101205.1507999999"/>
    <n v="3066868.8492000001"/>
    <n v="4224291"/>
  </r>
  <r>
    <s v="F0892"/>
    <x v="2"/>
    <s v="Mono"/>
    <x v="4"/>
    <x v="1"/>
    <x v="7"/>
    <n v="0.8"/>
    <n v="12107"/>
    <n v="8231"/>
    <n v="54.9"/>
    <x v="0"/>
    <n v="2.1"/>
    <x v="1"/>
    <n v="7049"/>
    <n v="5"/>
    <n v="0.3201"/>
    <n v="32.01"/>
    <n v="24304"/>
    <n v="337"/>
    <s v="Processor"/>
    <s v="No"/>
    <n v="2714756"/>
    <n v="67.386716771447126"/>
    <n v="99.742648937956815"/>
    <n v="868993.39560000016"/>
    <n v="1845762.6043999998"/>
    <n v="2739060"/>
  </r>
  <r>
    <s v="F1104"/>
    <x v="3"/>
    <s v="Sassandra"/>
    <x v="2"/>
    <x v="0"/>
    <x v="3"/>
    <n v="0.49"/>
    <n v="1406"/>
    <n v="1183"/>
    <n v="40.1"/>
    <x v="1"/>
    <n v="1.19"/>
    <x v="0"/>
    <n v="11237"/>
    <n v="7"/>
    <n v="0.15859999999999999"/>
    <n v="15.86"/>
    <n v="7327"/>
    <n v="380"/>
    <s v="Processor"/>
    <s v="No"/>
    <n v="426481"/>
    <n v="82.718878720539962"/>
    <n v="97.409683546638149"/>
    <n v="67639.886599999969"/>
    <n v="358841.11340000003"/>
    <n v="433808"/>
  </r>
  <r>
    <s v="F0776"/>
    <x v="1"/>
    <s v="Katsina"/>
    <x v="2"/>
    <x v="0"/>
    <x v="4"/>
    <n v="0.77"/>
    <n v="1963"/>
    <n v="1194"/>
    <n v="31.8"/>
    <x v="3"/>
    <n v="2.17"/>
    <x v="1"/>
    <n v="5271"/>
    <n v="30"/>
    <n v="0.39149999999999996"/>
    <n v="39.15"/>
    <n v="9311"/>
    <n v="260"/>
    <s v="Processor"/>
    <s v="No"/>
    <n v="292754"/>
    <n v="58.974329697250596"/>
    <n v="98.25501133861917"/>
    <n v="114613.19099999999"/>
    <n v="178140.80900000001"/>
    <n v="302065"/>
  </r>
  <r>
    <s v="F1451"/>
    <x v="3"/>
    <s v="Bouaké"/>
    <x v="3"/>
    <x v="1"/>
    <x v="2"/>
    <n v="1.34"/>
    <n v="8298"/>
    <n v="7509"/>
    <n v="10.1"/>
    <x v="1"/>
    <n v="1.24"/>
    <x v="0"/>
    <n v="2645"/>
    <n v="1"/>
    <n v="9.5000000000000001E-2"/>
    <n v="9.5"/>
    <n v="17041"/>
    <n v="111"/>
    <s v="Local Market"/>
    <s v="No"/>
    <n v="805479"/>
    <n v="88.625017628750669"/>
    <n v="99.678427272285177"/>
    <n v="76520.505000000005"/>
    <n v="728958.495"/>
    <n v="822520"/>
  </r>
  <r>
    <s v="F0611"/>
    <x v="0"/>
    <s v="Plateaux"/>
    <x v="0"/>
    <x v="0"/>
    <x v="0"/>
    <n v="0.66"/>
    <n v="4492"/>
    <n v="3447"/>
    <n v="2.7"/>
    <x v="0"/>
    <n v="0.1"/>
    <x v="0"/>
    <n v="304"/>
    <n v="14"/>
    <n v="0.23250000000000001"/>
    <n v="23.25"/>
    <n v="9183"/>
    <n v="332"/>
    <s v="Local Market"/>
    <s v="No"/>
    <n v="1123473"/>
    <n v="76.127749952324436"/>
    <n v="99.97316042999816"/>
    <n v="261207.47250000003"/>
    <n v="862265.52749999997"/>
    <n v="1132656"/>
  </r>
  <r>
    <s v="F0831"/>
    <x v="2"/>
    <s v="Mono"/>
    <x v="2"/>
    <x v="0"/>
    <x v="3"/>
    <n v="1.26"/>
    <n v="3900"/>
    <n v="3571"/>
    <n v="4.3"/>
    <x v="2"/>
    <n v="1.46"/>
    <x v="1"/>
    <n v="200"/>
    <n v="1"/>
    <n v="8.4199999999999997E-2"/>
    <n v="8.42"/>
    <n v="27191"/>
    <n v="372"/>
    <s v="Local Market"/>
    <s v="No"/>
    <n v="1287737"/>
    <n v="89.686244767774355"/>
    <n v="99.984790041736133"/>
    <n v="108427.45540000009"/>
    <n v="1179309.5445999999"/>
    <n v="1314928"/>
  </r>
  <r>
    <s v="F0654"/>
    <x v="1"/>
    <s v="Kano"/>
    <x v="3"/>
    <x v="1"/>
    <x v="6"/>
    <n v="2.15"/>
    <n v="32685"/>
    <n v="25628"/>
    <n v="9"/>
    <x v="0"/>
    <n v="1.28"/>
    <x v="0"/>
    <n v="1333"/>
    <n v="7"/>
    <n v="0.21590000000000001"/>
    <n v="21.59"/>
    <n v="52301"/>
    <n v="275"/>
    <s v="Local Market"/>
    <s v="No"/>
    <n v="6923589"/>
    <n v="77.82212928959602"/>
    <n v="99.980891327128148"/>
    <n v="1494802.8651000001"/>
    <n v="5428786.1348999999"/>
    <n v="6975890"/>
  </r>
  <r>
    <s v="F0721"/>
    <x v="0"/>
    <s v="Central"/>
    <x v="0"/>
    <x v="1"/>
    <x v="0"/>
    <n v="4.8499999999999996"/>
    <n v="34639"/>
    <n v="28871"/>
    <n v="32.200000000000003"/>
    <x v="2"/>
    <n v="2"/>
    <x v="0"/>
    <n v="1132"/>
    <n v="7"/>
    <n v="0.16649999999999998"/>
    <n v="16.649999999999999"/>
    <n v="48429"/>
    <n v="288"/>
    <s v="Local Market"/>
    <s v="Yes"/>
    <n v="8182139"/>
    <n v="82.85956517824772"/>
    <n v="99.986246392715543"/>
    <n v="1362326.1435000002"/>
    <n v="6819812.8564999998"/>
    <n v="8230568"/>
  </r>
  <r>
    <s v="F0317"/>
    <x v="1"/>
    <s v="Kano"/>
    <x v="3"/>
    <x v="0"/>
    <x v="7"/>
    <n v="1.83"/>
    <n v="42507"/>
    <n v="28139"/>
    <n v="200"/>
    <x v="0"/>
    <n v="6.25"/>
    <x v="2"/>
    <n v="35455"/>
    <n v="5"/>
    <n v="0.33799999999999997"/>
    <n v="33.799999999999997"/>
    <n v="42676"/>
    <n v="335"/>
    <s v="Processor"/>
    <s v="Yes"/>
    <n v="9254169"/>
    <n v="65.896117209655529"/>
    <n v="99.618634063491427"/>
    <n v="3127909.1219999995"/>
    <n v="6126259.8780000005"/>
    <n v="9296845"/>
  </r>
  <r>
    <s v="F1314"/>
    <x v="0"/>
    <s v="Savanes"/>
    <x v="2"/>
    <x v="1"/>
    <x v="0"/>
    <n v="0.28000000000000003"/>
    <n v="1720"/>
    <n v="688"/>
    <n v="4.0999999999999996"/>
    <x v="2"/>
    <n v="0.75"/>
    <x v="1"/>
    <n v="200"/>
    <n v="60"/>
    <n v="0.6"/>
    <n v="60"/>
    <n v="4923"/>
    <n v="267"/>
    <s v="Local Market"/>
    <s v="No"/>
    <n v="176737"/>
    <n v="38.915996917318068"/>
    <n v="99.889904216668498"/>
    <n v="106042.2"/>
    <n v="70694.8"/>
    <n v="181660"/>
  </r>
  <r>
    <s v="F0250"/>
    <x v="2"/>
    <s v="Atlantique"/>
    <x v="4"/>
    <x v="1"/>
    <x v="3"/>
    <n v="5.0599999999999996"/>
    <n v="13787"/>
    <n v="11086"/>
    <n v="25.1"/>
    <x v="2"/>
    <n v="2.0499999999999998"/>
    <x v="0"/>
    <n v="781"/>
    <n v="14"/>
    <n v="0.19589999999999999"/>
    <n v="19.59"/>
    <n v="126404"/>
    <n v="407"/>
    <s v="Local Market"/>
    <s v="Yes"/>
    <n v="4339697"/>
    <n v="78.134156789109781"/>
    <n v="99.982512710751507"/>
    <n v="850146.64229999995"/>
    <n v="3489550.3577000001"/>
    <n v="4466101"/>
  </r>
  <r>
    <s v="F0072"/>
    <x v="3"/>
    <s v="Korhogo"/>
    <x v="3"/>
    <x v="0"/>
    <x v="1"/>
    <n v="6.93"/>
    <n v="71247"/>
    <n v="55757"/>
    <n v="20.399999999999999"/>
    <x v="1"/>
    <n v="0.9"/>
    <x v="1"/>
    <n v="5087"/>
    <n v="1"/>
    <n v="0.21739999999999998"/>
    <n v="21.74"/>
    <n v="125744"/>
    <n v="246"/>
    <s v="Local Market"/>
    <s v="Yes"/>
    <n v="13448229"/>
    <n v="77.535029835406334"/>
    <n v="99.96252386828823"/>
    <n v="2923644.9846000001"/>
    <n v="10524584.0154"/>
    <n v="13573973"/>
  </r>
  <r>
    <s v="F0416"/>
    <x v="2"/>
    <s v="Atlantique"/>
    <x v="2"/>
    <x v="0"/>
    <x v="1"/>
    <n v="0.67"/>
    <n v="6452"/>
    <n v="4850"/>
    <n v="18.899999999999999"/>
    <x v="1"/>
    <n v="1.6"/>
    <x v="2"/>
    <n v="4066"/>
    <n v="4"/>
    <n v="0.2482"/>
    <n v="24.82"/>
    <n v="12189"/>
    <n v="274"/>
    <s v="Local Market"/>
    <s v="No"/>
    <n v="1299356"/>
    <n v="74.481305696716475"/>
    <n v="99.689983950226647"/>
    <n v="322500.15919999999"/>
    <n v="976855.84080000001"/>
    <n v="1311545"/>
  </r>
  <r>
    <s v="F1262"/>
    <x v="3"/>
    <s v="Sassandra"/>
    <x v="0"/>
    <x v="0"/>
    <x v="7"/>
    <n v="0.2"/>
    <n v="3578"/>
    <n v="2627"/>
    <n v="8.8000000000000007"/>
    <x v="2"/>
    <n v="0.76"/>
    <x v="0"/>
    <n v="393"/>
    <n v="3"/>
    <n v="0.2656"/>
    <n v="26.56"/>
    <n v="5850"/>
    <n v="351"/>
    <s v="Processor"/>
    <s v="No"/>
    <n v="906614"/>
    <n v="72.969160602500466"/>
    <n v="99.956929807641728"/>
    <n v="240796.67840000009"/>
    <n v="665817.32159999991"/>
    <n v="912464"/>
  </r>
  <r>
    <s v="F1255"/>
    <x v="2"/>
    <s v="Zou"/>
    <x v="3"/>
    <x v="1"/>
    <x v="0"/>
    <n v="1.34"/>
    <n v="9054"/>
    <n v="7639"/>
    <n v="9.1"/>
    <x v="2"/>
    <n v="0.94"/>
    <x v="2"/>
    <n v="332"/>
    <n v="7"/>
    <n v="0.15620000000000001"/>
    <n v="15.62"/>
    <n v="14788"/>
    <n v="243"/>
    <s v="Local Market"/>
    <s v="No"/>
    <n v="1822595"/>
    <n v="83.700875702017498"/>
    <n v="99.981930822261873"/>
    <n v="284689.33899999992"/>
    <n v="1537905.6610000001"/>
    <n v="1837383"/>
  </r>
  <r>
    <s v="F0500"/>
    <x v="3"/>
    <s v="Yamoussoukro"/>
    <x v="2"/>
    <x v="1"/>
    <x v="1"/>
    <n v="1.1599999999999999"/>
    <n v="11211"/>
    <n v="9084"/>
    <n v="22.3"/>
    <x v="1"/>
    <n v="0.94"/>
    <x v="2"/>
    <n v="6206"/>
    <n v="2"/>
    <n v="0.18969999999999998"/>
    <n v="18.97"/>
    <n v="27423"/>
    <n v="365"/>
    <s v="Local Market"/>
    <s v="No"/>
    <n v="3248875"/>
    <n v="80.351769359807932"/>
    <n v="99.810578891175354"/>
    <n v="616311.58749999991"/>
    <n v="2632563.4125000001"/>
    <n v="3276298"/>
  </r>
  <r>
    <s v="F1333"/>
    <x v="3"/>
    <s v="Abidjan"/>
    <x v="0"/>
    <x v="1"/>
    <x v="7"/>
    <n v="1.52"/>
    <n v="40734"/>
    <n v="30754"/>
    <n v="26"/>
    <x v="1"/>
    <n v="0.8"/>
    <x v="2"/>
    <n v="7662"/>
    <n v="2"/>
    <n v="0.245"/>
    <n v="24.5"/>
    <n v="32358"/>
    <n v="387"/>
    <s v="Local Market"/>
    <s v="Yes"/>
    <n v="11742761"/>
    <n v="75.292526173196208"/>
    <n v="99.934930593907382"/>
    <n v="2876976.4450000003"/>
    <n v="8865784.5549999997"/>
    <n v="11775119"/>
  </r>
  <r>
    <s v="F0432"/>
    <x v="2"/>
    <s v="Ouémé"/>
    <x v="2"/>
    <x v="0"/>
    <x v="7"/>
    <n v="3.61"/>
    <n v="53480"/>
    <n v="35131"/>
    <n v="22"/>
    <x v="2"/>
    <n v="1.45"/>
    <x v="1"/>
    <n v="666"/>
    <n v="5"/>
    <n v="0.34310000000000002"/>
    <n v="34.31"/>
    <n v="93536"/>
    <n v="328"/>
    <s v="Local Market"/>
    <s v="Yes"/>
    <n v="11313537"/>
    <n v="65.15135350935337"/>
    <n v="99.99416151715694"/>
    <n v="3881674.5446999995"/>
    <n v="7431862.4553000005"/>
    <n v="11407073"/>
  </r>
  <r>
    <s v="F1213"/>
    <x v="1"/>
    <s v="Rivers"/>
    <x v="1"/>
    <x v="0"/>
    <x v="7"/>
    <n v="1.66"/>
    <n v="33693"/>
    <n v="22796"/>
    <n v="28.6"/>
    <x v="1"/>
    <n v="1.01"/>
    <x v="0"/>
    <n v="6656"/>
    <n v="5"/>
    <n v="0.32340000000000002"/>
    <n v="32.340000000000003"/>
    <n v="35818"/>
    <n v="379"/>
    <s v="Local Market"/>
    <s v="No"/>
    <n v="8510814"/>
    <n v="67.376444339711824"/>
    <n v="99.922121368979035"/>
    <n v="2752397.2476000004"/>
    <n v="5758416.7523999996"/>
    <n v="8546632"/>
  </r>
  <r>
    <s v="F0854"/>
    <x v="3"/>
    <s v="Sassandra"/>
    <x v="1"/>
    <x v="0"/>
    <x v="1"/>
    <n v="1.27"/>
    <n v="14207"/>
    <n v="10990"/>
    <n v="45.4"/>
    <x v="0"/>
    <n v="2.29"/>
    <x v="1"/>
    <n v="6738"/>
    <n v="2"/>
    <n v="0.22640000000000002"/>
    <n v="22.64"/>
    <n v="14470"/>
    <n v="252"/>
    <s v="Export"/>
    <s v="No"/>
    <n v="2720578"/>
    <n v="76.950720455363111"/>
    <n v="99.753642349238476"/>
    <n v="615938.8592000003"/>
    <n v="2104639.1407999997"/>
    <n v="2735048"/>
  </r>
  <r>
    <s v="F0113"/>
    <x v="4"/>
    <s v="Greater Accra"/>
    <x v="1"/>
    <x v="1"/>
    <x v="3"/>
    <n v="2.2400000000000002"/>
    <n v="7138"/>
    <n v="5552"/>
    <n v="67.2"/>
    <x v="1"/>
    <n v="2.41"/>
    <x v="0"/>
    <n v="14595"/>
    <n v="14"/>
    <n v="0.22210000000000002"/>
    <n v="22.21"/>
    <n v="51523"/>
    <n v="273"/>
    <s v="Local Market"/>
    <s v="No"/>
    <n v="1434422"/>
    <n v="75.092743930630007"/>
    <n v="99.017796755599974"/>
    <n v="318585.12620000006"/>
    <n v="1115836.8737999999"/>
    <n v="1485945"/>
  </r>
  <r>
    <s v="F0888"/>
    <x v="4"/>
    <s v="Northern"/>
    <x v="1"/>
    <x v="1"/>
    <x v="7"/>
    <n v="9.74"/>
    <n v="154791"/>
    <n v="101836"/>
    <n v="93"/>
    <x v="1"/>
    <n v="2.6"/>
    <x v="0"/>
    <n v="19025"/>
    <n v="7"/>
    <n v="0.34210000000000002"/>
    <n v="34.21"/>
    <n v="231564"/>
    <n v="435"/>
    <s v="Local Market"/>
    <s v="Yes"/>
    <n v="43605085"/>
    <n v="65.442468974989382"/>
    <n v="99.956600241044882"/>
    <n v="14917299.578500003"/>
    <n v="28687785.421499997"/>
    <n v="43836649"/>
  </r>
  <r>
    <s v="F0736"/>
    <x v="3"/>
    <s v="Bouaké"/>
    <x v="4"/>
    <x v="1"/>
    <x v="4"/>
    <n v="1.42"/>
    <n v="3563"/>
    <n v="3067"/>
    <n v="3.6"/>
    <x v="2"/>
    <n v="1.2"/>
    <x v="0"/>
    <n v="200"/>
    <n v="7"/>
    <n v="0.13919999999999999"/>
    <n v="13.92"/>
    <n v="32135"/>
    <n v="266"/>
    <s v="Local Market"/>
    <s v="Yes"/>
    <n v="775329"/>
    <n v="82.654236374624745"/>
    <n v="99.975231093893967"/>
    <n v="107925.79680000001"/>
    <n v="667403.20319999999"/>
    <n v="807464"/>
  </r>
  <r>
    <s v="F0727"/>
    <x v="3"/>
    <s v="Yamoussoukro"/>
    <x v="3"/>
    <x v="1"/>
    <x v="0"/>
    <n v="1.02"/>
    <n v="7855"/>
    <n v="4839"/>
    <n v="1"/>
    <x v="2"/>
    <n v="1.5"/>
    <x v="2"/>
    <n v="200"/>
    <n v="30"/>
    <n v="0.38390000000000002"/>
    <n v="38.39"/>
    <n v="13172"/>
    <n v="349"/>
    <s v="Local Market"/>
    <s v="No"/>
    <n v="1658551"/>
    <n v="61.124556586228692"/>
    <n v="99.988036295486751"/>
    <n v="636717.72889999999"/>
    <n v="1021833.2711"/>
    <n v="1671723"/>
  </r>
  <r>
    <s v="F0181"/>
    <x v="4"/>
    <s v="Eastern"/>
    <x v="2"/>
    <x v="0"/>
    <x v="6"/>
    <n v="1.34"/>
    <n v="17279"/>
    <n v="13992"/>
    <n v="60.2"/>
    <x v="1"/>
    <n v="1.72"/>
    <x v="2"/>
    <n v="15021"/>
    <n v="5"/>
    <n v="0.19020000000000001"/>
    <n v="19.02"/>
    <n v="30861"/>
    <n v="310"/>
    <s v="Local Market"/>
    <s v="No"/>
    <n v="4248263"/>
    <n v="80.395973040276459"/>
    <n v="99.648970209790605"/>
    <n v="808019.62260000035"/>
    <n v="3440243.3773999996"/>
    <n v="4279124"/>
  </r>
  <r>
    <s v="F0791"/>
    <x v="1"/>
    <s v="Enugu"/>
    <x v="1"/>
    <x v="0"/>
    <x v="1"/>
    <n v="5.38"/>
    <n v="51433"/>
    <n v="42108"/>
    <n v="24.8"/>
    <x v="1"/>
    <n v="1.58"/>
    <x v="2"/>
    <n v="5834"/>
    <n v="1"/>
    <n v="0.18129999999999999"/>
    <n v="18.13"/>
    <n v="70108"/>
    <n v="275"/>
    <s v="Local Market"/>
    <s v="Yes"/>
    <n v="11387961"/>
    <n v="81.369065509205782"/>
    <n v="99.949083916321328"/>
    <n v="2064637.3292999994"/>
    <n v="9323323.6707000006"/>
    <n v="11458069"/>
  </r>
  <r>
    <s v="F0191"/>
    <x v="3"/>
    <s v="Sassandra"/>
    <x v="1"/>
    <x v="1"/>
    <x v="0"/>
    <n v="2.42"/>
    <n v="21539"/>
    <n v="8615"/>
    <n v="67"/>
    <x v="1"/>
    <n v="2.54"/>
    <x v="0"/>
    <n v="16056"/>
    <n v="60"/>
    <n v="0.6"/>
    <n v="60"/>
    <n v="41165"/>
    <n v="297"/>
    <s v="Export"/>
    <s v="Yes"/>
    <n v="2475848"/>
    <n v="39.345811880987505"/>
    <n v="99.362101030070164"/>
    <n v="1485508.7999999998"/>
    <n v="990339.20000000007"/>
    <n v="2517013"/>
  </r>
  <r>
    <s v="F1004"/>
    <x v="1"/>
    <s v="Enugu"/>
    <x v="0"/>
    <x v="1"/>
    <x v="5"/>
    <n v="1.98"/>
    <n v="1816"/>
    <n v="1585"/>
    <n v="7.4"/>
    <x v="1"/>
    <n v="0.62"/>
    <x v="0"/>
    <n v="2123"/>
    <n v="7"/>
    <n v="0.12710000000000002"/>
    <n v="12.71"/>
    <n v="15025"/>
    <n v="282"/>
    <s v="Local Market"/>
    <s v="Yes"/>
    <n v="425353"/>
    <n v="84.311803427964165"/>
    <n v="99.517914155566359"/>
    <n v="54062.366299999994"/>
    <n v="371290.63370000001"/>
    <n v="440378"/>
  </r>
  <r>
    <s v="F1312"/>
    <x v="2"/>
    <s v="Borgou"/>
    <x v="1"/>
    <x v="0"/>
    <x v="3"/>
    <n v="3.66"/>
    <n v="10497"/>
    <n v="8259"/>
    <n v="34.6"/>
    <x v="1"/>
    <n v="1.1599999999999999"/>
    <x v="1"/>
    <n v="8498"/>
    <n v="14"/>
    <n v="0.2132"/>
    <n v="21.32"/>
    <n v="91749"/>
    <n v="247"/>
    <s v="Processor"/>
    <s v="No"/>
    <n v="1919327"/>
    <n v="75.090473139752049"/>
    <n v="99.577440136523933"/>
    <n v="409200.51640000008"/>
    <n v="1510126.4835999999"/>
    <n v="2011076"/>
  </r>
  <r>
    <s v="F1077"/>
    <x v="2"/>
    <s v="Atlantique"/>
    <x v="1"/>
    <x v="0"/>
    <x v="2"/>
    <n v="0.96"/>
    <n v="10311"/>
    <n v="6789"/>
    <n v="8.9"/>
    <x v="1"/>
    <n v="0.48"/>
    <x v="2"/>
    <n v="1964"/>
    <n v="30"/>
    <n v="0.34149999999999997"/>
    <n v="34.15"/>
    <n v="6545"/>
    <n v="93"/>
    <s v="Local Market"/>
    <s v="No"/>
    <n v="616555"/>
    <n v="65.158316080885896"/>
    <n v="99.684801797464289"/>
    <n v="210553.53249999997"/>
    <n v="406001.46750000003"/>
    <n v="623100"/>
  </r>
  <r>
    <s v="F1145"/>
    <x v="0"/>
    <s v="Savanes"/>
    <x v="4"/>
    <x v="1"/>
    <x v="5"/>
    <n v="1.92"/>
    <n v="3026"/>
    <n v="2310"/>
    <n v="1.8"/>
    <x v="2"/>
    <n v="0.12"/>
    <x v="1"/>
    <n v="200"/>
    <n v="14"/>
    <n v="0.2364"/>
    <n v="23.64"/>
    <n v="24876"/>
    <n v="242"/>
    <s v="Processor"/>
    <s v="No"/>
    <n v="528354"/>
    <n v="72.926470798763631"/>
    <n v="99.963848670534858"/>
    <n v="124902.88559999998"/>
    <n v="403451.11440000002"/>
    <n v="553230"/>
  </r>
  <r>
    <s v="F0702"/>
    <x v="1"/>
    <s v="Kaduna"/>
    <x v="0"/>
    <x v="1"/>
    <x v="2"/>
    <n v="0.33"/>
    <n v="4092"/>
    <n v="3448"/>
    <n v="6.4"/>
    <x v="2"/>
    <n v="1.0900000000000001"/>
    <x v="1"/>
    <n v="304"/>
    <n v="7"/>
    <n v="0.1573"/>
    <n v="15.73"/>
    <n v="3711"/>
    <n v="126"/>
    <s v="Local Market"/>
    <s v="No"/>
    <n v="426089"/>
    <n v="83.542391879944162"/>
    <n v="99.929269427640762"/>
    <n v="67023.799699999974"/>
    <n v="359065.20030000003"/>
    <n v="429800"/>
  </r>
  <r>
    <s v="F0326"/>
    <x v="1"/>
    <s v="Lagos"/>
    <x v="0"/>
    <x v="0"/>
    <x v="4"/>
    <n v="1.6"/>
    <n v="3151"/>
    <n v="1260"/>
    <n v="10.199999999999999"/>
    <x v="1"/>
    <n v="1.41"/>
    <x v="0"/>
    <n v="2814"/>
    <n v="60"/>
    <n v="0.6"/>
    <n v="60"/>
    <n v="24680"/>
    <n v="293"/>
    <s v="Export"/>
    <s v="Yes"/>
    <n v="337995"/>
    <n v="37.278003722340941"/>
    <n v="99.224098710967127"/>
    <n v="202797"/>
    <n v="135198"/>
    <n v="362675"/>
  </r>
  <r>
    <s v="F0845"/>
    <x v="4"/>
    <s v="Greater Accra"/>
    <x v="4"/>
    <x v="0"/>
    <x v="1"/>
    <n v="1.55"/>
    <n v="15539"/>
    <n v="12240"/>
    <n v="54.8"/>
    <x v="0"/>
    <n v="2.15"/>
    <x v="2"/>
    <n v="7110"/>
    <n v="1"/>
    <n v="0.21230000000000002"/>
    <n v="21.23"/>
    <n v="30795"/>
    <n v="344"/>
    <s v="Processor"/>
    <s v="No"/>
    <n v="4130550"/>
    <n v="78.18708218136203"/>
    <n v="99.829141779881269"/>
    <n v="876915.76500000013"/>
    <n v="3253634.2349999999"/>
    <n v="4161345"/>
  </r>
  <r>
    <s v="F1303"/>
    <x v="2"/>
    <s v="Atlantique"/>
    <x v="1"/>
    <x v="1"/>
    <x v="5"/>
    <n v="5.84"/>
    <n v="7209"/>
    <n v="6519"/>
    <n v="4.0999999999999996"/>
    <x v="2"/>
    <n v="1.04"/>
    <x v="1"/>
    <n v="200"/>
    <n v="1"/>
    <n v="9.5600000000000004E-2"/>
    <n v="9.56"/>
    <n v="53954"/>
    <n v="155"/>
    <s v="Local Market"/>
    <s v="Yes"/>
    <n v="946187"/>
    <n v="85.561088166568524"/>
    <n v="99.980002819602433"/>
    <n v="90455.477199999965"/>
    <n v="855731.52280000004"/>
    <n v="1000141"/>
  </r>
  <r>
    <s v="F1219"/>
    <x v="1"/>
    <s v="Kaduna"/>
    <x v="3"/>
    <x v="1"/>
    <x v="1"/>
    <n v="0.73"/>
    <n v="7331"/>
    <n v="5699"/>
    <n v="8.3000000000000007"/>
    <x v="2"/>
    <n v="0.73"/>
    <x v="1"/>
    <n v="321"/>
    <n v="2"/>
    <n v="0.2225"/>
    <n v="22.25"/>
    <n v="15892"/>
    <n v="281"/>
    <s v="Export"/>
    <s v="No"/>
    <n v="1569192"/>
    <n v="76.970481059678846"/>
    <n v="99.979748707324021"/>
    <n v="349145.22"/>
    <n v="1220046.78"/>
    <n v="1585084"/>
  </r>
  <r>
    <s v="F0205"/>
    <x v="3"/>
    <s v="Korhogo"/>
    <x v="1"/>
    <x v="0"/>
    <x v="6"/>
    <n v="1.77"/>
    <n v="25753"/>
    <n v="21053"/>
    <n v="10"/>
    <x v="3"/>
    <n v="1.64"/>
    <x v="1"/>
    <n v="1983"/>
    <n v="2"/>
    <n v="0.1825"/>
    <n v="18.25"/>
    <n v="45993"/>
    <n v="335"/>
    <s v="Local Market"/>
    <s v="Yes"/>
    <n v="6934252"/>
    <n v="81.211347309442573"/>
    <n v="99.971591255034738"/>
    <n v="1265500.9900000002"/>
    <n v="5668751.0099999998"/>
    <n v="6980245"/>
  </r>
  <r>
    <s v="F1383"/>
    <x v="2"/>
    <s v="Zou"/>
    <x v="4"/>
    <x v="0"/>
    <x v="4"/>
    <n v="1.1399999999999999"/>
    <n v="2456"/>
    <n v="1593"/>
    <n v="42.6"/>
    <x v="1"/>
    <n v="1.32"/>
    <x v="0"/>
    <n v="8828"/>
    <n v="30"/>
    <n v="0.35109999999999997"/>
    <n v="35.11"/>
    <n v="13377"/>
    <n v="212"/>
    <s v="Local Market"/>
    <s v="Yes"/>
    <n v="312134"/>
    <n v="62.22332044078388"/>
    <n v="97.287956474589194"/>
    <n v="109590.24739999999"/>
    <n v="202543.75260000001"/>
    <n v="325511"/>
  </r>
  <r>
    <s v="F1360"/>
    <x v="2"/>
    <s v="Atlantique"/>
    <x v="0"/>
    <x v="1"/>
    <x v="4"/>
    <n v="2.6"/>
    <n v="6258"/>
    <n v="4690"/>
    <n v="37.6"/>
    <x v="2"/>
    <n v="2.3199999999999998"/>
    <x v="0"/>
    <n v="1352"/>
    <n v="14"/>
    <n v="0.25040000000000001"/>
    <n v="25.04"/>
    <n v="35064"/>
    <n v="223"/>
    <s v="Local Market"/>
    <s v="No"/>
    <n v="998996"/>
    <n v="72.418177049687642"/>
    <n v="99.869253234821969"/>
    <n v="250148.5983999999"/>
    <n v="748847.4016000001"/>
    <n v="1034060"/>
  </r>
  <r>
    <s v="F0919"/>
    <x v="4"/>
    <s v="Northern"/>
    <x v="2"/>
    <x v="0"/>
    <x v="6"/>
    <n v="0.66"/>
    <n v="8810"/>
    <n v="7167"/>
    <n v="39.4"/>
    <x v="4"/>
    <n v="1.71"/>
    <x v="0"/>
    <n v="7862"/>
    <n v="1"/>
    <n v="0.18640000000000001"/>
    <n v="18.64"/>
    <n v="12389"/>
    <n v="323"/>
    <s v="Local Market"/>
    <s v="Yes"/>
    <n v="2271541"/>
    <n v="80.918669031012328"/>
    <n v="99.655768784507401"/>
    <n v="423415.2424000001"/>
    <n v="1848125.7575999999"/>
    <n v="2283930"/>
  </r>
  <r>
    <s v="F0022"/>
    <x v="4"/>
    <s v="Eastern"/>
    <x v="1"/>
    <x v="1"/>
    <x v="0"/>
    <n v="1.77"/>
    <n v="16751"/>
    <n v="14385"/>
    <n v="2.7"/>
    <x v="2"/>
    <n v="0.67"/>
    <x v="0"/>
    <n v="200"/>
    <n v="7"/>
    <n v="0.14119999999999999"/>
    <n v="14.12"/>
    <n v="23854"/>
    <n v="287"/>
    <s v="Local Market"/>
    <s v="Yes"/>
    <n v="4063157"/>
    <n v="85.37875801166183"/>
    <n v="99.99510644820873"/>
    <n v="573717.76839999994"/>
    <n v="3489439.2316000001"/>
    <n v="4087011"/>
  </r>
  <r>
    <s v="F0338"/>
    <x v="2"/>
    <s v="Ouémé"/>
    <x v="4"/>
    <x v="0"/>
    <x v="6"/>
    <n v="0.62"/>
    <n v="11208"/>
    <n v="8858"/>
    <n v="54.3"/>
    <x v="1"/>
    <n v="2.81"/>
    <x v="0"/>
    <n v="11550"/>
    <n v="3"/>
    <n v="0.20960000000000001"/>
    <n v="20.96"/>
    <n v="19036"/>
    <n v="297"/>
    <s v="Local Market"/>
    <s v="Yes"/>
    <n v="2573932"/>
    <n v="78.459736209625419"/>
    <n v="99.554564499060533"/>
    <n v="539496.14720000001"/>
    <n v="2034435.8528"/>
    <n v="2592968"/>
  </r>
  <r>
    <s v="F0330"/>
    <x v="0"/>
    <s v="Kara"/>
    <x v="0"/>
    <x v="1"/>
    <x v="2"/>
    <n v="0.2"/>
    <n v="2454"/>
    <n v="1422"/>
    <n v="1.5"/>
    <x v="0"/>
    <n v="0.56000000000000005"/>
    <x v="0"/>
    <n v="205"/>
    <n v="30"/>
    <n v="0.4204"/>
    <n v="42.04"/>
    <n v="1733"/>
    <n v="75"/>
    <s v="Processor"/>
    <s v="Yes"/>
    <n v="103646"/>
    <n v="57.006824509627151"/>
    <n v="99.805464086772517"/>
    <n v="43572.778400000003"/>
    <n v="60073.221599999997"/>
    <n v="105379"/>
  </r>
  <r>
    <s v="F0438"/>
    <x v="3"/>
    <s v="Yamoussoukro"/>
    <x v="1"/>
    <x v="0"/>
    <x v="1"/>
    <n v="2.84"/>
    <n v="22646"/>
    <n v="17799"/>
    <n v="26.8"/>
    <x v="3"/>
    <n v="1.64"/>
    <x v="0"/>
    <n v="5000"/>
    <n v="2"/>
    <n v="0.214"/>
    <n v="21.4"/>
    <n v="35652"/>
    <n v="265"/>
    <s v="Local Market"/>
    <s v="Yes"/>
    <n v="4628916"/>
    <n v="77.999248290516945"/>
    <n v="99.892808937505038"/>
    <n v="990588.02399999974"/>
    <n v="3638327.9760000003"/>
    <n v="4664568"/>
  </r>
  <r>
    <s v="F1084"/>
    <x v="0"/>
    <s v="Plateaux"/>
    <x v="0"/>
    <x v="1"/>
    <x v="7"/>
    <n v="3.06"/>
    <n v="40526"/>
    <n v="28011"/>
    <n v="7.3"/>
    <x v="1"/>
    <n v="1.27"/>
    <x v="1"/>
    <n v="1605"/>
    <n v="2"/>
    <n v="0.30879999999999996"/>
    <n v="30.88"/>
    <n v="75740"/>
    <n v="448"/>
    <s v="Local Market"/>
    <s v="No"/>
    <n v="12346094"/>
    <n v="68.698552667826675"/>
    <n v="99.987079202636266"/>
    <n v="3812473.8271999992"/>
    <n v="8533620.1728000008"/>
    <n v="12421834"/>
  </r>
  <r>
    <s v="F0640"/>
    <x v="1"/>
    <s v="Kano"/>
    <x v="1"/>
    <x v="0"/>
    <x v="6"/>
    <n v="1.72"/>
    <n v="19873"/>
    <n v="16047"/>
    <n v="10.9"/>
    <x v="0"/>
    <n v="1.33"/>
    <x v="0"/>
    <n v="1585"/>
    <n v="3"/>
    <n v="0.1925"/>
    <n v="19.25"/>
    <n v="53448"/>
    <n v="319"/>
    <s v="Processor"/>
    <s v="No"/>
    <n v="5012771"/>
    <n v="79.898097229906568"/>
    <n v="99.968714341010525"/>
    <n v="964958.41749999998"/>
    <n v="4047812.5825"/>
    <n v="5066219"/>
  </r>
  <r>
    <s v="F1291"/>
    <x v="3"/>
    <s v="Yamoussoukro"/>
    <x v="2"/>
    <x v="1"/>
    <x v="0"/>
    <n v="1.06"/>
    <n v="7693"/>
    <n v="4438"/>
    <n v="1"/>
    <x v="0"/>
    <n v="0.26"/>
    <x v="1"/>
    <n v="200"/>
    <n v="30"/>
    <n v="0.42299999999999999"/>
    <n v="42.3"/>
    <n v="10976"/>
    <n v="272"/>
    <s v="Export"/>
    <s v="Yes"/>
    <n v="1183889"/>
    <n v="57.169969243387328"/>
    <n v="99.983261707389531"/>
    <n v="500785.04700000002"/>
    <n v="683103.95299999998"/>
    <n v="1194865"/>
  </r>
  <r>
    <s v="F0554"/>
    <x v="3"/>
    <s v="Abidjan"/>
    <x v="0"/>
    <x v="1"/>
    <x v="4"/>
    <n v="0.35"/>
    <n v="499"/>
    <n v="292"/>
    <n v="57.2"/>
    <x v="0"/>
    <n v="3.23"/>
    <x v="1"/>
    <n v="9417"/>
    <n v="30"/>
    <n v="0.41479999999999995"/>
    <n v="41.48"/>
    <n v="4668"/>
    <n v="319"/>
    <s v="Processor"/>
    <s v="No"/>
    <n v="78132"/>
    <n v="55.220828985507254"/>
    <n v="88.626811594202906"/>
    <n v="32409.153599999998"/>
    <n v="45722.846400000002"/>
    <n v="82800"/>
  </r>
  <r>
    <s v="F0018"/>
    <x v="1"/>
    <s v="Rivers"/>
    <x v="4"/>
    <x v="0"/>
    <x v="5"/>
    <n v="2.5099999999999998"/>
    <n v="4480"/>
    <n v="2931"/>
    <n v="16.600000000000001"/>
    <x v="4"/>
    <n v="1.58"/>
    <x v="0"/>
    <n v="3512"/>
    <n v="30"/>
    <n v="0.34560000000000002"/>
    <n v="34.56"/>
    <n v="30813"/>
    <n v="222"/>
    <s v="Local Market"/>
    <s v="Yes"/>
    <n v="609851"/>
    <n v="62.292636140004745"/>
    <n v="99.451818738059259"/>
    <n v="210764.50560000003"/>
    <n v="399086.49439999997"/>
    <n v="640664"/>
  </r>
  <r>
    <s v="F0907"/>
    <x v="1"/>
    <s v="Rivers"/>
    <x v="2"/>
    <x v="0"/>
    <x v="3"/>
    <n v="3.61"/>
    <n v="10995"/>
    <n v="4423"/>
    <n v="12.4"/>
    <x v="1"/>
    <n v="0.27"/>
    <x v="2"/>
    <n v="3141"/>
    <n v="60"/>
    <n v="0.59770000000000001"/>
    <n v="59.77"/>
    <n v="60564"/>
    <n v="316"/>
    <s v="Processor"/>
    <s v="No"/>
    <n v="1319987"/>
    <n v="38.465132407277963"/>
    <n v="99.772482146621172"/>
    <n v="788956.22990000003"/>
    <n v="531030.77009999997"/>
    <n v="1380551"/>
  </r>
  <r>
    <s v="F1040"/>
    <x v="1"/>
    <s v="Enugu"/>
    <x v="3"/>
    <x v="0"/>
    <x v="7"/>
    <n v="2.06"/>
    <n v="29472"/>
    <n v="19926"/>
    <n v="7.8"/>
    <x v="1"/>
    <n v="1.56"/>
    <x v="1"/>
    <n v="2273"/>
    <n v="7"/>
    <n v="0.32390000000000002"/>
    <n v="32.39"/>
    <n v="72521"/>
    <n v="334"/>
    <s v="Processor"/>
    <s v="No"/>
    <n v="6513938"/>
    <n v="66.865571953002359"/>
    <n v="99.965489802639013"/>
    <n v="2109864.5182000007"/>
    <n v="4404073.4817999993"/>
    <n v="6586459"/>
  </r>
  <r>
    <s v="F0334"/>
    <x v="0"/>
    <s v="Kara"/>
    <x v="1"/>
    <x v="1"/>
    <x v="7"/>
    <n v="1.1399999999999999"/>
    <n v="28044"/>
    <n v="19849"/>
    <n v="45"/>
    <x v="0"/>
    <n v="2.0099999999999998"/>
    <x v="1"/>
    <n v="5151"/>
    <n v="2"/>
    <n v="0.29220000000000002"/>
    <n v="29.22"/>
    <n v="20464"/>
    <n v="365"/>
    <s v="Processor"/>
    <s v="Yes"/>
    <n v="7146822"/>
    <n v="70.577909289513485"/>
    <n v="99.928131792145592"/>
    <n v="2088301.3884000005"/>
    <n v="5058520.6115999995"/>
    <n v="7167286"/>
  </r>
  <r>
    <s v="F0729"/>
    <x v="4"/>
    <s v="Eastern"/>
    <x v="1"/>
    <x v="0"/>
    <x v="5"/>
    <n v="2.48"/>
    <n v="4391"/>
    <n v="3453"/>
    <n v="20.7"/>
    <x v="0"/>
    <n v="1.43"/>
    <x v="0"/>
    <n v="2661"/>
    <n v="14"/>
    <n v="0.21350000000000002"/>
    <n v="21.35"/>
    <n v="25709"/>
    <n v="234"/>
    <s v="Local Market"/>
    <s v="Yes"/>
    <n v="771552"/>
    <n v="76.113800624889464"/>
    <n v="99.666232262709457"/>
    <n v="164726.35200000007"/>
    <n v="606825.64799999993"/>
    <n v="797261"/>
  </r>
  <r>
    <s v="F0404"/>
    <x v="3"/>
    <s v="Korhogo"/>
    <x v="3"/>
    <x v="0"/>
    <x v="1"/>
    <n v="2.38"/>
    <n v="24682"/>
    <n v="19348"/>
    <n v="60.6"/>
    <x v="1"/>
    <n v="1.67"/>
    <x v="0"/>
    <n v="15129"/>
    <n v="4"/>
    <n v="0.21609999999999999"/>
    <n v="21.61"/>
    <n v="34047"/>
    <n v="314"/>
    <s v="Local Market"/>
    <s v="Yes"/>
    <n v="5965344"/>
    <n v="77.945130790775266"/>
    <n v="99.747824404177024"/>
    <n v="1289110.8383999998"/>
    <n v="4676233.1616000002"/>
    <n v="5999391"/>
  </r>
  <r>
    <s v="F0180"/>
    <x v="1"/>
    <s v="Katsina"/>
    <x v="0"/>
    <x v="0"/>
    <x v="1"/>
    <n v="1.05"/>
    <n v="10385"/>
    <n v="7515"/>
    <n v="13.7"/>
    <x v="1"/>
    <n v="1.48"/>
    <x v="2"/>
    <n v="3705"/>
    <n v="7"/>
    <n v="0.27629999999999999"/>
    <n v="27.63"/>
    <n v="24535"/>
    <n v="342"/>
    <s v="Export"/>
    <s v="No"/>
    <n v="2516189"/>
    <n v="71.671144890196643"/>
    <n v="99.854175424013008"/>
    <n v="695223.02069999999"/>
    <n v="1820965.9793"/>
    <n v="2540724"/>
  </r>
  <r>
    <s v="F0765"/>
    <x v="3"/>
    <s v="Bouaké"/>
    <x v="4"/>
    <x v="1"/>
    <x v="2"/>
    <n v="6.26"/>
    <n v="61789"/>
    <n v="50166"/>
    <n v="7.6"/>
    <x v="2"/>
    <n v="1.46"/>
    <x v="1"/>
    <n v="263"/>
    <n v="7"/>
    <n v="0.18809999999999999"/>
    <n v="18.809999999999999"/>
    <n v="50632"/>
    <n v="107"/>
    <s v="Local Market"/>
    <s v="Yes"/>
    <n v="5263190"/>
    <n v="80.416392588987733"/>
    <n v="99.995050643397548"/>
    <n v="990006.03899999987"/>
    <n v="4273183.9610000001"/>
    <n v="5313822"/>
  </r>
  <r>
    <s v="F0892"/>
    <x v="1"/>
    <s v="Kaduna"/>
    <x v="2"/>
    <x v="0"/>
    <x v="4"/>
    <n v="0.45"/>
    <n v="955"/>
    <n v="696"/>
    <n v="19.5"/>
    <x v="2"/>
    <n v="1.77"/>
    <x v="1"/>
    <n v="865"/>
    <n v="14"/>
    <n v="0.2712"/>
    <n v="27.12"/>
    <n v="8238"/>
    <n v="286"/>
    <s v="Local Market"/>
    <s v="No"/>
    <n v="187963"/>
    <n v="69.819947095070873"/>
    <n v="99.559125590593325"/>
    <n v="50975.565600000002"/>
    <n v="136987.4344"/>
    <n v="196201"/>
  </r>
  <r>
    <s v="F0651"/>
    <x v="1"/>
    <s v="Ogun"/>
    <x v="0"/>
    <x v="0"/>
    <x v="3"/>
    <n v="2.96"/>
    <n v="6481"/>
    <n v="5107"/>
    <n v="55.6"/>
    <x v="1"/>
    <n v="2.81"/>
    <x v="1"/>
    <n v="14970"/>
    <n v="14"/>
    <n v="0.21190000000000001"/>
    <n v="21.19"/>
    <n v="92813"/>
    <n v="394"/>
    <s v="Local Market"/>
    <s v="No"/>
    <n v="1884254"/>
    <n v="75.110280906008754"/>
    <n v="99.242817769959231"/>
    <n v="399273.42259999993"/>
    <n v="1484980.5774000001"/>
    <n v="1977067"/>
  </r>
  <r>
    <s v="F0580"/>
    <x v="3"/>
    <s v="Bouaké"/>
    <x v="3"/>
    <x v="1"/>
    <x v="5"/>
    <n v="1.1200000000000001"/>
    <n v="2001"/>
    <n v="1564"/>
    <n v="19.8"/>
    <x v="1"/>
    <n v="0.63"/>
    <x v="0"/>
    <n v="5445"/>
    <n v="14"/>
    <n v="0.21829999999999999"/>
    <n v="21.83"/>
    <n v="17298"/>
    <n v="251"/>
    <s v="Export"/>
    <s v="No"/>
    <n v="365896"/>
    <n v="74.641279143201615"/>
    <n v="98.579048732495806"/>
    <n v="79875.096799999999"/>
    <n v="286020.9032"/>
    <n v="383194"/>
  </r>
  <r>
    <s v="F0614"/>
    <x v="1"/>
    <s v="Rivers"/>
    <x v="1"/>
    <x v="0"/>
    <x v="4"/>
    <n v="0.85"/>
    <n v="2539"/>
    <n v="1635"/>
    <n v="10.9"/>
    <x v="0"/>
    <n v="1.29"/>
    <x v="0"/>
    <n v="2015"/>
    <n v="30"/>
    <n v="0.35570000000000002"/>
    <n v="35.57"/>
    <n v="18035"/>
    <n v="207"/>
    <s v="Local Market"/>
    <s v="No"/>
    <n v="315011"/>
    <n v="60.941007338325633"/>
    <n v="99.394978471442386"/>
    <n v="112049.41270000002"/>
    <n v="202961.58729999998"/>
    <n v="333046"/>
  </r>
  <r>
    <s v="F0376"/>
    <x v="1"/>
    <s v="Rivers"/>
    <x v="1"/>
    <x v="0"/>
    <x v="3"/>
    <n v="2.4"/>
    <n v="7030"/>
    <n v="6237"/>
    <n v="16.8"/>
    <x v="1"/>
    <n v="1.1299999999999999"/>
    <x v="2"/>
    <n v="4995"/>
    <n v="3"/>
    <n v="0.11269999999999999"/>
    <n v="11.27"/>
    <n v="48654"/>
    <n v="343"/>
    <s v="Local Market"/>
    <s v="No"/>
    <n v="2064250"/>
    <n v="86.686807588039954"/>
    <n v="99.763595506468832"/>
    <n v="232640.97500000009"/>
    <n v="1831609.0249999999"/>
    <n v="2112904"/>
  </r>
  <r>
    <s v="F0878"/>
    <x v="0"/>
    <s v="Central"/>
    <x v="1"/>
    <x v="0"/>
    <x v="0"/>
    <n v="0.55000000000000004"/>
    <n v="5985"/>
    <n v="3735"/>
    <n v="56"/>
    <x v="1"/>
    <n v="2.63"/>
    <x v="1"/>
    <n v="12370"/>
    <n v="30"/>
    <n v="0.37579999999999997"/>
    <n v="37.58"/>
    <n v="7006"/>
    <n v="238"/>
    <s v="Local Market"/>
    <s v="No"/>
    <n v="860665"/>
    <n v="61.915990392671894"/>
    <n v="98.574344423174225"/>
    <n v="323437.90699999989"/>
    <n v="537227.09300000011"/>
    <n v="867671"/>
  </r>
  <r>
    <s v="F0855"/>
    <x v="1"/>
    <s v="Ogun"/>
    <x v="0"/>
    <x v="1"/>
    <x v="6"/>
    <n v="3.1"/>
    <n v="44172"/>
    <n v="35637"/>
    <n v="24.5"/>
    <x v="0"/>
    <n v="0.92"/>
    <x v="1"/>
    <n v="3794"/>
    <n v="1"/>
    <n v="0.19320000000000001"/>
    <n v="19.32"/>
    <n v="54005"/>
    <n v="420"/>
    <s v="Local Market"/>
    <s v="Yes"/>
    <n v="14760066"/>
    <n v="80.385879403440157"/>
    <n v="99.97438921414647"/>
    <n v="2851644.7511999998"/>
    <n v="11908421.2488"/>
    <n v="14814071"/>
  </r>
  <r>
    <s v="F1036"/>
    <x v="0"/>
    <s v="Plateaux"/>
    <x v="0"/>
    <x v="0"/>
    <x v="6"/>
    <n v="0.74"/>
    <n v="8857"/>
    <n v="7369"/>
    <n v="33"/>
    <x v="1"/>
    <n v="2.02"/>
    <x v="0"/>
    <n v="6187"/>
    <n v="3"/>
    <n v="0.16800000000000001"/>
    <n v="16.8"/>
    <n v="21439"/>
    <n v="257"/>
    <s v="Local Market"/>
    <s v="No"/>
    <n v="1847269"/>
    <n v="82.245476981957594"/>
    <n v="99.668915635829677"/>
    <n v="310341.19200000004"/>
    <n v="1536927.808"/>
    <n v="1868708"/>
  </r>
  <r>
    <s v="F1335"/>
    <x v="2"/>
    <s v="Borgou"/>
    <x v="3"/>
    <x v="0"/>
    <x v="7"/>
    <n v="1.01"/>
    <n v="26837"/>
    <n v="19692"/>
    <n v="3.4"/>
    <x v="0"/>
    <n v="1.21"/>
    <x v="0"/>
    <n v="500"/>
    <n v="1"/>
    <n v="0.26619999999999999"/>
    <n v="26.62"/>
    <n v="25715"/>
    <n v="283"/>
    <s v="Processor"/>
    <s v="No"/>
    <n v="5490893"/>
    <n v="73.037948018057477"/>
    <n v="99.990936459505548"/>
    <n v="1461675.7165999999"/>
    <n v="4029217.2834000001"/>
    <n v="5516608"/>
  </r>
  <r>
    <s v="F0357"/>
    <x v="4"/>
    <s v="Northern"/>
    <x v="2"/>
    <x v="0"/>
    <x v="7"/>
    <n v="1.33"/>
    <n v="38965"/>
    <n v="29851"/>
    <n v="28.7"/>
    <x v="2"/>
    <n v="0.88"/>
    <x v="2"/>
    <n v="1013"/>
    <n v="2"/>
    <n v="0.2339"/>
    <n v="23.39"/>
    <n v="25452"/>
    <n v="342"/>
    <s v="Local Market"/>
    <s v="No"/>
    <n v="10080487"/>
    <n v="76.417056254742874"/>
    <n v="99.989976191227754"/>
    <n v="2357825.9093000004"/>
    <n v="7722661.0906999996"/>
    <n v="10105939"/>
  </r>
  <r>
    <s v="F0884"/>
    <x v="4"/>
    <s v="Eastern"/>
    <x v="4"/>
    <x v="0"/>
    <x v="4"/>
    <n v="0.5"/>
    <n v="730"/>
    <n v="584"/>
    <n v="12"/>
    <x v="1"/>
    <n v="1.72"/>
    <x v="2"/>
    <n v="2706"/>
    <n v="14"/>
    <n v="0.19870000000000002"/>
    <n v="19.87"/>
    <n v="6128"/>
    <n v="231"/>
    <s v="Local Market"/>
    <s v="No"/>
    <n v="124721"/>
    <n v="76.3773030745363"/>
    <n v="97.93196738224978"/>
    <n v="24782.062699999995"/>
    <n v="99938.937300000005"/>
    <n v="130849"/>
  </r>
  <r>
    <s v="F0697"/>
    <x v="4"/>
    <s v="Ashanti"/>
    <x v="1"/>
    <x v="1"/>
    <x v="4"/>
    <n v="9.7200000000000006"/>
    <n v="19560"/>
    <n v="16663"/>
    <n v="49.7"/>
    <x v="1"/>
    <n v="2.11"/>
    <x v="0"/>
    <n v="11363"/>
    <n v="7"/>
    <n v="0.14810000000000001"/>
    <n v="14.81"/>
    <n v="213470"/>
    <n v="255"/>
    <s v="Processor"/>
    <s v="No"/>
    <n v="3981742"/>
    <n v="80.85517513298494"/>
    <n v="99.729143604661701"/>
    <n v="589695.99019999988"/>
    <n v="3392046.0098000001"/>
    <n v="4195212"/>
  </r>
  <r>
    <s v="F1210"/>
    <x v="3"/>
    <s v="Sassandra"/>
    <x v="3"/>
    <x v="1"/>
    <x v="7"/>
    <n v="1.34"/>
    <n v="20704"/>
    <n v="15128"/>
    <n v="5.9"/>
    <x v="1"/>
    <n v="1.52"/>
    <x v="0"/>
    <n v="1270"/>
    <n v="4"/>
    <n v="0.26929999999999998"/>
    <n v="26.93"/>
    <n v="41683"/>
    <n v="394"/>
    <s v="Processor"/>
    <s v="No"/>
    <n v="5857875"/>
    <n v="72.553727965722175"/>
    <n v="99.978472963567782"/>
    <n v="1577525.7374999998"/>
    <n v="4280349.2625000002"/>
    <n v="5899558"/>
  </r>
  <r>
    <s v="F0990"/>
    <x v="2"/>
    <s v="Mono"/>
    <x v="1"/>
    <x v="1"/>
    <x v="6"/>
    <n v="0.47"/>
    <n v="4436"/>
    <n v="3527"/>
    <n v="7.1"/>
    <x v="0"/>
    <n v="1.01"/>
    <x v="2"/>
    <n v="1051"/>
    <n v="5"/>
    <n v="0.20469999999999999"/>
    <n v="20.47"/>
    <n v="7519"/>
    <n v="263"/>
    <s v="Local Market"/>
    <s v="No"/>
    <n v="909755"/>
    <n v="78.878083484324208"/>
    <n v="99.885421368097198"/>
    <n v="186226.84849999996"/>
    <n v="723528.15150000004"/>
    <n v="917274"/>
  </r>
  <r>
    <s v="F1134"/>
    <x v="3"/>
    <s v="Korhogo"/>
    <x v="3"/>
    <x v="1"/>
    <x v="5"/>
    <n v="7.69"/>
    <n v="13944"/>
    <n v="11989"/>
    <n v="74.5"/>
    <x v="1"/>
    <n v="3.14"/>
    <x v="0"/>
    <n v="20266"/>
    <n v="7"/>
    <n v="0.14019999999999999"/>
    <n v="14.02"/>
    <n v="84643"/>
    <n v="189"/>
    <s v="Processor"/>
    <s v="No"/>
    <n v="2138353"/>
    <n v="82.706217618025406"/>
    <n v="99.088347437422286"/>
    <n v="299797.0906"/>
    <n v="1838555.9094"/>
    <n v="2222996"/>
  </r>
  <r>
    <s v="F0354"/>
    <x v="0"/>
    <s v="Kara"/>
    <x v="4"/>
    <x v="0"/>
    <x v="7"/>
    <n v="1"/>
    <n v="30411"/>
    <n v="22647"/>
    <n v="59.8"/>
    <x v="0"/>
    <n v="1.53"/>
    <x v="2"/>
    <n v="7461"/>
    <n v="5"/>
    <n v="0.25530000000000003"/>
    <n v="25.53"/>
    <n v="32114"/>
    <n v="452"/>
    <s v="Processor"/>
    <s v="Yes"/>
    <n v="10094505"/>
    <n v="74.233837310359945"/>
    <n v="99.926322892171612"/>
    <n v="2577127.1265000012"/>
    <n v="7517377.8734999988"/>
    <n v="10126619"/>
  </r>
  <r>
    <s v="F1465"/>
    <x v="4"/>
    <s v="Central"/>
    <x v="1"/>
    <x v="0"/>
    <x v="5"/>
    <n v="3.38"/>
    <n v="4039"/>
    <n v="3444"/>
    <n v="42.3"/>
    <x v="0"/>
    <n v="2.2799999999999998"/>
    <x v="0"/>
    <n v="6892"/>
    <n v="7"/>
    <n v="0.14710000000000001"/>
    <n v="14.71"/>
    <n v="48411"/>
    <n v="223"/>
    <s v="Local Market"/>
    <s v="No"/>
    <n v="705029"/>
    <n v="79.80983676205139"/>
    <n v="99.085262263750266"/>
    <n v="103709.7659"/>
    <n v="601319.2341"/>
    <n v="753440"/>
  </r>
  <r>
    <s v="F0051"/>
    <x v="2"/>
    <s v="Mono"/>
    <x v="3"/>
    <x v="0"/>
    <x v="4"/>
    <n v="5.16"/>
    <n v="9733"/>
    <n v="8396"/>
    <n v="4.3"/>
    <x v="1"/>
    <n v="0.98"/>
    <x v="0"/>
    <n v="1034"/>
    <n v="7"/>
    <n v="0.13730000000000001"/>
    <n v="13.73"/>
    <n v="77369"/>
    <n v="198"/>
    <s v="Processor"/>
    <s v="Yes"/>
    <n v="1567381"/>
    <n v="82.211861298069607"/>
    <n v="99.937133302933574"/>
    <n v="215201.41130000004"/>
    <n v="1352179.5887"/>
    <n v="1644750"/>
  </r>
  <r>
    <s v="F0706"/>
    <x v="0"/>
    <s v="Central"/>
    <x v="4"/>
    <x v="0"/>
    <x v="3"/>
    <n v="2.42"/>
    <n v="5954"/>
    <n v="2381"/>
    <n v="33.299999999999997"/>
    <x v="0"/>
    <n v="1.88"/>
    <x v="1"/>
    <n v="3534"/>
    <n v="60"/>
    <n v="0.6"/>
    <n v="60"/>
    <n v="65273"/>
    <n v="377"/>
    <s v="Local Market"/>
    <s v="Yes"/>
    <n v="819854"/>
    <n v="37.050231209758607"/>
    <n v="99.600735261719507"/>
    <n v="491912.39999999997"/>
    <n v="327941.60000000003"/>
    <n v="885127"/>
  </r>
  <r>
    <s v="F0594"/>
    <x v="1"/>
    <s v="Katsina"/>
    <x v="2"/>
    <x v="0"/>
    <x v="1"/>
    <n v="6.66"/>
    <n v="62060"/>
    <n v="47072"/>
    <n v="30.2"/>
    <x v="2"/>
    <n v="1.21"/>
    <x v="0"/>
    <n v="1176"/>
    <n v="5"/>
    <n v="0.24149999999999999"/>
    <n v="24.15"/>
    <n v="80780"/>
    <n v="290"/>
    <s v="Processor"/>
    <s v="Yes"/>
    <n v="13432416"/>
    <n v="75.396579284426863"/>
    <n v="99.991297395523603"/>
    <n v="3243928.4640000015"/>
    <n v="10188487.535999998"/>
    <n v="13513196"/>
  </r>
  <r>
    <s v="F1070"/>
    <x v="0"/>
    <s v="Savanes"/>
    <x v="3"/>
    <x v="0"/>
    <x v="5"/>
    <n v="2.38"/>
    <n v="4133"/>
    <n v="3205"/>
    <n v="53.4"/>
    <x v="0"/>
    <n v="2"/>
    <x v="1"/>
    <n v="6813"/>
    <n v="14"/>
    <n v="0.22450000000000001"/>
    <n v="22.45"/>
    <n v="26742"/>
    <n v="166"/>
    <s v="Processor"/>
    <s v="No"/>
    <n v="493155"/>
    <n v="73.561051996837818"/>
    <n v="98.689548122031866"/>
    <n v="110713.29750000004"/>
    <n v="382441.70249999996"/>
    <n v="519897"/>
  </r>
  <r>
    <s v="F0385"/>
    <x v="2"/>
    <s v="Ouémé"/>
    <x v="3"/>
    <x v="0"/>
    <x v="4"/>
    <n v="1.75"/>
    <n v="2663"/>
    <n v="2259"/>
    <n v="38.9"/>
    <x v="1"/>
    <n v="1.96"/>
    <x v="2"/>
    <n v="9600"/>
    <n v="7"/>
    <n v="0.15160000000000001"/>
    <n v="15.16"/>
    <n v="37969"/>
    <n v="239"/>
    <s v="Local Market"/>
    <s v="Yes"/>
    <n v="486933"/>
    <n v="78.703064038620539"/>
    <n v="98.171087174367784"/>
    <n v="73819.042799999996"/>
    <n v="413113.9572"/>
    <n v="524902"/>
  </r>
  <r>
    <s v="F1083"/>
    <x v="4"/>
    <s v="Northern"/>
    <x v="0"/>
    <x v="0"/>
    <x v="3"/>
    <n v="2.57"/>
    <n v="7388"/>
    <n v="4902"/>
    <n v="1.4"/>
    <x v="4"/>
    <n v="0.49"/>
    <x v="0"/>
    <n v="290"/>
    <n v="30"/>
    <n v="0.33640000000000003"/>
    <n v="33.64"/>
    <n v="54708"/>
    <n v="356"/>
    <s v="Local Market"/>
    <s v="No"/>
    <n v="1672663"/>
    <n v="64.258295803275615"/>
    <n v="99.983211481494124"/>
    <n v="562683.83319999999"/>
    <n v="1109979.1668"/>
    <n v="1727371"/>
  </r>
  <r>
    <s v="F1117"/>
    <x v="2"/>
    <s v="Mono"/>
    <x v="2"/>
    <x v="0"/>
    <x v="4"/>
    <n v="1.31"/>
    <n v="3998"/>
    <n v="3079"/>
    <n v="9.3000000000000007"/>
    <x v="0"/>
    <n v="1.58"/>
    <x v="2"/>
    <n v="1215"/>
    <n v="14"/>
    <n v="0.2298"/>
    <n v="22.98"/>
    <n v="18298"/>
    <n v="248"/>
    <s v="Local Market"/>
    <s v="Yes"/>
    <n v="736444"/>
    <n v="75.152723553214202"/>
    <n v="99.839017836558725"/>
    <n v="169234.83120000002"/>
    <n v="567209.16879999998"/>
    <n v="754742"/>
  </r>
  <r>
    <s v="F0999"/>
    <x v="0"/>
    <s v="Savanes"/>
    <x v="1"/>
    <x v="0"/>
    <x v="5"/>
    <n v="2.31"/>
    <n v="2409"/>
    <n v="1890"/>
    <n v="8.1"/>
    <x v="1"/>
    <n v="0.56000000000000005"/>
    <x v="1"/>
    <n v="1685"/>
    <n v="14"/>
    <n v="0.21510000000000001"/>
    <n v="21.51"/>
    <n v="19828"/>
    <n v="157"/>
    <s v="Processor"/>
    <s v="No"/>
    <n v="272250"/>
    <n v="73.161629770129906"/>
    <n v="99.42309930908867"/>
    <n v="58560.975000000006"/>
    <n v="213689.02499999999"/>
    <n v="292078"/>
  </r>
  <r>
    <s v="F1450"/>
    <x v="0"/>
    <s v="Lomé"/>
    <x v="0"/>
    <x v="0"/>
    <x v="1"/>
    <n v="0.34"/>
    <n v="2709"/>
    <n v="2093"/>
    <n v="39.200000000000003"/>
    <x v="4"/>
    <n v="2.0299999999999998"/>
    <x v="0"/>
    <n v="6399"/>
    <n v="1"/>
    <n v="0.2273"/>
    <n v="22.73"/>
    <n v="4584"/>
    <n v="246"/>
    <s v="Processor"/>
    <s v="No"/>
    <n v="498747"/>
    <n v="76.566276843667481"/>
    <n v="98.728669603104123"/>
    <n v="113365.19310000003"/>
    <n v="385381.80689999997"/>
    <n v="503331"/>
  </r>
  <r>
    <s v="F1042"/>
    <x v="0"/>
    <s v="Plateaux"/>
    <x v="0"/>
    <x v="0"/>
    <x v="6"/>
    <n v="1.1399999999999999"/>
    <n v="18188"/>
    <n v="14033"/>
    <n v="62"/>
    <x v="1"/>
    <n v="2.79"/>
    <x v="2"/>
    <n v="10523"/>
    <n v="3"/>
    <n v="0.22839999999999999"/>
    <n v="22.84"/>
    <n v="29205"/>
    <n v="326"/>
    <s v="Export"/>
    <s v="No"/>
    <n v="4489283"/>
    <n v="76.661280561108057"/>
    <n v="99.767112361480216"/>
    <n v="1025352.2371999999"/>
    <n v="3463930.7628000001"/>
    <n v="4518488"/>
  </r>
  <r>
    <s v="F0043"/>
    <x v="3"/>
    <s v="Bouaké"/>
    <x v="3"/>
    <x v="1"/>
    <x v="7"/>
    <n v="0.89"/>
    <n v="21112"/>
    <n v="14337"/>
    <n v="11.1"/>
    <x v="0"/>
    <n v="0.61"/>
    <x v="0"/>
    <n v="1580"/>
    <n v="5"/>
    <n v="0.32090000000000002"/>
    <n v="32.090000000000003"/>
    <n v="34504"/>
    <n v="339"/>
    <s v="Export"/>
    <s v="No"/>
    <n v="4775557"/>
    <n v="67.422861346249036"/>
    <n v="99.967152183724906"/>
    <n v="1532476.2412999999"/>
    <n v="3243080.7587000001"/>
    <n v="4810061"/>
  </r>
  <r>
    <s v="F0577"/>
    <x v="0"/>
    <s v="Savanes"/>
    <x v="0"/>
    <x v="0"/>
    <x v="2"/>
    <n v="5.74"/>
    <n v="47156"/>
    <n v="42629"/>
    <n v="40.700000000000003"/>
    <x v="1"/>
    <n v="1.18"/>
    <x v="0"/>
    <n v="9175"/>
    <n v="1"/>
    <n v="9.6000000000000002E-2"/>
    <n v="9.6"/>
    <n v="44482"/>
    <n v="86"/>
    <s v="Local Market"/>
    <s v="No"/>
    <n v="3575777"/>
    <n v="89.289258254727088"/>
    <n v="99.746565093823406"/>
    <n v="343274.59199999971"/>
    <n v="3232502.4080000003"/>
    <n v="3620259"/>
  </r>
  <r>
    <s v="F0231"/>
    <x v="0"/>
    <s v="Kara"/>
    <x v="1"/>
    <x v="1"/>
    <x v="2"/>
    <n v="5.82"/>
    <n v="45392"/>
    <n v="39037"/>
    <n v="30.9"/>
    <x v="0"/>
    <n v="2.12"/>
    <x v="0"/>
    <n v="4228"/>
    <n v="3"/>
    <n v="0.14000000000000001"/>
    <n v="14"/>
    <n v="36982"/>
    <n v="75"/>
    <s v="Local Market"/>
    <s v="Yes"/>
    <n v="2857288"/>
    <n v="84.901121180815892"/>
    <n v="99.853918259181071"/>
    <n v="400020.31999999983"/>
    <n v="2457267.6800000002"/>
    <n v="2894270"/>
  </r>
  <r>
    <s v="F0885"/>
    <x v="4"/>
    <s v="Ashanti"/>
    <x v="0"/>
    <x v="1"/>
    <x v="3"/>
    <n v="1.04"/>
    <n v="3654"/>
    <n v="2283"/>
    <n v="1"/>
    <x v="0"/>
    <n v="0.23"/>
    <x v="1"/>
    <n v="200"/>
    <n v="30"/>
    <n v="0.37509999999999999"/>
    <n v="37.51"/>
    <n v="24265"/>
    <n v="404"/>
    <s v="Local Market"/>
    <s v="No"/>
    <n v="888644"/>
    <n v="60.829024097692105"/>
    <n v="99.978092011361483"/>
    <n v="333330.36439999996"/>
    <n v="555313.63560000004"/>
    <n v="912909"/>
  </r>
  <r>
    <s v="F0830"/>
    <x v="1"/>
    <s v="Rivers"/>
    <x v="0"/>
    <x v="0"/>
    <x v="0"/>
    <n v="1.26"/>
    <n v="14455"/>
    <n v="12731"/>
    <n v="21.1"/>
    <x v="1"/>
    <n v="0.95"/>
    <x v="0"/>
    <n v="5135"/>
    <n v="7"/>
    <n v="0.1192"/>
    <n v="11.92"/>
    <n v="21451"/>
    <n v="372"/>
    <s v="Local Market"/>
    <s v="No"/>
    <n v="4661987"/>
    <n v="87.67657753983292"/>
    <n v="99.890358322241056"/>
    <n v="555708.85039999988"/>
    <n v="4106278.1496000001"/>
    <n v="4683438"/>
  </r>
  <r>
    <s v="F0119"/>
    <x v="1"/>
    <s v="Oyo"/>
    <x v="2"/>
    <x v="0"/>
    <x v="4"/>
    <n v="2.98"/>
    <n v="5334"/>
    <n v="3453"/>
    <n v="17.5"/>
    <x v="3"/>
    <n v="0.65"/>
    <x v="2"/>
    <n v="3137"/>
    <n v="30"/>
    <n v="0.35259999999999997"/>
    <n v="35.26"/>
    <n v="50601"/>
    <n v="271"/>
    <s v="Local Market"/>
    <s v="Yes"/>
    <n v="872668"/>
    <n v="61.19183717854709"/>
    <n v="99.660229034008509"/>
    <n v="307702.73680000007"/>
    <n v="564965.26319999993"/>
    <n v="923269"/>
  </r>
  <r>
    <s v="F1478"/>
    <x v="2"/>
    <s v="Mono"/>
    <x v="0"/>
    <x v="1"/>
    <x v="2"/>
    <n v="4.99"/>
    <n v="41595"/>
    <n v="34910"/>
    <n v="33.700000000000003"/>
    <x v="1"/>
    <n v="2.0699999999999998"/>
    <x v="0"/>
    <n v="6454"/>
    <n v="7"/>
    <n v="0.16070000000000001"/>
    <n v="16.07"/>
    <n v="60659"/>
    <n v="107"/>
    <s v="Local Market"/>
    <s v="No"/>
    <n v="3630904"/>
    <n v="82.550879592194406"/>
    <n v="99.825168905420284"/>
    <n v="583486.27280000038"/>
    <n v="3047417.7271999996"/>
    <n v="3691563"/>
  </r>
  <r>
    <s v="F0254"/>
    <x v="4"/>
    <s v="Eastern"/>
    <x v="2"/>
    <x v="0"/>
    <x v="4"/>
    <n v="1.0900000000000001"/>
    <n v="3288"/>
    <n v="2472"/>
    <n v="23.1"/>
    <x v="1"/>
    <n v="0.73"/>
    <x v="0"/>
    <n v="4829"/>
    <n v="14"/>
    <n v="0.24789999999999998"/>
    <n v="24.79"/>
    <n v="21991"/>
    <n v="269"/>
    <s v="Export"/>
    <s v="Yes"/>
    <n v="631499"/>
    <n v="72.679061332231555"/>
    <n v="99.26104454544064"/>
    <n v="156548.60210000002"/>
    <n v="474950.39789999998"/>
    <n v="653490"/>
  </r>
  <r>
    <s v="F0575"/>
    <x v="4"/>
    <s v="Eastern"/>
    <x v="0"/>
    <x v="1"/>
    <x v="6"/>
    <n v="1.67"/>
    <n v="21710"/>
    <n v="17665"/>
    <n v="54.5"/>
    <x v="0"/>
    <n v="2.4500000000000002"/>
    <x v="1"/>
    <n v="8751"/>
    <n v="2"/>
    <n v="0.18629999999999999"/>
    <n v="18.63"/>
    <n v="39052"/>
    <n v="411"/>
    <s v="Local Market"/>
    <s v="Yes"/>
    <n v="7139909"/>
    <n v="80.927364744006837"/>
    <n v="99.878102137621312"/>
    <n v="1330165.0466999998"/>
    <n v="5809743.9533000002"/>
    <n v="7178961"/>
  </r>
  <r>
    <s v="F0395"/>
    <x v="3"/>
    <s v="Abidjan"/>
    <x v="3"/>
    <x v="1"/>
    <x v="2"/>
    <n v="5.22"/>
    <n v="66686"/>
    <n v="56776"/>
    <n v="8.3000000000000007"/>
    <x v="2"/>
    <n v="1.03"/>
    <x v="0"/>
    <n v="345"/>
    <n v="7"/>
    <n v="0.14859999999999998"/>
    <n v="14.86"/>
    <n v="46666"/>
    <n v="99"/>
    <s v="Processor"/>
    <s v="Yes"/>
    <n v="5517605"/>
    <n v="84.425954397260654"/>
    <n v="99.993799726864481"/>
    <n v="819916.10300000012"/>
    <n v="4697688.8969999999"/>
    <n v="5564271"/>
  </r>
  <r>
    <s v="F0459"/>
    <x v="4"/>
    <s v="Central"/>
    <x v="2"/>
    <x v="1"/>
    <x v="7"/>
    <n v="1.17"/>
    <n v="19231"/>
    <n v="14144"/>
    <n v="29.7"/>
    <x v="1"/>
    <n v="0.89"/>
    <x v="0"/>
    <n v="7357"/>
    <n v="2"/>
    <n v="0.26450000000000001"/>
    <n v="26.45"/>
    <n v="43582"/>
    <n v="403"/>
    <s v="Local Market"/>
    <s v="Yes"/>
    <n v="5592093"/>
    <n v="72.981220554769394"/>
    <n v="99.869456631193245"/>
    <n v="1479108.5984999998"/>
    <n v="4112984.4015000002"/>
    <n v="5635675"/>
  </r>
  <r>
    <s v="F0934"/>
    <x v="4"/>
    <s v="Ashanti"/>
    <x v="3"/>
    <x v="0"/>
    <x v="2"/>
    <n v="1"/>
    <n v="14232"/>
    <n v="8792"/>
    <n v="6.9"/>
    <x v="1"/>
    <n v="1.01"/>
    <x v="0"/>
    <n v="1418"/>
    <n v="30"/>
    <n v="0.38219999999999998"/>
    <n v="38.22"/>
    <n v="12479"/>
    <n v="84"/>
    <s v="Local Market"/>
    <s v="No"/>
    <n v="717246"/>
    <n v="60.723502524923781"/>
    <n v="99.805680222001442"/>
    <n v="274131.42119999998"/>
    <n v="443114.57880000002"/>
    <n v="729725"/>
  </r>
  <r>
    <s v="F0092"/>
    <x v="1"/>
    <s v="Kano"/>
    <x v="1"/>
    <x v="0"/>
    <x v="3"/>
    <n v="2.2799999999999998"/>
    <n v="5897"/>
    <n v="4639"/>
    <n v="4.3"/>
    <x v="2"/>
    <n v="0.27"/>
    <x v="0"/>
    <n v="200"/>
    <n v="14"/>
    <n v="0.2132"/>
    <n v="21.32"/>
    <n v="33845"/>
    <n v="295"/>
    <s v="Local Market"/>
    <s v="Yes"/>
    <n v="1320775"/>
    <n v="76.714190695545597"/>
    <n v="99.985235711860156"/>
    <n v="281589.2300000001"/>
    <n v="1039185.7699999999"/>
    <n v="1354620"/>
  </r>
  <r>
    <s v="F0153"/>
    <x v="3"/>
    <s v="Abidjan"/>
    <x v="2"/>
    <x v="0"/>
    <x v="0"/>
    <n v="3.44"/>
    <n v="31755"/>
    <n v="19313"/>
    <n v="2.9"/>
    <x v="1"/>
    <n v="0.7"/>
    <x v="2"/>
    <n v="685"/>
    <n v="30"/>
    <n v="0.39179999999999998"/>
    <n v="39.18"/>
    <n v="61112"/>
    <n v="374"/>
    <s v="Local Market"/>
    <s v="Yes"/>
    <n v="7089035"/>
    <n v="60.300174066351367"/>
    <n v="99.990419777383593"/>
    <n v="2777483.9129999997"/>
    <n v="4311551.0870000003"/>
    <n v="7150147"/>
  </r>
  <r>
    <s v="F0078"/>
    <x v="2"/>
    <s v="Borgou"/>
    <x v="4"/>
    <x v="0"/>
    <x v="7"/>
    <n v="1.5"/>
    <n v="31456"/>
    <n v="22314"/>
    <n v="2.2000000000000002"/>
    <x v="2"/>
    <n v="1.1200000000000001"/>
    <x v="0"/>
    <n v="200"/>
    <n v="3"/>
    <n v="0.29059999999999997"/>
    <n v="29.06"/>
    <n v="46471"/>
    <n v="446"/>
    <s v="Local Market"/>
    <s v="No"/>
    <n v="9805853"/>
    <n v="70.605393389417571"/>
    <n v="99.997970022098343"/>
    <n v="2849580.8817999996"/>
    <n v="6956272.1182000004"/>
    <n v="9852324"/>
  </r>
  <r>
    <s v="F0766"/>
    <x v="3"/>
    <s v="Sassandra"/>
    <x v="1"/>
    <x v="0"/>
    <x v="0"/>
    <n v="2.9"/>
    <n v="16138"/>
    <n v="13538"/>
    <n v="13.5"/>
    <x v="0"/>
    <n v="1.66"/>
    <x v="2"/>
    <n v="1848"/>
    <n v="7"/>
    <n v="0.16109999999999999"/>
    <n v="16.11"/>
    <n v="51200"/>
    <n v="297"/>
    <s v="Local Market"/>
    <s v="Yes"/>
    <n v="3927531"/>
    <n v="82.810467857716446"/>
    <n v="99.953553029847967"/>
    <n v="632725.24410000024"/>
    <n v="3294805.7558999998"/>
    <n v="3978731"/>
  </r>
  <r>
    <s v="F1448"/>
    <x v="2"/>
    <s v="Borgou"/>
    <x v="0"/>
    <x v="0"/>
    <x v="2"/>
    <n v="1.1000000000000001"/>
    <n v="17497"/>
    <n v="16072"/>
    <n v="1"/>
    <x v="2"/>
    <n v="0.82"/>
    <x v="0"/>
    <n v="200"/>
    <n v="1"/>
    <n v="8.14E-2"/>
    <n v="8.14"/>
    <n v="9626"/>
    <n v="89"/>
    <s v="Processor"/>
    <s v="Yes"/>
    <n v="1406278"/>
    <n v="91.235491304495213"/>
    <n v="99.985874748570524"/>
    <n v="114471.02919999999"/>
    <n v="1291806.9708"/>
    <n v="1415904"/>
  </r>
  <r>
    <s v="F1424"/>
    <x v="1"/>
    <s v="Rivers"/>
    <x v="0"/>
    <x v="0"/>
    <x v="0"/>
    <n v="0.66"/>
    <n v="4216"/>
    <n v="3268"/>
    <n v="2.4"/>
    <x v="1"/>
    <n v="1.0900000000000001"/>
    <x v="2"/>
    <n v="546"/>
    <n v="14"/>
    <n v="0.2248"/>
    <n v="22.48"/>
    <n v="6546"/>
    <n v="421"/>
    <s v="Local Market"/>
    <s v="No"/>
    <n v="1354978"/>
    <n v="77.147295648111964"/>
    <n v="99.959897879141309"/>
    <n v="304599.05440000002"/>
    <n v="1050378.9456"/>
    <n v="1361524"/>
  </r>
  <r>
    <s v="F0700"/>
    <x v="3"/>
    <s v="Bouaké"/>
    <x v="4"/>
    <x v="1"/>
    <x v="6"/>
    <n v="1.95"/>
    <n v="30039"/>
    <n v="23586"/>
    <n v="49.2"/>
    <x v="0"/>
    <n v="3"/>
    <x v="1"/>
    <n v="7540"/>
    <n v="4"/>
    <n v="0.21479999999999999"/>
    <n v="21.48"/>
    <n v="42896"/>
    <n v="451"/>
    <s v="Local Market"/>
    <s v="Yes"/>
    <n v="10480478"/>
    <n v="78.199932128231879"/>
    <n v="99.928349975967777"/>
    <n v="2251206.6743999999"/>
    <n v="8229271.3256000001"/>
    <n v="10523374"/>
  </r>
  <r>
    <s v="F1314"/>
    <x v="2"/>
    <s v="Mono"/>
    <x v="4"/>
    <x v="1"/>
    <x v="5"/>
    <n v="1.43"/>
    <n v="1865"/>
    <n v="1462"/>
    <n v="42.9"/>
    <x v="0"/>
    <n v="2.2000000000000002"/>
    <x v="1"/>
    <n v="5802"/>
    <n v="14"/>
    <n v="0.21600000000000003"/>
    <n v="21.6"/>
    <n v="20931"/>
    <n v="249"/>
    <s v="Local Market"/>
    <s v="No"/>
    <n v="333665"/>
    <n v="73.772225293009512"/>
    <n v="98.363771728953509"/>
    <n v="72071.639999999985"/>
    <n v="261593.36000000002"/>
    <n v="354596"/>
  </r>
  <r>
    <s v="F0182"/>
    <x v="3"/>
    <s v="Yamoussoukro"/>
    <x v="0"/>
    <x v="1"/>
    <x v="6"/>
    <n v="1.91"/>
    <n v="27730"/>
    <n v="22594"/>
    <n v="12.5"/>
    <x v="1"/>
    <n v="1.64"/>
    <x v="2"/>
    <n v="2786"/>
    <n v="5"/>
    <n v="0.1852"/>
    <n v="18.52"/>
    <n v="49996"/>
    <n v="324"/>
    <s v="Processor"/>
    <s v="No"/>
    <n v="7194470"/>
    <n v="80.917684698913618"/>
    <n v="99.96154305921236"/>
    <n v="1332415.8440000005"/>
    <n v="5862054.1559999995"/>
    <n v="7244466"/>
  </r>
  <r>
    <s v="F1253"/>
    <x v="1"/>
    <s v="Lagos"/>
    <x v="2"/>
    <x v="0"/>
    <x v="2"/>
    <n v="0.66"/>
    <n v="4568"/>
    <n v="3938"/>
    <n v="79.2"/>
    <x v="1"/>
    <n v="2.91"/>
    <x v="0"/>
    <n v="19429"/>
    <n v="7"/>
    <n v="0.13789999999999999"/>
    <n v="13.79"/>
    <n v="7503"/>
    <n v="116"/>
    <s v="Export"/>
    <s v="No"/>
    <n v="425308"/>
    <n v="84.715505567095107"/>
    <n v="95.510973612038512"/>
    <n v="58649.973200000008"/>
    <n v="366658.02679999999"/>
    <n v="432811"/>
  </r>
  <r>
    <s v="F1046"/>
    <x v="3"/>
    <s v="Korhogo"/>
    <x v="4"/>
    <x v="0"/>
    <x v="6"/>
    <n v="2.95"/>
    <n v="41782"/>
    <n v="32472"/>
    <n v="29.4"/>
    <x v="0"/>
    <n v="0.91"/>
    <x v="2"/>
    <n v="4384"/>
    <n v="5"/>
    <n v="0.2228"/>
    <n v="22.28"/>
    <n v="78170"/>
    <n v="299"/>
    <s v="Local Market"/>
    <s v="No"/>
    <n v="9529483"/>
    <n v="77.087652807610766"/>
    <n v="99.954369709230761"/>
    <n v="2123168.8124000002"/>
    <n v="7406314.1875999998"/>
    <n v="9607653"/>
  </r>
  <r>
    <s v="F0846"/>
    <x v="4"/>
    <s v="Ashanti"/>
    <x v="0"/>
    <x v="0"/>
    <x v="2"/>
    <n v="1.24"/>
    <n v="9195"/>
    <n v="5728"/>
    <n v="37"/>
    <x v="1"/>
    <n v="1.94"/>
    <x v="2"/>
    <n v="8983"/>
    <n v="30"/>
    <n v="0.377"/>
    <n v="37.700000000000003"/>
    <n v="10644"/>
    <n v="109"/>
    <s v="Local Market"/>
    <s v="No"/>
    <n v="598482"/>
    <n v="61.211356271116323"/>
    <n v="98.525264066876147"/>
    <n v="225627.71399999998"/>
    <n v="372854.28600000002"/>
    <n v="609126"/>
  </r>
  <r>
    <s v="F0864"/>
    <x v="4"/>
    <s v="Central"/>
    <x v="3"/>
    <x v="1"/>
    <x v="7"/>
    <n v="0.74"/>
    <n v="18509"/>
    <n v="13146"/>
    <n v="1"/>
    <x v="0"/>
    <n v="1.17"/>
    <x v="0"/>
    <n v="200"/>
    <n v="4"/>
    <n v="0.28970000000000001"/>
    <n v="28.97"/>
    <n v="28398"/>
    <n v="381"/>
    <s v="Local Market"/>
    <s v="Yes"/>
    <n v="4929942"/>
    <n v="70.623188458233997"/>
    <n v="99.995966391977959"/>
    <n v="1428204.1974000004"/>
    <n v="3501737.8025999996"/>
    <n v="4958340"/>
  </r>
  <r>
    <s v="F1118"/>
    <x v="1"/>
    <s v="Katsina"/>
    <x v="0"/>
    <x v="1"/>
    <x v="7"/>
    <n v="1.96"/>
    <n v="26323"/>
    <n v="18705"/>
    <n v="33.700000000000003"/>
    <x v="2"/>
    <n v="1.85"/>
    <x v="2"/>
    <n v="1244"/>
    <n v="2"/>
    <n v="0.28939999999999999"/>
    <n v="28.94"/>
    <n v="74681"/>
    <n v="408"/>
    <s v="Local Market"/>
    <s v="No"/>
    <n v="7479399"/>
    <n v="70.357487998538531"/>
    <n v="99.983532078029356"/>
    <n v="2164538.0706000002"/>
    <n v="5314860.9293999998"/>
    <n v="7554080"/>
  </r>
  <r>
    <s v="F0793"/>
    <x v="2"/>
    <s v="Atlantique"/>
    <x v="3"/>
    <x v="1"/>
    <x v="6"/>
    <n v="3.82"/>
    <n v="39155"/>
    <n v="32537"/>
    <n v="5.0999999999999996"/>
    <x v="2"/>
    <n v="0.67"/>
    <x v="2"/>
    <n v="200"/>
    <n v="3"/>
    <n v="0.16899999999999998"/>
    <n v="16.899999999999999"/>
    <n v="100914"/>
    <n v="348"/>
    <s v="Local Market"/>
    <s v="Yes"/>
    <n v="11108534"/>
    <n v="82.35188524894356"/>
    <n v="99.998215790822172"/>
    <n v="1877342.2460000012"/>
    <n v="9231191.7539999988"/>
    <n v="11209448"/>
  </r>
  <r>
    <s v="F1373"/>
    <x v="4"/>
    <s v="Central"/>
    <x v="2"/>
    <x v="1"/>
    <x v="3"/>
    <n v="1.26"/>
    <n v="3639"/>
    <n v="2312"/>
    <n v="19"/>
    <x v="0"/>
    <n v="2.1"/>
    <x v="1"/>
    <n v="2657"/>
    <n v="30"/>
    <n v="0.36450000000000005"/>
    <n v="36.450000000000003"/>
    <n v="34941"/>
    <n v="284"/>
    <s v="Local Market"/>
    <s v="Yes"/>
    <n v="612444"/>
    <n v="60.120046340276645"/>
    <n v="99.589579616456973"/>
    <n v="223235.83800000005"/>
    <n v="389208.16199999995"/>
    <n v="647385"/>
  </r>
  <r>
    <s v="F0495"/>
    <x v="0"/>
    <s v="Central"/>
    <x v="1"/>
    <x v="0"/>
    <x v="2"/>
    <n v="0.88"/>
    <n v="12111"/>
    <n v="7430"/>
    <n v="34.299999999999997"/>
    <x v="1"/>
    <n v="2.17"/>
    <x v="2"/>
    <n v="7125"/>
    <n v="30"/>
    <n v="0.38650000000000001"/>
    <n v="38.65"/>
    <n v="6604"/>
    <n v="92"/>
    <s v="Local Market"/>
    <s v="No"/>
    <n v="662996"/>
    <n v="60.744929211469533"/>
    <n v="98.935931899641588"/>
    <n v="256247.95400000003"/>
    <n v="406748.04599999997"/>
    <n v="669600"/>
  </r>
  <r>
    <s v="F1137"/>
    <x v="1"/>
    <s v="Lagos"/>
    <x v="4"/>
    <x v="0"/>
    <x v="7"/>
    <n v="1.74"/>
    <n v="38873"/>
    <n v="26744"/>
    <n v="3.1"/>
    <x v="2"/>
    <n v="1.31"/>
    <x v="0"/>
    <n v="200"/>
    <n v="2"/>
    <n v="0.312"/>
    <n v="31.2"/>
    <n v="55731"/>
    <n v="466"/>
    <s v="Processor"/>
    <s v="No"/>
    <n v="12282146"/>
    <n v="68.489225885458239"/>
    <n v="99.99837897557255"/>
    <n v="3832029.5520000011"/>
    <n v="8450116.4479999989"/>
    <n v="12337877"/>
  </r>
  <r>
    <s v="F0646"/>
    <x v="0"/>
    <s v="Lomé"/>
    <x v="4"/>
    <x v="1"/>
    <x v="2"/>
    <n v="0.56999999999999995"/>
    <n v="7865"/>
    <n v="5044"/>
    <n v="52"/>
    <x v="1"/>
    <n v="1.99"/>
    <x v="0"/>
    <n v="10519"/>
    <n v="30"/>
    <n v="0.35859999999999997"/>
    <n v="35.86"/>
    <n v="6979"/>
    <n v="91"/>
    <s v="Local Market"/>
    <s v="No"/>
    <n v="436916"/>
    <n v="63.131578954482471"/>
    <n v="97.630295452753472"/>
    <n v="156678.07760000002"/>
    <n v="280237.92239999998"/>
    <n v="443895"/>
  </r>
  <r>
    <s v="F0467"/>
    <x v="4"/>
    <s v="Central"/>
    <x v="1"/>
    <x v="1"/>
    <x v="1"/>
    <n v="0.49"/>
    <n v="2986"/>
    <n v="2386"/>
    <n v="102.2"/>
    <x v="2"/>
    <n v="4.0199999999999996"/>
    <x v="0"/>
    <n v="3855"/>
    <n v="3"/>
    <n v="0.20079999999999998"/>
    <n v="20.079999999999998"/>
    <n v="6731"/>
    <n v="242"/>
    <s v="Local Market"/>
    <s v="No"/>
    <n v="561052"/>
    <n v="78.972557896238527"/>
    <n v="99.321043426802134"/>
    <n v="112659.24160000001"/>
    <n v="448392.75839999999"/>
    <n v="567783"/>
  </r>
  <r>
    <s v="F0598"/>
    <x v="3"/>
    <s v="Sassandra"/>
    <x v="3"/>
    <x v="0"/>
    <x v="5"/>
    <n v="2.0699999999999998"/>
    <n v="3580"/>
    <n v="1432"/>
    <n v="49.9"/>
    <x v="0"/>
    <n v="2.4500000000000002"/>
    <x v="0"/>
    <n v="6740"/>
    <n v="60"/>
    <n v="0.6"/>
    <n v="60"/>
    <n v="24312"/>
    <n v="227"/>
    <s v="Local Market"/>
    <s v="No"/>
    <n v="290762"/>
    <n v="36.913486990357818"/>
    <n v="97.860819997841773"/>
    <n v="174457.2"/>
    <n v="116304.8"/>
    <n v="315074"/>
  </r>
  <r>
    <s v="F0432"/>
    <x v="2"/>
    <s v="Zou"/>
    <x v="3"/>
    <x v="0"/>
    <x v="2"/>
    <n v="0.61"/>
    <n v="7510"/>
    <n v="6115"/>
    <n v="14.6"/>
    <x v="0"/>
    <n v="0.75"/>
    <x v="0"/>
    <n v="1585"/>
    <n v="14"/>
    <n v="0.1857"/>
    <n v="18.57"/>
    <n v="7634"/>
    <n v="87"/>
    <s v="Local Market"/>
    <s v="No"/>
    <n v="517466"/>
    <n v="80.246155741763474"/>
    <n v="99.698152732812801"/>
    <n v="96093.436199999996"/>
    <n v="421372.5638"/>
    <n v="525100"/>
  </r>
  <r>
    <s v="F1382"/>
    <x v="3"/>
    <s v="Sassandra"/>
    <x v="4"/>
    <x v="1"/>
    <x v="1"/>
    <n v="1.59"/>
    <n v="11177"/>
    <n v="8813"/>
    <n v="16"/>
    <x v="0"/>
    <n v="1.21"/>
    <x v="0"/>
    <n v="2726"/>
    <n v="3"/>
    <n v="0.21149999999999999"/>
    <n v="21.15"/>
    <n v="17379"/>
    <n v="325"/>
    <s v="Local Market"/>
    <s v="No"/>
    <n v="2815478"/>
    <n v="78.366271329615287"/>
    <n v="99.903772057678879"/>
    <n v="595473.59700000007"/>
    <n v="2220004.4029999999"/>
    <n v="2832857"/>
  </r>
  <r>
    <s v="F1366"/>
    <x v="2"/>
    <s v="Atlantique"/>
    <x v="4"/>
    <x v="1"/>
    <x v="5"/>
    <n v="1.27"/>
    <n v="2372"/>
    <n v="1996"/>
    <n v="3.4"/>
    <x v="2"/>
    <n v="0.27"/>
    <x v="0"/>
    <n v="200"/>
    <n v="7"/>
    <n v="0.15820000000000001"/>
    <n v="15.82"/>
    <n v="11108"/>
    <n v="264"/>
    <s v="Processor"/>
    <s v="No"/>
    <n v="510367"/>
    <n v="82.386871968934273"/>
    <n v="99.961647250587276"/>
    <n v="80740.059400000027"/>
    <n v="429626.94059999997"/>
    <n v="521475"/>
  </r>
  <r>
    <s v="F0167"/>
    <x v="1"/>
    <s v="Katsina"/>
    <x v="1"/>
    <x v="0"/>
    <x v="1"/>
    <n v="1.9"/>
    <n v="13833"/>
    <n v="11189"/>
    <n v="31.3"/>
    <x v="1"/>
    <n v="1.53"/>
    <x v="2"/>
    <n v="8733"/>
    <n v="3"/>
    <n v="0.19109999999999999"/>
    <n v="19.11"/>
    <n v="27757"/>
    <n v="297"/>
    <s v="Local Market"/>
    <s v="No"/>
    <n v="3253412"/>
    <n v="80.205712256820661"/>
    <n v="99.733844858341641"/>
    <n v="621727.03319999995"/>
    <n v="2631684.9668000001"/>
    <n v="3281169"/>
  </r>
  <r>
    <s v="F1065"/>
    <x v="4"/>
    <s v="Ashanti"/>
    <x v="1"/>
    <x v="0"/>
    <x v="5"/>
    <n v="0.91"/>
    <n v="1333"/>
    <n v="1285"/>
    <n v="102.5"/>
    <x v="1"/>
    <n v="2.77"/>
    <x v="0"/>
    <n v="22151"/>
    <n v="1"/>
    <n v="3.5499999999999997E-2"/>
    <n v="3.55"/>
    <n v="12040"/>
    <n v="217"/>
    <s v="Processor"/>
    <s v="No"/>
    <n v="241866"/>
    <n v="91.876425527557444"/>
    <n v="91.275905256275948"/>
    <n v="8586.2429999999877"/>
    <n v="233279.75700000001"/>
    <n v="253906"/>
  </r>
  <r>
    <s v="F1045"/>
    <x v="0"/>
    <s v="Plateaux"/>
    <x v="1"/>
    <x v="0"/>
    <x v="6"/>
    <n v="2.4"/>
    <n v="28238"/>
    <n v="23505"/>
    <n v="11.4"/>
    <x v="2"/>
    <n v="1.82"/>
    <x v="0"/>
    <n v="398"/>
    <n v="1"/>
    <n v="0.16760000000000003"/>
    <n v="16.760000000000002"/>
    <n v="70828"/>
    <n v="318"/>
    <s v="Local Market"/>
    <s v="Yes"/>
    <n v="7328619"/>
    <n v="82.443221170446918"/>
    <n v="99.994621219666826"/>
    <n v="1228276.5444"/>
    <n v="6100342.4556"/>
    <n v="7399447"/>
  </r>
  <r>
    <s v="F0703"/>
    <x v="2"/>
    <s v="Mono"/>
    <x v="2"/>
    <x v="0"/>
    <x v="4"/>
    <n v="0.83"/>
    <n v="1891"/>
    <n v="1721"/>
    <n v="5.5"/>
    <x v="1"/>
    <n v="1.1499999999999999"/>
    <x v="0"/>
    <n v="1280"/>
    <n v="3"/>
    <n v="8.9700000000000002E-2"/>
    <n v="8.9700000000000006"/>
    <n v="13956"/>
    <n v="226"/>
    <s v="Local Market"/>
    <s v="No"/>
    <n v="369821"/>
    <n v="87.719706053254882"/>
    <n v="99.666472977797"/>
    <n v="33172.943700000003"/>
    <n v="336648.0563"/>
    <n v="383777"/>
  </r>
  <r>
    <s v="F0245"/>
    <x v="3"/>
    <s v="Korhogo"/>
    <x v="0"/>
    <x v="1"/>
    <x v="5"/>
    <n v="0.53"/>
    <n v="726"/>
    <n v="575"/>
    <n v="1"/>
    <x v="0"/>
    <n v="1.29"/>
    <x v="1"/>
    <n v="200"/>
    <n v="14"/>
    <n v="0.20739999999999997"/>
    <n v="20.74"/>
    <n v="4820"/>
    <n v="190"/>
    <s v="Export"/>
    <s v="Yes"/>
    <n v="103138"/>
    <n v="75.721279386428051"/>
    <n v="99.814742770336622"/>
    <n v="21390.821200000006"/>
    <n v="81747.178799999994"/>
    <n v="107958"/>
  </r>
  <r>
    <s v="F0380"/>
    <x v="4"/>
    <s v="Eastern"/>
    <x v="3"/>
    <x v="1"/>
    <x v="6"/>
    <n v="2"/>
    <n v="15293"/>
    <n v="12352"/>
    <n v="29.9"/>
    <x v="0"/>
    <n v="1.1100000000000001"/>
    <x v="0"/>
    <n v="3720"/>
    <n v="5"/>
    <n v="0.1923"/>
    <n v="19.23"/>
    <n v="34876"/>
    <n v="355"/>
    <s v="Local Market"/>
    <s v="No"/>
    <n v="4302515"/>
    <n v="80.12054632612093"/>
    <n v="99.914234155970718"/>
    <n v="827373.63450000016"/>
    <n v="3475141.3654999998"/>
    <n v="4337391"/>
  </r>
  <r>
    <s v="F0803"/>
    <x v="4"/>
    <s v="Central"/>
    <x v="3"/>
    <x v="0"/>
    <x v="3"/>
    <n v="2.4"/>
    <n v="7883"/>
    <n v="7226"/>
    <n v="3.6"/>
    <x v="0"/>
    <n v="1.08"/>
    <x v="2"/>
    <n v="519"/>
    <n v="3"/>
    <n v="8.3299999999999999E-2"/>
    <n v="8.33"/>
    <n v="60712"/>
    <n v="302"/>
    <s v="Local Market"/>
    <s v="No"/>
    <n v="2099199"/>
    <n v="89.093287792876652"/>
    <n v="99.975971232147984"/>
    <n v="174863.27670000005"/>
    <n v="1924335.7233"/>
    <n v="2159911"/>
  </r>
  <r>
    <s v="F1308"/>
    <x v="0"/>
    <s v="Central"/>
    <x v="3"/>
    <x v="1"/>
    <x v="2"/>
    <n v="0.95"/>
    <n v="6524"/>
    <n v="5139"/>
    <n v="66.5"/>
    <x v="0"/>
    <n v="2"/>
    <x v="2"/>
    <n v="7227"/>
    <n v="14"/>
    <n v="0.2122"/>
    <n v="21.22"/>
    <n v="11456"/>
    <n v="104"/>
    <s v="Local Market"/>
    <s v="No"/>
    <n v="510429"/>
    <n v="77.05068476771703"/>
    <n v="98.615212163599267"/>
    <n v="108313.03379999998"/>
    <n v="402115.96620000002"/>
    <n v="521885"/>
  </r>
  <r>
    <s v="F1139"/>
    <x v="4"/>
    <s v="Northern"/>
    <x v="2"/>
    <x v="0"/>
    <x v="4"/>
    <n v="2.06"/>
    <n v="5344"/>
    <n v="3254"/>
    <n v="43.4"/>
    <x v="2"/>
    <n v="1.75"/>
    <x v="1"/>
    <n v="1853"/>
    <n v="30"/>
    <n v="0.39100000000000001"/>
    <n v="39.1"/>
    <n v="44861"/>
    <n v="248"/>
    <s v="Export"/>
    <s v="Yes"/>
    <n v="752209"/>
    <n v="57.472402800255942"/>
    <n v="99.767523555020261"/>
    <n v="294113.71899999998"/>
    <n v="458095.28100000002"/>
    <n v="797070"/>
  </r>
  <r>
    <s v="F0459"/>
    <x v="4"/>
    <s v="Northern"/>
    <x v="1"/>
    <x v="0"/>
    <x v="0"/>
    <n v="5.81"/>
    <n v="41518"/>
    <n v="37274"/>
    <n v="8.4"/>
    <x v="2"/>
    <n v="0.66"/>
    <x v="2"/>
    <n v="292"/>
    <n v="3"/>
    <n v="0.10220000000000001"/>
    <n v="10.220000000000001"/>
    <n v="70577"/>
    <n v="281"/>
    <s v="Local Market"/>
    <s v="Yes"/>
    <n v="10298386"/>
    <n v="89.168906773030244"/>
    <n v="99.99718390353982"/>
    <n v="1052495.0492000002"/>
    <n v="9245890.9507999998"/>
    <n v="10368963"/>
  </r>
  <r>
    <s v="F0590"/>
    <x v="4"/>
    <s v="Northern"/>
    <x v="1"/>
    <x v="0"/>
    <x v="5"/>
    <n v="1.1100000000000001"/>
    <n v="1253"/>
    <n v="501"/>
    <n v="10"/>
    <x v="1"/>
    <n v="1.1100000000000001"/>
    <x v="2"/>
    <n v="2654"/>
    <n v="60"/>
    <n v="0.6"/>
    <n v="60"/>
    <n v="17120"/>
    <n v="181"/>
    <s v="Local Market"/>
    <s v="No"/>
    <n v="70001"/>
    <n v="32.139667818321648"/>
    <n v="96.953662148046973"/>
    <n v="42000.6"/>
    <n v="28000.400000000001"/>
    <n v="87121"/>
  </r>
  <r>
    <s v="F0432"/>
    <x v="0"/>
    <s v="Plateaux"/>
    <x v="1"/>
    <x v="0"/>
    <x v="1"/>
    <n v="4.63"/>
    <n v="24411"/>
    <n v="18037"/>
    <n v="42.9"/>
    <x v="1"/>
    <n v="1.57"/>
    <x v="2"/>
    <n v="9697"/>
    <n v="7"/>
    <n v="0.2611"/>
    <n v="26.11"/>
    <n v="64561"/>
    <n v="244"/>
    <s v="Local Market"/>
    <s v="Yes"/>
    <n v="4282760"/>
    <n v="72.792677697368106"/>
    <n v="99.776943087478472"/>
    <n v="1118228.6359999999"/>
    <n v="3164531.3640000001"/>
    <n v="4347321"/>
  </r>
  <r>
    <s v="F0062"/>
    <x v="1"/>
    <s v="Kaduna"/>
    <x v="0"/>
    <x v="0"/>
    <x v="1"/>
    <n v="0.67"/>
    <n v="8463"/>
    <n v="6367"/>
    <n v="7.3"/>
    <x v="0"/>
    <n v="1.26"/>
    <x v="1"/>
    <n v="1342"/>
    <n v="2"/>
    <n v="0.24760000000000001"/>
    <n v="24.76"/>
    <n v="15655"/>
    <n v="257"/>
    <s v="Export"/>
    <s v="No"/>
    <n v="1602959"/>
    <n v="74.512289625568542"/>
    <n v="99.917089559339033"/>
    <n v="396892.64840000006"/>
    <n v="1206066.3515999999"/>
    <n v="1618614"/>
  </r>
  <r>
    <s v="F1217"/>
    <x v="3"/>
    <s v="Sassandra"/>
    <x v="2"/>
    <x v="1"/>
    <x v="0"/>
    <n v="2.16"/>
    <n v="20191"/>
    <n v="12013"/>
    <n v="45.2"/>
    <x v="1"/>
    <n v="1.77"/>
    <x v="0"/>
    <n v="11315"/>
    <n v="30"/>
    <n v="0.40500000000000003"/>
    <n v="40.5"/>
    <n v="27892"/>
    <n v="266"/>
    <s v="Local Market"/>
    <s v="Yes"/>
    <n v="3124297"/>
    <n v="58.973516975029092"/>
    <n v="99.641043097352338"/>
    <n v="1265340.2850000001"/>
    <n v="1858956.7149999999"/>
    <n v="3152189"/>
  </r>
  <r>
    <s v="F0554"/>
    <x v="0"/>
    <s v="Plateaux"/>
    <x v="1"/>
    <x v="0"/>
    <x v="4"/>
    <n v="4.12"/>
    <n v="8795"/>
    <n v="6827"/>
    <n v="10.9"/>
    <x v="1"/>
    <n v="0.56000000000000005"/>
    <x v="1"/>
    <n v="2252"/>
    <n v="14"/>
    <n v="0.22370000000000001"/>
    <n v="22.37"/>
    <n v="54084"/>
    <n v="237"/>
    <s v="Local Market"/>
    <s v="No"/>
    <n v="1545484"/>
    <n v="75.005203229872066"/>
    <n v="99.859211987236549"/>
    <n v="345724.77080000006"/>
    <n v="1199759.2291999999"/>
    <n v="1599568"/>
  </r>
  <r>
    <s v="F1308"/>
    <x v="4"/>
    <s v="Central"/>
    <x v="0"/>
    <x v="1"/>
    <x v="3"/>
    <n v="0.28000000000000003"/>
    <n v="856"/>
    <n v="686"/>
    <n v="59.8"/>
    <x v="0"/>
    <n v="1.8"/>
    <x v="0"/>
    <n v="7840"/>
    <n v="14"/>
    <n v="0.19760000000000003"/>
    <n v="19.760000000000002"/>
    <n v="7877"/>
    <n v="270"/>
    <s v="Local Market"/>
    <s v="No"/>
    <n v="167651"/>
    <n v="76.639147258557045"/>
    <n v="95.533476140558776"/>
    <n v="33127.837599999999"/>
    <n v="134523.1624"/>
    <n v="175528"/>
  </r>
  <r>
    <s v="F0947"/>
    <x v="1"/>
    <s v="Ogun"/>
    <x v="1"/>
    <x v="0"/>
    <x v="5"/>
    <n v="1.26"/>
    <n v="2370"/>
    <n v="1940"/>
    <n v="1.4"/>
    <x v="2"/>
    <n v="0.05"/>
    <x v="0"/>
    <n v="200"/>
    <n v="14"/>
    <n v="0.1812"/>
    <n v="18.12"/>
    <n v="18088"/>
    <n v="243"/>
    <s v="Processor"/>
    <s v="Yes"/>
    <n v="448418"/>
    <n v="78.705238174857357"/>
    <n v="99.957128096959096"/>
    <n v="81253.341599999985"/>
    <n v="367164.65840000001"/>
    <n v="466506"/>
  </r>
  <r>
    <s v="F1093"/>
    <x v="2"/>
    <s v="Borgou"/>
    <x v="4"/>
    <x v="0"/>
    <x v="0"/>
    <n v="5.98"/>
    <n v="41073"/>
    <n v="25489"/>
    <n v="12.6"/>
    <x v="1"/>
    <n v="1.05"/>
    <x v="0"/>
    <n v="2787"/>
    <n v="30"/>
    <n v="0.37939999999999996"/>
    <n v="37.94"/>
    <n v="64204"/>
    <n v="409"/>
    <s v="Local Market"/>
    <s v="Yes"/>
    <n v="10253760"/>
    <n v="61.673828829020927"/>
    <n v="99.972988857103985"/>
    <n v="3890276.5439999998"/>
    <n v="6363483.4560000002"/>
    <n v="10317964"/>
  </r>
  <r>
    <s v="F0024"/>
    <x v="0"/>
    <s v="Central"/>
    <x v="3"/>
    <x v="1"/>
    <x v="1"/>
    <n v="0.7"/>
    <n v="4810"/>
    <n v="3600"/>
    <n v="12.4"/>
    <x v="0"/>
    <n v="0.46"/>
    <x v="2"/>
    <n v="1530"/>
    <n v="5"/>
    <n v="0.2515"/>
    <n v="25.15"/>
    <n v="12839"/>
    <n v="279"/>
    <s v="Local Market"/>
    <s v="Yes"/>
    <n v="979987"/>
    <n v="73.882056825667334"/>
    <n v="99.845894446761065"/>
    <n v="246466.73050000006"/>
    <n v="733520.26949999994"/>
    <n v="992826"/>
  </r>
  <r>
    <s v="F0071"/>
    <x v="1"/>
    <s v="Oyo"/>
    <x v="1"/>
    <x v="0"/>
    <x v="3"/>
    <n v="0.73"/>
    <n v="1778"/>
    <n v="711"/>
    <n v="64.099999999999994"/>
    <x v="1"/>
    <n v="1.63"/>
    <x v="2"/>
    <n v="16023"/>
    <n v="60"/>
    <n v="0.6"/>
    <n v="60"/>
    <n v="15168"/>
    <n v="315"/>
    <s v="Processor"/>
    <s v="No"/>
    <n v="190535"/>
    <n v="37.050504854085744"/>
    <n v="92.210614332314066"/>
    <n v="114321"/>
    <n v="76214"/>
    <n v="205703"/>
  </r>
  <r>
    <s v="F0075"/>
    <x v="4"/>
    <s v="Eastern"/>
    <x v="1"/>
    <x v="1"/>
    <x v="2"/>
    <n v="5.0999999999999996"/>
    <n v="66608"/>
    <n v="59527"/>
    <n v="54.4"/>
    <x v="0"/>
    <n v="1.46"/>
    <x v="2"/>
    <n v="8383"/>
    <n v="7"/>
    <n v="0.10630000000000001"/>
    <n v="10.63"/>
    <n v="56958"/>
    <n v="85"/>
    <s v="Local Market"/>
    <s v="No"/>
    <n v="4943857"/>
    <n v="88.352098625923958"/>
    <n v="99.832367324126167"/>
    <n v="525531.9991000006"/>
    <n v="4418325.0008999994"/>
    <n v="5000815"/>
  </r>
  <r>
    <s v="F1043"/>
    <x v="1"/>
    <s v="Lagos"/>
    <x v="3"/>
    <x v="0"/>
    <x v="4"/>
    <n v="0.28999999999999998"/>
    <n v="824"/>
    <n v="622"/>
    <n v="10.3"/>
    <x v="2"/>
    <n v="1.58"/>
    <x v="1"/>
    <n v="441"/>
    <n v="14"/>
    <n v="0.24410000000000001"/>
    <n v="24.41"/>
    <n v="6919"/>
    <n v="220"/>
    <s v="Local Market"/>
    <s v="No"/>
    <n v="128112"/>
    <n v="71.716761928742287"/>
    <n v="99.67340832845791"/>
    <n v="31272.139200000005"/>
    <n v="96839.860799999995"/>
    <n v="135031"/>
  </r>
  <r>
    <s v="F1229"/>
    <x v="3"/>
    <s v="Yamoussoukro"/>
    <x v="1"/>
    <x v="1"/>
    <x v="7"/>
    <n v="1.54"/>
    <n v="22370"/>
    <n v="16177"/>
    <n v="7.9"/>
    <x v="1"/>
    <n v="1.49"/>
    <x v="0"/>
    <n v="1997"/>
    <n v="3"/>
    <n v="0.27679999999999999"/>
    <n v="27.68"/>
    <n v="38263"/>
    <n v="358"/>
    <s v="Export"/>
    <s v="Yes"/>
    <n v="5693193"/>
    <n v="71.837194206847272"/>
    <n v="99.965157195658477"/>
    <n v="1575875.8223999995"/>
    <n v="4117317.1776000005"/>
    <n v="5731456"/>
  </r>
  <r>
    <s v="F0526"/>
    <x v="4"/>
    <s v="Ashanti"/>
    <x v="3"/>
    <x v="0"/>
    <x v="4"/>
    <n v="1.5"/>
    <n v="2858"/>
    <n v="1739"/>
    <n v="13.6"/>
    <x v="1"/>
    <n v="1.29"/>
    <x v="0"/>
    <n v="3702"/>
    <n v="30"/>
    <n v="0.39130000000000004"/>
    <n v="39.130000000000003"/>
    <n v="23477"/>
    <n v="209"/>
    <s v="Local Market"/>
    <s v="No"/>
    <n v="332638"/>
    <n v="56.857124973674232"/>
    <n v="98.960448169832787"/>
    <n v="130161.2494"/>
    <n v="202476.7506"/>
    <n v="356115"/>
  </r>
  <r>
    <s v="F0986"/>
    <x v="4"/>
    <s v="Eastern"/>
    <x v="2"/>
    <x v="0"/>
    <x v="7"/>
    <n v="2.56"/>
    <n v="59960"/>
    <n v="41924"/>
    <n v="31.8"/>
    <x v="2"/>
    <n v="1.18"/>
    <x v="2"/>
    <n v="1336"/>
    <n v="3"/>
    <n v="0.30079999999999996"/>
    <n v="30.08"/>
    <n v="52232"/>
    <n v="369"/>
    <s v="Local Market"/>
    <s v="No"/>
    <n v="15261689"/>
    <n v="69.681520159337381"/>
    <n v="99.991275911636208"/>
    <n v="4590716.0511999987"/>
    <n v="10670972.948800001"/>
    <n v="15313921"/>
  </r>
  <r>
    <s v="F0459"/>
    <x v="0"/>
    <s v="Savanes"/>
    <x v="2"/>
    <x v="0"/>
    <x v="1"/>
    <n v="3.38"/>
    <n v="24707"/>
    <n v="18013"/>
    <n v="2.4"/>
    <x v="2"/>
    <n v="1.07"/>
    <x v="0"/>
    <n v="200"/>
    <n v="7"/>
    <n v="0.27089999999999997"/>
    <n v="27.09"/>
    <n v="78385"/>
    <n v="258"/>
    <s v="Processor"/>
    <s v="No"/>
    <n v="4522296"/>
    <n v="71.667781652324962"/>
    <n v="99.995652817485052"/>
    <n v="1225089.9863999998"/>
    <n v="3297206.0136000002"/>
    <n v="4600681"/>
  </r>
  <r>
    <s v="F0865"/>
    <x v="3"/>
    <s v="Sassandra"/>
    <x v="1"/>
    <x v="0"/>
    <x v="1"/>
    <n v="1.1200000000000001"/>
    <n v="8328"/>
    <n v="6589"/>
    <n v="21.4"/>
    <x v="1"/>
    <n v="1.31"/>
    <x v="2"/>
    <n v="5494"/>
    <n v="4"/>
    <n v="0.20879999999999999"/>
    <n v="20.88"/>
    <n v="21585"/>
    <n v="253"/>
    <s v="Local Market"/>
    <s v="No"/>
    <n v="1623268"/>
    <n v="78.0817277653383"/>
    <n v="99.665988389235991"/>
    <n v="338938.35840000003"/>
    <n v="1284329.6416"/>
    <n v="1644853"/>
  </r>
  <r>
    <s v="F0437"/>
    <x v="0"/>
    <s v="Plateaux"/>
    <x v="4"/>
    <x v="1"/>
    <x v="2"/>
    <n v="2.0299999999999998"/>
    <n v="24517"/>
    <n v="17958"/>
    <n v="18.3"/>
    <x v="2"/>
    <n v="0.83"/>
    <x v="1"/>
    <n v="564"/>
    <n v="14"/>
    <n v="0.26750000000000002"/>
    <n v="26.75"/>
    <n v="25039"/>
    <n v="117"/>
    <s v="Processor"/>
    <s v="Yes"/>
    <n v="2054473"/>
    <n v="72.368010980460795"/>
    <n v="99.972878252205319"/>
    <n v="549571.52750000008"/>
    <n v="1504901.4724999999"/>
    <n v="2079512"/>
  </r>
  <r>
    <s v="F0652"/>
    <x v="1"/>
    <s v="Lagos"/>
    <x v="0"/>
    <x v="0"/>
    <x v="5"/>
    <n v="1.79"/>
    <n v="3858"/>
    <n v="2947"/>
    <n v="17.600000000000001"/>
    <x v="1"/>
    <n v="1.17"/>
    <x v="1"/>
    <n v="4471"/>
    <n v="14"/>
    <n v="0.23600000000000002"/>
    <n v="23.6"/>
    <n v="22734"/>
    <n v="200"/>
    <s v="Local Market"/>
    <s v="Yes"/>
    <n v="556301"/>
    <n v="73.400392722374292"/>
    <n v="99.227853238577978"/>
    <n v="131287.03600000002"/>
    <n v="425013.96399999998"/>
    <n v="579035"/>
  </r>
  <r>
    <s v="F1149"/>
    <x v="4"/>
    <s v="Northern"/>
    <x v="3"/>
    <x v="0"/>
    <x v="5"/>
    <n v="1.44"/>
    <n v="2352"/>
    <n v="940"/>
    <n v="21.9"/>
    <x v="0"/>
    <n v="1.45"/>
    <x v="2"/>
    <n v="3278"/>
    <n v="60"/>
    <n v="0.6"/>
    <n v="60"/>
    <n v="18220"/>
    <n v="197"/>
    <s v="Local Market"/>
    <s v="No"/>
    <n v="161831"/>
    <n v="35.952257971352566"/>
    <n v="98.179404724217022"/>
    <n v="97098.6"/>
    <n v="64732.4"/>
    <n v="180051"/>
  </r>
  <r>
    <s v="F1088"/>
    <x v="1"/>
    <s v="Oyo"/>
    <x v="3"/>
    <x v="0"/>
    <x v="7"/>
    <n v="1.59"/>
    <n v="35317"/>
    <n v="25438"/>
    <n v="3.8"/>
    <x v="2"/>
    <n v="0.2"/>
    <x v="0"/>
    <n v="200"/>
    <n v="2"/>
    <n v="0.2797"/>
    <n v="27.97"/>
    <n v="36423"/>
    <n v="401"/>
    <s v="Local Market"/>
    <s v="Yes"/>
    <n v="10062009"/>
    <n v="71.770202371021554"/>
    <n v="99.998019494511624"/>
    <n v="2814343.9173000008"/>
    <n v="7247665.0826999992"/>
    <n v="10098432"/>
  </r>
  <r>
    <s v="F0672"/>
    <x v="4"/>
    <s v="Northern"/>
    <x v="4"/>
    <x v="1"/>
    <x v="3"/>
    <n v="2.2999999999999998"/>
    <n v="7303"/>
    <n v="6230"/>
    <n v="29.5"/>
    <x v="1"/>
    <n v="2.19"/>
    <x v="0"/>
    <n v="7232"/>
    <n v="7"/>
    <n v="0.1469"/>
    <n v="14.69"/>
    <n v="40886"/>
    <n v="356"/>
    <s v="Local Market"/>
    <s v="Yes"/>
    <n v="2147584"/>
    <n v="83.716199463552158"/>
    <n v="99.669540820756055"/>
    <n v="315480.08960000006"/>
    <n v="1832103.9103999999"/>
    <n v="2188470"/>
  </r>
  <r>
    <s v="F0335"/>
    <x v="3"/>
    <s v="Abidjan"/>
    <x v="3"/>
    <x v="0"/>
    <x v="5"/>
    <n v="6.81"/>
    <n v="8377"/>
    <n v="6983"/>
    <n v="12.9"/>
    <x v="1"/>
    <n v="1"/>
    <x v="0"/>
    <n v="3574"/>
    <n v="7"/>
    <n v="0.1663"/>
    <n v="16.63"/>
    <n v="78957"/>
    <n v="226"/>
    <s v="Local Market"/>
    <s v="No"/>
    <n v="1479846"/>
    <n v="79.147115459746999"/>
    <n v="99.770721508747414"/>
    <n v="246098.3898"/>
    <n v="1233747.6102"/>
    <n v="1558803"/>
  </r>
  <r>
    <s v="F0926"/>
    <x v="0"/>
    <s v="Savanes"/>
    <x v="1"/>
    <x v="1"/>
    <x v="0"/>
    <n v="1.83"/>
    <n v="13269"/>
    <n v="5307"/>
    <n v="11.1"/>
    <x v="0"/>
    <n v="0.87"/>
    <x v="0"/>
    <n v="1462"/>
    <n v="60"/>
    <n v="0.6"/>
    <n v="60"/>
    <n v="20951"/>
    <n v="270"/>
    <s v="Processor"/>
    <s v="Yes"/>
    <n v="1396149"/>
    <n v="39.408623244654571"/>
    <n v="99.896831557405974"/>
    <n v="837689.4"/>
    <n v="558459.6"/>
    <n v="1417100"/>
  </r>
  <r>
    <s v="F1317"/>
    <x v="2"/>
    <s v="Mono"/>
    <x v="0"/>
    <x v="1"/>
    <x v="0"/>
    <n v="1.95"/>
    <n v="17106"/>
    <n v="12591"/>
    <n v="23.5"/>
    <x v="1"/>
    <n v="0.95"/>
    <x v="0"/>
    <n v="5343"/>
    <n v="14"/>
    <n v="0.26390000000000002"/>
    <n v="26.39"/>
    <n v="16875"/>
    <n v="325"/>
    <s v="Processor"/>
    <s v="Yes"/>
    <n v="4028937"/>
    <n v="73.30297417922533"/>
    <n v="99.867937511678733"/>
    <n v="1063236.4742999999"/>
    <n v="2965700.5257000001"/>
    <n v="4045812"/>
  </r>
  <r>
    <s v="F0273"/>
    <x v="0"/>
    <s v="Savanes"/>
    <x v="1"/>
    <x v="0"/>
    <x v="2"/>
    <n v="7.97"/>
    <n v="102515"/>
    <n v="92714"/>
    <n v="1.5"/>
    <x v="0"/>
    <n v="0.22"/>
    <x v="0"/>
    <n v="200"/>
    <n v="1"/>
    <n v="9.5600000000000004E-2"/>
    <n v="9.56"/>
    <n v="101617"/>
    <n v="98"/>
    <s v="Local Market"/>
    <s v="Yes"/>
    <n v="8893296"/>
    <n v="89.41828456150715"/>
    <n v="99.997776521018039"/>
    <n v="850199.09759999998"/>
    <n v="8043096.9024"/>
    <n v="8994913"/>
  </r>
  <r>
    <s v="F0571"/>
    <x v="0"/>
    <s v="Savanes"/>
    <x v="4"/>
    <x v="0"/>
    <x v="7"/>
    <n v="2.5099999999999998"/>
    <n v="63039"/>
    <n v="42797"/>
    <n v="1"/>
    <x v="1"/>
    <n v="1.1399999999999999"/>
    <x v="0"/>
    <n v="200"/>
    <n v="5"/>
    <n v="0.3211"/>
    <n v="32.11"/>
    <n v="71036"/>
    <n v="414"/>
    <s v="Local Market"/>
    <s v="No"/>
    <n v="17469543"/>
    <n v="67.615058446474322"/>
    <n v="99.998859786783541"/>
    <n v="5609470.2572999988"/>
    <n v="11860072.742700001"/>
    <n v="17540579"/>
  </r>
  <r>
    <s v="F1138"/>
    <x v="0"/>
    <s v="Central"/>
    <x v="2"/>
    <x v="1"/>
    <x v="1"/>
    <n v="3.11"/>
    <n v="29616"/>
    <n v="22321"/>
    <n v="2.9"/>
    <x v="0"/>
    <n v="0.49"/>
    <x v="1"/>
    <n v="323"/>
    <n v="7"/>
    <n v="0.24629999999999999"/>
    <n v="24.63"/>
    <n v="40742"/>
    <n v="244"/>
    <s v="Local Market"/>
    <s v="Yes"/>
    <n v="5350796"/>
    <n v="74.80045480899885"/>
    <n v="99.994009130604283"/>
    <n v="1317901.0547999996"/>
    <n v="4032894.9452000004"/>
    <n v="5391538"/>
  </r>
  <r>
    <s v="F0258"/>
    <x v="0"/>
    <s v="Kara"/>
    <x v="4"/>
    <x v="0"/>
    <x v="6"/>
    <n v="1.86"/>
    <n v="27212"/>
    <n v="21516"/>
    <n v="41"/>
    <x v="2"/>
    <n v="2.38"/>
    <x v="0"/>
    <n v="1369"/>
    <n v="2"/>
    <n v="0.20929999999999999"/>
    <n v="20.93"/>
    <n v="51221"/>
    <n v="371"/>
    <s v="Local Market"/>
    <s v="No"/>
    <n v="7850022"/>
    <n v="78.557416793788022"/>
    <n v="99.982673612240504"/>
    <n v="1643009.6046000002"/>
    <n v="6207012.3953999998"/>
    <n v="7901243"/>
  </r>
  <r>
    <s v="F0569"/>
    <x v="4"/>
    <s v="Central"/>
    <x v="2"/>
    <x v="0"/>
    <x v="6"/>
    <n v="2.57"/>
    <n v="46371"/>
    <n v="36373"/>
    <n v="18.399999999999999"/>
    <x v="2"/>
    <n v="1.56"/>
    <x v="0"/>
    <n v="620"/>
    <n v="5"/>
    <n v="0.21559999999999999"/>
    <n v="21.56"/>
    <n v="61739"/>
    <n v="348"/>
    <s v="Local Market"/>
    <s v="Yes"/>
    <n v="12468867"/>
    <n v="78.053521711559682"/>
    <n v="99.995052114797957"/>
    <n v="2688287.7251999993"/>
    <n v="9780579.2748000007"/>
    <n v="12530606"/>
  </r>
  <r>
    <s v="F0031"/>
    <x v="4"/>
    <s v="Northern"/>
    <x v="2"/>
    <x v="1"/>
    <x v="7"/>
    <n v="1.1599999999999999"/>
    <n v="30889"/>
    <n v="21523"/>
    <n v="40.1"/>
    <x v="4"/>
    <n v="1.18"/>
    <x v="0"/>
    <n v="9001"/>
    <n v="4"/>
    <n v="0.30320000000000003"/>
    <n v="30.32"/>
    <n v="22867"/>
    <n v="437"/>
    <s v="Local Market"/>
    <s v="No"/>
    <n v="9279628"/>
    <n v="69.508715569317687"/>
    <n v="99.903241012223063"/>
    <n v="2813583.2096000006"/>
    <n v="6466044.7903999994"/>
    <n v="9302495"/>
  </r>
  <r>
    <s v="F1243"/>
    <x v="3"/>
    <s v="Korhogo"/>
    <x v="3"/>
    <x v="0"/>
    <x v="3"/>
    <n v="1.47"/>
    <n v="4490"/>
    <n v="2993"/>
    <n v="2.5"/>
    <x v="2"/>
    <n v="1.1399999999999999"/>
    <x v="0"/>
    <n v="200"/>
    <n v="30"/>
    <n v="0.3332"/>
    <n v="33.32"/>
    <n v="46838"/>
    <n v="377"/>
    <s v="Local Market"/>
    <s v="Yes"/>
    <n v="1070040"/>
    <n v="63.883671448448268"/>
    <n v="99.982092941216493"/>
    <n v="356537.32799999998"/>
    <n v="713502.67200000002"/>
    <n v="1116878"/>
  </r>
  <r>
    <s v="F0760"/>
    <x v="4"/>
    <s v="Northern"/>
    <x v="2"/>
    <x v="0"/>
    <x v="1"/>
    <n v="2"/>
    <n v="22858"/>
    <n v="17063"/>
    <n v="45.6"/>
    <x v="3"/>
    <n v="2.63"/>
    <x v="0"/>
    <n v="6668"/>
    <n v="2"/>
    <n v="0.2535"/>
    <n v="25.35"/>
    <n v="29862"/>
    <n v="318"/>
    <s v="Processor"/>
    <s v="Yes"/>
    <n v="5335244"/>
    <n v="74.234500604461502"/>
    <n v="99.875715409909887"/>
    <n v="1352484.3540000003"/>
    <n v="3982759.6459999997"/>
    <n v="5365106"/>
  </r>
  <r>
    <s v="F1310"/>
    <x v="4"/>
    <s v="Ashanti"/>
    <x v="4"/>
    <x v="1"/>
    <x v="3"/>
    <n v="1.53"/>
    <n v="3240"/>
    <n v="2986"/>
    <n v="8.8000000000000007"/>
    <x v="2"/>
    <n v="0.48"/>
    <x v="0"/>
    <n v="332"/>
    <n v="3"/>
    <n v="7.8299999999999995E-2"/>
    <n v="7.83"/>
    <n v="46046"/>
    <n v="336"/>
    <s v="Processor"/>
    <s v="Yes"/>
    <n v="946886"/>
    <n v="87.895729637074851"/>
    <n v="99.966563672033942"/>
    <n v="74141.17379999999"/>
    <n v="872744.82620000001"/>
    <n v="992932"/>
  </r>
  <r>
    <s v="F0160"/>
    <x v="1"/>
    <s v="Oyo"/>
    <x v="1"/>
    <x v="0"/>
    <x v="2"/>
    <n v="2.0099999999999998"/>
    <n v="26128"/>
    <n v="10451"/>
    <n v="28.6"/>
    <x v="1"/>
    <n v="1.01"/>
    <x v="1"/>
    <n v="8502"/>
    <n v="60"/>
    <n v="0.6"/>
    <n v="60"/>
    <n v="19627"/>
    <n v="104"/>
    <s v="Local Market"/>
    <s v="No"/>
    <n v="1047906"/>
    <n v="39.264584795036782"/>
    <n v="99.203584338844792"/>
    <n v="628743.6"/>
    <n v="419162.4"/>
    <n v="1067533"/>
  </r>
  <r>
    <s v="F0192"/>
    <x v="0"/>
    <s v="Central"/>
    <x v="0"/>
    <x v="0"/>
    <x v="7"/>
    <n v="3.98"/>
    <n v="102117"/>
    <n v="72523"/>
    <n v="17.899999999999999"/>
    <x v="0"/>
    <n v="0.96"/>
    <x v="0"/>
    <n v="2477"/>
    <n v="2"/>
    <n v="0.2898"/>
    <n v="28.98"/>
    <n v="148192"/>
    <n v="398"/>
    <s v="Processor"/>
    <s v="Yes"/>
    <n v="28424844"/>
    <n v="70.651659868415791"/>
    <n v="99.991330987718626"/>
    <n v="8237519.7912000008"/>
    <n v="20187324.208799999"/>
    <n v="28573036"/>
  </r>
  <r>
    <s v="F0709"/>
    <x v="0"/>
    <s v="Plateaux"/>
    <x v="4"/>
    <x v="0"/>
    <x v="2"/>
    <n v="1.1100000000000001"/>
    <n v="15259"/>
    <n v="11793"/>
    <n v="40.799999999999997"/>
    <x v="1"/>
    <n v="2.2000000000000002"/>
    <x v="2"/>
    <n v="7997"/>
    <n v="14"/>
    <n v="0.2271"/>
    <n v="22.71"/>
    <n v="7558"/>
    <n v="127"/>
    <s v="Local Market"/>
    <s v="No"/>
    <n v="1467179"/>
    <n v="76.893890171603488"/>
    <n v="99.457733819657335"/>
    <n v="333196.35089999996"/>
    <n v="1133982.6491"/>
    <n v="1474737"/>
  </r>
  <r>
    <s v="F1492"/>
    <x v="1"/>
    <s v="Katsina"/>
    <x v="0"/>
    <x v="1"/>
    <x v="2"/>
    <n v="2.89"/>
    <n v="23389"/>
    <n v="19127"/>
    <n v="11.5"/>
    <x v="0"/>
    <n v="1.54"/>
    <x v="2"/>
    <n v="1797"/>
    <n v="7"/>
    <n v="0.1822"/>
    <n v="18.22"/>
    <n v="29889"/>
    <n v="93"/>
    <s v="Local Market"/>
    <s v="No"/>
    <n v="1729337"/>
    <n v="80.390569409501666"/>
    <n v="99.897852805722522"/>
    <n v="315085.20140000014"/>
    <n v="1414251.7985999999"/>
    <n v="1759226"/>
  </r>
  <r>
    <s v="F1391"/>
    <x v="4"/>
    <s v="Central"/>
    <x v="1"/>
    <x v="1"/>
    <x v="3"/>
    <n v="0.82"/>
    <n v="2407"/>
    <n v="2197"/>
    <n v="4.5"/>
    <x v="2"/>
    <n v="0.28000000000000003"/>
    <x v="0"/>
    <n v="200"/>
    <n v="3"/>
    <n v="8.72E-2"/>
    <n v="8.7200000000000006"/>
    <n v="18339"/>
    <n v="282"/>
    <s v="Processor"/>
    <s v="Yes"/>
    <n v="594820"/>
    <n v="88.549902390733891"/>
    <n v="99.967382033045254"/>
    <n v="51868.304000000004"/>
    <n v="542951.696"/>
    <n v="613159"/>
  </r>
  <r>
    <s v="F1033"/>
    <x v="3"/>
    <s v="Korhogo"/>
    <x v="3"/>
    <x v="1"/>
    <x v="2"/>
    <n v="1.57"/>
    <n v="14970"/>
    <n v="12444"/>
    <n v="20.5"/>
    <x v="0"/>
    <n v="0.61"/>
    <x v="0"/>
    <n v="2754"/>
    <n v="7"/>
    <n v="0.16870000000000002"/>
    <n v="16.87"/>
    <n v="17334"/>
    <n v="98"/>
    <s v="Processor"/>
    <s v="Yes"/>
    <n v="1187229"/>
    <n v="81.933735944072666"/>
    <n v="99.771369367978252"/>
    <n v="200285.53230000008"/>
    <n v="986943.46769999992"/>
    <n v="1204563"/>
  </r>
  <r>
    <s v="F1001"/>
    <x v="1"/>
    <s v="Kano"/>
    <x v="4"/>
    <x v="0"/>
    <x v="2"/>
    <n v="1.21"/>
    <n v="16358"/>
    <n v="14139"/>
    <n v="10.6"/>
    <x v="4"/>
    <n v="0.48"/>
    <x v="1"/>
    <n v="2441"/>
    <n v="3"/>
    <n v="0.1356"/>
    <n v="13.56"/>
    <n v="9744"/>
    <n v="113"/>
    <s v="Export"/>
    <s v="No"/>
    <n v="1569545"/>
    <n v="85.906676865348913"/>
    <n v="99.845436775662975"/>
    <n v="212830.30199999991"/>
    <n v="1356714.6980000001"/>
    <n v="1579289"/>
  </r>
  <r>
    <s v="F1367"/>
    <x v="3"/>
    <s v="Yamoussoukro"/>
    <x v="3"/>
    <x v="1"/>
    <x v="4"/>
    <n v="1.19"/>
    <n v="1952"/>
    <n v="1718"/>
    <n v="21.6"/>
    <x v="0"/>
    <n v="0.85"/>
    <x v="1"/>
    <n v="3178"/>
    <n v="3"/>
    <n v="0.1198"/>
    <n v="11.98"/>
    <n v="26332"/>
    <n v="280"/>
    <s v="Local Market"/>
    <s v="No"/>
    <n v="446720"/>
    <n v="83.120448491920556"/>
    <n v="99.328192249477851"/>
    <n v="53517.055999999982"/>
    <n v="393202.94400000002"/>
    <n v="473052"/>
  </r>
  <r>
    <s v="F1398"/>
    <x v="0"/>
    <s v="Savanes"/>
    <x v="4"/>
    <x v="0"/>
    <x v="2"/>
    <n v="0.65"/>
    <n v="10227"/>
    <n v="8794"/>
    <n v="35.700000000000003"/>
    <x v="2"/>
    <n v="1.74"/>
    <x v="2"/>
    <n v="1268"/>
    <n v="3"/>
    <n v="0.1401"/>
    <n v="14.01"/>
    <n v="6921"/>
    <n v="82"/>
    <s v="Processor"/>
    <s v="No"/>
    <n v="705708"/>
    <n v="85.154871496950022"/>
    <n v="99.822067302902354"/>
    <n v="98869.690799999982"/>
    <n v="606838.30920000002"/>
    <n v="712629"/>
  </r>
  <r>
    <s v="F0086"/>
    <x v="2"/>
    <s v="Mono"/>
    <x v="0"/>
    <x v="1"/>
    <x v="2"/>
    <n v="1.43"/>
    <n v="13703"/>
    <n v="10665"/>
    <n v="14.3"/>
    <x v="1"/>
    <n v="0.63"/>
    <x v="0"/>
    <n v="3225"/>
    <n v="14"/>
    <n v="0.22170000000000001"/>
    <n v="22.17"/>
    <n v="15748"/>
    <n v="76"/>
    <s v="Processor"/>
    <s v="Yes"/>
    <n v="783462"/>
    <n v="76.296402021996713"/>
    <n v="99.596476520564053"/>
    <n v="173693.52540000004"/>
    <n v="609768.47459999996"/>
    <n v="799210"/>
  </r>
  <r>
    <s v="F0989"/>
    <x v="0"/>
    <s v="Savanes"/>
    <x v="0"/>
    <x v="0"/>
    <x v="4"/>
    <n v="6.36"/>
    <n v="10388"/>
    <n v="8693"/>
    <n v="26.5"/>
    <x v="0"/>
    <n v="1.8"/>
    <x v="1"/>
    <n v="3009"/>
    <n v="7"/>
    <n v="0.16309999999999999"/>
    <n v="16.309999999999999"/>
    <n v="96449"/>
    <n v="208"/>
    <s v="Export"/>
    <s v="No"/>
    <n v="1690605"/>
    <n v="79.173171291969908"/>
    <n v="99.831622323667887"/>
    <n v="275737.67550000013"/>
    <n v="1414867.3244999999"/>
    <n v="1787054"/>
  </r>
  <r>
    <s v="F1482"/>
    <x v="3"/>
    <s v="Korhogo"/>
    <x v="3"/>
    <x v="0"/>
    <x v="2"/>
    <n v="2.56"/>
    <n v="27705"/>
    <n v="21737"/>
    <n v="15.5"/>
    <x v="1"/>
    <n v="1.79"/>
    <x v="1"/>
    <n v="4309"/>
    <n v="14"/>
    <n v="0.21539999999999998"/>
    <n v="21.54"/>
    <n v="24989"/>
    <n v="105"/>
    <s v="Processor"/>
    <s v="No"/>
    <n v="2230264"/>
    <n v="77.590635480808572"/>
    <n v="99.808934962064129"/>
    <n v="480398.86560000014"/>
    <n v="1749865.1343999999"/>
    <n v="2255253"/>
  </r>
  <r>
    <s v="F0351"/>
    <x v="2"/>
    <s v="Zou"/>
    <x v="3"/>
    <x v="1"/>
    <x v="4"/>
    <n v="5.41"/>
    <n v="9211"/>
    <n v="7304"/>
    <n v="4.2"/>
    <x v="4"/>
    <n v="1.06"/>
    <x v="0"/>
    <n v="749"/>
    <n v="14"/>
    <n v="0.20699999999999999"/>
    <n v="20.7"/>
    <n v="63265"/>
    <n v="229"/>
    <s v="Local Market"/>
    <s v="No"/>
    <n v="1591876"/>
    <n v="76.268889961640724"/>
    <n v="99.954747057803544"/>
    <n v="329518.33199999994"/>
    <n v="1262357.6680000001"/>
    <n v="1655141"/>
  </r>
  <r>
    <s v="F0289"/>
    <x v="1"/>
    <s v="Oyo"/>
    <x v="0"/>
    <x v="0"/>
    <x v="2"/>
    <n v="4.2"/>
    <n v="60406"/>
    <n v="50082"/>
    <n v="9.6"/>
    <x v="4"/>
    <n v="0.49"/>
    <x v="0"/>
    <n v="2008"/>
    <n v="7"/>
    <n v="0.1709"/>
    <n v="17.09"/>
    <n v="28185"/>
    <n v="97"/>
    <s v="Local Market"/>
    <s v="No"/>
    <n v="4779182"/>
    <n v="82.423908892331283"/>
    <n v="99.958230773727081"/>
    <n v="816762.20380000025"/>
    <n v="3962419.7961999997"/>
    <n v="4807367"/>
  </r>
  <r>
    <s v="F1128"/>
    <x v="2"/>
    <s v="Mono"/>
    <x v="4"/>
    <x v="1"/>
    <x v="4"/>
    <n v="0.73"/>
    <n v="1086"/>
    <n v="995"/>
    <n v="2.5"/>
    <x v="2"/>
    <n v="1.05"/>
    <x v="0"/>
    <n v="200"/>
    <n v="3"/>
    <n v="8.3100000000000007E-2"/>
    <n v="8.31"/>
    <n v="12669"/>
    <n v="234"/>
    <s v="Local Market"/>
    <s v="No"/>
    <n v="217633"/>
    <n v="86.646098470703691"/>
    <n v="99.913157506230959"/>
    <n v="18085.302299999981"/>
    <n v="199547.69770000002"/>
    <n v="230302"/>
  </r>
  <r>
    <s v="F0175"/>
    <x v="2"/>
    <s v="Zou"/>
    <x v="3"/>
    <x v="1"/>
    <x v="5"/>
    <n v="1.49"/>
    <n v="2430"/>
    <n v="2093"/>
    <n v="5.5"/>
    <x v="2"/>
    <n v="1.5"/>
    <x v="2"/>
    <n v="218"/>
    <n v="7"/>
    <n v="0.1384"/>
    <n v="13.84"/>
    <n v="12228"/>
    <n v="220"/>
    <s v="Local Market"/>
    <s v="Yes"/>
    <n v="443410"/>
    <n v="83.847715949942724"/>
    <n v="99.952155000241419"/>
    <n v="61367.943999999959"/>
    <n v="382042.05600000004"/>
    <n v="455638"/>
  </r>
  <r>
    <s v="F0465"/>
    <x v="3"/>
    <s v="Yamoussoukro"/>
    <x v="3"/>
    <x v="0"/>
    <x v="5"/>
    <n v="1.1200000000000001"/>
    <n v="1697"/>
    <n v="1335"/>
    <n v="28.7"/>
    <x v="0"/>
    <n v="2.23"/>
    <x v="1"/>
    <n v="4845"/>
    <n v="14"/>
    <n v="0.2132"/>
    <n v="21.32"/>
    <n v="10387"/>
    <n v="186"/>
    <s v="Local Market"/>
    <s v="Yes"/>
    <n v="230595"/>
    <n v="75.288671353047107"/>
    <n v="97.989476392427662"/>
    <n v="49162.854000000021"/>
    <n v="181432.14599999998"/>
    <n v="240982"/>
  </r>
  <r>
    <s v="F1175"/>
    <x v="4"/>
    <s v="Central"/>
    <x v="0"/>
    <x v="0"/>
    <x v="4"/>
    <n v="0.93"/>
    <n v="1717"/>
    <n v="686"/>
    <n v="6.3"/>
    <x v="2"/>
    <n v="0.64"/>
    <x v="0"/>
    <n v="281"/>
    <n v="60"/>
    <n v="0.6"/>
    <n v="60"/>
    <n v="16977"/>
    <n v="322"/>
    <s v="Local Market"/>
    <s v="No"/>
    <n v="201426"/>
    <n v="36.890702050796008"/>
    <n v="99.871338763661683"/>
    <n v="120855.59999999999"/>
    <n v="80570.400000000009"/>
    <n v="218403"/>
  </r>
  <r>
    <s v="F0093"/>
    <x v="3"/>
    <s v="Bouaké"/>
    <x v="4"/>
    <x v="1"/>
    <x v="6"/>
    <n v="6.18"/>
    <n v="80394"/>
    <n v="67571"/>
    <n v="2.2000000000000002"/>
    <x v="0"/>
    <n v="0.94"/>
    <x v="0"/>
    <n v="378"/>
    <n v="2"/>
    <n v="0.1595"/>
    <n v="15.95"/>
    <n v="155345"/>
    <n v="365"/>
    <s v="Local Market"/>
    <s v="Yes"/>
    <n v="24261058"/>
    <n v="83.515246897751496"/>
    <n v="99.998451860415315"/>
    <n v="3869638.7509999983"/>
    <n v="20391419.249000002"/>
    <n v="24416403"/>
  </r>
  <r>
    <s v="F1071"/>
    <x v="2"/>
    <s v="Mono"/>
    <x v="4"/>
    <x v="0"/>
    <x v="2"/>
    <n v="2.09"/>
    <n v="16943"/>
    <n v="13168"/>
    <n v="24.4"/>
    <x v="1"/>
    <n v="1.52"/>
    <x v="0"/>
    <n v="4790"/>
    <n v="14"/>
    <n v="0.2228"/>
    <n v="22.28"/>
    <n v="19724"/>
    <n v="93"/>
    <s v="Processor"/>
    <s v="No"/>
    <n v="1187864"/>
    <n v="76.450569300125537"/>
    <n v="99.603341537014273"/>
    <n v="264656.09920000006"/>
    <n v="923207.90079999994"/>
    <n v="1207588"/>
  </r>
  <r>
    <s v="F0698"/>
    <x v="0"/>
    <s v="Plateaux"/>
    <x v="1"/>
    <x v="0"/>
    <x v="6"/>
    <n v="5.57"/>
    <n v="82760"/>
    <n v="64221"/>
    <n v="10.3"/>
    <x v="1"/>
    <n v="0.8"/>
    <x v="1"/>
    <n v="2203"/>
    <n v="2"/>
    <n v="0.22399999999999998"/>
    <n v="22.4"/>
    <n v="177386"/>
    <n v="316"/>
    <s v="Local Market"/>
    <s v="No"/>
    <n v="19911309"/>
    <n v="76.914781094540984"/>
    <n v="99.98903363309563"/>
    <n v="4460133.216"/>
    <n v="15451175.784"/>
    <n v="20088695"/>
  </r>
  <r>
    <s v="F0330"/>
    <x v="1"/>
    <s v="Kaduna"/>
    <x v="2"/>
    <x v="0"/>
    <x v="6"/>
    <n v="0.81"/>
    <n v="14955"/>
    <n v="12427"/>
    <n v="54.9"/>
    <x v="1"/>
    <n v="1.32"/>
    <x v="2"/>
    <n v="17102"/>
    <n v="7"/>
    <n v="0.16899999999999998"/>
    <n v="16.899999999999999"/>
    <n v="21328"/>
    <n v="387"/>
    <s v="Local Market"/>
    <s v="No"/>
    <n v="4722727"/>
    <n v="82.726404668579931"/>
    <n v="99.639506708923065"/>
    <n v="798140.86300000036"/>
    <n v="3924586.1369999996"/>
    <n v="4744055"/>
  </r>
  <r>
    <s v="F1028"/>
    <x v="1"/>
    <s v="Lagos"/>
    <x v="4"/>
    <x v="0"/>
    <x v="3"/>
    <n v="0.52"/>
    <n v="916"/>
    <n v="744"/>
    <n v="7.8"/>
    <x v="2"/>
    <n v="1.2"/>
    <x v="0"/>
    <n v="384"/>
    <n v="14"/>
    <n v="0.18770000000000001"/>
    <n v="18.77"/>
    <n v="9804"/>
    <n v="397"/>
    <s v="Local Market"/>
    <s v="No"/>
    <n v="282227"/>
    <n v="78.502964445555435"/>
    <n v="99.868507110546474"/>
    <n v="52974.007899999997"/>
    <n v="229252.9921"/>
    <n v="292031"/>
  </r>
  <r>
    <s v="F1129"/>
    <x v="3"/>
    <s v="Bouaké"/>
    <x v="1"/>
    <x v="1"/>
    <x v="0"/>
    <n v="2.13"/>
    <n v="19618"/>
    <n v="16638"/>
    <n v="15.1"/>
    <x v="0"/>
    <n v="0.83"/>
    <x v="0"/>
    <n v="1952"/>
    <n v="7"/>
    <n v="0.15190000000000001"/>
    <n v="15.19"/>
    <n v="22146"/>
    <n v="268"/>
    <s v="Local Market"/>
    <s v="No"/>
    <n v="4390297"/>
    <n v="84.3843395982679"/>
    <n v="99.955761468193472"/>
    <n v="666886.11430000002"/>
    <n v="3723410.8857"/>
    <n v="4412443"/>
  </r>
  <r>
    <s v="F0069"/>
    <x v="4"/>
    <s v="Eastern"/>
    <x v="1"/>
    <x v="1"/>
    <x v="1"/>
    <n v="2.36"/>
    <n v="18936"/>
    <n v="15069"/>
    <n v="9.1"/>
    <x v="2"/>
    <n v="1.1599999999999999"/>
    <x v="2"/>
    <n v="314"/>
    <n v="2"/>
    <n v="0.20420000000000002"/>
    <n v="20.420000000000002"/>
    <n v="39692"/>
    <n v="270"/>
    <s v="Export"/>
    <s v="No"/>
    <n v="3987938"/>
    <n v="78.795744902088813"/>
    <n v="99.992203851893052"/>
    <n v="814336.93960000016"/>
    <n v="3173601.0603999998"/>
    <n v="4027630"/>
  </r>
  <r>
    <s v="F1298"/>
    <x v="2"/>
    <s v="Atlantique"/>
    <x v="0"/>
    <x v="1"/>
    <x v="5"/>
    <n v="0.97"/>
    <n v="2011"/>
    <n v="1634"/>
    <n v="20.7"/>
    <x v="1"/>
    <n v="1.08"/>
    <x v="0"/>
    <n v="3987"/>
    <n v="14"/>
    <n v="0.18719999999999998"/>
    <n v="18.72"/>
    <n v="11397"/>
    <n v="191"/>
    <s v="Local Market"/>
    <s v="Yes"/>
    <n v="293590"/>
    <n v="78.242663457786719"/>
    <n v="98.692731165590658"/>
    <n v="54960.04800000001"/>
    <n v="238629.95199999999"/>
    <n v="304987"/>
  </r>
  <r>
    <s v="F0657"/>
    <x v="1"/>
    <s v="Ogun"/>
    <x v="2"/>
    <x v="0"/>
    <x v="3"/>
    <n v="0.84"/>
    <n v="2862"/>
    <n v="1773"/>
    <n v="53.4"/>
    <x v="4"/>
    <n v="1.27"/>
    <x v="0"/>
    <n v="10560"/>
    <n v="30"/>
    <n v="0.38020000000000004"/>
    <n v="38.020000000000003"/>
    <n v="18165"/>
    <n v="387"/>
    <s v="Processor"/>
    <s v="No"/>
    <n v="650565"/>
    <n v="60.296410659010348"/>
    <n v="98.420887353640481"/>
    <n v="247344.81300000008"/>
    <n v="403220.18699999992"/>
    <n v="668730"/>
  </r>
  <r>
    <s v="F1380"/>
    <x v="1"/>
    <s v="Rivers"/>
    <x v="1"/>
    <x v="1"/>
    <x v="7"/>
    <n v="1.19"/>
    <n v="17203"/>
    <n v="11852"/>
    <n v="3.3"/>
    <x v="1"/>
    <n v="1.58"/>
    <x v="0"/>
    <n v="756"/>
    <n v="3"/>
    <n v="0.311"/>
    <n v="31.1"/>
    <n v="32929"/>
    <n v="396"/>
    <s v="Local Market"/>
    <s v="No"/>
    <n v="4612774"/>
    <n v="68.411632986439315"/>
    <n v="99.98372689773754"/>
    <n v="1434572.7139999997"/>
    <n v="3178201.2860000003"/>
    <n v="4645703"/>
  </r>
  <r>
    <s v="F0169"/>
    <x v="0"/>
    <s v="Lomé"/>
    <x v="1"/>
    <x v="1"/>
    <x v="0"/>
    <n v="1.45"/>
    <n v="11130"/>
    <n v="6964"/>
    <n v="23.1"/>
    <x v="1"/>
    <n v="1.97"/>
    <x v="0"/>
    <n v="4755"/>
    <n v="30"/>
    <n v="0.37430000000000002"/>
    <n v="37.43"/>
    <n v="22140"/>
    <n v="254"/>
    <s v="Local Market"/>
    <s v="No"/>
    <n v="1724273"/>
    <n v="61.776774228089216"/>
    <n v="99.727727633726957"/>
    <n v="645395.38390000025"/>
    <n v="1078877.6160999998"/>
    <n v="1746413"/>
  </r>
  <r>
    <s v="F1469"/>
    <x v="3"/>
    <s v="Bouaké"/>
    <x v="2"/>
    <x v="0"/>
    <x v="1"/>
    <n v="0.78"/>
    <n v="7901"/>
    <n v="6090"/>
    <n v="6.3"/>
    <x v="0"/>
    <n v="0.61"/>
    <x v="2"/>
    <n v="869"/>
    <n v="2"/>
    <n v="0.22920000000000001"/>
    <n v="22.92"/>
    <n v="11669"/>
    <n v="235"/>
    <s v="Local Market"/>
    <s v="No"/>
    <n v="1404301"/>
    <n v="76.444784197405312"/>
    <n v="99.93862864326222"/>
    <n v="321865.7892"/>
    <n v="1082435.2108"/>
    <n v="1415970"/>
  </r>
  <r>
    <s v="F1037"/>
    <x v="2"/>
    <s v="Zou"/>
    <x v="0"/>
    <x v="0"/>
    <x v="5"/>
    <n v="2.44"/>
    <n v="5402"/>
    <n v="4718"/>
    <n v="8.1"/>
    <x v="0"/>
    <n v="1.34"/>
    <x v="2"/>
    <n v="913"/>
    <n v="7"/>
    <n v="0.1265"/>
    <n v="12.65"/>
    <n v="30724"/>
    <n v="214"/>
    <s v="Export"/>
    <s v="Yes"/>
    <n v="967919"/>
    <n v="84.662611814231909"/>
    <n v="99.908575937547255"/>
    <n v="122441.75350000011"/>
    <n v="845477.24649999989"/>
    <n v="998643"/>
  </r>
  <r>
    <s v="F1183"/>
    <x v="2"/>
    <s v="Mono"/>
    <x v="3"/>
    <x v="0"/>
    <x v="3"/>
    <n v="0.86"/>
    <n v="2849"/>
    <n v="1865"/>
    <n v="17"/>
    <x v="1"/>
    <n v="0.93"/>
    <x v="1"/>
    <n v="3473"/>
    <n v="30"/>
    <n v="0.3453"/>
    <n v="34.53"/>
    <n v="20631"/>
    <n v="326"/>
    <s v="Local Market"/>
    <s v="No"/>
    <n v="577807"/>
    <n v="63.212938165691355"/>
    <n v="99.41965583736328"/>
    <n v="199516.75709999999"/>
    <n v="378290.24290000001"/>
    <n v="598438"/>
  </r>
  <r>
    <s v="F0755"/>
    <x v="1"/>
    <s v="Kaduna"/>
    <x v="3"/>
    <x v="1"/>
    <x v="2"/>
    <n v="0.28000000000000003"/>
    <n v="3782"/>
    <n v="3196"/>
    <n v="15.3"/>
    <x v="0"/>
    <n v="0.43"/>
    <x v="2"/>
    <n v="2266"/>
    <n v="7"/>
    <n v="0.15490000000000001"/>
    <n v="15.49"/>
    <n v="3058"/>
    <n v="81"/>
    <s v="Local Market"/>
    <s v="No"/>
    <n v="250964"/>
    <n v="83.492640952358457"/>
    <n v="99.107951279810408"/>
    <n v="38874.323600000003"/>
    <n v="212089.6764"/>
    <n v="254022"/>
  </r>
  <r>
    <s v="F0561"/>
    <x v="4"/>
    <s v="Eastern"/>
    <x v="3"/>
    <x v="0"/>
    <x v="0"/>
    <n v="2.93"/>
    <n v="28568"/>
    <n v="22802"/>
    <n v="142.1"/>
    <x v="1"/>
    <n v="4.46"/>
    <x v="2"/>
    <n v="30775"/>
    <n v="14"/>
    <n v="0.20180000000000001"/>
    <n v="20.18"/>
    <n v="32195"/>
    <n v="355"/>
    <s v="Processor"/>
    <s v="Yes"/>
    <n v="7950793"/>
    <n v="79.498089845556578"/>
    <n v="99.614492718766456"/>
    <n v="1604470.0274"/>
    <n v="6346322.9726"/>
    <n v="7982988"/>
  </r>
  <r>
    <s v="F0654"/>
    <x v="2"/>
    <s v="Mono"/>
    <x v="1"/>
    <x v="0"/>
    <x v="0"/>
    <n v="1.6"/>
    <n v="11316"/>
    <n v="10342"/>
    <n v="7"/>
    <x v="2"/>
    <n v="0.65"/>
    <x v="2"/>
    <n v="273"/>
    <n v="3"/>
    <n v="8.5999999999999993E-2"/>
    <n v="8.6"/>
    <n v="26693"/>
    <n v="247"/>
    <s v="Export"/>
    <s v="No"/>
    <n v="2501964"/>
    <n v="90.435163646156823"/>
    <n v="99.98920375519495"/>
    <n v="215168.9040000001"/>
    <n v="2286795.0959999999"/>
    <n v="2528657"/>
  </r>
  <r>
    <s v="F1495"/>
    <x v="0"/>
    <s v="Plateaux"/>
    <x v="4"/>
    <x v="1"/>
    <x v="2"/>
    <n v="4.7"/>
    <n v="43868"/>
    <n v="40801"/>
    <n v="33.700000000000003"/>
    <x v="0"/>
    <n v="1.41"/>
    <x v="0"/>
    <n v="3455"/>
    <n v="1"/>
    <n v="6.9900000000000004E-2"/>
    <n v="6.99"/>
    <n v="58223"/>
    <n v="96"/>
    <s v="Local Market"/>
    <s v="Yes"/>
    <n v="3816050"/>
    <n v="91.612235508442481"/>
    <n v="99.910821978729942"/>
    <n v="266741.89500000002"/>
    <n v="3549308.105"/>
    <n v="3874273"/>
  </r>
  <r>
    <s v="F0310"/>
    <x v="2"/>
    <s v="Atlantique"/>
    <x v="0"/>
    <x v="0"/>
    <x v="6"/>
    <n v="2.83"/>
    <n v="51080"/>
    <n v="42728"/>
    <n v="134.9"/>
    <x v="1"/>
    <n v="3.92"/>
    <x v="0"/>
    <n v="27372"/>
    <n v="4"/>
    <n v="0.16350000000000001"/>
    <n v="16.350000000000001"/>
    <n v="71383"/>
    <n v="365"/>
    <s v="Local Market"/>
    <s v="No"/>
    <n v="15341008"/>
    <n v="83.262572251119252"/>
    <n v="99.822402636943224"/>
    <n v="2508254.8080000002"/>
    <n v="12832753.192"/>
    <n v="15412391"/>
  </r>
  <r>
    <s v="F0399"/>
    <x v="1"/>
    <s v="Kano"/>
    <x v="2"/>
    <x v="1"/>
    <x v="0"/>
    <n v="3.06"/>
    <n v="25151"/>
    <n v="22474"/>
    <n v="39.4"/>
    <x v="3"/>
    <n v="2.0299999999999998"/>
    <x v="1"/>
    <n v="7932"/>
    <n v="3"/>
    <n v="0.10640000000000001"/>
    <n v="10.64"/>
    <n v="56193"/>
    <n v="339"/>
    <s v="Export"/>
    <s v="No"/>
    <n v="7478375"/>
    <n v="88.693550844587236"/>
    <n v="99.894725218486315"/>
    <n v="795699.10000000056"/>
    <n v="6682675.8999999994"/>
    <n v="7534568"/>
  </r>
  <r>
    <s v="F0957"/>
    <x v="4"/>
    <s v="Eastern"/>
    <x v="0"/>
    <x v="0"/>
    <x v="1"/>
    <n v="2.8"/>
    <n v="34041"/>
    <n v="24502"/>
    <n v="35.5"/>
    <x v="0"/>
    <n v="2.11"/>
    <x v="0"/>
    <n v="5382"/>
    <n v="7"/>
    <n v="0.2802"/>
    <n v="28.02"/>
    <n v="63547"/>
    <n v="314"/>
    <s v="Local Market"/>
    <s v="No"/>
    <n v="7547763"/>
    <n v="71.379037345739434"/>
    <n v="99.929289439005899"/>
    <n v="2114883.1925999997"/>
    <n v="5432879.8074000003"/>
    <n v="7611310"/>
  </r>
  <r>
    <s v="F1300"/>
    <x v="3"/>
    <s v="Yamoussoukro"/>
    <x v="1"/>
    <x v="0"/>
    <x v="4"/>
    <n v="1.08"/>
    <n v="3139"/>
    <n v="2854"/>
    <n v="1.6"/>
    <x v="2"/>
    <n v="1.21"/>
    <x v="0"/>
    <n v="200"/>
    <n v="1"/>
    <n v="9.0500000000000011E-2"/>
    <n v="9.0500000000000007"/>
    <n v="20492"/>
    <n v="251"/>
    <s v="Local Market"/>
    <s v="No"/>
    <n v="688499"/>
    <n v="88.321267900438784"/>
    <n v="99.971790897204613"/>
    <n v="62309.159500000067"/>
    <n v="626189.84049999993"/>
    <n v="708991"/>
  </r>
  <r>
    <s v="F1153"/>
    <x v="2"/>
    <s v="Mono"/>
    <x v="4"/>
    <x v="1"/>
    <x v="2"/>
    <n v="2.14"/>
    <n v="17093"/>
    <n v="9848"/>
    <n v="17.3"/>
    <x v="0"/>
    <n v="1.92"/>
    <x v="1"/>
    <n v="1890"/>
    <n v="30"/>
    <n v="0.42380000000000001"/>
    <n v="42.38"/>
    <n v="22734"/>
    <n v="78"/>
    <s v="Local Market"/>
    <s v="No"/>
    <n v="735839"/>
    <n v="55.893161475560035"/>
    <n v="99.750847973761253"/>
    <n v="311848.56819999998"/>
    <n v="423990.43180000002"/>
    <n v="758573"/>
  </r>
  <r>
    <s v="F1426"/>
    <x v="3"/>
    <s v="Korhogo"/>
    <x v="3"/>
    <x v="1"/>
    <x v="4"/>
    <n v="4.58"/>
    <n v="5696"/>
    <n v="4528"/>
    <n v="12"/>
    <x v="1"/>
    <n v="0.65"/>
    <x v="2"/>
    <n v="2808"/>
    <n v="14"/>
    <n v="0.20499999999999999"/>
    <n v="20.5"/>
    <n v="56751"/>
    <n v="275"/>
    <s v="Processor"/>
    <s v="No"/>
    <n v="1173189"/>
    <n v="75.831768622859656"/>
    <n v="99.77169618030149"/>
    <n v="240503.745"/>
    <n v="932685.255"/>
    <n v="1229940"/>
  </r>
  <r>
    <s v="F0001"/>
    <x v="0"/>
    <s v="Plateaux"/>
    <x v="1"/>
    <x v="0"/>
    <x v="2"/>
    <n v="0.42"/>
    <n v="5903"/>
    <n v="2361"/>
    <n v="54.4"/>
    <x v="1"/>
    <n v="1.57"/>
    <x v="2"/>
    <n v="10957"/>
    <n v="60"/>
    <n v="0.6"/>
    <n v="60"/>
    <n v="2535"/>
    <n v="78"/>
    <s v="Processor"/>
    <s v="Yes"/>
    <n v="168825"/>
    <n v="39.40826330532213"/>
    <n v="93.605859010270777"/>
    <n v="101295"/>
    <n v="67530"/>
    <n v="171360"/>
  </r>
  <r>
    <s v="F1131"/>
    <x v="4"/>
    <s v="Central"/>
    <x v="1"/>
    <x v="0"/>
    <x v="5"/>
    <n v="0.84"/>
    <n v="1775"/>
    <n v="1515"/>
    <n v="34.6"/>
    <x v="0"/>
    <n v="1.76"/>
    <x v="0"/>
    <n v="4449"/>
    <n v="7"/>
    <n v="0.14630000000000001"/>
    <n v="14.63"/>
    <n v="6915"/>
    <n v="173"/>
    <s v="Processor"/>
    <s v="No"/>
    <n v="248111"/>
    <n v="83.055202489157963"/>
    <n v="98.255471991091099"/>
    <n v="36298.63930000001"/>
    <n v="211812.36069999999"/>
    <n v="255026"/>
  </r>
  <r>
    <s v="F1423"/>
    <x v="3"/>
    <s v="Bouaké"/>
    <x v="2"/>
    <x v="0"/>
    <x v="1"/>
    <n v="2.63"/>
    <n v="21124"/>
    <n v="16603"/>
    <n v="41.5"/>
    <x v="1"/>
    <n v="1.1200000000000001"/>
    <x v="0"/>
    <n v="10020"/>
    <n v="1"/>
    <n v="0.214"/>
    <n v="21.4"/>
    <n v="54067"/>
    <n v="315"/>
    <s v="Local Market"/>
    <s v="Yes"/>
    <n v="5113559"/>
    <n v="77.777636655593881"/>
    <n v="99.806100518884307"/>
    <n v="1094301.6259999997"/>
    <n v="4019257.3740000003"/>
    <n v="5167626"/>
  </r>
  <r>
    <s v="F0756"/>
    <x v="1"/>
    <s v="Rivers"/>
    <x v="3"/>
    <x v="0"/>
    <x v="6"/>
    <n v="1.55"/>
    <n v="28119"/>
    <n v="23307"/>
    <n v="38.200000000000003"/>
    <x v="0"/>
    <n v="1.62"/>
    <x v="2"/>
    <n v="6727"/>
    <n v="2"/>
    <n v="0.1711"/>
    <n v="17.11"/>
    <n v="34339"/>
    <n v="391"/>
    <s v="Local Market"/>
    <s v="Yes"/>
    <n v="8980841"/>
    <n v="82.574270340692024"/>
    <n v="99.925381412240242"/>
    <n v="1536621.8951000003"/>
    <n v="7444219.1048999997"/>
    <n v="9015180"/>
  </r>
  <r>
    <s v="F0507"/>
    <x v="1"/>
    <s v="Lagos"/>
    <x v="2"/>
    <x v="1"/>
    <x v="6"/>
    <n v="0.67"/>
    <n v="9497"/>
    <n v="7706"/>
    <n v="5"/>
    <x v="0"/>
    <n v="1.46"/>
    <x v="2"/>
    <n v="767"/>
    <n v="2"/>
    <n v="0.1885"/>
    <n v="18.850000000000001"/>
    <n v="15495"/>
    <n v="387"/>
    <s v="Local Market"/>
    <s v="No"/>
    <n v="2936138"/>
    <n v="80.723992007136388"/>
    <n v="99.974014384579661"/>
    <n v="553462.0129999998"/>
    <n v="2382675.9870000002"/>
    <n v="2951633"/>
  </r>
  <r>
    <s v="F1294"/>
    <x v="2"/>
    <s v="Zou"/>
    <x v="2"/>
    <x v="1"/>
    <x v="7"/>
    <n v="1.91"/>
    <n v="44070"/>
    <n v="31183"/>
    <n v="1.4"/>
    <x v="0"/>
    <n v="1.21"/>
    <x v="0"/>
    <n v="200"/>
    <n v="2"/>
    <n v="0.29239999999999999"/>
    <n v="29.24"/>
    <n v="75342"/>
    <n v="337"/>
    <s v="Export"/>
    <s v="Yes"/>
    <n v="10328043"/>
    <n v="70.247551415236487"/>
    <n v="99.998077548797809"/>
    <n v="3019919.7731999997"/>
    <n v="7308123.2268000003"/>
    <n v="10403385"/>
  </r>
  <r>
    <s v="F0815"/>
    <x v="1"/>
    <s v="Lagos"/>
    <x v="1"/>
    <x v="0"/>
    <x v="2"/>
    <n v="2.06"/>
    <n v="25792"/>
    <n v="21585"/>
    <n v="8.1999999999999993"/>
    <x v="2"/>
    <n v="0.39"/>
    <x v="0"/>
    <n v="368"/>
    <n v="7"/>
    <n v="0.16309999999999999"/>
    <n v="16.309999999999999"/>
    <n v="20920"/>
    <n v="82"/>
    <s v="Export"/>
    <s v="No"/>
    <n v="1730983"/>
    <n v="82.690632569268956"/>
    <n v="99.978994270801522"/>
    <n v="282323.3273"/>
    <n v="1448659.6727"/>
    <n v="1751903"/>
  </r>
  <r>
    <s v="F0622"/>
    <x v="1"/>
    <s v="Kaduna"/>
    <x v="1"/>
    <x v="1"/>
    <x v="1"/>
    <n v="1.77"/>
    <n v="9174"/>
    <n v="7471"/>
    <n v="12.5"/>
    <x v="2"/>
    <n v="0.65"/>
    <x v="0"/>
    <n v="600"/>
    <n v="4"/>
    <n v="0.18559999999999999"/>
    <n v="18.559999999999999"/>
    <n v="38606"/>
    <n v="301"/>
    <s v="Local Market"/>
    <s v="No"/>
    <n v="2187078"/>
    <n v="80.02736791026939"/>
    <n v="99.973041995179912"/>
    <n v="405921.67680000002"/>
    <n v="1781156.3232"/>
    <n v="2225684"/>
  </r>
  <r>
    <s v="F1190"/>
    <x v="0"/>
    <s v="Kara"/>
    <x v="4"/>
    <x v="1"/>
    <x v="4"/>
    <n v="2.09"/>
    <n v="5439"/>
    <n v="5146"/>
    <n v="3.4"/>
    <x v="2"/>
    <n v="0.8"/>
    <x v="0"/>
    <n v="200"/>
    <n v="1"/>
    <n v="5.3800000000000001E-2"/>
    <n v="5.38"/>
    <n v="23856"/>
    <n v="214"/>
    <s v="Local Market"/>
    <s v="Yes"/>
    <n v="1066176"/>
    <n v="92.549184904663349"/>
    <n v="99.981651914806164"/>
    <n v="57360.268799999962"/>
    <n v="1008815.7312"/>
    <n v="1090032"/>
  </r>
  <r>
    <s v="F1426"/>
    <x v="4"/>
    <s v="Eastern"/>
    <x v="0"/>
    <x v="1"/>
    <x v="1"/>
    <n v="3.87"/>
    <n v="26072"/>
    <n v="20865"/>
    <n v="22.9"/>
    <x v="1"/>
    <n v="1.44"/>
    <x v="2"/>
    <n v="6172"/>
    <n v="1"/>
    <n v="0.19969999999999999"/>
    <n v="19.97"/>
    <n v="46173"/>
    <n v="271"/>
    <s v="Local Market"/>
    <s v="Yes"/>
    <n v="5545526"/>
    <n v="79.369158779827018"/>
    <n v="99.889622098757457"/>
    <n v="1107441.5422"/>
    <n v="4438084.4578"/>
    <n v="5591699"/>
  </r>
  <r>
    <s v="F1269"/>
    <x v="3"/>
    <s v="Bouaké"/>
    <x v="3"/>
    <x v="0"/>
    <x v="2"/>
    <n v="3.01"/>
    <n v="30302"/>
    <n v="23856"/>
    <n v="18"/>
    <x v="3"/>
    <n v="0.92"/>
    <x v="0"/>
    <n v="3781"/>
    <n v="14"/>
    <n v="0.2127"/>
    <n v="21.27"/>
    <n v="38391"/>
    <n v="103"/>
    <s v="Processor"/>
    <s v="No"/>
    <n v="2390425"/>
    <n v="77.48555685156883"/>
    <n v="99.844327441848208"/>
    <n v="508443.39749999996"/>
    <n v="1881981.6025"/>
    <n v="2428816"/>
  </r>
  <r>
    <s v="F0025"/>
    <x v="2"/>
    <s v="Atlantique"/>
    <x v="2"/>
    <x v="1"/>
    <x v="7"/>
    <n v="3.67"/>
    <n v="50797"/>
    <n v="33840"/>
    <n v="38.6"/>
    <x v="4"/>
    <n v="1.55"/>
    <x v="0"/>
    <n v="6746"/>
    <n v="4"/>
    <n v="0.33380000000000004"/>
    <n v="33.380000000000003"/>
    <n v="78773"/>
    <n v="332"/>
    <s v="Local Market"/>
    <s v="Yes"/>
    <n v="11037013"/>
    <n v="66.147891481538039"/>
    <n v="99.939311534065155"/>
    <n v="3684154.9394000014"/>
    <n v="7352858.0605999986"/>
    <n v="11115786"/>
  </r>
  <r>
    <s v="F0340"/>
    <x v="0"/>
    <s v="Kara"/>
    <x v="0"/>
    <x v="0"/>
    <x v="5"/>
    <n v="5.09"/>
    <n v="11699"/>
    <n v="9015"/>
    <n v="4.9000000000000004"/>
    <x v="1"/>
    <n v="1"/>
    <x v="1"/>
    <n v="936"/>
    <n v="14"/>
    <n v="0.22940000000000002"/>
    <n v="22.94"/>
    <n v="49401"/>
    <n v="223"/>
    <s v="Local Market"/>
    <s v="Yes"/>
    <n v="1939905"/>
    <n v="75.146347168308935"/>
    <n v="99.952948415175939"/>
    <n v="445014.20700000017"/>
    <n v="1494890.7929999998"/>
    <n v="1989306"/>
  </r>
  <r>
    <s v="F0863"/>
    <x v="3"/>
    <s v="Yamoussoukro"/>
    <x v="4"/>
    <x v="0"/>
    <x v="4"/>
    <n v="3.31"/>
    <n v="4945"/>
    <n v="3096"/>
    <n v="55"/>
    <x v="1"/>
    <n v="2.4900000000000002"/>
    <x v="0"/>
    <n v="15046"/>
    <n v="30"/>
    <n v="0.37390000000000001"/>
    <n v="37.39"/>
    <n v="74621"/>
    <n v="296"/>
    <s v="Export"/>
    <s v="Yes"/>
    <n v="817585"/>
    <n v="57.373517831083852"/>
    <n v="98.313618155448395"/>
    <n v="305695.03149999998"/>
    <n v="511889.96850000002"/>
    <n v="892206"/>
  </r>
  <r>
    <s v="F1181"/>
    <x v="1"/>
    <s v="Ogun"/>
    <x v="3"/>
    <x v="0"/>
    <x v="6"/>
    <n v="1.07"/>
    <n v="15055"/>
    <n v="11896"/>
    <n v="37.1"/>
    <x v="1"/>
    <n v="2"/>
    <x v="0"/>
    <n v="8395"/>
    <n v="2"/>
    <n v="0.20980000000000001"/>
    <n v="20.98"/>
    <n v="32957"/>
    <n v="385"/>
    <s v="Local Market"/>
    <s v="No"/>
    <n v="4492809"/>
    <n v="78.444569865079188"/>
    <n v="99.814506538782609"/>
    <n v="942591.32819999987"/>
    <n v="3550217.6718000001"/>
    <n v="4525766"/>
  </r>
  <r>
    <s v="F0790"/>
    <x v="0"/>
    <s v="Lomé"/>
    <x v="4"/>
    <x v="0"/>
    <x v="5"/>
    <n v="1.34"/>
    <n v="2613"/>
    <n v="1679"/>
    <n v="9.1999999999999993"/>
    <x v="1"/>
    <n v="0.24"/>
    <x v="0"/>
    <n v="1655"/>
    <n v="30"/>
    <n v="0.35719999999999996"/>
    <n v="35.72"/>
    <n v="16666"/>
    <n v="210"/>
    <s v="Local Market"/>
    <s v="No"/>
    <n v="330744"/>
    <n v="61.196351054949496"/>
    <n v="99.523617627587001"/>
    <n v="118141.75679999997"/>
    <n v="212602.24320000003"/>
    <n v="347410"/>
  </r>
  <r>
    <s v="F0122"/>
    <x v="2"/>
    <s v="Mono"/>
    <x v="0"/>
    <x v="1"/>
    <x v="7"/>
    <n v="2.2799999999999998"/>
    <n v="36535"/>
    <n v="26356"/>
    <n v="2.8"/>
    <x v="2"/>
    <n v="1.0900000000000001"/>
    <x v="0"/>
    <n v="200"/>
    <n v="1"/>
    <n v="0.27860000000000001"/>
    <n v="27.86"/>
    <n v="60176"/>
    <n v="329"/>
    <s v="Processor"/>
    <s v="Yes"/>
    <n v="8524037"/>
    <n v="71.634292995758614"/>
    <n v="99.99767014168917"/>
    <n v="2374796.7081999993"/>
    <n v="6149240.2918000007"/>
    <n v="8584213"/>
  </r>
  <r>
    <s v="F1489"/>
    <x v="4"/>
    <s v="Ashanti"/>
    <x v="1"/>
    <x v="0"/>
    <x v="4"/>
    <n v="4.6900000000000004"/>
    <n v="12542"/>
    <n v="9847"/>
    <n v="1.3"/>
    <x v="4"/>
    <n v="0.11"/>
    <x v="0"/>
    <n v="285"/>
    <n v="14"/>
    <n v="0.21479999999999999"/>
    <n v="21.48"/>
    <n v="50778"/>
    <n v="203"/>
    <s v="Local Market"/>
    <s v="No"/>
    <n v="1927889"/>
    <n v="76.504962320592611"/>
    <n v="99.985596363612473"/>
    <n v="414110.55719999992"/>
    <n v="1513778.4428000001"/>
    <n v="1978667"/>
  </r>
  <r>
    <s v="F1209"/>
    <x v="3"/>
    <s v="Abidjan"/>
    <x v="4"/>
    <x v="0"/>
    <x v="4"/>
    <n v="0.48"/>
    <n v="747"/>
    <n v="625"/>
    <n v="55"/>
    <x v="0"/>
    <n v="1.93"/>
    <x v="0"/>
    <n v="8435"/>
    <n v="7"/>
    <n v="0.16219999999999998"/>
    <n v="16.22"/>
    <n v="10328"/>
    <n v="248"/>
    <s v="Local Market"/>
    <s v="No"/>
    <n v="134687"/>
    <n v="77.813170085853187"/>
    <n v="94.183360342033581"/>
    <n v="21846.231400000004"/>
    <n v="112840.7686"/>
    <n v="145015"/>
  </r>
  <r>
    <s v="F0527"/>
    <x v="2"/>
    <s v="Borgou"/>
    <x v="3"/>
    <x v="0"/>
    <x v="2"/>
    <n v="0.73"/>
    <n v="6261"/>
    <n v="4862"/>
    <n v="2.6"/>
    <x v="2"/>
    <n v="1.01"/>
    <x v="0"/>
    <n v="200"/>
    <n v="14"/>
    <n v="0.22329999999999997"/>
    <n v="22.33"/>
    <n v="5778"/>
    <n v="105"/>
    <s v="Local Market"/>
    <s v="No"/>
    <n v="499427"/>
    <n v="76.781692758385219"/>
    <n v="99.960412109935575"/>
    <n v="111522.04909999995"/>
    <n v="387904.95090000005"/>
    <n v="505205"/>
  </r>
  <r>
    <s v="F0898"/>
    <x v="0"/>
    <s v="Kara"/>
    <x v="2"/>
    <x v="0"/>
    <x v="7"/>
    <n v="3.54"/>
    <n v="66731"/>
    <n v="45997"/>
    <n v="26.9"/>
    <x v="1"/>
    <n v="1.69"/>
    <x v="0"/>
    <n v="5393"/>
    <n v="5"/>
    <n v="0.31069999999999998"/>
    <n v="31.07"/>
    <n v="94625"/>
    <n v="317"/>
    <s v="Local Market"/>
    <s v="No"/>
    <n v="14335221"/>
    <n v="68.47798538737004"/>
    <n v="99.962626073764056"/>
    <n v="4453953.1646999996"/>
    <n v="9881267.8353000004"/>
    <n v="14429846"/>
  </r>
  <r>
    <s v="F0837"/>
    <x v="4"/>
    <s v="Central"/>
    <x v="1"/>
    <x v="0"/>
    <x v="5"/>
    <n v="4.7300000000000004"/>
    <n v="7234"/>
    <n v="6265"/>
    <n v="1"/>
    <x v="4"/>
    <n v="0.55000000000000004"/>
    <x v="0"/>
    <n v="222"/>
    <n v="3"/>
    <n v="0.13390000000000002"/>
    <n v="13.39"/>
    <n v="64290"/>
    <n v="182"/>
    <s v="Local Market"/>
    <s v="Yes"/>
    <n v="1064316"/>
    <n v="81.676341220939804"/>
    <n v="99.980329716482103"/>
    <n v="142511.91240000003"/>
    <n v="921804.08759999997"/>
    <n v="1128606"/>
  </r>
  <r>
    <s v="F0764"/>
    <x v="1"/>
    <s v="Kano"/>
    <x v="3"/>
    <x v="1"/>
    <x v="1"/>
    <n v="0.47"/>
    <n v="2428"/>
    <n v="1876"/>
    <n v="17.600000000000001"/>
    <x v="1"/>
    <n v="1.1399999999999999"/>
    <x v="0"/>
    <n v="4868"/>
    <n v="3"/>
    <n v="0.2273"/>
    <n v="22.73"/>
    <n v="5776"/>
    <n v="245"/>
    <s v="Local Market"/>
    <s v="No"/>
    <n v="444380"/>
    <n v="76.27854032824176"/>
    <n v="98.918597108557933"/>
    <n v="101007.57400000002"/>
    <n v="343372.42599999998"/>
    <n v="450156"/>
  </r>
  <r>
    <s v="F0907"/>
    <x v="2"/>
    <s v="Borgou"/>
    <x v="4"/>
    <x v="0"/>
    <x v="6"/>
    <n v="2.23"/>
    <n v="20909"/>
    <n v="16587"/>
    <n v="6.9"/>
    <x v="2"/>
    <n v="1.59"/>
    <x v="0"/>
    <n v="231"/>
    <n v="5"/>
    <n v="0.20670000000000002"/>
    <n v="20.67"/>
    <n v="54165"/>
    <n v="438"/>
    <s v="Local Market"/>
    <s v="No"/>
    <n v="7138059"/>
    <n v="78.732561787563895"/>
    <n v="99.996788197920409"/>
    <n v="1475436.7953000003"/>
    <n v="5662622.2046999997"/>
    <n v="7192224"/>
  </r>
  <r>
    <s v="F1438"/>
    <x v="2"/>
    <s v="Borgou"/>
    <x v="0"/>
    <x v="0"/>
    <x v="1"/>
    <n v="1.51"/>
    <n v="11450"/>
    <n v="8573"/>
    <n v="6"/>
    <x v="0"/>
    <n v="1.43"/>
    <x v="0"/>
    <n v="693"/>
    <n v="5"/>
    <n v="0.25120000000000003"/>
    <n v="25.12"/>
    <n v="20540"/>
    <n v="304"/>
    <s v="Export"/>
    <s v="Yes"/>
    <n v="2558898"/>
    <n v="74.283732440942558"/>
    <n v="99.973133682608378"/>
    <n v="642795.17760000029"/>
    <n v="1916102.8223999997"/>
    <n v="2579438"/>
  </r>
  <r>
    <s v="F0631"/>
    <x v="0"/>
    <s v="Kara"/>
    <x v="4"/>
    <x v="0"/>
    <x v="4"/>
    <n v="0.55000000000000004"/>
    <n v="943"/>
    <n v="752"/>
    <n v="40.6"/>
    <x v="0"/>
    <n v="2.1800000000000002"/>
    <x v="0"/>
    <n v="4393"/>
    <n v="14"/>
    <n v="0.20199999999999999"/>
    <n v="20.2"/>
    <n v="5947"/>
    <n v="305"/>
    <s v="Local Market"/>
    <s v="No"/>
    <n v="216727"/>
    <n v="77.668765100550587"/>
    <n v="98.027160782129926"/>
    <n v="43778.853999999992"/>
    <n v="172948.14600000001"/>
    <n v="222674"/>
  </r>
  <r>
    <s v="F1390"/>
    <x v="0"/>
    <s v="Lomé"/>
    <x v="3"/>
    <x v="0"/>
    <x v="7"/>
    <n v="3.74"/>
    <n v="96879"/>
    <n v="69617"/>
    <n v="52.5"/>
    <x v="3"/>
    <n v="2.36"/>
    <x v="0"/>
    <n v="8671"/>
    <n v="2"/>
    <n v="0.28139999999999998"/>
    <n v="28.14"/>
    <n v="109747"/>
    <n v="384"/>
    <s v="Local Market"/>
    <s v="No"/>
    <n v="26347181"/>
    <n v="71.561914771813278"/>
    <n v="99.967225975744427"/>
    <n v="7414096.7333999984"/>
    <n v="18933084.266600002"/>
    <n v="26456928"/>
  </r>
  <r>
    <s v="F0471"/>
    <x v="4"/>
    <s v="Eastern"/>
    <x v="2"/>
    <x v="0"/>
    <x v="1"/>
    <n v="2.2799999999999998"/>
    <n v="28019"/>
    <n v="20196"/>
    <n v="1"/>
    <x v="2"/>
    <n v="0.98"/>
    <x v="2"/>
    <n v="200"/>
    <n v="7"/>
    <n v="0.2792"/>
    <n v="27.92"/>
    <n v="43718"/>
    <n v="267"/>
    <s v="Processor"/>
    <s v="Yes"/>
    <n v="5294491"/>
    <n v="71.489690883215701"/>
    <n v="99.99625342507197"/>
    <n v="1478221.8872000002"/>
    <n v="3816269.1127999998"/>
    <n v="5338209"/>
  </r>
  <r>
    <s v="F1003"/>
    <x v="1"/>
    <s v="Kano"/>
    <x v="1"/>
    <x v="1"/>
    <x v="3"/>
    <n v="1.0900000000000001"/>
    <n v="2983"/>
    <n v="1873"/>
    <n v="15.9"/>
    <x v="1"/>
    <n v="0.47"/>
    <x v="0"/>
    <n v="4824"/>
    <n v="30"/>
    <n v="0.37189999999999995"/>
    <n v="37.19"/>
    <n v="31514"/>
    <n v="320"/>
    <s v="Local Market"/>
    <s v="Yes"/>
    <n v="557029"/>
    <n v="59.44678891771715"/>
    <n v="99.18034875956387"/>
    <n v="207159.08509999997"/>
    <n v="349869.91490000003"/>
    <n v="588543"/>
  </r>
  <r>
    <s v="F0749"/>
    <x v="4"/>
    <s v="Ashanti"/>
    <x v="4"/>
    <x v="1"/>
    <x v="5"/>
    <n v="2.6"/>
    <n v="4459"/>
    <n v="4167"/>
    <n v="13.1"/>
    <x v="1"/>
    <n v="1.05"/>
    <x v="0"/>
    <n v="2758"/>
    <n v="1"/>
    <n v="6.54E-2"/>
    <n v="6.54"/>
    <n v="19490"/>
    <n v="220"/>
    <s v="Local Market"/>
    <s v="Yes"/>
    <n v="885325"/>
    <n v="91.446842172156735"/>
    <n v="99.695186308803457"/>
    <n v="57900.255000000005"/>
    <n v="827424.745"/>
    <n v="904815"/>
  </r>
  <r>
    <s v="F1460"/>
    <x v="3"/>
    <s v="Sassandra"/>
    <x v="1"/>
    <x v="0"/>
    <x v="7"/>
    <n v="1.75"/>
    <n v="32899"/>
    <n v="23042"/>
    <n v="35.799999999999997"/>
    <x v="4"/>
    <n v="1.1399999999999999"/>
    <x v="1"/>
    <n v="7115"/>
    <n v="1"/>
    <n v="0.29960000000000003"/>
    <n v="29.96"/>
    <n v="63598"/>
    <n v="418"/>
    <s v="Local Market"/>
    <s v="Yes"/>
    <n v="9464528"/>
    <n v="69.572499473663541"/>
    <n v="99.925326344340959"/>
    <n v="2835572.588800001"/>
    <n v="6628955.411199999"/>
    <n v="9528126"/>
  </r>
  <r>
    <s v="F0893"/>
    <x v="0"/>
    <s v="Central"/>
    <x v="2"/>
    <x v="0"/>
    <x v="0"/>
    <n v="2.91"/>
    <n v="29938"/>
    <n v="24267"/>
    <n v="19.8"/>
    <x v="1"/>
    <n v="0.8"/>
    <x v="0"/>
    <n v="4419"/>
    <n v="7"/>
    <n v="0.18940000000000001"/>
    <n v="18.940000000000001"/>
    <n v="45029"/>
    <n v="326"/>
    <s v="Export"/>
    <s v="No"/>
    <n v="7782484"/>
    <n v="80.593689597193901"/>
    <n v="99.943545286989618"/>
    <n v="1474002.4696000004"/>
    <n v="6308481.5303999996"/>
    <n v="7827513"/>
  </r>
  <r>
    <s v="F1043"/>
    <x v="4"/>
    <s v="Eastern"/>
    <x v="1"/>
    <x v="0"/>
    <x v="2"/>
    <n v="2.14"/>
    <n v="16994"/>
    <n v="13528"/>
    <n v="94.8"/>
    <x v="1"/>
    <n v="3.85"/>
    <x v="1"/>
    <n v="20893"/>
    <n v="14"/>
    <n v="0.2039"/>
    <n v="20.39"/>
    <n v="22692"/>
    <n v="106"/>
    <s v="Local Market"/>
    <s v="Yes"/>
    <n v="1376044"/>
    <n v="78.318469561089444"/>
    <n v="98.50629425424097"/>
    <n v="280575.37159999995"/>
    <n v="1095468.6284"/>
    <n v="1398736"/>
  </r>
  <r>
    <s v="F0256"/>
    <x v="3"/>
    <s v="Bouaké"/>
    <x v="0"/>
    <x v="0"/>
    <x v="0"/>
    <n v="0.65"/>
    <n v="7864"/>
    <n v="6629"/>
    <n v="67.8"/>
    <x v="0"/>
    <n v="2.61"/>
    <x v="0"/>
    <n v="10908"/>
    <n v="7"/>
    <n v="0.157"/>
    <n v="15.7"/>
    <n v="9082"/>
    <n v="267"/>
    <s v="Local Market"/>
    <s v="No"/>
    <n v="1732254"/>
    <n v="83.860330344057672"/>
    <n v="99.373584420238259"/>
    <n v="271963.87800000003"/>
    <n v="1460290.122"/>
    <n v="1741336"/>
  </r>
  <r>
    <s v="F0311"/>
    <x v="2"/>
    <s v="Ouémé"/>
    <x v="4"/>
    <x v="1"/>
    <x v="5"/>
    <n v="1.27"/>
    <n v="1624"/>
    <n v="1380"/>
    <n v="5.4"/>
    <x v="2"/>
    <n v="1.07"/>
    <x v="0"/>
    <n v="200"/>
    <n v="7"/>
    <n v="0.15"/>
    <n v="15"/>
    <n v="13972"/>
    <n v="244"/>
    <s v="Processor"/>
    <s v="Yes"/>
    <n v="319181"/>
    <n v="81.435211449394117"/>
    <n v="99.939967522429626"/>
    <n v="47877.150000000023"/>
    <n v="271303.84999999998"/>
    <n v="333153"/>
  </r>
  <r>
    <s v="F0672"/>
    <x v="3"/>
    <s v="Yamoussoukro"/>
    <x v="0"/>
    <x v="1"/>
    <x v="7"/>
    <n v="0.56999999999999995"/>
    <n v="16199"/>
    <n v="11775"/>
    <n v="23.8"/>
    <x v="1"/>
    <n v="2.1"/>
    <x v="0"/>
    <n v="6178"/>
    <n v="4"/>
    <n v="0.27310000000000001"/>
    <n v="27.31"/>
    <n v="15191"/>
    <n v="511"/>
    <s v="Local Market"/>
    <s v="No"/>
    <n v="5935486"/>
    <n v="72.504435602873428"/>
    <n v="99.896179880037181"/>
    <n v="1620981.2265999997"/>
    <n v="4314504.7734000003"/>
    <n v="5950677"/>
  </r>
  <r>
    <s v="F1429"/>
    <x v="0"/>
    <s v="Kara"/>
    <x v="1"/>
    <x v="1"/>
    <x v="3"/>
    <n v="0.68"/>
    <n v="1756"/>
    <n v="1639"/>
    <n v="6.8"/>
    <x v="1"/>
    <n v="0.21"/>
    <x v="2"/>
    <n v="1231"/>
    <n v="3"/>
    <n v="6.6500000000000004E-2"/>
    <n v="6.65"/>
    <n v="16326"/>
    <n v="280"/>
    <s v="Local Market"/>
    <s v="No"/>
    <n v="436774"/>
    <n v="89.986433237695877"/>
    <n v="99.728316045023163"/>
    <n v="29045.47100000002"/>
    <n v="407728.52899999998"/>
    <n v="453100"/>
  </r>
  <r>
    <s v="F0094"/>
    <x v="2"/>
    <s v="Atlantique"/>
    <x v="1"/>
    <x v="0"/>
    <x v="5"/>
    <n v="2.35"/>
    <n v="3088"/>
    <n v="2498"/>
    <n v="35"/>
    <x v="1"/>
    <n v="0.96"/>
    <x v="0"/>
    <n v="7553"/>
    <n v="14"/>
    <n v="0.19079999999999997"/>
    <n v="19.079999999999998"/>
    <n v="25816"/>
    <n v="158"/>
    <s v="Export"/>
    <s v="Yes"/>
    <n v="357369"/>
    <n v="75.468245051345946"/>
    <n v="98.028889439826713"/>
    <n v="68186.005200000014"/>
    <n v="289182.99479999999"/>
    <n v="383185"/>
  </r>
  <r>
    <s v="F0388"/>
    <x v="4"/>
    <s v="Central"/>
    <x v="3"/>
    <x v="1"/>
    <x v="3"/>
    <n v="0.82"/>
    <n v="2057"/>
    <n v="1319"/>
    <n v="22.6"/>
    <x v="0"/>
    <n v="2.08"/>
    <x v="0"/>
    <n v="3749"/>
    <n v="30"/>
    <n v="0.35840000000000005"/>
    <n v="35.840000000000003"/>
    <n v="24605"/>
    <n v="358"/>
    <s v="Local Market"/>
    <s v="No"/>
    <n v="439126"/>
    <n v="60.755748828523423"/>
    <n v="99.191557174310105"/>
    <n v="157382.75840000005"/>
    <n v="281743.24159999995"/>
    <n v="463731"/>
  </r>
  <r>
    <s v="F0462"/>
    <x v="2"/>
    <s v="Borgou"/>
    <x v="4"/>
    <x v="0"/>
    <x v="3"/>
    <n v="2.69"/>
    <n v="9103"/>
    <n v="7025"/>
    <n v="28.5"/>
    <x v="3"/>
    <n v="1.29"/>
    <x v="0"/>
    <n v="4394"/>
    <n v="14"/>
    <n v="0.22820000000000001"/>
    <n v="22.82"/>
    <n v="85790"/>
    <n v="346"/>
    <s v="Export"/>
    <s v="No"/>
    <n v="2316160"/>
    <n v="74.423376340057047"/>
    <n v="99.817065301109523"/>
    <n v="528547.71199999982"/>
    <n v="1787612.2880000002"/>
    <n v="2401950"/>
  </r>
  <r>
    <s v="F1197"/>
    <x v="2"/>
    <s v="Ouémé"/>
    <x v="4"/>
    <x v="0"/>
    <x v="7"/>
    <n v="1.81"/>
    <n v="42512"/>
    <n v="31254"/>
    <n v="33.9"/>
    <x v="1"/>
    <n v="0.99"/>
    <x v="0"/>
    <n v="8415"/>
    <n v="2"/>
    <n v="0.26479999999999998"/>
    <n v="26.48"/>
    <n v="67071"/>
    <n v="414"/>
    <s v="Local Market"/>
    <s v="Yes"/>
    <n v="12734279"/>
    <n v="73.134801570146905"/>
    <n v="99.934264745515122"/>
    <n v="3372037.0791999996"/>
    <n v="9362241.9208000004"/>
    <n v="12801350"/>
  </r>
  <r>
    <s v="F0523"/>
    <x v="2"/>
    <s v="Atlantique"/>
    <x v="2"/>
    <x v="1"/>
    <x v="3"/>
    <n v="2.7"/>
    <n v="6861"/>
    <n v="5250"/>
    <n v="15.1"/>
    <x v="0"/>
    <n v="1.17"/>
    <x v="1"/>
    <n v="1982"/>
    <n v="14"/>
    <n v="0.23480000000000001"/>
    <n v="23.48"/>
    <n v="59239"/>
    <n v="291"/>
    <s v="Local Market"/>
    <s v="Yes"/>
    <n v="1451252"/>
    <n v="73.519010070235453"/>
    <n v="99.868784388652429"/>
    <n v="340753.96959999995"/>
    <n v="1110498.0304"/>
    <n v="1510491"/>
  </r>
  <r>
    <s v="F0651"/>
    <x v="2"/>
    <s v="Ouémé"/>
    <x v="2"/>
    <x v="1"/>
    <x v="2"/>
    <n v="0.66"/>
    <n v="4911"/>
    <n v="4028"/>
    <n v="34.4"/>
    <x v="2"/>
    <n v="1.29"/>
    <x v="0"/>
    <n v="1227"/>
    <n v="7"/>
    <n v="0.17960000000000001"/>
    <n v="17.96"/>
    <n v="4488"/>
    <n v="102"/>
    <s v="Local Market"/>
    <s v="Yes"/>
    <n v="401033"/>
    <n v="81.132043272728168"/>
    <n v="99.697426273855115"/>
    <n v="72025.526799999992"/>
    <n v="329007.47320000001"/>
    <n v="405521"/>
  </r>
  <r>
    <s v="F0640"/>
    <x v="2"/>
    <s v="Mono"/>
    <x v="4"/>
    <x v="0"/>
    <x v="3"/>
    <n v="1.27"/>
    <n v="3876"/>
    <n v="3043"/>
    <n v="24.1"/>
    <x v="1"/>
    <n v="0.97"/>
    <x v="0"/>
    <n v="5904"/>
    <n v="14"/>
    <n v="0.2147"/>
    <n v="21.47"/>
    <n v="35068"/>
    <n v="350"/>
    <s v="Processor"/>
    <s v="No"/>
    <n v="1013428"/>
    <n v="75.903485411484652"/>
    <n v="99.436907723062362"/>
    <n v="217582.99159999995"/>
    <n v="795845.00840000005"/>
    <n v="1048496"/>
  </r>
  <r>
    <s v="F0231"/>
    <x v="2"/>
    <s v="Borgou"/>
    <x v="1"/>
    <x v="0"/>
    <x v="1"/>
    <n v="1.05"/>
    <n v="12148"/>
    <n v="9053"/>
    <n v="41.4"/>
    <x v="4"/>
    <n v="1.1100000000000001"/>
    <x v="0"/>
    <n v="6709"/>
    <n v="4"/>
    <n v="0.25469999999999998"/>
    <n v="25.47"/>
    <n v="25191"/>
    <n v="264"/>
    <s v="Export"/>
    <s v="Yes"/>
    <n v="2334193"/>
    <n v="73.734247706180938"/>
    <n v="99.715646117800233"/>
    <n v="594518.95709999977"/>
    <n v="1739674.0429000002"/>
    <n v="2359384"/>
  </r>
  <r>
    <s v="F1325"/>
    <x v="0"/>
    <s v="Kara"/>
    <x v="4"/>
    <x v="0"/>
    <x v="6"/>
    <n v="4.08"/>
    <n v="78004"/>
    <n v="62176"/>
    <n v="51.6"/>
    <x v="1"/>
    <n v="1.33"/>
    <x v="0"/>
    <n v="12029"/>
    <n v="5"/>
    <n v="0.2029"/>
    <n v="20.29"/>
    <n v="65799"/>
    <n v="349"/>
    <s v="Local Market"/>
    <s v="No"/>
    <n v="21404602"/>
    <n v="79.465717730190505"/>
    <n v="99.943974031970811"/>
    <n v="4342993.7457999997"/>
    <n v="17061608.2542"/>
    <n v="21470401"/>
  </r>
  <r>
    <s v="F0406"/>
    <x v="1"/>
    <s v="Kaduna"/>
    <x v="0"/>
    <x v="0"/>
    <x v="1"/>
    <n v="2.54"/>
    <n v="31897"/>
    <n v="24541"/>
    <n v="16.3"/>
    <x v="2"/>
    <n v="0.78"/>
    <x v="0"/>
    <n v="631"/>
    <n v="3"/>
    <n v="0.2306"/>
    <n v="23.06"/>
    <n v="43231"/>
    <n v="354"/>
    <s v="Local Market"/>
    <s v="Yes"/>
    <n v="8556777"/>
    <n v="76.553233715596534"/>
    <n v="99.992662797522982"/>
    <n v="1973192.7762000002"/>
    <n v="6583584.2237999998"/>
    <n v="8600008"/>
  </r>
  <r>
    <s v="F0104"/>
    <x v="3"/>
    <s v="Abidjan"/>
    <x v="2"/>
    <x v="0"/>
    <x v="6"/>
    <n v="5.69"/>
    <n v="48666"/>
    <n v="40081"/>
    <n v="11.4"/>
    <x v="1"/>
    <n v="0.35"/>
    <x v="2"/>
    <n v="3340"/>
    <n v="2"/>
    <n v="0.1764"/>
    <n v="17.64"/>
    <n v="191535"/>
    <n v="399"/>
    <s v="Local Market"/>
    <s v="No"/>
    <n v="15637521"/>
    <n v="81.363426192945425"/>
    <n v="99.978899562930351"/>
    <n v="2758458.7043999992"/>
    <n v="12879062.295600001"/>
    <n v="15829056"/>
  </r>
  <r>
    <s v="F0741"/>
    <x v="1"/>
    <s v="Kaduna"/>
    <x v="4"/>
    <x v="0"/>
    <x v="7"/>
    <n v="1.76"/>
    <n v="51782"/>
    <n v="37210"/>
    <n v="1"/>
    <x v="1"/>
    <n v="0.39"/>
    <x v="0"/>
    <n v="227"/>
    <n v="1"/>
    <n v="0.28139999999999998"/>
    <n v="28.14"/>
    <n v="44668"/>
    <n v="486"/>
    <s v="Local Market"/>
    <s v="No"/>
    <n v="17858325"/>
    <n v="71.680709169690232"/>
    <n v="99.998732055584227"/>
    <n v="5025332.6549999993"/>
    <n v="12832992.345000001"/>
    <n v="17902993"/>
  </r>
  <r>
    <s v="F0754"/>
    <x v="1"/>
    <s v="Rivers"/>
    <x v="3"/>
    <x v="1"/>
    <x v="2"/>
    <n v="1.34"/>
    <n v="15734"/>
    <n v="8973"/>
    <n v="5.6"/>
    <x v="2"/>
    <n v="0.34"/>
    <x v="1"/>
    <n v="230"/>
    <n v="30"/>
    <n v="0.42969999999999997"/>
    <n v="42.97"/>
    <n v="8240"/>
    <n v="100"/>
    <s v="Local Market"/>
    <s v="No"/>
    <n v="879857"/>
    <n v="56.500860502850479"/>
    <n v="99.974101928055163"/>
    <n v="378074.55289999995"/>
    <n v="501782.44710000005"/>
    <n v="888097"/>
  </r>
  <r>
    <s v="F0551"/>
    <x v="0"/>
    <s v="Central"/>
    <x v="2"/>
    <x v="0"/>
    <x v="5"/>
    <n v="1.19"/>
    <n v="2326"/>
    <n v="1541"/>
    <n v="3.1"/>
    <x v="1"/>
    <n v="1.1499999999999999"/>
    <x v="0"/>
    <n v="721"/>
    <n v="30"/>
    <n v="0.33740000000000003"/>
    <n v="33.74"/>
    <n v="15770"/>
    <n v="170"/>
    <s v="Local Market"/>
    <s v="No"/>
    <n v="242860"/>
    <n v="62.219787340989051"/>
    <n v="99.721223369292034"/>
    <n v="81940.964000000007"/>
    <n v="160919.03599999999"/>
    <n v="258630"/>
  </r>
  <r>
    <s v="F0195"/>
    <x v="4"/>
    <s v="Greater Accra"/>
    <x v="0"/>
    <x v="0"/>
    <x v="3"/>
    <n v="0.75"/>
    <n v="1371"/>
    <n v="1152"/>
    <n v="29.9"/>
    <x v="0"/>
    <n v="1.46"/>
    <x v="1"/>
    <n v="3889"/>
    <n v="7"/>
    <n v="0.15920000000000001"/>
    <n v="15.92"/>
    <n v="13491"/>
    <n v="292"/>
    <s v="Processor"/>
    <s v="No"/>
    <n v="315641"/>
    <n v="80.633591628890528"/>
    <n v="98.818407204404309"/>
    <n v="50250.04720000003"/>
    <n v="265390.95279999997"/>
    <n v="329132"/>
  </r>
  <r>
    <s v="F0975"/>
    <x v="2"/>
    <s v="Ouémé"/>
    <x v="4"/>
    <x v="0"/>
    <x v="2"/>
    <n v="0.83"/>
    <n v="7609"/>
    <n v="6623"/>
    <n v="1.9"/>
    <x v="2"/>
    <n v="1.43"/>
    <x v="0"/>
    <n v="200"/>
    <n v="3"/>
    <n v="0.1295"/>
    <n v="12.95"/>
    <n v="10312"/>
    <n v="91"/>
    <s v="Local Market"/>
    <s v="Yes"/>
    <n v="586155"/>
    <n v="85.545038954376366"/>
    <n v="99.966469226294166"/>
    <n v="75907.072499999951"/>
    <n v="510247.92750000005"/>
    <n v="596467"/>
  </r>
  <r>
    <s v="F1089"/>
    <x v="2"/>
    <s v="Ouémé"/>
    <x v="2"/>
    <x v="0"/>
    <x v="3"/>
    <n v="0.87"/>
    <n v="1776"/>
    <n v="1491"/>
    <n v="7.1"/>
    <x v="1"/>
    <n v="1.57"/>
    <x v="0"/>
    <n v="1431"/>
    <n v="14"/>
    <n v="0.16020000000000001"/>
    <n v="16.02"/>
    <n v="17219"/>
    <n v="370"/>
    <s v="Local Market"/>
    <s v="No"/>
    <n v="527504"/>
    <n v="81.325345028574162"/>
    <n v="99.737297672394959"/>
    <n v="84506.140799999994"/>
    <n v="442997.85920000001"/>
    <n v="544723"/>
  </r>
  <r>
    <s v="F0694"/>
    <x v="4"/>
    <s v="Ashanti"/>
    <x v="4"/>
    <x v="1"/>
    <x v="6"/>
    <n v="6.45"/>
    <n v="49440"/>
    <n v="39705"/>
    <n v="6.2"/>
    <x v="0"/>
    <n v="1.21"/>
    <x v="0"/>
    <n v="874"/>
    <n v="2"/>
    <n v="0.19690000000000002"/>
    <n v="19.690000000000001"/>
    <n v="193573"/>
    <n v="391"/>
    <s v="Local Market"/>
    <s v="No"/>
    <n v="15174962"/>
    <n v="79.298462619891865"/>
    <n v="99.994313055863813"/>
    <n v="2987950.0178000014"/>
    <n v="12187011.982199999"/>
    <n v="15368535"/>
  </r>
  <r>
    <s v="F0361"/>
    <x v="3"/>
    <s v="Korhogo"/>
    <x v="4"/>
    <x v="0"/>
    <x v="2"/>
    <n v="1.01"/>
    <n v="14398"/>
    <n v="12565"/>
    <n v="5.7"/>
    <x v="1"/>
    <n v="0.85"/>
    <x v="0"/>
    <n v="1658"/>
    <n v="3"/>
    <n v="0.1273"/>
    <n v="12.73"/>
    <n v="7803"/>
    <n v="115"/>
    <s v="Local Market"/>
    <s v="No"/>
    <n v="1421065"/>
    <n v="86.793421470702697"/>
    <n v="99.883964089055112"/>
    <n v="180901.57449999987"/>
    <n v="1240163.4255000001"/>
    <n v="1428868"/>
  </r>
  <r>
    <s v="F0378"/>
    <x v="2"/>
    <s v="Zou"/>
    <x v="4"/>
    <x v="1"/>
    <x v="0"/>
    <n v="0.25"/>
    <n v="1582"/>
    <n v="1205"/>
    <n v="9.3000000000000007"/>
    <x v="2"/>
    <n v="1.18"/>
    <x v="0"/>
    <n v="359"/>
    <n v="14"/>
    <n v="0.2379"/>
    <n v="23.79"/>
    <n v="3306"/>
    <n v="368"/>
    <s v="Local Market"/>
    <s v="No"/>
    <n v="435341"/>
    <n v="75.63561955285229"/>
    <n v="99.918157424990937"/>
    <n v="103567.62390000001"/>
    <n v="331773.37609999999"/>
    <n v="438647"/>
  </r>
  <r>
    <s v="F0465"/>
    <x v="4"/>
    <s v="Northern"/>
    <x v="0"/>
    <x v="0"/>
    <x v="3"/>
    <n v="0.37"/>
    <n v="846"/>
    <n v="752"/>
    <n v="31.7"/>
    <x v="2"/>
    <n v="1.03"/>
    <x v="0"/>
    <n v="1076"/>
    <n v="1"/>
    <n v="0.1106"/>
    <n v="11.06"/>
    <n v="9664"/>
    <n v="403"/>
    <s v="Local Market"/>
    <s v="No"/>
    <n v="289286"/>
    <n v="86.064883224619493"/>
    <n v="99.640073590901494"/>
    <n v="31995.031600000017"/>
    <n v="257290.96839999998"/>
    <n v="298950"/>
  </r>
  <r>
    <s v="F1345"/>
    <x v="0"/>
    <s v="Kara"/>
    <x v="2"/>
    <x v="0"/>
    <x v="3"/>
    <n v="0.66"/>
    <n v="2458"/>
    <n v="2001"/>
    <n v="104.2"/>
    <x v="1"/>
    <n v="2.37"/>
    <x v="2"/>
    <n v="23288"/>
    <n v="14"/>
    <n v="0.18579999999999999"/>
    <n v="18.579999999999998"/>
    <n v="16620"/>
    <n v="341"/>
    <s v="Local Market"/>
    <s v="Yes"/>
    <n v="635610"/>
    <n v="79.345271146681384"/>
    <n v="96.429480398019109"/>
    <n v="118096.33799999999"/>
    <n v="517513.66200000001"/>
    <n v="652230"/>
  </r>
  <r>
    <s v="F0776"/>
    <x v="0"/>
    <s v="Plateaux"/>
    <x v="0"/>
    <x v="0"/>
    <x v="3"/>
    <n v="5.72"/>
    <n v="16029"/>
    <n v="6411"/>
    <n v="29.5"/>
    <x v="4"/>
    <n v="0.74"/>
    <x v="0"/>
    <n v="4629"/>
    <n v="60"/>
    <n v="0.6"/>
    <n v="60"/>
    <n v="136499"/>
    <n v="333"/>
    <s v="Local Market"/>
    <s v="No"/>
    <n v="1972387"/>
    <n v="37.410974324833113"/>
    <n v="99.780500226185765"/>
    <n v="1183432.2"/>
    <n v="788954.8"/>
    <n v="2108886"/>
  </r>
  <r>
    <s v="F0085"/>
    <x v="1"/>
    <s v="Ogun"/>
    <x v="1"/>
    <x v="1"/>
    <x v="3"/>
    <n v="3.73"/>
    <n v="12286"/>
    <n v="10106"/>
    <n v="18.100000000000001"/>
    <x v="1"/>
    <n v="1.48"/>
    <x v="2"/>
    <n v="4073"/>
    <n v="14"/>
    <n v="0.17739999999999997"/>
    <n v="17.739999999999998"/>
    <n v="62376"/>
    <n v="283"/>
    <s v="Local Market"/>
    <s v="No"/>
    <n v="2764950"/>
    <n v="80.445193444265001"/>
    <n v="99.855941621164305"/>
    <n v="490502.12999999989"/>
    <n v="2274447.87"/>
    <n v="2827326"/>
  </r>
  <r>
    <s v="F0979"/>
    <x v="1"/>
    <s v="Ogun"/>
    <x v="0"/>
    <x v="0"/>
    <x v="5"/>
    <n v="7.45"/>
    <n v="11838"/>
    <n v="7774"/>
    <n v="9.4"/>
    <x v="1"/>
    <n v="0.64"/>
    <x v="1"/>
    <n v="2780"/>
    <n v="30"/>
    <n v="0.34329999999999999"/>
    <n v="34.33"/>
    <n v="59629"/>
    <n v="278"/>
    <s v="Local Market"/>
    <s v="Yes"/>
    <n v="2077152"/>
    <n v="63.837413305341073"/>
    <n v="99.869897757421086"/>
    <n v="713086.28159999987"/>
    <n v="1364065.7184000001"/>
    <n v="2136781"/>
  </r>
  <r>
    <s v="F1447"/>
    <x v="1"/>
    <s v="Rivers"/>
    <x v="2"/>
    <x v="0"/>
    <x v="2"/>
    <n v="6.69"/>
    <n v="80912"/>
    <n v="62277"/>
    <n v="18.399999999999999"/>
    <x v="1"/>
    <n v="1.2"/>
    <x v="2"/>
    <n v="5145"/>
    <n v="14"/>
    <n v="0.2303"/>
    <n v="23.03"/>
    <n v="44527"/>
    <n v="108"/>
    <s v="Local Market"/>
    <s v="Yes"/>
    <n v="6608985"/>
    <n v="76.454897120498174"/>
    <n v="99.922672417213647"/>
    <n v="1522049.2454999993"/>
    <n v="5086935.7545000007"/>
    <n v="6653512"/>
  </r>
  <r>
    <s v="F0519"/>
    <x v="3"/>
    <s v="Bouaké"/>
    <x v="2"/>
    <x v="1"/>
    <x v="7"/>
    <n v="1.71"/>
    <n v="44101"/>
    <n v="33419"/>
    <n v="3.4"/>
    <x v="1"/>
    <n v="0.71"/>
    <x v="2"/>
    <n v="880"/>
    <n v="1"/>
    <n v="0.2422"/>
    <n v="24.22"/>
    <n v="60165"/>
    <n v="411"/>
    <s v="Local Market"/>
    <s v="No"/>
    <n v="13536812"/>
    <n v="75.444682546716081"/>
    <n v="99.99352797316638"/>
    <n v="3278615.8663999997"/>
    <n v="10258196.1336"/>
    <n v="13596977"/>
  </r>
  <r>
    <s v="F0100"/>
    <x v="1"/>
    <s v="Kaduna"/>
    <x v="1"/>
    <x v="0"/>
    <x v="2"/>
    <n v="5.46"/>
    <n v="47743"/>
    <n v="37239"/>
    <n v="4.5999999999999996"/>
    <x v="0"/>
    <n v="0.2"/>
    <x v="2"/>
    <n v="851"/>
    <n v="14"/>
    <n v="0.22"/>
    <n v="22"/>
    <n v="58042"/>
    <n v="87"/>
    <s v="Processor"/>
    <s v="No"/>
    <n v="3148503"/>
    <n v="76.588113998088275"/>
    <n v="99.973460531506646"/>
    <n v="692670.66000000015"/>
    <n v="2455832.34"/>
    <n v="3206545"/>
  </r>
  <r>
    <s v="F1028"/>
    <x v="3"/>
    <s v="Bouaké"/>
    <x v="3"/>
    <x v="1"/>
    <x v="2"/>
    <n v="1"/>
    <n v="13312"/>
    <n v="9884"/>
    <n v="2.4"/>
    <x v="2"/>
    <n v="1.17"/>
    <x v="1"/>
    <n v="200"/>
    <n v="14"/>
    <n v="0.25750000000000001"/>
    <n v="25.75"/>
    <n v="8888"/>
    <n v="104"/>
    <s v="Export"/>
    <s v="No"/>
    <n v="1008569"/>
    <n v="73.601388805620289"/>
    <n v="99.980343149636781"/>
    <n v="259706.51750000007"/>
    <n v="748862.48249999993"/>
    <n v="1017457"/>
  </r>
  <r>
    <s v="F0523"/>
    <x v="2"/>
    <s v="Borgou"/>
    <x v="4"/>
    <x v="1"/>
    <x v="5"/>
    <n v="1.59"/>
    <n v="1671"/>
    <n v="1364"/>
    <n v="55.4"/>
    <x v="1"/>
    <n v="3.03"/>
    <x v="1"/>
    <n v="12560"/>
    <n v="7"/>
    <n v="0.18350000000000002"/>
    <n v="18.350000000000001"/>
    <n v="15837"/>
    <n v="232"/>
    <s v="Export"/>
    <s v="No"/>
    <n v="284887"/>
    <n v="77.350073655577873"/>
    <n v="95.823412830369364"/>
    <n v="52276.76449999999"/>
    <n v="232610.23550000001"/>
    <n v="300724"/>
  </r>
  <r>
    <s v="F0705"/>
    <x v="4"/>
    <s v="Northern"/>
    <x v="3"/>
    <x v="0"/>
    <x v="0"/>
    <n v="1.1399999999999999"/>
    <n v="9414"/>
    <n v="8230"/>
    <n v="19.3"/>
    <x v="1"/>
    <n v="0.77"/>
    <x v="2"/>
    <n v="4942"/>
    <n v="3"/>
    <n v="0.12570000000000001"/>
    <n v="12.57"/>
    <n v="10976"/>
    <n v="308"/>
    <s v="Processor"/>
    <s v="Yes"/>
    <n v="2493574"/>
    <n v="87.046844670699315"/>
    <n v="99.802679123994338"/>
    <n v="313442.2518000002"/>
    <n v="2180131.7481999998"/>
    <n v="2504550"/>
  </r>
  <r>
    <s v="F0625"/>
    <x v="2"/>
    <s v="Zou"/>
    <x v="3"/>
    <x v="1"/>
    <x v="7"/>
    <n v="3.4"/>
    <n v="91001"/>
    <n v="62981"/>
    <n v="44.4"/>
    <x v="0"/>
    <n v="2.25"/>
    <x v="0"/>
    <n v="4904"/>
    <n v="2"/>
    <n v="0.30790000000000001"/>
    <n v="30.79"/>
    <n v="133052"/>
    <n v="348"/>
    <s v="Processor"/>
    <s v="Yes"/>
    <n v="21560259"/>
    <n v="68.785512980936829"/>
    <n v="99.977393953371148"/>
    <n v="6638403.746100001"/>
    <n v="14921855.253899999"/>
    <n v="21693311"/>
  </r>
  <r>
    <s v="F1389"/>
    <x v="1"/>
    <s v="Kano"/>
    <x v="2"/>
    <x v="0"/>
    <x v="4"/>
    <n v="1.46"/>
    <n v="2755"/>
    <n v="2362"/>
    <n v="11.4"/>
    <x v="0"/>
    <n v="0.91"/>
    <x v="0"/>
    <n v="1807"/>
    <n v="7"/>
    <n v="0.14249999999999999"/>
    <n v="14.25"/>
    <n v="22686"/>
    <n v="206"/>
    <s v="Local Market"/>
    <s v="No"/>
    <n v="457214"/>
    <n v="81.696396124192532"/>
    <n v="99.62346322150448"/>
    <n v="65152.994999999995"/>
    <n v="392061.005"/>
    <n v="479900"/>
  </r>
  <r>
    <s v="F1487"/>
    <x v="1"/>
    <s v="Kano"/>
    <x v="4"/>
    <x v="1"/>
    <x v="4"/>
    <n v="4.01"/>
    <n v="7080"/>
    <n v="6114"/>
    <n v="97.6"/>
    <x v="1"/>
    <n v="3.14"/>
    <x v="1"/>
    <n v="24273"/>
    <n v="7"/>
    <n v="0.1363"/>
    <n v="13.63"/>
    <n v="65978"/>
    <n v="326"/>
    <s v="Local Market"/>
    <s v="No"/>
    <n v="1882982"/>
    <n v="83.446122721861926"/>
    <n v="98.754566538051051"/>
    <n v="256650.44659999991"/>
    <n v="1626331.5534000001"/>
    <n v="1948960"/>
  </r>
  <r>
    <s v="F0253"/>
    <x v="2"/>
    <s v="Mono"/>
    <x v="4"/>
    <x v="1"/>
    <x v="5"/>
    <n v="0.86"/>
    <n v="1415"/>
    <n v="818"/>
    <n v="50.3"/>
    <x v="3"/>
    <n v="2.04"/>
    <x v="0"/>
    <n v="8006"/>
    <n v="30"/>
    <n v="0.42180000000000001"/>
    <n v="42.18"/>
    <n v="7581"/>
    <n v="173"/>
    <s v="Local Market"/>
    <s v="Yes"/>
    <n v="124512"/>
    <n v="54.50163021507575"/>
    <n v="93.939118651253281"/>
    <n v="52519.161599999992"/>
    <n v="71992.838400000008"/>
    <n v="132093"/>
  </r>
  <r>
    <s v="F0693"/>
    <x v="2"/>
    <s v="Mono"/>
    <x v="4"/>
    <x v="0"/>
    <x v="5"/>
    <n v="0.74"/>
    <n v="1324"/>
    <n v="860"/>
    <n v="4.4000000000000004"/>
    <x v="1"/>
    <n v="0.57999999999999996"/>
    <x v="0"/>
    <n v="947"/>
    <n v="30"/>
    <n v="0.34970000000000001"/>
    <n v="34.97"/>
    <n v="10104"/>
    <n v="202"/>
    <s v="Local Market"/>
    <s v="Yes"/>
    <n v="160932"/>
    <n v="61.188334385743346"/>
    <n v="99.446315395589238"/>
    <n v="56277.920400000003"/>
    <n v="104654.0796"/>
    <n v="171036"/>
  </r>
  <r>
    <s v="F1304"/>
    <x v="2"/>
    <s v="Ouémé"/>
    <x v="3"/>
    <x v="1"/>
    <x v="7"/>
    <n v="5.01"/>
    <n v="87159"/>
    <n v="60741"/>
    <n v="3.8"/>
    <x v="0"/>
    <n v="1.51"/>
    <x v="0"/>
    <n v="454"/>
    <n v="7"/>
    <n v="0.30309999999999998"/>
    <n v="30.31"/>
    <n v="94806"/>
    <n v="304"/>
    <s v="Processor"/>
    <s v="Yes"/>
    <n v="18185352"/>
    <n v="69.328568214782393"/>
    <n v="99.997516432844833"/>
    <n v="5511980.1911999993"/>
    <n v="12673371.808800001"/>
    <n v="18280158"/>
  </r>
  <r>
    <s v="F0387"/>
    <x v="3"/>
    <s v="Yamoussoukro"/>
    <x v="2"/>
    <x v="1"/>
    <x v="5"/>
    <n v="1.29"/>
    <n v="1665"/>
    <n v="1290"/>
    <n v="111.7"/>
    <x v="1"/>
    <n v="3.14"/>
    <x v="2"/>
    <n v="28722"/>
    <n v="14"/>
    <n v="0.2248"/>
    <n v="22.48"/>
    <n v="17756"/>
    <n v="238"/>
    <s v="Local Market"/>
    <s v="No"/>
    <n v="257472"/>
    <n v="72.518891391864202"/>
    <n v="89.564288517156683"/>
    <n v="57879.705599999987"/>
    <n v="199592.29440000001"/>
    <n v="275228"/>
  </r>
  <r>
    <s v="F0158"/>
    <x v="4"/>
    <s v="Greater Accra"/>
    <x v="4"/>
    <x v="0"/>
    <x v="0"/>
    <n v="5.74"/>
    <n v="31758"/>
    <n v="26362"/>
    <n v="9.5"/>
    <x v="2"/>
    <n v="0.56999999999999995"/>
    <x v="0"/>
    <n v="311"/>
    <n v="7"/>
    <n v="0.1699"/>
    <n v="16.989999999999998"/>
    <n v="99397"/>
    <n v="317"/>
    <s v="Local Market"/>
    <s v="No"/>
    <n v="8173479"/>
    <n v="82.01265095596743"/>
    <n v="99.996240726924952"/>
    <n v="1388674.0820999993"/>
    <n v="6784804.9179000007"/>
    <n v="8272876"/>
  </r>
  <r>
    <s v="F1448"/>
    <x v="3"/>
    <s v="Sassandra"/>
    <x v="4"/>
    <x v="0"/>
    <x v="5"/>
    <n v="1.69"/>
    <n v="3084"/>
    <n v="2856"/>
    <n v="57.6"/>
    <x v="4"/>
    <n v="2.72"/>
    <x v="0"/>
    <n v="10203"/>
    <n v="3"/>
    <n v="7.3899999999999993E-2"/>
    <n v="7.39"/>
    <n v="19070"/>
    <n v="244"/>
    <s v="Local Market"/>
    <s v="No"/>
    <n v="660623"/>
    <n v="90.011661191155426"/>
    <n v="98.498881112502261"/>
    <n v="48820.039699999965"/>
    <n v="611802.96030000004"/>
    <n v="679693"/>
  </r>
  <r>
    <s v="F1148"/>
    <x v="2"/>
    <s v="Mono"/>
    <x v="0"/>
    <x v="0"/>
    <x v="5"/>
    <n v="3.14"/>
    <n v="5671"/>
    <n v="3525"/>
    <n v="6.1"/>
    <x v="2"/>
    <n v="1.51"/>
    <x v="2"/>
    <n v="213"/>
    <n v="30"/>
    <n v="0.37829999999999997"/>
    <n v="37.83"/>
    <n v="31773"/>
    <n v="183"/>
    <s v="Local Market"/>
    <s v="No"/>
    <n v="606639"/>
    <n v="59.075873620796607"/>
    <n v="99.966635965489374"/>
    <n v="229491.53369999997"/>
    <n v="377147.46630000003"/>
    <n v="638412"/>
  </r>
  <r>
    <s v="F0957"/>
    <x v="2"/>
    <s v="Mono"/>
    <x v="1"/>
    <x v="1"/>
    <x v="7"/>
    <n v="3.14"/>
    <n v="62546"/>
    <n v="43094"/>
    <n v="23.4"/>
    <x v="0"/>
    <n v="1.1100000000000001"/>
    <x v="0"/>
    <n v="2668"/>
    <n v="5"/>
    <n v="0.311"/>
    <n v="31.1"/>
    <n v="68822"/>
    <n v="328"/>
    <s v="Processor"/>
    <s v="Yes"/>
    <n v="13921994"/>
    <n v="68.56107510812808"/>
    <n v="99.98093034745078"/>
    <n v="4329740.1339999996"/>
    <n v="9592253.8660000004"/>
    <n v="13990816"/>
  </r>
  <r>
    <s v="F1052"/>
    <x v="4"/>
    <s v="Central"/>
    <x v="0"/>
    <x v="1"/>
    <x v="3"/>
    <n v="10.58"/>
    <n v="24862"/>
    <n v="22808"/>
    <n v="13.2"/>
    <x v="4"/>
    <n v="1.55"/>
    <x v="0"/>
    <n v="2229"/>
    <n v="3"/>
    <n v="8.2599999999999993E-2"/>
    <n v="8.26"/>
    <n v="229603"/>
    <n v="348"/>
    <s v="Local Market"/>
    <s v="Yes"/>
    <n v="7625981"/>
    <n v="89.058623386879958"/>
    <n v="99.971625279546373"/>
    <n v="629906.03060000017"/>
    <n v="6996074.9693999998"/>
    <n v="7855584"/>
  </r>
  <r>
    <s v="F0887"/>
    <x v="2"/>
    <s v="Atlantique"/>
    <x v="0"/>
    <x v="1"/>
    <x v="2"/>
    <n v="1.61"/>
    <n v="19381"/>
    <n v="14630"/>
    <n v="15.6"/>
    <x v="1"/>
    <n v="1.35"/>
    <x v="2"/>
    <n v="3219"/>
    <n v="14"/>
    <n v="0.24510000000000001"/>
    <n v="24.51"/>
    <n v="17664"/>
    <n v="102"/>
    <s v="Local Market"/>
    <s v="No"/>
    <n v="1456455"/>
    <n v="74.585422174193539"/>
    <n v="99.781632283418105"/>
    <n v="356977.12049999996"/>
    <n v="1099477.8795"/>
    <n v="1474119"/>
  </r>
  <r>
    <s v="F0975"/>
    <x v="4"/>
    <s v="Greater Accra"/>
    <x v="2"/>
    <x v="1"/>
    <x v="6"/>
    <n v="4.08"/>
    <n v="38127"/>
    <n v="29533"/>
    <n v="21.1"/>
    <x v="3"/>
    <n v="1.47"/>
    <x v="0"/>
    <n v="4224"/>
    <n v="5"/>
    <n v="0.22539999999999999"/>
    <n v="22.54"/>
    <n v="120872"/>
    <n v="321"/>
    <s v="Local Market"/>
    <s v="Yes"/>
    <n v="9260197"/>
    <n v="76.461953282722888"/>
    <n v="99.954973148582539"/>
    <n v="2087248.4038000004"/>
    <n v="7172948.5961999996"/>
    <n v="9381069"/>
  </r>
  <r>
    <s v="F0060"/>
    <x v="4"/>
    <s v="Eastern"/>
    <x v="3"/>
    <x v="0"/>
    <x v="5"/>
    <n v="6.96"/>
    <n v="15005"/>
    <n v="6002"/>
    <n v="2.6"/>
    <x v="2"/>
    <n v="0.2"/>
    <x v="2"/>
    <n v="200"/>
    <n v="60"/>
    <n v="0.6"/>
    <n v="60"/>
    <n v="50410"/>
    <n v="239"/>
    <s v="Local Market"/>
    <s v="No"/>
    <n v="1369524"/>
    <n v="38.579933996932247"/>
    <n v="99.985914838295301"/>
    <n v="821714.4"/>
    <n v="547809.6"/>
    <n v="1419934"/>
  </r>
  <r>
    <s v="F0785"/>
    <x v="3"/>
    <s v="Abidjan"/>
    <x v="0"/>
    <x v="0"/>
    <x v="5"/>
    <n v="0.55000000000000004"/>
    <n v="1033"/>
    <n v="923"/>
    <n v="18.7"/>
    <x v="1"/>
    <n v="0.49"/>
    <x v="0"/>
    <n v="5054"/>
    <n v="3"/>
    <n v="0.1057"/>
    <n v="10.57"/>
    <n v="5069"/>
    <n v="251"/>
    <s v="Local Market"/>
    <s v="Yes"/>
    <n v="219234"/>
    <n v="87.408980798295161"/>
    <n v="97.74679785825424"/>
    <n v="23173.033800000005"/>
    <n v="196060.9662"/>
    <n v="224303"/>
  </r>
  <r>
    <s v="F0394"/>
    <x v="3"/>
    <s v="Yamoussoukro"/>
    <x v="4"/>
    <x v="0"/>
    <x v="5"/>
    <n v="5.93"/>
    <n v="6559"/>
    <n v="4999"/>
    <n v="42.5"/>
    <x v="1"/>
    <n v="1.34"/>
    <x v="1"/>
    <n v="9684"/>
    <n v="14"/>
    <n v="0.23780000000000001"/>
    <n v="23.78"/>
    <n v="74176"/>
    <n v="236"/>
    <s v="Processor"/>
    <s v="No"/>
    <n v="1084107"/>
    <n v="71.338900372361508"/>
    <n v="99.163934893286012"/>
    <n v="257800.6446"/>
    <n v="826306.3554"/>
    <n v="1158283"/>
  </r>
  <r>
    <s v="F0674"/>
    <x v="1"/>
    <s v="Kano"/>
    <x v="1"/>
    <x v="1"/>
    <x v="2"/>
    <n v="3.03"/>
    <n v="26528"/>
    <n v="20283"/>
    <n v="1"/>
    <x v="1"/>
    <n v="0.43"/>
    <x v="1"/>
    <n v="280"/>
    <n v="14"/>
    <n v="0.2354"/>
    <n v="23.54"/>
    <n v="32062"/>
    <n v="97"/>
    <s v="Local Market"/>
    <s v="No"/>
    <n v="1915435"/>
    <n v="75.201225008305514"/>
    <n v="99.985622570920512"/>
    <n v="450893.39900000021"/>
    <n v="1464541.6009999998"/>
    <n v="1947497"/>
  </r>
  <r>
    <s v="F0727"/>
    <x v="4"/>
    <s v="Northern"/>
    <x v="0"/>
    <x v="1"/>
    <x v="5"/>
    <n v="0.88"/>
    <n v="829"/>
    <n v="507"/>
    <n v="6.7"/>
    <x v="2"/>
    <n v="0.65"/>
    <x v="2"/>
    <n v="300"/>
    <n v="30"/>
    <n v="0.38750000000000001"/>
    <n v="38.75"/>
    <n v="12699"/>
    <n v="256"/>
    <s v="Local Market"/>
    <s v="No"/>
    <n v="115496"/>
    <n v="55.18257342330044"/>
    <n v="99.765981512539497"/>
    <n v="44754.7"/>
    <n v="70741.3"/>
    <n v="128195"/>
  </r>
  <r>
    <s v="F0265"/>
    <x v="1"/>
    <s v="Katsina"/>
    <x v="0"/>
    <x v="0"/>
    <x v="7"/>
    <n v="0.79"/>
    <n v="23216"/>
    <n v="15930"/>
    <n v="30.5"/>
    <x v="1"/>
    <n v="1.41"/>
    <x v="0"/>
    <n v="7321"/>
    <n v="5"/>
    <n v="0.31379999999999997"/>
    <n v="31.38"/>
    <n v="17058"/>
    <n v="396"/>
    <s v="Processor"/>
    <s v="No"/>
    <n v="6220819"/>
    <n v="68.432352830939109"/>
    <n v="99.882636352079402"/>
    <n v="1952093.0022"/>
    <n v="4268725.9978"/>
    <n v="6237877"/>
  </r>
  <r>
    <s v="F0782"/>
    <x v="2"/>
    <s v="Atlantique"/>
    <x v="0"/>
    <x v="1"/>
    <x v="5"/>
    <n v="1.71"/>
    <n v="3485"/>
    <n v="2740"/>
    <n v="6.5"/>
    <x v="0"/>
    <n v="1.44"/>
    <x v="0"/>
    <n v="814"/>
    <n v="14"/>
    <n v="0.21350000000000002"/>
    <n v="21.35"/>
    <n v="20458"/>
    <n v="202"/>
    <s v="Local Market"/>
    <s v="No"/>
    <n v="526674"/>
    <n v="75.709170913052063"/>
    <n v="99.851224201837951"/>
    <n v="112444.89900000003"/>
    <n v="414229.10099999997"/>
    <n v="547132"/>
  </r>
  <r>
    <s v="F1054"/>
    <x v="1"/>
    <s v="Kano"/>
    <x v="1"/>
    <x v="1"/>
    <x v="3"/>
    <n v="0.51"/>
    <n v="1260"/>
    <n v="796"/>
    <n v="46.2"/>
    <x v="1"/>
    <n v="2.39"/>
    <x v="0"/>
    <n v="10986"/>
    <n v="30"/>
    <n v="0.36780000000000002"/>
    <n v="36.78"/>
    <n v="11930"/>
    <n v="384"/>
    <s v="Local Market"/>
    <s v="No"/>
    <n v="279692"/>
    <n v="60.633725301931953"/>
    <n v="96.232794507958928"/>
    <n v="102870.7176"/>
    <n v="176821.2824"/>
    <n v="291622"/>
  </r>
  <r>
    <s v="F1388"/>
    <x v="3"/>
    <s v="Abidjan"/>
    <x v="4"/>
    <x v="0"/>
    <x v="7"/>
    <n v="0.32"/>
    <n v="9524"/>
    <n v="6443"/>
    <n v="7.4"/>
    <x v="0"/>
    <n v="1.67"/>
    <x v="0"/>
    <n v="1010"/>
    <n v="4"/>
    <n v="0.32340000000000002"/>
    <n v="32.340000000000003"/>
    <n v="11486"/>
    <n v="437"/>
    <s v="Processor"/>
    <s v="No"/>
    <n v="2774940"/>
    <n v="67.381096932055613"/>
    <n v="99.963752850425607"/>
    <n v="897415.59600000014"/>
    <n v="1877524.4039999999"/>
    <n v="2786426"/>
  </r>
  <r>
    <s v="F0098"/>
    <x v="4"/>
    <s v="Northern"/>
    <x v="1"/>
    <x v="0"/>
    <x v="2"/>
    <n v="3.19"/>
    <n v="24021"/>
    <n v="21224"/>
    <n v="6.1"/>
    <x v="1"/>
    <n v="1.5"/>
    <x v="2"/>
    <n v="1455"/>
    <n v="3"/>
    <n v="0.1164"/>
    <n v="11.64"/>
    <n v="39907"/>
    <n v="98"/>
    <s v="Export"/>
    <s v="Yes"/>
    <n v="2017791"/>
    <n v="86.64634594580933"/>
    <n v="99.929289915235373"/>
    <n v="234870.87240000023"/>
    <n v="1782920.1275999998"/>
    <n v="2057698"/>
  </r>
  <r>
    <s v="F0414"/>
    <x v="2"/>
    <s v="Borgou"/>
    <x v="1"/>
    <x v="1"/>
    <x v="5"/>
    <n v="2.44"/>
    <n v="2421"/>
    <n v="1500"/>
    <n v="8.6"/>
    <x v="0"/>
    <n v="1.37"/>
    <x v="0"/>
    <n v="1093"/>
    <n v="30"/>
    <n v="0.38030000000000003"/>
    <n v="38.03"/>
    <n v="18663"/>
    <n v="153"/>
    <s v="Local Market"/>
    <s v="No"/>
    <n v="207449"/>
    <n v="56.855074166784604"/>
    <n v="99.516611236909142"/>
    <n v="78892.854700000011"/>
    <n v="128556.14529999999"/>
    <n v="226112"/>
  </r>
  <r>
    <s v="F0209"/>
    <x v="2"/>
    <s v="Ouémé"/>
    <x v="0"/>
    <x v="0"/>
    <x v="1"/>
    <n v="0.46"/>
    <n v="3909"/>
    <n v="3027"/>
    <n v="30.1"/>
    <x v="1"/>
    <n v="1.46"/>
    <x v="2"/>
    <n v="5981"/>
    <n v="3"/>
    <n v="0.22559999999999999"/>
    <n v="22.56"/>
    <n v="9548"/>
    <n v="257"/>
    <s v="Local Market"/>
    <s v="No"/>
    <n v="754631"/>
    <n v="76.472429417714949"/>
    <n v="99.217329971119327"/>
    <n v="170244.75360000005"/>
    <n v="584386.24639999995"/>
    <n v="764179"/>
  </r>
  <r>
    <s v="F0181"/>
    <x v="1"/>
    <s v="Kano"/>
    <x v="3"/>
    <x v="1"/>
    <x v="5"/>
    <n v="2.44"/>
    <n v="3759"/>
    <n v="3006"/>
    <n v="32.1"/>
    <x v="1"/>
    <n v="1.61"/>
    <x v="0"/>
    <n v="8116"/>
    <n v="14"/>
    <n v="0.20030000000000001"/>
    <n v="20.03"/>
    <n v="20897"/>
    <n v="261"/>
    <s v="Processor"/>
    <s v="No"/>
    <n v="747708"/>
    <n v="77.795758237326069"/>
    <n v="98.944060993618308"/>
    <n v="149765.91240000003"/>
    <n v="597942.08759999997"/>
    <n v="768605"/>
  </r>
  <r>
    <s v="F0934"/>
    <x v="1"/>
    <s v="Katsina"/>
    <x v="0"/>
    <x v="1"/>
    <x v="6"/>
    <n v="0.5"/>
    <n v="5495"/>
    <n v="4494"/>
    <n v="72.7"/>
    <x v="1"/>
    <n v="2.63"/>
    <x v="0"/>
    <n v="17133"/>
    <n v="3"/>
    <n v="0.18210000000000001"/>
    <n v="18.21"/>
    <n v="8467"/>
    <n v="381"/>
    <s v="Local Market"/>
    <s v="Yes"/>
    <n v="1669492"/>
    <n v="81.377286739425685"/>
    <n v="98.978938102778429"/>
    <n v="304014.49320000014"/>
    <n v="1365477.5067999999"/>
    <n v="1677959"/>
  </r>
  <r>
    <s v="F0343"/>
    <x v="3"/>
    <s v="Korhogo"/>
    <x v="4"/>
    <x v="0"/>
    <x v="7"/>
    <n v="1.55"/>
    <n v="42342"/>
    <n v="29753"/>
    <n v="19.399999999999999"/>
    <x v="1"/>
    <n v="1.5"/>
    <x v="1"/>
    <n v="4993"/>
    <n v="1"/>
    <n v="0.29730000000000001"/>
    <n v="29.73"/>
    <n v="27568"/>
    <n v="377"/>
    <s v="Processor"/>
    <s v="No"/>
    <n v="11072152"/>
    <n v="70.095472772286143"/>
    <n v="99.955016883308772"/>
    <n v="3291750.7895999998"/>
    <n v="7780401.2104000002"/>
    <n v="11099720"/>
  </r>
  <r>
    <s v="F1300"/>
    <x v="0"/>
    <s v="Kara"/>
    <x v="0"/>
    <x v="0"/>
    <x v="6"/>
    <n v="3.81"/>
    <n v="63086"/>
    <n v="49825"/>
    <n v="27"/>
    <x v="1"/>
    <n v="1.84"/>
    <x v="2"/>
    <n v="5743"/>
    <n v="4"/>
    <n v="0.2102"/>
    <n v="21.02"/>
    <n v="102984"/>
    <n v="347"/>
    <s v="Local Market"/>
    <s v="No"/>
    <n v="17007656"/>
    <n v="78.504642192226598"/>
    <n v="99.966436088889722"/>
    <n v="3575009.2911999989"/>
    <n v="13432646.708800001"/>
    <n v="17110640"/>
  </r>
  <r>
    <s v="F0571"/>
    <x v="1"/>
    <s v="Kaduna"/>
    <x v="2"/>
    <x v="0"/>
    <x v="0"/>
    <n v="2.46"/>
    <n v="29482"/>
    <n v="17515"/>
    <n v="49.6"/>
    <x v="0"/>
    <n v="1.93"/>
    <x v="0"/>
    <n v="7554"/>
    <n v="30"/>
    <n v="0.40590000000000004"/>
    <n v="40.590000000000003"/>
    <n v="36520"/>
    <n v="359"/>
    <s v="Local Market"/>
    <s v="Yes"/>
    <n v="6180933"/>
    <n v="59.061038262774154"/>
    <n v="99.878503303523161"/>
    <n v="2508840.7047000001"/>
    <n v="3672092.2952999999"/>
    <n v="6217453"/>
  </r>
  <r>
    <s v="F0493"/>
    <x v="0"/>
    <s v="Central"/>
    <x v="3"/>
    <x v="1"/>
    <x v="6"/>
    <n v="0.28999999999999998"/>
    <n v="3870"/>
    <n v="3210"/>
    <n v="15.6"/>
    <x v="1"/>
    <n v="0.61"/>
    <x v="0"/>
    <n v="2959"/>
    <n v="3"/>
    <n v="0.1704"/>
    <n v="17.04"/>
    <n v="6988"/>
    <n v="344"/>
    <s v="Local Market"/>
    <s v="Yes"/>
    <n v="1083251"/>
    <n v="82.428259271590903"/>
    <n v="99.728591620736367"/>
    <n v="184585.97039999999"/>
    <n v="898665.02960000001"/>
    <n v="1090239"/>
  </r>
  <r>
    <s v="F0108"/>
    <x v="4"/>
    <s v="Greater Accra"/>
    <x v="0"/>
    <x v="1"/>
    <x v="3"/>
    <n v="1.29"/>
    <n v="2172"/>
    <n v="868"/>
    <n v="66.900000000000006"/>
    <x v="1"/>
    <n v="2.4700000000000002"/>
    <x v="2"/>
    <n v="16619"/>
    <n v="60"/>
    <n v="0.6"/>
    <n v="60"/>
    <n v="25187"/>
    <n v="392"/>
    <s v="Local Market"/>
    <s v="Yes"/>
    <n v="295048"/>
    <n v="36.853935391197098"/>
    <n v="94.810373631864096"/>
    <n v="177028.8"/>
    <n v="118019.20000000001"/>
    <n v="320235"/>
  </r>
  <r>
    <s v="F1327"/>
    <x v="2"/>
    <s v="Borgou"/>
    <x v="4"/>
    <x v="0"/>
    <x v="5"/>
    <n v="1.43"/>
    <n v="2368"/>
    <n v="2181"/>
    <n v="3.8"/>
    <x v="0"/>
    <n v="1.57"/>
    <x v="0"/>
    <n v="494"/>
    <n v="3"/>
    <n v="7.8899999999999998E-2"/>
    <n v="7.89"/>
    <n v="20443"/>
    <n v="276"/>
    <s v="Local Market"/>
    <s v="No"/>
    <n v="575000"/>
    <n v="88.947640664177769"/>
    <n v="99.917036559334818"/>
    <n v="45367.5"/>
    <n v="529632.5"/>
    <n v="595443"/>
  </r>
  <r>
    <s v="F1097"/>
    <x v="2"/>
    <s v="Atlantique"/>
    <x v="1"/>
    <x v="1"/>
    <x v="2"/>
    <n v="1.99"/>
    <n v="19564"/>
    <n v="17721"/>
    <n v="70.900000000000006"/>
    <x v="1"/>
    <n v="3.03"/>
    <x v="1"/>
    <n v="14230"/>
    <n v="1"/>
    <n v="9.4200000000000006E-2"/>
    <n v="9.42"/>
    <n v="17608"/>
    <n v="89"/>
    <s v="Export"/>
    <s v="No"/>
    <n v="1529560"/>
    <n v="89.549127696539728"/>
    <n v="99.080255020786367"/>
    <n v="144084.55200000014"/>
    <n v="1385475.4479999999"/>
    <n v="1547168"/>
  </r>
  <r>
    <s v="F0927"/>
    <x v="2"/>
    <s v="Zou"/>
    <x v="4"/>
    <x v="1"/>
    <x v="4"/>
    <n v="14.76"/>
    <n v="19998"/>
    <n v="17582"/>
    <n v="18.399999999999999"/>
    <x v="2"/>
    <n v="0.92"/>
    <x v="0"/>
    <n v="576"/>
    <n v="7"/>
    <n v="0.1208"/>
    <n v="12.08"/>
    <n v="188102"/>
    <n v="269"/>
    <s v="Local Market"/>
    <s v="Yes"/>
    <n v="4493585"/>
    <n v="84.387528085495674"/>
    <n v="99.987696742648538"/>
    <n v="542825.06799999997"/>
    <n v="3950759.932"/>
    <n v="4681687"/>
  </r>
  <r>
    <s v="F0991"/>
    <x v="3"/>
    <s v="Yamoussoukro"/>
    <x v="1"/>
    <x v="0"/>
    <x v="4"/>
    <n v="5.34"/>
    <n v="8496"/>
    <n v="6817"/>
    <n v="6.4"/>
    <x v="2"/>
    <n v="0.96"/>
    <x v="0"/>
    <n v="233"/>
    <n v="14"/>
    <n v="0.19760000000000003"/>
    <n v="19.760000000000002"/>
    <n v="117529"/>
    <n v="225"/>
    <s v="Export"/>
    <s v="Yes"/>
    <n v="1400725"/>
    <n v="74.028570976924811"/>
    <n v="99.984653424262348"/>
    <n v="276783.26"/>
    <n v="1123941.74"/>
    <n v="1518254"/>
  </r>
  <r>
    <s v="F1194"/>
    <x v="2"/>
    <s v="Zou"/>
    <x v="3"/>
    <x v="0"/>
    <x v="1"/>
    <n v="2.4300000000000002"/>
    <n v="24644"/>
    <n v="19668"/>
    <n v="27.5"/>
    <x v="0"/>
    <n v="0.85"/>
    <x v="2"/>
    <n v="4039"/>
    <n v="2"/>
    <n v="0.20190000000000002"/>
    <n v="20.190000000000001"/>
    <n v="28183"/>
    <n v="216"/>
    <s v="Local Market"/>
    <s v="No"/>
    <n v="4173584"/>
    <n v="79.274681113921829"/>
    <n v="99.903873775009416"/>
    <n v="842646.60960000008"/>
    <n v="3330937.3903999999"/>
    <n v="4201767"/>
  </r>
  <r>
    <s v="F1165"/>
    <x v="3"/>
    <s v="Sassandra"/>
    <x v="1"/>
    <x v="1"/>
    <x v="5"/>
    <n v="5.42"/>
    <n v="7510"/>
    <n v="3004"/>
    <n v="59.3"/>
    <x v="3"/>
    <n v="3.44"/>
    <x v="0"/>
    <n v="9912"/>
    <n v="60"/>
    <n v="0.6"/>
    <n v="60"/>
    <n v="49767"/>
    <n v="214"/>
    <s v="Local Market"/>
    <s v="Yes"/>
    <n v="576749"/>
    <n v="36.822619055219654"/>
    <n v="98.417917499313674"/>
    <n v="346049.4"/>
    <n v="230699.6"/>
    <n v="626516"/>
  </r>
  <r>
    <s v="F0583"/>
    <x v="0"/>
    <s v="Kara"/>
    <x v="3"/>
    <x v="1"/>
    <x v="3"/>
    <n v="4.08"/>
    <n v="13073"/>
    <n v="11293"/>
    <n v="1"/>
    <x v="1"/>
    <n v="1.1100000000000001"/>
    <x v="0"/>
    <n v="201"/>
    <n v="7"/>
    <n v="0.1361"/>
    <n v="13.61"/>
    <n v="63372"/>
    <n v="343"/>
    <s v="Local Market"/>
    <s v="Yes"/>
    <n v="3771192"/>
    <n v="84.962273906498893"/>
    <n v="99.994758204583363"/>
    <n v="513259.23119999981"/>
    <n v="3257932.7688000002"/>
    <n v="3834564"/>
  </r>
  <r>
    <s v="F0488"/>
    <x v="1"/>
    <s v="Oyo"/>
    <x v="3"/>
    <x v="0"/>
    <x v="2"/>
    <n v="5.9"/>
    <n v="68631"/>
    <n v="27452"/>
    <n v="47.1"/>
    <x v="1"/>
    <n v="1.39"/>
    <x v="2"/>
    <n v="10723"/>
    <n v="60"/>
    <n v="0.6"/>
    <n v="60"/>
    <n v="75485"/>
    <n v="97"/>
    <s v="Local Market"/>
    <s v="No"/>
    <n v="2550008"/>
    <n v="38.849968367845584"/>
    <n v="99.591581466794992"/>
    <n v="1530004.7999999998"/>
    <n v="1020003.2000000001"/>
    <n v="2625493"/>
  </r>
  <r>
    <s v="F1127"/>
    <x v="3"/>
    <s v="Korhogo"/>
    <x v="1"/>
    <x v="0"/>
    <x v="6"/>
    <n v="2.25"/>
    <n v="31372"/>
    <n v="24893"/>
    <n v="1"/>
    <x v="0"/>
    <n v="0.51"/>
    <x v="2"/>
    <n v="200"/>
    <n v="2"/>
    <n v="0.20649999999999999"/>
    <n v="20.65"/>
    <n v="54502"/>
    <n v="285"/>
    <s v="Local Market"/>
    <s v="No"/>
    <n v="6968858"/>
    <n v="78.734235793124654"/>
    <n v="99.997152360123934"/>
    <n v="1439069.1770000001"/>
    <n v="5529788.8229999999"/>
    <n v="7023360"/>
  </r>
  <r>
    <s v="F1433"/>
    <x v="0"/>
    <s v="Kara"/>
    <x v="2"/>
    <x v="0"/>
    <x v="5"/>
    <n v="2.8"/>
    <n v="4369"/>
    <n v="3704"/>
    <n v="19.899999999999999"/>
    <x v="2"/>
    <n v="1.1599999999999999"/>
    <x v="0"/>
    <n v="592"/>
    <n v="7"/>
    <n v="0.152"/>
    <n v="15.2"/>
    <n v="37084"/>
    <n v="221"/>
    <s v="Local Market"/>
    <s v="Yes"/>
    <n v="772723"/>
    <n v="80.916700398983949"/>
    <n v="99.92689616167803"/>
    <n v="117453.89600000007"/>
    <n v="655269.10399999993"/>
    <n v="809807"/>
  </r>
  <r>
    <s v="F0201"/>
    <x v="4"/>
    <s v="Northern"/>
    <x v="2"/>
    <x v="0"/>
    <x v="4"/>
    <n v="4.63"/>
    <n v="11763"/>
    <n v="9670"/>
    <n v="11.8"/>
    <x v="0"/>
    <n v="1.29"/>
    <x v="1"/>
    <n v="1574"/>
    <n v="7"/>
    <n v="0.1779"/>
    <n v="17.79"/>
    <n v="69890"/>
    <n v="222"/>
    <s v="Local Market"/>
    <s v="Yes"/>
    <n v="2053809"/>
    <n v="79.5045050593328"/>
    <n v="99.925884035355296"/>
    <n v="365372.62109999987"/>
    <n v="1688436.3789000001"/>
    <n v="2123699"/>
  </r>
  <r>
    <s v="F1328"/>
    <x v="4"/>
    <s v="Central"/>
    <x v="4"/>
    <x v="0"/>
    <x v="7"/>
    <n v="1.22"/>
    <n v="30969"/>
    <n v="22960"/>
    <n v="1.5"/>
    <x v="0"/>
    <n v="1.22"/>
    <x v="1"/>
    <n v="200"/>
    <n v="1"/>
    <n v="0.2586"/>
    <n v="25.86"/>
    <n v="41281"/>
    <n v="457"/>
    <s v="Local Market"/>
    <s v="No"/>
    <n v="10346312"/>
    <n v="73.845362605177172"/>
    <n v="99.998074626142937"/>
    <n v="2675556.2831999995"/>
    <n v="7670755.7168000005"/>
    <n v="10387593"/>
  </r>
  <r>
    <s v="F0231"/>
    <x v="4"/>
    <s v="Greater Accra"/>
    <x v="2"/>
    <x v="1"/>
    <x v="6"/>
    <n v="2.31"/>
    <n v="36472"/>
    <n v="29549"/>
    <n v="25.2"/>
    <x v="2"/>
    <n v="1.81"/>
    <x v="2"/>
    <n v="1066"/>
    <n v="5"/>
    <n v="0.1898"/>
    <n v="18.98"/>
    <n v="71578"/>
    <n v="321"/>
    <s v="Local Market"/>
    <s v="Yes"/>
    <n v="9317733"/>
    <n v="80.402356217618092"/>
    <n v="99.988646664276004"/>
    <n v="1768505.7233999996"/>
    <n v="7549227.2766000004"/>
    <n v="9389311"/>
  </r>
  <r>
    <s v="F1368"/>
    <x v="4"/>
    <s v="Northern"/>
    <x v="3"/>
    <x v="1"/>
    <x v="3"/>
    <n v="5.81"/>
    <n v="8783"/>
    <n v="7464"/>
    <n v="13.9"/>
    <x v="2"/>
    <n v="1.01"/>
    <x v="2"/>
    <n v="471"/>
    <n v="14"/>
    <n v="0.15010000000000001"/>
    <n v="15.01"/>
    <n v="83483"/>
    <n v="341"/>
    <s v="Local Market"/>
    <s v="Yes"/>
    <n v="2435818"/>
    <n v="82.173655240084457"/>
    <n v="99.981304337988988"/>
    <n v="365616.2818"/>
    <n v="2070201.7182"/>
    <n v="2519301"/>
  </r>
  <r>
    <s v="F0342"/>
    <x v="0"/>
    <s v="Lomé"/>
    <x v="1"/>
    <x v="0"/>
    <x v="1"/>
    <n v="1.03"/>
    <n v="9578"/>
    <n v="7327"/>
    <n v="39.9"/>
    <x v="3"/>
    <n v="2.39"/>
    <x v="1"/>
    <n v="6461"/>
    <n v="3"/>
    <n v="0.23499999999999999"/>
    <n v="23.5"/>
    <n v="20440"/>
    <n v="198"/>
    <s v="Export"/>
    <s v="No"/>
    <n v="1409338"/>
    <n v="75.406361686919226"/>
    <n v="99.548111664887841"/>
    <n v="331194.42999999993"/>
    <n v="1078143.57"/>
    <n v="1429778"/>
  </r>
  <r>
    <s v="F1451"/>
    <x v="3"/>
    <s v="Abidjan"/>
    <x v="4"/>
    <x v="1"/>
    <x v="3"/>
    <n v="1.41"/>
    <n v="2266"/>
    <n v="1791"/>
    <n v="13.8"/>
    <x v="1"/>
    <n v="0.82"/>
    <x v="1"/>
    <n v="3574"/>
    <n v="14"/>
    <n v="0.20929999999999999"/>
    <n v="20.93"/>
    <n v="39008"/>
    <n v="437"/>
    <s v="Local Market"/>
    <s v="Yes"/>
    <n v="732259"/>
    <n v="75.070914650827788"/>
    <n v="99.536606648540655"/>
    <n v="153261.80870000005"/>
    <n v="578997.19129999995"/>
    <n v="771267"/>
  </r>
  <r>
    <s v="F0377"/>
    <x v="2"/>
    <s v="Atlantique"/>
    <x v="0"/>
    <x v="0"/>
    <x v="3"/>
    <n v="2.4500000000000002"/>
    <n v="8753"/>
    <n v="7563"/>
    <n v="21.3"/>
    <x v="0"/>
    <n v="0.7"/>
    <x v="0"/>
    <n v="2451"/>
    <n v="7"/>
    <n v="0.13589999999999999"/>
    <n v="13.59"/>
    <n v="46855"/>
    <n v="368"/>
    <s v="Local Market"/>
    <s v="Yes"/>
    <n v="2706047"/>
    <n v="84.93928271692927"/>
    <n v="99.910966681705332"/>
    <n v="367751.78729999997"/>
    <n v="2338295.2127"/>
    <n v="2752902"/>
  </r>
  <r>
    <s v="F0115"/>
    <x v="4"/>
    <s v="Eastern"/>
    <x v="3"/>
    <x v="0"/>
    <x v="6"/>
    <n v="5.12"/>
    <n v="82422"/>
    <n v="67075"/>
    <n v="53.5"/>
    <x v="1"/>
    <n v="1.47"/>
    <x v="0"/>
    <n v="14442"/>
    <n v="1"/>
    <n v="0.1862"/>
    <n v="18.62"/>
    <n v="161753"/>
    <n v="305"/>
    <s v="Local Market"/>
    <s v="Yes"/>
    <n v="20077102"/>
    <n v="80.729594671240051"/>
    <n v="99.92864220826722"/>
    <n v="3738356.3924000002"/>
    <n v="16338745.6076"/>
    <n v="20238855"/>
  </r>
  <r>
    <s v="F0860"/>
    <x v="0"/>
    <s v="Central"/>
    <x v="1"/>
    <x v="1"/>
    <x v="7"/>
    <n v="4.96"/>
    <n v="76354"/>
    <n v="57051"/>
    <n v="13.5"/>
    <x v="1"/>
    <n v="0.81"/>
    <x v="0"/>
    <n v="2945"/>
    <n v="1"/>
    <n v="0.25280000000000002"/>
    <n v="25.28"/>
    <n v="119559"/>
    <n v="291"/>
    <s v="Local Market"/>
    <s v="No"/>
    <n v="16313319"/>
    <n v="74.176367382512055"/>
    <n v="99.982078610940832"/>
    <n v="4124007.0432000011"/>
    <n v="12189311.956799999"/>
    <n v="16432878"/>
  </r>
  <r>
    <s v="F0495"/>
    <x v="1"/>
    <s v="Kano"/>
    <x v="0"/>
    <x v="1"/>
    <x v="0"/>
    <n v="1.56"/>
    <n v="9323"/>
    <n v="5726"/>
    <n v="10.4"/>
    <x v="1"/>
    <n v="0.78"/>
    <x v="0"/>
    <n v="2808"/>
    <n v="30"/>
    <n v="0.38579999999999998"/>
    <n v="38.58"/>
    <n v="25605"/>
    <n v="407"/>
    <s v="Local Market"/>
    <s v="Yes"/>
    <n v="2278765"/>
    <n v="60.737531863372638"/>
    <n v="99.878144568797538"/>
    <n v="879147.53699999978"/>
    <n v="1399617.4630000002"/>
    <n v="2304370"/>
  </r>
  <r>
    <s v="F0938"/>
    <x v="2"/>
    <s v="Zou"/>
    <x v="4"/>
    <x v="1"/>
    <x v="3"/>
    <n v="0.67"/>
    <n v="1431"/>
    <n v="1146"/>
    <n v="3.8"/>
    <x v="2"/>
    <n v="0.41"/>
    <x v="2"/>
    <n v="200"/>
    <n v="14"/>
    <n v="0.1986"/>
    <n v="19.86"/>
    <n v="13592"/>
    <n v="426"/>
    <s v="Local Market"/>
    <s v="No"/>
    <n v="469523"/>
    <n v="77.885334175092893"/>
    <n v="99.958601989174426"/>
    <n v="93247.267799999972"/>
    <n v="376275.73220000003"/>
    <n v="483115"/>
  </r>
  <r>
    <s v="F0988"/>
    <x v="1"/>
    <s v="Rivers"/>
    <x v="1"/>
    <x v="0"/>
    <x v="5"/>
    <n v="2.96"/>
    <n v="6487"/>
    <n v="2594"/>
    <n v="6.4"/>
    <x v="2"/>
    <n v="1.32"/>
    <x v="0"/>
    <n v="311"/>
    <n v="60"/>
    <n v="0.6"/>
    <n v="60"/>
    <n v="41409"/>
    <n v="171"/>
    <s v="Local Market"/>
    <s v="Yes"/>
    <n v="397419"/>
    <n v="36.225491536547352"/>
    <n v="99.929129408333111"/>
    <n v="238451.4"/>
    <n v="158967.6"/>
    <n v="438828"/>
  </r>
  <r>
    <s v="F0784"/>
    <x v="0"/>
    <s v="Plateaux"/>
    <x v="3"/>
    <x v="0"/>
    <x v="4"/>
    <n v="0.95"/>
    <n v="2636"/>
    <n v="2283"/>
    <n v="14.4"/>
    <x v="1"/>
    <n v="1.08"/>
    <x v="0"/>
    <n v="2659"/>
    <n v="7"/>
    <n v="0.13369999999999999"/>
    <n v="13.37"/>
    <n v="16288"/>
    <n v="184"/>
    <s v="Local Market"/>
    <s v="Yes"/>
    <n v="396925"/>
    <n v="83.215224956620432"/>
    <n v="99.356506208662367"/>
    <n v="53068.872499999998"/>
    <n v="343856.1275"/>
    <n v="413213"/>
  </r>
  <r>
    <s v="F1439"/>
    <x v="0"/>
    <s v="Kara"/>
    <x v="1"/>
    <x v="1"/>
    <x v="0"/>
    <n v="4.7699999999999996"/>
    <n v="48043"/>
    <n v="42772"/>
    <n v="31.7"/>
    <x v="2"/>
    <n v="1.47"/>
    <x v="2"/>
    <n v="1141"/>
    <n v="3"/>
    <n v="0.10970000000000001"/>
    <n v="10.97"/>
    <n v="70505"/>
    <n v="233"/>
    <s v="Local Market"/>
    <s v="Yes"/>
    <n v="9794572"/>
    <n v="88.393708955338113"/>
    <n v="99.988433947347801"/>
    <n v="1074464.5483999997"/>
    <n v="8720107.4516000003"/>
    <n v="9865077"/>
  </r>
  <r>
    <s v="F0689"/>
    <x v="2"/>
    <s v="Zou"/>
    <x v="0"/>
    <x v="0"/>
    <x v="5"/>
    <n v="2.91"/>
    <n v="3716"/>
    <n v="2704"/>
    <n v="5.3"/>
    <x v="2"/>
    <n v="0.52"/>
    <x v="0"/>
    <n v="200"/>
    <n v="14"/>
    <n v="0.27229999999999999"/>
    <n v="27.23"/>
    <n v="41964"/>
    <n v="179"/>
    <s v="Local Market"/>
    <s v="No"/>
    <n v="437012"/>
    <n v="66.394481644174235"/>
    <n v="99.958244254409408"/>
    <n v="118998.3676"/>
    <n v="318013.6324"/>
    <n v="478976"/>
  </r>
  <r>
    <s v="F0795"/>
    <x v="4"/>
    <s v="Central"/>
    <x v="1"/>
    <x v="1"/>
    <x v="2"/>
    <n v="1.42"/>
    <n v="11682"/>
    <n v="8860"/>
    <n v="112.2"/>
    <x v="1"/>
    <n v="4.17"/>
    <x v="0"/>
    <n v="24727"/>
    <n v="14"/>
    <n v="0.24149999999999999"/>
    <n v="24.15"/>
    <n v="16754"/>
    <n v="80"/>
    <s v="Local Market"/>
    <s v="No"/>
    <n v="660231"/>
    <n v="73.972866976373169"/>
    <n v="96.347481849671695"/>
    <n v="159445.78650000005"/>
    <n v="500785.21349999995"/>
    <n v="676985"/>
  </r>
  <r>
    <s v="F1252"/>
    <x v="4"/>
    <s v="Northern"/>
    <x v="3"/>
    <x v="0"/>
    <x v="3"/>
    <n v="0.24"/>
    <n v="411"/>
    <n v="317"/>
    <n v="27.3"/>
    <x v="2"/>
    <n v="2.36"/>
    <x v="1"/>
    <n v="902"/>
    <n v="14"/>
    <n v="0.22769999999999999"/>
    <n v="22.77"/>
    <n v="4483"/>
    <n v="389"/>
    <s v="Local Market"/>
    <s v="No"/>
    <n v="116695"/>
    <n v="74.372863473567818"/>
    <n v="99.255640462790268"/>
    <n v="26571.451499999996"/>
    <n v="90123.548500000004"/>
    <n v="121178"/>
  </r>
  <r>
    <s v="F0368"/>
    <x v="4"/>
    <s v="Eastern"/>
    <x v="2"/>
    <x v="1"/>
    <x v="4"/>
    <n v="2.72"/>
    <n v="3543"/>
    <n v="3144"/>
    <n v="14.2"/>
    <x v="1"/>
    <n v="1.73"/>
    <x v="1"/>
    <n v="3056"/>
    <n v="3"/>
    <n v="0.1124"/>
    <n v="11.24"/>
    <n v="50801"/>
    <n v="276"/>
    <s v="Local Market"/>
    <s v="No"/>
    <n v="805210"/>
    <n v="83.492431288850256"/>
    <n v="99.642995241883568"/>
    <n v="90505.60400000005"/>
    <n v="714704.39599999995"/>
    <n v="856011"/>
  </r>
  <r>
    <s v="F1500"/>
    <x v="0"/>
    <s v="Savanes"/>
    <x v="1"/>
    <x v="0"/>
    <x v="3"/>
    <n v="0.45"/>
    <n v="1575"/>
    <n v="1302"/>
    <n v="20.399999999999999"/>
    <x v="1"/>
    <n v="1.45"/>
    <x v="0"/>
    <n v="4495"/>
    <n v="14"/>
    <n v="0.17319999999999999"/>
    <n v="17.32"/>
    <n v="14274"/>
    <n v="338"/>
    <s v="Export"/>
    <s v="No"/>
    <n v="416907"/>
    <n v="79.942925963806374"/>
    <n v="98.957514361718168"/>
    <n v="72208.292400000035"/>
    <n v="344698.70759999997"/>
    <n v="431181"/>
  </r>
  <r>
    <s v="F0476"/>
    <x v="1"/>
    <s v="Ogun"/>
    <x v="4"/>
    <x v="0"/>
    <x v="3"/>
    <n v="3.66"/>
    <n v="10539"/>
    <n v="9838"/>
    <n v="1.8"/>
    <x v="2"/>
    <n v="0.39"/>
    <x v="0"/>
    <n v="200"/>
    <n v="3"/>
    <n v="6.6500000000000004E-2"/>
    <n v="6.65"/>
    <n v="83179"/>
    <n v="396"/>
    <s v="Processor"/>
    <s v="No"/>
    <n v="3773511"/>
    <n v="91.336677785873377"/>
    <n v="99.994814205964175"/>
    <n v="250938.48150000023"/>
    <n v="3522572.5184999998"/>
    <n v="3856690"/>
  </r>
  <r>
    <s v="F0278"/>
    <x v="0"/>
    <s v="Savanes"/>
    <x v="1"/>
    <x v="0"/>
    <x v="6"/>
    <n v="1.49"/>
    <n v="22681"/>
    <n v="18999"/>
    <n v="18.3"/>
    <x v="4"/>
    <n v="1.39"/>
    <x v="0"/>
    <n v="2812"/>
    <n v="3"/>
    <n v="0.1623"/>
    <n v="16.23"/>
    <n v="31151"/>
    <n v="298"/>
    <s v="Local Market"/>
    <s v="Yes"/>
    <n v="5571122"/>
    <n v="83.304203479551958"/>
    <n v="99.949806087636219"/>
    <n v="904193.10059999954"/>
    <n v="4666928.8994000005"/>
    <n v="5602273"/>
  </r>
  <r>
    <s v="F1418"/>
    <x v="3"/>
    <s v="Sassandra"/>
    <x v="4"/>
    <x v="1"/>
    <x v="6"/>
    <n v="1.17"/>
    <n v="10745"/>
    <n v="8830"/>
    <n v="30"/>
    <x v="1"/>
    <n v="1.74"/>
    <x v="0"/>
    <n v="7995"/>
    <n v="1"/>
    <n v="0.1782"/>
    <n v="17.82"/>
    <n v="26102"/>
    <n v="324"/>
    <s v="Processor"/>
    <s v="Yes"/>
    <n v="2798214"/>
    <n v="81.420501997651812"/>
    <n v="99.716922610642726"/>
    <n v="498641.73480000021"/>
    <n v="2299572.2651999998"/>
    <n v="2824316"/>
  </r>
  <r>
    <s v="F1225"/>
    <x v="4"/>
    <s v="Northern"/>
    <x v="0"/>
    <x v="1"/>
    <x v="3"/>
    <n v="3.13"/>
    <n v="8076"/>
    <n v="3230"/>
    <n v="47.8"/>
    <x v="0"/>
    <n v="1.78"/>
    <x v="0"/>
    <n v="5967"/>
    <n v="60"/>
    <n v="0.6"/>
    <n v="60"/>
    <n v="66956"/>
    <n v="401"/>
    <s v="Processor"/>
    <s v="Yes"/>
    <n v="1209355"/>
    <n v="37.901577280145673"/>
    <n v="99.532480719824562"/>
    <n v="725613"/>
    <n v="483742"/>
    <n v="1276311"/>
  </r>
  <r>
    <s v="F0297"/>
    <x v="1"/>
    <s v="Kano"/>
    <x v="0"/>
    <x v="0"/>
    <x v="5"/>
    <n v="1.77"/>
    <n v="1872"/>
    <n v="1226"/>
    <n v="6.3"/>
    <x v="1"/>
    <n v="0.86"/>
    <x v="0"/>
    <n v="1657"/>
    <n v="30"/>
    <n v="0.3448"/>
    <n v="34.479999999999997"/>
    <n v="22352"/>
    <n v="289"/>
    <s v="Export"/>
    <s v="No"/>
    <n v="326762"/>
    <n v="61.325086476050807"/>
    <n v="99.52536993646774"/>
    <n v="112667.53760000001"/>
    <n v="214094.46239999999"/>
    <n v="349114"/>
  </r>
  <r>
    <s v="F0441"/>
    <x v="2"/>
    <s v="Zou"/>
    <x v="1"/>
    <x v="0"/>
    <x v="4"/>
    <n v="6.84"/>
    <n v="15700"/>
    <n v="9734"/>
    <n v="45"/>
    <x v="0"/>
    <n v="2.41"/>
    <x v="1"/>
    <n v="6010"/>
    <n v="30"/>
    <n v="0.38"/>
    <n v="38"/>
    <n v="73649"/>
    <n v="210"/>
    <s v="Export"/>
    <s v="No"/>
    <n v="1944040"/>
    <n v="59.736897014356529"/>
    <n v="99.70213447166536"/>
    <n v="738735.2"/>
    <n v="1205304.8"/>
    <n v="2017689"/>
  </r>
  <r>
    <s v="F1172"/>
    <x v="1"/>
    <s v="Kaduna"/>
    <x v="1"/>
    <x v="0"/>
    <x v="1"/>
    <n v="3.75"/>
    <n v="37667"/>
    <n v="29195"/>
    <n v="1.4"/>
    <x v="0"/>
    <n v="0.56999999999999995"/>
    <x v="2"/>
    <n v="202"/>
    <n v="5"/>
    <n v="0.22489999999999999"/>
    <n v="22.49"/>
    <n v="89154"/>
    <n v="285"/>
    <s v="Local Market"/>
    <s v="Yes"/>
    <n v="8148014"/>
    <n v="76.671079810439707"/>
    <n v="99.997547700860295"/>
    <n v="1832488.3486000001"/>
    <n v="6315525.6513999999"/>
    <n v="8237168"/>
  </r>
  <r>
    <s v="F0017"/>
    <x v="3"/>
    <s v="Sassandra"/>
    <x v="1"/>
    <x v="0"/>
    <x v="5"/>
    <n v="0.91"/>
    <n v="1215"/>
    <n v="939"/>
    <n v="16.399999999999999"/>
    <x v="1"/>
    <n v="0.54"/>
    <x v="2"/>
    <n v="4511"/>
    <n v="14"/>
    <n v="0.22699999999999998"/>
    <n v="22.7"/>
    <n v="10015"/>
    <n v="222"/>
    <s v="Local Market"/>
    <s v="Yes"/>
    <n v="191848"/>
    <n v="73.464926212332131"/>
    <n v="97.765316080708203"/>
    <n v="43549.495999999985"/>
    <n v="148298.50400000002"/>
    <n v="201863"/>
  </r>
  <r>
    <s v="F0019"/>
    <x v="2"/>
    <s v="Mono"/>
    <x v="3"/>
    <x v="0"/>
    <x v="3"/>
    <n v="0.55000000000000004"/>
    <n v="1335"/>
    <n v="1128"/>
    <n v="25"/>
    <x v="1"/>
    <n v="1.1399999999999999"/>
    <x v="0"/>
    <n v="6150"/>
    <n v="7"/>
    <n v="0.1547"/>
    <n v="15.47"/>
    <n v="15461"/>
    <n v="262"/>
    <s v="Local Market"/>
    <s v="No"/>
    <n v="270970"/>
    <n v="79.967231549657683"/>
    <n v="97.852886035380251"/>
    <n v="41919.059000000008"/>
    <n v="229050.94099999999"/>
    <n v="286431"/>
  </r>
  <r>
    <s v="F0928"/>
    <x v="3"/>
    <s v="Sassandra"/>
    <x v="1"/>
    <x v="0"/>
    <x v="6"/>
    <n v="0.73"/>
    <n v="6391"/>
    <n v="4984"/>
    <n v="10.6"/>
    <x v="3"/>
    <n v="0.81"/>
    <x v="2"/>
    <n v="2069"/>
    <n v="7"/>
    <n v="0.22010000000000002"/>
    <n v="22.01"/>
    <n v="23718"/>
    <n v="286"/>
    <s v="Processor"/>
    <s v="Yes"/>
    <n v="1385383"/>
    <n v="76.677271657602972"/>
    <n v="99.853168793436382"/>
    <n v="304922.79829999991"/>
    <n v="1080460.2017000001"/>
    <n v="1409101"/>
  </r>
  <r>
    <s v="F0320"/>
    <x v="2"/>
    <s v="Mono"/>
    <x v="1"/>
    <x v="0"/>
    <x v="2"/>
    <n v="0.34"/>
    <n v="3168"/>
    <n v="2844"/>
    <n v="23.5"/>
    <x v="1"/>
    <n v="1.75"/>
    <x v="1"/>
    <n v="5091"/>
    <n v="3"/>
    <n v="0.10210000000000001"/>
    <n v="10.210000000000001"/>
    <n v="3288"/>
    <n v="88"/>
    <s v="Local Market"/>
    <s v="No"/>
    <n v="239391"/>
    <n v="88.573456664977186"/>
    <n v="97.902167060190621"/>
    <n v="24441.821100000001"/>
    <n v="214949.1789"/>
    <n v="242679"/>
  </r>
  <r>
    <s v="F0110"/>
    <x v="0"/>
    <s v="Lomé"/>
    <x v="1"/>
    <x v="0"/>
    <x v="1"/>
    <n v="0.7"/>
    <n v="6513"/>
    <n v="5050"/>
    <n v="17.899999999999999"/>
    <x v="1"/>
    <n v="0.49"/>
    <x v="0"/>
    <n v="3560"/>
    <n v="2"/>
    <n v="0.22450000000000001"/>
    <n v="22.45"/>
    <n v="16218"/>
    <n v="238"/>
    <s v="Local Market"/>
    <s v="No"/>
    <n v="1170103"/>
    <n v="76.489826657371822"/>
    <n v="99.699912586896801"/>
    <n v="262688.12349999999"/>
    <n v="907414.87650000001"/>
    <n v="1186321"/>
  </r>
  <r>
    <s v="F0578"/>
    <x v="4"/>
    <s v="Eastern"/>
    <x v="0"/>
    <x v="1"/>
    <x v="2"/>
    <n v="1.33"/>
    <n v="14344"/>
    <n v="8759"/>
    <n v="57.1"/>
    <x v="1"/>
    <n v="1.59"/>
    <x v="0"/>
    <n v="13132"/>
    <n v="30"/>
    <n v="0.38929999999999998"/>
    <n v="38.93"/>
    <n v="15536"/>
    <n v="86"/>
    <s v="Local Market"/>
    <s v="No"/>
    <n v="717074"/>
    <n v="59.774926877874989"/>
    <n v="98.207504675065863"/>
    <n v="279156.90820000001"/>
    <n v="437917.09179999999"/>
    <n v="732610"/>
  </r>
  <r>
    <s v="F0586"/>
    <x v="2"/>
    <s v="Atlantique"/>
    <x v="4"/>
    <x v="1"/>
    <x v="0"/>
    <n v="0.57999999999999996"/>
    <n v="3102"/>
    <n v="2692"/>
    <n v="23.1"/>
    <x v="1"/>
    <n v="1.49"/>
    <x v="0"/>
    <n v="5412"/>
    <n v="7"/>
    <n v="0.13200000000000001"/>
    <n v="13.2"/>
    <n v="8162"/>
    <n v="241"/>
    <s v="Export"/>
    <s v="No"/>
    <n v="628711"/>
    <n v="85.687593601864123"/>
    <n v="99.150223042898659"/>
    <n v="82989.851999999955"/>
    <n v="545721.14800000004"/>
    <n v="636873"/>
  </r>
  <r>
    <s v="F0981"/>
    <x v="4"/>
    <s v="Greater Accra"/>
    <x v="1"/>
    <x v="1"/>
    <x v="3"/>
    <n v="2.11"/>
    <n v="6089"/>
    <n v="5490"/>
    <n v="68.900000000000006"/>
    <x v="3"/>
    <n v="3.01"/>
    <x v="0"/>
    <n v="10188"/>
    <n v="7"/>
    <n v="9.8299999999999998E-2"/>
    <n v="9.83"/>
    <n v="54155"/>
    <n v="281"/>
    <s v="Local Market"/>
    <s v="Yes"/>
    <n v="1462921"/>
    <n v="86.951205193411525"/>
    <n v="99.328444982321258"/>
    <n v="143805.13430000003"/>
    <n v="1319115.8657"/>
    <n v="1517076"/>
  </r>
  <r>
    <s v="F1203"/>
    <x v="3"/>
    <s v="Bouaké"/>
    <x v="4"/>
    <x v="0"/>
    <x v="7"/>
    <n v="4.07"/>
    <n v="90167"/>
    <n v="61782"/>
    <n v="110.9"/>
    <x v="1"/>
    <n v="3.35"/>
    <x v="2"/>
    <n v="28163"/>
    <n v="3"/>
    <n v="0.31480000000000002"/>
    <n v="31.48"/>
    <n v="131776"/>
    <n v="430"/>
    <s v="Processor"/>
    <s v="Yes"/>
    <n v="26140659"/>
    <n v="68.176320720938136"/>
    <n v="99.892803997802261"/>
    <n v="8229079.4531999975"/>
    <n v="17911579.546800002"/>
    <n v="26272435"/>
  </r>
  <r>
    <s v="F1297"/>
    <x v="2"/>
    <s v="Mono"/>
    <x v="1"/>
    <x v="0"/>
    <x v="6"/>
    <n v="1.7"/>
    <n v="29493"/>
    <n v="21910"/>
    <n v="16.3"/>
    <x v="1"/>
    <n v="1.88"/>
    <x v="1"/>
    <n v="3425"/>
    <n v="7"/>
    <n v="0.2571"/>
    <n v="25.71"/>
    <n v="55332"/>
    <n v="302"/>
    <s v="Local Market"/>
    <s v="No"/>
    <n v="6491895"/>
    <n v="73.662159498975683"/>
    <n v="99.947687776825205"/>
    <n v="1669066.2045"/>
    <n v="4822828.7955"/>
    <n v="6547227"/>
  </r>
  <r>
    <s v="F1328"/>
    <x v="0"/>
    <s v="Lomé"/>
    <x v="0"/>
    <x v="1"/>
    <x v="7"/>
    <n v="1.72"/>
    <n v="46676"/>
    <n v="33956"/>
    <n v="43.4"/>
    <x v="1"/>
    <n v="2.09"/>
    <x v="0"/>
    <n v="9920"/>
    <n v="2"/>
    <n v="0.27250000000000002"/>
    <n v="27.25"/>
    <n v="62535"/>
    <n v="389"/>
    <s v="Local Market"/>
    <s v="No"/>
    <n v="13004341"/>
    <n v="72.401835584113599"/>
    <n v="99.924082848876807"/>
    <n v="3543682.9224999994"/>
    <n v="9460658.0775000006"/>
    <n v="13066876"/>
  </r>
  <r>
    <s v="F0785"/>
    <x v="2"/>
    <s v="Mono"/>
    <x v="0"/>
    <x v="1"/>
    <x v="2"/>
    <n v="0.66"/>
    <n v="8774"/>
    <n v="7436"/>
    <n v="16.899999999999999"/>
    <x v="1"/>
    <n v="1.62"/>
    <x v="0"/>
    <n v="3544"/>
    <n v="7"/>
    <n v="0.15240000000000001"/>
    <n v="15.24"/>
    <n v="7792"/>
    <n v="102"/>
    <s v="Local Market"/>
    <s v="No"/>
    <n v="739552"/>
    <n v="83.876270526022822"/>
    <n v="99.525787321501213"/>
    <n v="112707.72479999997"/>
    <n v="626844.27520000003"/>
    <n v="747344"/>
  </r>
  <r>
    <s v="F0115"/>
    <x v="2"/>
    <s v="Borgou"/>
    <x v="4"/>
    <x v="0"/>
    <x v="1"/>
    <n v="1.44"/>
    <n v="16167"/>
    <n v="11669"/>
    <n v="7.8"/>
    <x v="1"/>
    <n v="1.42"/>
    <x v="0"/>
    <n v="1522"/>
    <n v="7"/>
    <n v="0.2782"/>
    <n v="27.82"/>
    <n v="25665"/>
    <n v="301"/>
    <s v="Local Market"/>
    <s v="No"/>
    <n v="3450059"/>
    <n v="71.647017605540597"/>
    <n v="99.956210562173524"/>
    <n v="959806.41380000021"/>
    <n v="2490252.5861999998"/>
    <n v="3475724"/>
  </r>
  <r>
    <s v="F1028"/>
    <x v="0"/>
    <s v="Savanes"/>
    <x v="4"/>
    <x v="0"/>
    <x v="1"/>
    <n v="4.2699999999999996"/>
    <n v="32637"/>
    <n v="25531"/>
    <n v="19.100000000000001"/>
    <x v="2"/>
    <n v="1.41"/>
    <x v="0"/>
    <n v="630"/>
    <n v="3"/>
    <n v="0.2177"/>
    <n v="21.77"/>
    <n v="71030"/>
    <n v="273"/>
    <s v="Local Market"/>
    <s v="Yes"/>
    <n v="6828604"/>
    <n v="77.42464178824558"/>
    <n v="99.99086908088168"/>
    <n v="1486587.0908000004"/>
    <n v="5342016.9091999996"/>
    <n v="6899634"/>
  </r>
  <r>
    <s v="F0590"/>
    <x v="1"/>
    <s v="Kaduna"/>
    <x v="3"/>
    <x v="1"/>
    <x v="6"/>
    <n v="0.35"/>
    <n v="3996"/>
    <n v="3272"/>
    <n v="27.5"/>
    <x v="3"/>
    <n v="2.23"/>
    <x v="1"/>
    <n v="5969"/>
    <n v="1"/>
    <n v="0.18109999999999998"/>
    <n v="18.11"/>
    <n v="9064"/>
    <n v="275"/>
    <s v="Local Market"/>
    <s v="No"/>
    <n v="875769"/>
    <n v="81.0511400569373"/>
    <n v="99.325409427541686"/>
    <n v="158601.7659"/>
    <n v="717167.2341"/>
    <n v="884833"/>
  </r>
  <r>
    <s v="F0115"/>
    <x v="2"/>
    <s v="Zou"/>
    <x v="2"/>
    <x v="0"/>
    <x v="7"/>
    <n v="1.74"/>
    <n v="31013"/>
    <n v="21042"/>
    <n v="4.7"/>
    <x v="0"/>
    <n v="1.33"/>
    <x v="1"/>
    <n v="599"/>
    <n v="5"/>
    <n v="0.32150000000000001"/>
    <n v="32.15"/>
    <n v="66711"/>
    <n v="319"/>
    <s v="Local Market"/>
    <s v="Yes"/>
    <n v="6577965"/>
    <n v="67.168801797107946"/>
    <n v="99.990985263991803"/>
    <n v="2114815.7474999996"/>
    <n v="4463149.2525000004"/>
    <n v="6644676"/>
  </r>
  <r>
    <s v="F0738"/>
    <x v="3"/>
    <s v="Abidjan"/>
    <x v="3"/>
    <x v="0"/>
    <x v="7"/>
    <n v="1.76"/>
    <n v="50140"/>
    <n v="34130"/>
    <n v="5.9"/>
    <x v="0"/>
    <n v="1.54"/>
    <x v="2"/>
    <n v="784"/>
    <n v="5"/>
    <n v="0.31929999999999997"/>
    <n v="31.93"/>
    <n v="56344"/>
    <n v="408"/>
    <s v="Processor"/>
    <s v="Yes"/>
    <n v="13728662"/>
    <n v="67.791774797921747"/>
    <n v="99.994312661162425"/>
    <n v="4383561.7765999995"/>
    <n v="9345100.2234000005"/>
    <n v="13785006"/>
  </r>
  <r>
    <s v="F0589"/>
    <x v="1"/>
    <s v="Ogun"/>
    <x v="4"/>
    <x v="0"/>
    <x v="6"/>
    <n v="0.34"/>
    <n v="4703"/>
    <n v="3778"/>
    <n v="12.9"/>
    <x v="1"/>
    <n v="1.77"/>
    <x v="0"/>
    <n v="3578"/>
    <n v="5"/>
    <n v="0.19649999999999998"/>
    <n v="19.649999999999999"/>
    <n v="5972"/>
    <n v="347"/>
    <s v="Local Market"/>
    <s v="No"/>
    <n v="1288307"/>
    <n v="79.979252889060234"/>
    <n v="99.723552649776437"/>
    <n v="253152.32550000004"/>
    <n v="1035154.6745"/>
    <n v="1294279"/>
  </r>
  <r>
    <s v="F0183"/>
    <x v="0"/>
    <s v="Plateaux"/>
    <x v="3"/>
    <x v="1"/>
    <x v="2"/>
    <n v="0.56000000000000005"/>
    <n v="5365"/>
    <n v="3215"/>
    <n v="16.5"/>
    <x v="0"/>
    <n v="0.8"/>
    <x v="0"/>
    <n v="2258"/>
    <n v="30"/>
    <n v="0.4007"/>
    <n v="40.07"/>
    <n v="4479"/>
    <n v="78"/>
    <s v="Local Market"/>
    <s v="No"/>
    <n v="241526"/>
    <n v="58.838857665494601"/>
    <n v="99.082132476982181"/>
    <n v="96779.468200000003"/>
    <n v="144746.5318"/>
    <n v="246005"/>
  </r>
  <r>
    <s v="F1046"/>
    <x v="3"/>
    <s v="Korhogo"/>
    <x v="1"/>
    <x v="1"/>
    <x v="0"/>
    <n v="1.65"/>
    <n v="10564"/>
    <n v="7863"/>
    <n v="25.4"/>
    <x v="4"/>
    <n v="0.68"/>
    <x v="0"/>
    <n v="5271"/>
    <n v="14"/>
    <n v="0.25559999999999999"/>
    <n v="25.56"/>
    <n v="25491"/>
    <n v="273"/>
    <s v="Processor"/>
    <s v="Yes"/>
    <n v="2094372"/>
    <n v="73.544871380839226"/>
    <n v="99.751351856228439"/>
    <n v="535321.48320000013"/>
    <n v="1559050.5167999999"/>
    <n v="2119863"/>
  </r>
  <r>
    <s v="F0101"/>
    <x v="3"/>
    <s v="Yamoussoukro"/>
    <x v="4"/>
    <x v="0"/>
    <x v="0"/>
    <n v="1.37"/>
    <n v="16272"/>
    <n v="14542"/>
    <n v="19.399999999999999"/>
    <x v="0"/>
    <n v="1.68"/>
    <x v="2"/>
    <n v="2755"/>
    <n v="3"/>
    <n v="0.10630000000000001"/>
    <n v="10.63"/>
    <n v="19171"/>
    <n v="304"/>
    <s v="Local Market"/>
    <s v="Yes"/>
    <n v="4354635"/>
    <n v="88.97827886056217"/>
    <n v="99.937011380934592"/>
    <n v="462897.70050000027"/>
    <n v="3891737.2994999997"/>
    <n v="4373806"/>
  </r>
  <r>
    <s v="F0718"/>
    <x v="2"/>
    <s v="Ouémé"/>
    <x v="2"/>
    <x v="0"/>
    <x v="7"/>
    <n v="3.51"/>
    <n v="51169"/>
    <n v="33147"/>
    <n v="4.3"/>
    <x v="1"/>
    <n v="0.46"/>
    <x v="0"/>
    <n v="1023"/>
    <n v="7"/>
    <n v="0.35220000000000001"/>
    <n v="35.22"/>
    <n v="85480"/>
    <n v="324"/>
    <s v="Local Market"/>
    <s v="Yes"/>
    <n v="10545729"/>
    <n v="64.259137847821435"/>
    <n v="99.990377387933961"/>
    <n v="3714205.753800001"/>
    <n v="6831523.246199999"/>
    <n v="10631209"/>
  </r>
  <r>
    <s v="F0822"/>
    <x v="2"/>
    <s v="Atlantique"/>
    <x v="3"/>
    <x v="0"/>
    <x v="4"/>
    <n v="0.41"/>
    <n v="836"/>
    <n v="731"/>
    <n v="2"/>
    <x v="1"/>
    <n v="0.89"/>
    <x v="0"/>
    <n v="466"/>
    <n v="7"/>
    <n v="0.1245"/>
    <n v="12.45"/>
    <n v="7482"/>
    <n v="191"/>
    <s v="Local Market"/>
    <s v="No"/>
    <n v="130277"/>
    <n v="82.794963305482753"/>
    <n v="99.661728090360697"/>
    <n v="16219.486500000014"/>
    <n v="114057.51349999999"/>
    <n v="137759"/>
  </r>
  <r>
    <s v="F1021"/>
    <x v="1"/>
    <s v="Lagos"/>
    <x v="4"/>
    <x v="0"/>
    <x v="4"/>
    <n v="2.63"/>
    <n v="7607"/>
    <n v="6186"/>
    <n v="2.7"/>
    <x v="2"/>
    <n v="0.28999999999999998"/>
    <x v="0"/>
    <n v="200"/>
    <n v="14"/>
    <n v="0.1867"/>
    <n v="18.670000000000002"/>
    <n v="39233"/>
    <n v="229"/>
    <s v="Local Market"/>
    <s v="No"/>
    <n v="1362996"/>
    <n v="79.054465911060177"/>
    <n v="99.985736994456687"/>
    <n v="254471.35320000001"/>
    <n v="1108524.6468"/>
    <n v="1402229"/>
  </r>
  <r>
    <s v="F1241"/>
    <x v="2"/>
    <s v="Mono"/>
    <x v="1"/>
    <x v="1"/>
    <x v="4"/>
    <n v="0.43"/>
    <n v="1031"/>
    <n v="816"/>
    <n v="9.4"/>
    <x v="1"/>
    <n v="0.91"/>
    <x v="0"/>
    <n v="2348"/>
    <n v="14"/>
    <n v="0.20850000000000002"/>
    <n v="20.85"/>
    <n v="8719"/>
    <n v="184"/>
    <s v="Local Market"/>
    <s v="Yes"/>
    <n v="137576"/>
    <n v="74.432758467480085"/>
    <n v="98.395023753375028"/>
    <n v="28684.596000000005"/>
    <n v="108891.40399999999"/>
    <n v="146295"/>
  </r>
  <r>
    <s v="F0558"/>
    <x v="3"/>
    <s v="Abidjan"/>
    <x v="0"/>
    <x v="1"/>
    <x v="2"/>
    <n v="1.28"/>
    <n v="15528"/>
    <n v="13382"/>
    <n v="11.5"/>
    <x v="0"/>
    <n v="0.93"/>
    <x v="1"/>
    <n v="1872"/>
    <n v="7"/>
    <n v="0.13819999999999999"/>
    <n v="13.82"/>
    <n v="15428"/>
    <n v="103"/>
    <s v="Processor"/>
    <s v="No"/>
    <n v="1347263"/>
    <n v="85.204294546599343"/>
    <n v="99.862624762326888"/>
    <n v="186191.74659999995"/>
    <n v="1161071.2534"/>
    <n v="1362691"/>
  </r>
  <r>
    <s v="F0049"/>
    <x v="2"/>
    <s v="Atlantique"/>
    <x v="1"/>
    <x v="0"/>
    <x v="1"/>
    <n v="1.86"/>
    <n v="20583"/>
    <n v="16289"/>
    <n v="1.9"/>
    <x v="1"/>
    <n v="0.5"/>
    <x v="2"/>
    <n v="350"/>
    <n v="4"/>
    <n v="0.20860000000000001"/>
    <n v="20.86"/>
    <n v="30506"/>
    <n v="204"/>
    <s v="Local Market"/>
    <s v="No"/>
    <n v="3258871"/>
    <n v="78.406047996322698"/>
    <n v="99.98935968725992"/>
    <n v="679800.49060000014"/>
    <n v="2579070.5093999999"/>
    <n v="3289377"/>
  </r>
  <r>
    <s v="F1244"/>
    <x v="3"/>
    <s v="Korhogo"/>
    <x v="1"/>
    <x v="0"/>
    <x v="4"/>
    <n v="2.17"/>
    <n v="6537"/>
    <n v="4328"/>
    <n v="34.9"/>
    <x v="1"/>
    <n v="0.9"/>
    <x v="2"/>
    <n v="9347"/>
    <n v="30"/>
    <n v="0.33779999999999999"/>
    <n v="33.78"/>
    <n v="49902"/>
    <n v="260"/>
    <s v="Processor"/>
    <s v="Yes"/>
    <n v="1054779"/>
    <n v="63.228629242288051"/>
    <n v="99.153873380641116"/>
    <n v="356304.34620000003"/>
    <n v="698474.65379999997"/>
    <n v="1104681"/>
  </r>
  <r>
    <s v="F0654"/>
    <x v="4"/>
    <s v="Ashanti"/>
    <x v="2"/>
    <x v="0"/>
    <x v="6"/>
    <n v="4.3099999999999996"/>
    <n v="66385"/>
    <n v="53897"/>
    <n v="35.1"/>
    <x v="2"/>
    <n v="2.2000000000000002"/>
    <x v="2"/>
    <n v="1565"/>
    <n v="4"/>
    <n v="0.18809999999999999"/>
    <n v="18.809999999999999"/>
    <n v="150317"/>
    <n v="324"/>
    <s v="Local Market"/>
    <s v="Yes"/>
    <n v="17136120"/>
    <n v="80.483999264857189"/>
    <n v="99.990946659511152"/>
    <n v="3223304.1719999984"/>
    <n v="13912815.828000002"/>
    <n v="17286437"/>
  </r>
  <r>
    <s v="F0528"/>
    <x v="0"/>
    <s v="Lomé"/>
    <x v="4"/>
    <x v="0"/>
    <x v="5"/>
    <n v="1.0900000000000001"/>
    <n v="1787"/>
    <n v="714"/>
    <n v="42.3"/>
    <x v="0"/>
    <n v="1.64"/>
    <x v="0"/>
    <n v="4591"/>
    <n v="60"/>
    <n v="0.6"/>
    <n v="60"/>
    <n v="14666"/>
    <n v="192"/>
    <s v="Local Market"/>
    <s v="No"/>
    <n v="116461"/>
    <n v="35.526169286264462"/>
    <n v="96.498814126762596"/>
    <n v="69876.600000000006"/>
    <n v="46584.4"/>
    <n v="131127"/>
  </r>
  <r>
    <s v="F0711"/>
    <x v="0"/>
    <s v="Savanes"/>
    <x v="3"/>
    <x v="0"/>
    <x v="7"/>
    <n v="1.97"/>
    <n v="41169"/>
    <n v="28517"/>
    <n v="14.6"/>
    <x v="1"/>
    <n v="1.1299999999999999"/>
    <x v="0"/>
    <n v="2666"/>
    <n v="5"/>
    <n v="0.30730000000000002"/>
    <n v="30.73"/>
    <n v="58939"/>
    <n v="304"/>
    <s v="Local Market"/>
    <s v="No"/>
    <n v="8520872"/>
    <n v="68.794149829174572"/>
    <n v="99.968927054453758"/>
    <n v="2618463.9655999998"/>
    <n v="5902408.0344000002"/>
    <n v="8579811"/>
  </r>
  <r>
    <s v="F0703"/>
    <x v="3"/>
    <s v="Bouaké"/>
    <x v="2"/>
    <x v="0"/>
    <x v="6"/>
    <n v="0.78"/>
    <n v="11665"/>
    <n v="9412"/>
    <n v="7.9"/>
    <x v="2"/>
    <n v="1.45"/>
    <x v="2"/>
    <n v="291"/>
    <n v="4"/>
    <n v="0.19309999999999999"/>
    <n v="19.309999999999999"/>
    <n v="17971"/>
    <n v="299"/>
    <s v="Local Market"/>
    <s v="Yes"/>
    <n v="2767785"/>
    <n v="80.169466259787285"/>
    <n v="99.989554002575971"/>
    <n v="534459.28350000037"/>
    <n v="2233325.7164999996"/>
    <n v="2785756"/>
  </r>
  <r>
    <s v="F0583"/>
    <x v="1"/>
    <s v="Kaduna"/>
    <x v="2"/>
    <x v="1"/>
    <x v="7"/>
    <n v="3.26"/>
    <n v="71844"/>
    <n v="51497"/>
    <n v="3.4"/>
    <x v="2"/>
    <n v="1.46"/>
    <x v="0"/>
    <n v="200"/>
    <n v="1"/>
    <n v="0.28320000000000001"/>
    <n v="28.32"/>
    <n v="103398"/>
    <n v="444"/>
    <s v="Local Market"/>
    <s v="Yes"/>
    <n v="22532424"/>
    <n v="71.352573470492914"/>
    <n v="99.999116444722006"/>
    <n v="6381182.4768000003"/>
    <n v="16151241.5232"/>
    <n v="22635822"/>
  </r>
  <r>
    <s v="F0186"/>
    <x v="0"/>
    <s v="Kara"/>
    <x v="4"/>
    <x v="0"/>
    <x v="5"/>
    <n v="4.42"/>
    <n v="8414"/>
    <n v="7582"/>
    <n v="3.2"/>
    <x v="1"/>
    <n v="0.09"/>
    <x v="0"/>
    <n v="577"/>
    <n v="7"/>
    <n v="9.8800000000000013E-2"/>
    <n v="9.8800000000000008"/>
    <n v="41408"/>
    <n v="220"/>
    <s v="Local Market"/>
    <s v="Yes"/>
    <n v="1609375"/>
    <n v="87.859443064291312"/>
    <n v="99.965046889869839"/>
    <n v="159006.25"/>
    <n v="1450368.75"/>
    <n v="1650783"/>
  </r>
  <r>
    <s v="F0627"/>
    <x v="3"/>
    <s v="Abidjan"/>
    <x v="0"/>
    <x v="1"/>
    <x v="6"/>
    <n v="7.19"/>
    <n v="69490"/>
    <n v="57106"/>
    <n v="12"/>
    <x v="0"/>
    <n v="0.79"/>
    <x v="0"/>
    <n v="1976"/>
    <n v="5"/>
    <n v="0.1782"/>
    <n v="17.82"/>
    <n v="158570"/>
    <n v="352"/>
    <s v="Local Market"/>
    <s v="Yes"/>
    <n v="19739753"/>
    <n v="81.525106489627291"/>
    <n v="99.99006951490334"/>
    <n v="3517623.9846000001"/>
    <n v="16222129.0154"/>
    <n v="19898323"/>
  </r>
  <r>
    <s v="F1394"/>
    <x v="0"/>
    <s v="Lomé"/>
    <x v="2"/>
    <x v="0"/>
    <x v="6"/>
    <n v="2.42"/>
    <n v="20715"/>
    <n v="16536"/>
    <n v="54.7"/>
    <x v="1"/>
    <n v="3.04"/>
    <x v="1"/>
    <n v="11361"/>
    <n v="5"/>
    <n v="0.20170000000000002"/>
    <n v="20.170000000000002"/>
    <n v="57748"/>
    <n v="284"/>
    <s v="Local Market"/>
    <s v="No"/>
    <n v="4580153"/>
    <n v="78.836010943312502"/>
    <n v="99.755040049367167"/>
    <n v="923816.86010000017"/>
    <n v="3656336.1398999998"/>
    <n v="4637901"/>
  </r>
  <r>
    <s v="F1171"/>
    <x v="2"/>
    <s v="Mono"/>
    <x v="4"/>
    <x v="1"/>
    <x v="4"/>
    <n v="2.5"/>
    <n v="5336"/>
    <n v="4669"/>
    <n v="31.8"/>
    <x v="3"/>
    <n v="2.4700000000000002"/>
    <x v="2"/>
    <n v="5163"/>
    <n v="7"/>
    <n v="0.125"/>
    <n v="12.5"/>
    <n v="49207"/>
    <n v="187"/>
    <s v="Local Market"/>
    <s v="No"/>
    <n v="810002"/>
    <n v="82.488864758167097"/>
    <n v="99.399098473130522"/>
    <n v="101250.25"/>
    <n v="708751.75"/>
    <n v="859209"/>
  </r>
  <r>
    <s v="F1117"/>
    <x v="0"/>
    <s v="Lomé"/>
    <x v="2"/>
    <x v="1"/>
    <x v="6"/>
    <n v="2.79"/>
    <n v="35898"/>
    <n v="27734"/>
    <n v="21.2"/>
    <x v="3"/>
    <n v="0.79"/>
    <x v="2"/>
    <n v="2973"/>
    <n v="4"/>
    <n v="0.22739999999999999"/>
    <n v="22.74"/>
    <n v="95206"/>
    <n v="350"/>
    <s v="Local Market"/>
    <s v="No"/>
    <n v="9511652"/>
    <n v="76.494337016327279"/>
    <n v="99.969053357507732"/>
    <n v="2162949.6648000004"/>
    <n v="7348702.3351999996"/>
    <n v="9606858"/>
  </r>
  <r>
    <s v="F0217"/>
    <x v="1"/>
    <s v="Lagos"/>
    <x v="1"/>
    <x v="0"/>
    <x v="2"/>
    <n v="2.4500000000000002"/>
    <n v="19393"/>
    <n v="15143"/>
    <n v="1.3"/>
    <x v="0"/>
    <n v="0.43"/>
    <x v="2"/>
    <n v="223"/>
    <n v="14"/>
    <n v="0.21909999999999999"/>
    <n v="21.91"/>
    <n v="22887"/>
    <n v="98"/>
    <s v="Local Market"/>
    <s v="Yes"/>
    <n v="1446064"/>
    <n v="76.873318279506947"/>
    <n v="99.984819098799065"/>
    <n v="316832.62239999999"/>
    <n v="1129231.3776"/>
    <n v="1468951"/>
  </r>
  <r>
    <s v="F1223"/>
    <x v="2"/>
    <s v="Mono"/>
    <x v="0"/>
    <x v="1"/>
    <x v="4"/>
    <n v="1.79"/>
    <n v="2743"/>
    <n v="1097"/>
    <n v="33"/>
    <x v="3"/>
    <n v="2.39"/>
    <x v="0"/>
    <n v="5247"/>
    <n v="60"/>
    <n v="0.6"/>
    <n v="60"/>
    <n v="42236"/>
    <n v="275"/>
    <s v="Local Market"/>
    <s v="No"/>
    <n v="251176"/>
    <n v="34.242089621419716"/>
    <n v="98.211729581612204"/>
    <n v="150705.59999999998"/>
    <n v="100470.40000000001"/>
    <n v="293412"/>
  </r>
  <r>
    <s v="F0818"/>
    <x v="1"/>
    <s v="Lagos"/>
    <x v="3"/>
    <x v="0"/>
    <x v="5"/>
    <n v="0.47"/>
    <n v="561"/>
    <n v="478"/>
    <n v="21"/>
    <x v="1"/>
    <n v="1.37"/>
    <x v="2"/>
    <n v="6341"/>
    <n v="7"/>
    <n v="0.14660000000000001"/>
    <n v="14.66"/>
    <n v="4076"/>
    <n v="204"/>
    <s v="Local Market"/>
    <s v="No"/>
    <n v="86120"/>
    <n v="81.483444942126027"/>
    <n v="92.96975475630849"/>
    <n v="12625.19200000001"/>
    <n v="73494.80799999999"/>
    <n v="90196"/>
  </r>
  <r>
    <s v="F0254"/>
    <x v="0"/>
    <s v="Plateaux"/>
    <x v="2"/>
    <x v="0"/>
    <x v="2"/>
    <n v="5.2"/>
    <n v="42638"/>
    <n v="26874"/>
    <n v="69.7"/>
    <x v="1"/>
    <n v="2.38"/>
    <x v="0"/>
    <n v="12130"/>
    <n v="30"/>
    <n v="0.36969999999999997"/>
    <n v="36.97"/>
    <n v="36284"/>
    <n v="79"/>
    <s v="Local Market"/>
    <s v="Yes"/>
    <n v="2053402"/>
    <n v="61.935586523525558"/>
    <n v="99.419530015514283"/>
    <n v="759142.71939999983"/>
    <n v="1294259.2806000002"/>
    <n v="2089686"/>
  </r>
  <r>
    <s v="F0264"/>
    <x v="2"/>
    <s v="Mono"/>
    <x v="3"/>
    <x v="0"/>
    <x v="1"/>
    <n v="2.7"/>
    <n v="21589"/>
    <n v="16573"/>
    <n v="23.2"/>
    <x v="0"/>
    <n v="0.7"/>
    <x v="0"/>
    <n v="2901"/>
    <n v="5"/>
    <n v="0.23230000000000001"/>
    <n v="23.23"/>
    <n v="37469"/>
    <n v="241"/>
    <s v="Export"/>
    <s v="Yes"/>
    <n v="3913783"/>
    <n v="76.042004131854924"/>
    <n v="99.92658023330327"/>
    <n v="909171.79089999991"/>
    <n v="3004611.2091000001"/>
    <n v="3951252"/>
  </r>
  <r>
    <s v="F0626"/>
    <x v="0"/>
    <s v="Kara"/>
    <x v="0"/>
    <x v="1"/>
    <x v="4"/>
    <n v="0.2"/>
    <n v="250"/>
    <n v="155"/>
    <n v="17"/>
    <x v="1"/>
    <n v="1.93"/>
    <x v="0"/>
    <n v="3733"/>
    <n v="30"/>
    <n v="0.37929999999999997"/>
    <n v="37.93"/>
    <n v="3095"/>
    <n v="247"/>
    <s v="Processor"/>
    <s v="No"/>
    <n v="31075"/>
    <n v="56.447914837576832"/>
    <n v="89.075212174422006"/>
    <n v="11786.747499999998"/>
    <n v="19288.252500000002"/>
    <n v="34170"/>
  </r>
  <r>
    <s v="F1264"/>
    <x v="4"/>
    <s v="Ashanti"/>
    <x v="0"/>
    <x v="0"/>
    <x v="1"/>
    <n v="1.66"/>
    <n v="13259"/>
    <n v="10233"/>
    <n v="1.8"/>
    <x v="2"/>
    <n v="1.23"/>
    <x v="2"/>
    <n v="200"/>
    <n v="3"/>
    <n v="0.22820000000000001"/>
    <n v="22.82"/>
    <n v="17449"/>
    <n v="243"/>
    <s v="Local Market"/>
    <s v="No"/>
    <n v="2444104"/>
    <n v="76.632900741930001"/>
    <n v="99.991875047988003"/>
    <n v="557744.53279999993"/>
    <n v="1886359.4672000001"/>
    <n v="2461553"/>
  </r>
  <r>
    <s v="F0309"/>
    <x v="0"/>
    <s v="Lomé"/>
    <x v="3"/>
    <x v="1"/>
    <x v="3"/>
    <n v="3.25"/>
    <n v="8258"/>
    <n v="6275"/>
    <n v="10.199999999999999"/>
    <x v="1"/>
    <n v="1.32"/>
    <x v="1"/>
    <n v="2113"/>
    <n v="14"/>
    <n v="0.24010000000000001"/>
    <n v="24.01"/>
    <n v="83069"/>
    <n v="253"/>
    <s v="Local Market"/>
    <s v="No"/>
    <n v="1486518"/>
    <n v="71.968296641090944"/>
    <n v="99.865378599593384"/>
    <n v="356912.97179999994"/>
    <n v="1129605.0282000001"/>
    <n v="1569587"/>
  </r>
  <r>
    <s v="F0136"/>
    <x v="4"/>
    <s v="Eastern"/>
    <x v="4"/>
    <x v="1"/>
    <x v="7"/>
    <n v="3.4"/>
    <n v="92546"/>
    <n v="64226"/>
    <n v="2.4"/>
    <x v="1"/>
    <n v="0.68"/>
    <x v="2"/>
    <n v="664"/>
    <n v="5"/>
    <n v="0.30599999999999999"/>
    <n v="30.6"/>
    <n v="119320"/>
    <n v="484"/>
    <s v="Local Market"/>
    <s v="No"/>
    <n v="30654547"/>
    <n v="69.130914285162788"/>
    <n v="99.997842325113055"/>
    <n v="9380291.382000003"/>
    <n v="21274255.617999997"/>
    <n v="30773867"/>
  </r>
  <r>
    <s v="F0219"/>
    <x v="0"/>
    <s v="Plateaux"/>
    <x v="0"/>
    <x v="0"/>
    <x v="5"/>
    <n v="2.17"/>
    <n v="3917"/>
    <n v="3182"/>
    <n v="1"/>
    <x v="2"/>
    <n v="0.63"/>
    <x v="1"/>
    <n v="200"/>
    <n v="7"/>
    <n v="0.18760000000000002"/>
    <n v="18.760000000000002"/>
    <n v="15386"/>
    <n v="226"/>
    <s v="Local Market"/>
    <s v="No"/>
    <n v="696355"/>
    <n v="79.483801270405948"/>
    <n v="99.971899890550077"/>
    <n v="130636.19799999997"/>
    <n v="565718.80200000003"/>
    <n v="711741"/>
  </r>
  <r>
    <s v="F0902"/>
    <x v="2"/>
    <s v="Zou"/>
    <x v="2"/>
    <x v="0"/>
    <x v="4"/>
    <n v="1.63"/>
    <n v="2710"/>
    <n v="2383"/>
    <n v="16.7"/>
    <x v="2"/>
    <n v="0.67"/>
    <x v="0"/>
    <n v="561"/>
    <n v="7"/>
    <n v="0.12050000000000001"/>
    <n v="12.05"/>
    <n v="36649"/>
    <n v="251"/>
    <s v="Processor"/>
    <s v="Yes"/>
    <n v="554942"/>
    <n v="82.501506784247894"/>
    <n v="99.905170971160814"/>
    <n v="66870.511000000057"/>
    <n v="488071.48899999994"/>
    <n v="591591"/>
  </r>
  <r>
    <s v="F0214"/>
    <x v="1"/>
    <s v="Katsina"/>
    <x v="4"/>
    <x v="1"/>
    <x v="6"/>
    <n v="0.97"/>
    <n v="11803"/>
    <n v="9031"/>
    <n v="6.3"/>
    <x v="2"/>
    <n v="0.46"/>
    <x v="1"/>
    <n v="276"/>
    <n v="7"/>
    <n v="0.23480000000000001"/>
    <n v="23.48"/>
    <n v="15011"/>
    <n v="418"/>
    <s v="Local Market"/>
    <s v="Yes"/>
    <n v="3721922"/>
    <n v="76.212624481091851"/>
    <n v="99.992614264157268"/>
    <n v="873907.28560000006"/>
    <n v="2848014.7143999999"/>
    <n v="3736933"/>
  </r>
  <r>
    <s v="F1439"/>
    <x v="3"/>
    <s v="Yamoussoukro"/>
    <x v="0"/>
    <x v="1"/>
    <x v="3"/>
    <n v="1.63"/>
    <n v="4590"/>
    <n v="1836"/>
    <n v="17.399999999999999"/>
    <x v="1"/>
    <n v="1.77"/>
    <x v="0"/>
    <n v="4148"/>
    <n v="60"/>
    <n v="0.6"/>
    <n v="60"/>
    <n v="41611"/>
    <n v="386"/>
    <s v="Local Market"/>
    <s v="No"/>
    <n v="655851"/>
    <n v="37.613576080130535"/>
    <n v="99.405272258560316"/>
    <n v="393510.6"/>
    <n v="262340.40000000002"/>
    <n v="697462"/>
  </r>
  <r>
    <s v="F0111"/>
    <x v="2"/>
    <s v="Mono"/>
    <x v="4"/>
    <x v="0"/>
    <x v="2"/>
    <n v="0.81"/>
    <n v="10498"/>
    <n v="7803"/>
    <n v="51.4"/>
    <x v="3"/>
    <n v="3.85"/>
    <x v="1"/>
    <n v="8276"/>
    <n v="14"/>
    <n v="0.25670000000000004"/>
    <n v="25.67"/>
    <n v="8972"/>
    <n v="91"/>
    <s v="Processor"/>
    <s v="No"/>
    <n v="685725"/>
    <n v="73.370029307741362"/>
    <n v="98.808689255891409"/>
    <n v="176025.60750000004"/>
    <n v="509699.39249999996"/>
    <n v="694697"/>
  </r>
  <r>
    <s v="F1446"/>
    <x v="0"/>
    <s v="Central"/>
    <x v="0"/>
    <x v="0"/>
    <x v="2"/>
    <n v="2.4500000000000002"/>
    <n v="30735"/>
    <n v="25580"/>
    <n v="71.5"/>
    <x v="1"/>
    <n v="2.64"/>
    <x v="1"/>
    <n v="16430"/>
    <n v="7"/>
    <n v="0.16769999999999999"/>
    <n v="16.77"/>
    <n v="27499"/>
    <n v="100"/>
    <s v="Local Market"/>
    <s v="No"/>
    <n v="2488491"/>
    <n v="82.320321595077885"/>
    <n v="99.346976736791476"/>
    <n v="417319.94069999992"/>
    <n v="2071171.0593000001"/>
    <n v="2515990"/>
  </r>
  <r>
    <s v="F1341"/>
    <x v="3"/>
    <s v="Abidjan"/>
    <x v="2"/>
    <x v="0"/>
    <x v="6"/>
    <n v="2.75"/>
    <n v="48129"/>
    <n v="39234"/>
    <n v="5"/>
    <x v="0"/>
    <n v="1.01"/>
    <x v="0"/>
    <n v="656"/>
    <n v="1"/>
    <n v="0.18479999999999999"/>
    <n v="18.48"/>
    <n v="43391"/>
    <n v="361"/>
    <s v="Local Market"/>
    <s v="Yes"/>
    <n v="13977793"/>
    <n v="81.267722138158945"/>
    <n v="99.995321365157182"/>
    <n v="2583096.146399999"/>
    <n v="11394696.853600001"/>
    <n v="14021184"/>
  </r>
  <r>
    <s v="F0085"/>
    <x v="1"/>
    <s v="Rivers"/>
    <x v="4"/>
    <x v="0"/>
    <x v="3"/>
    <n v="0.25"/>
    <n v="671"/>
    <n v="523"/>
    <n v="11.8"/>
    <x v="1"/>
    <n v="1.1000000000000001"/>
    <x v="0"/>
    <n v="2914"/>
    <n v="14"/>
    <n v="0.22010000000000002"/>
    <n v="22.01"/>
    <n v="7488"/>
    <n v="400"/>
    <s v="Local Market"/>
    <s v="No"/>
    <n v="196706"/>
    <n v="75.130028012576275"/>
    <n v="98.572925747083644"/>
    <n v="43294.99059999999"/>
    <n v="153411.00940000001"/>
    <n v="204194"/>
  </r>
  <r>
    <s v="F1064"/>
    <x v="0"/>
    <s v="Central"/>
    <x v="0"/>
    <x v="0"/>
    <x v="6"/>
    <n v="0.3"/>
    <n v="3017"/>
    <n v="2403"/>
    <n v="55.9"/>
    <x v="1"/>
    <n v="2.37"/>
    <x v="0"/>
    <n v="11132"/>
    <n v="4"/>
    <n v="0.2034"/>
    <n v="20.34"/>
    <n v="9277"/>
    <n v="405"/>
    <s v="Local Market"/>
    <s v="No"/>
    <n v="943074"/>
    <n v="78.884019484412775"/>
    <n v="98.831103238196832"/>
    <n v="191821.25160000008"/>
    <n v="751252.74839999992"/>
    <n v="952351"/>
  </r>
  <r>
    <s v="F0979"/>
    <x v="0"/>
    <s v="Plateaux"/>
    <x v="1"/>
    <x v="0"/>
    <x v="6"/>
    <n v="1.44"/>
    <n v="12256"/>
    <n v="9954"/>
    <n v="14"/>
    <x v="1"/>
    <n v="1.2"/>
    <x v="0"/>
    <n v="2618"/>
    <n v="2"/>
    <n v="0.18780000000000002"/>
    <n v="18.78"/>
    <n v="48020"/>
    <n v="278"/>
    <s v="Local Market"/>
    <s v="Yes"/>
    <n v="2688902"/>
    <n v="79.794974222867893"/>
    <n v="99.904345100079581"/>
    <n v="504975.79559999984"/>
    <n v="2183926.2044000002"/>
    <n v="2736922"/>
  </r>
  <r>
    <s v="F0171"/>
    <x v="0"/>
    <s v="Savanes"/>
    <x v="4"/>
    <x v="0"/>
    <x v="0"/>
    <n v="1.91"/>
    <n v="24123"/>
    <n v="18511"/>
    <n v="56.4"/>
    <x v="1"/>
    <n v="1.49"/>
    <x v="0"/>
    <n v="10079"/>
    <n v="14"/>
    <n v="0.23260000000000003"/>
    <n v="23.26"/>
    <n v="32872"/>
    <n v="294"/>
    <s v="Local Market"/>
    <s v="Yes"/>
    <n v="5344861"/>
    <n v="76.270918087603093"/>
    <n v="99.812579017961653"/>
    <n v="1243214.6686"/>
    <n v="4101646.3314"/>
    <n v="5377733"/>
  </r>
  <r>
    <s v="F0188"/>
    <x v="1"/>
    <s v="Oyo"/>
    <x v="3"/>
    <x v="0"/>
    <x v="7"/>
    <n v="1.44"/>
    <n v="20202"/>
    <n v="14090"/>
    <n v="2.1"/>
    <x v="2"/>
    <n v="0.71"/>
    <x v="0"/>
    <n v="200"/>
    <n v="1"/>
    <n v="0.30249999999999999"/>
    <n v="30.25"/>
    <n v="56275"/>
    <n v="342"/>
    <s v="Export"/>
    <s v="Yes"/>
    <n v="4714118"/>
    <n v="68.927178641256603"/>
    <n v="99.995807473304609"/>
    <n v="1426020.6949999998"/>
    <n v="3288097.3050000002"/>
    <n v="4770393"/>
  </r>
  <r>
    <s v="F1453"/>
    <x v="0"/>
    <s v="Central"/>
    <x v="0"/>
    <x v="1"/>
    <x v="6"/>
    <n v="2.75"/>
    <n v="37199"/>
    <n v="33572"/>
    <n v="6.3"/>
    <x v="2"/>
    <n v="1.35"/>
    <x v="2"/>
    <n v="200"/>
    <n v="1"/>
    <n v="9.7500000000000003E-2"/>
    <n v="9.75"/>
    <n v="72030"/>
    <n v="359"/>
    <s v="Local Market"/>
    <s v="No"/>
    <n v="11859595"/>
    <n v="89.705169978942507"/>
    <n v="99.998323782385043"/>
    <n v="1156310.5125000011"/>
    <n v="10703284.487499999"/>
    <n v="11931625"/>
  </r>
  <r>
    <s v="F1171"/>
    <x v="0"/>
    <s v="Plateaux"/>
    <x v="0"/>
    <x v="0"/>
    <x v="2"/>
    <n v="0.96"/>
    <n v="15020"/>
    <n v="11307"/>
    <n v="23.3"/>
    <x v="1"/>
    <n v="1.52"/>
    <x v="0"/>
    <n v="4431"/>
    <n v="14"/>
    <n v="0.24719999999999998"/>
    <n v="24.72"/>
    <n v="10522"/>
    <n v="82"/>
    <s v="Local Market"/>
    <s v="Yes"/>
    <n v="902950"/>
    <n v="74.412873082043021"/>
    <n v="99.514927660617943"/>
    <n v="223209.24"/>
    <n v="679740.76"/>
    <n v="913472"/>
  </r>
  <r>
    <s v="F0905"/>
    <x v="3"/>
    <s v="Bouaké"/>
    <x v="0"/>
    <x v="0"/>
    <x v="5"/>
    <n v="1.24"/>
    <n v="2705"/>
    <n v="2138"/>
    <n v="28"/>
    <x v="2"/>
    <n v="2.25"/>
    <x v="1"/>
    <n v="1164"/>
    <n v="14"/>
    <n v="0.20960000000000001"/>
    <n v="20.96"/>
    <n v="14577"/>
    <n v="243"/>
    <s v="Processor"/>
    <s v="No"/>
    <n v="498598"/>
    <n v="76.7948281190627"/>
    <n v="99.773176791542852"/>
    <n v="104506.14079999999"/>
    <n v="394091.85920000001"/>
    <n v="513175"/>
  </r>
  <r>
    <s v="F0596"/>
    <x v="2"/>
    <s v="Ouémé"/>
    <x v="0"/>
    <x v="0"/>
    <x v="7"/>
    <n v="1.4"/>
    <n v="29428"/>
    <n v="21556"/>
    <n v="1"/>
    <x v="2"/>
    <n v="0.69"/>
    <x v="2"/>
    <n v="200"/>
    <n v="1"/>
    <n v="0.26750000000000002"/>
    <n v="26.75"/>
    <n v="35434"/>
    <n v="320"/>
    <s v="Local Market"/>
    <s v="No"/>
    <n v="6793307"/>
    <n v="72.869909365430601"/>
    <n v="99.997071202436871"/>
    <n v="1817209.6225000005"/>
    <n v="4976097.3774999995"/>
    <n v="6828741"/>
  </r>
  <r>
    <s v="F1402"/>
    <x v="4"/>
    <s v="Greater Accra"/>
    <x v="2"/>
    <x v="0"/>
    <x v="7"/>
    <n v="2.81"/>
    <n v="70584"/>
    <n v="46613"/>
    <n v="19.899999999999999"/>
    <x v="1"/>
    <n v="1.01"/>
    <x v="1"/>
    <n v="5474"/>
    <n v="7"/>
    <n v="0.33960000000000001"/>
    <n v="33.96"/>
    <n v="77136"/>
    <n v="338"/>
    <s v="Local Market"/>
    <s v="Yes"/>
    <n v="15515033"/>
    <n v="65.71329359757452"/>
    <n v="99.964892632962105"/>
    <n v="5268905.2068000007"/>
    <n v="10246127.793199999"/>
    <n v="15592169"/>
  </r>
  <r>
    <s v="F0720"/>
    <x v="1"/>
    <s v="Enugu"/>
    <x v="3"/>
    <x v="1"/>
    <x v="7"/>
    <n v="3.75"/>
    <n v="59703"/>
    <n v="40741"/>
    <n v="7.1"/>
    <x v="1"/>
    <n v="0.52"/>
    <x v="0"/>
    <n v="1603"/>
    <n v="3"/>
    <n v="0.31759999999999999"/>
    <n v="31.76"/>
    <n v="131912"/>
    <n v="372"/>
    <s v="Processor"/>
    <s v="Yes"/>
    <n v="14870581"/>
    <n v="67.639988063317219"/>
    <n v="99.989315109162192"/>
    <n v="4722896.5255999994"/>
    <n v="10147684.474400001"/>
    <n v="15002493"/>
  </r>
  <r>
    <s v="F0267"/>
    <x v="4"/>
    <s v="Greater Accra"/>
    <x v="3"/>
    <x v="0"/>
    <x v="2"/>
    <n v="0.62"/>
    <n v="8252"/>
    <n v="7279"/>
    <n v="42.9"/>
    <x v="1"/>
    <n v="1.73"/>
    <x v="0"/>
    <n v="10692"/>
    <n v="7"/>
    <n v="0.11779999999999999"/>
    <n v="11.78"/>
    <n v="7068"/>
    <n v="99"/>
    <s v="Processor"/>
    <s v="No"/>
    <n v="695655"/>
    <n v="87.332681725231708"/>
    <n v="98.47849010207436"/>
    <n v="81948.158999999985"/>
    <n v="613706.84100000001"/>
    <n v="702723"/>
  </r>
  <r>
    <s v="F0760"/>
    <x v="4"/>
    <s v="Central"/>
    <x v="1"/>
    <x v="0"/>
    <x v="4"/>
    <n v="4.0999999999999996"/>
    <n v="5898"/>
    <n v="5135"/>
    <n v="20.8"/>
    <x v="1"/>
    <n v="1.4"/>
    <x v="0"/>
    <n v="4742"/>
    <n v="7"/>
    <n v="0.12920000000000001"/>
    <n v="12.92"/>
    <n v="60033"/>
    <n v="257"/>
    <s v="Export"/>
    <s v="Yes"/>
    <n v="1241724"/>
    <n v="83.064140173626882"/>
    <n v="99.635723103467086"/>
    <n v="160430.74080000003"/>
    <n v="1081293.2592"/>
    <n v="1301757"/>
  </r>
  <r>
    <s v="F0649"/>
    <x v="3"/>
    <s v="Abidjan"/>
    <x v="0"/>
    <x v="0"/>
    <x v="5"/>
    <n v="1.7"/>
    <n v="2334"/>
    <n v="2048"/>
    <n v="1"/>
    <x v="2"/>
    <n v="0.98"/>
    <x v="0"/>
    <n v="200"/>
    <n v="7"/>
    <n v="0.12230000000000001"/>
    <n v="12.23"/>
    <n v="22416"/>
    <n v="195"/>
    <s v="Local Market"/>
    <s v="No"/>
    <n v="372751"/>
    <n v="82.791213006146762"/>
    <n v="99.949388486386766"/>
    <n v="45587.4473"/>
    <n v="327163.5527"/>
    <n v="395167"/>
  </r>
  <r>
    <s v="F1315"/>
    <x v="3"/>
    <s v="Abidjan"/>
    <x v="2"/>
    <x v="1"/>
    <x v="1"/>
    <n v="0.56000000000000005"/>
    <n v="4219"/>
    <n v="3256"/>
    <n v="42.7"/>
    <x v="0"/>
    <n v="2.14"/>
    <x v="1"/>
    <n v="6694"/>
    <n v="4"/>
    <n v="0.2281"/>
    <n v="22.81"/>
    <n v="12494"/>
    <n v="360"/>
    <s v="Processor"/>
    <s v="Yes"/>
    <n v="1141251"/>
    <n v="76.354103107705782"/>
    <n v="99.419802469349818"/>
    <n v="260319.35309999995"/>
    <n v="880931.64690000005"/>
    <n v="1153745"/>
  </r>
  <r>
    <s v="F0108"/>
    <x v="4"/>
    <s v="Eastern"/>
    <x v="1"/>
    <x v="0"/>
    <x v="4"/>
    <n v="3.37"/>
    <n v="6189"/>
    <n v="5538"/>
    <n v="2.5"/>
    <x v="4"/>
    <n v="0.9"/>
    <x v="0"/>
    <n v="490"/>
    <n v="1"/>
    <n v="0.1051"/>
    <n v="10.51"/>
    <n v="41718"/>
    <n v="260"/>
    <s v="Processor"/>
    <s v="Yes"/>
    <n v="1383274"/>
    <n v="86.8700948917608"/>
    <n v="99.965613842042629"/>
    <n v="145382.09739999985"/>
    <n v="1237891.9026000001"/>
    <n v="1424992"/>
  </r>
  <r>
    <s v="F0509"/>
    <x v="1"/>
    <s v="Enugu"/>
    <x v="1"/>
    <x v="1"/>
    <x v="7"/>
    <n v="0.46"/>
    <n v="10645"/>
    <n v="7427"/>
    <n v="9.8000000000000007"/>
    <x v="0"/>
    <n v="0.8"/>
    <x v="0"/>
    <n v="1497"/>
    <n v="5"/>
    <n v="0.30230000000000001"/>
    <n v="30.23"/>
    <n v="8565"/>
    <n v="329"/>
    <s v="Local Market"/>
    <s v="Yes"/>
    <n v="2408987"/>
    <n v="69.522816051112855"/>
    <n v="99.938077857270486"/>
    <n v="728236.77010000008"/>
    <n v="1680750.2298999999"/>
    <n v="2417552"/>
  </r>
  <r>
    <s v="F0264"/>
    <x v="3"/>
    <s v="Abidjan"/>
    <x v="1"/>
    <x v="1"/>
    <x v="6"/>
    <n v="1.88"/>
    <n v="18029"/>
    <n v="15147"/>
    <n v="34.4"/>
    <x v="2"/>
    <n v="2.37"/>
    <x v="0"/>
    <n v="1460"/>
    <n v="2"/>
    <n v="0.1598"/>
    <n v="15.98"/>
    <n v="55490"/>
    <n v="357"/>
    <s v="Export"/>
    <s v="Yes"/>
    <n v="5296455"/>
    <n v="83.148864403501904"/>
    <n v="99.972720197984103"/>
    <n v="846373.50899999961"/>
    <n v="4450081.4910000004"/>
    <n v="5351945"/>
  </r>
  <r>
    <s v="F1238"/>
    <x v="4"/>
    <s v="Central"/>
    <x v="0"/>
    <x v="1"/>
    <x v="1"/>
    <n v="1.64"/>
    <n v="17419"/>
    <n v="12966"/>
    <n v="20.5"/>
    <x v="2"/>
    <n v="1.07"/>
    <x v="2"/>
    <n v="722"/>
    <n v="3"/>
    <n v="0.25559999999999999"/>
    <n v="25.56"/>
    <n v="17721"/>
    <n v="343"/>
    <s v="Export"/>
    <s v="No"/>
    <n v="4384422"/>
    <n v="74.140338848601687"/>
    <n v="99.983598897173493"/>
    <n v="1120658.2632000004"/>
    <n v="3263763.7367999996"/>
    <n v="4402143"/>
  </r>
  <r>
    <s v="F0945"/>
    <x v="0"/>
    <s v="Kara"/>
    <x v="1"/>
    <x v="0"/>
    <x v="4"/>
    <n v="5.54"/>
    <n v="9911"/>
    <n v="6608"/>
    <n v="78"/>
    <x v="0"/>
    <n v="3.47"/>
    <x v="0"/>
    <n v="8289"/>
    <n v="30"/>
    <n v="0.3332"/>
    <n v="33.32"/>
    <n v="102657"/>
    <n v="227"/>
    <s v="Processor"/>
    <s v="No"/>
    <n v="1374070"/>
    <n v="62.044634925751339"/>
    <n v="99.438691105397268"/>
    <n v="457840.12399999995"/>
    <n v="916229.87600000005"/>
    <n v="1476727"/>
  </r>
  <r>
    <s v="F1405"/>
    <x v="0"/>
    <s v="Central"/>
    <x v="4"/>
    <x v="0"/>
    <x v="2"/>
    <n v="0.7"/>
    <n v="9927"/>
    <n v="8689"/>
    <n v="23.9"/>
    <x v="1"/>
    <n v="1.08"/>
    <x v="0"/>
    <n v="4790"/>
    <n v="7"/>
    <n v="0.12470000000000001"/>
    <n v="12.47"/>
    <n v="8148"/>
    <n v="101"/>
    <s v="Local Market"/>
    <s v="No"/>
    <n v="855876"/>
    <n v="86.704566400933317"/>
    <n v="99.445617251372639"/>
    <n v="106727.73719999997"/>
    <n v="749148.26280000003"/>
    <n v="864024"/>
  </r>
  <r>
    <s v="F0566"/>
    <x v="3"/>
    <s v="Korhogo"/>
    <x v="3"/>
    <x v="1"/>
    <x v="3"/>
    <n v="2.61"/>
    <n v="7995"/>
    <n v="6469"/>
    <n v="24.2"/>
    <x v="0"/>
    <n v="0.75"/>
    <x v="0"/>
    <n v="3177"/>
    <n v="14"/>
    <n v="0.19079999999999997"/>
    <n v="19.079999999999998"/>
    <n v="52281"/>
    <n v="370"/>
    <s v="Local Market"/>
    <s v="No"/>
    <n v="2314137"/>
    <n v="79.132243770965232"/>
    <n v="99.865746457303828"/>
    <n v="441537.33959999983"/>
    <n v="1872599.6604000002"/>
    <n v="2366418"/>
  </r>
  <r>
    <s v="F1141"/>
    <x v="1"/>
    <s v="Rivers"/>
    <x v="2"/>
    <x v="0"/>
    <x v="2"/>
    <n v="0.67"/>
    <n v="5197"/>
    <n v="4280"/>
    <n v="29"/>
    <x v="2"/>
    <n v="1.28"/>
    <x v="2"/>
    <n v="1273"/>
    <n v="7"/>
    <n v="0.1764"/>
    <n v="17.64"/>
    <n v="5249"/>
    <n v="110"/>
    <s v="Local Market"/>
    <s v="No"/>
    <n v="459570"/>
    <n v="81.429944128789927"/>
    <n v="99.726129955961355"/>
    <n v="81068.147999999986"/>
    <n v="378501.85200000001"/>
    <n v="464819"/>
  </r>
  <r>
    <s v="F0917"/>
    <x v="3"/>
    <s v="Bouaké"/>
    <x v="1"/>
    <x v="1"/>
    <x v="4"/>
    <n v="5.29"/>
    <n v="13849"/>
    <n v="12454"/>
    <n v="14.9"/>
    <x v="1"/>
    <n v="0.46"/>
    <x v="2"/>
    <n v="4180"/>
    <n v="3"/>
    <n v="0.1007"/>
    <n v="10.07"/>
    <n v="64480"/>
    <n v="212"/>
    <s v="Local Market"/>
    <s v="Yes"/>
    <n v="2545186"/>
    <n v="87.707996724485042"/>
    <n v="99.839826245964048"/>
    <n v="256300.23020000011"/>
    <n v="2288885.7697999999"/>
    <n v="2609666"/>
  </r>
  <r>
    <s v="F0289"/>
    <x v="0"/>
    <s v="Lomé"/>
    <x v="0"/>
    <x v="0"/>
    <x v="4"/>
    <n v="1.07"/>
    <n v="3095"/>
    <n v="2562"/>
    <n v="52.2"/>
    <x v="1"/>
    <n v="3.06"/>
    <x v="1"/>
    <n v="10518"/>
    <n v="7"/>
    <n v="0.17219999999999999"/>
    <n v="17.22"/>
    <n v="18486"/>
    <n v="274"/>
    <s v="Local Market"/>
    <s v="Yes"/>
    <n v="665965"/>
    <n v="80.544235745144647"/>
    <n v="98.463293939230127"/>
    <n v="114679.17300000007"/>
    <n v="551285.82699999993"/>
    <n v="684451"/>
  </r>
  <r>
    <s v="F0963"/>
    <x v="0"/>
    <s v="Lomé"/>
    <x v="4"/>
    <x v="1"/>
    <x v="0"/>
    <n v="1.02"/>
    <n v="6880"/>
    <n v="6066"/>
    <n v="24.6"/>
    <x v="0"/>
    <n v="1.41"/>
    <x v="2"/>
    <n v="2911"/>
    <n v="7"/>
    <n v="0.1182"/>
    <n v="11.82"/>
    <n v="11003"/>
    <n v="294"/>
    <s v="Local Market"/>
    <s v="No"/>
    <n v="1751656"/>
    <n v="87.629556301020216"/>
    <n v="99.834851777910529"/>
    <n v="207045.73919999995"/>
    <n v="1544610.2608"/>
    <n v="1762659"/>
  </r>
  <r>
    <s v="F0291"/>
    <x v="2"/>
    <s v="Ouémé"/>
    <x v="4"/>
    <x v="0"/>
    <x v="4"/>
    <n v="10.74"/>
    <n v="27687"/>
    <n v="24170"/>
    <n v="46.2"/>
    <x v="1"/>
    <n v="1.69"/>
    <x v="1"/>
    <n v="9035"/>
    <n v="7"/>
    <n v="0.127"/>
    <n v="12.7"/>
    <n v="194615"/>
    <n v="282"/>
    <s v="Local Market"/>
    <s v="Yes"/>
    <n v="6544131"/>
    <n v="84.778775798939449"/>
    <n v="99.865924609712252"/>
    <n v="831104.6370000001"/>
    <n v="5713026.3629999999"/>
    <n v="6738746"/>
  </r>
  <r>
    <s v="F0352"/>
    <x v="2"/>
    <s v="Ouémé"/>
    <x v="3"/>
    <x v="1"/>
    <x v="4"/>
    <n v="1.1399999999999999"/>
    <n v="2791"/>
    <n v="2683"/>
    <n v="27.3"/>
    <x v="0"/>
    <n v="1.62"/>
    <x v="2"/>
    <n v="3818"/>
    <n v="3"/>
    <n v="3.8599999999999995E-2"/>
    <n v="3.86"/>
    <n v="15683"/>
    <n v="210"/>
    <s v="Export"/>
    <s v="No"/>
    <n v="538295"/>
    <n v="93.418296935979413"/>
    <n v="99.310802956074056"/>
    <n v="20778.186999999976"/>
    <n v="517516.81300000002"/>
    <n v="553978"/>
  </r>
  <r>
    <s v="F0419"/>
    <x v="2"/>
    <s v="Borgou"/>
    <x v="0"/>
    <x v="0"/>
    <x v="4"/>
    <n v="1.39"/>
    <n v="2659"/>
    <n v="2337"/>
    <n v="111.8"/>
    <x v="1"/>
    <n v="4.42"/>
    <x v="1"/>
    <n v="22296"/>
    <n v="3"/>
    <n v="0.1208"/>
    <n v="12.08"/>
    <n v="24461"/>
    <n v="278"/>
    <s v="Local Market"/>
    <s v="No"/>
    <n v="596433"/>
    <n v="84.456266866808178"/>
    <n v="96.409048887571785"/>
    <n v="72049.106400000048"/>
    <n v="524383.89359999995"/>
    <n v="620894"/>
  </r>
  <r>
    <s v="F0596"/>
    <x v="0"/>
    <s v="Kara"/>
    <x v="4"/>
    <x v="1"/>
    <x v="5"/>
    <n v="2.27"/>
    <n v="3791"/>
    <n v="2886"/>
    <n v="31.3"/>
    <x v="0"/>
    <n v="0.9"/>
    <x v="0"/>
    <n v="3902"/>
    <n v="14"/>
    <n v="0.23870000000000002"/>
    <n v="23.87"/>
    <n v="26796"/>
    <n v="198"/>
    <s v="Local Market"/>
    <s v="Yes"/>
    <n v="535016"/>
    <n v="72.498928609570456"/>
    <n v="99.305461613493478"/>
    <n v="127708.31920000003"/>
    <n v="407307.68079999997"/>
    <n v="561812"/>
  </r>
  <r>
    <s v="F0772"/>
    <x v="0"/>
    <s v="Plateaux"/>
    <x v="3"/>
    <x v="1"/>
    <x v="7"/>
    <n v="4.21"/>
    <n v="60515"/>
    <n v="43952"/>
    <n v="31.6"/>
    <x v="2"/>
    <n v="2.04"/>
    <x v="0"/>
    <n v="1136"/>
    <n v="2"/>
    <n v="0.2737"/>
    <n v="27.37"/>
    <n v="126298"/>
    <n v="414"/>
    <s v="Local Market"/>
    <s v="Yes"/>
    <n v="17886733"/>
    <n v="72.120756234195113"/>
    <n v="99.99369345447748"/>
    <n v="4895598.8221000005"/>
    <n v="12991134.1779"/>
    <n v="18013031"/>
  </r>
  <r>
    <s v="F1070"/>
    <x v="0"/>
    <s v="Plateaux"/>
    <x v="1"/>
    <x v="1"/>
    <x v="6"/>
    <n v="1.3"/>
    <n v="15513"/>
    <n v="12458"/>
    <n v="38.6"/>
    <x v="1"/>
    <n v="1.74"/>
    <x v="1"/>
    <n v="8134"/>
    <n v="1"/>
    <n v="0.19690000000000002"/>
    <n v="19.690000000000001"/>
    <n v="37796"/>
    <n v="254"/>
    <s v="Processor"/>
    <s v="Yes"/>
    <n v="3086759"/>
    <n v="79.338534700141281"/>
    <n v="99.739674929709992"/>
    <n v="607782.84710000036"/>
    <n v="2478976.1528999996"/>
    <n v="3124555"/>
  </r>
  <r>
    <s v="F0525"/>
    <x v="1"/>
    <s v="Oyo"/>
    <x v="1"/>
    <x v="0"/>
    <x v="1"/>
    <n v="2.9"/>
    <n v="20383"/>
    <n v="16740"/>
    <n v="6.5"/>
    <x v="1"/>
    <n v="0.81"/>
    <x v="2"/>
    <n v="1749"/>
    <n v="2"/>
    <n v="0.1787"/>
    <n v="17.87"/>
    <n v="55907"/>
    <n v="249"/>
    <s v="Processor"/>
    <s v="No"/>
    <n v="4068922"/>
    <n v="81.016828542468062"/>
    <n v="99.957598242254406"/>
    <n v="727116.36139999982"/>
    <n v="3341805.6386000002"/>
    <n v="4124829"/>
  </r>
  <r>
    <s v="F0617"/>
    <x v="3"/>
    <s v="Sassandra"/>
    <x v="0"/>
    <x v="0"/>
    <x v="6"/>
    <n v="2.84"/>
    <n v="34483"/>
    <n v="28807"/>
    <n v="3.1"/>
    <x v="0"/>
    <n v="1.37"/>
    <x v="2"/>
    <n v="438"/>
    <n v="3"/>
    <n v="0.1646"/>
    <n v="16.46"/>
    <n v="45688"/>
    <n v="390"/>
    <s v="Processor"/>
    <s v="Yes"/>
    <n v="11076257"/>
    <n v="83.196824816163002"/>
    <n v="99.996061839903007"/>
    <n v="1823151.9022000004"/>
    <n v="9253105.0977999996"/>
    <n v="11121945"/>
  </r>
  <r>
    <s v="F0285"/>
    <x v="4"/>
    <s v="Northern"/>
    <x v="2"/>
    <x v="0"/>
    <x v="2"/>
    <n v="0.97"/>
    <n v="10229"/>
    <n v="8813"/>
    <n v="23.8"/>
    <x v="2"/>
    <n v="1.63"/>
    <x v="0"/>
    <n v="1051"/>
    <n v="7"/>
    <n v="0.1384"/>
    <n v="13.84"/>
    <n v="7940"/>
    <n v="105"/>
    <s v="Local Market"/>
    <s v="No"/>
    <n v="907121"/>
    <n v="85.412388201442312"/>
    <n v="99.885144269070594"/>
    <n v="125545.54639999999"/>
    <n v="781575.45360000001"/>
    <n v="915061"/>
  </r>
  <r>
    <s v="F0326"/>
    <x v="1"/>
    <s v="Lagos"/>
    <x v="4"/>
    <x v="0"/>
    <x v="5"/>
    <n v="1.28"/>
    <n v="2414"/>
    <n v="965"/>
    <n v="18.2"/>
    <x v="1"/>
    <n v="1.84"/>
    <x v="1"/>
    <n v="5210"/>
    <n v="60"/>
    <n v="0.6"/>
    <n v="60"/>
    <n v="13898"/>
    <n v="279"/>
    <s v="Local Market"/>
    <s v="Yes"/>
    <n v="247435"/>
    <n v="37.87275238871478"/>
    <n v="98.006375008131386"/>
    <n v="148461"/>
    <n v="98974"/>
    <n v="261333"/>
  </r>
  <r>
    <s v="F0313"/>
    <x v="3"/>
    <s v="Sassandra"/>
    <x v="2"/>
    <x v="0"/>
    <x v="0"/>
    <n v="2.78"/>
    <n v="16114"/>
    <n v="6445"/>
    <n v="62"/>
    <x v="0"/>
    <n v="2.42"/>
    <x v="2"/>
    <n v="9501"/>
    <n v="60"/>
    <n v="0.6"/>
    <n v="60"/>
    <n v="29300"/>
    <n v="348"/>
    <s v="Export"/>
    <s v="No"/>
    <n v="2181631"/>
    <n v="39.469906568771258"/>
    <n v="99.570271528148098"/>
    <n v="1308978.6000000001"/>
    <n v="872652.4"/>
    <n v="2210931"/>
  </r>
  <r>
    <s v="F0173"/>
    <x v="1"/>
    <s v="Kano"/>
    <x v="3"/>
    <x v="1"/>
    <x v="1"/>
    <n v="0.4"/>
    <n v="3381"/>
    <n v="2603"/>
    <n v="24.8"/>
    <x v="2"/>
    <n v="2.36"/>
    <x v="1"/>
    <n v="948"/>
    <n v="3"/>
    <n v="0.23"/>
    <n v="23"/>
    <n v="5349"/>
    <n v="252"/>
    <s v="Local Market"/>
    <s v="Yes"/>
    <n v="643100"/>
    <n v="76.364833626083168"/>
    <n v="99.853805002398033"/>
    <n v="147913"/>
    <n v="495187"/>
    <n v="648449"/>
  </r>
  <r>
    <s v="F0568"/>
    <x v="0"/>
    <s v="Savanes"/>
    <x v="2"/>
    <x v="0"/>
    <x v="1"/>
    <n v="5.97"/>
    <n v="40638"/>
    <n v="33640"/>
    <n v="3.1"/>
    <x v="2"/>
    <n v="1.57"/>
    <x v="0"/>
    <n v="200"/>
    <n v="3"/>
    <n v="0.17219999999999999"/>
    <n v="17.22"/>
    <n v="67466"/>
    <n v="229"/>
    <s v="Processor"/>
    <s v="No"/>
    <n v="7558859"/>
    <n v="82.047689813901187"/>
    <n v="99.997377504892597"/>
    <n v="1301635.5197999999"/>
    <n v="6257223.4802000001"/>
    <n v="7626325"/>
  </r>
  <r>
    <s v="F0544"/>
    <x v="0"/>
    <s v="Savanes"/>
    <x v="4"/>
    <x v="1"/>
    <x v="4"/>
    <n v="1.69"/>
    <n v="2968"/>
    <n v="1837"/>
    <n v="10.1"/>
    <x v="1"/>
    <n v="0.68"/>
    <x v="0"/>
    <n v="1899"/>
    <n v="30"/>
    <n v="0.38079999999999997"/>
    <n v="38.08"/>
    <n v="25778"/>
    <n v="230"/>
    <s v="Local Market"/>
    <s v="No"/>
    <n v="390608"/>
    <n v="58.086600798297724"/>
    <n v="99.543932793129457"/>
    <n v="148743.5264"/>
    <n v="241864.4736"/>
    <n v="416386"/>
  </r>
  <r>
    <s v="F0475"/>
    <x v="1"/>
    <s v="Lagos"/>
    <x v="1"/>
    <x v="0"/>
    <x v="3"/>
    <n v="0.63"/>
    <n v="1588"/>
    <n v="1304"/>
    <n v="33.4"/>
    <x v="0"/>
    <n v="1.17"/>
    <x v="2"/>
    <n v="4945"/>
    <n v="14"/>
    <n v="0.17829999999999999"/>
    <n v="17.829999999999998"/>
    <n v="9615"/>
    <n v="295"/>
    <s v="Local Market"/>
    <s v="No"/>
    <n v="366274"/>
    <n v="80.068143999957442"/>
    <n v="98.684452058985499"/>
    <n v="65306.65419999999"/>
    <n v="300967.34580000001"/>
    <n v="375889"/>
  </r>
  <r>
    <s v="F0792"/>
    <x v="2"/>
    <s v="Mono"/>
    <x v="3"/>
    <x v="0"/>
    <x v="1"/>
    <n v="1.62"/>
    <n v="12229"/>
    <n v="9209"/>
    <n v="66.099999999999994"/>
    <x v="1"/>
    <n v="2.08"/>
    <x v="1"/>
    <n v="16515"/>
    <n v="4"/>
    <n v="0.24690000000000001"/>
    <n v="24.69"/>
    <n v="26320"/>
    <n v="198"/>
    <s v="Local Market"/>
    <s v="Yes"/>
    <n v="1762314"/>
    <n v="74.20180279475845"/>
    <n v="99.076669682003143"/>
    <n v="435115.32660000003"/>
    <n v="1327198.6734"/>
    <n v="1788634"/>
  </r>
  <r>
    <s v="F1003"/>
    <x v="2"/>
    <s v="Ouémé"/>
    <x v="2"/>
    <x v="0"/>
    <x v="5"/>
    <n v="0.64"/>
    <n v="1453"/>
    <n v="933"/>
    <n v="59.3"/>
    <x v="1"/>
    <n v="2.77"/>
    <x v="0"/>
    <n v="13367"/>
    <n v="30"/>
    <n v="0.35759999999999997"/>
    <n v="35.76"/>
    <n v="9036"/>
    <n v="245"/>
    <s v="Local Market"/>
    <s v="No"/>
    <n v="203897"/>
    <n v="61.513918838320038"/>
    <n v="93.722438513523031"/>
    <n v="72913.56719999999"/>
    <n v="130983.43280000001"/>
    <n v="212933"/>
  </r>
  <r>
    <s v="F0122"/>
    <x v="3"/>
    <s v="Abidjan"/>
    <x v="3"/>
    <x v="1"/>
    <x v="1"/>
    <n v="0.6"/>
    <n v="2949"/>
    <n v="2353"/>
    <n v="2"/>
    <x v="0"/>
    <n v="0.52"/>
    <x v="0"/>
    <n v="332"/>
    <n v="1"/>
    <n v="0.20190000000000002"/>
    <n v="20.190000000000001"/>
    <n v="9489"/>
    <n v="316"/>
    <s v="Export"/>
    <s v="No"/>
    <n v="726292"/>
    <n v="78.780730298825333"/>
    <n v="99.954877878064266"/>
    <n v="146638.35479999997"/>
    <n v="579653.64520000003"/>
    <n v="735781"/>
  </r>
  <r>
    <s v="F1077"/>
    <x v="2"/>
    <s v="Atlantique"/>
    <x v="3"/>
    <x v="0"/>
    <x v="1"/>
    <n v="1.93"/>
    <n v="18590"/>
    <n v="15020"/>
    <n v="32.4"/>
    <x v="2"/>
    <n v="1.62"/>
    <x v="2"/>
    <n v="961"/>
    <n v="3"/>
    <n v="0.192"/>
    <n v="19.2"/>
    <n v="38864"/>
    <n v="265"/>
    <s v="Local Market"/>
    <s v="No"/>
    <n v="3900672"/>
    <n v="80.002898209332272"/>
    <n v="99.975606264291031"/>
    <n v="748929.02399999974"/>
    <n v="3151742.9760000003"/>
    <n v="3939536"/>
  </r>
  <r>
    <s v="F0948"/>
    <x v="4"/>
    <s v="Greater Accra"/>
    <x v="1"/>
    <x v="0"/>
    <x v="3"/>
    <n v="3.6"/>
    <n v="10741"/>
    <n v="9583"/>
    <n v="8.1999999999999993"/>
    <x v="1"/>
    <n v="1.1399999999999999"/>
    <x v="1"/>
    <n v="1671"/>
    <n v="3"/>
    <n v="0.10779999999999999"/>
    <n v="10.78"/>
    <n v="56891"/>
    <n v="316"/>
    <s v="Local Market"/>
    <s v="Yes"/>
    <n v="2939384"/>
    <n v="87.525958224795801"/>
    <n v="99.944230753185209"/>
    <n v="316865.59519999987"/>
    <n v="2622518.4048000001"/>
    <n v="2996275"/>
  </r>
  <r>
    <s v="F0202"/>
    <x v="2"/>
    <s v="Mono"/>
    <x v="2"/>
    <x v="0"/>
    <x v="1"/>
    <n v="0.86"/>
    <n v="8730"/>
    <n v="6853"/>
    <n v="1"/>
    <x v="0"/>
    <n v="0.13"/>
    <x v="0"/>
    <n v="200"/>
    <n v="2"/>
    <n v="0.21489999999999998"/>
    <n v="21.49"/>
    <n v="19637"/>
    <n v="233"/>
    <s v="Processor"/>
    <s v="No"/>
    <n v="1560945"/>
    <n v="77.534599248884277"/>
    <n v="99.987346433149298"/>
    <n v="335447.08049999992"/>
    <n v="1225497.9195000001"/>
    <n v="1580582"/>
  </r>
  <r>
    <s v="F1172"/>
    <x v="4"/>
    <s v="Greater Accra"/>
    <x v="4"/>
    <x v="0"/>
    <x v="4"/>
    <n v="1.74"/>
    <n v="5068"/>
    <n v="3065"/>
    <n v="44.3"/>
    <x v="1"/>
    <n v="2.2400000000000002"/>
    <x v="0"/>
    <n v="9062"/>
    <n v="30"/>
    <n v="0.39520000000000005"/>
    <n v="39.520000000000003"/>
    <n v="28752"/>
    <n v="277"/>
    <s v="Local Market"/>
    <s v="Yes"/>
    <n v="802701"/>
    <n v="58.388575758341119"/>
    <n v="98.910100751335321"/>
    <n v="317227.43520000001"/>
    <n v="485473.56479999999"/>
    <n v="831453"/>
  </r>
  <r>
    <s v="F0578"/>
    <x v="0"/>
    <s v="Plateaux"/>
    <x v="0"/>
    <x v="1"/>
    <x v="7"/>
    <n v="0.86"/>
    <n v="14868"/>
    <n v="9753"/>
    <n v="9.6999999999999993"/>
    <x v="4"/>
    <n v="0.53"/>
    <x v="0"/>
    <n v="1509"/>
    <n v="5"/>
    <n v="0.34399999999999997"/>
    <n v="34.4"/>
    <n v="17430"/>
    <n v="449"/>
    <s v="Export"/>
    <s v="No"/>
    <n v="4316368"/>
    <n v="65.336164906624646"/>
    <n v="99.965180656781882"/>
    <n v="1484830.5919999997"/>
    <n v="2831537.4080000003"/>
    <n v="4333798"/>
  </r>
  <r>
    <s v="F0085"/>
    <x v="4"/>
    <s v="Greater Accra"/>
    <x v="4"/>
    <x v="0"/>
    <x v="7"/>
    <n v="1.39"/>
    <n v="30555"/>
    <n v="20914"/>
    <n v="20.100000000000001"/>
    <x v="1"/>
    <n v="0.74"/>
    <x v="2"/>
    <n v="4799"/>
    <n v="7"/>
    <n v="0.3155"/>
    <n v="31.55"/>
    <n v="35668"/>
    <n v="454"/>
    <s v="Processor"/>
    <s v="No"/>
    <n v="9359540"/>
    <n v="68.190136184318646"/>
    <n v="99.948920768970737"/>
    <n v="2952934.87"/>
    <n v="6406605.1299999999"/>
    <n v="9395208"/>
  </r>
  <r>
    <s v="F0643"/>
    <x v="3"/>
    <s v="Korhogo"/>
    <x v="4"/>
    <x v="0"/>
    <x v="7"/>
    <n v="0.89"/>
    <n v="16908"/>
    <n v="11056"/>
    <n v="17.399999999999999"/>
    <x v="2"/>
    <n v="0.74"/>
    <x v="2"/>
    <n v="745"/>
    <n v="7"/>
    <n v="0.34610000000000002"/>
    <n v="34.61"/>
    <n v="17286"/>
    <n v="461"/>
    <s v="Local Market"/>
    <s v="Yes"/>
    <n v="5027817"/>
    <n v="65.165954714898774"/>
    <n v="99.985233205347839"/>
    <n v="1740127.4637000002"/>
    <n v="3287689.5362999998"/>
    <n v="5045103"/>
  </r>
  <r>
    <s v="F1377"/>
    <x v="0"/>
    <s v="Plateaux"/>
    <x v="1"/>
    <x v="1"/>
    <x v="7"/>
    <n v="1.26"/>
    <n v="15525"/>
    <n v="10285"/>
    <n v="6.9"/>
    <x v="1"/>
    <n v="0.32"/>
    <x v="1"/>
    <n v="1234"/>
    <n v="4"/>
    <n v="0.33750000000000002"/>
    <n v="33.75"/>
    <n v="23173"/>
    <n v="286"/>
    <s v="Local Market"/>
    <s v="Yes"/>
    <n v="2887688"/>
    <n v="65.722592044072186"/>
    <n v="99.95760704478846"/>
    <n v="974594.7"/>
    <n v="1913093.3"/>
    <n v="2910861"/>
  </r>
  <r>
    <s v="F0128"/>
    <x v="2"/>
    <s v="Atlantique"/>
    <x v="2"/>
    <x v="0"/>
    <x v="0"/>
    <n v="3.95"/>
    <n v="43561"/>
    <n v="26254"/>
    <n v="17.2"/>
    <x v="0"/>
    <n v="1.63"/>
    <x v="1"/>
    <n v="2436"/>
    <n v="30"/>
    <n v="0.39729999999999999"/>
    <n v="39.729999999999997"/>
    <n v="42552"/>
    <n v="293"/>
    <s v="Local Market"/>
    <s v="No"/>
    <n v="7570510"/>
    <n v="59.933130414542802"/>
    <n v="99.968002362255817"/>
    <n v="3007763.6229999997"/>
    <n v="4562746.3770000003"/>
    <n v="7613062"/>
  </r>
  <r>
    <s v="F0442"/>
    <x v="1"/>
    <s v="Enugu"/>
    <x v="2"/>
    <x v="1"/>
    <x v="4"/>
    <n v="6.01"/>
    <n v="11444"/>
    <n v="4577"/>
    <n v="19.2"/>
    <x v="1"/>
    <n v="1.07"/>
    <x v="2"/>
    <n v="5719"/>
    <n v="60"/>
    <n v="0.6"/>
    <n v="60"/>
    <n v="114092"/>
    <n v="227"/>
    <s v="Export"/>
    <s v="No"/>
    <n v="908779"/>
    <n v="35.538362119954527"/>
    <n v="99.440887462837452"/>
    <n v="545267.39999999991"/>
    <n v="363511.60000000003"/>
    <n v="1022871"/>
  </r>
  <r>
    <s v="F0905"/>
    <x v="1"/>
    <s v="Lagos"/>
    <x v="3"/>
    <x v="0"/>
    <x v="5"/>
    <n v="3.04"/>
    <n v="5761"/>
    <n v="2304"/>
    <n v="39.4"/>
    <x v="0"/>
    <n v="2.4900000000000002"/>
    <x v="0"/>
    <n v="5891"/>
    <n v="60"/>
    <n v="0.6"/>
    <n v="60"/>
    <n v="25129"/>
    <n v="190"/>
    <s v="Processor"/>
    <s v="No"/>
    <n v="402363"/>
    <n v="37.648704537160931"/>
    <n v="98.621962516257611"/>
    <n v="241417.8"/>
    <n v="160945.20000000001"/>
    <n v="427492"/>
  </r>
  <r>
    <s v="F0031"/>
    <x v="1"/>
    <s v="Oyo"/>
    <x v="4"/>
    <x v="0"/>
    <x v="1"/>
    <n v="1.71"/>
    <n v="21152"/>
    <n v="16348"/>
    <n v="6.9"/>
    <x v="2"/>
    <n v="0.42"/>
    <x v="0"/>
    <n v="282"/>
    <n v="4"/>
    <n v="0.2271"/>
    <n v="22.71"/>
    <n v="32723"/>
    <n v="328"/>
    <s v="Processor"/>
    <s v="No"/>
    <n v="5275518"/>
    <n v="76.81354072281195"/>
    <n v="99.994687505710459"/>
    <n v="1198070.1377999997"/>
    <n v="4077447.8622000003"/>
    <n v="5308241"/>
  </r>
  <r>
    <s v="F1155"/>
    <x v="2"/>
    <s v="Borgou"/>
    <x v="2"/>
    <x v="1"/>
    <x v="2"/>
    <n v="2.64"/>
    <n v="35987"/>
    <n v="21944"/>
    <n v="13.4"/>
    <x v="4"/>
    <n v="1.1200000000000001"/>
    <x v="0"/>
    <n v="2195"/>
    <n v="30"/>
    <n v="0.39020000000000005"/>
    <n v="39.020000000000003"/>
    <n v="26562"/>
    <n v="84"/>
    <s v="Local Market"/>
    <s v="Yes"/>
    <n v="1796107"/>
    <n v="60.091330274449163"/>
    <n v="99.879572209764916"/>
    <n v="700840.95140000014"/>
    <n v="1095266.0485999999"/>
    <n v="1822669"/>
  </r>
  <r>
    <s v="F1411"/>
    <x v="3"/>
    <s v="Korhogo"/>
    <x v="1"/>
    <x v="0"/>
    <x v="3"/>
    <n v="0.68"/>
    <n v="1721"/>
    <n v="1342"/>
    <n v="2.8"/>
    <x v="1"/>
    <n v="1.21"/>
    <x v="1"/>
    <n v="615"/>
    <n v="14"/>
    <n v="0.22"/>
    <n v="22"/>
    <n v="11667"/>
    <n v="273"/>
    <s v="Local Market"/>
    <s v="No"/>
    <n v="350421"/>
    <n v="75.486726983495728"/>
    <n v="99.830151786306089"/>
    <n v="77092.62"/>
    <n v="273328.38"/>
    <n v="362088"/>
  </r>
  <r>
    <s v="F1115"/>
    <x v="1"/>
    <s v="Katsina"/>
    <x v="1"/>
    <x v="0"/>
    <x v="1"/>
    <n v="2.7"/>
    <n v="22477"/>
    <n v="18374"/>
    <n v="6.1"/>
    <x v="2"/>
    <n v="1.1100000000000001"/>
    <x v="1"/>
    <n v="242"/>
    <n v="2"/>
    <n v="0.1825"/>
    <n v="18.25"/>
    <n v="41130"/>
    <n v="251"/>
    <s v="Processor"/>
    <s v="Yes"/>
    <n v="4524384"/>
    <n v="81.013527063984469"/>
    <n v="99.994699392007121"/>
    <n v="825700.08000000007"/>
    <n v="3698683.92"/>
    <n v="4565514"/>
  </r>
  <r>
    <s v="F1418"/>
    <x v="0"/>
    <s v="Savanes"/>
    <x v="3"/>
    <x v="0"/>
    <x v="3"/>
    <n v="1.88"/>
    <n v="3414"/>
    <n v="2705"/>
    <n v="30.8"/>
    <x v="2"/>
    <n v="1.59"/>
    <x v="0"/>
    <n v="987"/>
    <n v="14"/>
    <n v="0.20739999999999997"/>
    <n v="20.74"/>
    <n v="57258"/>
    <n v="326"/>
    <s v="Local Market"/>
    <s v="No"/>
    <n v="814767"/>
    <n v="74.055712187150604"/>
    <n v="99.886815171583393"/>
    <n v="168982.67579999997"/>
    <n v="645784.32420000003"/>
    <n v="872025"/>
  </r>
  <r>
    <s v="F0402"/>
    <x v="2"/>
    <s v="Ouémé"/>
    <x v="3"/>
    <x v="1"/>
    <x v="4"/>
    <n v="1.77"/>
    <n v="2657"/>
    <n v="2459"/>
    <n v="9.3000000000000007"/>
    <x v="2"/>
    <n v="0.77"/>
    <x v="0"/>
    <n v="359"/>
    <n v="3"/>
    <n v="7.4499999999999997E-2"/>
    <n v="7.45"/>
    <n v="29188"/>
    <n v="181"/>
    <s v="Local Market"/>
    <s v="No"/>
    <n v="411082"/>
    <n v="86.414334612851206"/>
    <n v="99.918459127353671"/>
    <n v="30625.608999999997"/>
    <n v="380456.391"/>
    <n v="440270"/>
  </r>
  <r>
    <s v="F0972"/>
    <x v="4"/>
    <s v="Greater Accra"/>
    <x v="1"/>
    <x v="1"/>
    <x v="7"/>
    <n v="0.94"/>
    <n v="13369"/>
    <n v="9671"/>
    <n v="13.5"/>
    <x v="1"/>
    <n v="1.04"/>
    <x v="0"/>
    <n v="3492"/>
    <n v="2"/>
    <n v="0.27660000000000001"/>
    <n v="27.66"/>
    <n v="28034"/>
    <n v="346"/>
    <s v="Local Market"/>
    <s v="No"/>
    <n v="3281179"/>
    <n v="71.72717164473849"/>
    <n v="99.894476420828767"/>
    <n v="907574.11139999982"/>
    <n v="2373604.8886000002"/>
    <n v="3309213"/>
  </r>
  <r>
    <s v="F1132"/>
    <x v="3"/>
    <s v="Sassandra"/>
    <x v="4"/>
    <x v="0"/>
    <x v="3"/>
    <n v="1.58"/>
    <n v="5488"/>
    <n v="4761"/>
    <n v="3.5"/>
    <x v="2"/>
    <n v="0.16"/>
    <x v="1"/>
    <n v="200"/>
    <n v="7"/>
    <n v="0.13239999999999999"/>
    <n v="13.24"/>
    <n v="34917"/>
    <n v="398"/>
    <s v="Local Market"/>
    <s v="Yes"/>
    <n v="1840813"/>
    <n v="85.144949369045648"/>
    <n v="99.989337484605983"/>
    <n v="243723.64119999995"/>
    <n v="1597089.3588"/>
    <n v="1875730"/>
  </r>
  <r>
    <s v="F1017"/>
    <x v="4"/>
    <s v="Northern"/>
    <x v="0"/>
    <x v="0"/>
    <x v="5"/>
    <n v="1.27"/>
    <n v="1862"/>
    <n v="1632"/>
    <n v="113.2"/>
    <x v="0"/>
    <n v="2.83"/>
    <x v="2"/>
    <n v="15644"/>
    <n v="7"/>
    <n v="0.12300000000000001"/>
    <n v="12.3"/>
    <n v="20055"/>
    <n v="230"/>
    <s v="Local Market"/>
    <s v="No"/>
    <n v="335908"/>
    <n v="82.758971016650605"/>
    <n v="95.605161210575247"/>
    <n v="41316.684000000008"/>
    <n v="294591.31599999999"/>
    <n v="355963"/>
  </r>
  <r>
    <s v="F0737"/>
    <x v="3"/>
    <s v="Bouaké"/>
    <x v="0"/>
    <x v="0"/>
    <x v="5"/>
    <n v="2.85"/>
    <n v="4697"/>
    <n v="4064"/>
    <n v="15.8"/>
    <x v="1"/>
    <n v="0.53"/>
    <x v="0"/>
    <n v="4499"/>
    <n v="7"/>
    <n v="0.13470000000000001"/>
    <n v="13.47"/>
    <n v="36039"/>
    <n v="214"/>
    <s v="Local Market"/>
    <s v="Yes"/>
    <n v="820462"/>
    <n v="82.889076440074206"/>
    <n v="99.474723321980946"/>
    <n v="110516.23140000005"/>
    <n v="709945.76859999995"/>
    <n v="856501"/>
  </r>
  <r>
    <s v="F1139"/>
    <x v="1"/>
    <s v="Rivers"/>
    <x v="2"/>
    <x v="0"/>
    <x v="2"/>
    <n v="1.1100000000000001"/>
    <n v="15911"/>
    <n v="11971"/>
    <n v="14.1"/>
    <x v="0"/>
    <n v="1.31"/>
    <x v="0"/>
    <n v="1982"/>
    <n v="14"/>
    <n v="0.24760000000000001"/>
    <n v="24.76"/>
    <n v="12093"/>
    <n v="114"/>
    <s v="Local Market"/>
    <s v="Yes"/>
    <n v="1336973"/>
    <n v="74.565550180643498"/>
    <n v="99.853083540760792"/>
    <n v="331034.5148"/>
    <n v="1005938.4852"/>
    <n v="1349066"/>
  </r>
  <r>
    <s v="F1381"/>
    <x v="3"/>
    <s v="Sassandra"/>
    <x v="2"/>
    <x v="0"/>
    <x v="0"/>
    <n v="5.17"/>
    <n v="30259"/>
    <n v="25871"/>
    <n v="1.6"/>
    <x v="0"/>
    <n v="1.24"/>
    <x v="0"/>
    <n v="244"/>
    <n v="7"/>
    <n v="0.14499999999999999"/>
    <n v="14.5"/>
    <n v="44179"/>
    <n v="314"/>
    <s v="Local Market"/>
    <s v="Yes"/>
    <n v="7997837"/>
    <n v="85.030303782036739"/>
    <n v="99.996965934909852"/>
    <n v="1159686.3650000002"/>
    <n v="6838150.6349999998"/>
    <n v="8042016"/>
  </r>
  <r>
    <s v="F0124"/>
    <x v="1"/>
    <s v="Rivers"/>
    <x v="0"/>
    <x v="0"/>
    <x v="4"/>
    <n v="0.76"/>
    <n v="2160"/>
    <n v="1762"/>
    <n v="61"/>
    <x v="1"/>
    <n v="2.2400000000000002"/>
    <x v="2"/>
    <n v="16510"/>
    <n v="14"/>
    <n v="0.18379999999999999"/>
    <n v="18.38"/>
    <n v="9949"/>
    <n v="255"/>
    <s v="Processor"/>
    <s v="No"/>
    <n v="418358"/>
    <n v="79.724076328427984"/>
    <n v="96.145288309553663"/>
    <n v="76894.200399999972"/>
    <n v="341463.79960000003"/>
    <n v="428307"/>
  </r>
  <r>
    <s v="F1257"/>
    <x v="0"/>
    <s v="Savanes"/>
    <x v="2"/>
    <x v="1"/>
    <x v="2"/>
    <n v="15"/>
    <n v="98494"/>
    <n v="54900"/>
    <n v="3.4"/>
    <x v="2"/>
    <n v="0.4"/>
    <x v="1"/>
    <n v="200"/>
    <n v="30"/>
    <n v="0.44259999999999999"/>
    <n v="44.26"/>
    <n v="106307"/>
    <n v="102"/>
    <s v="Local Market"/>
    <s v="No"/>
    <n v="5437295"/>
    <n v="54.671100721155661"/>
    <n v="99.996392237393664"/>
    <n v="2406546.767"/>
    <n v="3030748.233"/>
    <n v="5543602"/>
  </r>
  <r>
    <s v="F1348"/>
    <x v="1"/>
    <s v="Rivers"/>
    <x v="3"/>
    <x v="0"/>
    <x v="6"/>
    <n v="1.1000000000000001"/>
    <n v="15123"/>
    <n v="11106"/>
    <n v="17.100000000000001"/>
    <x v="0"/>
    <n v="1.22"/>
    <x v="1"/>
    <n v="2926"/>
    <n v="7"/>
    <n v="0.2656"/>
    <n v="26.56"/>
    <n v="18689"/>
    <n v="375"/>
    <s v="Processor"/>
    <s v="No"/>
    <n v="4101488"/>
    <n v="73.106878350129122"/>
    <n v="99.928983633470111"/>
    <n v="1089355.2128000003"/>
    <n v="3012132.7871999997"/>
    <n v="4120177"/>
  </r>
  <r>
    <s v="F0009"/>
    <x v="3"/>
    <s v="Yamoussoukro"/>
    <x v="3"/>
    <x v="1"/>
    <x v="6"/>
    <n v="1.56"/>
    <n v="24806"/>
    <n v="20750"/>
    <n v="2.6"/>
    <x v="2"/>
    <n v="0.2"/>
    <x v="1"/>
    <n v="200"/>
    <n v="2"/>
    <n v="0.16350000000000001"/>
    <n v="16.350000000000001"/>
    <n v="24711"/>
    <n v="336"/>
    <s v="Export"/>
    <s v="Yes"/>
    <n v="6877369"/>
    <n v="83.350514171090467"/>
    <n v="99.997102322778062"/>
    <n v="1124449.8314999994"/>
    <n v="5752919.1685000006"/>
    <n v="6902080"/>
  </r>
  <r>
    <s v="F1051"/>
    <x v="1"/>
    <s v="Kaduna"/>
    <x v="1"/>
    <x v="0"/>
    <x v="7"/>
    <n v="0.49"/>
    <n v="6937"/>
    <n v="4601"/>
    <n v="10.1"/>
    <x v="1"/>
    <n v="1.25"/>
    <x v="1"/>
    <n v="2357"/>
    <n v="5"/>
    <n v="0.3367"/>
    <n v="33.67"/>
    <n v="9682"/>
    <n v="312"/>
    <s v="Processor"/>
    <s v="No"/>
    <n v="1409118"/>
    <n v="65.877358993515642"/>
    <n v="99.833873696081199"/>
    <n v="474450.03060000006"/>
    <n v="934667.96939999994"/>
    <n v="1418800"/>
  </r>
  <r>
    <s v="F0668"/>
    <x v="4"/>
    <s v="Ashanti"/>
    <x v="1"/>
    <x v="0"/>
    <x v="4"/>
    <n v="2.06"/>
    <n v="3378"/>
    <n v="2923"/>
    <n v="42.8"/>
    <x v="0"/>
    <n v="1.96"/>
    <x v="1"/>
    <n v="6082"/>
    <n v="7"/>
    <n v="0.1346"/>
    <n v="13.46"/>
    <n v="46124"/>
    <n v="184"/>
    <s v="Local Market"/>
    <s v="No"/>
    <n v="480248"/>
    <n v="78.956825059083684"/>
    <n v="98.844543402764586"/>
    <n v="64641.380800000043"/>
    <n v="415606.61919999996"/>
    <n v="526372"/>
  </r>
  <r>
    <s v="F1233"/>
    <x v="4"/>
    <s v="Ashanti"/>
    <x v="1"/>
    <x v="0"/>
    <x v="4"/>
    <n v="2.97"/>
    <n v="6396"/>
    <n v="3881"/>
    <n v="16.399999999999999"/>
    <x v="4"/>
    <n v="1.79"/>
    <x v="0"/>
    <n v="3600"/>
    <n v="30"/>
    <n v="0.39319999999999999"/>
    <n v="39.32"/>
    <n v="32692"/>
    <n v="252"/>
    <s v="Processor"/>
    <s v="Yes"/>
    <n v="931940"/>
    <n v="58.623515703397779"/>
    <n v="99.626800686686735"/>
    <n v="366438.80799999996"/>
    <n v="565501.19200000004"/>
    <n v="964632"/>
  </r>
  <r>
    <s v="F1383"/>
    <x v="1"/>
    <s v="Lagos"/>
    <x v="1"/>
    <x v="1"/>
    <x v="7"/>
    <n v="0.94"/>
    <n v="23426"/>
    <n v="16346"/>
    <n v="15.8"/>
    <x v="2"/>
    <n v="1.59"/>
    <x v="1"/>
    <n v="785"/>
    <n v="2"/>
    <n v="0.30219999999999997"/>
    <n v="30.22"/>
    <n v="20014"/>
    <n v="336"/>
    <s v="Local Market"/>
    <s v="No"/>
    <n v="5416535"/>
    <n v="69.523113338995003"/>
    <n v="99.985560693005809"/>
    <n v="1636876.8770000003"/>
    <n v="3779658.1229999997"/>
    <n v="5436549"/>
  </r>
  <r>
    <s v="F1425"/>
    <x v="2"/>
    <s v="Ouémé"/>
    <x v="0"/>
    <x v="0"/>
    <x v="1"/>
    <n v="0.23"/>
    <n v="1502"/>
    <n v="1120"/>
    <n v="28.5"/>
    <x v="1"/>
    <n v="2.19"/>
    <x v="1"/>
    <n v="5196"/>
    <n v="7"/>
    <n v="0.254"/>
    <n v="25.4"/>
    <n v="2782"/>
    <n v="251"/>
    <s v="Processor"/>
    <s v="No"/>
    <n v="270331"/>
    <n v="73.840105011478769"/>
    <n v="98.097490782203707"/>
    <n v="68664.073999999993"/>
    <n v="201666.92600000001"/>
    <n v="273113"/>
  </r>
  <r>
    <s v="F0685"/>
    <x v="4"/>
    <s v="Northern"/>
    <x v="3"/>
    <x v="1"/>
    <x v="5"/>
    <n v="0.33"/>
    <n v="636"/>
    <n v="480"/>
    <n v="45.5"/>
    <x v="1"/>
    <n v="2.77"/>
    <x v="1"/>
    <n v="12318"/>
    <n v="14"/>
    <n v="0.24510000000000001"/>
    <n v="24.51"/>
    <n v="5014"/>
    <n v="226"/>
    <s v="Local Market"/>
    <s v="No"/>
    <n v="90064"/>
    <n v="71.508985885273162"/>
    <n v="87.044321504448988"/>
    <n v="22074.686399999991"/>
    <n v="67989.313600000009"/>
    <n v="95078"/>
  </r>
  <r>
    <s v="F0633"/>
    <x v="4"/>
    <s v="Greater Accra"/>
    <x v="2"/>
    <x v="1"/>
    <x v="1"/>
    <n v="5.12"/>
    <n v="34280"/>
    <n v="26837"/>
    <n v="25.7"/>
    <x v="1"/>
    <n v="0.94"/>
    <x v="2"/>
    <n v="5975"/>
    <n v="2"/>
    <n v="0.21710000000000002"/>
    <n v="21.71"/>
    <n v="57936"/>
    <n v="341"/>
    <s v="Local Market"/>
    <s v="No"/>
    <n v="8995992"/>
    <n v="77.789023027353423"/>
    <n v="99.934006543900068"/>
    <n v="1953029.8632000005"/>
    <n v="7042962.1367999995"/>
    <n v="9053928"/>
  </r>
  <r>
    <s v="F0259"/>
    <x v="1"/>
    <s v="Enugu"/>
    <x v="1"/>
    <x v="1"/>
    <x v="2"/>
    <n v="1.1200000000000001"/>
    <n v="12428"/>
    <n v="4971"/>
    <n v="1"/>
    <x v="0"/>
    <n v="0.54"/>
    <x v="0"/>
    <n v="200"/>
    <n v="60"/>
    <n v="0.6"/>
    <n v="60"/>
    <n v="6805"/>
    <n v="89"/>
    <s v="Export"/>
    <s v="No"/>
    <n v="430990"/>
    <n v="39.37824781004808"/>
    <n v="99.954316518005001"/>
    <n v="258594"/>
    <n v="172396"/>
    <n v="437795"/>
  </r>
  <r>
    <s v="F1449"/>
    <x v="3"/>
    <s v="Bouaké"/>
    <x v="0"/>
    <x v="0"/>
    <x v="5"/>
    <n v="1.67"/>
    <n v="3328"/>
    <n v="2480"/>
    <n v="42"/>
    <x v="1"/>
    <n v="2.44"/>
    <x v="1"/>
    <n v="9517"/>
    <n v="14"/>
    <n v="0.25469999999999998"/>
    <n v="25.47"/>
    <n v="22616"/>
    <n v="234"/>
    <s v="Local Market"/>
    <s v="No"/>
    <n v="542384"/>
    <n v="71.546689415929208"/>
    <n v="98.315575221238944"/>
    <n v="138145.20479999995"/>
    <n v="404238.79520000005"/>
    <n v="565000"/>
  </r>
  <r>
    <s v="F0478"/>
    <x v="4"/>
    <s v="Central"/>
    <x v="4"/>
    <x v="1"/>
    <x v="0"/>
    <n v="2.5"/>
    <n v="26019"/>
    <n v="16784"/>
    <n v="13.1"/>
    <x v="0"/>
    <n v="0.79"/>
    <x v="0"/>
    <n v="1979"/>
    <n v="30"/>
    <n v="0.35489999999999999"/>
    <n v="35.49"/>
    <n v="40101"/>
    <n v="344"/>
    <s v="Export"/>
    <s v="No"/>
    <n v="5673880"/>
    <n v="64.057265643690457"/>
    <n v="99.965365653123456"/>
    <n v="2013660.0120000001"/>
    <n v="3660219.9879999999"/>
    <n v="5713981"/>
  </r>
  <r>
    <s v="F1205"/>
    <x v="3"/>
    <s v="Korhogo"/>
    <x v="0"/>
    <x v="1"/>
    <x v="0"/>
    <n v="15"/>
    <n v="96311"/>
    <n v="77973"/>
    <n v="1"/>
    <x v="1"/>
    <n v="0.92"/>
    <x v="0"/>
    <n v="292"/>
    <n v="14"/>
    <n v="0.19039999999999999"/>
    <n v="19.04"/>
    <n v="172262"/>
    <n v="257"/>
    <s v="Local Market"/>
    <s v="Yes"/>
    <n v="19666117"/>
    <n v="80.257002465776068"/>
    <n v="99.998528105547337"/>
    <n v="3744428.6767999995"/>
    <n v="15921688.3232"/>
    <n v="19838379"/>
  </r>
  <r>
    <s v="F1365"/>
    <x v="4"/>
    <s v="Northern"/>
    <x v="0"/>
    <x v="1"/>
    <x v="5"/>
    <n v="0.8"/>
    <n v="906"/>
    <n v="707"/>
    <n v="1"/>
    <x v="1"/>
    <n v="0.17"/>
    <x v="0"/>
    <n v="223"/>
    <n v="14"/>
    <n v="0.21899999999999997"/>
    <n v="21.9"/>
    <n v="9415"/>
    <n v="252"/>
    <s v="Processor"/>
    <s v="Yes"/>
    <n v="166745"/>
    <n v="73.925888396911901"/>
    <n v="99.873410535876474"/>
    <n v="36517.154999999999"/>
    <n v="130227.845"/>
    <n v="176160"/>
  </r>
  <r>
    <s v="F0234"/>
    <x v="1"/>
    <s v="Kaduna"/>
    <x v="4"/>
    <x v="0"/>
    <x v="6"/>
    <n v="10.220000000000001"/>
    <n v="186741"/>
    <n v="164126"/>
    <n v="9.3000000000000007"/>
    <x v="2"/>
    <n v="0.65"/>
    <x v="2"/>
    <n v="458"/>
    <n v="2"/>
    <n v="0.1211"/>
    <n v="12.11"/>
    <n v="194056"/>
    <n v="343"/>
    <s v="Local Market"/>
    <s v="Yes"/>
    <n v="55537752"/>
    <n v="87.583970419190422"/>
    <n v="99.999178207173898"/>
    <n v="6725621.7672000006"/>
    <n v="48812130.232799999"/>
    <n v="55731808"/>
  </r>
  <r>
    <s v="F0811"/>
    <x v="4"/>
    <s v="Greater Accra"/>
    <x v="0"/>
    <x v="0"/>
    <x v="7"/>
    <n v="1.53"/>
    <n v="26557"/>
    <n v="19654"/>
    <n v="1.8"/>
    <x v="2"/>
    <n v="0.89"/>
    <x v="0"/>
    <n v="200"/>
    <n v="3"/>
    <n v="0.25989999999999996"/>
    <n v="25.99"/>
    <n v="35235"/>
    <n v="352"/>
    <s v="Local Market"/>
    <s v="No"/>
    <n v="6813591"/>
    <n v="73.629242429286421"/>
    <n v="99.997079791485433"/>
    <n v="1770852.3009000001"/>
    <n v="5042738.6990999999"/>
    <n v="6848826"/>
  </r>
  <r>
    <s v="F1201"/>
    <x v="3"/>
    <s v="Sassandra"/>
    <x v="3"/>
    <x v="1"/>
    <x v="2"/>
    <n v="11.85"/>
    <n v="108018"/>
    <n v="63017"/>
    <n v="8.5"/>
    <x v="1"/>
    <n v="0.18"/>
    <x v="2"/>
    <n v="2431"/>
    <n v="30"/>
    <n v="0.41659999999999997"/>
    <n v="41.66"/>
    <n v="85017"/>
    <n v="94"/>
    <s v="Local Market"/>
    <s v="No"/>
    <n v="5776915"/>
    <n v="57.493881044679476"/>
    <n v="99.958529031043014"/>
    <n v="2406662.7889999999"/>
    <n v="3370252.2110000001"/>
    <n v="5861932"/>
  </r>
  <r>
    <s v="F1263"/>
    <x v="2"/>
    <s v="Ouémé"/>
    <x v="3"/>
    <x v="1"/>
    <x v="6"/>
    <n v="1.01"/>
    <n v="11751"/>
    <n v="9685"/>
    <n v="20.100000000000001"/>
    <x v="4"/>
    <n v="1.81"/>
    <x v="1"/>
    <n v="3315"/>
    <n v="2"/>
    <n v="0.17579999999999998"/>
    <n v="17.579999999999998"/>
    <n v="33309"/>
    <n v="339"/>
    <s v="Processor"/>
    <s v="No"/>
    <n v="3213759"/>
    <n v="81.574521007875404"/>
    <n v="99.897907897216811"/>
    <n v="564978.83220000006"/>
    <n v="2648780.1677999999"/>
    <n v="3247068"/>
  </r>
  <r>
    <s v="F0140"/>
    <x v="1"/>
    <s v="Lagos"/>
    <x v="3"/>
    <x v="1"/>
    <x v="7"/>
    <n v="0.66"/>
    <n v="16836"/>
    <n v="11716"/>
    <n v="5.5"/>
    <x v="2"/>
    <n v="0.66"/>
    <x v="2"/>
    <n v="229"/>
    <n v="5"/>
    <n v="0.30409999999999998"/>
    <n v="30.41"/>
    <n v="11693"/>
    <n v="484"/>
    <s v="Local Market"/>
    <s v="No"/>
    <n v="5601917"/>
    <n v="69.445045884911849"/>
    <n v="99.995920628615096"/>
    <n v="1703542.9597"/>
    <n v="3898374.0403"/>
    <n v="5613610"/>
  </r>
  <r>
    <s v="F1022"/>
    <x v="2"/>
    <s v="Atlantique"/>
    <x v="2"/>
    <x v="0"/>
    <x v="1"/>
    <n v="0.79"/>
    <n v="8199"/>
    <n v="6191"/>
    <n v="18.3"/>
    <x v="1"/>
    <n v="1.36"/>
    <x v="0"/>
    <n v="4365"/>
    <n v="3"/>
    <n v="0.24480000000000002"/>
    <n v="24.48"/>
    <n v="10181"/>
    <n v="236"/>
    <s v="Local Market"/>
    <s v="Yes"/>
    <n v="1431920"/>
    <n v="74.986841004894927"/>
    <n v="99.697316623454242"/>
    <n v="350534.01600000006"/>
    <n v="1081385.9839999999"/>
    <n v="1442101"/>
  </r>
  <r>
    <s v="F1009"/>
    <x v="2"/>
    <s v="Mono"/>
    <x v="4"/>
    <x v="0"/>
    <x v="5"/>
    <n v="5.36"/>
    <n v="11440"/>
    <n v="10352"/>
    <n v="41.2"/>
    <x v="2"/>
    <n v="1.35"/>
    <x v="2"/>
    <n v="1600"/>
    <n v="3"/>
    <n v="9.5100000000000004E-2"/>
    <n v="9.51"/>
    <n v="55962"/>
    <n v="265"/>
    <s v="Processor"/>
    <s v="No"/>
    <n v="2658286"/>
    <n v="88.62428935749422"/>
    <n v="99.9410518125094"/>
    <n v="252802.99860000005"/>
    <n v="2405483.0014"/>
    <n v="2714248"/>
  </r>
  <r>
    <s v="F0233"/>
    <x v="3"/>
    <s v="Abidjan"/>
    <x v="4"/>
    <x v="0"/>
    <x v="5"/>
    <n v="1.95"/>
    <n v="2615"/>
    <n v="1046"/>
    <n v="4"/>
    <x v="4"/>
    <n v="0.93"/>
    <x v="1"/>
    <n v="756"/>
    <n v="60"/>
    <n v="0.6"/>
    <n v="60"/>
    <n v="27632"/>
    <n v="213"/>
    <s v="Local Market"/>
    <s v="No"/>
    <n v="192183"/>
    <n v="34.971771717125769"/>
    <n v="99.656074426222048"/>
    <n v="115309.8"/>
    <n v="76873.2"/>
    <n v="219815"/>
  </r>
  <r>
    <s v="F1063"/>
    <x v="3"/>
    <s v="Abidjan"/>
    <x v="0"/>
    <x v="1"/>
    <x v="4"/>
    <n v="0.33"/>
    <n v="703"/>
    <n v="551"/>
    <n v="57.7"/>
    <x v="1"/>
    <n v="1.89"/>
    <x v="2"/>
    <n v="16788"/>
    <n v="14"/>
    <n v="0.21590000000000001"/>
    <n v="21.59"/>
    <n v="5020"/>
    <n v="277"/>
    <s v="Local Market"/>
    <s v="No"/>
    <n v="129293"/>
    <n v="75.479396112066581"/>
    <n v="87.50083759576512"/>
    <n v="27914.358699999997"/>
    <n v="101378.6413"/>
    <n v="134313"/>
  </r>
  <r>
    <s v="F1232"/>
    <x v="3"/>
    <s v="Bouaké"/>
    <x v="0"/>
    <x v="0"/>
    <x v="7"/>
    <n v="0.56999999999999995"/>
    <n v="14657"/>
    <n v="10193"/>
    <n v="6.6"/>
    <x v="2"/>
    <n v="1.27"/>
    <x v="1"/>
    <n v="227"/>
    <n v="2"/>
    <n v="0.30449999999999999"/>
    <n v="30.45"/>
    <n v="14485"/>
    <n v="349"/>
    <s v="Processor"/>
    <s v="Yes"/>
    <n v="3507072"/>
    <n v="69.263924338012984"/>
    <n v="99.993553987625361"/>
    <n v="1067903.4240000001"/>
    <n v="2439168.5759999999"/>
    <n v="3521557"/>
  </r>
  <r>
    <s v="F0303"/>
    <x v="0"/>
    <s v="Plateaux"/>
    <x v="2"/>
    <x v="1"/>
    <x v="0"/>
    <n v="1.41"/>
    <n v="14296"/>
    <n v="12307"/>
    <n v="17.7"/>
    <x v="1"/>
    <n v="1.75"/>
    <x v="2"/>
    <n v="3958"/>
    <n v="7"/>
    <n v="0.1391"/>
    <n v="13.91"/>
    <n v="22944"/>
    <n v="309"/>
    <s v="Processor"/>
    <s v="Yes"/>
    <n v="3737933"/>
    <n v="85.56479033214859"/>
    <n v="99.894758589552382"/>
    <n v="519946.48029999994"/>
    <n v="3217986.5197000001"/>
    <n v="3760877"/>
  </r>
  <r>
    <s v="F1468"/>
    <x v="0"/>
    <s v="Central"/>
    <x v="3"/>
    <x v="1"/>
    <x v="2"/>
    <n v="0.9"/>
    <n v="9785"/>
    <n v="3914"/>
    <n v="1.4"/>
    <x v="1"/>
    <n v="0.06"/>
    <x v="1"/>
    <n v="257"/>
    <n v="60"/>
    <n v="0.6"/>
    <n v="60"/>
    <n v="5510"/>
    <n v="77"/>
    <s v="Local Market"/>
    <s v="No"/>
    <n v="292598"/>
    <n v="39.260670629436319"/>
    <n v="99.913789633287266"/>
    <n v="175558.8"/>
    <n v="117039.20000000001"/>
    <n v="298108"/>
  </r>
  <r>
    <s v="F0612"/>
    <x v="3"/>
    <s v="Abidjan"/>
    <x v="3"/>
    <x v="1"/>
    <x v="7"/>
    <n v="4.3499999999999996"/>
    <n v="103002"/>
    <n v="76303"/>
    <n v="6.6"/>
    <x v="2"/>
    <n v="1.17"/>
    <x v="0"/>
    <n v="277"/>
    <n v="2"/>
    <n v="0.25920000000000004"/>
    <n v="25.92"/>
    <n v="165612"/>
    <n v="437"/>
    <s v="Local Market"/>
    <s v="Yes"/>
    <n v="32845078"/>
    <n v="73.708346545921927"/>
    <n v="99.999160877885316"/>
    <n v="8513444.2176000029"/>
    <n v="24331633.782399997"/>
    <n v="33010690"/>
  </r>
  <r>
    <s v="F0728"/>
    <x v="0"/>
    <s v="Lomé"/>
    <x v="4"/>
    <x v="1"/>
    <x v="6"/>
    <n v="1.58"/>
    <n v="13884"/>
    <n v="10751"/>
    <n v="105"/>
    <x v="0"/>
    <n v="4.29"/>
    <x v="1"/>
    <n v="11391"/>
    <n v="7"/>
    <n v="0.22559999999999999"/>
    <n v="22.56"/>
    <n v="40986"/>
    <n v="334"/>
    <s v="Local Market"/>
    <s v="No"/>
    <n v="3502549"/>
    <n v="76.54429674322391"/>
    <n v="99.678541343601808"/>
    <n v="790175.05440000026"/>
    <n v="2712373.9455999997"/>
    <n v="3543535"/>
  </r>
  <r>
    <s v="F1032"/>
    <x v="0"/>
    <s v="Kara"/>
    <x v="4"/>
    <x v="0"/>
    <x v="5"/>
    <n v="4.71"/>
    <n v="9255"/>
    <n v="7891"/>
    <n v="14"/>
    <x v="4"/>
    <n v="1.4"/>
    <x v="2"/>
    <n v="2042"/>
    <n v="7"/>
    <n v="0.14730000000000001"/>
    <n v="14.73"/>
    <n v="67292"/>
    <n v="253"/>
    <s v="Local Market"/>
    <s v="No"/>
    <n v="1907125"/>
    <n v="82.363831323372921"/>
    <n v="99.896577065533776"/>
    <n v="280919.51249999995"/>
    <n v="1626205.4875"/>
    <n v="1974417"/>
  </r>
  <r>
    <s v="F0891"/>
    <x v="1"/>
    <s v="Rivers"/>
    <x v="4"/>
    <x v="1"/>
    <x v="5"/>
    <n v="12.64"/>
    <n v="14510"/>
    <n v="12104"/>
    <n v="11.2"/>
    <x v="0"/>
    <n v="1.23"/>
    <x v="1"/>
    <n v="1662"/>
    <n v="7"/>
    <n v="0.16579999999999998"/>
    <n v="16.579999999999998"/>
    <n v="171747"/>
    <n v="287"/>
    <s v="Processor"/>
    <s v="No"/>
    <n v="3265701"/>
    <n v="79.252043207635438"/>
    <n v="99.95165017768997"/>
    <n v="541453.22579999967"/>
    <n v="2724247.7742000003"/>
    <n v="3437448"/>
  </r>
  <r>
    <s v="F0050"/>
    <x v="1"/>
    <s v="Lagos"/>
    <x v="1"/>
    <x v="0"/>
    <x v="0"/>
    <n v="0.24"/>
    <n v="2743"/>
    <n v="2252"/>
    <n v="30"/>
    <x v="1"/>
    <n v="1.47"/>
    <x v="0"/>
    <n v="7713"/>
    <n v="7"/>
    <n v="0.17899999999999999"/>
    <n v="17.899999999999999"/>
    <n v="3144"/>
    <n v="333"/>
    <s v="Processor"/>
    <s v="No"/>
    <n v="731560"/>
    <n v="81.748671573858317"/>
    <n v="98.950189464056265"/>
    <n v="130949.23999999999"/>
    <n v="600610.76"/>
    <n v="734704"/>
  </r>
  <r>
    <s v="F0933"/>
    <x v="2"/>
    <s v="Borgou"/>
    <x v="4"/>
    <x v="0"/>
    <x v="2"/>
    <n v="1.1200000000000001"/>
    <n v="17254"/>
    <n v="14622"/>
    <n v="16.100000000000001"/>
    <x v="1"/>
    <n v="1.35"/>
    <x v="2"/>
    <n v="3024"/>
    <n v="7"/>
    <n v="0.1525"/>
    <n v="15.25"/>
    <n v="14301"/>
    <n v="79"/>
    <s v="Processor"/>
    <s v="Yes"/>
    <n v="1126262"/>
    <n v="83.687358348464755"/>
    <n v="99.734867780210294"/>
    <n v="171754.95499999996"/>
    <n v="954507.04500000004"/>
    <n v="1140563"/>
  </r>
  <r>
    <s v="F0617"/>
    <x v="3"/>
    <s v="Korhogo"/>
    <x v="2"/>
    <x v="0"/>
    <x v="3"/>
    <n v="1.24"/>
    <n v="3854"/>
    <n v="3663"/>
    <n v="13.3"/>
    <x v="2"/>
    <n v="1.77"/>
    <x v="2"/>
    <n v="487"/>
    <n v="3"/>
    <n v="4.9400000000000006E-2"/>
    <n v="4.9400000000000004"/>
    <n v="23265"/>
    <n v="321"/>
    <s v="Processor"/>
    <s v="No"/>
    <n v="1140313"/>
    <n v="93.159335927630124"/>
    <n v="99.958146338277274"/>
    <n v="56331.462199999951"/>
    <n v="1083981.5378"/>
    <n v="1163578"/>
  </r>
  <r>
    <s v="F0647"/>
    <x v="3"/>
    <s v="Sassandra"/>
    <x v="1"/>
    <x v="1"/>
    <x v="5"/>
    <n v="1.04"/>
    <n v="1422"/>
    <n v="1188"/>
    <n v="14.4"/>
    <x v="0"/>
    <n v="1.43"/>
    <x v="1"/>
    <n v="2467"/>
    <n v="7"/>
    <n v="0.16449999999999998"/>
    <n v="16.45"/>
    <n v="9963"/>
    <n v="207"/>
    <s v="Export"/>
    <s v="No"/>
    <n v="231027"/>
    <n v="80.095878874642111"/>
    <n v="98.976306070791324"/>
    <n v="38003.941499999986"/>
    <n v="193023.05850000001"/>
    <n v="240990"/>
  </r>
  <r>
    <s v="F0011"/>
    <x v="4"/>
    <s v="Eastern"/>
    <x v="2"/>
    <x v="0"/>
    <x v="0"/>
    <n v="2.58"/>
    <n v="31078"/>
    <n v="23603"/>
    <n v="90.2"/>
    <x v="2"/>
    <n v="3.52"/>
    <x v="1"/>
    <n v="3610"/>
    <n v="14"/>
    <n v="0.24050000000000002"/>
    <n v="24.05"/>
    <n v="46979"/>
    <n v="266"/>
    <s v="Local Market"/>
    <s v="Yes"/>
    <n v="6165026"/>
    <n v="75.375619417563243"/>
    <n v="99.941886717734448"/>
    <n v="1482688.7530000005"/>
    <n v="4682337.2469999995"/>
    <n v="6212005"/>
  </r>
  <r>
    <s v="F0416"/>
    <x v="4"/>
    <s v="Eastern"/>
    <x v="3"/>
    <x v="1"/>
    <x v="1"/>
    <n v="3.31"/>
    <n v="34178"/>
    <n v="26053"/>
    <n v="45.1"/>
    <x v="4"/>
    <n v="1.85"/>
    <x v="1"/>
    <n v="9748"/>
    <n v="3"/>
    <n v="0.23769999999999999"/>
    <n v="23.77"/>
    <n v="36460"/>
    <n v="273"/>
    <s v="Local Market"/>
    <s v="No"/>
    <n v="6995137"/>
    <n v="75.83473477077824"/>
    <n v="99.861368619390447"/>
    <n v="1662744.0649000006"/>
    <n v="5332392.9350999994"/>
    <n v="7031597"/>
  </r>
  <r>
    <s v="F0222"/>
    <x v="4"/>
    <s v="Northern"/>
    <x v="1"/>
    <x v="0"/>
    <x v="2"/>
    <n v="2.46"/>
    <n v="36047"/>
    <n v="31115"/>
    <n v="9.8000000000000007"/>
    <x v="0"/>
    <n v="0.48"/>
    <x v="0"/>
    <n v="1240"/>
    <n v="7"/>
    <n v="0.1368"/>
    <n v="13.68"/>
    <n v="24255"/>
    <n v="93"/>
    <s v="Local Market"/>
    <s v="Yes"/>
    <n v="2839264"/>
    <n v="85.588839634030705"/>
    <n v="99.956696637947928"/>
    <n v="388411.31520000007"/>
    <n v="2450852.6847999999"/>
    <n v="2863519"/>
  </r>
  <r>
    <s v="F0596"/>
    <x v="0"/>
    <s v="Lomé"/>
    <x v="0"/>
    <x v="1"/>
    <x v="6"/>
    <n v="2.15"/>
    <n v="18502"/>
    <n v="15312"/>
    <n v="27.5"/>
    <x v="1"/>
    <n v="1.48"/>
    <x v="1"/>
    <n v="5439"/>
    <n v="1"/>
    <n v="0.1724"/>
    <n v="17.239999999999998"/>
    <n v="71083"/>
    <n v="401"/>
    <s v="Local Market"/>
    <s v="No"/>
    <n v="6002189"/>
    <n v="81.791357548286982"/>
    <n v="99.910443661999665"/>
    <n v="1034777.3836000003"/>
    <n v="4967411.6163999997"/>
    <n v="6073272"/>
  </r>
  <r>
    <s v="F0774"/>
    <x v="3"/>
    <s v="Korhogo"/>
    <x v="1"/>
    <x v="0"/>
    <x v="7"/>
    <n v="1.66"/>
    <n v="43492"/>
    <n v="26838"/>
    <n v="5"/>
    <x v="2"/>
    <n v="1.42"/>
    <x v="2"/>
    <n v="200"/>
    <n v="7"/>
    <n v="0.38290000000000002"/>
    <n v="38.29"/>
    <n v="31204"/>
    <n v="354"/>
    <s v="Processor"/>
    <s v="No"/>
    <n v="9374242"/>
    <n v="61.505267673643537"/>
    <n v="99.997873572396244"/>
    <n v="3589397.2618000004"/>
    <n v="5784844.7381999996"/>
    <n v="9405446"/>
  </r>
  <r>
    <s v="F1352"/>
    <x v="2"/>
    <s v="Zou"/>
    <x v="3"/>
    <x v="0"/>
    <x v="1"/>
    <n v="1.33"/>
    <n v="16027"/>
    <n v="12339"/>
    <n v="3.3"/>
    <x v="1"/>
    <n v="1.19"/>
    <x v="0"/>
    <n v="731"/>
    <n v="3"/>
    <n v="0.23010000000000003"/>
    <n v="23.01"/>
    <n v="29331"/>
    <n v="292"/>
    <s v="Local Market"/>
    <s v="No"/>
    <n v="3536897"/>
    <n v="76.356783702556314"/>
    <n v="99.979502151853438"/>
    <n v="813839.99970000004"/>
    <n v="2723057.0003"/>
    <n v="3566228"/>
  </r>
  <r>
    <s v="F0421"/>
    <x v="3"/>
    <s v="Abidjan"/>
    <x v="2"/>
    <x v="0"/>
    <x v="7"/>
    <n v="3.37"/>
    <n v="91902"/>
    <n v="66151"/>
    <n v="1"/>
    <x v="1"/>
    <n v="1.25"/>
    <x v="1"/>
    <n v="295"/>
    <n v="3"/>
    <n v="0.2802"/>
    <n v="28.02"/>
    <n v="76179"/>
    <n v="325"/>
    <s v="Local Market"/>
    <s v="No"/>
    <n v="21207611"/>
    <n v="71.722368985035089"/>
    <n v="99.998613968658773"/>
    <n v="5942372.6021999996"/>
    <n v="15265238.3978"/>
    <n v="21283790"/>
  </r>
  <r>
    <s v="F0187"/>
    <x v="2"/>
    <s v="Borgou"/>
    <x v="0"/>
    <x v="0"/>
    <x v="5"/>
    <n v="0.48"/>
    <n v="1056"/>
    <n v="694"/>
    <n v="5.6"/>
    <x v="2"/>
    <n v="1.43"/>
    <x v="1"/>
    <n v="200"/>
    <n v="30"/>
    <n v="0.34240000000000004"/>
    <n v="34.24"/>
    <n v="3429"/>
    <n v="188"/>
    <s v="Processor"/>
    <s v="No"/>
    <n v="125539"/>
    <n v="64.011573723714406"/>
    <n v="99.844922771540226"/>
    <n v="42984.553599999999"/>
    <n v="82554.446400000001"/>
    <n v="128968"/>
  </r>
  <r>
    <s v="F1425"/>
    <x v="0"/>
    <s v="Central"/>
    <x v="2"/>
    <x v="0"/>
    <x v="5"/>
    <n v="15"/>
    <n v="23388"/>
    <n v="19444"/>
    <n v="36.700000000000003"/>
    <x v="1"/>
    <n v="1.1599999999999999"/>
    <x v="0"/>
    <n v="7878"/>
    <n v="7"/>
    <n v="0.1686"/>
    <n v="16.86"/>
    <n v="113844"/>
    <n v="203"/>
    <s v="Processor"/>
    <s v="Yes"/>
    <n v="3785939"/>
    <n v="80.712944402291114"/>
    <n v="99.797988759887417"/>
    <n v="638309.31539999973"/>
    <n v="3147629.6846000003"/>
    <n v="3899783"/>
  </r>
  <r>
    <s v="F1477"/>
    <x v="3"/>
    <s v="Sassandra"/>
    <x v="0"/>
    <x v="0"/>
    <x v="7"/>
    <n v="1.0900000000000001"/>
    <n v="19875"/>
    <n v="13153"/>
    <n v="23.8"/>
    <x v="1"/>
    <n v="1.41"/>
    <x v="1"/>
    <n v="5366"/>
    <n v="7"/>
    <n v="0.3382"/>
    <n v="33.82"/>
    <n v="23407"/>
    <n v="361"/>
    <s v="Local Market"/>
    <s v="No"/>
    <n v="4671978"/>
    <n v="65.850085571257736"/>
    <n v="99.88571757161553"/>
    <n v="1580062.9596000002"/>
    <n v="3091915.0403999998"/>
    <n v="4695385"/>
  </r>
  <r>
    <s v="F1173"/>
    <x v="1"/>
    <s v="Kaduna"/>
    <x v="3"/>
    <x v="0"/>
    <x v="3"/>
    <n v="1.01"/>
    <n v="3006"/>
    <n v="1991"/>
    <n v="179.8"/>
    <x v="1"/>
    <n v="5.09"/>
    <x v="0"/>
    <n v="55111"/>
    <n v="30"/>
    <n v="0.33740000000000003"/>
    <n v="33.74"/>
    <n v="22727"/>
    <n v="366"/>
    <s v="Local Market"/>
    <s v="Yes"/>
    <n v="643581"/>
    <n v="63.99994756178824"/>
    <n v="91.728900148279763"/>
    <n v="217144.22940000001"/>
    <n v="426436.77059999999"/>
    <n v="666308"/>
  </r>
  <r>
    <s v="F0957"/>
    <x v="0"/>
    <s v="Lomé"/>
    <x v="2"/>
    <x v="0"/>
    <x v="2"/>
    <n v="3.06"/>
    <n v="46193"/>
    <n v="40488"/>
    <n v="11.9"/>
    <x v="0"/>
    <n v="1.1399999999999999"/>
    <x v="2"/>
    <n v="1586"/>
    <n v="3"/>
    <n v="0.1235"/>
    <n v="12.35"/>
    <n v="30822"/>
    <n v="102"/>
    <s v="Local Market"/>
    <s v="No"/>
    <n v="4056071"/>
    <n v="86.988972588712272"/>
    <n v="99.961193013861632"/>
    <n v="500924.76849999977"/>
    <n v="3555146.2315000002"/>
    <n v="4086893"/>
  </r>
  <r>
    <s v="F0003"/>
    <x v="1"/>
    <s v="Enugu"/>
    <x v="0"/>
    <x v="0"/>
    <x v="6"/>
    <n v="0.43"/>
    <n v="4197"/>
    <n v="3278"/>
    <n v="42.9"/>
    <x v="2"/>
    <n v="1.36"/>
    <x v="2"/>
    <n v="1945"/>
    <n v="3"/>
    <n v="0.21879999999999999"/>
    <n v="21.88"/>
    <n v="15133"/>
    <n v="358"/>
    <s v="Local Market"/>
    <s v="No"/>
    <n v="1144711"/>
    <n v="77.100733650387468"/>
    <n v="99.832305034125284"/>
    <n v="250462.76679999998"/>
    <n v="894248.23320000002"/>
    <n v="1159844"/>
  </r>
  <r>
    <s v="F1276"/>
    <x v="0"/>
    <s v="Plateaux"/>
    <x v="0"/>
    <x v="0"/>
    <x v="1"/>
    <n v="1.71"/>
    <n v="16719"/>
    <n v="12261"/>
    <n v="1.9"/>
    <x v="4"/>
    <n v="0.33"/>
    <x v="0"/>
    <n v="335"/>
    <n v="7"/>
    <n v="0.2666"/>
    <n v="26.66"/>
    <n v="39740"/>
    <n v="287"/>
    <s v="Export"/>
    <s v="No"/>
    <n v="3443643"/>
    <n v="72.503304293556013"/>
    <n v="99.990382912243646"/>
    <n v="918075.2237999998"/>
    <n v="2525567.7762000002"/>
    <n v="3483383"/>
  </r>
  <r>
    <s v="F1149"/>
    <x v="0"/>
    <s v="Plateaux"/>
    <x v="0"/>
    <x v="0"/>
    <x v="0"/>
    <n v="1.82"/>
    <n v="20594"/>
    <n v="15297"/>
    <n v="44.4"/>
    <x v="1"/>
    <n v="1.89"/>
    <x v="1"/>
    <n v="10365"/>
    <n v="14"/>
    <n v="0.25719999999999998"/>
    <n v="25.72"/>
    <n v="28460"/>
    <n v="338"/>
    <s v="Local Market"/>
    <s v="Yes"/>
    <n v="5079858"/>
    <n v="73.866163429919595"/>
    <n v="99.797095638916772"/>
    <n v="1306539.4775999999"/>
    <n v="3773318.5224000001"/>
    <n v="5108318"/>
  </r>
  <r>
    <s v="F0029"/>
    <x v="2"/>
    <s v="Ouémé"/>
    <x v="2"/>
    <x v="1"/>
    <x v="3"/>
    <n v="1.69"/>
    <n v="2892"/>
    <n v="2247"/>
    <n v="1"/>
    <x v="0"/>
    <n v="1.3"/>
    <x v="0"/>
    <n v="200"/>
    <n v="14"/>
    <n v="0.22289999999999999"/>
    <n v="22.29"/>
    <n v="30054"/>
    <n v="377"/>
    <s v="Local Market"/>
    <s v="Yes"/>
    <n v="808394"/>
    <n v="74.924500672671414"/>
    <n v="99.976146403831848"/>
    <n v="180191.02260000003"/>
    <n v="628202.97739999997"/>
    <n v="838448"/>
  </r>
  <r>
    <s v="F0575"/>
    <x v="0"/>
    <s v="Kara"/>
    <x v="0"/>
    <x v="1"/>
    <x v="0"/>
    <n v="2.2400000000000002"/>
    <n v="25054"/>
    <n v="10021"/>
    <n v="8.3000000000000007"/>
    <x v="1"/>
    <n v="1.1299999999999999"/>
    <x v="2"/>
    <n v="1890"/>
    <n v="60"/>
    <n v="0.6"/>
    <n v="60"/>
    <n v="38911"/>
    <n v="286"/>
    <s v="Local Market"/>
    <s v="No"/>
    <n v="2796545"/>
    <n v="39.451079473636689"/>
    <n v="99.93334405471289"/>
    <n v="1677927"/>
    <n v="1118618"/>
    <n v="2835456"/>
  </r>
  <r>
    <s v="F0533"/>
    <x v="2"/>
    <s v="Ouémé"/>
    <x v="2"/>
    <x v="0"/>
    <x v="3"/>
    <n v="0.39"/>
    <n v="1206"/>
    <n v="783"/>
    <n v="9.8000000000000007"/>
    <x v="2"/>
    <n v="1.5"/>
    <x v="0"/>
    <n v="305"/>
    <n v="30"/>
    <n v="0.35070000000000001"/>
    <n v="35.07"/>
    <n v="7645"/>
    <n v="385"/>
    <s v="Local Market"/>
    <s v="No"/>
    <n v="290491"/>
    <n v="63.265022104006221"/>
    <n v="99.897697695011672"/>
    <n v="101875.1937"/>
    <n v="188615.8063"/>
    <n v="298136"/>
  </r>
  <r>
    <s v="F0320"/>
    <x v="4"/>
    <s v="Greater Accra"/>
    <x v="4"/>
    <x v="0"/>
    <x v="6"/>
    <n v="2.65"/>
    <n v="42492"/>
    <n v="33904"/>
    <n v="17.100000000000001"/>
    <x v="1"/>
    <n v="0.56999999999999995"/>
    <x v="1"/>
    <n v="3978"/>
    <n v="3"/>
    <n v="0.2021"/>
    <n v="20.21"/>
    <n v="54163"/>
    <n v="374"/>
    <s v="Local Market"/>
    <s v="Yes"/>
    <n v="12495155"/>
    <n v="79.445625447534297"/>
    <n v="99.96830106624121"/>
    <n v="2525270.8254999984"/>
    <n v="9969884.1745000016"/>
    <n v="12549318"/>
  </r>
  <r>
    <s v="F1216"/>
    <x v="3"/>
    <s v="Yamoussoukro"/>
    <x v="1"/>
    <x v="0"/>
    <x v="4"/>
    <n v="1.25"/>
    <n v="3163"/>
    <n v="2821"/>
    <n v="7.5"/>
    <x v="2"/>
    <n v="1.27"/>
    <x v="2"/>
    <n v="347"/>
    <n v="3"/>
    <n v="0.10800000000000001"/>
    <n v="10.8"/>
    <n v="26802"/>
    <n v="211"/>
    <s v="Local Market"/>
    <s v="No"/>
    <n v="562130"/>
    <n v="85.140552729347363"/>
    <n v="99.941079785102531"/>
    <n v="60710.039999999979"/>
    <n v="501419.96"/>
    <n v="588932"/>
  </r>
  <r>
    <s v="F0396"/>
    <x v="3"/>
    <s v="Korhogo"/>
    <x v="2"/>
    <x v="1"/>
    <x v="6"/>
    <n v="2.16"/>
    <n v="18553"/>
    <n v="14213"/>
    <n v="1"/>
    <x v="2"/>
    <n v="0.35"/>
    <x v="0"/>
    <n v="200"/>
    <n v="4"/>
    <n v="0.2339"/>
    <n v="23.39"/>
    <n v="75611"/>
    <n v="397"/>
    <s v="Local Market"/>
    <s v="No"/>
    <n v="5510325"/>
    <n v="75.573010190234896"/>
    <n v="99.996419579458134"/>
    <n v="1288865.0175000001"/>
    <n v="4221459.9824999999"/>
    <n v="5585936"/>
  </r>
  <r>
    <s v="F0823"/>
    <x v="0"/>
    <s v="Lomé"/>
    <x v="1"/>
    <x v="1"/>
    <x v="1"/>
    <n v="1.21"/>
    <n v="10052"/>
    <n v="7756"/>
    <n v="2"/>
    <x v="0"/>
    <n v="0.77"/>
    <x v="0"/>
    <n v="273"/>
    <n v="3"/>
    <n v="0.22839999999999999"/>
    <n v="22.84"/>
    <n v="27873"/>
    <n v="238"/>
    <s v="Local Market"/>
    <s v="No"/>
    <n v="1799323"/>
    <n v="75.982961149214432"/>
    <n v="99.985059074122319"/>
    <n v="410965.3731999998"/>
    <n v="1388357.6268000002"/>
    <n v="1827196"/>
  </r>
  <r>
    <s v="F1240"/>
    <x v="3"/>
    <s v="Korhogo"/>
    <x v="2"/>
    <x v="1"/>
    <x v="6"/>
    <n v="1.04"/>
    <n v="15725"/>
    <n v="13103"/>
    <n v="26.4"/>
    <x v="2"/>
    <n v="1.5"/>
    <x v="0"/>
    <n v="994"/>
    <n v="1"/>
    <n v="0.16670000000000001"/>
    <n v="16.670000000000002"/>
    <n v="22025"/>
    <n v="402"/>
    <s v="Local Market"/>
    <s v="No"/>
    <n v="5191713"/>
    <n v="82.977979386382657"/>
    <n v="99.980934983691157"/>
    <n v="865458.55710000079"/>
    <n v="4326254.4428999992"/>
    <n v="5213738"/>
  </r>
  <r>
    <s v="F0569"/>
    <x v="3"/>
    <s v="Bouaké"/>
    <x v="4"/>
    <x v="0"/>
    <x v="6"/>
    <n v="3.21"/>
    <n v="62533"/>
    <n v="51070"/>
    <n v="7.1"/>
    <x v="4"/>
    <n v="1.1299999999999999"/>
    <x v="2"/>
    <n v="1577"/>
    <n v="5"/>
    <n v="0.18329999999999999"/>
    <n v="18.329999999999998"/>
    <n v="95822"/>
    <n v="370"/>
    <s v="Local Market"/>
    <s v="No"/>
    <n v="18609542"/>
    <n v="81.251628951994732"/>
    <n v="99.991569263233799"/>
    <n v="3411129.0486000013"/>
    <n v="15198412.951399999"/>
    <n v="18705364"/>
  </r>
  <r>
    <s v="F1083"/>
    <x v="2"/>
    <s v="Mono"/>
    <x v="1"/>
    <x v="1"/>
    <x v="3"/>
    <n v="1.59"/>
    <n v="4262"/>
    <n v="2725"/>
    <n v="1"/>
    <x v="2"/>
    <n v="0.97"/>
    <x v="2"/>
    <n v="200"/>
    <n v="30"/>
    <n v="0.3604"/>
    <n v="36.04"/>
    <n v="32689"/>
    <n v="248"/>
    <s v="Local Market"/>
    <s v="Yes"/>
    <n v="636153"/>
    <n v="60.834017421154762"/>
    <n v="99.970097571623796"/>
    <n v="229269.54120000004"/>
    <n v="406883.45879999996"/>
    <n v="668842"/>
  </r>
  <r>
    <s v="F1390"/>
    <x v="2"/>
    <s v="Atlantique"/>
    <x v="2"/>
    <x v="0"/>
    <x v="0"/>
    <n v="1.44"/>
    <n v="11289"/>
    <n v="7222"/>
    <n v="85.9"/>
    <x v="1"/>
    <n v="2.59"/>
    <x v="0"/>
    <n v="17164"/>
    <n v="30"/>
    <n v="0.36020000000000002"/>
    <n v="36.020000000000003"/>
    <n v="18342"/>
    <n v="348"/>
    <s v="Local Market"/>
    <s v="No"/>
    <n v="2452618"/>
    <n v="63.505074804934104"/>
    <n v="99.305371191763527"/>
    <n v="883433.00360000017"/>
    <n v="1569184.9963999998"/>
    <n v="2470960"/>
  </r>
  <r>
    <s v="F1119"/>
    <x v="4"/>
    <s v="Eastern"/>
    <x v="2"/>
    <x v="0"/>
    <x v="4"/>
    <n v="0.6"/>
    <n v="1644"/>
    <n v="1056"/>
    <n v="18.899999999999999"/>
    <x v="1"/>
    <n v="1.75"/>
    <x v="0"/>
    <n v="4051"/>
    <n v="30"/>
    <n v="0.3574"/>
    <n v="35.74"/>
    <n v="10155"/>
    <n v="223"/>
    <s v="Local Market"/>
    <s v="No"/>
    <n v="218928"/>
    <n v="61.411424156310169"/>
    <n v="98.231645298865473"/>
    <n v="78244.867199999979"/>
    <n v="140683.13280000002"/>
    <n v="229083"/>
  </r>
  <r>
    <s v="F0124"/>
    <x v="1"/>
    <s v="Kaduna"/>
    <x v="1"/>
    <x v="1"/>
    <x v="6"/>
    <n v="3.65"/>
    <n v="25304"/>
    <n v="20114"/>
    <n v="33.6"/>
    <x v="1"/>
    <n v="1.41"/>
    <x v="0"/>
    <n v="7798"/>
    <n v="5"/>
    <n v="0.2051"/>
    <n v="20.51"/>
    <n v="73704"/>
    <n v="348"/>
    <s v="Local Market"/>
    <s v="No"/>
    <n v="6848174"/>
    <n v="78.643592282325699"/>
    <n v="99.887342712483516"/>
    <n v="1404560.4874"/>
    <n v="5443613.5126"/>
    <n v="6921878"/>
  </r>
  <r>
    <s v="F1031"/>
    <x v="4"/>
    <s v="Ashanti"/>
    <x v="4"/>
    <x v="0"/>
    <x v="6"/>
    <n v="7.65"/>
    <n v="130238"/>
    <n v="111001"/>
    <n v="17.3"/>
    <x v="0"/>
    <n v="0.92"/>
    <x v="2"/>
    <n v="2397"/>
    <n v="2"/>
    <n v="0.1477"/>
    <n v="14.77"/>
    <n v="172482"/>
    <n v="404"/>
    <s v="Local Market"/>
    <s v="Yes"/>
    <n v="44221081"/>
    <n v="84.898856476782456"/>
    <n v="99.994600568555398"/>
    <n v="6531453.6636999995"/>
    <n v="37689627.336300001"/>
    <n v="44393563"/>
  </r>
  <r>
    <s v="F0481"/>
    <x v="3"/>
    <s v="Bouaké"/>
    <x v="3"/>
    <x v="0"/>
    <x v="2"/>
    <n v="2.2999999999999998"/>
    <n v="29282"/>
    <n v="25050"/>
    <n v="6"/>
    <x v="2"/>
    <n v="1.61"/>
    <x v="0"/>
    <n v="208"/>
    <n v="3"/>
    <n v="0.14449999999999999"/>
    <n v="14.45"/>
    <n v="18770"/>
    <n v="91"/>
    <s v="Processor"/>
    <s v="Yes"/>
    <n v="2237777"/>
    <n v="84.838393505652661"/>
    <n v="99.990782376790733"/>
    <n v="323358.77649999992"/>
    <n v="1914418.2235000001"/>
    <n v="2256547"/>
  </r>
  <r>
    <s v="F0077"/>
    <x v="0"/>
    <s v="Plateaux"/>
    <x v="4"/>
    <x v="1"/>
    <x v="3"/>
    <n v="0.79"/>
    <n v="2517"/>
    <n v="2267"/>
    <n v="4"/>
    <x v="2"/>
    <n v="0.37"/>
    <x v="1"/>
    <n v="200"/>
    <n v="7"/>
    <n v="9.9000000000000005E-2"/>
    <n v="9.9"/>
    <n v="23053"/>
    <n v="384"/>
    <s v="Local Market"/>
    <s v="Yes"/>
    <n v="838570"/>
    <n v="87.68934557225144"/>
    <n v="99.976787991964002"/>
    <n v="83018.429999999935"/>
    <n v="755551.57000000007"/>
    <n v="861623"/>
  </r>
  <r>
    <s v="F0729"/>
    <x v="1"/>
    <s v="Rivers"/>
    <x v="0"/>
    <x v="0"/>
    <x v="6"/>
    <n v="4.1100000000000003"/>
    <n v="76300"/>
    <n v="57118"/>
    <n v="5"/>
    <x v="2"/>
    <n v="0.74"/>
    <x v="1"/>
    <n v="210"/>
    <n v="7"/>
    <n v="0.25140000000000001"/>
    <n v="25.14"/>
    <n v="135573"/>
    <n v="362"/>
    <s v="Local Market"/>
    <s v="No"/>
    <n v="20334166"/>
    <n v="74.36419520346594"/>
    <n v="99.998974095370727"/>
    <n v="5112009.3324000016"/>
    <n v="15222156.667599998"/>
    <n v="20469739"/>
  </r>
  <r>
    <s v="F0112"/>
    <x v="2"/>
    <s v="Atlantique"/>
    <x v="1"/>
    <x v="1"/>
    <x v="6"/>
    <n v="1.17"/>
    <n v="8306"/>
    <n v="6393"/>
    <n v="24.8"/>
    <x v="1"/>
    <n v="0.95"/>
    <x v="1"/>
    <n v="5454"/>
    <n v="7"/>
    <n v="0.23019999999999999"/>
    <n v="23.02"/>
    <n v="36181"/>
    <n v="263"/>
    <s v="Local Market"/>
    <s v="Yes"/>
    <n v="1622911"/>
    <n v="75.301242354251613"/>
    <n v="99.671265969578542"/>
    <n v="373594.11219999986"/>
    <n v="1249316.8878000001"/>
    <n v="1659092"/>
  </r>
  <r>
    <s v="F0113"/>
    <x v="0"/>
    <s v="Central"/>
    <x v="3"/>
    <x v="1"/>
    <x v="5"/>
    <n v="7.23"/>
    <n v="10455"/>
    <n v="8094"/>
    <n v="67.2"/>
    <x v="1"/>
    <n v="2.27"/>
    <x v="0"/>
    <n v="13343"/>
    <n v="14"/>
    <n v="0.22579999999999997"/>
    <n v="22.58"/>
    <n v="86328"/>
    <n v="204"/>
    <s v="Local Market"/>
    <s v="Yes"/>
    <n v="1534994"/>
    <n v="73.297738191426504"/>
    <n v="99.177029609170788"/>
    <n v="346601.64519999991"/>
    <n v="1188392.3548000001"/>
    <n v="1621322"/>
  </r>
  <r>
    <s v="F1283"/>
    <x v="0"/>
    <s v="Kara"/>
    <x v="4"/>
    <x v="1"/>
    <x v="2"/>
    <n v="1.91"/>
    <n v="15082"/>
    <n v="8838"/>
    <n v="27.6"/>
    <x v="2"/>
    <n v="0.9"/>
    <x v="2"/>
    <n v="865"/>
    <n v="30"/>
    <n v="0.41399999999999998"/>
    <n v="41.4"/>
    <n v="24271"/>
    <n v="97"/>
    <s v="Local Market"/>
    <s v="No"/>
    <n v="823578"/>
    <n v="56.922483602622641"/>
    <n v="99.897977116208196"/>
    <n v="340961.29199999996"/>
    <n v="482616.70800000004"/>
    <n v="847849"/>
  </r>
  <r>
    <s v="F0440"/>
    <x v="1"/>
    <s v="Lagos"/>
    <x v="2"/>
    <x v="1"/>
    <x v="0"/>
    <n v="1.97"/>
    <n v="20068"/>
    <n v="12251"/>
    <n v="47.7"/>
    <x v="2"/>
    <n v="2.16"/>
    <x v="1"/>
    <n v="2055"/>
    <n v="30"/>
    <n v="0.38950000000000001"/>
    <n v="38.950000000000003"/>
    <n v="25403"/>
    <n v="266"/>
    <s v="Local Market"/>
    <s v="Yes"/>
    <n v="3198721"/>
    <n v="60.568984645131522"/>
    <n v="99.936261756681816"/>
    <n v="1245901.8294999998"/>
    <n v="1952819.1705000002"/>
    <n v="3224124"/>
  </r>
  <r>
    <s v="F0097"/>
    <x v="2"/>
    <s v="Atlantique"/>
    <x v="0"/>
    <x v="0"/>
    <x v="0"/>
    <n v="1.33"/>
    <n v="11360"/>
    <n v="9543"/>
    <n v="10.1"/>
    <x v="1"/>
    <n v="0.64"/>
    <x v="1"/>
    <n v="2403"/>
    <n v="7"/>
    <n v="0.15990000000000001"/>
    <n v="15.99"/>
    <n v="20267"/>
    <n v="282"/>
    <s v="Local Market"/>
    <s v="No"/>
    <n v="2641545"/>
    <n v="83.370349014130213"/>
    <n v="99.909723150996385"/>
    <n v="422383.04550000001"/>
    <n v="2219161.9545"/>
    <n v="2661812"/>
  </r>
  <r>
    <s v="F0768"/>
    <x v="3"/>
    <s v="Abidjan"/>
    <x v="4"/>
    <x v="0"/>
    <x v="6"/>
    <n v="1.22"/>
    <n v="15322"/>
    <n v="12479"/>
    <n v="7.3"/>
    <x v="2"/>
    <n v="1.45"/>
    <x v="2"/>
    <n v="342"/>
    <n v="3"/>
    <n v="0.1855"/>
    <n v="18.55"/>
    <n v="31215"/>
    <n v="346"/>
    <s v="Local Market"/>
    <s v="No"/>
    <n v="4243000"/>
    <n v="80.855162877861787"/>
    <n v="99.991998530724359"/>
    <n v="787076.5"/>
    <n v="3455923.5"/>
    <n v="4274215"/>
  </r>
  <r>
    <s v="F1445"/>
    <x v="1"/>
    <s v="Kaduna"/>
    <x v="2"/>
    <x v="0"/>
    <x v="4"/>
    <n v="1.0900000000000001"/>
    <n v="3286"/>
    <n v="2146"/>
    <n v="148.6"/>
    <x v="1"/>
    <n v="4.8600000000000003"/>
    <x v="0"/>
    <n v="43468"/>
    <n v="30"/>
    <n v="0.34670000000000001"/>
    <n v="34.67"/>
    <n v="12650"/>
    <n v="233"/>
    <s v="Local Market"/>
    <s v="No"/>
    <n v="438900"/>
    <n v="63.499805115712547"/>
    <n v="90.373602037426636"/>
    <n v="152166.63"/>
    <n v="286733.37"/>
    <n v="451550"/>
  </r>
  <r>
    <s v="F0992"/>
    <x v="0"/>
    <s v="Savanes"/>
    <x v="1"/>
    <x v="1"/>
    <x v="0"/>
    <n v="3.99"/>
    <n v="41322"/>
    <n v="34855"/>
    <n v="66.5"/>
    <x v="1"/>
    <n v="3.33"/>
    <x v="1"/>
    <n v="13962"/>
    <n v="7"/>
    <n v="0.1565"/>
    <n v="15.65"/>
    <n v="66907"/>
    <n v="238"/>
    <s v="Processor"/>
    <s v="No"/>
    <n v="8131667"/>
    <n v="83.661635724700417"/>
    <n v="99.82970209209553"/>
    <n v="1272605.8854999999"/>
    <n v="6859061.1145000001"/>
    <n v="8198574"/>
  </r>
  <r>
    <s v="F0355"/>
    <x v="2"/>
    <s v="Borgou"/>
    <x v="0"/>
    <x v="0"/>
    <x v="0"/>
    <n v="3.24"/>
    <n v="26851"/>
    <n v="24367"/>
    <n v="84.8"/>
    <x v="0"/>
    <n v="2.74"/>
    <x v="0"/>
    <n v="10003"/>
    <n v="1"/>
    <n v="9.2499999999999999E-2"/>
    <n v="9.25"/>
    <n v="49559"/>
    <n v="276"/>
    <s v="Local Market"/>
    <s v="No"/>
    <n v="6598478"/>
    <n v="90.073487632514684"/>
    <n v="99.849534531772306"/>
    <n v="610359.21499999985"/>
    <n v="5988118.7850000001"/>
    <n v="6648037"/>
  </r>
  <r>
    <s v="F0005"/>
    <x v="3"/>
    <s v="Bouaké"/>
    <x v="1"/>
    <x v="0"/>
    <x v="0"/>
    <n v="3.94"/>
    <n v="24157"/>
    <n v="22480"/>
    <n v="11.9"/>
    <x v="0"/>
    <n v="1.2"/>
    <x v="0"/>
    <n v="1636"/>
    <n v="1"/>
    <n v="6.9400000000000003E-2"/>
    <n v="6.94"/>
    <n v="37451"/>
    <n v="326"/>
    <s v="Processor"/>
    <s v="No"/>
    <n v="7216109"/>
    <n v="92.579520061873055"/>
    <n v="99.977445557767496"/>
    <n v="500797.96460000053"/>
    <n v="6715311.0353999995"/>
    <n v="7253560"/>
  </r>
  <r>
    <s v="F0753"/>
    <x v="2"/>
    <s v="Zou"/>
    <x v="3"/>
    <x v="1"/>
    <x v="6"/>
    <n v="3.21"/>
    <n v="28674"/>
    <n v="23223"/>
    <n v="37.700000000000003"/>
    <x v="0"/>
    <n v="2.35"/>
    <x v="0"/>
    <n v="4396"/>
    <n v="5"/>
    <n v="0.19010000000000002"/>
    <n v="19.010000000000002"/>
    <n v="60567"/>
    <n v="335"/>
    <s v="Local Market"/>
    <s v="No"/>
    <n v="7636945"/>
    <n v="80.352739372150367"/>
    <n v="99.942890637910025"/>
    <n v="1451783.2445"/>
    <n v="6185161.7555"/>
    <n v="7697512"/>
  </r>
  <r>
    <s v="F1192"/>
    <x v="2"/>
    <s v="Ouémé"/>
    <x v="4"/>
    <x v="0"/>
    <x v="4"/>
    <n v="0.28000000000000003"/>
    <n v="479"/>
    <n v="291"/>
    <n v="28.1"/>
    <x v="1"/>
    <n v="0.96"/>
    <x v="0"/>
    <n v="6925"/>
    <n v="30"/>
    <n v="0.3921"/>
    <n v="39.21"/>
    <n v="6368"/>
    <n v="243"/>
    <s v="Local Market"/>
    <s v="No"/>
    <n v="56713"/>
    <n v="54.653275471219544"/>
    <n v="89.022051013775936"/>
    <n v="22237.167300000001"/>
    <n v="34475.832699999999"/>
    <n v="63081"/>
  </r>
  <r>
    <s v="F1304"/>
    <x v="1"/>
    <s v="Enugu"/>
    <x v="1"/>
    <x v="0"/>
    <x v="2"/>
    <n v="2.68"/>
    <n v="18356"/>
    <n v="14526"/>
    <n v="74.3"/>
    <x v="1"/>
    <n v="3.02"/>
    <x v="2"/>
    <n v="20991"/>
    <n v="14"/>
    <n v="0.20860000000000001"/>
    <n v="20.86"/>
    <n v="23409"/>
    <n v="106"/>
    <s v="Processor"/>
    <s v="Yes"/>
    <n v="1479959"/>
    <n v="77.907708066155465"/>
    <n v="98.603735080166672"/>
    <n v="308719.44739999995"/>
    <n v="1171239.5526000001"/>
    <n v="1503368"/>
  </r>
  <r>
    <s v="F0342"/>
    <x v="0"/>
    <s v="Savanes"/>
    <x v="3"/>
    <x v="1"/>
    <x v="7"/>
    <n v="3.03"/>
    <n v="71485"/>
    <n v="52820"/>
    <n v="11.3"/>
    <x v="3"/>
    <n v="0.87"/>
    <x v="1"/>
    <n v="1412"/>
    <n v="3"/>
    <n v="0.2611"/>
    <n v="26.11"/>
    <n v="113114"/>
    <n v="400"/>
    <s v="Export"/>
    <s v="Yes"/>
    <n v="20802194"/>
    <n v="73.490388698077027"/>
    <n v="99.99324896386895"/>
    <n v="5431452.8533999994"/>
    <n v="15370741.146600001"/>
    <n v="20915308"/>
  </r>
  <r>
    <s v="F0557"/>
    <x v="1"/>
    <s v="Lagos"/>
    <x v="0"/>
    <x v="1"/>
    <x v="7"/>
    <n v="4.32"/>
    <n v="119337"/>
    <n v="79561"/>
    <n v="8.3000000000000007"/>
    <x v="2"/>
    <n v="1.1200000000000001"/>
    <x v="2"/>
    <n v="320"/>
    <n v="7"/>
    <n v="0.33329999999999999"/>
    <n v="33.33"/>
    <n v="115551"/>
    <n v="423"/>
    <s v="Local Market"/>
    <s v="Yes"/>
    <n v="33201889"/>
    <n v="66.438776197390922"/>
    <n v="99.999039542053652"/>
    <n v="11066189.603699997"/>
    <n v="22135699.396300003"/>
    <n v="33317440"/>
  </r>
  <r>
    <s v="F0078"/>
    <x v="3"/>
    <s v="Abidjan"/>
    <x v="4"/>
    <x v="1"/>
    <x v="3"/>
    <n v="0.6"/>
    <n v="1206"/>
    <n v="790"/>
    <n v="32.1"/>
    <x v="0"/>
    <n v="2.21"/>
    <x v="2"/>
    <n v="4366"/>
    <n v="30"/>
    <n v="0.34439999999999998"/>
    <n v="34.44"/>
    <n v="9450"/>
    <n v="410"/>
    <s v="Local Market"/>
    <s v="No"/>
    <n v="306845"/>
    <n v="63.601252628084538"/>
    <n v="98.619643054743193"/>
    <n v="105677.41800000001"/>
    <n v="201167.58199999999"/>
    <n v="316295"/>
  </r>
  <r>
    <s v="F0115"/>
    <x v="3"/>
    <s v="Sassandra"/>
    <x v="4"/>
    <x v="1"/>
    <x v="3"/>
    <n v="2.2400000000000002"/>
    <n v="7681"/>
    <n v="3072"/>
    <n v="43.6"/>
    <x v="0"/>
    <n v="1.98"/>
    <x v="1"/>
    <n v="5669"/>
    <n v="60"/>
    <n v="0.6"/>
    <n v="60"/>
    <n v="54992"/>
    <n v="318"/>
    <s v="Processor"/>
    <s v="No"/>
    <n v="906467"/>
    <n v="37.71214373155798"/>
    <n v="99.410375273412598"/>
    <n v="543880.19999999995"/>
    <n v="362586.80000000005"/>
    <n v="961459"/>
  </r>
  <r>
    <s v="F0824"/>
    <x v="3"/>
    <s v="Yamoussoukro"/>
    <x v="0"/>
    <x v="0"/>
    <x v="1"/>
    <n v="3.39"/>
    <n v="27062"/>
    <n v="20291"/>
    <n v="13.7"/>
    <x v="1"/>
    <n v="1.2"/>
    <x v="1"/>
    <n v="3538"/>
    <n v="5"/>
    <n v="0.25019999999999998"/>
    <n v="25.02"/>
    <n v="59295"/>
    <n v="329"/>
    <s v="Local Market"/>
    <s v="No"/>
    <n v="6546149"/>
    <n v="74.306928046017802"/>
    <n v="99.946438119829637"/>
    <n v="1637846.4797999999"/>
    <n v="4908302.5202000001"/>
    <n v="6605444"/>
  </r>
  <r>
    <s v="F0810"/>
    <x v="3"/>
    <s v="Korhogo"/>
    <x v="3"/>
    <x v="0"/>
    <x v="2"/>
    <n v="1.19"/>
    <n v="10102"/>
    <n v="9113"/>
    <n v="4.0999999999999996"/>
    <x v="0"/>
    <n v="0.28000000000000003"/>
    <x v="2"/>
    <n v="531"/>
    <n v="3"/>
    <n v="9.7899999999999987E-2"/>
    <n v="9.7899999999999991"/>
    <n v="9807"/>
    <n v="93"/>
    <s v="Local Market"/>
    <s v="No"/>
    <n v="828696"/>
    <n v="89.154917943048503"/>
    <n v="99.936672856268842"/>
    <n v="81129.338400000008"/>
    <n v="747566.66159999999"/>
    <n v="838503"/>
  </r>
  <r>
    <s v="F0151"/>
    <x v="2"/>
    <s v="Borgou"/>
    <x v="1"/>
    <x v="0"/>
    <x v="2"/>
    <n v="2.4900000000000002"/>
    <n v="34902"/>
    <n v="13960"/>
    <n v="48.2"/>
    <x v="1"/>
    <n v="2.74"/>
    <x v="1"/>
    <n v="11526"/>
    <n v="60"/>
    <n v="0.6"/>
    <n v="60"/>
    <n v="31111"/>
    <n v="75"/>
    <s v="Local Market"/>
    <s v="No"/>
    <n v="993893"/>
    <n v="38.785916933007094"/>
    <n v="98.875516583349921"/>
    <n v="596335.80000000005"/>
    <n v="397557.2"/>
    <n v="1025004"/>
  </r>
  <r>
    <s v="F0683"/>
    <x v="4"/>
    <s v="Eastern"/>
    <x v="4"/>
    <x v="0"/>
    <x v="3"/>
    <n v="4.66"/>
    <n v="13989"/>
    <n v="12510"/>
    <n v="8.9"/>
    <x v="2"/>
    <n v="1.5"/>
    <x v="2"/>
    <n v="327"/>
    <n v="7"/>
    <n v="0.1057"/>
    <n v="10.57"/>
    <n v="139978"/>
    <n v="426"/>
    <s v="Local Market"/>
    <s v="No"/>
    <n v="5135663"/>
    <n v="87.057163686839203"/>
    <n v="99.993801701063433"/>
    <n v="542839.57909999974"/>
    <n v="4592823.4209000003"/>
    <n v="5275641"/>
  </r>
  <r>
    <s v="F0327"/>
    <x v="2"/>
    <s v="Borgou"/>
    <x v="1"/>
    <x v="0"/>
    <x v="6"/>
    <n v="3.03"/>
    <n v="26816"/>
    <n v="21930"/>
    <n v="82.3"/>
    <x v="3"/>
    <n v="2.87"/>
    <x v="2"/>
    <n v="10751"/>
    <n v="5"/>
    <n v="0.1822"/>
    <n v="18.22"/>
    <n v="81459"/>
    <n v="284"/>
    <s v="Local Market"/>
    <s v="No"/>
    <n v="6073629"/>
    <n v="80.697689394530187"/>
    <n v="99.825331498103679"/>
    <n v="1106615.2038000003"/>
    <n v="4967013.7961999997"/>
    <n v="6155088"/>
  </r>
  <r>
    <s v="F1291"/>
    <x v="1"/>
    <s v="Enugu"/>
    <x v="4"/>
    <x v="1"/>
    <x v="1"/>
    <n v="1.55"/>
    <n v="14455"/>
    <n v="11289"/>
    <n v="24.5"/>
    <x v="1"/>
    <n v="1.3"/>
    <x v="0"/>
    <n v="6795"/>
    <n v="4"/>
    <n v="0.21899999999999997"/>
    <n v="21.9"/>
    <n v="33560"/>
    <n v="283"/>
    <s v="Local Market"/>
    <s v="No"/>
    <n v="3122485"/>
    <n v="77.269518812310977"/>
    <n v="99.784698887373281"/>
    <n v="683824.21499999985"/>
    <n v="2438660.7850000001"/>
    <n v="3156045"/>
  </r>
  <r>
    <s v="F0382"/>
    <x v="2"/>
    <s v="Atlantique"/>
    <x v="3"/>
    <x v="1"/>
    <x v="1"/>
    <n v="3.64"/>
    <n v="31443"/>
    <n v="25056"/>
    <n v="19.5"/>
    <x v="0"/>
    <n v="1.75"/>
    <x v="1"/>
    <n v="2661"/>
    <n v="1"/>
    <n v="0.20309999999999997"/>
    <n v="20.309999999999999"/>
    <n v="62061"/>
    <n v="215"/>
    <s v="Processor"/>
    <s v="Yes"/>
    <n v="5268448"/>
    <n v="78.762200968050152"/>
    <n v="99.950079814141574"/>
    <n v="1070021.7887999993"/>
    <n v="4198426.2112000007"/>
    <n v="5330509"/>
  </r>
  <r>
    <s v="F0008"/>
    <x v="0"/>
    <s v="Savanes"/>
    <x v="4"/>
    <x v="0"/>
    <x v="7"/>
    <n v="0.7"/>
    <n v="20056"/>
    <n v="13898"/>
    <n v="12.3"/>
    <x v="1"/>
    <n v="1.76"/>
    <x v="1"/>
    <n v="2440"/>
    <n v="3"/>
    <n v="0.307"/>
    <n v="30.7"/>
    <n v="27339"/>
    <n v="348"/>
    <s v="Local Market"/>
    <s v="Yes"/>
    <n v="4758360"/>
    <n v="68.904113693736278"/>
    <n v="99.949014762524769"/>
    <n v="1460816.5199999996"/>
    <n v="3297543.4800000004"/>
    <n v="4785699"/>
  </r>
  <r>
    <s v="F0960"/>
    <x v="3"/>
    <s v="Sassandra"/>
    <x v="2"/>
    <x v="1"/>
    <x v="0"/>
    <n v="1.18"/>
    <n v="11550"/>
    <n v="10440"/>
    <n v="2.2000000000000002"/>
    <x v="0"/>
    <n v="0.09"/>
    <x v="2"/>
    <n v="371"/>
    <n v="1"/>
    <n v="9.6099999999999991E-2"/>
    <n v="9.61"/>
    <n v="18286"/>
    <n v="325"/>
    <s v="Local Market"/>
    <s v="No"/>
    <n v="3340413"/>
    <n v="89.897883397708469"/>
    <n v="99.988954056317638"/>
    <n v="321013.68929999974"/>
    <n v="3019399.3107000003"/>
    <n v="3358699"/>
  </r>
  <r>
    <s v="F0694"/>
    <x v="1"/>
    <s v="Oyo"/>
    <x v="1"/>
    <x v="0"/>
    <x v="7"/>
    <n v="0.42"/>
    <n v="12109"/>
    <n v="8895"/>
    <n v="18"/>
    <x v="1"/>
    <n v="1.83"/>
    <x v="1"/>
    <n v="4454"/>
    <n v="2"/>
    <n v="0.26539999999999997"/>
    <n v="26.54"/>
    <n v="8462"/>
    <n v="399"/>
    <s v="Local Market"/>
    <s v="No"/>
    <n v="3500698"/>
    <n v="73.282858313670502"/>
    <n v="99.873075037900804"/>
    <n v="929085.24919999996"/>
    <n v="2571612.7508"/>
    <n v="3509160"/>
  </r>
  <r>
    <s v="F0439"/>
    <x v="0"/>
    <s v="Central"/>
    <x v="0"/>
    <x v="1"/>
    <x v="0"/>
    <n v="1.1200000000000001"/>
    <n v="10057"/>
    <n v="8228"/>
    <n v="1"/>
    <x v="1"/>
    <n v="0.56999999999999995"/>
    <x v="0"/>
    <n v="200"/>
    <n v="14"/>
    <n v="0.18179999999999999"/>
    <n v="18.18"/>
    <n v="9624"/>
    <n v="349"/>
    <s v="Local Market"/>
    <s v="Yes"/>
    <n v="2833033"/>
    <n v="81.542993073029919"/>
    <n v="99.99296432879521"/>
    <n v="515045.39939999999"/>
    <n v="2317987.6006"/>
    <n v="2842657"/>
  </r>
  <r>
    <s v="F1230"/>
    <x v="0"/>
    <s v="Plateaux"/>
    <x v="3"/>
    <x v="0"/>
    <x v="2"/>
    <n v="0.6"/>
    <n v="6431"/>
    <n v="2572"/>
    <n v="10.199999999999999"/>
    <x v="0"/>
    <n v="1.75"/>
    <x v="0"/>
    <n v="1253"/>
    <n v="60"/>
    <n v="0.6"/>
    <n v="60"/>
    <n v="4616"/>
    <n v="84"/>
    <s v="Processor"/>
    <s v="No"/>
    <n v="208019"/>
    <n v="39.131657535212923"/>
    <n v="99.410727302654792"/>
    <n v="124811.4"/>
    <n v="83207.600000000006"/>
    <n v="212635"/>
  </r>
  <r>
    <s v="F0233"/>
    <x v="3"/>
    <s v="Bouaké"/>
    <x v="2"/>
    <x v="0"/>
    <x v="2"/>
    <n v="2.33"/>
    <n v="22991"/>
    <n v="19572"/>
    <n v="7.8"/>
    <x v="1"/>
    <n v="1.22"/>
    <x v="0"/>
    <n v="1953"/>
    <n v="7"/>
    <n v="0.1487"/>
    <n v="14.87"/>
    <n v="17597"/>
    <n v="86"/>
    <s v="Local Market"/>
    <s v="No"/>
    <n v="1646811"/>
    <n v="84.229960700741628"/>
    <n v="99.882660982163031"/>
    <n v="244880.79570000013"/>
    <n v="1401930.2042999999"/>
    <n v="1664408"/>
  </r>
  <r>
    <s v="F0508"/>
    <x v="4"/>
    <s v="Greater Accra"/>
    <x v="1"/>
    <x v="0"/>
    <x v="7"/>
    <n v="2.06"/>
    <n v="56500"/>
    <n v="41674"/>
    <n v="41.6"/>
    <x v="1"/>
    <n v="2.14"/>
    <x v="1"/>
    <n v="10948"/>
    <n v="2"/>
    <n v="0.26239999999999997"/>
    <n v="26.24"/>
    <n v="74200"/>
    <n v="388"/>
    <s v="Processor"/>
    <s v="Yes"/>
    <n v="15922669"/>
    <n v="73.417871049641022"/>
    <n v="99.931561607462058"/>
    <n v="4178108.3455999997"/>
    <n v="11744560.6544"/>
    <n v="15996869"/>
  </r>
  <r>
    <s v="F0887"/>
    <x v="4"/>
    <s v="Greater Accra"/>
    <x v="2"/>
    <x v="0"/>
    <x v="7"/>
    <n v="0.81"/>
    <n v="24894"/>
    <n v="16514"/>
    <n v="19.600000000000001"/>
    <x v="0"/>
    <n v="1.55"/>
    <x v="0"/>
    <n v="2703"/>
    <n v="7"/>
    <n v="0.33659999999999995"/>
    <n v="33.659999999999997"/>
    <n v="28918"/>
    <n v="403"/>
    <s v="Processor"/>
    <s v="Yes"/>
    <n v="6556970"/>
    <n v="66.048707448410909"/>
    <n v="99.958957698642919"/>
    <n v="2207076.102"/>
    <n v="4349893.898"/>
    <n v="6585888"/>
  </r>
  <r>
    <s v="F0090"/>
    <x v="1"/>
    <s v="Kano"/>
    <x v="2"/>
    <x v="1"/>
    <x v="1"/>
    <n v="2.0299999999999998"/>
    <n v="13214"/>
    <n v="10246"/>
    <n v="11.2"/>
    <x v="1"/>
    <n v="0.95"/>
    <x v="0"/>
    <n v="3149"/>
    <n v="2"/>
    <n v="0.22460000000000002"/>
    <n v="22.46"/>
    <n v="23499"/>
    <n v="305"/>
    <s v="Local Market"/>
    <s v="No"/>
    <n v="3067132"/>
    <n v="76.950439984585657"/>
    <n v="99.898111421259927"/>
    <n v="688877.84720000019"/>
    <n v="2378254.1527999998"/>
    <n v="3090631"/>
  </r>
  <r>
    <s v="F0634"/>
    <x v="1"/>
    <s v="Rivers"/>
    <x v="0"/>
    <x v="0"/>
    <x v="7"/>
    <n v="2.48"/>
    <n v="36898"/>
    <n v="26898"/>
    <n v="69.2"/>
    <x v="1"/>
    <n v="2.5299999999999998"/>
    <x v="1"/>
    <n v="15822"/>
    <n v="2"/>
    <n v="0.27100000000000002"/>
    <n v="27.1"/>
    <n v="75917"/>
    <n v="409"/>
    <s v="Local Market"/>
    <s v="No"/>
    <n v="10799531"/>
    <n v="72.391115280952107"/>
    <n v="99.85451633808556"/>
    <n v="2926672.9010000005"/>
    <n v="7872858.0989999995"/>
    <n v="10875448"/>
  </r>
  <r>
    <s v="F1057"/>
    <x v="3"/>
    <s v="Abidjan"/>
    <x v="3"/>
    <x v="0"/>
    <x v="6"/>
    <n v="2.15"/>
    <n v="18171"/>
    <n v="14249"/>
    <n v="124"/>
    <x v="3"/>
    <n v="5.33"/>
    <x v="0"/>
    <n v="21665"/>
    <n v="7"/>
    <n v="0.21579999999999999"/>
    <n v="21.58"/>
    <n v="47135"/>
    <n v="270"/>
    <s v="Export"/>
    <s v="Yes"/>
    <n v="3739958"/>
    <n v="77.443967275163288"/>
    <n v="99.427925324252669"/>
    <n v="807082.93640000001"/>
    <n v="2932875.0636"/>
    <n v="3787093"/>
  </r>
  <r>
    <s v="F0122"/>
    <x v="2"/>
    <s v="Ouémé"/>
    <x v="0"/>
    <x v="0"/>
    <x v="2"/>
    <n v="1.64"/>
    <n v="14724"/>
    <n v="12540"/>
    <n v="38.5"/>
    <x v="1"/>
    <n v="2.13"/>
    <x v="0"/>
    <n v="8942"/>
    <n v="7"/>
    <n v="0.14829999999999999"/>
    <n v="14.83"/>
    <n v="14953"/>
    <n v="94"/>
    <s v="Local Market"/>
    <s v="Yes"/>
    <n v="1143078"/>
    <n v="84.070247912188876"/>
    <n v="99.227827234331372"/>
    <n v="169518.46739999996"/>
    <n v="973559.53260000004"/>
    <n v="1158031"/>
  </r>
  <r>
    <s v="F0152"/>
    <x v="4"/>
    <s v="Greater Accra"/>
    <x v="4"/>
    <x v="1"/>
    <x v="6"/>
    <n v="0.35"/>
    <n v="4843"/>
    <n v="3917"/>
    <n v="17.5"/>
    <x v="1"/>
    <n v="1.49"/>
    <x v="2"/>
    <n v="4648"/>
    <n v="2"/>
    <n v="0.19109999999999999"/>
    <n v="19.11"/>
    <n v="5854"/>
    <n v="391"/>
    <s v="Local Market"/>
    <s v="Yes"/>
    <n v="1505730"/>
    <n v="80.57673255340093"/>
    <n v="99.692507991616736"/>
    <n v="287745.00300000003"/>
    <n v="1217984.997"/>
    <n v="1511584"/>
  </r>
  <r>
    <s v="F1118"/>
    <x v="0"/>
    <s v="Savanes"/>
    <x v="4"/>
    <x v="0"/>
    <x v="7"/>
    <n v="0.67"/>
    <n v="16892"/>
    <n v="11131"/>
    <n v="11.4"/>
    <x v="1"/>
    <n v="0.52"/>
    <x v="1"/>
    <n v="2169"/>
    <n v="4"/>
    <n v="0.34100000000000003"/>
    <n v="34.1"/>
    <n v="19688"/>
    <n v="337"/>
    <s v="Processor"/>
    <s v="No"/>
    <n v="3691779"/>
    <n v="65.55042415842577"/>
    <n v="99.941559496554859"/>
    <n v="1258896.639"/>
    <n v="2432882.361"/>
    <n v="3711467"/>
  </r>
  <r>
    <s v="F1072"/>
    <x v="0"/>
    <s v="Kara"/>
    <x v="2"/>
    <x v="0"/>
    <x v="4"/>
    <n v="1.64"/>
    <n v="3845"/>
    <n v="3330"/>
    <n v="27.8"/>
    <x v="2"/>
    <n v="1.71"/>
    <x v="0"/>
    <n v="786"/>
    <n v="7"/>
    <n v="0.1338"/>
    <n v="13.38"/>
    <n v="17430"/>
    <n v="209"/>
    <s v="Processor"/>
    <s v="No"/>
    <n v="670795"/>
    <n v="84.426260162010962"/>
    <n v="99.885793163572956"/>
    <n v="89752.371000000043"/>
    <n v="581042.62899999996"/>
    <n v="688225"/>
  </r>
  <r>
    <s v="F1251"/>
    <x v="4"/>
    <s v="Eastern"/>
    <x v="0"/>
    <x v="0"/>
    <x v="0"/>
    <n v="1.03"/>
    <n v="6725"/>
    <n v="2690"/>
    <n v="1"/>
    <x v="2"/>
    <n v="0.13"/>
    <x v="0"/>
    <n v="200"/>
    <n v="60"/>
    <n v="0.6"/>
    <n v="60"/>
    <n v="19104"/>
    <n v="362"/>
    <s v="Processor"/>
    <s v="No"/>
    <n v="944739"/>
    <n v="39.207173782452124"/>
    <n v="99.979249732580939"/>
    <n v="566843.39999999991"/>
    <n v="377895.60000000003"/>
    <n v="963843"/>
  </r>
  <r>
    <s v="F1304"/>
    <x v="2"/>
    <s v="Borgou"/>
    <x v="0"/>
    <x v="1"/>
    <x v="6"/>
    <n v="2.1800000000000002"/>
    <n v="36624"/>
    <n v="27885"/>
    <n v="17.8"/>
    <x v="1"/>
    <n v="0.65"/>
    <x v="2"/>
    <n v="3948"/>
    <n v="4"/>
    <n v="0.23860000000000001"/>
    <n v="23.86"/>
    <n v="53791"/>
    <n v="301"/>
    <s v="Local Market"/>
    <s v="No"/>
    <n v="8251713"/>
    <n v="75.646875592378251"/>
    <n v="99.952465256774303"/>
    <n v="1968858.7218000004"/>
    <n v="6282854.2781999996"/>
    <n v="8305504"/>
  </r>
  <r>
    <s v="F1430"/>
    <x v="3"/>
    <s v="Sassandra"/>
    <x v="0"/>
    <x v="0"/>
    <x v="5"/>
    <n v="0.57999999999999996"/>
    <n v="913"/>
    <n v="793"/>
    <n v="12.4"/>
    <x v="1"/>
    <n v="1.19"/>
    <x v="0"/>
    <n v="2673"/>
    <n v="7"/>
    <n v="0.13089999999999999"/>
    <n v="13.09"/>
    <n v="6681"/>
    <n v="268"/>
    <s v="Local Market"/>
    <s v="No"/>
    <n v="201045"/>
    <n v="84.114751884694257"/>
    <n v="98.713208746136743"/>
    <n v="26316.790500000003"/>
    <n v="174728.2095"/>
    <n v="207726"/>
  </r>
  <r>
    <s v="F0377"/>
    <x v="2"/>
    <s v="Zou"/>
    <x v="1"/>
    <x v="0"/>
    <x v="1"/>
    <n v="0.56999999999999995"/>
    <n v="6082"/>
    <n v="4663"/>
    <n v="9.4"/>
    <x v="1"/>
    <n v="1.77"/>
    <x v="1"/>
    <n v="1966"/>
    <n v="2"/>
    <n v="0.23319999999999999"/>
    <n v="23.32"/>
    <n v="13092"/>
    <n v="223"/>
    <s v="Local Market"/>
    <s v="No"/>
    <n v="1014393"/>
    <n v="75.702959400867172"/>
    <n v="99.808659007187444"/>
    <n v="236556.44759999996"/>
    <n v="777836.55240000004"/>
    <n v="1027485"/>
  </r>
  <r>
    <s v="F0361"/>
    <x v="0"/>
    <s v="Savanes"/>
    <x v="4"/>
    <x v="0"/>
    <x v="2"/>
    <n v="0.75"/>
    <n v="8818"/>
    <n v="6870"/>
    <n v="48.7"/>
    <x v="1"/>
    <n v="2.41"/>
    <x v="2"/>
    <n v="10761"/>
    <n v="14"/>
    <n v="0.22089999999999999"/>
    <n v="22.09"/>
    <n v="8352"/>
    <n v="114"/>
    <s v="Local Market"/>
    <s v="No"/>
    <n v="756236"/>
    <n v="77.058947773179796"/>
    <n v="98.592575347768999"/>
    <n v="167052.53240000003"/>
    <n v="589183.46759999997"/>
    <n v="764588"/>
  </r>
  <r>
    <s v="F0129"/>
    <x v="4"/>
    <s v="Ashanti"/>
    <x v="4"/>
    <x v="1"/>
    <x v="7"/>
    <n v="0.33"/>
    <n v="7561"/>
    <n v="5443"/>
    <n v="20.5"/>
    <x v="2"/>
    <n v="0.79"/>
    <x v="0"/>
    <n v="680"/>
    <n v="3"/>
    <n v="0.28000000000000003"/>
    <n v="28"/>
    <n v="10596"/>
    <n v="498"/>
    <s v="Processor"/>
    <s v="Yes"/>
    <n v="2672232"/>
    <n v="71.715631415804509"/>
    <n v="99.974653611785769"/>
    <n v="748224.96"/>
    <n v="1924007.04"/>
    <n v="2682828"/>
  </r>
  <r>
    <s v="F0755"/>
    <x v="3"/>
    <s v="Abidjan"/>
    <x v="0"/>
    <x v="0"/>
    <x v="3"/>
    <n v="3.53"/>
    <n v="12148"/>
    <n v="7768"/>
    <n v="23.9"/>
    <x v="2"/>
    <n v="1.03"/>
    <x v="2"/>
    <n v="934"/>
    <n v="30"/>
    <n v="0.36049999999999999"/>
    <n v="36.049999999999997"/>
    <n v="100946"/>
    <n v="422"/>
    <s v="Local Market"/>
    <s v="No"/>
    <n v="3143436"/>
    <n v="61.960253817213875"/>
    <n v="99.971211774692378"/>
    <n v="1133208.6780000001"/>
    <n v="2010227.3219999999"/>
    <n v="3244382"/>
  </r>
  <r>
    <s v="F0720"/>
    <x v="4"/>
    <s v="Ashanti"/>
    <x v="2"/>
    <x v="0"/>
    <x v="5"/>
    <n v="0.93"/>
    <n v="1637"/>
    <n v="1039"/>
    <n v="8.6"/>
    <x v="2"/>
    <n v="1.29"/>
    <x v="0"/>
    <n v="372"/>
    <n v="30"/>
    <n v="0.36530000000000001"/>
    <n v="36.53"/>
    <n v="6546"/>
    <n v="204"/>
    <s v="Processor"/>
    <s v="Yes"/>
    <n v="202919"/>
    <n v="61.4864962165517"/>
    <n v="99.822404697682188"/>
    <n v="74126.310699999987"/>
    <n v="128792.68930000001"/>
    <n v="209465"/>
  </r>
  <r>
    <s v="F1405"/>
    <x v="2"/>
    <s v="Atlantique"/>
    <x v="3"/>
    <x v="0"/>
    <x v="5"/>
    <n v="15"/>
    <n v="29844"/>
    <n v="25943"/>
    <n v="32.799999999999997"/>
    <x v="1"/>
    <n v="1.85"/>
    <x v="1"/>
    <n v="7749"/>
    <n v="3"/>
    <n v="0.13070000000000001"/>
    <n v="13.07"/>
    <n v="211592"/>
    <n v="179"/>
    <s v="Export"/>
    <s v="Yes"/>
    <n v="4378019"/>
    <n v="82.922319924281169"/>
    <n v="99.83116216167339"/>
    <n v="572207.08330000006"/>
    <n v="3805811.9166999999"/>
    <n v="4589611"/>
  </r>
  <r>
    <s v="F0187"/>
    <x v="4"/>
    <s v="Eastern"/>
    <x v="0"/>
    <x v="1"/>
    <x v="4"/>
    <n v="1.81"/>
    <n v="4786"/>
    <n v="3732"/>
    <n v="36"/>
    <x v="1"/>
    <n v="1.6"/>
    <x v="1"/>
    <n v="8193"/>
    <n v="14"/>
    <n v="0.22010000000000002"/>
    <n v="22.01"/>
    <n v="29966"/>
    <n v="251"/>
    <s v="Local Market"/>
    <s v="Yes"/>
    <n v="889206"/>
    <n v="75.447441762803919"/>
    <n v="99.108654310618675"/>
    <n v="195714.24060000002"/>
    <n v="693491.75939999998"/>
    <n v="919172"/>
  </r>
  <r>
    <s v="F1262"/>
    <x v="0"/>
    <s v="Plateaux"/>
    <x v="0"/>
    <x v="0"/>
    <x v="6"/>
    <n v="1.72"/>
    <n v="26927"/>
    <n v="21455"/>
    <n v="26"/>
    <x v="1"/>
    <n v="2.1"/>
    <x v="0"/>
    <n v="4765"/>
    <n v="5"/>
    <n v="0.20319999999999999"/>
    <n v="20.32"/>
    <n v="57507"/>
    <n v="310"/>
    <s v="Processor"/>
    <s v="No"/>
    <n v="6522268"/>
    <n v="78.983599627646825"/>
    <n v="99.92758111029633"/>
    <n v="1325324.8576000007"/>
    <n v="5196943.1423999993"/>
    <n v="6579775"/>
  </r>
  <r>
    <s v="F0990"/>
    <x v="0"/>
    <s v="Plateaux"/>
    <x v="0"/>
    <x v="0"/>
    <x v="4"/>
    <n v="2.46"/>
    <n v="3736"/>
    <n v="2990"/>
    <n v="8.8000000000000007"/>
    <x v="2"/>
    <n v="0.49"/>
    <x v="0"/>
    <n v="274"/>
    <n v="14"/>
    <n v="0.1996"/>
    <n v="19.96"/>
    <n v="26812"/>
    <n v="228"/>
    <s v="Local Market"/>
    <s v="No"/>
    <n v="647817"/>
    <n v="76.858944219711873"/>
    <n v="99.959385084246293"/>
    <n v="129304.2732"/>
    <n v="518512.7268"/>
    <n v="674629"/>
  </r>
  <r>
    <s v="F0519"/>
    <x v="4"/>
    <s v="Eastern"/>
    <x v="0"/>
    <x v="0"/>
    <x v="7"/>
    <n v="0.87"/>
    <n v="12399"/>
    <n v="8586"/>
    <n v="52.9"/>
    <x v="3"/>
    <n v="2.19"/>
    <x v="2"/>
    <n v="9033"/>
    <n v="4"/>
    <n v="0.3075"/>
    <n v="30.75"/>
    <n v="26728"/>
    <n v="398"/>
    <s v="Processor"/>
    <s v="Yes"/>
    <n v="3347295"/>
    <n v="68.701422233932604"/>
    <n v="99.732278055010298"/>
    <n v="1029293.2124999999"/>
    <n v="2318001.7875000001"/>
    <n v="3374023"/>
  </r>
  <r>
    <s v="F0811"/>
    <x v="3"/>
    <s v="Abidjan"/>
    <x v="0"/>
    <x v="1"/>
    <x v="6"/>
    <n v="1.36"/>
    <n v="18638"/>
    <n v="15743"/>
    <n v="9"/>
    <x v="2"/>
    <n v="0.82"/>
    <x v="2"/>
    <n v="340"/>
    <n v="2"/>
    <n v="0.15529999999999999"/>
    <n v="15.53"/>
    <n v="30517"/>
    <n v="424"/>
    <s v="Processor"/>
    <s v="No"/>
    <n v="6577425"/>
    <n v="84.079898060545929"/>
    <n v="99.994854676387902"/>
    <n v="1021474.1025"/>
    <n v="5555950.8975"/>
    <n v="6607942"/>
  </r>
  <r>
    <s v="F1159"/>
    <x v="0"/>
    <s v="Lomé"/>
    <x v="2"/>
    <x v="0"/>
    <x v="0"/>
    <n v="2.41"/>
    <n v="22322"/>
    <n v="17301"/>
    <n v="2.6"/>
    <x v="2"/>
    <n v="0.21"/>
    <x v="1"/>
    <n v="200"/>
    <n v="14"/>
    <n v="0.22489999999999999"/>
    <n v="22.49"/>
    <n v="33613"/>
    <n v="241"/>
    <s v="Local Market"/>
    <s v="No"/>
    <n v="4094033"/>
    <n v="76.878806426229389"/>
    <n v="99.995154623240467"/>
    <n v="920748.02169999992"/>
    <n v="3173284.9783000001"/>
    <n v="4127646"/>
  </r>
  <r>
    <s v="F0028"/>
    <x v="2"/>
    <s v="Atlantique"/>
    <x v="1"/>
    <x v="0"/>
    <x v="4"/>
    <n v="0.9"/>
    <n v="1436"/>
    <n v="574"/>
    <n v="38.799999999999997"/>
    <x v="1"/>
    <n v="1.39"/>
    <x v="1"/>
    <n v="8945"/>
    <n v="60"/>
    <n v="0.6"/>
    <n v="60"/>
    <n v="9877"/>
    <n v="182"/>
    <s v="Local Market"/>
    <s v="No"/>
    <n v="84602"/>
    <n v="35.818329999259099"/>
    <n v="90.532287598302261"/>
    <n v="50761.2"/>
    <n v="33840.800000000003"/>
    <n v="94479"/>
  </r>
  <r>
    <s v="F0054"/>
    <x v="3"/>
    <s v="Bouaké"/>
    <x v="3"/>
    <x v="0"/>
    <x v="4"/>
    <n v="1.55"/>
    <n v="2991"/>
    <n v="2168"/>
    <n v="3.8"/>
    <x v="1"/>
    <n v="1.58"/>
    <x v="1"/>
    <n v="1019"/>
    <n v="14"/>
    <n v="0.27510000000000001"/>
    <n v="27.51"/>
    <n v="27562"/>
    <n v="243"/>
    <s v="Local Market"/>
    <s v="Yes"/>
    <n v="492975"/>
    <n v="68.651714959743487"/>
    <n v="99.804240620743585"/>
    <n v="135617.42249999999"/>
    <n v="357357.57750000001"/>
    <n v="520537"/>
  </r>
  <r>
    <s v="F0618"/>
    <x v="0"/>
    <s v="Kara"/>
    <x v="4"/>
    <x v="1"/>
    <x v="3"/>
    <n v="5.57"/>
    <n v="17994"/>
    <n v="13855"/>
    <n v="41.9"/>
    <x v="2"/>
    <n v="1.36"/>
    <x v="0"/>
    <n v="1171"/>
    <n v="14"/>
    <n v="0.23"/>
    <n v="23"/>
    <n v="168234"/>
    <n v="376"/>
    <s v="Local Market"/>
    <s v="Yes"/>
    <n v="4987981"/>
    <n v="74.487688546734375"/>
    <n v="99.977289542813864"/>
    <n v="1147235.6299999999"/>
    <n v="3840745.37"/>
    <n v="5156215"/>
  </r>
  <r>
    <s v="F0140"/>
    <x v="0"/>
    <s v="Central"/>
    <x v="2"/>
    <x v="0"/>
    <x v="6"/>
    <n v="1.73"/>
    <n v="15518"/>
    <n v="12276"/>
    <n v="4.0999999999999996"/>
    <x v="1"/>
    <n v="0.94"/>
    <x v="0"/>
    <n v="718"/>
    <n v="5"/>
    <n v="0.2089"/>
    <n v="20.89"/>
    <n v="54324"/>
    <n v="342"/>
    <s v="Local Market"/>
    <s v="No"/>
    <n v="4101367"/>
    <n v="78.075858712786868"/>
    <n v="99.982722488269701"/>
    <n v="856775.56630000006"/>
    <n v="3244591.4336999999"/>
    <n v="4155691"/>
  </r>
  <r>
    <s v="F0819"/>
    <x v="3"/>
    <s v="Sassandra"/>
    <x v="0"/>
    <x v="0"/>
    <x v="1"/>
    <n v="6.25"/>
    <n v="35240"/>
    <n v="28181"/>
    <n v="5"/>
    <x v="2"/>
    <n v="0.56000000000000005"/>
    <x v="0"/>
    <n v="233"/>
    <n v="2"/>
    <n v="0.20030000000000001"/>
    <n v="20.03"/>
    <n v="100319"/>
    <n v="315"/>
    <s v="Local Market"/>
    <s v="Yes"/>
    <n v="8687693"/>
    <n v="79.057107478915597"/>
    <n v="99.997348660880306"/>
    <n v="1740144.9079"/>
    <n v="6947548.0921"/>
    <n v="8788012"/>
  </r>
  <r>
    <s v="F0307"/>
    <x v="4"/>
    <s v="Central"/>
    <x v="0"/>
    <x v="0"/>
    <x v="1"/>
    <n v="0.4"/>
    <n v="3174"/>
    <n v="2547"/>
    <n v="146.4"/>
    <x v="1"/>
    <n v="4.16"/>
    <x v="2"/>
    <n v="38276"/>
    <n v="3"/>
    <n v="0.1973"/>
    <n v="19.73"/>
    <n v="5744"/>
    <n v="352"/>
    <s v="Export"/>
    <s v="No"/>
    <n v="843559"/>
    <n v="79.727118507764601"/>
    <n v="95.493245637893665"/>
    <n v="166434.19070000004"/>
    <n v="677124.80929999996"/>
    <n v="849303"/>
  </r>
  <r>
    <s v="F0182"/>
    <x v="4"/>
    <s v="Northern"/>
    <x v="3"/>
    <x v="1"/>
    <x v="2"/>
    <n v="1.93"/>
    <n v="14672"/>
    <n v="13121"/>
    <n v="40.5"/>
    <x v="1"/>
    <n v="2.34"/>
    <x v="0"/>
    <n v="8630"/>
    <n v="3"/>
    <n v="0.1057"/>
    <n v="10.57"/>
    <n v="15686"/>
    <n v="103"/>
    <s v="Local Market"/>
    <s v="Yes"/>
    <n v="1313633"/>
    <n v="88.374723591553277"/>
    <n v="99.350795407272443"/>
    <n v="138851.00809999998"/>
    <n v="1174781.9919"/>
    <n v="1329319"/>
  </r>
  <r>
    <s v="F1126"/>
    <x v="0"/>
    <s v="Plateaux"/>
    <x v="1"/>
    <x v="0"/>
    <x v="0"/>
    <n v="1.65"/>
    <n v="16015"/>
    <n v="6406"/>
    <n v="1.8"/>
    <x v="2"/>
    <n v="1.5"/>
    <x v="0"/>
    <n v="200"/>
    <n v="60"/>
    <n v="0.6"/>
    <n v="60"/>
    <n v="14397"/>
    <n v="247"/>
    <s v="Processor"/>
    <s v="No"/>
    <n v="1551863"/>
    <n v="39.632321581346652"/>
    <n v="99.987230727976197"/>
    <n v="931117.79999999993"/>
    <n v="620745.20000000007"/>
    <n v="1566260"/>
  </r>
  <r>
    <s v="F0335"/>
    <x v="4"/>
    <s v="Central"/>
    <x v="4"/>
    <x v="0"/>
    <x v="4"/>
    <n v="7.91"/>
    <n v="22125"/>
    <n v="8850"/>
    <n v="40.4"/>
    <x v="1"/>
    <n v="2.61"/>
    <x v="1"/>
    <n v="11301"/>
    <n v="60"/>
    <n v="0.6"/>
    <n v="60"/>
    <n v="145605"/>
    <n v="262"/>
    <s v="Local Market"/>
    <s v="Yes"/>
    <n v="2138607"/>
    <n v="37.450236668050081"/>
    <n v="99.505256079558293"/>
    <n v="1283164.2"/>
    <n v="855442.8"/>
    <n v="2284212"/>
  </r>
  <r>
    <s v="F0713"/>
    <x v="4"/>
    <s v="Northern"/>
    <x v="2"/>
    <x v="1"/>
    <x v="1"/>
    <n v="0.8"/>
    <n v="4344"/>
    <n v="3278"/>
    <n v="31.7"/>
    <x v="0"/>
    <n v="1.45"/>
    <x v="1"/>
    <n v="5284"/>
    <n v="1"/>
    <n v="0.2452"/>
    <n v="24.52"/>
    <n v="11993"/>
    <n v="232"/>
    <s v="Local Market"/>
    <s v="No"/>
    <n v="735615"/>
    <n v="74.269162716289827"/>
    <n v="99.29321248568769"/>
    <n v="180372.79799999995"/>
    <n v="555242.20200000005"/>
    <n v="747608"/>
  </r>
  <r>
    <s v="F1382"/>
    <x v="1"/>
    <s v="Lagos"/>
    <x v="3"/>
    <x v="0"/>
    <x v="3"/>
    <n v="1.1299999999999999"/>
    <n v="2403"/>
    <n v="2013"/>
    <n v="6"/>
    <x v="4"/>
    <n v="1.58"/>
    <x v="0"/>
    <n v="1417"/>
    <n v="7"/>
    <n v="0.16210000000000002"/>
    <n v="16.21"/>
    <n v="31358"/>
    <n v="276"/>
    <s v="Processor"/>
    <s v="No"/>
    <n v="517258"/>
    <n v="79.00069961503128"/>
    <n v="99.741713694095694"/>
    <n v="83847.521799999988"/>
    <n v="433410.47820000001"/>
    <n v="548616"/>
  </r>
  <r>
    <s v="F1071"/>
    <x v="3"/>
    <s v="Bouaké"/>
    <x v="4"/>
    <x v="1"/>
    <x v="3"/>
    <n v="1.38"/>
    <n v="3693"/>
    <n v="3542"/>
    <n v="22.2"/>
    <x v="1"/>
    <n v="0.97"/>
    <x v="2"/>
    <n v="4793"/>
    <n v="1"/>
    <n v="4.0800000000000003E-2"/>
    <n v="4.08"/>
    <n v="39979"/>
    <n v="367"/>
    <s v="Local Market"/>
    <s v="No"/>
    <n v="1242143"/>
    <n v="92.929032151386536"/>
    <n v="99.626166620649201"/>
    <n v="50679.434399999911"/>
    <n v="1191463.5656000001"/>
    <n v="1282122"/>
  </r>
  <r>
    <s v="F1157"/>
    <x v="2"/>
    <s v="Borgou"/>
    <x v="3"/>
    <x v="1"/>
    <x v="6"/>
    <n v="0.8"/>
    <n v="9294"/>
    <n v="7840"/>
    <n v="13.1"/>
    <x v="1"/>
    <n v="0.92"/>
    <x v="2"/>
    <n v="2675"/>
    <n v="2"/>
    <n v="0.15640000000000001"/>
    <n v="15.64"/>
    <n v="23969"/>
    <n v="306"/>
    <s v="Local Market"/>
    <s v="No"/>
    <n v="2348406"/>
    <n v="83.50767908108962"/>
    <n v="99.887243795774268"/>
    <n v="367290.69839999988"/>
    <n v="1981115.3016000001"/>
    <n v="2372375"/>
  </r>
  <r>
    <s v="F0557"/>
    <x v="2"/>
    <s v="Zou"/>
    <x v="0"/>
    <x v="1"/>
    <x v="1"/>
    <n v="3.12"/>
    <n v="16927"/>
    <n v="12402"/>
    <n v="4.5999999999999996"/>
    <x v="1"/>
    <n v="1.34"/>
    <x v="0"/>
    <n v="923"/>
    <n v="7"/>
    <n v="0.26729999999999998"/>
    <n v="26.73"/>
    <n v="62353"/>
    <n v="268"/>
    <s v="Local Market"/>
    <s v="Yes"/>
    <n v="3227223"/>
    <n v="71.881187487384395"/>
    <n v="99.971941672726217"/>
    <n v="862636.7078999998"/>
    <n v="2364586.2921000002"/>
    <n v="3289576"/>
  </r>
  <r>
    <s v="F0652"/>
    <x v="3"/>
    <s v="Abidjan"/>
    <x v="2"/>
    <x v="1"/>
    <x v="7"/>
    <n v="5.68"/>
    <n v="142861"/>
    <n v="105502"/>
    <n v="45.2"/>
    <x v="1"/>
    <n v="2.16"/>
    <x v="0"/>
    <n v="12805"/>
    <n v="2"/>
    <n v="0.26150000000000001"/>
    <n v="26.15"/>
    <n v="137293"/>
    <n v="416"/>
    <s v="Local Market"/>
    <s v="No"/>
    <n v="43299846"/>
    <n v="73.616580205708289"/>
    <n v="99.970520618312364"/>
    <n v="11322909.729000002"/>
    <n v="31976936.270999998"/>
    <n v="43437139"/>
  </r>
  <r>
    <s v="F1451"/>
    <x v="0"/>
    <s v="Central"/>
    <x v="1"/>
    <x v="0"/>
    <x v="5"/>
    <n v="1.1599999999999999"/>
    <n v="2425"/>
    <n v="2098"/>
    <n v="22"/>
    <x v="1"/>
    <n v="1.51"/>
    <x v="2"/>
    <n v="4754"/>
    <n v="7"/>
    <n v="0.1348"/>
    <n v="13.48"/>
    <n v="8414"/>
    <n v="190"/>
    <s v="Processor"/>
    <s v="No"/>
    <n v="381466"/>
    <n v="84.65281194213604"/>
    <n v="98.780650456550731"/>
    <n v="51421.616800000018"/>
    <n v="330044.38319999998"/>
    <n v="389880"/>
  </r>
  <r>
    <s v="F0269"/>
    <x v="2"/>
    <s v="Zou"/>
    <x v="3"/>
    <x v="1"/>
    <x v="5"/>
    <n v="1.28"/>
    <n v="1304"/>
    <n v="1211"/>
    <n v="17.899999999999999"/>
    <x v="1"/>
    <n v="0.51"/>
    <x v="0"/>
    <n v="4422"/>
    <n v="1"/>
    <n v="7.0800000000000002E-2"/>
    <n v="7.08"/>
    <n v="8983"/>
    <n v="175"/>
    <s v="Local Market"/>
    <s v="No"/>
    <n v="196401"/>
    <n v="88.855903673119627"/>
    <n v="97.846959841078174"/>
    <n v="13905.190799999982"/>
    <n v="182495.80920000002"/>
    <n v="205384"/>
  </r>
  <r>
    <s v="F0571"/>
    <x v="1"/>
    <s v="Rivers"/>
    <x v="0"/>
    <x v="0"/>
    <x v="0"/>
    <n v="0.71"/>
    <n v="5038"/>
    <n v="2015"/>
    <n v="10.9"/>
    <x v="1"/>
    <n v="1.61"/>
    <x v="0"/>
    <n v="2881"/>
    <n v="60"/>
    <n v="0.6"/>
    <n v="60"/>
    <n v="6606"/>
    <n v="309"/>
    <s v="Processor"/>
    <s v="Yes"/>
    <n v="606922"/>
    <n v="39.569310610110705"/>
    <n v="99.53042077949172"/>
    <n v="364153.19999999995"/>
    <n v="242768.80000000002"/>
    <n v="613528"/>
  </r>
  <r>
    <s v="F1333"/>
    <x v="1"/>
    <s v="Katsina"/>
    <x v="2"/>
    <x v="1"/>
    <x v="0"/>
    <n v="15"/>
    <n v="135474"/>
    <n v="103041"/>
    <n v="6.5"/>
    <x v="2"/>
    <n v="0.84"/>
    <x v="0"/>
    <n v="292"/>
    <n v="14"/>
    <n v="0.2394"/>
    <n v="23.94"/>
    <n v="211158"/>
    <n v="341"/>
    <s v="Local Market"/>
    <s v="Yes"/>
    <n v="34574162"/>
    <n v="75.598291512626588"/>
    <n v="99.999160565433925"/>
    <n v="8277054.3828000017"/>
    <n v="26297107.617199998"/>
    <n v="34785320"/>
  </r>
  <r>
    <s v="F1471"/>
    <x v="4"/>
    <s v="Central"/>
    <x v="0"/>
    <x v="0"/>
    <x v="4"/>
    <n v="4.37"/>
    <n v="12235"/>
    <n v="10519"/>
    <n v="6.4"/>
    <x v="2"/>
    <n v="0.81"/>
    <x v="2"/>
    <n v="283"/>
    <n v="7"/>
    <n v="0.14019999999999999"/>
    <n v="14.02"/>
    <n v="90694"/>
    <n v="212"/>
    <s v="Local Market"/>
    <s v="Yes"/>
    <n v="2116751"/>
    <n v="82.447467991274976"/>
    <n v="99.98717974853281"/>
    <n v="296768.49019999988"/>
    <n v="1819982.5098000001"/>
    <n v="2207445"/>
  </r>
  <r>
    <s v="F0800"/>
    <x v="3"/>
    <s v="Abidjan"/>
    <x v="0"/>
    <x v="1"/>
    <x v="0"/>
    <n v="0.65"/>
    <n v="5961"/>
    <n v="5228"/>
    <n v="31.9"/>
    <x v="0"/>
    <n v="2.5099999999999998"/>
    <x v="1"/>
    <n v="4637"/>
    <n v="7"/>
    <n v="0.1229"/>
    <n v="12.29"/>
    <n v="6887"/>
    <n v="393"/>
    <s v="Local Market"/>
    <s v="Yes"/>
    <n v="2022534"/>
    <n v="87.412349206990569"/>
    <n v="99.771511184717227"/>
    <n v="248569.42859999998"/>
    <n v="1773964.5714"/>
    <n v="2029421"/>
  </r>
  <r>
    <s v="F1320"/>
    <x v="3"/>
    <s v="Korhogo"/>
    <x v="1"/>
    <x v="1"/>
    <x v="2"/>
    <n v="3.19"/>
    <n v="41197"/>
    <n v="30918"/>
    <n v="12.6"/>
    <x v="1"/>
    <n v="1.1200000000000001"/>
    <x v="1"/>
    <n v="2975"/>
    <n v="14"/>
    <n v="0.2495"/>
    <n v="24.95"/>
    <n v="21585"/>
    <n v="104"/>
    <s v="Export"/>
    <s v="Yes"/>
    <n v="3158758"/>
    <n v="74.540635365430703"/>
    <n v="99.906456630621292"/>
    <n v="788110.12100000028"/>
    <n v="2370647.8789999997"/>
    <n v="3180343"/>
  </r>
  <r>
    <s v="F1226"/>
    <x v="0"/>
    <s v="Savanes"/>
    <x v="2"/>
    <x v="0"/>
    <x v="1"/>
    <n v="2.33"/>
    <n v="23591"/>
    <n v="19129"/>
    <n v="1"/>
    <x v="2"/>
    <n v="0.77"/>
    <x v="0"/>
    <n v="200"/>
    <n v="2"/>
    <n v="0.18909999999999999"/>
    <n v="18.91"/>
    <n v="40202"/>
    <n v="267"/>
    <s v="Processor"/>
    <s v="No"/>
    <n v="5015967"/>
    <n v="80.445246990359692"/>
    <n v="99.996044436014699"/>
    <n v="948519.35970000038"/>
    <n v="4067447.6402999996"/>
    <n v="5056169"/>
  </r>
  <r>
    <s v="F1446"/>
    <x v="4"/>
    <s v="Ashanti"/>
    <x v="3"/>
    <x v="1"/>
    <x v="2"/>
    <n v="0.88"/>
    <n v="5246"/>
    <n v="2930"/>
    <n v="17.600000000000001"/>
    <x v="0"/>
    <n v="0.98"/>
    <x v="0"/>
    <n v="2163"/>
    <n v="30"/>
    <n v="0.44140000000000001"/>
    <n v="44.14"/>
    <n v="10897"/>
    <n v="97"/>
    <s v="Local Market"/>
    <s v="No"/>
    <n v="268308"/>
    <n v="53.679858455256891"/>
    <n v="99.225300406511337"/>
    <n v="118431.15119999999"/>
    <n v="149876.84880000001"/>
    <n v="279205"/>
  </r>
  <r>
    <s v="F0949"/>
    <x v="0"/>
    <s v="Kara"/>
    <x v="0"/>
    <x v="1"/>
    <x v="1"/>
    <n v="0.32"/>
    <n v="1625"/>
    <n v="1201"/>
    <n v="69.8"/>
    <x v="1"/>
    <n v="3.22"/>
    <x v="0"/>
    <n v="16142"/>
    <n v="7"/>
    <n v="0.26069999999999999"/>
    <n v="26.07"/>
    <n v="7200"/>
    <n v="313"/>
    <s v="Processor"/>
    <s v="No"/>
    <n v="348812"/>
    <n v="72.434836915609594"/>
    <n v="95.465883172477334"/>
    <n v="90935.28839999999"/>
    <n v="257876.71160000001"/>
    <n v="356012"/>
  </r>
  <r>
    <s v="F0108"/>
    <x v="4"/>
    <s v="Central"/>
    <x v="2"/>
    <x v="1"/>
    <x v="6"/>
    <n v="4.3499999999999996"/>
    <n v="68351"/>
    <n v="56498"/>
    <n v="32.799999999999997"/>
    <x v="1"/>
    <n v="0.89"/>
    <x v="2"/>
    <n v="7041"/>
    <n v="2"/>
    <n v="0.1734"/>
    <n v="17.34"/>
    <n v="73427"/>
    <n v="375"/>
    <s v="Local Market"/>
    <s v="Yes"/>
    <n v="20894415"/>
    <n v="82.370534073081998"/>
    <n v="99.966420006407901"/>
    <n v="3623091.5610000007"/>
    <n v="17271323.438999999"/>
    <n v="20967842"/>
  </r>
  <r>
    <s v="F0925"/>
    <x v="4"/>
    <s v="Eastern"/>
    <x v="0"/>
    <x v="0"/>
    <x v="5"/>
    <n v="0.2"/>
    <n v="456"/>
    <n v="182"/>
    <n v="1"/>
    <x v="0"/>
    <n v="0.28999999999999998"/>
    <x v="1"/>
    <n v="200"/>
    <n v="60"/>
    <n v="0.6"/>
    <n v="60"/>
    <n v="2558"/>
    <n v="212"/>
    <s v="Local Market"/>
    <s v="No"/>
    <n v="35441"/>
    <n v="37.307297560462125"/>
    <n v="99.473670359746308"/>
    <n v="21264.6"/>
    <n v="14176.400000000001"/>
    <n v="37999"/>
  </r>
  <r>
    <s v="F0023"/>
    <x v="4"/>
    <s v="Eastern"/>
    <x v="2"/>
    <x v="0"/>
    <x v="4"/>
    <n v="0.61"/>
    <n v="1253"/>
    <n v="729"/>
    <n v="52.6"/>
    <x v="3"/>
    <n v="2.87"/>
    <x v="1"/>
    <n v="8434"/>
    <n v="30"/>
    <n v="0.4178"/>
    <n v="41.78"/>
    <n v="14150"/>
    <n v="220"/>
    <s v="Processor"/>
    <s v="No"/>
    <n v="136193"/>
    <n v="52.740443253094597"/>
    <n v="94.39016116480316"/>
    <n v="56901.435399999988"/>
    <n v="79291.564600000012"/>
    <n v="150343"/>
  </r>
  <r>
    <s v="F0055"/>
    <x v="1"/>
    <s v="Ogun"/>
    <x v="2"/>
    <x v="0"/>
    <x v="4"/>
    <n v="2.48"/>
    <n v="4796"/>
    <n v="3867"/>
    <n v="17.600000000000001"/>
    <x v="1"/>
    <n v="1.55"/>
    <x v="0"/>
    <n v="5321"/>
    <n v="14"/>
    <n v="0.19370000000000001"/>
    <n v="19.37"/>
    <n v="46471"/>
    <n v="228"/>
    <s v="Local Market"/>
    <s v="Yes"/>
    <n v="821068"/>
    <n v="76.310935692804591"/>
    <n v="99.386655816049768"/>
    <n v="159040.87159999995"/>
    <n v="662027.12840000005"/>
    <n v="867539"/>
  </r>
  <r>
    <s v="F0246"/>
    <x v="1"/>
    <s v="Katsina"/>
    <x v="1"/>
    <x v="0"/>
    <x v="0"/>
    <n v="0.53"/>
    <n v="3388"/>
    <n v="2123"/>
    <n v="4.3"/>
    <x v="1"/>
    <n v="1.03"/>
    <x v="0"/>
    <n v="1030"/>
    <n v="30"/>
    <n v="0.37310000000000004"/>
    <n v="37.31"/>
    <n v="6023"/>
    <n v="288"/>
    <s v="Export"/>
    <s v="No"/>
    <n v="598257"/>
    <n v="62.065154117296615"/>
    <n v="99.829549215595421"/>
    <n v="223209.68670000002"/>
    <n v="375047.31329999998"/>
    <n v="604280"/>
  </r>
  <r>
    <s v="F1193"/>
    <x v="1"/>
    <s v="Kano"/>
    <x v="2"/>
    <x v="0"/>
    <x v="6"/>
    <n v="1"/>
    <n v="17254"/>
    <n v="14115"/>
    <n v="1"/>
    <x v="2"/>
    <n v="0.09"/>
    <x v="2"/>
    <n v="200"/>
    <n v="2"/>
    <n v="0.18190000000000001"/>
    <n v="18.190000000000001"/>
    <n v="19648"/>
    <n v="383"/>
    <s v="Local Market"/>
    <s v="No"/>
    <n v="5332137"/>
    <n v="81.509651073426909"/>
    <n v="99.996262929097497"/>
    <n v="969915.72030000016"/>
    <n v="4362221.2796999998"/>
    <n v="5351785"/>
  </r>
  <r>
    <s v="F0008"/>
    <x v="3"/>
    <s v="Abidjan"/>
    <x v="1"/>
    <x v="1"/>
    <x v="2"/>
    <n v="3.46"/>
    <n v="31604"/>
    <n v="28693"/>
    <n v="1"/>
    <x v="1"/>
    <n v="0.12"/>
    <x v="2"/>
    <n v="219"/>
    <n v="1"/>
    <n v="9.2100000000000015E-2"/>
    <n v="9.2100000000000009"/>
    <n v="39090"/>
    <n v="101"/>
    <s v="Local Market"/>
    <s v="No"/>
    <n v="2829705"/>
    <n v="89.552901810690543"/>
    <n v="99.99236613281883"/>
    <n v="260615.83050000016"/>
    <n v="2569089.1694999998"/>
    <n v="2868795"/>
  </r>
  <r>
    <s v="F1017"/>
    <x v="2"/>
    <s v="Zou"/>
    <x v="4"/>
    <x v="0"/>
    <x v="3"/>
    <n v="4.6900000000000004"/>
    <n v="16560"/>
    <n v="6624"/>
    <n v="36.4"/>
    <x v="1"/>
    <n v="1.94"/>
    <x v="2"/>
    <n v="7218"/>
    <n v="60"/>
    <n v="0.6"/>
    <n v="60"/>
    <n v="136479"/>
    <n v="350"/>
    <s v="Local Market"/>
    <s v="Yes"/>
    <n v="2151519"/>
    <n v="37.614001410840395"/>
    <n v="99.684527696265462"/>
    <n v="1290911.3999999999"/>
    <n v="860607.60000000009"/>
    <n v="2287998"/>
  </r>
  <r>
    <s v="F0617"/>
    <x v="2"/>
    <s v="Atlantique"/>
    <x v="2"/>
    <x v="0"/>
    <x v="0"/>
    <n v="4.49"/>
    <n v="39955"/>
    <n v="35052"/>
    <n v="2.8"/>
    <x v="0"/>
    <n v="0.89"/>
    <x v="2"/>
    <n v="351"/>
    <n v="3"/>
    <n v="0.12269999999999999"/>
    <n v="12.27"/>
    <n v="72345"/>
    <n v="310"/>
    <s v="Local Market"/>
    <s v="Yes"/>
    <n v="10684763"/>
    <n v="87.139987623997087"/>
    <n v="99.996737041219632"/>
    <n v="1311020.4200999998"/>
    <n v="9373742.5799000002"/>
    <n v="10757108"/>
  </r>
  <r>
    <s v="F0302"/>
    <x v="2"/>
    <s v="Atlantique"/>
    <x v="4"/>
    <x v="1"/>
    <x v="1"/>
    <n v="1.83"/>
    <n v="17915"/>
    <n v="12956"/>
    <n v="2.4"/>
    <x v="2"/>
    <n v="0.36"/>
    <x v="2"/>
    <n v="200"/>
    <n v="5"/>
    <n v="0.27679999999999999"/>
    <n v="27.68"/>
    <n v="23503"/>
    <n v="251"/>
    <s v="Local Market"/>
    <s v="Yes"/>
    <n v="3195734"/>
    <n v="71.7920062673236"/>
    <n v="99.993787347747315"/>
    <n v="884579.17119999975"/>
    <n v="2311154.8288000003"/>
    <n v="3219237"/>
  </r>
  <r>
    <s v="F0126"/>
    <x v="1"/>
    <s v="Ogun"/>
    <x v="2"/>
    <x v="0"/>
    <x v="2"/>
    <n v="0.83"/>
    <n v="7136"/>
    <n v="5425"/>
    <n v="2.8"/>
    <x v="2"/>
    <n v="0.76"/>
    <x v="1"/>
    <n v="200"/>
    <n v="14"/>
    <n v="0.2397"/>
    <n v="23.97"/>
    <n v="8341"/>
    <n v="119"/>
    <s v="Processor"/>
    <s v="No"/>
    <n v="630579"/>
    <n v="75.037440321166955"/>
    <n v="99.968697176485321"/>
    <n v="151149.78630000004"/>
    <n v="479429.21369999996"/>
    <n v="638920"/>
  </r>
  <r>
    <s v="F0581"/>
    <x v="4"/>
    <s v="Eastern"/>
    <x v="3"/>
    <x v="0"/>
    <x v="5"/>
    <n v="1.1000000000000001"/>
    <n v="1875"/>
    <n v="1525"/>
    <n v="1"/>
    <x v="2"/>
    <n v="1.4"/>
    <x v="2"/>
    <n v="200"/>
    <n v="14"/>
    <n v="0.18629999999999999"/>
    <n v="18.63"/>
    <n v="7981"/>
    <n v="214"/>
    <s v="Local Market"/>
    <s v="No"/>
    <n v="314906"/>
    <n v="79.358726799158845"/>
    <n v="99.938058825533389"/>
    <n v="58666.987800000003"/>
    <n v="256239.0122"/>
    <n v="322887"/>
  </r>
  <r>
    <s v="F1239"/>
    <x v="2"/>
    <s v="Borgou"/>
    <x v="4"/>
    <x v="0"/>
    <x v="4"/>
    <n v="2.62"/>
    <n v="6496"/>
    <n v="5107"/>
    <n v="18"/>
    <x v="1"/>
    <n v="1.1299999999999999"/>
    <x v="1"/>
    <n v="4238"/>
    <n v="14"/>
    <n v="0.2137"/>
    <n v="21.37"/>
    <n v="41732"/>
    <n v="247"/>
    <s v="Export"/>
    <s v="No"/>
    <n v="1202845"/>
    <n v="75.993451871599746"/>
    <n v="99.659482699744572"/>
    <n v="257047.97649999999"/>
    <n v="945797.02350000001"/>
    <n v="1244577"/>
  </r>
  <r>
    <s v="F1034"/>
    <x v="1"/>
    <s v="Katsina"/>
    <x v="1"/>
    <x v="0"/>
    <x v="7"/>
    <n v="6.3"/>
    <n v="174943"/>
    <n v="125574"/>
    <n v="8.1999999999999993"/>
    <x v="1"/>
    <n v="1.49"/>
    <x v="0"/>
    <n v="2424"/>
    <n v="3"/>
    <n v="0.28220000000000001"/>
    <n v="28.22"/>
    <n v="163791"/>
    <n v="356"/>
    <s v="Local Market"/>
    <s v="Yes"/>
    <n v="44091086"/>
    <n v="71.51433621835622"/>
    <n v="99.994522637584112"/>
    <n v="12442504.4692"/>
    <n v="31648581.5308"/>
    <n v="44254877"/>
  </r>
  <r>
    <s v="F0869"/>
    <x v="3"/>
    <s v="Sassandra"/>
    <x v="0"/>
    <x v="0"/>
    <x v="7"/>
    <n v="0.62"/>
    <n v="13525"/>
    <n v="9424"/>
    <n v="56.1"/>
    <x v="1"/>
    <n v="1.23"/>
    <x v="2"/>
    <n v="15030"/>
    <n v="2"/>
    <n v="0.30320000000000003"/>
    <n v="30.32"/>
    <n v="22907"/>
    <n v="485"/>
    <s v="Local Market"/>
    <s v="No"/>
    <n v="4486997"/>
    <n v="69.326076776800576"/>
    <n v="99.666733482575239"/>
    <n v="1360457.4904"/>
    <n v="3126539.5096"/>
    <n v="4509904"/>
  </r>
  <r>
    <s v="F0173"/>
    <x v="3"/>
    <s v="Bouaké"/>
    <x v="3"/>
    <x v="0"/>
    <x v="7"/>
    <n v="1.71"/>
    <n v="29731"/>
    <n v="22277"/>
    <n v="13.6"/>
    <x v="1"/>
    <n v="1.39"/>
    <x v="1"/>
    <n v="3265"/>
    <n v="1"/>
    <n v="0.25069999999999998"/>
    <n v="25.07"/>
    <n v="54069"/>
    <n v="380"/>
    <s v="Local Market"/>
    <s v="No"/>
    <n v="8323274"/>
    <n v="74.446387216089889"/>
    <n v="99.961025828833797"/>
    <n v="2086644.7917999998"/>
    <n v="6236629.2082000002"/>
    <n v="8377343"/>
  </r>
  <r>
    <s v="F0356"/>
    <x v="4"/>
    <s v="Ashanti"/>
    <x v="1"/>
    <x v="0"/>
    <x v="5"/>
    <n v="1.1100000000000001"/>
    <n v="2061"/>
    <n v="1851"/>
    <n v="1.7"/>
    <x v="1"/>
    <n v="0.76"/>
    <x v="0"/>
    <n v="373"/>
    <n v="1"/>
    <n v="0.1018"/>
    <n v="10.18"/>
    <n v="15893"/>
    <n v="234"/>
    <s v="Local Market"/>
    <s v="No"/>
    <n v="412537"/>
    <n v="86.488045515019962"/>
    <n v="99.912937936185614"/>
    <n v="41996.266599999974"/>
    <n v="370540.73340000003"/>
    <n v="428430"/>
  </r>
  <r>
    <s v="F0369"/>
    <x v="4"/>
    <s v="Central"/>
    <x v="0"/>
    <x v="0"/>
    <x v="3"/>
    <n v="0.56999999999999995"/>
    <n v="2198"/>
    <n v="1479"/>
    <n v="103.7"/>
    <x v="0"/>
    <n v="3.6"/>
    <x v="0"/>
    <n v="14825"/>
    <n v="30"/>
    <n v="0.32700000000000001"/>
    <n v="32.700000000000003"/>
    <n v="9799"/>
    <n v="316"/>
    <s v="Processor"/>
    <s v="No"/>
    <n v="438067"/>
    <n v="65.827522294614909"/>
    <n v="96.6898581272077"/>
    <n v="143247.90899999999"/>
    <n v="294819.09100000001"/>
    <n v="447866"/>
  </r>
  <r>
    <s v="F1389"/>
    <x v="1"/>
    <s v="Ogun"/>
    <x v="3"/>
    <x v="1"/>
    <x v="7"/>
    <n v="2.44"/>
    <n v="64219"/>
    <n v="47579"/>
    <n v="43.4"/>
    <x v="0"/>
    <n v="1.9"/>
    <x v="0"/>
    <n v="7132"/>
    <n v="1"/>
    <n v="0.2591"/>
    <n v="25.91"/>
    <n v="80924"/>
    <n v="442"/>
    <s v="Processor"/>
    <s v="Yes"/>
    <n v="20731563"/>
    <n v="73.801920100658805"/>
    <n v="99.965732110727572"/>
    <n v="5371547.9733000007"/>
    <n v="15360015.026699999"/>
    <n v="20812487"/>
  </r>
  <r>
    <s v="F1491"/>
    <x v="3"/>
    <s v="Korhogo"/>
    <x v="1"/>
    <x v="0"/>
    <x v="2"/>
    <n v="1.1299999999999999"/>
    <n v="13052"/>
    <n v="9464"/>
    <n v="29.2"/>
    <x v="1"/>
    <n v="1.99"/>
    <x v="0"/>
    <n v="6334"/>
    <n v="14"/>
    <n v="0.27489999999999998"/>
    <n v="27.49"/>
    <n v="7477"/>
    <n v="79"/>
    <s v="Export"/>
    <s v="No"/>
    <n v="726369"/>
    <n v="71.771211112413241"/>
    <n v="99.136876129324136"/>
    <n v="199678.83809999994"/>
    <n v="526690.16190000006"/>
    <n v="733846"/>
  </r>
  <r>
    <s v="F0194"/>
    <x v="1"/>
    <s v="Enugu"/>
    <x v="4"/>
    <x v="0"/>
    <x v="6"/>
    <n v="6.87"/>
    <n v="127408"/>
    <n v="103009"/>
    <n v="12.8"/>
    <x v="1"/>
    <n v="1.25"/>
    <x v="0"/>
    <n v="2913"/>
    <n v="3"/>
    <n v="0.19149999999999998"/>
    <n v="19.149999999999999"/>
    <n v="215194"/>
    <n v="348"/>
    <s v="Processor"/>
    <s v="Yes"/>
    <n v="35270554"/>
    <n v="80.359706406639646"/>
    <n v="99.991791070601082"/>
    <n v="6754311.0910000019"/>
    <n v="28516242.908999998"/>
    <n v="35485748"/>
  </r>
  <r>
    <s v="F1060"/>
    <x v="4"/>
    <s v="Eastern"/>
    <x v="4"/>
    <x v="1"/>
    <x v="6"/>
    <n v="2.5299999999999998"/>
    <n v="18334"/>
    <n v="15275"/>
    <n v="34.799999999999997"/>
    <x v="0"/>
    <n v="1.32"/>
    <x v="0"/>
    <n v="5037"/>
    <n v="1"/>
    <n v="0.1668"/>
    <n v="16.68"/>
    <n v="83781"/>
    <n v="309"/>
    <s v="Local Market"/>
    <s v="Yes"/>
    <n v="4583958"/>
    <n v="81.824493734546849"/>
    <n v="99.892089082101634"/>
    <n v="764604.19440000039"/>
    <n v="3819353.8055999996"/>
    <n v="4667739"/>
  </r>
  <r>
    <s v="F1134"/>
    <x v="2"/>
    <s v="Borgou"/>
    <x v="4"/>
    <x v="0"/>
    <x v="1"/>
    <n v="4.1399999999999997"/>
    <n v="33556"/>
    <n v="26663"/>
    <n v="38.700000000000003"/>
    <x v="1"/>
    <n v="1.56"/>
    <x v="0"/>
    <n v="7598"/>
    <n v="1"/>
    <n v="0.2054"/>
    <n v="20.54"/>
    <n v="49633"/>
    <n v="342"/>
    <s v="Export"/>
    <s v="No"/>
    <n v="8970328"/>
    <n v="79.022765495327533"/>
    <n v="99.915764602529876"/>
    <n v="1842505.3711999999"/>
    <n v="7127822.6288000001"/>
    <n v="9019961"/>
  </r>
  <r>
    <s v="F0145"/>
    <x v="2"/>
    <s v="Borgou"/>
    <x v="0"/>
    <x v="1"/>
    <x v="5"/>
    <n v="0.93"/>
    <n v="1688"/>
    <n v="1067"/>
    <n v="91.9"/>
    <x v="1"/>
    <n v="3.29"/>
    <x v="2"/>
    <n v="18594"/>
    <n v="30"/>
    <n v="0.3674"/>
    <n v="36.74"/>
    <n v="11211"/>
    <n v="222"/>
    <s v="Local Market"/>
    <s v="Yes"/>
    <n v="204701"/>
    <n v="59.975292063433258"/>
    <n v="91.38815813850087"/>
    <n v="75207.147399999987"/>
    <n v="129493.85260000001"/>
    <n v="215912"/>
  </r>
  <r>
    <s v="F0081"/>
    <x v="4"/>
    <s v="Northern"/>
    <x v="0"/>
    <x v="0"/>
    <x v="2"/>
    <n v="2.99"/>
    <n v="38885"/>
    <n v="29665"/>
    <n v="56.8"/>
    <x v="1"/>
    <n v="2.82"/>
    <x v="0"/>
    <n v="11714"/>
    <n v="14"/>
    <n v="0.23710000000000001"/>
    <n v="23.71"/>
    <n v="26617"/>
    <n v="93"/>
    <s v="Processor"/>
    <s v="Yes"/>
    <n v="2692926"/>
    <n v="75.54332641182728"/>
    <n v="99.569265865625226"/>
    <n v="638492.75459999987"/>
    <n v="2054433.2454000001"/>
    <n v="2719543"/>
  </r>
  <r>
    <s v="F0162"/>
    <x v="1"/>
    <s v="Oyo"/>
    <x v="1"/>
    <x v="0"/>
    <x v="6"/>
    <n v="3.44"/>
    <n v="60921"/>
    <n v="48651"/>
    <n v="1.6"/>
    <x v="2"/>
    <n v="0.1"/>
    <x v="0"/>
    <n v="200"/>
    <n v="2"/>
    <n v="0.2014"/>
    <n v="20.14"/>
    <n v="102162"/>
    <n v="319"/>
    <s v="Processor"/>
    <s v="No"/>
    <n v="15262111"/>
    <n v="79.32898513714251"/>
    <n v="99.998698278792631"/>
    <n v="3073789.1554000005"/>
    <n v="12188321.844599999"/>
    <n v="15364273"/>
  </r>
  <r>
    <s v="F0358"/>
    <x v="3"/>
    <s v="Korhogo"/>
    <x v="1"/>
    <x v="1"/>
    <x v="2"/>
    <n v="0.98"/>
    <n v="6052"/>
    <n v="4644"/>
    <n v="52"/>
    <x v="1"/>
    <n v="1.84"/>
    <x v="0"/>
    <n v="12369"/>
    <n v="14"/>
    <n v="0.23250000000000001"/>
    <n v="23.25"/>
    <n v="7866"/>
    <n v="102"/>
    <s v="Local Market"/>
    <s v="Yes"/>
    <n v="448717"/>
    <n v="75.427753004382552"/>
    <n v="97.290963526894345"/>
    <n v="104326.70250000001"/>
    <n v="344390.29749999999"/>
    <n v="456583"/>
  </r>
  <r>
    <s v="F0329"/>
    <x v="0"/>
    <s v="Plateaux"/>
    <x v="2"/>
    <x v="0"/>
    <x v="6"/>
    <n v="1.5"/>
    <n v="16024"/>
    <n v="13511"/>
    <n v="67.900000000000006"/>
    <x v="1"/>
    <n v="1.66"/>
    <x v="2"/>
    <n v="13400"/>
    <n v="1"/>
    <n v="0.15679999999999999"/>
    <n v="15.68"/>
    <n v="43298"/>
    <n v="345"/>
    <s v="Local Market"/>
    <s v="Yes"/>
    <n v="4557985"/>
    <n v="83.526550138298376"/>
    <n v="99.708776878101162"/>
    <n v="714692.04800000042"/>
    <n v="3843292.9519999996"/>
    <n v="4601283"/>
  </r>
  <r>
    <s v="F1001"/>
    <x v="2"/>
    <s v="Ouémé"/>
    <x v="1"/>
    <x v="0"/>
    <x v="5"/>
    <n v="0.2"/>
    <n v="209"/>
    <n v="135"/>
    <n v="24"/>
    <x v="1"/>
    <n v="0.82"/>
    <x v="0"/>
    <n v="5661"/>
    <n v="30"/>
    <n v="0.35210000000000002"/>
    <n v="35.21"/>
    <n v="3102"/>
    <n v="175"/>
    <s v="Local Market"/>
    <s v="Yes"/>
    <n v="14626"/>
    <n v="53.453211868231044"/>
    <n v="68.067463898916969"/>
    <n v="5149.8146000000015"/>
    <n v="9476.1853999999985"/>
    <n v="17728"/>
  </r>
  <r>
    <s v="F1342"/>
    <x v="4"/>
    <s v="Northern"/>
    <x v="1"/>
    <x v="1"/>
    <x v="0"/>
    <n v="1.33"/>
    <n v="10305"/>
    <n v="7361"/>
    <n v="79.5"/>
    <x v="3"/>
    <n v="4.04"/>
    <x v="1"/>
    <n v="12057"/>
    <n v="14"/>
    <n v="0.28559999999999997"/>
    <n v="28.56"/>
    <n v="21622"/>
    <n v="283"/>
    <s v="Local Market"/>
    <s v="No"/>
    <n v="2028653"/>
    <n v="70.686600734047872"/>
    <n v="99.411932545634116"/>
    <n v="579383.29679999989"/>
    <n v="1449269.7032000001"/>
    <n v="2050275"/>
  </r>
  <r>
    <s v="F1093"/>
    <x v="3"/>
    <s v="Bouaké"/>
    <x v="3"/>
    <x v="0"/>
    <x v="5"/>
    <n v="1.3"/>
    <n v="1456"/>
    <n v="1342"/>
    <n v="39.1"/>
    <x v="0"/>
    <n v="1.75"/>
    <x v="0"/>
    <n v="5758"/>
    <n v="3"/>
    <n v="7.8200000000000006E-2"/>
    <n v="7.82"/>
    <n v="15229"/>
    <n v="213"/>
    <s v="Processor"/>
    <s v="No"/>
    <n v="262001"/>
    <n v="87.11630119395447"/>
    <n v="97.923024203729753"/>
    <n v="20488.478200000012"/>
    <n v="241512.52179999999"/>
    <n v="277230"/>
  </r>
  <r>
    <s v="F0048"/>
    <x v="1"/>
    <s v="Lagos"/>
    <x v="4"/>
    <x v="0"/>
    <x v="0"/>
    <n v="2.95"/>
    <n v="26221"/>
    <n v="23242"/>
    <n v="40.6"/>
    <x v="3"/>
    <n v="2"/>
    <x v="1"/>
    <n v="8613"/>
    <n v="3"/>
    <n v="0.11359999999999999"/>
    <n v="11.36"/>
    <n v="34809"/>
    <n v="355"/>
    <s v="Local Market"/>
    <s v="No"/>
    <n v="8124979"/>
    <n v="88.261868881887622"/>
    <n v="99.894445787071916"/>
    <n v="922997.61440000031"/>
    <n v="7201981.3855999997"/>
    <n v="8159788"/>
  </r>
  <r>
    <s v="F0468"/>
    <x v="1"/>
    <s v="Ogun"/>
    <x v="0"/>
    <x v="0"/>
    <x v="2"/>
    <n v="0.41"/>
    <n v="5838"/>
    <n v="5154"/>
    <n v="10.3"/>
    <x v="2"/>
    <n v="1.72"/>
    <x v="2"/>
    <n v="472"/>
    <n v="3"/>
    <n v="0.11699999999999999"/>
    <n v="11.7"/>
    <n v="3483"/>
    <n v="118"/>
    <s v="Local Market"/>
    <s v="No"/>
    <n v="598136"/>
    <n v="87.788797893683551"/>
    <n v="99.921545030991382"/>
    <n v="69981.912000000011"/>
    <n v="528154.08799999999"/>
    <n v="601619"/>
  </r>
  <r>
    <s v="F0967"/>
    <x v="2"/>
    <s v="Zou"/>
    <x v="0"/>
    <x v="0"/>
    <x v="0"/>
    <n v="3.05"/>
    <n v="37177"/>
    <n v="29537"/>
    <n v="43.4"/>
    <x v="0"/>
    <n v="2.37"/>
    <x v="0"/>
    <n v="4907"/>
    <n v="14"/>
    <n v="0.20550000000000002"/>
    <n v="20.55"/>
    <n v="40253"/>
    <n v="332"/>
    <s v="Local Market"/>
    <s v="Yes"/>
    <n v="9663062"/>
    <n v="79.120411519156079"/>
    <n v="99.949429653680212"/>
    <n v="1985759.2410000004"/>
    <n v="7677302.7589999996"/>
    <n v="9703315"/>
  </r>
  <r>
    <s v="F0196"/>
    <x v="2"/>
    <s v="Atlantique"/>
    <x v="2"/>
    <x v="0"/>
    <x v="7"/>
    <n v="0.99"/>
    <n v="27778"/>
    <n v="19691"/>
    <n v="3.8"/>
    <x v="1"/>
    <n v="0.21"/>
    <x v="0"/>
    <n v="896"/>
    <n v="3"/>
    <n v="0.29109999999999997"/>
    <n v="29.11"/>
    <n v="37963"/>
    <n v="405"/>
    <s v="Local Market"/>
    <s v="No"/>
    <n v="7856248"/>
    <n v="70.549092331076551"/>
    <n v="99.988649910675051"/>
    <n v="2286953.792799999"/>
    <n v="5569294.207200001"/>
    <n v="7894211"/>
  </r>
  <r>
    <s v="F0247"/>
    <x v="1"/>
    <s v="Enugu"/>
    <x v="0"/>
    <x v="1"/>
    <x v="6"/>
    <n v="1.1499999999999999"/>
    <n v="8419"/>
    <n v="6997"/>
    <n v="29.9"/>
    <x v="0"/>
    <n v="1.9"/>
    <x v="2"/>
    <n v="4408"/>
    <n v="1"/>
    <n v="0.16879999999999998"/>
    <n v="16.88"/>
    <n v="29113"/>
    <n v="435"/>
    <s v="Local Market"/>
    <s v="No"/>
    <n v="2979738"/>
    <n v="82.315748622979328"/>
    <n v="99.853498893763771"/>
    <n v="502979.77439999999"/>
    <n v="2476758.2256"/>
    <n v="3008851"/>
  </r>
  <r>
    <s v="F0125"/>
    <x v="3"/>
    <s v="Sassandra"/>
    <x v="3"/>
    <x v="1"/>
    <x v="1"/>
    <n v="1.69"/>
    <n v="16301"/>
    <n v="12269"/>
    <n v="17.899999999999999"/>
    <x v="2"/>
    <n v="1.7"/>
    <x v="0"/>
    <n v="716"/>
    <n v="2"/>
    <n v="0.24729999999999999"/>
    <n v="24.73"/>
    <n v="38638"/>
    <n v="333"/>
    <s v="Processor"/>
    <s v="No"/>
    <n v="4005368"/>
    <n v="74.550841259879448"/>
    <n v="99.982294783934549"/>
    <n v="990527.50639999984"/>
    <n v="3014840.4936000002"/>
    <n v="4044006"/>
  </r>
  <r>
    <s v="F0386"/>
    <x v="0"/>
    <s v="Kara"/>
    <x v="4"/>
    <x v="1"/>
    <x v="0"/>
    <n v="0.86"/>
    <n v="9671"/>
    <n v="8453"/>
    <n v="73.900000000000006"/>
    <x v="4"/>
    <n v="2.2200000000000002"/>
    <x v="0"/>
    <n v="13228"/>
    <n v="7"/>
    <n v="0.12590000000000001"/>
    <n v="12.59"/>
    <n v="12874"/>
    <n v="354"/>
    <s v="Local Market"/>
    <s v="No"/>
    <n v="2936337"/>
    <n v="87.028434781370336"/>
    <n v="99.551473258440978"/>
    <n v="369684.82830000017"/>
    <n v="2566652.1716999998"/>
    <n v="2949211"/>
  </r>
  <r>
    <s v="F1156"/>
    <x v="2"/>
    <s v="Ouémé"/>
    <x v="4"/>
    <x v="1"/>
    <x v="4"/>
    <n v="3.52"/>
    <n v="7324"/>
    <n v="4691"/>
    <n v="13.7"/>
    <x v="0"/>
    <n v="1.67"/>
    <x v="2"/>
    <n v="2014"/>
    <n v="30"/>
    <n v="0.3594"/>
    <n v="35.94"/>
    <n v="76004"/>
    <n v="251"/>
    <s v="Local Market"/>
    <s v="Yes"/>
    <n v="1087649"/>
    <n v="59.875920863006414"/>
    <n v="99.826924349440944"/>
    <n v="390901.05059999996"/>
    <n v="696747.94940000004"/>
    <n v="1163653"/>
  </r>
  <r>
    <s v="F0583"/>
    <x v="2"/>
    <s v="Zou"/>
    <x v="1"/>
    <x v="1"/>
    <x v="1"/>
    <n v="1.65"/>
    <n v="8077"/>
    <n v="6007"/>
    <n v="43"/>
    <x v="1"/>
    <n v="1.72"/>
    <x v="2"/>
    <n v="8185"/>
    <n v="4"/>
    <n v="0.25619999999999998"/>
    <n v="25.62"/>
    <n v="17511"/>
    <n v="255"/>
    <s v="Processor"/>
    <s v="No"/>
    <n v="1490772"/>
    <n v="73.516456367936271"/>
    <n v="99.457329957309071"/>
    <n v="381935.78639999987"/>
    <n v="1108836.2136000001"/>
    <n v="1508283"/>
  </r>
  <r>
    <s v="F0229"/>
    <x v="3"/>
    <s v="Sassandra"/>
    <x v="2"/>
    <x v="0"/>
    <x v="6"/>
    <n v="1.36"/>
    <n v="18117"/>
    <n v="15417"/>
    <n v="1"/>
    <x v="2"/>
    <n v="1.02"/>
    <x v="0"/>
    <n v="200"/>
    <n v="3"/>
    <n v="0.14899999999999999"/>
    <n v="14.9"/>
    <n v="32533"/>
    <n v="287"/>
    <s v="Export"/>
    <s v="No"/>
    <n v="4347700"/>
    <n v="84.467942687067094"/>
    <n v="99.995434032847115"/>
    <n v="647807.30000000028"/>
    <n v="3699892.6999999997"/>
    <n v="4380233"/>
  </r>
  <r>
    <s v="F0184"/>
    <x v="0"/>
    <s v="Kara"/>
    <x v="2"/>
    <x v="0"/>
    <x v="6"/>
    <n v="0.23"/>
    <n v="4129"/>
    <n v="3264"/>
    <n v="36"/>
    <x v="4"/>
    <n v="2.38"/>
    <x v="1"/>
    <n v="5076"/>
    <n v="3"/>
    <n v="0.20929999999999999"/>
    <n v="20.93"/>
    <n v="3543"/>
    <n v="354"/>
    <s v="Local Market"/>
    <s v="No"/>
    <n v="1135283"/>
    <n v="78.824005431909711"/>
    <n v="99.554277826463391"/>
    <n v="237614.73190000001"/>
    <n v="897668.26809999999"/>
    <n v="1138826"/>
  </r>
  <r>
    <s v="F0810"/>
    <x v="1"/>
    <s v="Lagos"/>
    <x v="1"/>
    <x v="1"/>
    <x v="0"/>
    <n v="1.82"/>
    <n v="13864"/>
    <n v="11813"/>
    <n v="53.8"/>
    <x v="1"/>
    <n v="1.75"/>
    <x v="2"/>
    <n v="12355"/>
    <n v="7"/>
    <n v="0.1479"/>
    <n v="14.79"/>
    <n v="16932"/>
    <n v="299"/>
    <s v="Processor"/>
    <s v="No"/>
    <n v="3467480"/>
    <n v="84.795934235101939"/>
    <n v="99.645420805576379"/>
    <n v="512840.2919999999"/>
    <n v="2954639.7080000001"/>
    <n v="3484412"/>
  </r>
  <r>
    <s v="F0360"/>
    <x v="1"/>
    <s v="Katsina"/>
    <x v="2"/>
    <x v="1"/>
    <x v="5"/>
    <n v="2.59"/>
    <n v="5408"/>
    <n v="5055"/>
    <n v="11.9"/>
    <x v="1"/>
    <n v="1.69"/>
    <x v="2"/>
    <n v="3063"/>
    <n v="3"/>
    <n v="6.5099999999999991E-2"/>
    <n v="6.51"/>
    <n v="31955"/>
    <n v="192"/>
    <s v="Local Market"/>
    <s v="No"/>
    <n v="925837"/>
    <n v="90.3708750229695"/>
    <n v="99.680201964518389"/>
    <n v="60271.988699999987"/>
    <n v="865565.01130000001"/>
    <n v="957792"/>
  </r>
  <r>
    <s v="F0855"/>
    <x v="3"/>
    <s v="Korhogo"/>
    <x v="1"/>
    <x v="1"/>
    <x v="5"/>
    <n v="3.49"/>
    <n v="5108"/>
    <n v="3227"/>
    <n v="1.6"/>
    <x v="2"/>
    <n v="0.17"/>
    <x v="2"/>
    <n v="200"/>
    <n v="30"/>
    <n v="0.36820000000000003"/>
    <n v="36.82"/>
    <n v="54069"/>
    <n v="240"/>
    <s v="Local Market"/>
    <s v="No"/>
    <n v="712467"/>
    <n v="58.723484689564472"/>
    <n v="99.973908596595592"/>
    <n v="262330.34940000006"/>
    <n v="450136.65059999994"/>
    <n v="766536"/>
  </r>
  <r>
    <s v="F0348"/>
    <x v="0"/>
    <s v="Plateaux"/>
    <x v="2"/>
    <x v="1"/>
    <x v="7"/>
    <n v="3.51"/>
    <n v="77960"/>
    <n v="54306"/>
    <n v="5.3"/>
    <x v="2"/>
    <n v="1.46"/>
    <x v="0"/>
    <n v="200"/>
    <n v="5"/>
    <n v="0.3034"/>
    <n v="30.34"/>
    <n v="123259"/>
    <n v="370"/>
    <s v="Processor"/>
    <s v="Yes"/>
    <n v="19768829"/>
    <n v="69.22835994592424"/>
    <n v="99.998994575129572"/>
    <n v="5997862.7185999993"/>
    <n v="13770966.281400001"/>
    <n v="19892088"/>
  </r>
  <r>
    <s v="F0511"/>
    <x v="0"/>
    <s v="Plateaux"/>
    <x v="1"/>
    <x v="0"/>
    <x v="5"/>
    <n v="1.57"/>
    <n v="3179"/>
    <n v="2735"/>
    <n v="78.2"/>
    <x v="0"/>
    <n v="3.63"/>
    <x v="1"/>
    <n v="8119"/>
    <n v="7"/>
    <n v="0.1396"/>
    <n v="13.96"/>
    <n v="21032"/>
    <n v="172"/>
    <s v="Local Market"/>
    <s v="Yes"/>
    <n v="436565"/>
    <n v="82.085443304916765"/>
    <n v="98.225731374987163"/>
    <n v="60944.473999999987"/>
    <n v="375620.52600000001"/>
    <n v="457597"/>
  </r>
  <r>
    <s v="F0612"/>
    <x v="2"/>
    <s v="Mono"/>
    <x v="4"/>
    <x v="0"/>
    <x v="1"/>
    <n v="0.82"/>
    <n v="10329"/>
    <n v="8634"/>
    <n v="52.4"/>
    <x v="0"/>
    <n v="2.5099999999999998"/>
    <x v="0"/>
    <n v="5918"/>
    <n v="1"/>
    <n v="0.1641"/>
    <n v="16.41"/>
    <n v="14556"/>
    <n v="340"/>
    <s v="Local Market"/>
    <s v="No"/>
    <n v="2885731"/>
    <n v="83.170477366550273"/>
    <n v="99.795951228274987"/>
    <n v="473548.45710000023"/>
    <n v="2412182.5428999998"/>
    <n v="2900287"/>
  </r>
  <r>
    <s v="F0417"/>
    <x v="3"/>
    <s v="Korhogo"/>
    <x v="3"/>
    <x v="1"/>
    <x v="5"/>
    <n v="2.5499999999999998"/>
    <n v="3159"/>
    <n v="1979"/>
    <n v="72.3"/>
    <x v="1"/>
    <n v="2.15"/>
    <x v="2"/>
    <n v="21074"/>
    <n v="30"/>
    <n v="0.3735"/>
    <n v="37.35"/>
    <n v="28484"/>
    <n v="251"/>
    <s v="Processor"/>
    <s v="No"/>
    <n v="442204"/>
    <n v="58.858693232034817"/>
    <n v="95.522724182473311"/>
    <n v="165163.19399999996"/>
    <n v="277040.80600000004"/>
    <n v="470688"/>
  </r>
  <r>
    <s v="F0112"/>
    <x v="3"/>
    <s v="Korhogo"/>
    <x v="4"/>
    <x v="0"/>
    <x v="0"/>
    <n v="2.98"/>
    <n v="21666"/>
    <n v="19079"/>
    <n v="15.8"/>
    <x v="1"/>
    <n v="1.47"/>
    <x v="2"/>
    <n v="3407"/>
    <n v="7"/>
    <n v="0.11939999999999999"/>
    <n v="11.94"/>
    <n v="37777"/>
    <n v="411"/>
    <s v="Local Market"/>
    <s v="Yes"/>
    <n v="7721871"/>
    <n v="87.631289494059544"/>
    <n v="99.956093369183748"/>
    <n v="921991.3973999992"/>
    <n v="6799879.6026000008"/>
    <n v="7759648"/>
  </r>
  <r>
    <s v="F0840"/>
    <x v="4"/>
    <s v="Central"/>
    <x v="2"/>
    <x v="1"/>
    <x v="1"/>
    <n v="1.53"/>
    <n v="8410"/>
    <n v="6363"/>
    <n v="48.3"/>
    <x v="0"/>
    <n v="2.8"/>
    <x v="0"/>
    <n v="5990"/>
    <n v="3"/>
    <n v="0.24329999999999999"/>
    <n v="24.33"/>
    <n v="23809"/>
    <n v="324"/>
    <s v="Local Market"/>
    <s v="No"/>
    <n v="2011197"/>
    <n v="74.784682202411204"/>
    <n v="99.705651973507685"/>
    <n v="489324.23009999981"/>
    <n v="1521872.7699000002"/>
    <n v="2035006"/>
  </r>
  <r>
    <s v="F1207"/>
    <x v="4"/>
    <s v="Eastern"/>
    <x v="1"/>
    <x v="1"/>
    <x v="5"/>
    <n v="3.21"/>
    <n v="4811"/>
    <n v="3995"/>
    <n v="49.3"/>
    <x v="1"/>
    <n v="2.81"/>
    <x v="1"/>
    <n v="11590"/>
    <n v="7"/>
    <n v="0.16949999999999998"/>
    <n v="16.95"/>
    <n v="47597"/>
    <n v="222"/>
    <s v="Local Market"/>
    <s v="Yes"/>
    <n v="818835"/>
    <n v="78.487690609303442"/>
    <n v="98.662330107844582"/>
    <n v="138792.53249999997"/>
    <n v="680042.46750000003"/>
    <n v="866432"/>
  </r>
  <r>
    <s v="F1270"/>
    <x v="3"/>
    <s v="Korhogo"/>
    <x v="2"/>
    <x v="1"/>
    <x v="7"/>
    <n v="0.88"/>
    <n v="16171"/>
    <n v="10954"/>
    <n v="55.2"/>
    <x v="1"/>
    <n v="1.57"/>
    <x v="2"/>
    <n v="12710"/>
    <n v="5"/>
    <n v="0.3226"/>
    <n v="32.26"/>
    <n v="29190"/>
    <n v="397"/>
    <s v="Local Market"/>
    <s v="Yes"/>
    <n v="4263351"/>
    <n v="67.279356618841845"/>
    <n v="99.703904983085778"/>
    <n v="1375357.0326"/>
    <n v="2887993.9674"/>
    <n v="4292541"/>
  </r>
  <r>
    <s v="F0255"/>
    <x v="3"/>
    <s v="Korhogo"/>
    <x v="0"/>
    <x v="1"/>
    <x v="1"/>
    <n v="0.32"/>
    <n v="2547"/>
    <n v="2100"/>
    <n v="45.3"/>
    <x v="3"/>
    <n v="3.16"/>
    <x v="1"/>
    <n v="7534"/>
    <n v="1"/>
    <n v="0.17550000000000002"/>
    <n v="17.55"/>
    <n v="5431"/>
    <n v="280"/>
    <s v="Local Market"/>
    <s v="No"/>
    <n v="569155"/>
    <n v="81.670680716202611"/>
    <n v="98.688795062880047"/>
    <n v="99886.702500000014"/>
    <n v="469268.29749999999"/>
    <n v="574586"/>
  </r>
  <r>
    <s v="F1370"/>
    <x v="3"/>
    <s v="Sassandra"/>
    <x v="1"/>
    <x v="0"/>
    <x v="4"/>
    <n v="5.77"/>
    <n v="12106"/>
    <n v="9534"/>
    <n v="39.200000000000003"/>
    <x v="0"/>
    <n v="1.92"/>
    <x v="2"/>
    <n v="5676"/>
    <n v="14"/>
    <n v="0.21239999999999998"/>
    <n v="21.24"/>
    <n v="135798"/>
    <n v="226"/>
    <s v="Local Market"/>
    <s v="Yes"/>
    <n v="1991664"/>
    <n v="73.732671436669619"/>
    <n v="99.733203225251501"/>
    <n v="423029.43359999987"/>
    <n v="1568634.5664000001"/>
    <n v="2127462"/>
  </r>
  <r>
    <s v="F0733"/>
    <x v="1"/>
    <s v="Kano"/>
    <x v="3"/>
    <x v="1"/>
    <x v="2"/>
    <n v="2.27"/>
    <n v="15260"/>
    <n v="11327"/>
    <n v="60.1"/>
    <x v="1"/>
    <n v="2.5099999999999998"/>
    <x v="1"/>
    <n v="16429"/>
    <n v="14"/>
    <n v="0.25769999999999998"/>
    <n v="25.77"/>
    <n v="16866"/>
    <n v="103"/>
    <s v="Local Market"/>
    <s v="No"/>
    <n v="1121720"/>
    <n v="73.130422822694101"/>
    <n v="98.557069909519342"/>
    <n v="289067.24400000006"/>
    <n v="832652.75599999994"/>
    <n v="1138586"/>
  </r>
  <r>
    <s v="F1113"/>
    <x v="3"/>
    <s v="Bouaké"/>
    <x v="0"/>
    <x v="0"/>
    <x v="7"/>
    <n v="4.91"/>
    <n v="104825"/>
    <n v="73136"/>
    <n v="35.1"/>
    <x v="1"/>
    <n v="2.36"/>
    <x v="0"/>
    <n v="10164"/>
    <n v="3"/>
    <n v="0.30230000000000001"/>
    <n v="30.23"/>
    <n v="171816"/>
    <n v="339"/>
    <s v="Processor"/>
    <s v="Yes"/>
    <n v="24363193"/>
    <n v="69.281408277046069"/>
    <n v="99.958573481672659"/>
    <n v="7364993.243900001"/>
    <n v="16998199.756099999"/>
    <n v="24535009"/>
  </r>
  <r>
    <s v="F0941"/>
    <x v="0"/>
    <s v="Lomé"/>
    <x v="4"/>
    <x v="0"/>
    <x v="4"/>
    <n v="6.66"/>
    <n v="21470"/>
    <n v="18498"/>
    <n v="31.6"/>
    <x v="2"/>
    <n v="1.17"/>
    <x v="1"/>
    <n v="1020"/>
    <n v="7"/>
    <n v="0.1384"/>
    <n v="13.84"/>
    <n v="99934"/>
    <n v="224"/>
    <s v="Local Market"/>
    <s v="Yes"/>
    <n v="4001163"/>
    <n v="84.060485299421103"/>
    <n v="99.975128605834001"/>
    <n v="553760.95919999992"/>
    <n v="3447402.0408000001"/>
    <n v="4101097"/>
  </r>
  <r>
    <s v="F0496"/>
    <x v="0"/>
    <s v="Kara"/>
    <x v="4"/>
    <x v="1"/>
    <x v="0"/>
    <n v="11.68"/>
    <n v="132519"/>
    <n v="84918"/>
    <n v="12.6"/>
    <x v="1"/>
    <n v="0.53"/>
    <x v="2"/>
    <n v="2420"/>
    <n v="30"/>
    <n v="0.35920000000000002"/>
    <n v="35.92"/>
    <n v="153359"/>
    <n v="276"/>
    <s v="Local Market"/>
    <s v="No"/>
    <n v="23047216"/>
    <n v="63.656422363669876"/>
    <n v="99.989569224038632"/>
    <n v="8278559.9871999994"/>
    <n v="14768656.012800001"/>
    <n v="23200575"/>
  </r>
  <r>
    <s v="F0078"/>
    <x v="0"/>
    <s v="Central"/>
    <x v="0"/>
    <x v="0"/>
    <x v="7"/>
    <n v="2.75"/>
    <n v="63502"/>
    <n v="43270"/>
    <n v="13.7"/>
    <x v="0"/>
    <n v="0.55000000000000004"/>
    <x v="0"/>
    <n v="1600"/>
    <n v="7"/>
    <n v="0.31859999999999999"/>
    <n v="31.86"/>
    <n v="96273"/>
    <n v="337"/>
    <s v="Local Market"/>
    <s v="No"/>
    <n v="14338298"/>
    <n v="67.6855325814671"/>
    <n v="99.988915500155841"/>
    <n v="4568181.7427999992"/>
    <n v="9770116.2572000008"/>
    <n v="14434571"/>
  </r>
  <r>
    <s v="F0939"/>
    <x v="2"/>
    <s v="Borgou"/>
    <x v="4"/>
    <x v="1"/>
    <x v="0"/>
    <n v="2.83"/>
    <n v="28920"/>
    <n v="23283"/>
    <n v="1"/>
    <x v="0"/>
    <n v="1.02"/>
    <x v="0"/>
    <n v="200"/>
    <n v="7"/>
    <n v="0.19489999999999999"/>
    <n v="19.489999999999998"/>
    <n v="53300"/>
    <n v="270"/>
    <s v="Local Market"/>
    <s v="Yes"/>
    <n v="6170046"/>
    <n v="79.820470123306649"/>
    <n v="99.996786294703838"/>
    <n v="1202541.9654000001"/>
    <n v="4967504.0345999999"/>
    <n v="6223346"/>
  </r>
  <r>
    <s v="F0183"/>
    <x v="3"/>
    <s v="Yamoussoukro"/>
    <x v="0"/>
    <x v="0"/>
    <x v="5"/>
    <n v="0.61"/>
    <n v="897"/>
    <n v="787"/>
    <n v="24.2"/>
    <x v="2"/>
    <n v="1.98"/>
    <x v="0"/>
    <n v="1099"/>
    <n v="7"/>
    <n v="0.12210000000000001"/>
    <n v="12.21"/>
    <n v="7254"/>
    <n v="281"/>
    <s v="Local Market"/>
    <s v="No"/>
    <n v="210583"/>
    <n v="84.866581756083676"/>
    <n v="99.495494337509243"/>
    <n v="25712.184299999994"/>
    <n v="184870.81570000001"/>
    <n v="217837"/>
  </r>
  <r>
    <s v="F0336"/>
    <x v="2"/>
    <s v="Borgou"/>
    <x v="2"/>
    <x v="0"/>
    <x v="3"/>
    <n v="7.89"/>
    <n v="13819"/>
    <n v="12568"/>
    <n v="4.8"/>
    <x v="2"/>
    <n v="1.4"/>
    <x v="0"/>
    <n v="200"/>
    <n v="3"/>
    <n v="9.0500000000000011E-2"/>
    <n v="9.0500000000000007"/>
    <n v="122835"/>
    <n v="340"/>
    <s v="Local Market"/>
    <s v="Yes"/>
    <n v="4107354"/>
    <n v="88.309020306184905"/>
    <n v="99.995272078859827"/>
    <n v="371715.53700000001"/>
    <n v="3735638.463"/>
    <n v="4230189"/>
  </r>
  <r>
    <s v="F1234"/>
    <x v="0"/>
    <s v="Savanes"/>
    <x v="3"/>
    <x v="0"/>
    <x v="1"/>
    <n v="3.23"/>
    <n v="37445"/>
    <n v="28488"/>
    <n v="7.1"/>
    <x v="1"/>
    <n v="0.23"/>
    <x v="0"/>
    <n v="1343"/>
    <n v="5"/>
    <n v="0.23920000000000002"/>
    <n v="23.92"/>
    <n v="46019"/>
    <n v="212"/>
    <s v="Local Market"/>
    <s v="No"/>
    <n v="5931700"/>
    <n v="75.494304098268913"/>
    <n v="99.977533236339809"/>
    <n v="1418862.6400000006"/>
    <n v="4512837.3599999994"/>
    <n v="5977719"/>
  </r>
  <r>
    <s v="F0512"/>
    <x v="3"/>
    <s v="Sassandra"/>
    <x v="0"/>
    <x v="0"/>
    <x v="0"/>
    <n v="3.3"/>
    <n v="33322"/>
    <n v="20153"/>
    <n v="19.399999999999999"/>
    <x v="1"/>
    <n v="1.35"/>
    <x v="0"/>
    <n v="4930"/>
    <n v="30"/>
    <n v="0.39520000000000005"/>
    <n v="39.520000000000003"/>
    <n v="34389"/>
    <n v="280"/>
    <s v="Local Market"/>
    <s v="No"/>
    <n v="5547093"/>
    <n v="60.107366581133824"/>
    <n v="99.911672204622363"/>
    <n v="2192211.1535999998"/>
    <n v="3354881.8464000002"/>
    <n v="5581482"/>
  </r>
  <r>
    <s v="F1325"/>
    <x v="3"/>
    <s v="Bouaké"/>
    <x v="2"/>
    <x v="1"/>
    <x v="3"/>
    <n v="1.1499999999999999"/>
    <n v="3238"/>
    <n v="2494"/>
    <n v="8.5"/>
    <x v="1"/>
    <n v="0.72"/>
    <x v="0"/>
    <n v="1901"/>
    <n v="14"/>
    <n v="0.22949999999999998"/>
    <n v="22.95"/>
    <n v="24226"/>
    <n v="337"/>
    <s v="Local Market"/>
    <s v="No"/>
    <n v="805947"/>
    <n v="74.801536968800491"/>
    <n v="99.771011584332427"/>
    <n v="184964.83649999998"/>
    <n v="620982.16350000002"/>
    <n v="830173"/>
  </r>
  <r>
    <s v="F1048"/>
    <x v="0"/>
    <s v="Plateaux"/>
    <x v="4"/>
    <x v="1"/>
    <x v="3"/>
    <n v="1.29"/>
    <n v="3466"/>
    <n v="3083"/>
    <n v="19.3"/>
    <x v="1"/>
    <n v="1.56"/>
    <x v="0"/>
    <n v="3766"/>
    <n v="7"/>
    <n v="0.1104"/>
    <n v="11.04"/>
    <n v="30618"/>
    <n v="383"/>
    <s v="Local Market"/>
    <s v="No"/>
    <n v="1134598"/>
    <n v="86.62242715513689"/>
    <n v="99.676798121549993"/>
    <n v="125259.61920000007"/>
    <n v="1009338.3807999999"/>
    <n v="1165216"/>
  </r>
  <r>
    <s v="F0970"/>
    <x v="2"/>
    <s v="Mono"/>
    <x v="1"/>
    <x v="0"/>
    <x v="7"/>
    <n v="3.1"/>
    <n v="54371"/>
    <n v="36510"/>
    <n v="9.5"/>
    <x v="4"/>
    <n v="0.69"/>
    <x v="1"/>
    <n v="1440"/>
    <n v="5"/>
    <n v="0.32850000000000001"/>
    <n v="32.85"/>
    <n v="119094"/>
    <n v="347"/>
    <s v="Processor"/>
    <s v="Yes"/>
    <n v="12421747"/>
    <n v="66.512310542012287"/>
    <n v="99.988517516488727"/>
    <n v="4080543.8895000005"/>
    <n v="8341203.1104999995"/>
    <n v="12540841"/>
  </r>
  <r>
    <s v="F0865"/>
    <x v="3"/>
    <s v="Yamoussoukro"/>
    <x v="1"/>
    <x v="0"/>
    <x v="6"/>
    <n v="1.23"/>
    <n v="15325"/>
    <n v="11579"/>
    <n v="1"/>
    <x v="0"/>
    <n v="1.06"/>
    <x v="1"/>
    <n v="200"/>
    <n v="7"/>
    <n v="0.24440000000000001"/>
    <n v="24.44"/>
    <n v="21863"/>
    <n v="264"/>
    <s v="Local Market"/>
    <s v="No"/>
    <n v="3004225"/>
    <n v="75.014091130198466"/>
    <n v="99.993390806876732"/>
    <n v="734232.58999999985"/>
    <n v="2269992.41"/>
    <n v="3026088"/>
  </r>
  <r>
    <s v="F0453"/>
    <x v="2"/>
    <s v="Atlantique"/>
    <x v="4"/>
    <x v="0"/>
    <x v="6"/>
    <n v="0.78"/>
    <n v="13120"/>
    <n v="10809"/>
    <n v="29.6"/>
    <x v="1"/>
    <n v="1.53"/>
    <x v="0"/>
    <n v="6203"/>
    <n v="1"/>
    <n v="0.17610000000000001"/>
    <n v="17.61"/>
    <n v="25995"/>
    <n v="347"/>
    <s v="Local Market"/>
    <s v="Yes"/>
    <n v="3681018"/>
    <n v="81.812249652213239"/>
    <n v="99.832668512357529"/>
    <n v="648227.26980000036"/>
    <n v="3032790.7301999996"/>
    <n v="3707013"/>
  </r>
  <r>
    <s v="F0782"/>
    <x v="2"/>
    <s v="Zou"/>
    <x v="3"/>
    <x v="0"/>
    <x v="0"/>
    <n v="1.1299999999999999"/>
    <n v="12277"/>
    <n v="10748"/>
    <n v="139.9"/>
    <x v="3"/>
    <n v="5.27"/>
    <x v="2"/>
    <n v="20646"/>
    <n v="7"/>
    <n v="0.1245"/>
    <n v="12.45"/>
    <n v="12043"/>
    <n v="326"/>
    <s v="Local Market"/>
    <s v="No"/>
    <n v="3436121"/>
    <n v="87.244224332137321"/>
    <n v="99.401246576438936"/>
    <n v="427797.06450000033"/>
    <n v="3008323.9354999997"/>
    <n v="3448164"/>
  </r>
  <r>
    <s v="F0950"/>
    <x v="1"/>
    <s v="Lagos"/>
    <x v="4"/>
    <x v="0"/>
    <x v="1"/>
    <n v="4.24"/>
    <n v="44444"/>
    <n v="34515"/>
    <n v="41.8"/>
    <x v="1"/>
    <n v="2.4700000000000002"/>
    <x v="0"/>
    <n v="9462"/>
    <n v="3"/>
    <n v="0.22339999999999999"/>
    <n v="22.34"/>
    <n v="96466"/>
    <n v="352"/>
    <s v="Local Market"/>
    <s v="Yes"/>
    <n v="11921860"/>
    <n v="77.036656153277917"/>
    <n v="99.921270233475113"/>
    <n v="2663343.5240000002"/>
    <n v="9258516.4759999998"/>
    <n v="12018326"/>
  </r>
  <r>
    <s v="F1086"/>
    <x v="2"/>
    <s v="Borgou"/>
    <x v="1"/>
    <x v="0"/>
    <x v="4"/>
    <n v="1.64"/>
    <n v="4022"/>
    <n v="3588"/>
    <n v="37.5"/>
    <x v="1"/>
    <n v="1.1299999999999999"/>
    <x v="0"/>
    <n v="8173"/>
    <n v="7"/>
    <n v="0.10779999999999999"/>
    <n v="10.78"/>
    <n v="19100"/>
    <n v="194"/>
    <s v="Processor"/>
    <s v="Yes"/>
    <n v="661839"/>
    <n v="86.717423410907585"/>
    <n v="98.799745645351493"/>
    <n v="71346.244199999957"/>
    <n v="590492.75580000004"/>
    <n v="680939"/>
  </r>
  <r>
    <s v="F0441"/>
    <x v="4"/>
    <s v="Northern"/>
    <x v="3"/>
    <x v="0"/>
    <x v="7"/>
    <n v="0.7"/>
    <n v="14787"/>
    <n v="10760"/>
    <n v="51.6"/>
    <x v="1"/>
    <n v="2"/>
    <x v="2"/>
    <n v="11794"/>
    <n v="3"/>
    <n v="0.27229999999999999"/>
    <n v="27.23"/>
    <n v="18639"/>
    <n v="290"/>
    <s v="Processor"/>
    <s v="Yes"/>
    <n v="3058763"/>
    <n v="72.329251592739595"/>
    <n v="99.616754652138397"/>
    <n v="832901.16489999974"/>
    <n v="2225861.8351000003"/>
    <n v="3077402"/>
  </r>
  <r>
    <s v="F0900"/>
    <x v="2"/>
    <s v="Borgou"/>
    <x v="1"/>
    <x v="1"/>
    <x v="6"/>
    <n v="3.19"/>
    <n v="31960"/>
    <n v="25775"/>
    <n v="26.5"/>
    <x v="0"/>
    <n v="1.18"/>
    <x v="2"/>
    <n v="3563"/>
    <n v="3"/>
    <n v="0.19350000000000001"/>
    <n v="19.350000000000001"/>
    <n v="81927"/>
    <n v="297"/>
    <s v="Local Market"/>
    <s v="Yes"/>
    <n v="7493134"/>
    <n v="79.777741340960816"/>
    <n v="99.952964075140784"/>
    <n v="1449921.4290000005"/>
    <n v="6043212.5709999995"/>
    <n v="7575061"/>
  </r>
  <r>
    <s v="F1143"/>
    <x v="0"/>
    <s v="Lomé"/>
    <x v="4"/>
    <x v="1"/>
    <x v="6"/>
    <n v="0.85"/>
    <n v="10737"/>
    <n v="9288"/>
    <n v="18.5"/>
    <x v="0"/>
    <n v="1.69"/>
    <x v="2"/>
    <n v="2443"/>
    <n v="2"/>
    <n v="0.13489999999999999"/>
    <n v="13.49"/>
    <n v="28791"/>
    <n v="327"/>
    <s v="Local Market"/>
    <s v="No"/>
    <n v="2975571"/>
    <n v="85.680968941159549"/>
    <n v="99.91868489882377"/>
    <n v="401404.5279000001"/>
    <n v="2574166.4720999999"/>
    <n v="3004362"/>
  </r>
  <r>
    <s v="F0632"/>
    <x v="4"/>
    <s v="Ashanti"/>
    <x v="4"/>
    <x v="0"/>
    <x v="2"/>
    <n v="3.08"/>
    <n v="46430"/>
    <n v="35305"/>
    <n v="2.1"/>
    <x v="2"/>
    <n v="1.28"/>
    <x v="2"/>
    <n v="200"/>
    <n v="14"/>
    <n v="0.23960000000000001"/>
    <n v="23.96"/>
    <n v="32592"/>
    <n v="102"/>
    <s v="Local Market"/>
    <s v="Yes"/>
    <n v="3532307"/>
    <n v="75.344806200680566"/>
    <n v="99.994389742879108"/>
    <n v="846340.75720000034"/>
    <n v="2685966.2427999997"/>
    <n v="3564899"/>
  </r>
  <r>
    <s v="F1009"/>
    <x v="3"/>
    <s v="Bouaké"/>
    <x v="4"/>
    <x v="0"/>
    <x v="4"/>
    <n v="0.98"/>
    <n v="2732"/>
    <n v="1772"/>
    <n v="9.8000000000000007"/>
    <x v="2"/>
    <n v="1.65"/>
    <x v="0"/>
    <n v="369"/>
    <n v="30"/>
    <n v="0.3513"/>
    <n v="35.130000000000003"/>
    <n v="18543"/>
    <n v="222"/>
    <s v="Local Market"/>
    <s v="Yes"/>
    <n v="370539"/>
    <n v="61.77840385831265"/>
    <n v="99.905161379863372"/>
    <n v="130170.35069999998"/>
    <n v="240368.64930000002"/>
    <n v="389082"/>
  </r>
  <r>
    <s v="F0919"/>
    <x v="4"/>
    <s v="Eastern"/>
    <x v="0"/>
    <x v="1"/>
    <x v="2"/>
    <n v="0.87"/>
    <n v="9867"/>
    <n v="8594"/>
    <n v="48"/>
    <x v="2"/>
    <n v="2.2400000000000002"/>
    <x v="0"/>
    <n v="2140"/>
    <n v="3"/>
    <n v="0.129"/>
    <n v="12.9"/>
    <n v="9625"/>
    <n v="118"/>
    <s v="Processor"/>
    <s v="Yes"/>
    <n v="992187"/>
    <n v="86.263178819978194"/>
    <n v="99.786387066635257"/>
    <n v="127992.12300000002"/>
    <n v="864194.87699999998"/>
    <n v="1001812"/>
  </r>
  <r>
    <s v="F1454"/>
    <x v="0"/>
    <s v="Savanes"/>
    <x v="0"/>
    <x v="1"/>
    <x v="5"/>
    <n v="1.44"/>
    <n v="2115"/>
    <n v="1871"/>
    <n v="46.9"/>
    <x v="2"/>
    <n v="1.61"/>
    <x v="2"/>
    <n v="1523"/>
    <n v="3"/>
    <n v="0.115"/>
    <n v="11.5"/>
    <n v="14845"/>
    <n v="194"/>
    <s v="Local Market"/>
    <s v="Yes"/>
    <n v="342977"/>
    <n v="84.828390931804094"/>
    <n v="99.574369379188539"/>
    <n v="39442.354999999981"/>
    <n v="303534.64500000002"/>
    <n v="357822"/>
  </r>
  <r>
    <s v="F0405"/>
    <x v="4"/>
    <s v="Greater Accra"/>
    <x v="4"/>
    <x v="1"/>
    <x v="0"/>
    <n v="1.1100000000000001"/>
    <n v="8721"/>
    <n v="6592"/>
    <n v="26.8"/>
    <x v="0"/>
    <n v="1.65"/>
    <x v="1"/>
    <n v="3588"/>
    <n v="14"/>
    <n v="0.24410000000000001"/>
    <n v="24.41"/>
    <n v="20664"/>
    <n v="292"/>
    <s v="Processor"/>
    <s v="Yes"/>
    <n v="1881364"/>
    <n v="74.768775622651191"/>
    <n v="99.811359243922809"/>
    <n v="459240.95240000007"/>
    <n v="1422123.0475999999"/>
    <n v="1902028"/>
  </r>
  <r>
    <s v="F0932"/>
    <x v="4"/>
    <s v="Eastern"/>
    <x v="0"/>
    <x v="0"/>
    <x v="5"/>
    <n v="1.52"/>
    <n v="3122"/>
    <n v="2631"/>
    <n v="4.5"/>
    <x v="2"/>
    <n v="1.1299999999999999"/>
    <x v="1"/>
    <n v="200"/>
    <n v="7"/>
    <n v="0.15710000000000002"/>
    <n v="15.71"/>
    <n v="16878"/>
    <n v="233"/>
    <s v="Local Market"/>
    <s v="Yes"/>
    <n v="589815"/>
    <n v="81.945079883895147"/>
    <n v="99.967034397957448"/>
    <n v="92659.936500000011"/>
    <n v="497155.06349999999"/>
    <n v="606693"/>
  </r>
  <r>
    <s v="F1048"/>
    <x v="2"/>
    <s v="Ouémé"/>
    <x v="4"/>
    <x v="0"/>
    <x v="0"/>
    <n v="1.74"/>
    <n v="11842"/>
    <n v="7031"/>
    <n v="5.0999999999999996"/>
    <x v="0"/>
    <n v="0.66"/>
    <x v="1"/>
    <n v="725"/>
    <n v="30"/>
    <n v="0.40619999999999995"/>
    <n v="40.619999999999997"/>
    <n v="21292"/>
    <n v="233"/>
    <s v="Local Market"/>
    <s v="Yes"/>
    <n v="1599824"/>
    <n v="58.600093466476189"/>
    <n v="99.955277722260476"/>
    <n v="649848.50879999984"/>
    <n v="949975.49120000016"/>
    <n v="1621116"/>
  </r>
  <r>
    <s v="F1178"/>
    <x v="3"/>
    <s v="Yamoussoukro"/>
    <x v="3"/>
    <x v="0"/>
    <x v="1"/>
    <n v="2.72"/>
    <n v="31929"/>
    <n v="26210"/>
    <n v="4.5"/>
    <x v="1"/>
    <n v="0.8"/>
    <x v="2"/>
    <n v="1305"/>
    <n v="2"/>
    <n v="0.17910000000000001"/>
    <n v="17.91"/>
    <n v="48456"/>
    <n v="251"/>
    <s v="Local Market"/>
    <s v="No"/>
    <n v="6463162"/>
    <n v="81.479129853747565"/>
    <n v="99.979958898080326"/>
    <n v="1157552.3141999999"/>
    <n v="5305609.6858000001"/>
    <n v="6511618"/>
  </r>
  <r>
    <s v="F0489"/>
    <x v="4"/>
    <s v="Central"/>
    <x v="2"/>
    <x v="0"/>
    <x v="0"/>
    <n v="1.48"/>
    <n v="16286"/>
    <n v="10353"/>
    <n v="4"/>
    <x v="1"/>
    <n v="0.89"/>
    <x v="0"/>
    <n v="998"/>
    <n v="30"/>
    <n v="0.36430000000000001"/>
    <n v="36.43"/>
    <n v="17857"/>
    <n v="337"/>
    <s v="Processor"/>
    <s v="Yes"/>
    <n v="3435217"/>
    <n v="63.241258278855298"/>
    <n v="99.971098215676818"/>
    <n v="1251449.5531000001"/>
    <n v="2183767.4468999999"/>
    <n v="3453074"/>
  </r>
  <r>
    <s v="F0582"/>
    <x v="0"/>
    <s v="Central"/>
    <x v="4"/>
    <x v="1"/>
    <x v="1"/>
    <n v="0.89"/>
    <n v="9517"/>
    <n v="7245"/>
    <n v="29"/>
    <x v="0"/>
    <n v="1.26"/>
    <x v="0"/>
    <n v="3709"/>
    <n v="4"/>
    <n v="0.23870000000000002"/>
    <n v="23.87"/>
    <n v="14061"/>
    <n v="302"/>
    <s v="Local Market"/>
    <s v="No"/>
    <n v="2148341"/>
    <n v="75.634965344094212"/>
    <n v="99.828477776102687"/>
    <n v="512808.99670000002"/>
    <n v="1635532.0033"/>
    <n v="2162402"/>
  </r>
  <r>
    <s v="F1475"/>
    <x v="4"/>
    <s v="Eastern"/>
    <x v="2"/>
    <x v="0"/>
    <x v="1"/>
    <n v="2.65"/>
    <n v="33031"/>
    <n v="25777"/>
    <n v="19"/>
    <x v="1"/>
    <n v="0.78"/>
    <x v="0"/>
    <n v="4613"/>
    <n v="3"/>
    <n v="0.21960000000000002"/>
    <n v="21.96"/>
    <n v="37512"/>
    <n v="245"/>
    <s v="Local Market"/>
    <s v="Yes"/>
    <n v="6210087"/>
    <n v="77.571430157409267"/>
    <n v="99.926163635022021"/>
    <n v="1363735.1052000001"/>
    <n v="4846351.8947999999"/>
    <n v="6247599"/>
  </r>
  <r>
    <s v="F0253"/>
    <x v="2"/>
    <s v="Ouémé"/>
    <x v="2"/>
    <x v="0"/>
    <x v="5"/>
    <n v="0.67"/>
    <n v="1307"/>
    <n v="803"/>
    <n v="4.4000000000000004"/>
    <x v="2"/>
    <n v="1.52"/>
    <x v="2"/>
    <n v="200"/>
    <n v="30"/>
    <n v="0.38549999999999995"/>
    <n v="38.549999999999997"/>
    <n v="8746"/>
    <n v="225"/>
    <s v="Processor"/>
    <s v="Yes"/>
    <n v="169923"/>
    <n v="58.44197006755509"/>
    <n v="99.888061163380328"/>
    <n v="65505.316499999986"/>
    <n v="104417.68350000001"/>
    <n v="178669"/>
  </r>
  <r>
    <s v="F1066"/>
    <x v="2"/>
    <s v="Mono"/>
    <x v="4"/>
    <x v="0"/>
    <x v="4"/>
    <n v="6.54"/>
    <n v="20126"/>
    <n v="12445"/>
    <n v="14.2"/>
    <x v="2"/>
    <n v="0.49"/>
    <x v="0"/>
    <n v="560"/>
    <n v="30"/>
    <n v="0.38159999999999994"/>
    <n v="38.159999999999997"/>
    <n v="81833"/>
    <n v="298"/>
    <s v="Local Market"/>
    <s v="Yes"/>
    <n v="3589131"/>
    <n v="60.461464901317477"/>
    <n v="99.984745151409811"/>
    <n v="1369612.3895999999"/>
    <n v="2219518.6104000001"/>
    <n v="3670964"/>
  </r>
  <r>
    <s v="F0639"/>
    <x v="0"/>
    <s v="Plateaux"/>
    <x v="1"/>
    <x v="0"/>
    <x v="5"/>
    <n v="6.63"/>
    <n v="13820"/>
    <n v="10854"/>
    <n v="15.3"/>
    <x v="1"/>
    <n v="1.55"/>
    <x v="0"/>
    <n v="3123"/>
    <n v="14"/>
    <n v="0.21460000000000001"/>
    <n v="21.46"/>
    <n v="61794"/>
    <n v="210"/>
    <s v="Local Market"/>
    <s v="No"/>
    <n v="2191630"/>
    <n v="76.386254961338835"/>
    <n v="99.861410901809862"/>
    <n v="470323.79799999995"/>
    <n v="1721306.202"/>
    <n v="2253424"/>
  </r>
  <r>
    <s v="F0477"/>
    <x v="2"/>
    <s v="Borgou"/>
    <x v="4"/>
    <x v="0"/>
    <x v="5"/>
    <n v="2.87"/>
    <n v="2954"/>
    <n v="2613"/>
    <n v="7.9"/>
    <x v="2"/>
    <n v="0.41"/>
    <x v="2"/>
    <n v="280"/>
    <n v="7"/>
    <n v="0.1152"/>
    <n v="11.52"/>
    <n v="41574"/>
    <n v="193"/>
    <s v="Local Market"/>
    <s v="No"/>
    <n v="457412"/>
    <n v="81.108114776767295"/>
    <n v="99.943886201216074"/>
    <n v="52693.862399999984"/>
    <n v="404718.13760000002"/>
    <n v="498986"/>
  </r>
  <r>
    <s v="F0056"/>
    <x v="1"/>
    <s v="Lagos"/>
    <x v="1"/>
    <x v="0"/>
    <x v="7"/>
    <n v="1.48"/>
    <n v="30002"/>
    <n v="21265"/>
    <n v="1.1000000000000001"/>
    <x v="2"/>
    <n v="1.44"/>
    <x v="0"/>
    <n v="200"/>
    <n v="3"/>
    <n v="0.29120000000000001"/>
    <n v="29.12"/>
    <n v="51891"/>
    <n v="382"/>
    <s v="Export"/>
    <s v="No"/>
    <n v="7989907"/>
    <n v="70.422635355924129"/>
    <n v="99.997512993984685"/>
    <n v="2326660.9183999998"/>
    <n v="5663246.0816000002"/>
    <n v="8041798"/>
  </r>
  <r>
    <s v="F1371"/>
    <x v="4"/>
    <s v="Central"/>
    <x v="2"/>
    <x v="1"/>
    <x v="4"/>
    <n v="3.09"/>
    <n v="4774"/>
    <n v="1909"/>
    <n v="44.3"/>
    <x v="1"/>
    <n v="1.66"/>
    <x v="2"/>
    <n v="11548"/>
    <n v="60"/>
    <n v="0.6"/>
    <n v="60"/>
    <n v="53147"/>
    <n v="281"/>
    <s v="Local Market"/>
    <s v="No"/>
    <n v="466370"/>
    <n v="35.907968362921714"/>
    <n v="97.777166098510733"/>
    <n v="279822"/>
    <n v="186548"/>
    <n v="519517"/>
  </r>
  <r>
    <s v="F0900"/>
    <x v="2"/>
    <s v="Atlantique"/>
    <x v="4"/>
    <x v="1"/>
    <x v="4"/>
    <n v="1.0900000000000001"/>
    <n v="2521"/>
    <n v="2230"/>
    <n v="4.7"/>
    <x v="1"/>
    <n v="0.35"/>
    <x v="2"/>
    <n v="937"/>
    <n v="7"/>
    <n v="0.1153"/>
    <n v="11.53"/>
    <n v="12750"/>
    <n v="227"/>
    <s v="Local Market"/>
    <s v="No"/>
    <n v="487461"/>
    <n v="86.214966624084639"/>
    <n v="99.81267904944113"/>
    <n v="56204.253299999982"/>
    <n v="431256.74670000002"/>
    <n v="500211"/>
  </r>
  <r>
    <s v="F0887"/>
    <x v="4"/>
    <s v="Central"/>
    <x v="3"/>
    <x v="0"/>
    <x v="1"/>
    <n v="0.38"/>
    <n v="2864"/>
    <n v="2331"/>
    <n v="28.9"/>
    <x v="1"/>
    <n v="0.78"/>
    <x v="2"/>
    <n v="6772"/>
    <n v="1"/>
    <n v="0.18609999999999999"/>
    <n v="18.61"/>
    <n v="7817"/>
    <n v="236"/>
    <s v="Local Market"/>
    <s v="Yes"/>
    <n v="530026"/>
    <n v="80.207079277781816"/>
    <n v="98.740896506973215"/>
    <n v="98637.838599999959"/>
    <n v="431388.16140000004"/>
    <n v="537843"/>
  </r>
  <r>
    <s v="F0957"/>
    <x v="0"/>
    <s v="Central"/>
    <x v="2"/>
    <x v="1"/>
    <x v="2"/>
    <n v="0.77"/>
    <n v="6955"/>
    <n v="5301"/>
    <n v="12.5"/>
    <x v="2"/>
    <n v="1.78"/>
    <x v="0"/>
    <n v="373"/>
    <n v="14"/>
    <n v="0.23769999999999999"/>
    <n v="23.77"/>
    <n v="4506"/>
    <n v="70"/>
    <s v="Local Market"/>
    <s v="No"/>
    <n v="362481"/>
    <n v="75.294020305896396"/>
    <n v="99.898361522342753"/>
    <n v="86161.733699999982"/>
    <n v="276319.26630000002"/>
    <n v="366987"/>
  </r>
  <r>
    <s v="F0621"/>
    <x v="1"/>
    <s v="Rivers"/>
    <x v="1"/>
    <x v="0"/>
    <x v="3"/>
    <n v="3.2"/>
    <n v="10051"/>
    <n v="8784"/>
    <n v="7.8"/>
    <x v="0"/>
    <n v="1.68"/>
    <x v="2"/>
    <n v="1211"/>
    <n v="7"/>
    <n v="0.126"/>
    <n v="12.6"/>
    <n v="68096"/>
    <n v="365"/>
    <s v="Export"/>
    <s v="Yes"/>
    <n v="3104792"/>
    <n v="85.524235586002405"/>
    <n v="99.961832879067899"/>
    <n v="391203.7919999999"/>
    <n v="2713588.2080000001"/>
    <n v="3172888"/>
  </r>
  <r>
    <s v="F1204"/>
    <x v="1"/>
    <s v="Kaduna"/>
    <x v="3"/>
    <x v="0"/>
    <x v="1"/>
    <n v="2.2000000000000002"/>
    <n v="17613"/>
    <n v="13435"/>
    <n v="56"/>
    <x v="4"/>
    <n v="2.0299999999999998"/>
    <x v="2"/>
    <n v="12434"/>
    <n v="3"/>
    <n v="0.23719999999999999"/>
    <n v="23.72"/>
    <n v="27695"/>
    <n v="233"/>
    <s v="Local Market"/>
    <s v="Yes"/>
    <n v="3058923"/>
    <n v="75.595569791921122"/>
    <n v="99.597164274944291"/>
    <n v="725576.53560000006"/>
    <n v="2333346.4643999999"/>
    <n v="3086618"/>
  </r>
  <r>
    <s v="F0860"/>
    <x v="2"/>
    <s v="Atlantique"/>
    <x v="2"/>
    <x v="0"/>
    <x v="3"/>
    <n v="3.14"/>
    <n v="11682"/>
    <n v="4672"/>
    <n v="21.2"/>
    <x v="1"/>
    <n v="0.74"/>
    <x v="0"/>
    <n v="4413"/>
    <n v="60"/>
    <n v="0.6"/>
    <n v="60"/>
    <n v="46713"/>
    <n v="301"/>
    <s v="Local Market"/>
    <s v="Yes"/>
    <n v="1341084"/>
    <n v="38.653607119773284"/>
    <n v="99.682014012135781"/>
    <n v="804650.4"/>
    <n v="536433.6"/>
    <n v="1387797"/>
  </r>
  <r>
    <s v="F1434"/>
    <x v="4"/>
    <s v="Central"/>
    <x v="1"/>
    <x v="0"/>
    <x v="1"/>
    <n v="1.24"/>
    <n v="8191"/>
    <n v="6621"/>
    <n v="18.100000000000001"/>
    <x v="3"/>
    <n v="1.86"/>
    <x v="2"/>
    <n v="2918"/>
    <n v="2"/>
    <n v="0.19159999999999999"/>
    <n v="19.16"/>
    <n v="17136"/>
    <n v="263"/>
    <s v="Local Market"/>
    <s v="No"/>
    <n v="1703856"/>
    <n v="80.035072237407263"/>
    <n v="99.830446626131902"/>
    <n v="326458.80960000004"/>
    <n v="1377397.1904"/>
    <n v="1720992"/>
  </r>
  <r>
    <s v="F1330"/>
    <x v="3"/>
    <s v="Korhogo"/>
    <x v="2"/>
    <x v="1"/>
    <x v="0"/>
    <n v="1.29"/>
    <n v="13092"/>
    <n v="10719"/>
    <n v="1"/>
    <x v="0"/>
    <n v="1.19"/>
    <x v="1"/>
    <n v="200"/>
    <n v="7"/>
    <n v="0.1812"/>
    <n v="18.12"/>
    <n v="24242"/>
    <n v="304"/>
    <s v="Processor"/>
    <s v="Yes"/>
    <n v="3201549"/>
    <n v="81.264667214955963"/>
    <n v="99.993799970301851"/>
    <n v="580120.67879999988"/>
    <n v="2621428.3212000001"/>
    <n v="3225791"/>
  </r>
  <r>
    <s v="F1198"/>
    <x v="2"/>
    <s v="Zou"/>
    <x v="2"/>
    <x v="1"/>
    <x v="3"/>
    <n v="1.7"/>
    <n v="5309"/>
    <n v="4276"/>
    <n v="1"/>
    <x v="2"/>
    <n v="0.78"/>
    <x v="0"/>
    <n v="200"/>
    <n v="14"/>
    <n v="0.19450000000000001"/>
    <n v="19.45"/>
    <n v="39198"/>
    <n v="329"/>
    <s v="Local Market"/>
    <s v="No"/>
    <n v="1353338"/>
    <n v="78.282626732809788"/>
    <n v="99.985637714213496"/>
    <n v="263224.24099999992"/>
    <n v="1090113.7590000001"/>
    <n v="1392536"/>
  </r>
  <r>
    <s v="F0187"/>
    <x v="1"/>
    <s v="Rivers"/>
    <x v="0"/>
    <x v="1"/>
    <x v="3"/>
    <n v="1.03"/>
    <n v="2554"/>
    <n v="2172"/>
    <n v="1.9"/>
    <x v="2"/>
    <n v="1.1599999999999999"/>
    <x v="2"/>
    <n v="200"/>
    <n v="7"/>
    <n v="0.14940000000000001"/>
    <n v="14.94"/>
    <n v="32809"/>
    <n v="334"/>
    <s v="Local Market"/>
    <s v="No"/>
    <n v="685185"/>
    <n v="81.173152004055751"/>
    <n v="99.972144614021843"/>
    <n v="102366.63899999997"/>
    <n v="582818.36100000003"/>
    <n v="717994"/>
  </r>
  <r>
    <s v="F0534"/>
    <x v="0"/>
    <s v="Lomé"/>
    <x v="4"/>
    <x v="1"/>
    <x v="4"/>
    <n v="0.49"/>
    <n v="1307"/>
    <n v="1115"/>
    <n v="18.100000000000001"/>
    <x v="1"/>
    <n v="2.0499999999999998"/>
    <x v="1"/>
    <n v="3814"/>
    <n v="7"/>
    <n v="0.1464"/>
    <n v="14.64"/>
    <n v="5187"/>
    <n v="283"/>
    <s v="Local Market"/>
    <s v="No"/>
    <n v="303389"/>
    <n v="83.925143368246395"/>
    <n v="98.763999792595669"/>
    <n v="44416.149600000004"/>
    <n v="258972.8504"/>
    <n v="308576"/>
  </r>
  <r>
    <s v="F1114"/>
    <x v="4"/>
    <s v="Central"/>
    <x v="4"/>
    <x v="0"/>
    <x v="0"/>
    <n v="3.86"/>
    <n v="29207"/>
    <n v="27092"/>
    <n v="49"/>
    <x v="0"/>
    <n v="1.89"/>
    <x v="0"/>
    <n v="6182"/>
    <n v="1"/>
    <n v="7.2400000000000006E-2"/>
    <n v="7.24"/>
    <n v="56861"/>
    <n v="332"/>
    <s v="Local Market"/>
    <s v="Yes"/>
    <n v="8841556"/>
    <n v="92.16726239734551"/>
    <n v="99.93052696901033"/>
    <n v="640128.65440000035"/>
    <n v="8201427.3455999997"/>
    <n v="8898417"/>
  </r>
  <r>
    <s v="F0299"/>
    <x v="2"/>
    <s v="Atlantique"/>
    <x v="4"/>
    <x v="0"/>
    <x v="7"/>
    <n v="0.32"/>
    <n v="7526"/>
    <n v="5420"/>
    <n v="8.8000000000000007"/>
    <x v="2"/>
    <n v="0.62"/>
    <x v="1"/>
    <n v="342"/>
    <n v="1"/>
    <n v="0.2797"/>
    <n v="27.97"/>
    <n v="10880"/>
    <n v="344"/>
    <s v="Export"/>
    <s v="No"/>
    <n v="1834614"/>
    <n v="71.605351423521284"/>
    <n v="99.981468376488905"/>
    <n v="513141.53580000019"/>
    <n v="1321472.4641999998"/>
    <n v="1845494"/>
  </r>
  <r>
    <s v="F0096"/>
    <x v="3"/>
    <s v="Abidjan"/>
    <x v="3"/>
    <x v="1"/>
    <x v="7"/>
    <n v="1.24"/>
    <n v="17730"/>
    <n v="12827"/>
    <n v="54.5"/>
    <x v="0"/>
    <n v="2.0099999999999998"/>
    <x v="0"/>
    <n v="8189"/>
    <n v="5"/>
    <n v="0.27649999999999997"/>
    <n v="27.65"/>
    <n v="30925"/>
    <n v="371"/>
    <s v="Local Market"/>
    <s v="No"/>
    <n v="4672115"/>
    <n v="71.874260106229158"/>
    <n v="99.825878580662717"/>
    <n v="1291839.7974999999"/>
    <n v="3380275.2025000001"/>
    <n v="4703040"/>
  </r>
  <r>
    <s v="F0417"/>
    <x v="3"/>
    <s v="Korhogo"/>
    <x v="1"/>
    <x v="0"/>
    <x v="6"/>
    <n v="7.23"/>
    <n v="107474"/>
    <n v="90073"/>
    <n v="25.9"/>
    <x v="1"/>
    <n v="1.23"/>
    <x v="0"/>
    <n v="6407"/>
    <n v="1"/>
    <n v="0.16190000000000002"/>
    <n v="16.190000000000001"/>
    <n v="137365"/>
    <n v="359"/>
    <s v="Local Market"/>
    <s v="Yes"/>
    <n v="31869073"/>
    <n v="83.450304845856323"/>
    <n v="99.979982152340725"/>
    <n v="5159602.9187000021"/>
    <n v="26709470.081299998"/>
    <n v="32006438"/>
  </r>
  <r>
    <s v="F0105"/>
    <x v="0"/>
    <s v="Central"/>
    <x v="4"/>
    <x v="0"/>
    <x v="1"/>
    <n v="1.17"/>
    <n v="9941"/>
    <n v="8085"/>
    <n v="4.4000000000000004"/>
    <x v="2"/>
    <n v="1.2"/>
    <x v="2"/>
    <n v="200"/>
    <n v="4"/>
    <n v="0.1867"/>
    <n v="18.670000000000002"/>
    <n v="18859"/>
    <n v="353"/>
    <s v="Local Market"/>
    <s v="No"/>
    <n v="2806406"/>
    <n v="80.787111998343519"/>
    <n v="99.992921018028397"/>
    <n v="523956.00020000013"/>
    <n v="2282449.9997999999"/>
    <n v="2825265"/>
  </r>
  <r>
    <s v="F0890"/>
    <x v="4"/>
    <s v="Ashanti"/>
    <x v="4"/>
    <x v="1"/>
    <x v="2"/>
    <n v="0.41"/>
    <n v="4541"/>
    <n v="3918"/>
    <n v="10.6"/>
    <x v="3"/>
    <n v="0.65"/>
    <x v="2"/>
    <n v="1755"/>
    <n v="7"/>
    <n v="0.1371"/>
    <n v="13.71"/>
    <n v="4250"/>
    <n v="129"/>
    <s v="Local Market"/>
    <s v="No"/>
    <n v="494363"/>
    <n v="85.554494708320888"/>
    <n v="99.648023617514994"/>
    <n v="67777.167299999972"/>
    <n v="426585.83270000003"/>
    <n v="498613"/>
  </r>
  <r>
    <s v="F0283"/>
    <x v="1"/>
    <s v="Lagos"/>
    <x v="2"/>
    <x v="1"/>
    <x v="6"/>
    <n v="2.52"/>
    <n v="32266"/>
    <n v="24293"/>
    <n v="3.7"/>
    <x v="0"/>
    <n v="1.53"/>
    <x v="0"/>
    <n v="570"/>
    <n v="5"/>
    <n v="0.24710000000000001"/>
    <n v="24.71"/>
    <n v="72903"/>
    <n v="337"/>
    <s v="Local Market"/>
    <s v="No"/>
    <n v="8031401"/>
    <n v="74.612721991919358"/>
    <n v="99.992966700163265"/>
    <n v="1984559.1870999997"/>
    <n v="6046841.8129000003"/>
    <n v="8104304"/>
  </r>
  <r>
    <s v="F0991"/>
    <x v="0"/>
    <s v="Lomé"/>
    <x v="1"/>
    <x v="0"/>
    <x v="1"/>
    <n v="0.84"/>
    <n v="4746"/>
    <n v="3689"/>
    <n v="20.7"/>
    <x v="0"/>
    <n v="1.87"/>
    <x v="2"/>
    <n v="2497"/>
    <n v="5"/>
    <n v="0.22270000000000001"/>
    <n v="22.27"/>
    <n v="15543"/>
    <n v="208"/>
    <s v="Processor"/>
    <s v="No"/>
    <n v="741599"/>
    <n v="76.134318621870136"/>
    <n v="99.670207173819449"/>
    <n v="165154.09730000002"/>
    <n v="576444.90269999998"/>
    <n v="757142"/>
  </r>
  <r>
    <s v="F0085"/>
    <x v="2"/>
    <s v="Atlantique"/>
    <x v="3"/>
    <x v="1"/>
    <x v="4"/>
    <n v="1.76"/>
    <n v="2462"/>
    <n v="2033"/>
    <n v="30.8"/>
    <x v="0"/>
    <n v="1.01"/>
    <x v="0"/>
    <n v="4417"/>
    <n v="7"/>
    <n v="0.17420000000000002"/>
    <n v="17.420000000000002"/>
    <n v="34039"/>
    <n v="221"/>
    <s v="Processor"/>
    <s v="Yes"/>
    <n v="406345"/>
    <n v="76.197069148742912"/>
    <n v="98.997011698880982"/>
    <n v="70785.298999999999"/>
    <n v="335559.701"/>
    <n v="440384"/>
  </r>
  <r>
    <s v="F0433"/>
    <x v="0"/>
    <s v="Savanes"/>
    <x v="0"/>
    <x v="0"/>
    <x v="7"/>
    <n v="2.02"/>
    <n v="45817"/>
    <n v="30555"/>
    <n v="1"/>
    <x v="2"/>
    <n v="1.08"/>
    <x v="1"/>
    <n v="200"/>
    <n v="5"/>
    <n v="0.33310000000000001"/>
    <n v="33.31"/>
    <n v="42878"/>
    <n v="314"/>
    <s v="Processor"/>
    <s v="No"/>
    <n v="9455250"/>
    <n v="66.388937114766193"/>
    <n v="99.997894321912696"/>
    <n v="3149543.7749999994"/>
    <n v="6305706.2250000006"/>
    <n v="9498128"/>
  </r>
  <r>
    <s v="F1081"/>
    <x v="4"/>
    <s v="Eastern"/>
    <x v="2"/>
    <x v="1"/>
    <x v="7"/>
    <n v="2.19"/>
    <n v="37088"/>
    <n v="24763"/>
    <n v="3.9"/>
    <x v="2"/>
    <n v="1.21"/>
    <x v="0"/>
    <n v="200"/>
    <n v="4"/>
    <n v="0.33229999999999998"/>
    <n v="33.229999999999997"/>
    <n v="48699"/>
    <n v="477"/>
    <s v="Local Market"/>
    <s v="No"/>
    <n v="11644933"/>
    <n v="66.491931369996919"/>
    <n v="99.998289667401892"/>
    <n v="3869611.2359000007"/>
    <n v="7775321.7640999993"/>
    <n v="11693632"/>
  </r>
  <r>
    <s v="F0943"/>
    <x v="0"/>
    <s v="Plateaux"/>
    <x v="3"/>
    <x v="1"/>
    <x v="1"/>
    <n v="4.3600000000000003"/>
    <n v="37768"/>
    <n v="28220"/>
    <n v="63.2"/>
    <x v="4"/>
    <n v="1.77"/>
    <x v="1"/>
    <n v="10238"/>
    <n v="5"/>
    <n v="0.25280000000000002"/>
    <n v="25.28"/>
    <n v="56460"/>
    <n v="210"/>
    <s v="Local Market"/>
    <s v="No"/>
    <n v="5800240"/>
    <n v="73.99968118565063"/>
    <n v="99.825191660832886"/>
    <n v="1466300.6720000003"/>
    <n v="4333939.3279999997"/>
    <n v="5856700"/>
  </r>
  <r>
    <s v="F0062"/>
    <x v="3"/>
    <s v="Yamoussoukro"/>
    <x v="4"/>
    <x v="0"/>
    <x v="7"/>
    <n v="0.82"/>
    <n v="17144"/>
    <n v="12012"/>
    <n v="34.700000000000003"/>
    <x v="3"/>
    <n v="1.75"/>
    <x v="0"/>
    <n v="6374"/>
    <n v="2"/>
    <n v="0.29930000000000001"/>
    <n v="29.93"/>
    <n v="22479"/>
    <n v="495"/>
    <s v="Processor"/>
    <s v="Yes"/>
    <n v="5857628"/>
    <n v="69.802130124502838"/>
    <n v="99.891600612029677"/>
    <n v="1753188.0603999998"/>
    <n v="4104439.9396000002"/>
    <n v="5880107"/>
  </r>
  <r>
    <s v="F0994"/>
    <x v="3"/>
    <s v="Bouaké"/>
    <x v="0"/>
    <x v="0"/>
    <x v="3"/>
    <n v="2.4"/>
    <n v="6179"/>
    <n v="5650"/>
    <n v="4.2"/>
    <x v="1"/>
    <n v="1.48"/>
    <x v="2"/>
    <n v="1157"/>
    <n v="3"/>
    <n v="8.5600000000000009E-2"/>
    <n v="8.56"/>
    <n v="73348"/>
    <n v="448"/>
    <s v="Local Market"/>
    <s v="Yes"/>
    <n v="2431383"/>
    <n v="88.762290848797733"/>
    <n v="99.953807414848143"/>
    <n v="208126.38480000012"/>
    <n v="2223256.6151999999"/>
    <n v="2504731"/>
  </r>
  <r>
    <s v="F0841"/>
    <x v="1"/>
    <s v="Rivers"/>
    <x v="4"/>
    <x v="0"/>
    <x v="4"/>
    <n v="0.77"/>
    <n v="1687"/>
    <n v="1502"/>
    <n v="56.6"/>
    <x v="1"/>
    <n v="1.69"/>
    <x v="0"/>
    <n v="13737"/>
    <n v="3"/>
    <n v="0.10949999999999999"/>
    <n v="10.95"/>
    <n v="15802"/>
    <n v="242"/>
    <s v="Processor"/>
    <s v="No"/>
    <n v="330311"/>
    <n v="84.984367966531167"/>
    <n v="96.031064999003206"/>
    <n v="36169.054499999969"/>
    <n v="294141.94550000003"/>
    <n v="346113"/>
  </r>
  <r>
    <s v="F0961"/>
    <x v="1"/>
    <s v="Oyo"/>
    <x v="4"/>
    <x v="0"/>
    <x v="3"/>
    <n v="1.31"/>
    <n v="4831"/>
    <n v="3890"/>
    <n v="14.9"/>
    <x v="2"/>
    <n v="0.95"/>
    <x v="2"/>
    <n v="644"/>
    <n v="14"/>
    <n v="0.19469999999999998"/>
    <n v="19.47"/>
    <n v="31745"/>
    <n v="451"/>
    <s v="Local Market"/>
    <s v="Yes"/>
    <n v="1704458"/>
    <n v="79.057577218792957"/>
    <n v="99.962907563228498"/>
    <n v="331857.97259999998"/>
    <n v="1372600.0274"/>
    <n v="1736203"/>
  </r>
  <r>
    <s v="F1058"/>
    <x v="3"/>
    <s v="Yamoussoukro"/>
    <x v="4"/>
    <x v="0"/>
    <x v="5"/>
    <n v="1.94"/>
    <n v="2928"/>
    <n v="2554"/>
    <n v="6.3"/>
    <x v="0"/>
    <n v="0.63"/>
    <x v="0"/>
    <n v="1092"/>
    <n v="3"/>
    <n v="0.12770000000000001"/>
    <n v="12.77"/>
    <n v="15038"/>
    <n v="226"/>
    <s v="Local Market"/>
    <s v="Yes"/>
    <n v="555302"/>
    <n v="84.930030262650348"/>
    <n v="99.808535259669668"/>
    <n v="70912.065400000021"/>
    <n v="484389.93459999998"/>
    <n v="570340"/>
  </r>
  <r>
    <s v="F1482"/>
    <x v="1"/>
    <s v="Enugu"/>
    <x v="0"/>
    <x v="1"/>
    <x v="4"/>
    <n v="3.98"/>
    <n v="8185"/>
    <n v="6264"/>
    <n v="2.2000000000000002"/>
    <x v="2"/>
    <n v="0.67"/>
    <x v="1"/>
    <n v="200"/>
    <n v="14"/>
    <n v="0.2346"/>
    <n v="23.46"/>
    <n v="55317"/>
    <n v="290"/>
    <s v="Processor"/>
    <s v="Yes"/>
    <n v="1742878"/>
    <n v="74.185437130010925"/>
    <n v="99.988877735729446"/>
    <n v="408879.17880000011"/>
    <n v="1333998.8211999999"/>
    <n v="1798195"/>
  </r>
  <r>
    <s v="F1348"/>
    <x v="3"/>
    <s v="Korhogo"/>
    <x v="0"/>
    <x v="0"/>
    <x v="4"/>
    <n v="1.63"/>
    <n v="3919"/>
    <n v="3397"/>
    <n v="14.3"/>
    <x v="0"/>
    <n v="1.44"/>
    <x v="0"/>
    <n v="2428"/>
    <n v="7"/>
    <n v="0.1331"/>
    <n v="13.31"/>
    <n v="30527"/>
    <n v="250"/>
    <s v="Local Market"/>
    <s v="Yes"/>
    <n v="807803"/>
    <n v="83.533265026898718"/>
    <n v="99.710376582014234"/>
    <n v="107518.57929999998"/>
    <n v="700284.42070000002"/>
    <n v="838330"/>
  </r>
  <r>
    <s v="F1314"/>
    <x v="4"/>
    <s v="Northern"/>
    <x v="0"/>
    <x v="0"/>
    <x v="5"/>
    <n v="1.35"/>
    <n v="2076"/>
    <n v="1939"/>
    <n v="4.2"/>
    <x v="2"/>
    <n v="1.06"/>
    <x v="2"/>
    <n v="200"/>
    <n v="3"/>
    <n v="6.5700000000000008E-2"/>
    <n v="6.57"/>
    <n v="14426"/>
    <n v="237"/>
    <s v="Local Market"/>
    <s v="No"/>
    <n v="440322"/>
    <n v="90.466114111551903"/>
    <n v="99.956019597667279"/>
    <n v="28929.155399999989"/>
    <n v="411392.84460000001"/>
    <n v="454748"/>
  </r>
  <r>
    <s v="F1180"/>
    <x v="1"/>
    <s v="Ogun"/>
    <x v="2"/>
    <x v="0"/>
    <x v="3"/>
    <n v="0.91"/>
    <n v="2676"/>
    <n v="1711"/>
    <n v="13"/>
    <x v="1"/>
    <n v="1.02"/>
    <x v="0"/>
    <n v="4009"/>
    <n v="30"/>
    <n v="0.36049999999999999"/>
    <n v="36.049999999999997"/>
    <n v="15118"/>
    <n v="395"/>
    <s v="Local Market"/>
    <s v="No"/>
    <n v="649960"/>
    <n v="62.49634178246761"/>
    <n v="99.397213559913283"/>
    <n v="234310.58000000002"/>
    <n v="415649.42"/>
    <n v="665078"/>
  </r>
  <r>
    <s v="F0479"/>
    <x v="2"/>
    <s v="Ouémé"/>
    <x v="2"/>
    <x v="0"/>
    <x v="0"/>
    <n v="0.72"/>
    <n v="5118"/>
    <n v="4442"/>
    <n v="2.7"/>
    <x v="2"/>
    <n v="0.86"/>
    <x v="0"/>
    <n v="200"/>
    <n v="7"/>
    <n v="0.13189999999999999"/>
    <n v="13.19"/>
    <n v="13129"/>
    <n v="248"/>
    <s v="Processor"/>
    <s v="No"/>
    <n v="1077271"/>
    <n v="85.764761106016138"/>
    <n v="99.981658107116658"/>
    <n v="142092.04489999998"/>
    <n v="935178.95510000002"/>
    <n v="1090400"/>
  </r>
  <r>
    <s v="F1385"/>
    <x v="3"/>
    <s v="Bouaké"/>
    <x v="1"/>
    <x v="0"/>
    <x v="3"/>
    <n v="1.33"/>
    <n v="3597"/>
    <n v="3244"/>
    <n v="22.6"/>
    <x v="0"/>
    <n v="0.85"/>
    <x v="2"/>
    <n v="3910"/>
    <n v="7"/>
    <n v="9.7899999999999987E-2"/>
    <n v="9.7899999999999991"/>
    <n v="23185"/>
    <n v="315"/>
    <s v="Local Market"/>
    <s v="Yes"/>
    <n v="984547"/>
    <n v="88.134528694136932"/>
    <n v="99.612000015877229"/>
    <n v="96387.151300000027"/>
    <n v="888159.84869999997"/>
    <n v="1007732"/>
  </r>
  <r>
    <s v="F0490"/>
    <x v="0"/>
    <s v="Plateaux"/>
    <x v="0"/>
    <x v="0"/>
    <x v="0"/>
    <n v="2.4300000000000002"/>
    <n v="15106"/>
    <n v="6042"/>
    <n v="12.1"/>
    <x v="2"/>
    <n v="0.94"/>
    <x v="1"/>
    <n v="406"/>
    <n v="60"/>
    <n v="0.6"/>
    <n v="60"/>
    <n v="27602"/>
    <n v="349"/>
    <s v="Local Market"/>
    <s v="No"/>
    <n v="2059564"/>
    <n v="39.471014763559779"/>
    <n v="99.980547785849325"/>
    <n v="1235738.3999999999"/>
    <n v="823825.60000000009"/>
    <n v="2087166"/>
  </r>
  <r>
    <s v="F0346"/>
    <x v="0"/>
    <s v="Central"/>
    <x v="0"/>
    <x v="1"/>
    <x v="3"/>
    <n v="3.12"/>
    <n v="8667"/>
    <n v="8023"/>
    <n v="4.4000000000000004"/>
    <x v="2"/>
    <n v="0.24"/>
    <x v="0"/>
    <n v="200"/>
    <n v="3"/>
    <n v="7.4299999999999991E-2"/>
    <n v="7.43"/>
    <n v="66343"/>
    <n v="285"/>
    <s v="Local Market"/>
    <s v="Yes"/>
    <n v="2197147"/>
    <n v="89.856768879031932"/>
    <n v="99.991164087316491"/>
    <n v="163248.02210000018"/>
    <n v="2033898.9778999998"/>
    <n v="2263490"/>
  </r>
  <r>
    <s v="F1381"/>
    <x v="4"/>
    <s v="Ashanti"/>
    <x v="0"/>
    <x v="0"/>
    <x v="3"/>
    <n v="2.1800000000000002"/>
    <n v="7128"/>
    <n v="5863"/>
    <n v="87.4"/>
    <x v="1"/>
    <n v="3.91"/>
    <x v="1"/>
    <n v="20201"/>
    <n v="14"/>
    <n v="0.17739999999999997"/>
    <n v="17.739999999999998"/>
    <n v="46347"/>
    <n v="376"/>
    <s v="Local Market"/>
    <s v="Yes"/>
    <n v="2115896"/>
    <n v="80.496782720536046"/>
    <n v="99.065738679695116"/>
    <n v="375359.95039999997"/>
    <n v="1740536.0496"/>
    <n v="2162243"/>
  </r>
  <r>
    <s v="F0523"/>
    <x v="1"/>
    <s v="Ogun"/>
    <x v="3"/>
    <x v="0"/>
    <x v="1"/>
    <n v="2.0099999999999998"/>
    <n v="15882"/>
    <n v="11592"/>
    <n v="3.6"/>
    <x v="2"/>
    <n v="1.1399999999999999"/>
    <x v="0"/>
    <n v="200"/>
    <n v="2"/>
    <n v="0.27010000000000001"/>
    <n v="27.01"/>
    <n v="24626"/>
    <n v="263"/>
    <s v="Export"/>
    <s v="Yes"/>
    <n v="2993384"/>
    <n v="72.394424856113801"/>
    <n v="99.993373116722609"/>
    <n v="808513.01839999994"/>
    <n v="2184870.9816000001"/>
    <n v="3018010"/>
  </r>
  <r>
    <s v="F1159"/>
    <x v="1"/>
    <s v="Kano"/>
    <x v="3"/>
    <x v="1"/>
    <x v="3"/>
    <n v="2.68"/>
    <n v="5065"/>
    <n v="4512"/>
    <n v="25.2"/>
    <x v="2"/>
    <n v="0.96"/>
    <x v="0"/>
    <n v="1069"/>
    <n v="7"/>
    <n v="0.1091"/>
    <n v="10.91"/>
    <n v="58587"/>
    <n v="291"/>
    <s v="Local Market"/>
    <s v="No"/>
    <n v="1240207"/>
    <n v="85.071259668584858"/>
    <n v="99.917692875082579"/>
    <n v="135306.58370000008"/>
    <n v="1104900.4162999999"/>
    <n v="1298794"/>
  </r>
  <r>
    <s v="F1209"/>
    <x v="4"/>
    <s v="Ashanti"/>
    <x v="2"/>
    <x v="1"/>
    <x v="3"/>
    <n v="1.81"/>
    <n v="4198"/>
    <n v="3230"/>
    <n v="13.3"/>
    <x v="1"/>
    <n v="1.41"/>
    <x v="1"/>
    <n v="3342"/>
    <n v="14"/>
    <n v="0.23039999999999999"/>
    <n v="23.04"/>
    <n v="46255"/>
    <n v="403"/>
    <s v="Processor"/>
    <s v="Yes"/>
    <n v="1239077"/>
    <n v="74.190455010845454"/>
    <n v="99.739989356835437"/>
    <n v="285483.34079999989"/>
    <n v="953593.65920000011"/>
    <n v="1285332"/>
  </r>
  <r>
    <s v="F1490"/>
    <x v="1"/>
    <s v="Kano"/>
    <x v="0"/>
    <x v="0"/>
    <x v="4"/>
    <n v="1.42"/>
    <n v="4000"/>
    <n v="3248"/>
    <n v="9.9"/>
    <x v="2"/>
    <n v="1.1100000000000001"/>
    <x v="0"/>
    <n v="475"/>
    <n v="14"/>
    <n v="0.18789999999999998"/>
    <n v="18.79"/>
    <n v="32038"/>
    <n v="288"/>
    <s v="Local Market"/>
    <s v="No"/>
    <n v="893557"/>
    <n v="78.3990449062495"/>
    <n v="99.948681658824867"/>
    <n v="167899.36029999994"/>
    <n v="725657.63970000006"/>
    <n v="925595"/>
  </r>
  <r>
    <s v="F0362"/>
    <x v="3"/>
    <s v="Abidjan"/>
    <x v="4"/>
    <x v="1"/>
    <x v="1"/>
    <n v="1.19"/>
    <n v="6588"/>
    <n v="5375"/>
    <n v="9"/>
    <x v="0"/>
    <n v="1.64"/>
    <x v="0"/>
    <n v="1339"/>
    <n v="1"/>
    <n v="0.184"/>
    <n v="18.399999999999999"/>
    <n v="15925"/>
    <n v="344"/>
    <s v="Local Market"/>
    <s v="Yes"/>
    <n v="1813246"/>
    <n v="80.889579815118438"/>
    <n v="99.926797439933168"/>
    <n v="333637.26399999997"/>
    <n v="1479608.736"/>
    <n v="1829171"/>
  </r>
  <r>
    <s v="F1089"/>
    <x v="3"/>
    <s v="Sassandra"/>
    <x v="1"/>
    <x v="0"/>
    <x v="5"/>
    <n v="1.97"/>
    <n v="3239"/>
    <n v="2618"/>
    <n v="24.8"/>
    <x v="3"/>
    <n v="0.79"/>
    <x v="2"/>
    <n v="5213"/>
    <n v="14"/>
    <n v="0.19170000000000001"/>
    <n v="19.170000000000002"/>
    <n v="18369"/>
    <n v="219"/>
    <s v="Processor"/>
    <s v="Yes"/>
    <n v="544027"/>
    <n v="78.189927399910388"/>
    <n v="99.073073065953537"/>
    <n v="104289.97589999996"/>
    <n v="439737.02410000004"/>
    <n v="562396"/>
  </r>
  <r>
    <s v="F0606"/>
    <x v="1"/>
    <s v="Enugu"/>
    <x v="4"/>
    <x v="0"/>
    <x v="5"/>
    <n v="5.08"/>
    <n v="9339"/>
    <n v="6109"/>
    <n v="1.6"/>
    <x v="2"/>
    <n v="0.7"/>
    <x v="0"/>
    <n v="200"/>
    <n v="30"/>
    <n v="0.3458"/>
    <n v="34.58"/>
    <n v="70821"/>
    <n v="202"/>
    <s v="Local Market"/>
    <s v="No"/>
    <n v="1150657"/>
    <n v="61.626964169637112"/>
    <n v="99.983626393598584"/>
    <n v="397897.19059999997"/>
    <n v="752759.80940000003"/>
    <n v="1221478"/>
  </r>
  <r>
    <s v="F0893"/>
    <x v="3"/>
    <s v="Korhogo"/>
    <x v="1"/>
    <x v="1"/>
    <x v="1"/>
    <n v="0.72"/>
    <n v="4797"/>
    <n v="3858"/>
    <n v="17.8"/>
    <x v="1"/>
    <n v="0.87"/>
    <x v="2"/>
    <n v="5024"/>
    <n v="1"/>
    <n v="0.1956"/>
    <n v="19.559999999999999"/>
    <n v="8623"/>
    <n v="250"/>
    <s v="Export"/>
    <s v="No"/>
    <n v="941208"/>
    <n v="79.709728909669181"/>
    <n v="99.471063799770704"/>
    <n v="184100.28480000002"/>
    <n v="757107.71519999998"/>
    <n v="949831"/>
  </r>
  <r>
    <s v="F0671"/>
    <x v="1"/>
    <s v="Lagos"/>
    <x v="2"/>
    <x v="0"/>
    <x v="7"/>
    <n v="1.36"/>
    <n v="28817"/>
    <n v="20630"/>
    <n v="32.299999999999997"/>
    <x v="1"/>
    <n v="0.9"/>
    <x v="0"/>
    <n v="9436"/>
    <n v="2"/>
    <n v="0.28410000000000002"/>
    <n v="28.41"/>
    <n v="51025"/>
    <n v="432"/>
    <s v="Export"/>
    <s v="No"/>
    <n v="8762578"/>
    <n v="71.175540697714652"/>
    <n v="99.892938222881156"/>
    <n v="2489448.4098000005"/>
    <n v="6273129.5901999995"/>
    <n v="8813603"/>
  </r>
  <r>
    <s v="F0781"/>
    <x v="1"/>
    <s v="Kaduna"/>
    <x v="0"/>
    <x v="0"/>
    <x v="1"/>
    <n v="1.78"/>
    <n v="19999"/>
    <n v="15263"/>
    <n v="1"/>
    <x v="2"/>
    <n v="0.13"/>
    <x v="0"/>
    <n v="200"/>
    <n v="3"/>
    <n v="0.23680000000000001"/>
    <n v="23.68"/>
    <n v="18736"/>
    <n v="244"/>
    <s v="Export"/>
    <s v="No"/>
    <n v="3667995"/>
    <n v="75.93214107565754"/>
    <n v="99.994575139873234"/>
    <n v="868581.21600000001"/>
    <n v="2799413.784"/>
    <n v="3686731"/>
  </r>
  <r>
    <s v="F0994"/>
    <x v="3"/>
    <s v="Yamoussoukro"/>
    <x v="2"/>
    <x v="1"/>
    <x v="3"/>
    <n v="0.66"/>
    <n v="1398"/>
    <n v="1215"/>
    <n v="36.299999999999997"/>
    <x v="1"/>
    <n v="1.3"/>
    <x v="2"/>
    <n v="8779"/>
    <n v="7"/>
    <n v="0.13019999999999998"/>
    <n v="13.02"/>
    <n v="9611"/>
    <n v="291"/>
    <s v="Export"/>
    <s v="Yes"/>
    <n v="331640"/>
    <n v="84.530293537601352"/>
    <n v="97.427406806133902"/>
    <n v="43179.527999999991"/>
    <n v="288460.47200000001"/>
    <n v="341251"/>
  </r>
  <r>
    <s v="F1159"/>
    <x v="1"/>
    <s v="Lagos"/>
    <x v="3"/>
    <x v="0"/>
    <x v="5"/>
    <n v="0.47"/>
    <n v="545"/>
    <n v="417"/>
    <n v="28"/>
    <x v="1"/>
    <n v="1.19"/>
    <x v="1"/>
    <n v="7705"/>
    <n v="14"/>
    <n v="0.2334"/>
    <n v="23.34"/>
    <n v="5493"/>
    <n v="259"/>
    <s v="Local Market"/>
    <s v="No"/>
    <n v="93725"/>
    <n v="72.415877159386383"/>
    <n v="92.234272007095484"/>
    <n v="21875.415000000008"/>
    <n v="71849.584999999992"/>
    <n v="99218"/>
  </r>
  <r>
    <s v="F0969"/>
    <x v="2"/>
    <s v="Ouémé"/>
    <x v="3"/>
    <x v="0"/>
    <x v="4"/>
    <n v="2.4700000000000002"/>
    <n v="7002"/>
    <n v="5691"/>
    <n v="5"/>
    <x v="0"/>
    <n v="0.26"/>
    <x v="0"/>
    <n v="655"/>
    <n v="14"/>
    <n v="0.18710000000000002"/>
    <n v="18.71"/>
    <n v="51379"/>
    <n v="215"/>
    <s v="Processor"/>
    <s v="No"/>
    <n v="1159296"/>
    <n v="77.840189844508217"/>
    <n v="99.945897949490998"/>
    <n v="216904.2816000001"/>
    <n v="942391.7183999999"/>
    <n v="1210675"/>
  </r>
  <r>
    <s v="F1357"/>
    <x v="1"/>
    <s v="Enugu"/>
    <x v="1"/>
    <x v="0"/>
    <x v="7"/>
    <n v="0.9"/>
    <n v="17252"/>
    <n v="12074"/>
    <n v="7.2"/>
    <x v="2"/>
    <n v="0.72"/>
    <x v="0"/>
    <n v="262"/>
    <n v="4"/>
    <n v="0.30010000000000003"/>
    <n v="30.01"/>
    <n v="33566"/>
    <n v="323"/>
    <s v="Local Market"/>
    <s v="Yes"/>
    <n v="3827075"/>
    <n v="69.381478166449568"/>
    <n v="99.993213562203792"/>
    <n v="1148505.2075"/>
    <n v="2678569.7925"/>
    <n v="3860641"/>
  </r>
  <r>
    <s v="F0915"/>
    <x v="1"/>
    <s v="Kano"/>
    <x v="3"/>
    <x v="0"/>
    <x v="3"/>
    <n v="0.81"/>
    <n v="1986"/>
    <n v="1626"/>
    <n v="78.400000000000006"/>
    <x v="1"/>
    <n v="3.2"/>
    <x v="1"/>
    <n v="21465"/>
    <n v="14"/>
    <n v="0.18100000000000002"/>
    <n v="18.100000000000001"/>
    <n v="16795"/>
    <n v="278"/>
    <s v="Local Market"/>
    <s v="No"/>
    <n v="409248"/>
    <n v="78.671428001398908"/>
    <n v="94.961776158744541"/>
    <n v="74073.888000000035"/>
    <n v="335174.11199999996"/>
    <n v="426043"/>
  </r>
  <r>
    <s v="F1322"/>
    <x v="1"/>
    <s v="Katsina"/>
    <x v="0"/>
    <x v="0"/>
    <x v="5"/>
    <n v="1.33"/>
    <n v="2094"/>
    <n v="1627"/>
    <n v="13"/>
    <x v="2"/>
    <n v="0.8"/>
    <x v="2"/>
    <n v="575"/>
    <n v="14"/>
    <n v="0.22289999999999999"/>
    <n v="22.29"/>
    <n v="18265"/>
    <n v="203"/>
    <s v="Processor"/>
    <s v="No"/>
    <n v="308139"/>
    <n v="73.36148359088736"/>
    <n v="99.823837943162459"/>
    <n v="68684.183099999995"/>
    <n v="239454.81690000001"/>
    <n v="326404"/>
  </r>
  <r>
    <s v="F0329"/>
    <x v="0"/>
    <s v="Savanes"/>
    <x v="0"/>
    <x v="0"/>
    <x v="7"/>
    <n v="2.52"/>
    <n v="50299"/>
    <n v="31748"/>
    <n v="66.3"/>
    <x v="3"/>
    <n v="3.28"/>
    <x v="1"/>
    <n v="10345"/>
    <n v="7"/>
    <n v="0.36880000000000002"/>
    <n v="36.880000000000003"/>
    <n v="54375"/>
    <n v="378"/>
    <s v="Local Market"/>
    <s v="No"/>
    <n v="11816017"/>
    <n v="62.830864645413563"/>
    <n v="99.912850392809275"/>
    <n v="4357747.0696"/>
    <n v="7458269.9304"/>
    <n v="11870392"/>
  </r>
  <r>
    <s v="F0589"/>
    <x v="4"/>
    <s v="Ashanti"/>
    <x v="2"/>
    <x v="0"/>
    <x v="7"/>
    <n v="0.97"/>
    <n v="29759"/>
    <n v="22631"/>
    <n v="8.3000000000000007"/>
    <x v="0"/>
    <n v="0.79"/>
    <x v="2"/>
    <n v="1037"/>
    <n v="3"/>
    <n v="0.23949999999999999"/>
    <n v="23.95"/>
    <n v="28983"/>
    <n v="349"/>
    <s v="Export"/>
    <s v="No"/>
    <n v="7789217"/>
    <n v="75.768073578317257"/>
    <n v="99.986736077357961"/>
    <n v="1865517.4715"/>
    <n v="5923699.5285"/>
    <n v="7818200"/>
  </r>
  <r>
    <s v="F0413"/>
    <x v="0"/>
    <s v="Plateaux"/>
    <x v="3"/>
    <x v="1"/>
    <x v="0"/>
    <n v="0.92"/>
    <n v="7967"/>
    <n v="3186"/>
    <n v="29.8"/>
    <x v="1"/>
    <n v="1.42"/>
    <x v="0"/>
    <n v="5955"/>
    <n v="60"/>
    <n v="0.6"/>
    <n v="60"/>
    <n v="13377"/>
    <n v="287"/>
    <s v="Local Market"/>
    <s v="No"/>
    <n v="885907"/>
    <n v="39.404993305785496"/>
    <n v="99.337806521632771"/>
    <n v="531544.19999999995"/>
    <n v="354362.80000000005"/>
    <n v="899284"/>
  </r>
  <r>
    <s v="F0524"/>
    <x v="3"/>
    <s v="Bouaké"/>
    <x v="1"/>
    <x v="1"/>
    <x v="5"/>
    <n v="6.45"/>
    <n v="12698"/>
    <n v="10210"/>
    <n v="5.2"/>
    <x v="2"/>
    <n v="1.37"/>
    <x v="0"/>
    <n v="200"/>
    <n v="14"/>
    <n v="0.19589999999999999"/>
    <n v="19.59"/>
    <n v="81634"/>
    <n v="215"/>
    <s v="Export"/>
    <s v="No"/>
    <n v="2091365"/>
    <n v="77.389202503084448"/>
    <n v="99.990796130140879"/>
    <n v="409698.40350000001"/>
    <n v="1681666.5965"/>
    <n v="2172999"/>
  </r>
  <r>
    <s v="F0587"/>
    <x v="2"/>
    <s v="Mono"/>
    <x v="1"/>
    <x v="1"/>
    <x v="2"/>
    <n v="1.1599999999999999"/>
    <n v="8652"/>
    <n v="6437"/>
    <n v="10.1"/>
    <x v="1"/>
    <n v="0.94"/>
    <x v="2"/>
    <n v="1899"/>
    <n v="14"/>
    <n v="0.25590000000000002"/>
    <n v="25.59"/>
    <n v="8143"/>
    <n v="85"/>
    <s v="Export"/>
    <s v="No"/>
    <n v="531632"/>
    <n v="73.287457033023017"/>
    <n v="99.64818674447686"/>
    <n v="136044.62880000001"/>
    <n v="395587.37119999999"/>
    <n v="539775"/>
  </r>
  <r>
    <s v="F1170"/>
    <x v="4"/>
    <s v="Northern"/>
    <x v="4"/>
    <x v="0"/>
    <x v="5"/>
    <n v="4.6900000000000004"/>
    <n v="9861"/>
    <n v="6338"/>
    <n v="7.7"/>
    <x v="2"/>
    <n v="1.61"/>
    <x v="2"/>
    <n v="292"/>
    <n v="30"/>
    <n v="0.35719999999999996"/>
    <n v="35.72"/>
    <n v="54702"/>
    <n v="291"/>
    <s v="Processor"/>
    <s v="No"/>
    <n v="1770921"/>
    <n v="62.353948148111627"/>
    <n v="99.984005460053922"/>
    <n v="632572.98120000004"/>
    <n v="1138348.0188"/>
    <n v="1825623"/>
  </r>
  <r>
    <s v="F0109"/>
    <x v="4"/>
    <s v="Eastern"/>
    <x v="3"/>
    <x v="0"/>
    <x v="6"/>
    <n v="2.4"/>
    <n v="32642"/>
    <n v="27233"/>
    <n v="30.4"/>
    <x v="4"/>
    <n v="1.37"/>
    <x v="2"/>
    <n v="6516"/>
    <n v="2"/>
    <n v="0.16570000000000001"/>
    <n v="16.57"/>
    <n v="41722"/>
    <n v="257"/>
    <s v="Local Market"/>
    <s v="Yes"/>
    <n v="6880655"/>
    <n v="82.927157340607138"/>
    <n v="99.905870483505893"/>
    <n v="1140124.5334999999"/>
    <n v="5740530.4665000001"/>
    <n v="6922377"/>
  </r>
  <r>
    <s v="F0691"/>
    <x v="1"/>
    <s v="Enugu"/>
    <x v="3"/>
    <x v="1"/>
    <x v="7"/>
    <n v="0.24"/>
    <n v="5017"/>
    <n v="3540"/>
    <n v="63.2"/>
    <x v="4"/>
    <n v="2.33"/>
    <x v="0"/>
    <n v="12834"/>
    <n v="3"/>
    <n v="0.29420000000000002"/>
    <n v="29.42"/>
    <n v="4666"/>
    <n v="439"/>
    <s v="Local Market"/>
    <s v="Yes"/>
    <n v="1521020"/>
    <n v="70.364145440149542"/>
    <n v="99.158804629524028"/>
    <n v="447484.08400000003"/>
    <n v="1073535.916"/>
    <n v="1525686"/>
  </r>
  <r>
    <s v="F1371"/>
    <x v="2"/>
    <s v="Atlantique"/>
    <x v="3"/>
    <x v="1"/>
    <x v="3"/>
    <n v="1.92"/>
    <n v="4862"/>
    <n v="2861"/>
    <n v="17.899999999999999"/>
    <x v="2"/>
    <n v="1.7"/>
    <x v="1"/>
    <n v="532"/>
    <n v="30"/>
    <n v="0.41139999999999999"/>
    <n v="41.14"/>
    <n v="36027"/>
    <n v="340"/>
    <s v="Local Market"/>
    <s v="No"/>
    <n v="926454"/>
    <n v="56.656788487253266"/>
    <n v="99.944726181607749"/>
    <n v="381143.17559999996"/>
    <n v="545310.82440000004"/>
    <n v="962481"/>
  </r>
  <r>
    <s v="F0628"/>
    <x v="3"/>
    <s v="Bouaké"/>
    <x v="2"/>
    <x v="0"/>
    <x v="1"/>
    <n v="3.19"/>
    <n v="33424"/>
    <n v="25789"/>
    <n v="13.8"/>
    <x v="2"/>
    <n v="0.56000000000000005"/>
    <x v="0"/>
    <n v="618"/>
    <n v="3"/>
    <n v="0.22839999999999999"/>
    <n v="22.84"/>
    <n v="67768"/>
    <n v="276"/>
    <s v="Processor"/>
    <s v="No"/>
    <n v="6978201"/>
    <n v="76.417876541892255"/>
    <n v="99.991229027547519"/>
    <n v="1593821.1083999993"/>
    <n v="5384379.8916000007"/>
    <n v="7045969"/>
  </r>
  <r>
    <s v="F0094"/>
    <x v="3"/>
    <s v="Korhogo"/>
    <x v="2"/>
    <x v="1"/>
    <x v="7"/>
    <n v="1.82"/>
    <n v="29955"/>
    <n v="20986"/>
    <n v="3.6"/>
    <x v="0"/>
    <n v="0.98"/>
    <x v="0"/>
    <n v="542"/>
    <n v="3"/>
    <n v="0.2994"/>
    <n v="29.94"/>
    <n v="68405"/>
    <n v="473"/>
    <s v="Local Market"/>
    <s v="No"/>
    <n v="9758168"/>
    <n v="69.572296474060693"/>
    <n v="99.994484343626212"/>
    <n v="2921595.4992000004"/>
    <n v="6836572.5007999996"/>
    <n v="9826573"/>
  </r>
  <r>
    <s v="F0396"/>
    <x v="1"/>
    <s v="Oyo"/>
    <x v="1"/>
    <x v="0"/>
    <x v="7"/>
    <n v="2.48"/>
    <n v="67144"/>
    <n v="44529"/>
    <n v="5.9"/>
    <x v="2"/>
    <n v="1.01"/>
    <x v="0"/>
    <n v="250"/>
    <n v="5"/>
    <n v="0.33679999999999999"/>
    <n v="33.68"/>
    <n v="55659"/>
    <n v="319"/>
    <s v="Local Market"/>
    <s v="No"/>
    <n v="14006795"/>
    <n v="66.057506349887447"/>
    <n v="99.998222216406901"/>
    <n v="4717488.5559999999"/>
    <n v="9289306.4440000001"/>
    <n v="14062454"/>
  </r>
  <r>
    <s v="F0072"/>
    <x v="4"/>
    <s v="Central"/>
    <x v="0"/>
    <x v="1"/>
    <x v="6"/>
    <n v="1.62"/>
    <n v="23711"/>
    <n v="16965"/>
    <n v="2.7"/>
    <x v="0"/>
    <n v="1.04"/>
    <x v="1"/>
    <n v="421"/>
    <n v="7"/>
    <n v="0.28449999999999998"/>
    <n v="28.45"/>
    <n v="37078"/>
    <n v="340"/>
    <s v="Local Market"/>
    <s v="No"/>
    <n v="5672920"/>
    <n v="71.085388471239398"/>
    <n v="99.992626967645165"/>
    <n v="1613945.7399999998"/>
    <n v="4058974.2600000002"/>
    <n v="5709998"/>
  </r>
  <r>
    <s v="F1228"/>
    <x v="3"/>
    <s v="Sassandra"/>
    <x v="2"/>
    <x v="0"/>
    <x v="1"/>
    <n v="0.74"/>
    <n v="8067"/>
    <n v="6136"/>
    <n v="1"/>
    <x v="0"/>
    <n v="0.98"/>
    <x v="0"/>
    <n v="200"/>
    <n v="3"/>
    <n v="0.23929999999999998"/>
    <n v="23.93"/>
    <n v="17192"/>
    <n v="266"/>
    <s v="Local Market"/>
    <s v="No"/>
    <n v="1598463"/>
    <n v="75.260547833541196"/>
    <n v="99.987621119607837"/>
    <n v="382512.19589999993"/>
    <n v="1215950.8041000001"/>
    <n v="1615655"/>
  </r>
  <r>
    <s v="F1452"/>
    <x v="2"/>
    <s v="Zou"/>
    <x v="3"/>
    <x v="0"/>
    <x v="0"/>
    <n v="0.68"/>
    <n v="4343"/>
    <n v="2755"/>
    <n v="39.1"/>
    <x v="1"/>
    <n v="2.33"/>
    <x v="0"/>
    <n v="8512"/>
    <n v="30"/>
    <n v="0.36560000000000004"/>
    <n v="36.56"/>
    <n v="8121"/>
    <n v="302"/>
    <s v="Local Market"/>
    <s v="No"/>
    <n v="807057"/>
    <n v="62.807995407138066"/>
    <n v="98.955810878114974"/>
    <n v="295060.03920000006"/>
    <n v="511996.96079999994"/>
    <n v="815178"/>
  </r>
  <r>
    <s v="F1173"/>
    <x v="4"/>
    <s v="Ashanti"/>
    <x v="0"/>
    <x v="1"/>
    <x v="2"/>
    <n v="1.04"/>
    <n v="10357"/>
    <n v="8564"/>
    <n v="37.1"/>
    <x v="1"/>
    <n v="1.83"/>
    <x v="0"/>
    <n v="10344"/>
    <n v="7"/>
    <n v="0.17309999999999998"/>
    <n v="17.309999999999999"/>
    <n v="12210"/>
    <n v="117"/>
    <s v="Local Market"/>
    <s v="Yes"/>
    <n v="969415"/>
    <n v="81.661455596587302"/>
    <n v="98.946237106838154"/>
    <n v="167805.7365"/>
    <n v="801609.2635"/>
    <n v="981625"/>
  </r>
  <r>
    <s v="F0973"/>
    <x v="4"/>
    <s v="Central"/>
    <x v="0"/>
    <x v="0"/>
    <x v="0"/>
    <n v="3.08"/>
    <n v="38257"/>
    <n v="31879"/>
    <n v="18.600000000000001"/>
    <x v="3"/>
    <n v="1.1599999999999999"/>
    <x v="0"/>
    <n v="3054"/>
    <n v="7"/>
    <n v="0.16670000000000001"/>
    <n v="16.670000000000002"/>
    <n v="55672"/>
    <n v="283"/>
    <s v="Export"/>
    <s v="No"/>
    <n v="8872814"/>
    <n v="82.810410479447455"/>
    <n v="99.96579487272534"/>
    <n v="1479098.0938000008"/>
    <n v="7393715.9061999992"/>
    <n v="8928486"/>
  </r>
  <r>
    <s v="F0332"/>
    <x v="3"/>
    <s v="Sassandra"/>
    <x v="1"/>
    <x v="1"/>
    <x v="7"/>
    <n v="1.57"/>
    <n v="27326"/>
    <n v="18964"/>
    <n v="18.600000000000001"/>
    <x v="0"/>
    <n v="1.93"/>
    <x v="2"/>
    <n v="2772"/>
    <n v="2"/>
    <n v="0.30599999999999999"/>
    <n v="30.6"/>
    <n v="48460"/>
    <n v="431"/>
    <s v="Local Market"/>
    <s v="No"/>
    <n v="8040518"/>
    <n v="68.984233756106136"/>
    <n v="99.965731146753029"/>
    <n v="2460398.5080000004"/>
    <n v="5580119.4919999996"/>
    <n v="8088978"/>
  </r>
  <r>
    <s v="F1388"/>
    <x v="2"/>
    <s v="Ouémé"/>
    <x v="0"/>
    <x v="1"/>
    <x v="6"/>
    <n v="4.08"/>
    <n v="53543"/>
    <n v="43252"/>
    <n v="42"/>
    <x v="1"/>
    <n v="2.71"/>
    <x v="1"/>
    <n v="9001"/>
    <n v="5"/>
    <n v="0.19219999999999998"/>
    <n v="19.22"/>
    <n v="109139"/>
    <n v="338"/>
    <s v="Local Market"/>
    <s v="Yes"/>
    <n v="14354845"/>
    <n v="80.170468876348323"/>
    <n v="99.937769566116771"/>
    <n v="2759001.2089999989"/>
    <n v="11595843.791000001"/>
    <n v="14463984"/>
  </r>
  <r>
    <s v="F0584"/>
    <x v="1"/>
    <s v="Oyo"/>
    <x v="3"/>
    <x v="1"/>
    <x v="7"/>
    <n v="3.02"/>
    <n v="77361"/>
    <n v="55475"/>
    <n v="40.4"/>
    <x v="1"/>
    <n v="1.89"/>
    <x v="0"/>
    <n v="11527"/>
    <n v="2"/>
    <n v="0.28289999999999998"/>
    <n v="28.29"/>
    <n v="110494"/>
    <n v="426"/>
    <s v="Local Market"/>
    <s v="No"/>
    <n v="23274006"/>
    <n v="71.371163388569357"/>
    <n v="99.950706664671046"/>
    <n v="6584216.2973999977"/>
    <n v="16689789.702600002"/>
    <n v="23384500"/>
  </r>
  <r>
    <s v="F0205"/>
    <x v="4"/>
    <s v="Northern"/>
    <x v="3"/>
    <x v="1"/>
    <x v="0"/>
    <n v="2.0499999999999998"/>
    <n v="19288"/>
    <n v="16821"/>
    <n v="13.8"/>
    <x v="1"/>
    <n v="1.6"/>
    <x v="0"/>
    <n v="3411"/>
    <n v="1"/>
    <n v="0.12789999999999999"/>
    <n v="12.79"/>
    <n v="28716"/>
    <n v="241"/>
    <s v="Local Market"/>
    <s v="Yes"/>
    <n v="3981196"/>
    <n v="86.585467002767132"/>
    <n v="99.91493578911458"/>
    <n v="509194.96840000013"/>
    <n v="3472001.0315999999"/>
    <n v="4009912"/>
  </r>
  <r>
    <s v="F0872"/>
    <x v="1"/>
    <s v="Katsina"/>
    <x v="4"/>
    <x v="1"/>
    <x v="6"/>
    <n v="2.85"/>
    <n v="33176"/>
    <n v="27280"/>
    <n v="10.7"/>
    <x v="2"/>
    <n v="0.68"/>
    <x v="0"/>
    <n v="524"/>
    <n v="3"/>
    <n v="0.1777"/>
    <n v="17.77"/>
    <n v="48020"/>
    <n v="413"/>
    <s v="Export"/>
    <s v="Yes"/>
    <n v="11105430"/>
    <n v="81.875967427118951"/>
    <n v="99.995301902102042"/>
    <n v="1973434.9110000003"/>
    <n v="9131995.0889999997"/>
    <n v="11153450"/>
  </r>
  <r>
    <s v="F0175"/>
    <x v="3"/>
    <s v="Sassandra"/>
    <x v="1"/>
    <x v="1"/>
    <x v="1"/>
    <n v="5.8"/>
    <n v="37233"/>
    <n v="28702"/>
    <n v="5.5"/>
    <x v="2"/>
    <n v="0.91"/>
    <x v="0"/>
    <n v="209"/>
    <n v="2"/>
    <n v="0.2291"/>
    <n v="22.91"/>
    <n v="130618"/>
    <n v="286"/>
    <s v="Local Market"/>
    <s v="Yes"/>
    <n v="7995858"/>
    <n v="75.850921508904975"/>
    <n v="99.997428159512197"/>
    <n v="1831851.0677999994"/>
    <n v="6164006.9322000006"/>
    <n v="8126476"/>
  </r>
  <r>
    <s v="F0051"/>
    <x v="1"/>
    <s v="Ogun"/>
    <x v="0"/>
    <x v="1"/>
    <x v="4"/>
    <n v="1.58"/>
    <n v="3445"/>
    <n v="2846"/>
    <n v="26.8"/>
    <x v="0"/>
    <n v="1.26"/>
    <x v="2"/>
    <n v="4321"/>
    <n v="14"/>
    <n v="0.1736"/>
    <n v="17.36"/>
    <n v="25345"/>
    <n v="262"/>
    <s v="Local Market"/>
    <s v="No"/>
    <n v="708530"/>
    <n v="79.785957009027427"/>
    <n v="99.411207630727304"/>
    <n v="123000.80799999996"/>
    <n v="585529.19200000004"/>
    <n v="733875"/>
  </r>
  <r>
    <s v="F0377"/>
    <x v="3"/>
    <s v="Bouaké"/>
    <x v="1"/>
    <x v="0"/>
    <x v="2"/>
    <n v="0.89"/>
    <n v="7331"/>
    <n v="6240"/>
    <n v="77.3"/>
    <x v="1"/>
    <n v="2.91"/>
    <x v="1"/>
    <n v="19126"/>
    <n v="7"/>
    <n v="0.1487"/>
    <n v="14.87"/>
    <n v="9013"/>
    <n v="104"/>
    <s v="Processor"/>
    <s v="No"/>
    <n v="614332"/>
    <n v="83.899097867152221"/>
    <n v="96.931715181801408"/>
    <n v="91351.168400000024"/>
    <n v="522980.83159999998"/>
    <n v="623345"/>
  </r>
  <r>
    <s v="F1164"/>
    <x v="0"/>
    <s v="Central"/>
    <x v="0"/>
    <x v="1"/>
    <x v="2"/>
    <n v="0.7"/>
    <n v="6932"/>
    <n v="5985"/>
    <n v="18.399999999999999"/>
    <x v="0"/>
    <n v="1.08"/>
    <x v="1"/>
    <n v="2037"/>
    <n v="3"/>
    <n v="0.13650000000000001"/>
    <n v="13.65"/>
    <n v="7732"/>
    <n v="102"/>
    <s v="Local Market"/>
    <s v="No"/>
    <n v="594597"/>
    <n v="85.241539009411795"/>
    <n v="99.66181273025208"/>
    <n v="81162.490500000014"/>
    <n v="513434.50949999999"/>
    <n v="602329"/>
  </r>
  <r>
    <s v="F0522"/>
    <x v="2"/>
    <s v="Borgou"/>
    <x v="3"/>
    <x v="1"/>
    <x v="1"/>
    <n v="1.64"/>
    <n v="10424"/>
    <n v="7783"/>
    <n v="5.4"/>
    <x v="2"/>
    <n v="1.06"/>
    <x v="0"/>
    <n v="201"/>
    <n v="4"/>
    <n v="0.25329999999999997"/>
    <n v="25.33"/>
    <n v="18180"/>
    <n v="268"/>
    <s v="Local Market"/>
    <s v="No"/>
    <n v="2046605"/>
    <n v="74.012546269950633"/>
    <n v="99.990265330288636"/>
    <n v="518405.04649999994"/>
    <n v="1528199.9535000001"/>
    <n v="2064785"/>
  </r>
  <r>
    <s v="F0932"/>
    <x v="1"/>
    <s v="Lagos"/>
    <x v="1"/>
    <x v="1"/>
    <x v="2"/>
    <n v="0.78"/>
    <n v="8205"/>
    <n v="3282"/>
    <n v="78.400000000000006"/>
    <x v="0"/>
    <n v="3.36"/>
    <x v="0"/>
    <n v="14147"/>
    <n v="60"/>
    <n v="0.6"/>
    <n v="60"/>
    <n v="4493"/>
    <n v="97"/>
    <s v="Export"/>
    <s v="No"/>
    <n v="296531"/>
    <n v="39.402971191665785"/>
    <n v="95.30037472095249"/>
    <n v="177918.59999999998"/>
    <n v="118612.40000000001"/>
    <n v="301024"/>
  </r>
  <r>
    <s v="F1089"/>
    <x v="3"/>
    <s v="Bouaké"/>
    <x v="1"/>
    <x v="1"/>
    <x v="5"/>
    <n v="0.33"/>
    <n v="626"/>
    <n v="529"/>
    <n v="48.4"/>
    <x v="0"/>
    <n v="2.44"/>
    <x v="0"/>
    <n v="7754"/>
    <n v="7"/>
    <n v="0.1547"/>
    <n v="15.47"/>
    <n v="4367"/>
    <n v="222"/>
    <s v="Local Market"/>
    <s v="No"/>
    <n v="104143"/>
    <n v="81.128078425951514"/>
    <n v="92.854114828126441"/>
    <n v="16110.922100000011"/>
    <n v="88032.077899999989"/>
    <n v="108510"/>
  </r>
  <r>
    <s v="F0335"/>
    <x v="3"/>
    <s v="Korhogo"/>
    <x v="3"/>
    <x v="1"/>
    <x v="2"/>
    <n v="0.78"/>
    <n v="6056"/>
    <n v="4895"/>
    <n v="52.8"/>
    <x v="1"/>
    <n v="2.75"/>
    <x v="0"/>
    <n v="14318"/>
    <n v="7"/>
    <n v="0.19170000000000001"/>
    <n v="19.170000000000002"/>
    <n v="7819"/>
    <n v="106"/>
    <s v="Local Market"/>
    <s v="No"/>
    <n v="491545"/>
    <n v="79.56437057937697"/>
    <n v="97.13275286164"/>
    <n v="94229.176500000001"/>
    <n v="397315.8235"/>
    <n v="499364"/>
  </r>
  <r>
    <s v="F1226"/>
    <x v="0"/>
    <s v="Central"/>
    <x v="1"/>
    <x v="0"/>
    <x v="6"/>
    <n v="0.99"/>
    <n v="16977"/>
    <n v="13812"/>
    <n v="19.7"/>
    <x v="2"/>
    <n v="0.74"/>
    <x v="0"/>
    <n v="704"/>
    <n v="3"/>
    <n v="0.18640000000000001"/>
    <n v="18.64"/>
    <n v="34503"/>
    <n v="293"/>
    <s v="Local Market"/>
    <s v="Yes"/>
    <n v="3971240"/>
    <n v="80.659215131874419"/>
    <n v="99.982425232971764"/>
    <n v="740239.13599999994"/>
    <n v="3231000.8640000001"/>
    <n v="4005743"/>
  </r>
  <r>
    <s v="F0037"/>
    <x v="2"/>
    <s v="Mono"/>
    <x v="4"/>
    <x v="1"/>
    <x v="6"/>
    <n v="2.83"/>
    <n v="25750"/>
    <n v="21174"/>
    <n v="4"/>
    <x v="1"/>
    <n v="0.64"/>
    <x v="0"/>
    <n v="724"/>
    <n v="2"/>
    <n v="0.1777"/>
    <n v="17.77"/>
    <n v="94028"/>
    <n v="281"/>
    <s v="Local Market"/>
    <s v="No"/>
    <n v="5795644"/>
    <n v="80.917206615241057"/>
    <n v="99.987707295075182"/>
    <n v="1029885.9387999997"/>
    <n v="4765758.0612000003"/>
    <n v="5889672"/>
  </r>
  <r>
    <s v="F0279"/>
    <x v="4"/>
    <s v="Ashanti"/>
    <x v="1"/>
    <x v="1"/>
    <x v="6"/>
    <n v="15"/>
    <n v="138648"/>
    <n v="112166"/>
    <n v="6.3"/>
    <x v="2"/>
    <n v="1.1200000000000001"/>
    <x v="0"/>
    <n v="241"/>
    <n v="5"/>
    <n v="0.191"/>
    <n v="19.100000000000001"/>
    <n v="378563"/>
    <n v="269"/>
    <s v="Local Market"/>
    <s v="Yes"/>
    <n v="29492124"/>
    <n v="79.874722385862768"/>
    <n v="99.99919318896147"/>
    <n v="5632995.6840000004"/>
    <n v="23859128.316"/>
    <n v="29870687"/>
  </r>
  <r>
    <s v="F0330"/>
    <x v="4"/>
    <s v="Ashanti"/>
    <x v="4"/>
    <x v="0"/>
    <x v="2"/>
    <n v="1.43"/>
    <n v="14310"/>
    <n v="12730"/>
    <n v="8.9"/>
    <x v="0"/>
    <n v="0.94"/>
    <x v="0"/>
    <n v="1395"/>
    <n v="3"/>
    <n v="0.1104"/>
    <n v="11.04"/>
    <n v="17222"/>
    <n v="88"/>
    <s v="Local Market"/>
    <s v="Yes"/>
    <n v="1090421"/>
    <n v="87.576820473744704"/>
    <n v="99.874056893782566"/>
    <n v="120382.47840000002"/>
    <n v="970038.52159999998"/>
    <n v="1107643"/>
  </r>
  <r>
    <s v="F0239"/>
    <x v="3"/>
    <s v="Yamoussoukro"/>
    <x v="1"/>
    <x v="1"/>
    <x v="6"/>
    <n v="5.24"/>
    <n v="64867"/>
    <n v="49441"/>
    <n v="28.4"/>
    <x v="3"/>
    <n v="1.18"/>
    <x v="0"/>
    <n v="4420"/>
    <n v="3"/>
    <n v="0.23780000000000001"/>
    <n v="23.78"/>
    <n v="96733"/>
    <n v="250"/>
    <s v="Local Market"/>
    <s v="Yes"/>
    <n v="12135495"/>
    <n v="75.617248869134869"/>
    <n v="99.963865944944786"/>
    <n v="2885820.7110000011"/>
    <n v="9249674.2889999989"/>
    <n v="12232228"/>
  </r>
  <r>
    <s v="F1158"/>
    <x v="1"/>
    <s v="Oyo"/>
    <x v="3"/>
    <x v="0"/>
    <x v="3"/>
    <n v="2.34"/>
    <n v="6546"/>
    <n v="5935"/>
    <n v="22.3"/>
    <x v="3"/>
    <n v="1.4"/>
    <x v="2"/>
    <n v="4914"/>
    <n v="1"/>
    <n v="9.3200000000000005E-2"/>
    <n v="9.32"/>
    <n v="43187"/>
    <n v="368"/>
    <s v="Local Market"/>
    <s v="No"/>
    <n v="2114139"/>
    <n v="88.864698483214866"/>
    <n v="99.772218014338122"/>
    <n v="197037.7548"/>
    <n v="1917101.2452"/>
    <n v="2157326"/>
  </r>
  <r>
    <s v="F0921"/>
    <x v="4"/>
    <s v="Central"/>
    <x v="0"/>
    <x v="0"/>
    <x v="2"/>
    <n v="2.0499999999999998"/>
    <n v="23190"/>
    <n v="14894"/>
    <n v="8.1999999999999993"/>
    <x v="1"/>
    <n v="0.25"/>
    <x v="0"/>
    <n v="2048"/>
    <n v="30"/>
    <n v="0.35770000000000002"/>
    <n v="35.770000000000003"/>
    <n v="19552"/>
    <n v="112"/>
    <s v="Processor"/>
    <s v="Yes"/>
    <n v="1629847"/>
    <n v="63.468616635513897"/>
    <n v="99.875833561194099"/>
    <n v="582996.27190000005"/>
    <n v="1046850.7280999999"/>
    <n v="1649399"/>
  </r>
  <r>
    <s v="F0650"/>
    <x v="4"/>
    <s v="Northern"/>
    <x v="4"/>
    <x v="0"/>
    <x v="1"/>
    <n v="0.45"/>
    <n v="3441"/>
    <n v="2665"/>
    <n v="58"/>
    <x v="1"/>
    <n v="2.1800000000000002"/>
    <x v="0"/>
    <n v="16077"/>
    <n v="3"/>
    <n v="0.2253"/>
    <n v="22.53"/>
    <n v="9970"/>
    <n v="292"/>
    <s v="Processor"/>
    <s v="No"/>
    <n v="744352"/>
    <n v="76.446066056670759"/>
    <n v="97.868682074763825"/>
    <n v="167702.50560000003"/>
    <n v="576649.49439999997"/>
    <n v="754322"/>
  </r>
  <r>
    <s v="F0901"/>
    <x v="1"/>
    <s v="Kano"/>
    <x v="2"/>
    <x v="0"/>
    <x v="7"/>
    <n v="3.28"/>
    <n v="89599"/>
    <n v="66034"/>
    <n v="39"/>
    <x v="0"/>
    <n v="2.5499999999999998"/>
    <x v="0"/>
    <n v="7052"/>
    <n v="1"/>
    <n v="0.26300000000000001"/>
    <n v="26.3"/>
    <n v="120132"/>
    <n v="484"/>
    <s v="Processor"/>
    <s v="No"/>
    <n v="31513668"/>
    <n v="73.420118088879619"/>
    <n v="99.977707388932089"/>
    <n v="8288094.6840000004"/>
    <n v="23225573.316"/>
    <n v="31633800"/>
  </r>
  <r>
    <s v="F0200"/>
    <x v="3"/>
    <s v="Abidjan"/>
    <x v="4"/>
    <x v="1"/>
    <x v="6"/>
    <n v="1.57"/>
    <n v="16045"/>
    <n v="12890"/>
    <n v="75.2"/>
    <x v="1"/>
    <n v="2.94"/>
    <x v="2"/>
    <n v="20594"/>
    <n v="1"/>
    <n v="0.1966"/>
    <n v="19.66"/>
    <n v="24896"/>
    <n v="369"/>
    <s v="Local Market"/>
    <s v="Yes"/>
    <n v="4663356"/>
    <n v="79.913370919481295"/>
    <n v="99.560731803665846"/>
    <n v="916815.78959999979"/>
    <n v="3746540.2104000002"/>
    <n v="4688252"/>
  </r>
  <r>
    <s v="F1342"/>
    <x v="1"/>
    <s v="Ogun"/>
    <x v="4"/>
    <x v="0"/>
    <x v="1"/>
    <n v="1.82"/>
    <n v="18557"/>
    <n v="13943"/>
    <n v="32.6"/>
    <x v="0"/>
    <n v="1.93"/>
    <x v="0"/>
    <n v="4770"/>
    <n v="3"/>
    <n v="0.24859999999999999"/>
    <n v="24.86"/>
    <n v="38179"/>
    <n v="288"/>
    <s v="Local Market"/>
    <s v="Yes"/>
    <n v="3932480"/>
    <n v="74.417507824267958"/>
    <n v="99.879868807671471"/>
    <n v="977614.52799999993"/>
    <n v="2954865.4720000001"/>
    <n v="3970659"/>
  </r>
  <r>
    <s v="F0056"/>
    <x v="1"/>
    <s v="Oyo"/>
    <x v="3"/>
    <x v="0"/>
    <x v="4"/>
    <n v="2.09"/>
    <n v="5656"/>
    <n v="3533"/>
    <n v="1"/>
    <x v="2"/>
    <n v="0.92"/>
    <x v="0"/>
    <n v="200"/>
    <n v="30"/>
    <n v="0.37520000000000003"/>
    <n v="37.520000000000003"/>
    <n v="50116"/>
    <n v="218"/>
    <s v="Local Market"/>
    <s v="No"/>
    <n v="712177"/>
    <n v="58.372330534322117"/>
    <n v="99.973763369203184"/>
    <n v="267208.81039999996"/>
    <n v="444968.18960000004"/>
    <n v="762293"/>
  </r>
  <r>
    <s v="F0120"/>
    <x v="4"/>
    <s v="Ashanti"/>
    <x v="0"/>
    <x v="0"/>
    <x v="1"/>
    <n v="1.1599999999999999"/>
    <n v="14084"/>
    <n v="11596"/>
    <n v="45.2"/>
    <x v="1"/>
    <n v="1.42"/>
    <x v="0"/>
    <n v="9709"/>
    <n v="2"/>
    <n v="0.17660000000000001"/>
    <n v="17.66"/>
    <n v="20780"/>
    <n v="314"/>
    <s v="Local Market"/>
    <s v="No"/>
    <n v="3574244"/>
    <n v="81.864057363733863"/>
    <n v="99.729932261926493"/>
    <n v="631211.49040000001"/>
    <n v="2943032.5096"/>
    <n v="3595024"/>
  </r>
  <r>
    <s v="F0442"/>
    <x v="1"/>
    <s v="Katsina"/>
    <x v="1"/>
    <x v="0"/>
    <x v="1"/>
    <n v="1.4"/>
    <n v="9056"/>
    <n v="7308"/>
    <n v="28.7"/>
    <x v="1"/>
    <n v="0.87"/>
    <x v="2"/>
    <n v="8290"/>
    <n v="5"/>
    <n v="0.193"/>
    <n v="19.3"/>
    <n v="16189"/>
    <n v="302"/>
    <s v="Export"/>
    <s v="No"/>
    <n v="2160467"/>
    <n v="80.099789263898373"/>
    <n v="99.619140553215573"/>
    <n v="416970.13100000005"/>
    <n v="1743496.8689999999"/>
    <n v="2176656"/>
  </r>
  <r>
    <s v="F0055"/>
    <x v="4"/>
    <s v="Ashanti"/>
    <x v="3"/>
    <x v="1"/>
    <x v="6"/>
    <n v="0.62"/>
    <n v="9108"/>
    <n v="7421"/>
    <n v="26.8"/>
    <x v="1"/>
    <n v="0.68"/>
    <x v="2"/>
    <n v="6663"/>
    <n v="2"/>
    <n v="0.1852"/>
    <n v="18.52"/>
    <n v="17288"/>
    <n v="291"/>
    <s v="Local Market"/>
    <s v="No"/>
    <n v="2113965"/>
    <n v="80.819061932112234"/>
    <n v="99.68736700898485"/>
    <n v="391506.31799999997"/>
    <n v="1722458.682"/>
    <n v="2131253"/>
  </r>
  <r>
    <s v="F0730"/>
    <x v="0"/>
    <s v="Lomé"/>
    <x v="1"/>
    <x v="0"/>
    <x v="0"/>
    <n v="5.49"/>
    <n v="47054"/>
    <n v="29060"/>
    <n v="2.9"/>
    <x v="2"/>
    <n v="0.14000000000000001"/>
    <x v="0"/>
    <n v="200"/>
    <n v="30"/>
    <n v="0.38240000000000002"/>
    <n v="38.24"/>
    <n v="47185"/>
    <n v="217"/>
    <s v="Processor"/>
    <s v="No"/>
    <n v="6195575"/>
    <n v="61.293195958197963"/>
    <n v="99.99679628882096"/>
    <n v="2369187.8800000004"/>
    <n v="3826387.1199999996"/>
    <n v="6242760"/>
  </r>
  <r>
    <s v="F0988"/>
    <x v="4"/>
    <s v="Eastern"/>
    <x v="0"/>
    <x v="0"/>
    <x v="3"/>
    <n v="2.85"/>
    <n v="5404"/>
    <n v="4325"/>
    <n v="66"/>
    <x v="1"/>
    <n v="1.89"/>
    <x v="0"/>
    <n v="18279"/>
    <n v="14"/>
    <n v="0.19949999999999998"/>
    <n v="19.95"/>
    <n v="42667"/>
    <n v="323"/>
    <s v="Local Market"/>
    <s v="Yes"/>
    <n v="1322060"/>
    <n v="77.547306530903242"/>
    <n v="98.660611243127747"/>
    <n v="263750.96999999997"/>
    <n v="1058309.03"/>
    <n v="1364727"/>
  </r>
  <r>
    <s v="F1275"/>
    <x v="0"/>
    <s v="Kara"/>
    <x v="4"/>
    <x v="1"/>
    <x v="1"/>
    <n v="2.97"/>
    <n v="30172"/>
    <n v="23582"/>
    <n v="3.4"/>
    <x v="0"/>
    <n v="1.53"/>
    <x v="0"/>
    <n v="448"/>
    <n v="3"/>
    <n v="0.21840000000000001"/>
    <n v="21.84"/>
    <n v="39411"/>
    <n v="303"/>
    <s v="Local Market"/>
    <s v="Yes"/>
    <n v="7034034"/>
    <n v="77.724517182221675"/>
    <n v="99.993666452485314"/>
    <n v="1536233.0256000003"/>
    <n v="5497800.9743999997"/>
    <n v="7073445"/>
  </r>
  <r>
    <s v="F1409"/>
    <x v="2"/>
    <s v="Ouémé"/>
    <x v="1"/>
    <x v="0"/>
    <x v="4"/>
    <n v="0.78"/>
    <n v="1601"/>
    <n v="640"/>
    <n v="36.799999999999997"/>
    <x v="3"/>
    <n v="2.54"/>
    <x v="0"/>
    <n v="5464"/>
    <n v="60"/>
    <n v="0.6"/>
    <n v="60"/>
    <n v="14936"/>
    <n v="175"/>
    <s v="Local Market"/>
    <s v="No"/>
    <n v="90480"/>
    <n v="34.332549138650684"/>
    <n v="94.816726113682932"/>
    <n v="54288"/>
    <n v="36192"/>
    <n v="105416"/>
  </r>
  <r>
    <s v="F1365"/>
    <x v="4"/>
    <s v="Eastern"/>
    <x v="3"/>
    <x v="0"/>
    <x v="7"/>
    <n v="2.56"/>
    <n v="73778"/>
    <n v="55045"/>
    <n v="16.7"/>
    <x v="0"/>
    <n v="0.93"/>
    <x v="2"/>
    <n v="2605"/>
    <n v="2"/>
    <n v="0.25390000000000001"/>
    <n v="25.39"/>
    <n v="61977"/>
    <n v="321"/>
    <s v="Processor"/>
    <s v="Yes"/>
    <n v="17428169"/>
    <n v="74.345616616922456"/>
    <n v="99.985105899058823"/>
    <n v="4425012.1091000009"/>
    <n v="13003156.890899999"/>
    <n v="17490146"/>
  </r>
  <r>
    <s v="F1384"/>
    <x v="4"/>
    <s v="Northern"/>
    <x v="1"/>
    <x v="0"/>
    <x v="1"/>
    <n v="0.97"/>
    <n v="8433"/>
    <n v="6648"/>
    <n v="39.4"/>
    <x v="2"/>
    <n v="1.99"/>
    <x v="1"/>
    <n v="1701"/>
    <n v="3"/>
    <n v="0.21160000000000001"/>
    <n v="21.16"/>
    <n v="21406"/>
    <n v="255"/>
    <s v="Local Market"/>
    <s v="No"/>
    <n v="1655181"/>
    <n v="77.83340204832794"/>
    <n v="99.898543887075348"/>
    <n v="350236.29960000003"/>
    <n v="1304944.7004"/>
    <n v="1676587"/>
  </r>
  <r>
    <s v="F0834"/>
    <x v="1"/>
    <s v="Kaduna"/>
    <x v="1"/>
    <x v="1"/>
    <x v="4"/>
    <n v="0.97"/>
    <n v="1242"/>
    <n v="1140"/>
    <n v="14.1"/>
    <x v="4"/>
    <n v="0.61"/>
    <x v="0"/>
    <n v="3333"/>
    <n v="3"/>
    <n v="8.1699999999999995E-2"/>
    <n v="8.17"/>
    <n v="13357"/>
    <n v="264"/>
    <s v="Local Market"/>
    <s v="No"/>
    <n v="281261"/>
    <n v="87.666733295318011"/>
    <n v="98.868704559802865"/>
    <n v="22979.023699999991"/>
    <n v="258281.97630000001"/>
    <n v="294618"/>
  </r>
  <r>
    <s v="F0772"/>
    <x v="1"/>
    <s v="Rivers"/>
    <x v="4"/>
    <x v="0"/>
    <x v="6"/>
    <n v="1.25"/>
    <n v="24280"/>
    <n v="21036"/>
    <n v="22.7"/>
    <x v="0"/>
    <n v="0.86"/>
    <x v="2"/>
    <n v="3938"/>
    <n v="3"/>
    <n v="0.1336"/>
    <n v="13.36"/>
    <n v="20572"/>
    <n v="351"/>
    <s v="Processor"/>
    <s v="Yes"/>
    <n v="7285290"/>
    <n v="86.396037264322814"/>
    <n v="99.94609807850189"/>
    <n v="973314.74399999995"/>
    <n v="6311975.2560000001"/>
    <n v="7305862"/>
  </r>
  <r>
    <s v="F0111"/>
    <x v="1"/>
    <s v="Katsina"/>
    <x v="1"/>
    <x v="1"/>
    <x v="3"/>
    <n v="3.43"/>
    <n v="6760"/>
    <n v="6057"/>
    <n v="21.1"/>
    <x v="1"/>
    <n v="1.61"/>
    <x v="0"/>
    <n v="4764"/>
    <n v="7"/>
    <n v="0.10390000000000001"/>
    <n v="10.39"/>
    <n v="56810"/>
    <n v="382"/>
    <s v="Local Market"/>
    <s v="Yes"/>
    <n v="2229063"/>
    <n v="87.382954096749913"/>
    <n v="99.791589471506072"/>
    <n v="231599.64569999999"/>
    <n v="1997463.3543"/>
    <n v="2285873"/>
  </r>
  <r>
    <s v="F1214"/>
    <x v="0"/>
    <s v="Central"/>
    <x v="1"/>
    <x v="0"/>
    <x v="5"/>
    <n v="0.6"/>
    <n v="1237"/>
    <n v="1128"/>
    <n v="42.7"/>
    <x v="1"/>
    <n v="1.89"/>
    <x v="2"/>
    <n v="9594"/>
    <n v="1"/>
    <n v="8.7799999999999989E-2"/>
    <n v="8.7799999999999994"/>
    <n v="7592"/>
    <n v="167"/>
    <s v="Local Market"/>
    <s v="No"/>
    <n v="169307"/>
    <n v="87.305098050299875"/>
    <n v="94.5765662892385"/>
    <n v="14865.154600000009"/>
    <n v="154441.84539999999"/>
    <n v="176899"/>
  </r>
  <r>
    <s v="F0065"/>
    <x v="4"/>
    <s v="Central"/>
    <x v="3"/>
    <x v="1"/>
    <x v="0"/>
    <n v="1.2"/>
    <n v="7548"/>
    <n v="5943"/>
    <n v="2.8"/>
    <x v="0"/>
    <n v="1.37"/>
    <x v="2"/>
    <n v="406"/>
    <n v="14"/>
    <n v="0.21260000000000001"/>
    <n v="21.26"/>
    <n v="16024"/>
    <n v="238"/>
    <s v="Local Market"/>
    <s v="No"/>
    <n v="1383860"/>
    <n v="77.838689777152965"/>
    <n v="99.970997596943747"/>
    <n v="294208.63599999994"/>
    <n v="1089651.3640000001"/>
    <n v="1399884"/>
  </r>
  <r>
    <s v="F1351"/>
    <x v="4"/>
    <s v="Central"/>
    <x v="0"/>
    <x v="1"/>
    <x v="1"/>
    <n v="0.89"/>
    <n v="8252"/>
    <n v="6321"/>
    <n v="10.1"/>
    <x v="1"/>
    <n v="1"/>
    <x v="0"/>
    <n v="2163"/>
    <n v="3"/>
    <n v="0.23399999999999999"/>
    <n v="23.4"/>
    <n v="11043"/>
    <n v="253"/>
    <s v="Local Market"/>
    <s v="No"/>
    <n v="1570015"/>
    <n v="76.06498243581197"/>
    <n v="99.863192874644696"/>
    <n v="367383.51"/>
    <n v="1202631.49"/>
    <n v="1581058"/>
  </r>
  <r>
    <s v="F0433"/>
    <x v="1"/>
    <s v="Lagos"/>
    <x v="1"/>
    <x v="0"/>
    <x v="5"/>
    <n v="3.67"/>
    <n v="5016"/>
    <n v="4385"/>
    <n v="20.2"/>
    <x v="2"/>
    <n v="2.06"/>
    <x v="0"/>
    <n v="738"/>
    <n v="7"/>
    <n v="0.12570000000000001"/>
    <n v="12.57"/>
    <n v="31605"/>
    <n v="173"/>
    <s v="Local Market"/>
    <s v="No"/>
    <n v="718676"/>
    <n v="83.747079667484584"/>
    <n v="99.901636853392262"/>
    <n v="90337.573199999984"/>
    <n v="628338.42680000002"/>
    <n v="750281"/>
  </r>
  <r>
    <s v="F1426"/>
    <x v="0"/>
    <s v="Savanes"/>
    <x v="1"/>
    <x v="0"/>
    <x v="2"/>
    <n v="1.02"/>
    <n v="7094"/>
    <n v="6138"/>
    <n v="2.1"/>
    <x v="0"/>
    <n v="0.99"/>
    <x v="2"/>
    <n v="273"/>
    <n v="7"/>
    <n v="0.13470000000000001"/>
    <n v="13.47"/>
    <n v="7277"/>
    <n v="82"/>
    <s v="Local Market"/>
    <s v="No"/>
    <n v="490733"/>
    <n v="85.265610108230746"/>
    <n v="99.94518182365816"/>
    <n v="66101.735100000049"/>
    <n v="424631.26489999995"/>
    <n v="498010"/>
  </r>
  <r>
    <s v="F0127"/>
    <x v="4"/>
    <s v="Northern"/>
    <x v="2"/>
    <x v="1"/>
    <x v="4"/>
    <n v="6.69"/>
    <n v="13543"/>
    <n v="12326"/>
    <n v="18.899999999999999"/>
    <x v="2"/>
    <n v="0.88"/>
    <x v="2"/>
    <n v="637"/>
    <n v="7"/>
    <n v="8.9800000000000005E-2"/>
    <n v="8.98"/>
    <n v="144628"/>
    <n v="228"/>
    <s v="Local Market"/>
    <s v="Yes"/>
    <n v="2636960"/>
    <n v="86.28743696047006"/>
    <n v="99.977099412278164"/>
    <n v="236799.00799999991"/>
    <n v="2400160.9920000001"/>
    <n v="2781588"/>
  </r>
  <r>
    <s v="F0657"/>
    <x v="4"/>
    <s v="Northern"/>
    <x v="3"/>
    <x v="1"/>
    <x v="2"/>
    <n v="4.45"/>
    <n v="59883"/>
    <n v="38408"/>
    <n v="31.6"/>
    <x v="1"/>
    <n v="1.9"/>
    <x v="2"/>
    <n v="8491"/>
    <n v="30"/>
    <n v="0.35859999999999997"/>
    <n v="35.86"/>
    <n v="33888"/>
    <n v="88"/>
    <s v="Local Market"/>
    <s v="Yes"/>
    <n v="3303726"/>
    <n v="63.488763422013449"/>
    <n v="99.745596704711815"/>
    <n v="1184716.1436000001"/>
    <n v="2119009.8563999999"/>
    <n v="3337614"/>
  </r>
  <r>
    <s v="F1068"/>
    <x v="3"/>
    <s v="Sassandra"/>
    <x v="1"/>
    <x v="1"/>
    <x v="5"/>
    <n v="3.58"/>
    <n v="4578"/>
    <n v="3657"/>
    <n v="59.3"/>
    <x v="1"/>
    <n v="1.95"/>
    <x v="2"/>
    <n v="14848"/>
    <n v="14"/>
    <n v="0.2011"/>
    <n v="20.11"/>
    <n v="30544"/>
    <n v="209"/>
    <s v="Export"/>
    <s v="Yes"/>
    <n v="711278"/>
    <n v="76.600585342575428"/>
    <n v="97.998441674687456"/>
    <n v="143038.00580000004"/>
    <n v="568239.99419999996"/>
    <n v="741822"/>
  </r>
  <r>
    <s v="F0141"/>
    <x v="4"/>
    <s v="Eastern"/>
    <x v="0"/>
    <x v="1"/>
    <x v="2"/>
    <n v="1.95"/>
    <n v="23891"/>
    <n v="14379"/>
    <n v="4.9000000000000004"/>
    <x v="0"/>
    <n v="1.06"/>
    <x v="0"/>
    <n v="736"/>
    <n v="30"/>
    <n v="0.39810000000000001"/>
    <n v="39.81"/>
    <n v="15598"/>
    <n v="123"/>
    <s v="Local Market"/>
    <s v="No"/>
    <n v="1734597"/>
    <n v="59.653577704198668"/>
    <n v="99.957947542988066"/>
    <n v="690543.06570000004"/>
    <n v="1044053.9343"/>
    <n v="1750195"/>
  </r>
  <r>
    <s v="F0414"/>
    <x v="3"/>
    <s v="Abidjan"/>
    <x v="1"/>
    <x v="0"/>
    <x v="6"/>
    <n v="0.39"/>
    <n v="6278"/>
    <n v="4958"/>
    <n v="38.299999999999997"/>
    <x v="2"/>
    <n v="1.69"/>
    <x v="0"/>
    <n v="1657"/>
    <n v="5"/>
    <n v="0.21010000000000001"/>
    <n v="21.01"/>
    <n v="12249"/>
    <n v="272"/>
    <s v="Local Market"/>
    <s v="Yes"/>
    <n v="1321185"/>
    <n v="78.264393400798241"/>
    <n v="99.875734382054162"/>
    <n v="277580.96849999996"/>
    <n v="1043604.0315"/>
    <n v="1333434"/>
  </r>
  <r>
    <s v="F0818"/>
    <x v="2"/>
    <s v="Atlantique"/>
    <x v="0"/>
    <x v="1"/>
    <x v="7"/>
    <n v="0.57999999999999996"/>
    <n v="10391"/>
    <n v="6998"/>
    <n v="14.1"/>
    <x v="1"/>
    <n v="0.51"/>
    <x v="0"/>
    <n v="3473"/>
    <n v="3"/>
    <n v="0.32650000000000001"/>
    <n v="32.65"/>
    <n v="14621"/>
    <n v="353"/>
    <s v="Local Market"/>
    <s v="Yes"/>
    <n v="2427498"/>
    <n v="66.946774624823775"/>
    <n v="99.857787437876695"/>
    <n v="792578.09700000007"/>
    <n v="1634919.9029999999"/>
    <n v="2442119"/>
  </r>
  <r>
    <s v="F0587"/>
    <x v="0"/>
    <s v="Savanes"/>
    <x v="1"/>
    <x v="0"/>
    <x v="1"/>
    <n v="1.05"/>
    <n v="11350"/>
    <n v="9083"/>
    <n v="79.599999999999994"/>
    <x v="1"/>
    <n v="3.49"/>
    <x v="1"/>
    <n v="17640"/>
    <n v="1"/>
    <n v="0.19969999999999999"/>
    <n v="19.97"/>
    <n v="16951"/>
    <n v="194"/>
    <s v="Processor"/>
    <s v="No"/>
    <n v="1709890"/>
    <n v="79.244410284444257"/>
    <n v="98.978481516248451"/>
    <n v="341465.03300000005"/>
    <n v="1368424.9669999999"/>
    <n v="1726841"/>
  </r>
  <r>
    <s v="F0070"/>
    <x v="3"/>
    <s v="Bouaké"/>
    <x v="1"/>
    <x v="0"/>
    <x v="7"/>
    <n v="1.47"/>
    <n v="35234"/>
    <n v="24829"/>
    <n v="57.2"/>
    <x v="1"/>
    <n v="2.86"/>
    <x v="0"/>
    <n v="14407"/>
    <n v="1"/>
    <n v="0.29530000000000001"/>
    <n v="29.53"/>
    <n v="35726"/>
    <n v="355"/>
    <s v="Processor"/>
    <s v="No"/>
    <n v="8676020"/>
    <n v="70.181009570297377"/>
    <n v="99.834625573335117"/>
    <n v="2562028.7060000002"/>
    <n v="6113991.2939999998"/>
    <n v="8711746"/>
  </r>
  <r>
    <s v="F0319"/>
    <x v="0"/>
    <s v="Lomé"/>
    <x v="4"/>
    <x v="1"/>
    <x v="1"/>
    <n v="2.31"/>
    <n v="13421"/>
    <n v="10981"/>
    <n v="19.600000000000001"/>
    <x v="1"/>
    <n v="1.47"/>
    <x v="0"/>
    <n v="3804"/>
    <n v="5"/>
    <n v="0.18179999999999999"/>
    <n v="18.18"/>
    <n v="42545"/>
    <n v="252"/>
    <s v="Local Market"/>
    <s v="Yes"/>
    <n v="2693191"/>
    <n v="80.547570240695748"/>
    <n v="99.860951495319725"/>
    <n v="489622.12379999971"/>
    <n v="2203568.8762000003"/>
    <n v="2735736"/>
  </r>
  <r>
    <s v="F0592"/>
    <x v="0"/>
    <s v="Kara"/>
    <x v="0"/>
    <x v="1"/>
    <x v="3"/>
    <n v="0.71"/>
    <n v="1203"/>
    <n v="985"/>
    <n v="15.9"/>
    <x v="1"/>
    <n v="0.97"/>
    <x v="0"/>
    <n v="3013"/>
    <n v="14"/>
    <n v="0.1804"/>
    <n v="18.04"/>
    <n v="18390"/>
    <n v="292"/>
    <s v="Processor"/>
    <s v="No"/>
    <n v="263341"/>
    <n v="76.610058389030669"/>
    <n v="98.930540125154849"/>
    <n v="47506.716400000005"/>
    <n v="215834.2836"/>
    <n v="281731"/>
  </r>
  <r>
    <s v="F0800"/>
    <x v="4"/>
    <s v="Greater Accra"/>
    <x v="3"/>
    <x v="1"/>
    <x v="6"/>
    <n v="8.7899999999999991"/>
    <n v="113966"/>
    <n v="89862"/>
    <n v="59.8"/>
    <x v="3"/>
    <n v="3.03"/>
    <x v="0"/>
    <n v="11155"/>
    <n v="4"/>
    <n v="0.21149999999999999"/>
    <n v="21.15"/>
    <n v="231528"/>
    <n v="358"/>
    <s v="Local Market"/>
    <s v="Yes"/>
    <n v="31606208"/>
    <n v="78.276592933618133"/>
    <n v="99.964962960934159"/>
    <n v="6684712.9920000024"/>
    <n v="24921495.007999998"/>
    <n v="31837736"/>
  </r>
  <r>
    <s v="F0177"/>
    <x v="0"/>
    <s v="Savanes"/>
    <x v="2"/>
    <x v="0"/>
    <x v="6"/>
    <n v="0.84"/>
    <n v="15588"/>
    <n v="12891"/>
    <n v="124.8"/>
    <x v="1"/>
    <n v="4.53"/>
    <x v="0"/>
    <n v="28391"/>
    <n v="1"/>
    <n v="0.17300000000000001"/>
    <n v="17.3"/>
    <n v="25832"/>
    <n v="367"/>
    <s v="Processor"/>
    <s v="No"/>
    <n v="4629465"/>
    <n v="82.241102017765982"/>
    <n v="99.390135581038123"/>
    <n v="800897.4450000003"/>
    <n v="3828567.5549999997"/>
    <n v="4655297"/>
  </r>
  <r>
    <s v="F1158"/>
    <x v="4"/>
    <s v="Central"/>
    <x v="4"/>
    <x v="0"/>
    <x v="2"/>
    <n v="0.59"/>
    <n v="4430"/>
    <n v="3567"/>
    <n v="27.2"/>
    <x v="1"/>
    <n v="1.04"/>
    <x v="0"/>
    <n v="6108"/>
    <n v="14"/>
    <n v="0.1948"/>
    <n v="19.48"/>
    <n v="5009"/>
    <n v="84"/>
    <s v="Local Market"/>
    <s v="No"/>
    <n v="285515"/>
    <n v="79.131733694978735"/>
    <n v="97.897591937327036"/>
    <n v="55618.321999999986"/>
    <n v="229896.67800000001"/>
    <n v="290524"/>
  </r>
  <r>
    <s v="F1374"/>
    <x v="0"/>
    <s v="Central"/>
    <x v="3"/>
    <x v="1"/>
    <x v="2"/>
    <n v="0.83"/>
    <n v="8785"/>
    <n v="7211"/>
    <n v="44.6"/>
    <x v="1"/>
    <n v="2.63"/>
    <x v="0"/>
    <n v="8568"/>
    <n v="7"/>
    <n v="0.17910000000000001"/>
    <n v="17.91"/>
    <n v="5154"/>
    <n v="78"/>
    <s v="Processor"/>
    <s v="No"/>
    <n v="543112"/>
    <n v="81.318309141912863"/>
    <n v="98.437254909113463"/>
    <n v="97271.359200000006"/>
    <n v="445840.64079999999"/>
    <n v="548266"/>
  </r>
  <r>
    <s v="F0729"/>
    <x v="1"/>
    <s v="Enugu"/>
    <x v="2"/>
    <x v="0"/>
    <x v="7"/>
    <n v="0.4"/>
    <n v="7778"/>
    <n v="5705"/>
    <n v="19"/>
    <x v="2"/>
    <n v="1.83"/>
    <x v="2"/>
    <n v="791"/>
    <n v="2"/>
    <n v="0.26649999999999996"/>
    <n v="26.65"/>
    <n v="10121"/>
    <n v="491"/>
    <s v="Processor"/>
    <s v="No"/>
    <n v="2762232"/>
    <n v="73.082221924841463"/>
    <n v="99.971468279833047"/>
    <n v="736134.82799999998"/>
    <n v="2026097.172"/>
    <n v="2772353"/>
  </r>
  <r>
    <s v="F0584"/>
    <x v="0"/>
    <s v="Kara"/>
    <x v="3"/>
    <x v="1"/>
    <x v="5"/>
    <n v="1.86"/>
    <n v="3386"/>
    <n v="2610"/>
    <n v="19.5"/>
    <x v="2"/>
    <n v="1.27"/>
    <x v="1"/>
    <n v="649"/>
    <n v="14"/>
    <n v="0.22889999999999999"/>
    <n v="22.89"/>
    <n v="25846"/>
    <n v="209"/>
    <s v="Export"/>
    <s v="No"/>
    <n v="513541"/>
    <n v="73.415092521695939"/>
    <n v="99.879678227321008"/>
    <n v="117549.53489999997"/>
    <n v="395991.46510000003"/>
    <n v="539387"/>
  </r>
  <r>
    <s v="F1437"/>
    <x v="3"/>
    <s v="Korhogo"/>
    <x v="2"/>
    <x v="0"/>
    <x v="4"/>
    <n v="7.81"/>
    <n v="23035"/>
    <n v="17799"/>
    <n v="15.9"/>
    <x v="1"/>
    <n v="0.5"/>
    <x v="1"/>
    <n v="3901"/>
    <n v="14"/>
    <n v="0.2273"/>
    <n v="22.73"/>
    <n v="148344"/>
    <n v="212"/>
    <s v="Local Market"/>
    <s v="No"/>
    <n v="3583410"/>
    <n v="74.198377143831024"/>
    <n v="99.895464706408831"/>
    <n v="814509.09300000034"/>
    <n v="2768900.9069999997"/>
    <n v="3731754"/>
  </r>
  <r>
    <s v="F1208"/>
    <x v="1"/>
    <s v="Rivers"/>
    <x v="4"/>
    <x v="0"/>
    <x v="7"/>
    <n v="1.36"/>
    <n v="29424"/>
    <n v="20025"/>
    <n v="35.299999999999997"/>
    <x v="1"/>
    <n v="2.35"/>
    <x v="1"/>
    <n v="10203"/>
    <n v="2"/>
    <n v="0.31940000000000002"/>
    <n v="31.94"/>
    <n v="41771"/>
    <n v="372"/>
    <s v="Local Market"/>
    <s v="No"/>
    <n v="7322833"/>
    <n v="67.673973234677646"/>
    <n v="99.861458946061461"/>
    <n v="2338912.8602"/>
    <n v="4983920.1398"/>
    <n v="7364604"/>
  </r>
  <r>
    <s v="F0357"/>
    <x v="4"/>
    <s v="Eastern"/>
    <x v="3"/>
    <x v="1"/>
    <x v="3"/>
    <n v="2.75"/>
    <n v="5413"/>
    <n v="2165"/>
    <n v="5.7"/>
    <x v="0"/>
    <n v="0.28000000000000003"/>
    <x v="0"/>
    <n v="794"/>
    <n v="60"/>
    <n v="0.6"/>
    <n v="60"/>
    <n v="55559"/>
    <n v="278"/>
    <s v="Local Market"/>
    <s v="No"/>
    <n v="539499"/>
    <n v="36.265305230750613"/>
    <n v="99.866567628701745"/>
    <n v="323699.40000000002"/>
    <n v="215799.6"/>
    <n v="595058"/>
  </r>
  <r>
    <s v="F1199"/>
    <x v="2"/>
    <s v="Atlantique"/>
    <x v="4"/>
    <x v="1"/>
    <x v="1"/>
    <n v="3.31"/>
    <n v="27411"/>
    <n v="20560"/>
    <n v="24"/>
    <x v="2"/>
    <n v="0.89"/>
    <x v="1"/>
    <n v="941"/>
    <n v="4"/>
    <n v="0.24989999999999998"/>
    <n v="24.99"/>
    <n v="64985"/>
    <n v="297"/>
    <s v="Local Market"/>
    <s v="No"/>
    <n v="5979331"/>
    <n v="74.203535736715281"/>
    <n v="99.984431654466775"/>
    <n v="1494234.8169"/>
    <n v="4485096.1831"/>
    <n v="6044316"/>
  </r>
  <r>
    <s v="F1190"/>
    <x v="0"/>
    <s v="Plateaux"/>
    <x v="2"/>
    <x v="0"/>
    <x v="2"/>
    <n v="0.32"/>
    <n v="4911"/>
    <n v="4193"/>
    <n v="13.5"/>
    <x v="1"/>
    <n v="1.63"/>
    <x v="0"/>
    <n v="2781"/>
    <n v="3"/>
    <n v="0.14599999999999999"/>
    <n v="14.6"/>
    <n v="3758"/>
    <n v="88"/>
    <s v="Local Market"/>
    <s v="Yes"/>
    <n v="358756"/>
    <n v="84.51470122533199"/>
    <n v="99.232857213790354"/>
    <n v="52378.375999999989"/>
    <n v="306377.62400000001"/>
    <n v="362514"/>
  </r>
  <r>
    <s v="F1274"/>
    <x v="2"/>
    <s v="Zou"/>
    <x v="3"/>
    <x v="0"/>
    <x v="1"/>
    <n v="0.67"/>
    <n v="5639"/>
    <n v="4509"/>
    <n v="1"/>
    <x v="0"/>
    <n v="1.06"/>
    <x v="0"/>
    <n v="200"/>
    <n v="4"/>
    <n v="0.20030000000000001"/>
    <n v="20.03"/>
    <n v="9847"/>
    <n v="221"/>
    <s v="Processor"/>
    <s v="No"/>
    <n v="976478"/>
    <n v="79.171617529718901"/>
    <n v="99.979722708032341"/>
    <n v="195588.54340000008"/>
    <n v="780889.45659999992"/>
    <n v="986325"/>
  </r>
  <r>
    <s v="F0564"/>
    <x v="2"/>
    <s v="Mono"/>
    <x v="0"/>
    <x v="0"/>
    <x v="6"/>
    <n v="9.58"/>
    <n v="155447"/>
    <n v="128492"/>
    <n v="65.7"/>
    <x v="0"/>
    <n v="2.92"/>
    <x v="1"/>
    <n v="8415"/>
    <n v="4"/>
    <n v="0.1734"/>
    <n v="17.34"/>
    <n v="303655"/>
    <n v="370"/>
    <s v="Local Market"/>
    <s v="Yes"/>
    <n v="46754550"/>
    <n v="82.126615390451036"/>
    <n v="99.982117889962012"/>
    <n v="8107238.9699999988"/>
    <n v="38647311.030000001"/>
    <n v="47058205"/>
  </r>
  <r>
    <s v="F0986"/>
    <x v="3"/>
    <s v="Bouaké"/>
    <x v="2"/>
    <x v="1"/>
    <x v="6"/>
    <n v="2.5"/>
    <n v="39527"/>
    <n v="33250"/>
    <n v="1"/>
    <x v="2"/>
    <n v="0.42"/>
    <x v="0"/>
    <n v="200"/>
    <n v="2"/>
    <n v="0.1588"/>
    <n v="15.88"/>
    <n v="39654"/>
    <n v="402"/>
    <s v="Local Market"/>
    <s v="Yes"/>
    <n v="13192981"/>
    <n v="83.867919104547212"/>
    <n v="99.99848858522887"/>
    <n v="2095045.3827999998"/>
    <n v="11097935.6172"/>
    <n v="13232635"/>
  </r>
  <r>
    <s v="F0855"/>
    <x v="4"/>
    <s v="Central"/>
    <x v="1"/>
    <x v="0"/>
    <x v="1"/>
    <n v="4.32"/>
    <n v="45293"/>
    <n v="34350"/>
    <n v="8.6"/>
    <x v="1"/>
    <n v="1.1499999999999999"/>
    <x v="1"/>
    <n v="1815"/>
    <n v="3"/>
    <n v="0.24160000000000001"/>
    <n v="24.16"/>
    <n v="96801"/>
    <n v="267"/>
    <s v="Local Market"/>
    <s v="No"/>
    <n v="8981120"/>
    <n v="75.03129194448816"/>
    <n v="99.980006435394188"/>
    <n v="2169838.5920000002"/>
    <n v="6811281.4079999998"/>
    <n v="9077921"/>
  </r>
  <r>
    <s v="F1167"/>
    <x v="0"/>
    <s v="Kara"/>
    <x v="0"/>
    <x v="0"/>
    <x v="2"/>
    <n v="1.44"/>
    <n v="17128"/>
    <n v="10662"/>
    <n v="3.6"/>
    <x v="2"/>
    <n v="0.97"/>
    <x v="2"/>
    <n v="200"/>
    <n v="30"/>
    <n v="0.3775"/>
    <n v="37.75"/>
    <n v="14453"/>
    <n v="101"/>
    <s v="Local Market"/>
    <s v="No"/>
    <n v="1051441"/>
    <n v="61.405920523053894"/>
    <n v="99.981236408123124"/>
    <n v="396918.97749999992"/>
    <n v="654522.02250000008"/>
    <n v="1065894"/>
  </r>
  <r>
    <s v="F0460"/>
    <x v="3"/>
    <s v="Sassandra"/>
    <x v="0"/>
    <x v="0"/>
    <x v="1"/>
    <n v="2.85"/>
    <n v="29893"/>
    <n v="24270"/>
    <n v="51.8"/>
    <x v="1"/>
    <n v="1.68"/>
    <x v="2"/>
    <n v="12706"/>
    <n v="2"/>
    <n v="0.18809999999999999"/>
    <n v="18.809999999999999"/>
    <n v="44607"/>
    <n v="269"/>
    <s v="Processor"/>
    <s v="Yes"/>
    <n v="6406031"/>
    <n v="80.628560599742229"/>
    <n v="99.803027235445555"/>
    <n v="1204974.4310999997"/>
    <n v="5201056.5689000003"/>
    <n v="6450638"/>
  </r>
  <r>
    <s v="F0882"/>
    <x v="4"/>
    <s v="Greater Accra"/>
    <x v="3"/>
    <x v="0"/>
    <x v="7"/>
    <n v="1.1399999999999999"/>
    <n v="15277"/>
    <n v="10858"/>
    <n v="94.1"/>
    <x v="1"/>
    <n v="3.45"/>
    <x v="0"/>
    <n v="25116"/>
    <n v="2"/>
    <n v="0.28920000000000001"/>
    <n v="28.92"/>
    <n v="39723"/>
    <n v="337"/>
    <s v="Local Market"/>
    <s v="Yes"/>
    <n v="3557716"/>
    <n v="70.295133087732694"/>
    <n v="99.301836667696094"/>
    <n v="1028891.4671999998"/>
    <n v="2528824.5328000002"/>
    <n v="3597439"/>
  </r>
  <r>
    <s v="F1419"/>
    <x v="0"/>
    <s v="Savanes"/>
    <x v="0"/>
    <x v="1"/>
    <x v="6"/>
    <n v="1.18"/>
    <n v="16716"/>
    <n v="13837"/>
    <n v="12"/>
    <x v="1"/>
    <n v="1.21"/>
    <x v="0"/>
    <n v="2419"/>
    <n v="1"/>
    <n v="0.17219999999999999"/>
    <n v="17.22"/>
    <n v="25692"/>
    <n v="290"/>
    <s v="Local Market"/>
    <s v="No"/>
    <n v="3944492"/>
    <n v="82.244311034450789"/>
    <n v="99.93907083399661"/>
    <n v="679241.52240000013"/>
    <n v="3265250.4775999999"/>
    <n v="3970184"/>
  </r>
  <r>
    <s v="F0336"/>
    <x v="4"/>
    <s v="Eastern"/>
    <x v="3"/>
    <x v="0"/>
    <x v="4"/>
    <n v="0.99"/>
    <n v="1678"/>
    <n v="671"/>
    <n v="1.7"/>
    <x v="2"/>
    <n v="1.46"/>
    <x v="0"/>
    <n v="200"/>
    <n v="60"/>
    <n v="0.6"/>
    <n v="60"/>
    <n v="18236"/>
    <n v="259"/>
    <s v="Local Market"/>
    <s v="No"/>
    <n v="153616"/>
    <n v="35.755417452226332"/>
    <n v="99.883620789982075"/>
    <n v="92169.600000000006"/>
    <n v="61446.400000000001"/>
    <n v="171852"/>
  </r>
  <r>
    <s v="F0042"/>
    <x v="0"/>
    <s v="Lomé"/>
    <x v="1"/>
    <x v="0"/>
    <x v="0"/>
    <n v="2.64"/>
    <n v="25441"/>
    <n v="22291"/>
    <n v="62.6"/>
    <x v="0"/>
    <n v="2.7"/>
    <x v="0"/>
    <n v="8623"/>
    <n v="7"/>
    <n v="0.12380000000000001"/>
    <n v="12.38"/>
    <n v="31274"/>
    <n v="214"/>
    <s v="Local Market"/>
    <s v="Yes"/>
    <n v="4682675"/>
    <n v="87.038698021552634"/>
    <n v="99.817074813495012"/>
    <n v="579715.16500000004"/>
    <n v="4102959.835"/>
    <n v="4713949"/>
  </r>
  <r>
    <s v="F0606"/>
    <x v="2"/>
    <s v="Atlantique"/>
    <x v="4"/>
    <x v="0"/>
    <x v="4"/>
    <n v="0.68"/>
    <n v="1375"/>
    <n v="1121"/>
    <n v="34.1"/>
    <x v="0"/>
    <n v="1.24"/>
    <x v="2"/>
    <n v="4531"/>
    <n v="14"/>
    <n v="0.18440000000000001"/>
    <n v="18.440000000000001"/>
    <n v="13306"/>
    <n v="213"/>
    <s v="Local Market"/>
    <s v="No"/>
    <n v="218549"/>
    <n v="76.879327338207077"/>
    <n v="98.045761359470362"/>
    <n v="40300.435599999997"/>
    <n v="178248.5644"/>
    <n v="231855"/>
  </r>
  <r>
    <s v="F0875"/>
    <x v="1"/>
    <s v="Kano"/>
    <x v="2"/>
    <x v="0"/>
    <x v="6"/>
    <n v="5.41"/>
    <n v="98624"/>
    <n v="78692"/>
    <n v="54.2"/>
    <x v="3"/>
    <n v="3.46"/>
    <x v="0"/>
    <n v="10186"/>
    <n v="3"/>
    <n v="0.2021"/>
    <n v="20.21"/>
    <n v="91673"/>
    <n v="306"/>
    <s v="Local Market"/>
    <s v="No"/>
    <n v="23737096"/>
    <n v="79.483035394736518"/>
    <n v="99.957253352030065"/>
    <n v="4797267.1015999988"/>
    <n v="18939828.898400001"/>
    <n v="23828769"/>
  </r>
  <r>
    <s v="F0821"/>
    <x v="1"/>
    <s v="Kaduna"/>
    <x v="0"/>
    <x v="0"/>
    <x v="1"/>
    <n v="2.0699999999999998"/>
    <n v="11304"/>
    <n v="8856"/>
    <n v="23.7"/>
    <x v="3"/>
    <n v="1.03"/>
    <x v="2"/>
    <n v="4900"/>
    <n v="1"/>
    <n v="0.2165"/>
    <n v="21.65"/>
    <n v="36827"/>
    <n v="310"/>
    <s v="Local Market"/>
    <s v="Yes"/>
    <n v="2676180"/>
    <n v="77.28645853106903"/>
    <n v="99.819388597228098"/>
    <n v="579392.97"/>
    <n v="2096787.03"/>
    <n v="2713007"/>
  </r>
  <r>
    <s v="F0697"/>
    <x v="0"/>
    <s v="Central"/>
    <x v="0"/>
    <x v="0"/>
    <x v="7"/>
    <n v="2.2400000000000002"/>
    <n v="46407"/>
    <n v="33589"/>
    <n v="85.1"/>
    <x v="1"/>
    <n v="3.47"/>
    <x v="0"/>
    <n v="17044"/>
    <n v="1"/>
    <n v="0.2762"/>
    <n v="27.62"/>
    <n v="66905"/>
    <n v="419"/>
    <s v="Local Market"/>
    <s v="No"/>
    <n v="13849105"/>
    <n v="72.032013479438433"/>
    <n v="99.877522364528332"/>
    <n v="3825122.8010000009"/>
    <n v="10023982.198999999"/>
    <n v="13916010"/>
  </r>
  <r>
    <s v="F1245"/>
    <x v="3"/>
    <s v="Yamoussoukro"/>
    <x v="2"/>
    <x v="0"/>
    <x v="4"/>
    <n v="0.26"/>
    <n v="525"/>
    <n v="421"/>
    <n v="2.6"/>
    <x v="2"/>
    <n v="0.82"/>
    <x v="2"/>
    <n v="200"/>
    <n v="14"/>
    <n v="0.19670000000000001"/>
    <n v="19.670000000000002"/>
    <n v="4199"/>
    <n v="250"/>
    <s v="Local Market"/>
    <s v="Yes"/>
    <n v="99799"/>
    <n v="77.086613877189947"/>
    <n v="99.807688609396337"/>
    <n v="19630.463300000003"/>
    <n v="80168.536699999997"/>
    <n v="103998"/>
  </r>
  <r>
    <s v="F0160"/>
    <x v="1"/>
    <s v="Enugu"/>
    <x v="0"/>
    <x v="1"/>
    <x v="4"/>
    <n v="2.87"/>
    <n v="6741"/>
    <n v="6197"/>
    <n v="1.9"/>
    <x v="2"/>
    <n v="1.41"/>
    <x v="2"/>
    <n v="200"/>
    <n v="7"/>
    <n v="8.0600000000000005E-2"/>
    <n v="8.06"/>
    <n v="54068"/>
    <n v="316"/>
    <s v="Local Market"/>
    <s v="No"/>
    <n v="1884402"/>
    <n v="89.375600282697178"/>
    <n v="99.989682584718878"/>
    <n v="151882.8012000001"/>
    <n v="1732519.1987999999"/>
    <n v="1938470"/>
  </r>
  <r>
    <s v="F1499"/>
    <x v="3"/>
    <s v="Korhogo"/>
    <x v="0"/>
    <x v="1"/>
    <x v="5"/>
    <n v="0.71"/>
    <n v="687"/>
    <n v="605"/>
    <n v="33.799999999999997"/>
    <x v="0"/>
    <n v="2.0699999999999998"/>
    <x v="2"/>
    <n v="4434"/>
    <n v="7"/>
    <n v="0.1186"/>
    <n v="11.86"/>
    <n v="7396"/>
    <n v="241"/>
    <s v="Local Market"/>
    <s v="No"/>
    <n v="132517"/>
    <n v="83.480794350775128"/>
    <n v="96.830887765968853"/>
    <n v="15716.516199999998"/>
    <n v="116800.4838"/>
    <n v="139913"/>
  </r>
  <r>
    <s v="F0901"/>
    <x v="0"/>
    <s v="Kara"/>
    <x v="4"/>
    <x v="0"/>
    <x v="2"/>
    <n v="1.26"/>
    <n v="19889"/>
    <n v="15103"/>
    <n v="4.0999999999999996"/>
    <x v="1"/>
    <n v="0.44"/>
    <x v="0"/>
    <n v="758"/>
    <n v="14"/>
    <n v="0.24059999999999998"/>
    <n v="24.06"/>
    <n v="7745"/>
    <n v="113"/>
    <s v="Processor"/>
    <s v="Yes"/>
    <n v="1681070"/>
    <n v="75.591734914718316"/>
    <n v="99.955116457397637"/>
    <n v="404465.44199999981"/>
    <n v="1276604.5580000002"/>
    <n v="1688815"/>
  </r>
  <r>
    <s v="F1205"/>
    <x v="0"/>
    <s v="Central"/>
    <x v="1"/>
    <x v="0"/>
    <x v="7"/>
    <n v="2.4300000000000002"/>
    <n v="48926"/>
    <n v="34644"/>
    <n v="9.1999999999999993"/>
    <x v="4"/>
    <n v="0.76"/>
    <x v="0"/>
    <n v="1563"/>
    <n v="2"/>
    <n v="0.29189999999999999"/>
    <n v="29.19"/>
    <n v="68038"/>
    <n v="355"/>
    <s v="Local Market"/>
    <s v="Yes"/>
    <n v="12106033"/>
    <n v="70.414259677802107"/>
    <n v="99.98716123801151"/>
    <n v="3533751.0327000003"/>
    <n v="8572281.9672999997"/>
    <n v="12174071"/>
  </r>
  <r>
    <s v="F0888"/>
    <x v="4"/>
    <s v="Northern"/>
    <x v="0"/>
    <x v="0"/>
    <x v="5"/>
    <n v="1.1000000000000001"/>
    <n v="2053"/>
    <n v="1677"/>
    <n v="2.9"/>
    <x v="2"/>
    <n v="0.09"/>
    <x v="0"/>
    <n v="200"/>
    <n v="14"/>
    <n v="0.1827"/>
    <n v="18.27"/>
    <n v="8381"/>
    <n v="257"/>
    <s v="Processor"/>
    <s v="Yes"/>
    <n v="418099"/>
    <n v="80.123877485462387"/>
    <n v="99.953104483211405"/>
    <n v="76386.687299999991"/>
    <n v="341712.31270000001"/>
    <n v="426480"/>
  </r>
  <r>
    <s v="F0200"/>
    <x v="2"/>
    <s v="Mono"/>
    <x v="0"/>
    <x v="0"/>
    <x v="0"/>
    <n v="1.1000000000000001"/>
    <n v="8540"/>
    <n v="7532"/>
    <n v="20.2"/>
    <x v="0"/>
    <n v="1.75"/>
    <x v="2"/>
    <n v="2667"/>
    <n v="7"/>
    <n v="0.11800000000000001"/>
    <n v="11.8"/>
    <n v="10682"/>
    <n v="306"/>
    <s v="Local Market"/>
    <s v="No"/>
    <n v="2268396"/>
    <n v="87.786608093272804"/>
    <n v="99.882978994137105"/>
    <n v="267670.72799999989"/>
    <n v="2000725.2720000001"/>
    <n v="2279078"/>
  </r>
  <r>
    <s v="F1004"/>
    <x v="2"/>
    <s v="Zou"/>
    <x v="0"/>
    <x v="1"/>
    <x v="1"/>
    <n v="3.14"/>
    <n v="26208"/>
    <n v="20528"/>
    <n v="56.8"/>
    <x v="3"/>
    <n v="2.52"/>
    <x v="0"/>
    <n v="8413"/>
    <n v="3"/>
    <n v="0.2167"/>
    <n v="21.67"/>
    <n v="42832"/>
    <n v="284"/>
    <s v="Local Market"/>
    <s v="Yes"/>
    <n v="5720408"/>
    <n v="77.747856872176072"/>
    <n v="99.85402308423734"/>
    <n v="1239612.4135999996"/>
    <n v="4480795.5864000004"/>
    <n v="5763240"/>
  </r>
  <r>
    <s v="F1129"/>
    <x v="2"/>
    <s v="Borgou"/>
    <x v="0"/>
    <x v="0"/>
    <x v="0"/>
    <n v="5.71"/>
    <n v="43387"/>
    <n v="38588"/>
    <n v="4.7"/>
    <x v="1"/>
    <n v="1.1399999999999999"/>
    <x v="0"/>
    <n v="1007"/>
    <n v="3"/>
    <n v="0.1106"/>
    <n v="11.06"/>
    <n v="104235"/>
    <n v="318"/>
    <s v="Local Market"/>
    <s v="Yes"/>
    <n v="12043033"/>
    <n v="88.176811034382382"/>
    <n v="99.991710070116184"/>
    <n v="1331959.4497999996"/>
    <n v="10711073.5502"/>
    <n v="12147268"/>
  </r>
  <r>
    <s v="F0139"/>
    <x v="2"/>
    <s v="Zou"/>
    <x v="1"/>
    <x v="0"/>
    <x v="6"/>
    <n v="7.61"/>
    <n v="126753"/>
    <n v="99209"/>
    <n v="45.1"/>
    <x v="1"/>
    <n v="1.88"/>
    <x v="1"/>
    <n v="10483"/>
    <n v="3"/>
    <n v="0.21729999999999999"/>
    <n v="21.73"/>
    <n v="130385"/>
    <n v="274"/>
    <s v="Local Market"/>
    <s v="Yes"/>
    <n v="26770566"/>
    <n v="77.890636684926108"/>
    <n v="99.961031117450077"/>
    <n v="5817243.9918000028"/>
    <n v="20953322.008199997"/>
    <n v="26900951"/>
  </r>
  <r>
    <s v="F0666"/>
    <x v="0"/>
    <s v="Kara"/>
    <x v="0"/>
    <x v="1"/>
    <x v="6"/>
    <n v="0.82"/>
    <n v="8354"/>
    <n v="6866"/>
    <n v="30.1"/>
    <x v="2"/>
    <n v="1.38"/>
    <x v="1"/>
    <n v="995"/>
    <n v="3"/>
    <n v="0.17800000000000002"/>
    <n v="17.8"/>
    <n v="22871"/>
    <n v="393"/>
    <s v="Local Market"/>
    <s v="Yes"/>
    <n v="2647489"/>
    <n v="81.495976497550899"/>
    <n v="99.962739106337722"/>
    <n v="471253.0419999999"/>
    <n v="2176235.9580000001"/>
    <n v="2670360"/>
  </r>
  <r>
    <s v="F0004"/>
    <x v="1"/>
    <s v="Kaduna"/>
    <x v="3"/>
    <x v="1"/>
    <x v="6"/>
    <n v="2.56"/>
    <n v="34565"/>
    <n v="28032"/>
    <n v="28"/>
    <x v="1"/>
    <n v="1.1100000000000001"/>
    <x v="0"/>
    <n v="7123"/>
    <n v="2"/>
    <n v="0.18899999999999997"/>
    <n v="18.899999999999999"/>
    <n v="43369"/>
    <n v="319"/>
    <s v="Processor"/>
    <s v="Yes"/>
    <n v="8802294"/>
    <n v="80.702378487627215"/>
    <n v="99.919474662328881"/>
    <n v="1663633.5659999996"/>
    <n v="7138660.4340000004"/>
    <n v="8845663"/>
  </r>
  <r>
    <s v="F0585"/>
    <x v="4"/>
    <s v="Eastern"/>
    <x v="1"/>
    <x v="0"/>
    <x v="2"/>
    <n v="2.61"/>
    <n v="30063"/>
    <n v="18338"/>
    <n v="15.5"/>
    <x v="0"/>
    <n v="1.04"/>
    <x v="0"/>
    <n v="1907"/>
    <n v="30"/>
    <n v="0.39"/>
    <n v="39"/>
    <n v="32584"/>
    <n v="79"/>
    <s v="Local Market"/>
    <s v="No"/>
    <n v="1399724"/>
    <n v="59.612292886725484"/>
    <n v="99.866858245572871"/>
    <n v="545892.36"/>
    <n v="853831.64"/>
    <n v="1432308"/>
  </r>
  <r>
    <s v="F1477"/>
    <x v="4"/>
    <s v="Ashanti"/>
    <x v="1"/>
    <x v="1"/>
    <x v="4"/>
    <n v="1.87"/>
    <n v="4468"/>
    <n v="3459"/>
    <n v="3.8"/>
    <x v="2"/>
    <n v="0.82"/>
    <x v="2"/>
    <n v="200"/>
    <n v="14"/>
    <n v="0.22570000000000001"/>
    <n v="22.57"/>
    <n v="27533"/>
    <n v="232"/>
    <s v="Local Market"/>
    <s v="No"/>
    <n v="766731"/>
    <n v="74.745904799915394"/>
    <n v="99.974819455495904"/>
    <n v="173051.18669999996"/>
    <n v="593679.81330000004"/>
    <n v="794264"/>
  </r>
  <r>
    <s v="F0202"/>
    <x v="0"/>
    <s v="Savanes"/>
    <x v="0"/>
    <x v="0"/>
    <x v="1"/>
    <n v="0.46"/>
    <n v="2796"/>
    <n v="2185"/>
    <n v="3.2"/>
    <x v="4"/>
    <n v="0.12"/>
    <x v="2"/>
    <n v="477"/>
    <n v="4"/>
    <n v="0.21840000000000001"/>
    <n v="21.84"/>
    <n v="9943"/>
    <n v="319"/>
    <s v="Local Market"/>
    <s v="No"/>
    <n v="679625"/>
    <n v="77.032997470880332"/>
    <n v="99.930826256438806"/>
    <n v="148430.09999999998"/>
    <n v="531194.9"/>
    <n v="689568"/>
  </r>
  <r>
    <s v="F0921"/>
    <x v="0"/>
    <s v="Kara"/>
    <x v="1"/>
    <x v="1"/>
    <x v="6"/>
    <n v="1.43"/>
    <n v="15195"/>
    <n v="12339"/>
    <n v="13.7"/>
    <x v="1"/>
    <n v="1.58"/>
    <x v="0"/>
    <n v="2895"/>
    <n v="3"/>
    <n v="0.18789999999999998"/>
    <n v="18.79"/>
    <n v="34990"/>
    <n v="303"/>
    <s v="Local Market"/>
    <s v="Yes"/>
    <n v="3663445"/>
    <n v="80.441691810184579"/>
    <n v="99.921723647975426"/>
    <n v="688361.31550000003"/>
    <n v="2975083.6845"/>
    <n v="3698435"/>
  </r>
  <r>
    <s v="F0669"/>
    <x v="3"/>
    <s v="Yamoussoukro"/>
    <x v="0"/>
    <x v="0"/>
    <x v="4"/>
    <n v="1.73"/>
    <n v="5450"/>
    <n v="4482"/>
    <n v="10.8"/>
    <x v="1"/>
    <n v="0.35"/>
    <x v="0"/>
    <n v="3004"/>
    <n v="14"/>
    <n v="0.17760000000000001"/>
    <n v="17.760000000000002"/>
    <n v="35931"/>
    <n v="252"/>
    <s v="Local Market"/>
    <s v="Yes"/>
    <n v="1079235"/>
    <n v="79.590201279450781"/>
    <n v="99.730623064189544"/>
    <n v="191672.13599999994"/>
    <n v="887562.86400000006"/>
    <n v="1115166"/>
  </r>
  <r>
    <s v="F0360"/>
    <x v="3"/>
    <s v="Bouaké"/>
    <x v="2"/>
    <x v="0"/>
    <x v="3"/>
    <n v="1.3"/>
    <n v="3502"/>
    <n v="2931"/>
    <n v="5.7"/>
    <x v="2"/>
    <n v="0.47"/>
    <x v="0"/>
    <n v="236"/>
    <n v="7"/>
    <n v="0.16300000000000001"/>
    <n v="16.3"/>
    <n v="31608"/>
    <n v="420"/>
    <s v="Local Market"/>
    <s v="Yes"/>
    <n v="1186866"/>
    <n v="81.528768114871554"/>
    <n v="99.980631511218135"/>
    <n v="193459.15800000005"/>
    <n v="993406.84199999995"/>
    <n v="1218474"/>
  </r>
  <r>
    <s v="F0187"/>
    <x v="2"/>
    <s v="Zou"/>
    <x v="0"/>
    <x v="1"/>
    <x v="1"/>
    <n v="0.31"/>
    <n v="1519"/>
    <n v="1185"/>
    <n v="13.9"/>
    <x v="0"/>
    <n v="0.51"/>
    <x v="1"/>
    <n v="1605"/>
    <n v="2"/>
    <n v="0.21940000000000001"/>
    <n v="21.94"/>
    <n v="5025"/>
    <n v="257"/>
    <s v="Local Market"/>
    <s v="No"/>
    <n v="294870"/>
    <n v="76.752037213024565"/>
    <n v="99.464812684439551"/>
    <n v="64694.478000000003"/>
    <n v="230175.522"/>
    <n v="299895"/>
  </r>
  <r>
    <s v="F0725"/>
    <x v="3"/>
    <s v="Abidjan"/>
    <x v="3"/>
    <x v="0"/>
    <x v="4"/>
    <n v="4.1100000000000003"/>
    <n v="10513"/>
    <n v="8372"/>
    <n v="20.399999999999999"/>
    <x v="1"/>
    <n v="0.67"/>
    <x v="0"/>
    <n v="4680"/>
    <n v="14"/>
    <n v="0.2036"/>
    <n v="20.36"/>
    <n v="83546"/>
    <n v="224"/>
    <s v="Local Market"/>
    <s v="No"/>
    <n v="1768349"/>
    <n v="76.047137856087957"/>
    <n v="99.747285888238807"/>
    <n v="360035.85639999993"/>
    <n v="1408313.1436000001"/>
    <n v="1851895"/>
  </r>
  <r>
    <s v="F1105"/>
    <x v="4"/>
    <s v="Central"/>
    <x v="1"/>
    <x v="0"/>
    <x v="4"/>
    <n v="0.64"/>
    <n v="837"/>
    <n v="334"/>
    <n v="28.6"/>
    <x v="0"/>
    <n v="1.22"/>
    <x v="2"/>
    <n v="4123"/>
    <n v="60"/>
    <n v="0.6"/>
    <n v="60"/>
    <n v="8812"/>
    <n v="240"/>
    <s v="Local Market"/>
    <s v="No"/>
    <n v="66424"/>
    <n v="35.315008772396197"/>
    <n v="94.519910681056942"/>
    <n v="39854.399999999994"/>
    <n v="26569.600000000002"/>
    <n v="75236"/>
  </r>
  <r>
    <s v="F0350"/>
    <x v="1"/>
    <s v="Katsina"/>
    <x v="3"/>
    <x v="0"/>
    <x v="4"/>
    <n v="0.95"/>
    <n v="2505"/>
    <n v="1690"/>
    <n v="1"/>
    <x v="1"/>
    <n v="0.98"/>
    <x v="0"/>
    <n v="268"/>
    <n v="30"/>
    <n v="0.3251"/>
    <n v="32.51"/>
    <n v="18749"/>
    <n v="282"/>
    <s v="Local Market"/>
    <s v="No"/>
    <n v="452798"/>
    <n v="64.806555910651539"/>
    <n v="99.943165792593319"/>
    <n v="147204.6298"/>
    <n v="305593.3702"/>
    <n v="471547"/>
  </r>
  <r>
    <s v="F1307"/>
    <x v="3"/>
    <s v="Abidjan"/>
    <x v="1"/>
    <x v="0"/>
    <x v="6"/>
    <n v="0.9"/>
    <n v="10633"/>
    <n v="8845"/>
    <n v="11.1"/>
    <x v="1"/>
    <n v="0.92"/>
    <x v="0"/>
    <n v="3027"/>
    <n v="3"/>
    <n v="0.1681"/>
    <n v="16.809999999999999"/>
    <n v="17818"/>
    <n v="257"/>
    <s v="Export"/>
    <s v="No"/>
    <n v="2229589"/>
    <n v="82.530449050839479"/>
    <n v="99.865311445590407"/>
    <n v="374793.91090000002"/>
    <n v="1854795.0891"/>
    <n v="2247407"/>
  </r>
  <r>
    <s v="F1098"/>
    <x v="1"/>
    <s v="Enugu"/>
    <x v="3"/>
    <x v="1"/>
    <x v="0"/>
    <n v="3.06"/>
    <n v="27579"/>
    <n v="16638"/>
    <n v="7.4"/>
    <x v="2"/>
    <n v="0.87"/>
    <x v="0"/>
    <n v="269"/>
    <n v="30"/>
    <n v="0.3967"/>
    <n v="39.67"/>
    <n v="53675"/>
    <n v="270"/>
    <s v="Local Market"/>
    <s v="Yes"/>
    <n v="4393394"/>
    <n v="59.601832132579901"/>
    <n v="99.993951072043188"/>
    <n v="1742859.3998000002"/>
    <n v="2650534.6001999998"/>
    <n v="4447069"/>
  </r>
  <r>
    <s v="F0995"/>
    <x v="1"/>
    <s v="Oyo"/>
    <x v="1"/>
    <x v="1"/>
    <x v="4"/>
    <n v="4.3099999999999996"/>
    <n v="7674"/>
    <n v="5631"/>
    <n v="4.5"/>
    <x v="0"/>
    <n v="0.5"/>
    <x v="0"/>
    <n v="609"/>
    <n v="14"/>
    <n v="0.2661"/>
    <n v="26.61"/>
    <n v="47080"/>
    <n v="240"/>
    <s v="Local Market"/>
    <s v="Yes"/>
    <n v="1290237"/>
    <n v="70.806318494418292"/>
    <n v="99.954461058971049"/>
    <n v="343332.06570000004"/>
    <n v="946904.93429999996"/>
    <n v="1337317"/>
  </r>
  <r>
    <s v="F0876"/>
    <x v="4"/>
    <s v="Eastern"/>
    <x v="0"/>
    <x v="1"/>
    <x v="3"/>
    <n v="4.92"/>
    <n v="13036"/>
    <n v="10607"/>
    <n v="78.599999999999994"/>
    <x v="0"/>
    <n v="2.86"/>
    <x v="2"/>
    <n v="11231"/>
    <n v="14"/>
    <n v="0.18629999999999999"/>
    <n v="18.63"/>
    <n v="109297"/>
    <n v="309"/>
    <s v="Processor"/>
    <s v="No"/>
    <n v="3124260"/>
    <n v="78.619624209500543"/>
    <n v="99.652673510935486"/>
    <n v="582049.63800000027"/>
    <n v="2542210.3619999997"/>
    <n v="3233557"/>
  </r>
  <r>
    <s v="F1052"/>
    <x v="2"/>
    <s v="Atlantique"/>
    <x v="4"/>
    <x v="0"/>
    <x v="0"/>
    <n v="0.88"/>
    <n v="9137"/>
    <n v="3654"/>
    <n v="11.3"/>
    <x v="1"/>
    <n v="0.57999999999999996"/>
    <x v="2"/>
    <n v="2663"/>
    <n v="60"/>
    <n v="0.6"/>
    <n v="60"/>
    <n v="7634"/>
    <n v="299"/>
    <s v="Local Market"/>
    <s v="Yes"/>
    <n v="1071324"/>
    <n v="39.716986203355461"/>
    <n v="99.753187797856825"/>
    <n v="642794.39999999991"/>
    <n v="428529.60000000003"/>
    <n v="1078958"/>
  </r>
  <r>
    <s v="F1173"/>
    <x v="0"/>
    <s v="Kara"/>
    <x v="2"/>
    <x v="0"/>
    <x v="0"/>
    <n v="0.99"/>
    <n v="6362"/>
    <n v="3952"/>
    <n v="33.299999999999997"/>
    <x v="4"/>
    <n v="1.86"/>
    <x v="0"/>
    <n v="5650"/>
    <n v="30"/>
    <n v="0.37880000000000003"/>
    <n v="37.880000000000003"/>
    <n v="18026"/>
    <n v="326"/>
    <s v="Local Market"/>
    <s v="No"/>
    <n v="1251793"/>
    <n v="61.238161627759546"/>
    <n v="99.555054696771748"/>
    <n v="474179.18839999998"/>
    <n v="777613.81160000002"/>
    <n v="1269819"/>
  </r>
  <r>
    <s v="F0761"/>
    <x v="3"/>
    <s v="Yamoussoukro"/>
    <x v="3"/>
    <x v="0"/>
    <x v="2"/>
    <n v="4.08"/>
    <n v="53281"/>
    <n v="21312"/>
    <n v="10.8"/>
    <x v="4"/>
    <n v="0.56999999999999995"/>
    <x v="0"/>
    <n v="2240"/>
    <n v="60"/>
    <n v="0.6"/>
    <n v="60"/>
    <n v="46977"/>
    <n v="81"/>
    <s v="Local Market"/>
    <s v="No"/>
    <n v="1659793"/>
    <n v="38.899043221992422"/>
    <n v="99.868757946296213"/>
    <n v="995875.79999999993"/>
    <n v="663917.20000000007"/>
    <n v="1706770"/>
  </r>
  <r>
    <s v="F0569"/>
    <x v="0"/>
    <s v="Savanes"/>
    <x v="0"/>
    <x v="0"/>
    <x v="5"/>
    <n v="2.4300000000000002"/>
    <n v="5527"/>
    <n v="4363"/>
    <n v="7.1"/>
    <x v="1"/>
    <n v="1.5"/>
    <x v="1"/>
    <n v="1204"/>
    <n v="14"/>
    <n v="0.21059999999999998"/>
    <n v="21.06"/>
    <n v="33837"/>
    <n v="262"/>
    <s v="Processor"/>
    <s v="No"/>
    <n v="1096634"/>
    <n v="76.577185934004504"/>
    <n v="99.893495719925582"/>
    <n v="230951.12040000001"/>
    <n v="865682.87959999999"/>
    <n v="1130471"/>
  </r>
  <r>
    <s v="F0036"/>
    <x v="3"/>
    <s v="Sassandra"/>
    <x v="4"/>
    <x v="1"/>
    <x v="6"/>
    <n v="2.0299999999999998"/>
    <n v="32136"/>
    <n v="24895"/>
    <n v="3.7"/>
    <x v="0"/>
    <n v="1.58"/>
    <x v="0"/>
    <n v="612"/>
    <n v="7"/>
    <n v="0.2253"/>
    <n v="22.53"/>
    <n v="65416"/>
    <n v="461"/>
    <s v="Local Market"/>
    <s v="No"/>
    <n v="11295802"/>
    <n v="77.023940649673293"/>
    <n v="99.99461325361419"/>
    <n v="2544944.1906000003"/>
    <n v="8750857.8093999997"/>
    <n v="11361218"/>
  </r>
  <r>
    <s v="F0618"/>
    <x v="4"/>
    <s v="Central"/>
    <x v="4"/>
    <x v="0"/>
    <x v="0"/>
    <n v="1.43"/>
    <n v="9591"/>
    <n v="8718"/>
    <n v="9.4"/>
    <x v="2"/>
    <n v="1.05"/>
    <x v="2"/>
    <n v="329"/>
    <n v="1"/>
    <n v="9.0999999999999998E-2"/>
    <n v="9.1"/>
    <n v="23121"/>
    <n v="357"/>
    <s v="Local Market"/>
    <s v="No"/>
    <n v="3057753"/>
    <n v="90.217823805842116"/>
    <n v="99.989321212097607"/>
    <n v="278255.52300000004"/>
    <n v="2779497.477"/>
    <n v="3080874"/>
  </r>
  <r>
    <s v="F0533"/>
    <x v="3"/>
    <s v="Sassandra"/>
    <x v="4"/>
    <x v="1"/>
    <x v="2"/>
    <n v="4.05"/>
    <n v="54781"/>
    <n v="41551"/>
    <n v="10.4"/>
    <x v="0"/>
    <n v="0.5"/>
    <x v="0"/>
    <n v="1555"/>
    <n v="14"/>
    <n v="0.24149999999999999"/>
    <n v="24.15"/>
    <n v="28111"/>
    <n v="104"/>
    <s v="Local Market"/>
    <s v="No"/>
    <n v="4248425"/>
    <n v="75.351414380704369"/>
    <n v="99.96363879551113"/>
    <n v="1025994.6375000002"/>
    <n v="3222430.3624999998"/>
    <n v="4276536"/>
  </r>
  <r>
    <s v="F0614"/>
    <x v="0"/>
    <s v="Central"/>
    <x v="3"/>
    <x v="0"/>
    <x v="7"/>
    <n v="2.23"/>
    <n v="58278"/>
    <n v="42397"/>
    <n v="2.2000000000000002"/>
    <x v="2"/>
    <n v="1.32"/>
    <x v="0"/>
    <n v="200"/>
    <n v="2"/>
    <n v="0.27250000000000002"/>
    <n v="27.25"/>
    <n v="71810"/>
    <n v="292"/>
    <s v="Local Market"/>
    <s v="Yes"/>
    <n v="12184115"/>
    <n v="72.323742699959411"/>
    <n v="99.998368136227995"/>
    <n v="3320171.3375000004"/>
    <n v="8863943.6624999996"/>
    <n v="12255925"/>
  </r>
  <r>
    <s v="F0041"/>
    <x v="0"/>
    <s v="Plateaux"/>
    <x v="4"/>
    <x v="0"/>
    <x v="3"/>
    <n v="1.17"/>
    <n v="3978"/>
    <n v="2432"/>
    <n v="47.7"/>
    <x v="1"/>
    <n v="2.09"/>
    <x v="0"/>
    <n v="9177"/>
    <n v="30"/>
    <n v="0.38840000000000002"/>
    <n v="38.840000000000003"/>
    <n v="25571"/>
    <n v="294"/>
    <s v="Local Market"/>
    <s v="No"/>
    <n v="673110"/>
    <n v="58.921607428855218"/>
    <n v="98.686525037892821"/>
    <n v="261435.92400000006"/>
    <n v="411674.07599999994"/>
    <n v="698681"/>
  </r>
  <r>
    <s v="F0602"/>
    <x v="3"/>
    <s v="Sassandra"/>
    <x v="4"/>
    <x v="1"/>
    <x v="4"/>
    <n v="1.3"/>
    <n v="2639"/>
    <n v="1637"/>
    <n v="5.4"/>
    <x v="1"/>
    <n v="0.99"/>
    <x v="0"/>
    <n v="1200"/>
    <n v="30"/>
    <n v="0.37939999999999996"/>
    <n v="37.94"/>
    <n v="27780"/>
    <n v="225"/>
    <s v="Local Market"/>
    <s v="Yes"/>
    <n v="335662"/>
    <n v="57.316390840904461"/>
    <n v="99.669823520671798"/>
    <n v="127350.16279999999"/>
    <n v="208311.83720000001"/>
    <n v="363442"/>
  </r>
  <r>
    <s v="F0753"/>
    <x v="1"/>
    <s v="Kano"/>
    <x v="2"/>
    <x v="0"/>
    <x v="0"/>
    <n v="1.41"/>
    <n v="12002"/>
    <n v="7531"/>
    <n v="26.4"/>
    <x v="2"/>
    <n v="2.02"/>
    <x v="0"/>
    <n v="1022"/>
    <n v="30"/>
    <n v="0.3725"/>
    <n v="37.25"/>
    <n v="24200"/>
    <n v="327"/>
    <s v="Local Market"/>
    <s v="No"/>
    <n v="2412789"/>
    <n v="62.126874495535269"/>
    <n v="99.958063003156767"/>
    <n v="898763.90250000008"/>
    <n v="1514025.0974999999"/>
    <n v="2436989"/>
  </r>
  <r>
    <s v="F1099"/>
    <x v="0"/>
    <s v="Kara"/>
    <x v="3"/>
    <x v="0"/>
    <x v="5"/>
    <n v="0.95"/>
    <n v="982"/>
    <n v="645"/>
    <n v="46.7"/>
    <x v="1"/>
    <n v="1.95"/>
    <x v="2"/>
    <n v="10690"/>
    <n v="30"/>
    <n v="0.34310000000000002"/>
    <n v="34.31"/>
    <n v="7365"/>
    <n v="193"/>
    <s v="Local Market"/>
    <s v="No"/>
    <n v="105186"/>
    <n v="61.391443345683292"/>
    <n v="90.502083499924481"/>
    <n v="36089.316599999991"/>
    <n v="69096.683400000009"/>
    <n v="112551"/>
  </r>
  <r>
    <s v="F1381"/>
    <x v="0"/>
    <s v="Plateaux"/>
    <x v="1"/>
    <x v="0"/>
    <x v="7"/>
    <n v="0.63"/>
    <n v="16118"/>
    <n v="11321"/>
    <n v="44.7"/>
    <x v="0"/>
    <n v="2.0499999999999998"/>
    <x v="0"/>
    <n v="5779"/>
    <n v="3"/>
    <n v="0.29760000000000003"/>
    <n v="29.76"/>
    <n v="20259"/>
    <n v="270"/>
    <s v="Local Market"/>
    <s v="No"/>
    <n v="3000066"/>
    <n v="69.768861245064684"/>
    <n v="99.808662975010961"/>
    <n v="892819.64160000021"/>
    <n v="2107246.3583999998"/>
    <n v="3020325"/>
  </r>
  <r>
    <s v="F0422"/>
    <x v="1"/>
    <s v="Oyo"/>
    <x v="2"/>
    <x v="1"/>
    <x v="6"/>
    <n v="1.03"/>
    <n v="9812"/>
    <n v="8230"/>
    <n v="21.1"/>
    <x v="1"/>
    <n v="1.49"/>
    <x v="1"/>
    <n v="6291"/>
    <n v="2"/>
    <n v="0.16120000000000001"/>
    <n v="16.12"/>
    <n v="34658"/>
    <n v="351"/>
    <s v="Export"/>
    <s v="Yes"/>
    <n v="2818894"/>
    <n v="82.861230045921715"/>
    <n v="99.779537923261955"/>
    <n v="454405.71279999986"/>
    <n v="2364488.2872000001"/>
    <n v="2853552"/>
  </r>
  <r>
    <s v="F0343"/>
    <x v="3"/>
    <s v="Abidjan"/>
    <x v="3"/>
    <x v="0"/>
    <x v="2"/>
    <n v="1.22"/>
    <n v="15021"/>
    <n v="13802"/>
    <n v="1"/>
    <x v="0"/>
    <n v="0.28000000000000003"/>
    <x v="0"/>
    <n v="200"/>
    <n v="1"/>
    <n v="8.1099999999999992E-2"/>
    <n v="8.11"/>
    <n v="11333"/>
    <n v="96"/>
    <s v="Local Market"/>
    <s v="No"/>
    <n v="1300210"/>
    <n v="91.095981527102055"/>
    <n v="99.984750785906371"/>
    <n v="105447.03099999996"/>
    <n v="1194762.969"/>
    <n v="1311543"/>
  </r>
  <r>
    <s v="F0189"/>
    <x v="4"/>
    <s v="Greater Accra"/>
    <x v="4"/>
    <x v="0"/>
    <x v="7"/>
    <n v="1.27"/>
    <n v="26805"/>
    <n v="18870"/>
    <n v="42.3"/>
    <x v="0"/>
    <n v="1.68"/>
    <x v="0"/>
    <n v="5558"/>
    <n v="2"/>
    <n v="0.29600000000000004"/>
    <n v="29.6"/>
    <n v="39564"/>
    <n v="444"/>
    <s v="Export"/>
    <s v="No"/>
    <n v="8249376"/>
    <n v="70.06397324627757"/>
    <n v="99.932946794161865"/>
    <n v="2441815.2960000001"/>
    <n v="5807560.7039999999"/>
    <n v="8288940"/>
  </r>
  <r>
    <s v="F0200"/>
    <x v="2"/>
    <s v="Zou"/>
    <x v="0"/>
    <x v="0"/>
    <x v="5"/>
    <n v="0.98"/>
    <n v="1750"/>
    <n v="1107"/>
    <n v="4.3"/>
    <x v="0"/>
    <n v="0.47"/>
    <x v="0"/>
    <n v="563"/>
    <n v="30"/>
    <n v="0.36719999999999997"/>
    <n v="36.72"/>
    <n v="6927"/>
    <n v="207"/>
    <s v="Processor"/>
    <s v="No"/>
    <n v="219368"/>
    <n v="61.342968426169378"/>
    <n v="99.751209704147243"/>
    <n v="80551.929600000003"/>
    <n v="138816.0704"/>
    <n v="226295"/>
  </r>
  <r>
    <s v="F1067"/>
    <x v="0"/>
    <s v="Plateaux"/>
    <x v="2"/>
    <x v="0"/>
    <x v="2"/>
    <n v="2.34"/>
    <n v="24432"/>
    <n v="18519"/>
    <n v="10.199999999999999"/>
    <x v="0"/>
    <n v="1.44"/>
    <x v="0"/>
    <n v="1395"/>
    <n v="14"/>
    <n v="0.24199999999999999"/>
    <n v="24.2"/>
    <n v="23457"/>
    <n v="100"/>
    <s v="Processor"/>
    <s v="No"/>
    <n v="1808529"/>
    <n v="74.829446404066417"/>
    <n v="99.923853129882005"/>
    <n v="437664.01799999992"/>
    <n v="1370864.9820000001"/>
    <n v="1831986"/>
  </r>
  <r>
    <s v="F0489"/>
    <x v="3"/>
    <s v="Sassandra"/>
    <x v="1"/>
    <x v="0"/>
    <x v="1"/>
    <n v="0.74"/>
    <n v="4934"/>
    <n v="3740"/>
    <n v="59.3"/>
    <x v="1"/>
    <n v="1.72"/>
    <x v="0"/>
    <n v="14094"/>
    <n v="4"/>
    <n v="0.2419"/>
    <n v="24.19"/>
    <n v="16025"/>
    <n v="218"/>
    <s v="Local Market"/>
    <s v="No"/>
    <n v="777048"/>
    <n v="74.27816718007044"/>
    <n v="98.222862208144775"/>
    <n v="187967.91119999997"/>
    <n v="589080.08880000003"/>
    <n v="793073"/>
  </r>
  <r>
    <s v="F0026"/>
    <x v="1"/>
    <s v="Oyo"/>
    <x v="3"/>
    <x v="1"/>
    <x v="5"/>
    <n v="3.57"/>
    <n v="5165"/>
    <n v="4447"/>
    <n v="4.2"/>
    <x v="4"/>
    <n v="0.43"/>
    <x v="0"/>
    <n v="961"/>
    <n v="7"/>
    <n v="0.1389"/>
    <n v="13.89"/>
    <n v="55132"/>
    <n v="205"/>
    <s v="Local Market"/>
    <s v="No"/>
    <n v="846426"/>
    <n v="80.844208425858341"/>
    <n v="99.893406746986884"/>
    <n v="117568.57140000002"/>
    <n v="728857.42859999998"/>
    <n v="901558"/>
  </r>
  <r>
    <s v="F0707"/>
    <x v="0"/>
    <s v="Central"/>
    <x v="0"/>
    <x v="1"/>
    <x v="3"/>
    <n v="3.07"/>
    <n v="9662"/>
    <n v="7523"/>
    <n v="10.8"/>
    <x v="1"/>
    <n v="1.73"/>
    <x v="0"/>
    <n v="2460"/>
    <n v="14"/>
    <n v="0.2213"/>
    <n v="22.13"/>
    <n v="86153"/>
    <n v="316"/>
    <s v="Local Market"/>
    <s v="Yes"/>
    <n v="2264883"/>
    <n v="75.016477506086673"/>
    <n v="99.895365277265"/>
    <n v="501218.60790000018"/>
    <n v="1763664.3920999998"/>
    <n v="2351036"/>
  </r>
  <r>
    <s v="F0963"/>
    <x v="4"/>
    <s v="Northern"/>
    <x v="0"/>
    <x v="0"/>
    <x v="5"/>
    <n v="1.73"/>
    <n v="3833"/>
    <n v="2479"/>
    <n v="42.4"/>
    <x v="0"/>
    <n v="1.23"/>
    <x v="2"/>
    <n v="6105"/>
    <n v="30"/>
    <n v="0.35299999999999998"/>
    <n v="35.299999999999997"/>
    <n v="20421"/>
    <n v="252"/>
    <s v="Local Market"/>
    <s v="No"/>
    <n v="591935"/>
    <n v="62.542368328227369"/>
    <n v="99.003030916656314"/>
    <n v="208953.05499999999"/>
    <n v="382981.94500000001"/>
    <n v="612356"/>
  </r>
  <r>
    <s v="F0499"/>
    <x v="3"/>
    <s v="Sassandra"/>
    <x v="3"/>
    <x v="0"/>
    <x v="1"/>
    <n v="1.18"/>
    <n v="13327"/>
    <n v="11021"/>
    <n v="5.4"/>
    <x v="2"/>
    <n v="1.34"/>
    <x v="2"/>
    <n v="253"/>
    <n v="1"/>
    <n v="0.17300000000000001"/>
    <n v="17.3"/>
    <n v="18979"/>
    <n v="307"/>
    <s v="Local Market"/>
    <s v="No"/>
    <n v="3330381"/>
    <n v="82.231384115174237"/>
    <n v="99.992446318102566"/>
    <n v="576155.91300000018"/>
    <n v="2754225.0869999998"/>
    <n v="3349360"/>
  </r>
  <r>
    <s v="F0627"/>
    <x v="4"/>
    <s v="Eastern"/>
    <x v="2"/>
    <x v="0"/>
    <x v="6"/>
    <n v="1.94"/>
    <n v="34945"/>
    <n v="27239"/>
    <n v="23.7"/>
    <x v="4"/>
    <n v="1.75"/>
    <x v="2"/>
    <n v="4655"/>
    <n v="5"/>
    <n v="0.2205"/>
    <n v="22.05"/>
    <n v="32040"/>
    <n v="287"/>
    <s v="Processor"/>
    <s v="No"/>
    <n v="7702723"/>
    <n v="77.62710478006889"/>
    <n v="99.939817160525806"/>
    <n v="1698450.4215000002"/>
    <n v="6004272.5784999998"/>
    <n v="7734763"/>
  </r>
  <r>
    <s v="F0744"/>
    <x v="3"/>
    <s v="Bouaké"/>
    <x v="0"/>
    <x v="1"/>
    <x v="4"/>
    <n v="1.1399999999999999"/>
    <n v="1698"/>
    <n v="1516"/>
    <n v="13.9"/>
    <x v="3"/>
    <n v="1.87"/>
    <x v="0"/>
    <n v="2351"/>
    <n v="3"/>
    <n v="0.10710000000000001"/>
    <n v="10.71"/>
    <n v="16413"/>
    <n v="244"/>
    <s v="Processor"/>
    <s v="Yes"/>
    <n v="347441"/>
    <n v="85.262239497160948"/>
    <n v="99.353861713764317"/>
    <n v="37210.931099999987"/>
    <n v="310230.06890000001"/>
    <n v="363854"/>
  </r>
  <r>
    <s v="F0665"/>
    <x v="1"/>
    <s v="Ogun"/>
    <x v="4"/>
    <x v="1"/>
    <x v="1"/>
    <n v="8.6"/>
    <n v="45947"/>
    <n v="36027"/>
    <n v="15.9"/>
    <x v="0"/>
    <n v="1.4"/>
    <x v="2"/>
    <n v="2975"/>
    <n v="4"/>
    <n v="0.21590000000000001"/>
    <n v="21.59"/>
    <n v="183196"/>
    <n v="296"/>
    <s v="Export"/>
    <s v="No"/>
    <n v="10371182"/>
    <n v="77.049010431500562"/>
    <n v="99.971812644951697"/>
    <n v="2239138.1937999995"/>
    <n v="8132043.8062000005"/>
    <n v="10554378"/>
  </r>
  <r>
    <s v="F1450"/>
    <x v="1"/>
    <s v="Kaduna"/>
    <x v="0"/>
    <x v="1"/>
    <x v="0"/>
    <n v="1.58"/>
    <n v="15270"/>
    <n v="9174"/>
    <n v="3.2"/>
    <x v="2"/>
    <n v="0.96"/>
    <x v="2"/>
    <n v="200"/>
    <n v="30"/>
    <n v="0.3992"/>
    <n v="39.92"/>
    <n v="21732"/>
    <n v="303"/>
    <s v="Local Market"/>
    <s v="No"/>
    <n v="2729993"/>
    <n v="59.605512702032357"/>
    <n v="99.992731831850932"/>
    <n v="1089813.2056"/>
    <n v="1640179.7944"/>
    <n v="2751725"/>
  </r>
  <r>
    <s v="F0870"/>
    <x v="4"/>
    <s v="Ashanti"/>
    <x v="2"/>
    <x v="0"/>
    <x v="2"/>
    <n v="2.52"/>
    <n v="39953"/>
    <n v="30755"/>
    <n v="115.2"/>
    <x v="1"/>
    <n v="3.21"/>
    <x v="0"/>
    <n v="28845"/>
    <n v="14"/>
    <n v="0.23019999999999999"/>
    <n v="23.02"/>
    <n v="19853"/>
    <n v="85"/>
    <s v="Local Market"/>
    <s v="No"/>
    <n v="2539336"/>
    <n v="76.382824902732864"/>
    <n v="98.872885121028574"/>
    <n v="584555.14720000001"/>
    <n v="1954780.8528"/>
    <n v="2559189"/>
  </r>
  <r>
    <s v="F1385"/>
    <x v="2"/>
    <s v="Atlantique"/>
    <x v="3"/>
    <x v="0"/>
    <x v="7"/>
    <n v="0.73"/>
    <n v="14804"/>
    <n v="10174"/>
    <n v="46.6"/>
    <x v="1"/>
    <n v="1.03"/>
    <x v="2"/>
    <n v="9458"/>
    <n v="7"/>
    <n v="0.31269999999999998"/>
    <n v="31.27"/>
    <n v="14367"/>
    <n v="342"/>
    <s v="Export"/>
    <s v="Yes"/>
    <n v="3420888"/>
    <n v="68.442555862665216"/>
    <n v="99.724678371765705"/>
    <n v="1069711.6776000001"/>
    <n v="2351176.3223999999"/>
    <n v="3435255"/>
  </r>
  <r>
    <s v="F0747"/>
    <x v="1"/>
    <s v="Rivers"/>
    <x v="0"/>
    <x v="0"/>
    <x v="3"/>
    <n v="11.46"/>
    <n v="39496"/>
    <n v="30984"/>
    <n v="9.5"/>
    <x v="2"/>
    <n v="0.32"/>
    <x v="0"/>
    <n v="473"/>
    <n v="14"/>
    <n v="0.2155"/>
    <n v="21.55"/>
    <n v="320319"/>
    <n v="369"/>
    <s v="Local Market"/>
    <s v="No"/>
    <n v="10997974"/>
    <n v="76.229786620650302"/>
    <n v="99.995820924586425"/>
    <n v="2370063.3969999999"/>
    <n v="8627910.6030000001"/>
    <n v="11318293"/>
  </r>
  <r>
    <s v="F1487"/>
    <x v="3"/>
    <s v="Sassandra"/>
    <x v="1"/>
    <x v="0"/>
    <x v="1"/>
    <n v="1.29"/>
    <n v="10094"/>
    <n v="7924"/>
    <n v="2.5"/>
    <x v="2"/>
    <n v="1.1399999999999999"/>
    <x v="0"/>
    <n v="200"/>
    <n v="2"/>
    <n v="0.21489999999999998"/>
    <n v="21.49"/>
    <n v="21696"/>
    <n v="231"/>
    <s v="Processor"/>
    <s v="No"/>
    <n v="1790244"/>
    <n v="77.56992860690751"/>
    <n v="99.988962106913036"/>
    <n v="384723.43559999997"/>
    <n v="1405520.5644"/>
    <n v="1811940"/>
  </r>
  <r>
    <s v="F0147"/>
    <x v="0"/>
    <s v="Kara"/>
    <x v="0"/>
    <x v="1"/>
    <x v="1"/>
    <n v="2.35"/>
    <n v="23401"/>
    <n v="17080"/>
    <n v="40.9"/>
    <x v="2"/>
    <n v="2.23"/>
    <x v="1"/>
    <n v="1442"/>
    <n v="7"/>
    <n v="0.27010000000000001"/>
    <n v="27.01"/>
    <n v="34482"/>
    <n v="305"/>
    <s v="Processor"/>
    <s v="No"/>
    <n v="5121382"/>
    <n v="72.501848803614678"/>
    <n v="99.972031845680959"/>
    <n v="1383285.2782000001"/>
    <n v="3738096.7217999999"/>
    <n v="5155864"/>
  </r>
  <r>
    <s v="F1404"/>
    <x v="3"/>
    <s v="Abidjan"/>
    <x v="3"/>
    <x v="1"/>
    <x v="5"/>
    <n v="2.14"/>
    <n v="1920"/>
    <n v="1768"/>
    <n v="1.5"/>
    <x v="0"/>
    <n v="1.1399999999999999"/>
    <x v="0"/>
    <n v="238"/>
    <n v="1"/>
    <n v="7.9000000000000001E-2"/>
    <n v="7.9"/>
    <n v="21801"/>
    <n v="217"/>
    <s v="Local Market"/>
    <s v="Yes"/>
    <n v="357781"/>
    <n v="86.810307390761423"/>
    <n v="99.937299450448123"/>
    <n v="28264.698999999964"/>
    <n v="329516.30100000004"/>
    <n v="379582"/>
  </r>
  <r>
    <s v="F1242"/>
    <x v="3"/>
    <s v="Yamoussoukro"/>
    <x v="2"/>
    <x v="1"/>
    <x v="2"/>
    <n v="4.95"/>
    <n v="31639"/>
    <n v="12655"/>
    <n v="3.4"/>
    <x v="0"/>
    <n v="0.8"/>
    <x v="2"/>
    <n v="597"/>
    <n v="60"/>
    <n v="0.6"/>
    <n v="60"/>
    <n v="56166"/>
    <n v="94"/>
    <s v="Local Market"/>
    <s v="Yes"/>
    <n v="1120912"/>
    <n v="38.091341440414318"/>
    <n v="99.949281186123613"/>
    <n v="672547.2"/>
    <n v="448364.80000000005"/>
    <n v="1177078"/>
  </r>
  <r>
    <s v="F1243"/>
    <x v="0"/>
    <s v="Kara"/>
    <x v="1"/>
    <x v="0"/>
    <x v="7"/>
    <n v="1.24"/>
    <n v="31583"/>
    <n v="23226"/>
    <n v="25.9"/>
    <x v="0"/>
    <n v="2.1800000000000002"/>
    <x v="0"/>
    <n v="3316"/>
    <n v="1"/>
    <n v="0.2646"/>
    <n v="26.46"/>
    <n v="40580"/>
    <n v="269"/>
    <s v="Local Market"/>
    <s v="Yes"/>
    <n v="6141421"/>
    <n v="73.057267434929258"/>
    <n v="99.946360409841404"/>
    <n v="1625019.9965999993"/>
    <n v="4516401.0034000007"/>
    <n v="6182001"/>
  </r>
  <r>
    <s v="F0549"/>
    <x v="0"/>
    <s v="Central"/>
    <x v="2"/>
    <x v="1"/>
    <x v="2"/>
    <n v="7.62"/>
    <n v="91287"/>
    <n v="70747"/>
    <n v="17"/>
    <x v="3"/>
    <n v="1.08"/>
    <x v="0"/>
    <n v="2677"/>
    <n v="14"/>
    <n v="0.22500000000000001"/>
    <n v="22.5"/>
    <n v="81120"/>
    <n v="83"/>
    <s v="Local Market"/>
    <s v="Yes"/>
    <n v="5729484"/>
    <n v="76.418047073935867"/>
    <n v="99.953929057977447"/>
    <n v="1289133.8999999994"/>
    <n v="4440350.1000000006"/>
    <n v="5810604"/>
  </r>
  <r>
    <s v="F0351"/>
    <x v="3"/>
    <s v="Korhogo"/>
    <x v="3"/>
    <x v="0"/>
    <x v="4"/>
    <n v="0.97"/>
    <n v="1883"/>
    <n v="753"/>
    <n v="6.5"/>
    <x v="0"/>
    <n v="1.37"/>
    <x v="0"/>
    <n v="951"/>
    <n v="60"/>
    <n v="0.6"/>
    <n v="60"/>
    <n v="17961"/>
    <n v="266"/>
    <s v="Processor"/>
    <s v="No"/>
    <n v="179384"/>
    <n v="36.359471990676226"/>
    <n v="99.518102814867362"/>
    <n v="107630.39999999999"/>
    <n v="71753.600000000006"/>
    <n v="197345"/>
  </r>
  <r>
    <s v="F1124"/>
    <x v="2"/>
    <s v="Zou"/>
    <x v="4"/>
    <x v="1"/>
    <x v="3"/>
    <n v="0.34"/>
    <n v="566"/>
    <n v="445"/>
    <n v="1"/>
    <x v="2"/>
    <n v="1.36"/>
    <x v="1"/>
    <n v="200"/>
    <n v="14"/>
    <n v="0.21299999999999999"/>
    <n v="21.3"/>
    <n v="5747"/>
    <n v="381"/>
    <s v="Local Market"/>
    <s v="No"/>
    <n v="161903"/>
    <n v="76.002183716075152"/>
    <n v="99.880703847300921"/>
    <n v="34485.338999999993"/>
    <n v="127417.66100000001"/>
    <n v="167650"/>
  </r>
  <r>
    <s v="F0371"/>
    <x v="2"/>
    <s v="Mono"/>
    <x v="2"/>
    <x v="1"/>
    <x v="4"/>
    <n v="3.01"/>
    <n v="5866"/>
    <n v="5278"/>
    <n v="30.6"/>
    <x v="1"/>
    <n v="1.47"/>
    <x v="0"/>
    <n v="7583"/>
    <n v="1"/>
    <n v="0.10009999999999999"/>
    <n v="10.01"/>
    <n v="45229"/>
    <n v="184"/>
    <s v="Processor"/>
    <s v="Yes"/>
    <n v="908629"/>
    <n v="85.722952168981124"/>
    <n v="99.205017937680452"/>
    <n v="90953.762899999972"/>
    <n v="817675.23710000003"/>
    <n v="953858"/>
  </r>
  <r>
    <s v="F0286"/>
    <x v="4"/>
    <s v="Ashanti"/>
    <x v="1"/>
    <x v="0"/>
    <x v="4"/>
    <n v="0.56000000000000005"/>
    <n v="1359"/>
    <n v="1172"/>
    <n v="76.099999999999994"/>
    <x v="0"/>
    <n v="3.32"/>
    <x v="0"/>
    <n v="12560"/>
    <n v="7"/>
    <n v="0.1376"/>
    <n v="13.76"/>
    <n v="12134"/>
    <n v="210"/>
    <s v="Local Market"/>
    <s v="No"/>
    <n v="218965"/>
    <n v="81.71191394164407"/>
    <n v="94.565099805710972"/>
    <n v="30129.583999999973"/>
    <n v="188835.41600000003"/>
    <n v="231099"/>
  </r>
  <r>
    <s v="F1070"/>
    <x v="2"/>
    <s v="Borgou"/>
    <x v="3"/>
    <x v="0"/>
    <x v="6"/>
    <n v="1.62"/>
    <n v="26606"/>
    <n v="21367"/>
    <n v="92.4"/>
    <x v="1"/>
    <n v="4.26"/>
    <x v="1"/>
    <n v="21952"/>
    <n v="5"/>
    <n v="0.19690000000000002"/>
    <n v="19.690000000000001"/>
    <n v="54291"/>
    <n v="264"/>
    <s v="Local Market"/>
    <s v="Yes"/>
    <n v="5508237"/>
    <n v="79.526163907849082"/>
    <n v="99.605359289876844"/>
    <n v="1084571.8653000006"/>
    <n v="4423665.1346999994"/>
    <n v="5562528"/>
  </r>
  <r>
    <s v="F1319"/>
    <x v="2"/>
    <s v="Mono"/>
    <x v="0"/>
    <x v="0"/>
    <x v="4"/>
    <n v="4.41"/>
    <n v="6106"/>
    <n v="5315"/>
    <n v="24.5"/>
    <x v="1"/>
    <n v="1.41"/>
    <x v="0"/>
    <n v="5611"/>
    <n v="7"/>
    <n v="0.12939999999999999"/>
    <n v="12.94"/>
    <n v="82548"/>
    <n v="272"/>
    <s v="Processor"/>
    <s v="Yes"/>
    <n v="1343065"/>
    <n v="82.018920211866757"/>
    <n v="99.60641492466749"/>
    <n v="173792.61100000003"/>
    <n v="1169272.389"/>
    <n v="1425613"/>
  </r>
  <r>
    <s v="F0325"/>
    <x v="0"/>
    <s v="Plateaux"/>
    <x v="2"/>
    <x v="0"/>
    <x v="0"/>
    <n v="1.1000000000000001"/>
    <n v="11947"/>
    <n v="10494"/>
    <n v="60"/>
    <x v="0"/>
    <n v="3.07"/>
    <x v="0"/>
    <n v="8073"/>
    <n v="7"/>
    <n v="0.1216"/>
    <n v="12.16"/>
    <n v="20600"/>
    <n v="263"/>
    <s v="Local Market"/>
    <s v="No"/>
    <n v="2703650"/>
    <n v="87.175779021749094"/>
    <n v="99.703661558227026"/>
    <n v="328763.84000000032"/>
    <n v="2374886.1599999997"/>
    <n v="2724250"/>
  </r>
  <r>
    <s v="F0122"/>
    <x v="0"/>
    <s v="Lomé"/>
    <x v="3"/>
    <x v="0"/>
    <x v="4"/>
    <n v="2.5"/>
    <n v="4098"/>
    <n v="3109"/>
    <n v="2.8"/>
    <x v="1"/>
    <n v="0.18"/>
    <x v="1"/>
    <n v="649"/>
    <n v="14"/>
    <n v="0.2412"/>
    <n v="24.12"/>
    <n v="53137"/>
    <n v="213"/>
    <s v="Local Market"/>
    <s v="No"/>
    <n v="601809"/>
    <n v="69.723712977863826"/>
    <n v="99.900907861106106"/>
    <n v="145156.3308"/>
    <n v="456652.6692"/>
    <n v="654946"/>
  </r>
  <r>
    <s v="F1218"/>
    <x v="2"/>
    <s v="Mono"/>
    <x v="4"/>
    <x v="1"/>
    <x v="3"/>
    <n v="5.18"/>
    <n v="9193"/>
    <n v="6245"/>
    <n v="13.4"/>
    <x v="1"/>
    <n v="1.1299999999999999"/>
    <x v="2"/>
    <n v="3237"/>
    <n v="30"/>
    <n v="0.3206"/>
    <n v="32.06"/>
    <n v="81917"/>
    <n v="325"/>
    <s v="Local Market"/>
    <s v="No"/>
    <n v="1924175"/>
    <n v="65.165729936613076"/>
    <n v="99.838641497997102"/>
    <n v="616890.50499999989"/>
    <n v="1307284.4950000001"/>
    <n v="2006092"/>
  </r>
  <r>
    <s v="F0945"/>
    <x v="3"/>
    <s v="Abidjan"/>
    <x v="2"/>
    <x v="0"/>
    <x v="5"/>
    <n v="6.7"/>
    <n v="8723"/>
    <n v="5633"/>
    <n v="37"/>
    <x v="0"/>
    <n v="1.45"/>
    <x v="2"/>
    <n v="4822"/>
    <n v="30"/>
    <n v="0.35420000000000001"/>
    <n v="35.42"/>
    <n v="76309"/>
    <n v="249"/>
    <s v="Local Market"/>
    <s v="No"/>
    <n v="1307460"/>
    <n v="61.01868650042023"/>
    <n v="99.651531433353398"/>
    <n v="463102.33200000005"/>
    <n v="844357.66799999995"/>
    <n v="1383769"/>
  </r>
  <r>
    <s v="F1366"/>
    <x v="3"/>
    <s v="Bouaké"/>
    <x v="1"/>
    <x v="0"/>
    <x v="6"/>
    <n v="0.36"/>
    <n v="5024"/>
    <n v="4314"/>
    <n v="13.5"/>
    <x v="0"/>
    <n v="1.81"/>
    <x v="0"/>
    <n v="2322"/>
    <n v="1"/>
    <n v="0.14119999999999999"/>
    <n v="14.12"/>
    <n v="10193"/>
    <n v="324"/>
    <s v="Local Market"/>
    <s v="No"/>
    <n v="1371244"/>
    <n v="85.246330248864041"/>
    <n v="99.831914158951875"/>
    <n v="193619.65280000004"/>
    <n v="1177624.3472"/>
    <n v="1381437"/>
  </r>
  <r>
    <s v="F1363"/>
    <x v="0"/>
    <s v="Lomé"/>
    <x v="4"/>
    <x v="0"/>
    <x v="1"/>
    <n v="3.48"/>
    <n v="22015"/>
    <n v="16914"/>
    <n v="1"/>
    <x v="2"/>
    <n v="0.94"/>
    <x v="1"/>
    <n v="200"/>
    <n v="4"/>
    <n v="0.23170000000000002"/>
    <n v="23.17"/>
    <n v="80351"/>
    <n v="241"/>
    <s v="Local Market"/>
    <s v="No"/>
    <n v="3954961"/>
    <n v="75.300163563560886"/>
    <n v="99.995043753741967"/>
    <n v="916364.4637000002"/>
    <n v="3038596.5362999998"/>
    <n v="4035312"/>
  </r>
  <r>
    <s v="F1170"/>
    <x v="0"/>
    <s v="Lomé"/>
    <x v="4"/>
    <x v="0"/>
    <x v="2"/>
    <n v="0.81"/>
    <n v="11687"/>
    <n v="10200"/>
    <n v="14.6"/>
    <x v="0"/>
    <n v="1.48"/>
    <x v="0"/>
    <n v="1760"/>
    <n v="7"/>
    <n v="0.12720000000000001"/>
    <n v="12.72"/>
    <n v="9696"/>
    <n v="90"/>
    <s v="Local Market"/>
    <s v="No"/>
    <n v="897364"/>
    <n v="86.347022159504334"/>
    <n v="99.805966529226282"/>
    <n v="114144.70079999999"/>
    <n v="783219.29920000001"/>
    <n v="907060"/>
  </r>
  <r>
    <s v="F1098"/>
    <x v="4"/>
    <s v="Central"/>
    <x v="0"/>
    <x v="0"/>
    <x v="5"/>
    <n v="15"/>
    <n v="31647"/>
    <n v="24380"/>
    <n v="2.8"/>
    <x v="2"/>
    <n v="0.24"/>
    <x v="0"/>
    <n v="200"/>
    <n v="14"/>
    <n v="0.2296"/>
    <n v="22.96"/>
    <n v="205236"/>
    <n v="202"/>
    <s v="Local Market"/>
    <s v="No"/>
    <n v="4670077"/>
    <n v="73.796847931609719"/>
    <n v="99.995897699286175"/>
    <n v="1072249.6792000001"/>
    <n v="3597827.3207999999"/>
    <n v="4875313"/>
  </r>
  <r>
    <s v="F0520"/>
    <x v="1"/>
    <s v="Katsina"/>
    <x v="4"/>
    <x v="0"/>
    <x v="5"/>
    <n v="0.54"/>
    <n v="740"/>
    <n v="643"/>
    <n v="27.1"/>
    <x v="0"/>
    <n v="1.34"/>
    <x v="1"/>
    <n v="4060"/>
    <n v="3"/>
    <n v="0.13100000000000001"/>
    <n v="13.1"/>
    <n v="7115"/>
    <n v="224"/>
    <s v="Local Market"/>
    <s v="Yes"/>
    <n v="131417"/>
    <n v="82.436818208067436"/>
    <n v="97.069269194121205"/>
    <n v="17215.627000000008"/>
    <n v="114201.37299999999"/>
    <n v="138532"/>
  </r>
  <r>
    <s v="F0030"/>
    <x v="0"/>
    <s v="Central"/>
    <x v="4"/>
    <x v="0"/>
    <x v="4"/>
    <n v="3.05"/>
    <n v="9862"/>
    <n v="8941"/>
    <n v="9.3000000000000007"/>
    <x v="0"/>
    <n v="0.23"/>
    <x v="2"/>
    <n v="1261"/>
    <n v="3"/>
    <n v="9.3299999999999994E-2"/>
    <n v="9.33"/>
    <n v="58902"/>
    <n v="211"/>
    <s v="Processor"/>
    <s v="No"/>
    <n v="1807523"/>
    <n v="87.808570079162038"/>
    <n v="99.93243768166414"/>
    <n v="168641.89589999989"/>
    <n v="1638881.1041000001"/>
    <n v="1866425"/>
  </r>
  <r>
    <s v="F1361"/>
    <x v="1"/>
    <s v="Ogun"/>
    <x v="3"/>
    <x v="0"/>
    <x v="1"/>
    <n v="4.59"/>
    <n v="44236"/>
    <n v="34265"/>
    <n v="39.299999999999997"/>
    <x v="1"/>
    <n v="1.9"/>
    <x v="0"/>
    <n v="9574"/>
    <n v="3"/>
    <n v="0.22539999999999999"/>
    <n v="22.54"/>
    <n v="101842"/>
    <n v="255"/>
    <s v="Local Market"/>
    <s v="No"/>
    <n v="8538784"/>
    <n v="76.54702432902431"/>
    <n v="99.889197842841483"/>
    <n v="1924641.9136000006"/>
    <n v="6614142.0863999994"/>
    <n v="8640626"/>
  </r>
  <r>
    <s v="F0821"/>
    <x v="1"/>
    <s v="Kaduna"/>
    <x v="1"/>
    <x v="1"/>
    <x v="1"/>
    <n v="1.57"/>
    <n v="15602"/>
    <n v="12768"/>
    <n v="22.1"/>
    <x v="0"/>
    <n v="2.0099999999999998"/>
    <x v="2"/>
    <n v="3844"/>
    <n v="1"/>
    <n v="0.18160000000000001"/>
    <n v="18.16"/>
    <n v="17595"/>
    <n v="223"/>
    <s v="Local Market"/>
    <s v="Yes"/>
    <n v="2797353"/>
    <n v="81.328454209456098"/>
    <n v="99.863443303393169"/>
    <n v="507999.30480000004"/>
    <n v="2289353.6952"/>
    <n v="2814948"/>
  </r>
  <r>
    <s v="F0526"/>
    <x v="1"/>
    <s v="Katsina"/>
    <x v="2"/>
    <x v="0"/>
    <x v="3"/>
    <n v="1.58"/>
    <n v="2779"/>
    <n v="1741"/>
    <n v="27.6"/>
    <x v="2"/>
    <n v="0.96"/>
    <x v="0"/>
    <n v="1129"/>
    <n v="30"/>
    <n v="0.37329999999999997"/>
    <n v="37.33"/>
    <n v="27094"/>
    <n v="319"/>
    <s v="Local Market"/>
    <s v="No"/>
    <n v="521603"/>
    <n v="59.575430538165882"/>
    <n v="99.794239808127244"/>
    <n v="194714.39989999996"/>
    <n v="326888.60010000004"/>
    <n v="548697"/>
  </r>
  <r>
    <s v="F0476"/>
    <x v="1"/>
    <s v="Lagos"/>
    <x v="3"/>
    <x v="1"/>
    <x v="0"/>
    <n v="2.77"/>
    <n v="17013"/>
    <n v="10042"/>
    <n v="12.8"/>
    <x v="1"/>
    <n v="1.1200000000000001"/>
    <x v="0"/>
    <n v="3368"/>
    <n v="30"/>
    <n v="0.40970000000000001"/>
    <n v="40.97"/>
    <n v="52522"/>
    <n v="288"/>
    <s v="Local Market"/>
    <s v="No"/>
    <n v="2807286"/>
    <n v="57.945880485682956"/>
    <n v="99.882229855990332"/>
    <n v="1150145.0741999999"/>
    <n v="1657140.9258000001"/>
    <n v="2859808"/>
  </r>
  <r>
    <s v="F0247"/>
    <x v="1"/>
    <s v="Ogun"/>
    <x v="0"/>
    <x v="0"/>
    <x v="6"/>
    <n v="1.37"/>
    <n v="23950"/>
    <n v="19303"/>
    <n v="101.4"/>
    <x v="1"/>
    <n v="4.5999999999999996"/>
    <x v="1"/>
    <n v="26424"/>
    <n v="1"/>
    <n v="0.19399999999999998"/>
    <n v="19.399999999999999"/>
    <n v="30346"/>
    <n v="409"/>
    <s v="Local Market"/>
    <s v="No"/>
    <n v="7759208"/>
    <n v="80.28600415376799"/>
    <n v="99.660776470642602"/>
    <n v="1505286.352"/>
    <n v="6253921.648"/>
    <n v="7789554"/>
  </r>
  <r>
    <s v="F0595"/>
    <x v="4"/>
    <s v="Central"/>
    <x v="2"/>
    <x v="0"/>
    <x v="4"/>
    <n v="0.56999999999999995"/>
    <n v="1485"/>
    <n v="1145"/>
    <n v="7.3"/>
    <x v="2"/>
    <n v="0.34"/>
    <x v="0"/>
    <n v="272"/>
    <n v="14"/>
    <n v="0.22889999999999999"/>
    <n v="22.89"/>
    <n v="11028"/>
    <n v="283"/>
    <s v="Local Market"/>
    <s v="No"/>
    <n v="309495"/>
    <n v="74.456932731816437"/>
    <n v="99.91513869519504"/>
    <n v="70843.405499999993"/>
    <n v="238651.59450000001"/>
    <n v="320523"/>
  </r>
  <r>
    <s v="F1162"/>
    <x v="0"/>
    <s v="Plateaux"/>
    <x v="2"/>
    <x v="0"/>
    <x v="5"/>
    <n v="0.69"/>
    <n v="1283"/>
    <n v="1022"/>
    <n v="5.0999999999999996"/>
    <x v="2"/>
    <n v="0.85"/>
    <x v="2"/>
    <n v="200"/>
    <n v="14"/>
    <n v="0.2034"/>
    <n v="20.34"/>
    <n v="6931"/>
    <n v="190"/>
    <s v="Local Market"/>
    <s v="Yes"/>
    <n v="185108"/>
    <n v="76.784940975531001"/>
    <n v="99.895854487890475"/>
    <n v="37650.967200000014"/>
    <n v="147457.03279999999"/>
    <n v="192039"/>
  </r>
  <r>
    <s v="F1445"/>
    <x v="1"/>
    <s v="Lagos"/>
    <x v="3"/>
    <x v="0"/>
    <x v="1"/>
    <n v="3.76"/>
    <n v="24936"/>
    <n v="19425"/>
    <n v="3.4"/>
    <x v="2"/>
    <n v="1.34"/>
    <x v="1"/>
    <n v="200"/>
    <n v="1"/>
    <n v="0.221"/>
    <n v="22.1"/>
    <n v="58599"/>
    <n v="229"/>
    <s v="Local Market"/>
    <s v="Yes"/>
    <n v="4345043"/>
    <n v="76.863389371797254"/>
    <n v="99.995458304739586"/>
    <n v="960254.50300000003"/>
    <n v="3384788.497"/>
    <n v="4403642"/>
  </r>
  <r>
    <s v="F1440"/>
    <x v="1"/>
    <s v="Kaduna"/>
    <x v="3"/>
    <x v="0"/>
    <x v="6"/>
    <n v="7.37"/>
    <n v="136707"/>
    <n v="117321"/>
    <n v="67.5"/>
    <x v="1"/>
    <n v="2.65"/>
    <x v="0"/>
    <n v="15760"/>
    <n v="1"/>
    <n v="0.14180000000000001"/>
    <n v="14.18"/>
    <n v="141420"/>
    <n v="339"/>
    <s v="Local Market"/>
    <s v="Yes"/>
    <n v="39216921"/>
    <n v="85.511636789264074"/>
    <n v="99.959957661833357"/>
    <n v="5560959.3977999985"/>
    <n v="33655961.602200001"/>
    <n v="39358341"/>
  </r>
  <r>
    <s v="F1070"/>
    <x v="1"/>
    <s v="Katsina"/>
    <x v="2"/>
    <x v="0"/>
    <x v="1"/>
    <n v="1.1200000000000001"/>
    <n v="11432"/>
    <n v="9082"/>
    <n v="12.4"/>
    <x v="0"/>
    <n v="0.56999999999999995"/>
    <x v="2"/>
    <n v="1692"/>
    <n v="1"/>
    <n v="0.20550000000000002"/>
    <n v="20.55"/>
    <n v="18641"/>
    <n v="318"/>
    <s v="Local Market"/>
    <s v="No"/>
    <n v="2838863"/>
    <n v="78.931705904873624"/>
    <n v="99.940787484461964"/>
    <n v="583386.34649999999"/>
    <n v="2255476.6535"/>
    <n v="2857504"/>
  </r>
  <r>
    <s v="F0253"/>
    <x v="2"/>
    <s v="Borgou"/>
    <x v="2"/>
    <x v="0"/>
    <x v="4"/>
    <n v="3.54"/>
    <n v="7993"/>
    <n v="7441"/>
    <n v="91"/>
    <x v="4"/>
    <n v="3.13"/>
    <x v="2"/>
    <n v="18001"/>
    <n v="1"/>
    <n v="6.9000000000000006E-2"/>
    <n v="6.9"/>
    <n v="45375"/>
    <n v="190"/>
    <s v="Local Market"/>
    <s v="Yes"/>
    <n v="1336277"/>
    <n v="90.042491669392874"/>
    <n v="98.697139366497495"/>
    <n v="92203.112999999896"/>
    <n v="1244073.8870000001"/>
    <n v="1381652"/>
  </r>
  <r>
    <s v="F1243"/>
    <x v="3"/>
    <s v="Abidjan"/>
    <x v="2"/>
    <x v="0"/>
    <x v="1"/>
    <n v="1.76"/>
    <n v="16290"/>
    <n v="13163"/>
    <n v="10.6"/>
    <x v="1"/>
    <n v="0.63"/>
    <x v="2"/>
    <n v="2604"/>
    <n v="2"/>
    <n v="0.19190000000000002"/>
    <n v="19.190000000000001"/>
    <n v="33411"/>
    <n v="318"/>
    <s v="Local Market"/>
    <s v="No"/>
    <n v="4107961"/>
    <n v="80.158055931705732"/>
    <n v="99.937122287010197"/>
    <n v="788317.71589999972"/>
    <n v="3319643.2841000003"/>
    <n v="4141372"/>
  </r>
  <r>
    <s v="F0152"/>
    <x v="0"/>
    <s v="Plateaux"/>
    <x v="3"/>
    <x v="0"/>
    <x v="3"/>
    <n v="1.1599999999999999"/>
    <n v="4458"/>
    <n v="2776"/>
    <n v="12.4"/>
    <x v="1"/>
    <n v="1.37"/>
    <x v="1"/>
    <n v="2488"/>
    <n v="30"/>
    <n v="0.37719999999999998"/>
    <n v="37.72"/>
    <n v="17434"/>
    <n v="358"/>
    <s v="Processor"/>
    <s v="Yes"/>
    <n v="963948"/>
    <n v="61.173611743439359"/>
    <n v="99.746479963969179"/>
    <n v="363601.18559999997"/>
    <n v="600346.81440000003"/>
    <n v="981382"/>
  </r>
  <r>
    <s v="F0196"/>
    <x v="4"/>
    <s v="Ashanti"/>
    <x v="3"/>
    <x v="0"/>
    <x v="0"/>
    <n v="2.73"/>
    <n v="33307"/>
    <n v="13322"/>
    <n v="1"/>
    <x v="2"/>
    <n v="1.3"/>
    <x v="1"/>
    <n v="200"/>
    <n v="60"/>
    <n v="0.6"/>
    <n v="60"/>
    <n v="50239"/>
    <n v="238"/>
    <s v="Local Market"/>
    <s v="No"/>
    <n v="3088491"/>
    <n v="39.359753785766863"/>
    <n v="99.993627996036622"/>
    <n v="1853094.5999999999"/>
    <n v="1235396.4000000001"/>
    <n v="3138730"/>
  </r>
  <r>
    <s v="F0531"/>
    <x v="1"/>
    <s v="Oyo"/>
    <x v="2"/>
    <x v="1"/>
    <x v="3"/>
    <n v="2.83"/>
    <n v="7211"/>
    <n v="5549"/>
    <n v="33.6"/>
    <x v="3"/>
    <n v="3.07"/>
    <x v="1"/>
    <n v="7328"/>
    <n v="14"/>
    <n v="0.23039999999999999"/>
    <n v="23.04"/>
    <n v="39975"/>
    <n v="329"/>
    <s v="Local Market"/>
    <s v="No"/>
    <n v="1760062"/>
    <n v="75.250881798540817"/>
    <n v="99.592897257111929"/>
    <n v="405518.28479999979"/>
    <n v="1354543.7152000002"/>
    <n v="1800037"/>
  </r>
  <r>
    <s v="F0361"/>
    <x v="1"/>
    <s v="Oyo"/>
    <x v="0"/>
    <x v="0"/>
    <x v="0"/>
    <n v="0.63"/>
    <n v="5440"/>
    <n v="3578"/>
    <n v="57.6"/>
    <x v="1"/>
    <n v="2.69"/>
    <x v="0"/>
    <n v="17674"/>
    <n v="30"/>
    <n v="0.3422"/>
    <n v="34.22"/>
    <n v="10242"/>
    <n v="301"/>
    <s v="Local Market"/>
    <s v="Yes"/>
    <n v="1038293"/>
    <n v="65.137466598635228"/>
    <n v="98.314410105528196"/>
    <n v="355303.86460000009"/>
    <n v="682989.13539999991"/>
    <n v="1048535"/>
  </r>
  <r>
    <s v="F0762"/>
    <x v="2"/>
    <s v="Borgou"/>
    <x v="1"/>
    <x v="1"/>
    <x v="5"/>
    <n v="1.27"/>
    <n v="1439"/>
    <n v="1157"/>
    <n v="28.2"/>
    <x v="1"/>
    <n v="1.04"/>
    <x v="2"/>
    <n v="6748"/>
    <n v="14"/>
    <n v="0.1953"/>
    <n v="19.53"/>
    <n v="16279"/>
    <n v="219"/>
    <s v="Local Market"/>
    <s v="No"/>
    <n v="227823"/>
    <n v="75.103509229748212"/>
    <n v="97.235581846932845"/>
    <n v="44493.831900000019"/>
    <n v="183329.16809999998"/>
    <n v="244102"/>
  </r>
  <r>
    <s v="F0382"/>
    <x v="3"/>
    <s v="Abidjan"/>
    <x v="0"/>
    <x v="0"/>
    <x v="2"/>
    <n v="0.97"/>
    <n v="13894"/>
    <n v="5557"/>
    <n v="25.8"/>
    <x v="0"/>
    <n v="1.67"/>
    <x v="2"/>
    <n v="3877"/>
    <n v="60"/>
    <n v="0.6"/>
    <n v="60"/>
    <n v="7787"/>
    <n v="108"/>
    <s v="Processor"/>
    <s v="Yes"/>
    <n v="582491"/>
    <n v="39.472316433951462"/>
    <n v="99.343190835504629"/>
    <n v="349494.6"/>
    <n v="232996.40000000002"/>
    <n v="590278"/>
  </r>
  <r>
    <s v="F0210"/>
    <x v="3"/>
    <s v="Korhogo"/>
    <x v="2"/>
    <x v="1"/>
    <x v="4"/>
    <n v="0.68"/>
    <n v="1767"/>
    <n v="1547"/>
    <n v="2.8"/>
    <x v="2"/>
    <n v="1.52"/>
    <x v="2"/>
    <n v="200"/>
    <n v="7"/>
    <n v="0.1244"/>
    <n v="12.44"/>
    <n v="14643"/>
    <n v="273"/>
    <s v="Export"/>
    <s v="No"/>
    <n v="403265"/>
    <n v="84.492001588866458"/>
    <n v="99.952142576835087"/>
    <n v="50166.165999999968"/>
    <n v="353098.83400000003"/>
    <n v="417908"/>
  </r>
  <r>
    <s v="F0207"/>
    <x v="2"/>
    <s v="Borgou"/>
    <x v="3"/>
    <x v="1"/>
    <x v="7"/>
    <n v="0.23"/>
    <n v="5117"/>
    <n v="3631"/>
    <n v="17.399999999999999"/>
    <x v="1"/>
    <n v="0.79"/>
    <x v="2"/>
    <n v="3202"/>
    <n v="5"/>
    <n v="0.2903"/>
    <n v="29.03"/>
    <n v="8511"/>
    <n v="407"/>
    <s v="Processor"/>
    <s v="No"/>
    <n v="1451326"/>
    <n v="70.556237593649158"/>
    <n v="99.780660443597469"/>
    <n v="421319.93779999996"/>
    <n v="1030006.0622"/>
    <n v="1459837"/>
  </r>
  <r>
    <s v="F1316"/>
    <x v="4"/>
    <s v="Ashanti"/>
    <x v="1"/>
    <x v="0"/>
    <x v="2"/>
    <n v="1.17"/>
    <n v="15547"/>
    <n v="13793"/>
    <n v="18.7"/>
    <x v="2"/>
    <n v="1.44"/>
    <x v="1"/>
    <n v="622"/>
    <n v="3"/>
    <n v="0.1128"/>
    <n v="11.28"/>
    <n v="13708"/>
    <n v="86"/>
    <s v="Processor"/>
    <s v="No"/>
    <n v="1160007"/>
    <n v="87.683825323864824"/>
    <n v="99.947005874509571"/>
    <n v="130848.78960000002"/>
    <n v="1029158.2104"/>
    <n v="1173715"/>
  </r>
  <r>
    <s v="F0518"/>
    <x v="4"/>
    <s v="Northern"/>
    <x v="0"/>
    <x v="0"/>
    <x v="7"/>
    <n v="1.62"/>
    <n v="34573"/>
    <n v="23654"/>
    <n v="4.3"/>
    <x v="0"/>
    <n v="0.55000000000000004"/>
    <x v="1"/>
    <n v="642"/>
    <n v="4"/>
    <n v="0.31579999999999997"/>
    <n v="31.58"/>
    <n v="62659"/>
    <n v="427"/>
    <s v="Processor"/>
    <s v="No"/>
    <n v="9935955"/>
    <n v="67.991227694158425"/>
    <n v="99.993579110064658"/>
    <n v="3137774.5889999997"/>
    <n v="6798180.4110000003"/>
    <n v="9998614"/>
  </r>
  <r>
    <s v="F0822"/>
    <x v="3"/>
    <s v="Yamoussoukro"/>
    <x v="3"/>
    <x v="1"/>
    <x v="3"/>
    <n v="2.33"/>
    <n v="7303"/>
    <n v="4798"/>
    <n v="88.4"/>
    <x v="1"/>
    <n v="3.11"/>
    <x v="2"/>
    <n v="23175"/>
    <n v="30"/>
    <n v="0.34289999999999998"/>
    <n v="34.29"/>
    <n v="47194"/>
    <n v="346"/>
    <s v="Local Market"/>
    <s v="No"/>
    <n v="1573138"/>
    <n v="63.796122016969356"/>
    <n v="98.569737559956849"/>
    <n v="539429.02020000003"/>
    <n v="1033708.9798"/>
    <n v="1620332"/>
  </r>
  <r>
    <s v="F1252"/>
    <x v="1"/>
    <s v="Lagos"/>
    <x v="4"/>
    <x v="1"/>
    <x v="1"/>
    <n v="0.27"/>
    <n v="2058"/>
    <n v="1648"/>
    <n v="25.5"/>
    <x v="2"/>
    <n v="2.17"/>
    <x v="0"/>
    <n v="990"/>
    <n v="3"/>
    <n v="0.19899999999999998"/>
    <n v="19.899999999999999"/>
    <n v="2891"/>
    <n v="298"/>
    <s v="Local Market"/>
    <s v="No"/>
    <n v="482312"/>
    <n v="79.622737699478364"/>
    <n v="99.795961690261606"/>
    <n v="95980.087999999989"/>
    <n v="386331.91200000001"/>
    <n v="485203"/>
  </r>
  <r>
    <s v="F0073"/>
    <x v="4"/>
    <s v="Eastern"/>
    <x v="2"/>
    <x v="0"/>
    <x v="7"/>
    <n v="4.21"/>
    <n v="119365"/>
    <n v="87220"/>
    <n v="26.8"/>
    <x v="3"/>
    <n v="1.49"/>
    <x v="0"/>
    <n v="4689"/>
    <n v="3"/>
    <n v="0.26929999999999998"/>
    <n v="26.93"/>
    <n v="114249"/>
    <n v="347"/>
    <s v="Local Market"/>
    <s v="No"/>
    <n v="29843749"/>
    <n v="72.791337372744323"/>
    <n v="99.984348086277336"/>
    <n v="8036921.6057000011"/>
    <n v="21806827.394299999"/>
    <n v="29957998"/>
  </r>
  <r>
    <s v="F1244"/>
    <x v="1"/>
    <s v="Katsina"/>
    <x v="2"/>
    <x v="0"/>
    <x v="2"/>
    <n v="2.61"/>
    <n v="21298"/>
    <n v="16895"/>
    <n v="48.5"/>
    <x v="1"/>
    <n v="1.93"/>
    <x v="1"/>
    <n v="11510"/>
    <n v="14"/>
    <n v="0.20670000000000002"/>
    <n v="20.67"/>
    <n v="20483"/>
    <n v="115"/>
    <s v="Local Market"/>
    <s v="No"/>
    <n v="1891503"/>
    <n v="78.480142108781138"/>
    <n v="99.398008144411094"/>
    <n v="390973.67009999999"/>
    <n v="1500529.3299"/>
    <n v="1911986"/>
  </r>
  <r>
    <s v="F0880"/>
    <x v="3"/>
    <s v="Sassandra"/>
    <x v="2"/>
    <x v="1"/>
    <x v="5"/>
    <n v="1.31"/>
    <n v="2460"/>
    <n v="1907"/>
    <n v="28.4"/>
    <x v="0"/>
    <n v="1.86"/>
    <x v="2"/>
    <n v="4406"/>
    <n v="14"/>
    <n v="0.22450000000000001"/>
    <n v="22.45"/>
    <n v="10671"/>
    <n v="185"/>
    <s v="Local Market"/>
    <s v="No"/>
    <n v="334191"/>
    <n v="75.150384936583322"/>
    <n v="98.722387505726928"/>
    <n v="75025.87950000001"/>
    <n v="259165.12049999999"/>
    <n v="344862"/>
  </r>
  <r>
    <s v="F0575"/>
    <x v="4"/>
    <s v="Eastern"/>
    <x v="0"/>
    <x v="0"/>
    <x v="4"/>
    <n v="0.59"/>
    <n v="1171"/>
    <n v="891"/>
    <n v="20.5"/>
    <x v="4"/>
    <n v="0.93"/>
    <x v="0"/>
    <n v="3462"/>
    <n v="14"/>
    <n v="0.23850000000000002"/>
    <n v="23.85"/>
    <n v="6725"/>
    <n v="244"/>
    <s v="Export"/>
    <s v="Yes"/>
    <n v="205043"/>
    <n v="73.731746297835372"/>
    <n v="98.365192097011828"/>
    <n v="48902.755499999999"/>
    <n v="156140.2445"/>
    <n v="211768"/>
  </r>
  <r>
    <s v="F1325"/>
    <x v="2"/>
    <s v="Ouémé"/>
    <x v="1"/>
    <x v="1"/>
    <x v="7"/>
    <n v="0.52"/>
    <n v="7753"/>
    <n v="5666"/>
    <n v="163.30000000000001"/>
    <x v="0"/>
    <n v="6.19"/>
    <x v="1"/>
    <n v="21317"/>
    <n v="1"/>
    <n v="0.26910000000000001"/>
    <n v="26.91"/>
    <n v="13007"/>
    <n v="361"/>
    <s v="Processor"/>
    <s v="No"/>
    <n v="1990648"/>
    <n v="72.61552628571286"/>
    <n v="98.936094287689244"/>
    <n v="535683.37679999997"/>
    <n v="1454964.6232"/>
    <n v="2003655"/>
  </r>
  <r>
    <s v="F0070"/>
    <x v="2"/>
    <s v="Borgou"/>
    <x v="4"/>
    <x v="0"/>
    <x v="3"/>
    <n v="1.65"/>
    <n v="6603"/>
    <n v="4437"/>
    <n v="1"/>
    <x v="2"/>
    <n v="0.87"/>
    <x v="2"/>
    <n v="200"/>
    <n v="30"/>
    <n v="0.32789999999999997"/>
    <n v="32.79"/>
    <n v="42023"/>
    <n v="370"/>
    <s v="Local Market"/>
    <s v="No"/>
    <n v="1583051"/>
    <n v="65.472007865487981"/>
    <n v="99.987692868140158"/>
    <n v="519082.42289999989"/>
    <n v="1063968.5771000001"/>
    <n v="1625074"/>
  </r>
  <r>
    <s v="F0829"/>
    <x v="4"/>
    <s v="Central"/>
    <x v="3"/>
    <x v="1"/>
    <x v="0"/>
    <n v="1.47"/>
    <n v="8100"/>
    <n v="6575"/>
    <n v="10.7"/>
    <x v="0"/>
    <n v="1.58"/>
    <x v="2"/>
    <n v="1323"/>
    <n v="14"/>
    <n v="0.18820000000000001"/>
    <n v="18.82"/>
    <n v="21333"/>
    <n v="292"/>
    <s v="Processor"/>
    <s v="No"/>
    <n v="1878045"/>
    <n v="80.268221017617336"/>
    <n v="99.930345618407713"/>
    <n v="353448.06900000013"/>
    <n v="1524596.9309999999"/>
    <n v="1899378"/>
  </r>
  <r>
    <s v="F0456"/>
    <x v="2"/>
    <s v="Mono"/>
    <x v="4"/>
    <x v="1"/>
    <x v="1"/>
    <n v="0.77"/>
    <n v="5429"/>
    <n v="4272"/>
    <n v="31.2"/>
    <x v="2"/>
    <n v="1.39"/>
    <x v="0"/>
    <n v="1111"/>
    <n v="1"/>
    <n v="0.21309999999999998"/>
    <n v="21.31"/>
    <n v="18014"/>
    <n v="272"/>
    <s v="Processor"/>
    <s v="No"/>
    <n v="1131240"/>
    <n v="77.456572350411662"/>
    <n v="99.903328594027087"/>
    <n v="241067.24399999995"/>
    <n v="890172.75600000005"/>
    <n v="1149254"/>
  </r>
  <r>
    <s v="F0078"/>
    <x v="3"/>
    <s v="Sassandra"/>
    <x v="2"/>
    <x v="0"/>
    <x v="1"/>
    <n v="1.22"/>
    <n v="11865"/>
    <n v="9121"/>
    <n v="15.9"/>
    <x v="0"/>
    <n v="0.56999999999999995"/>
    <x v="2"/>
    <n v="2456"/>
    <n v="3"/>
    <n v="0.23120000000000002"/>
    <n v="23.12"/>
    <n v="17740"/>
    <n v="254"/>
    <s v="Local Market"/>
    <s v="No"/>
    <n v="2273371"/>
    <n v="76.284720591887506"/>
    <n v="99.892803098584054"/>
    <n v="525603.37520000013"/>
    <n v="1747767.6247999999"/>
    <n v="2291111"/>
  </r>
  <r>
    <s v="F0485"/>
    <x v="0"/>
    <s v="Savanes"/>
    <x v="4"/>
    <x v="1"/>
    <x v="7"/>
    <n v="0.41"/>
    <n v="6606"/>
    <n v="4778"/>
    <n v="28.4"/>
    <x v="0"/>
    <n v="1.05"/>
    <x v="0"/>
    <n v="3469"/>
    <n v="1"/>
    <n v="0.2767"/>
    <n v="27.67"/>
    <n v="13071"/>
    <n v="326"/>
    <s v="Local Market"/>
    <s v="No"/>
    <n v="1525512"/>
    <n v="71.715521983539404"/>
    <n v="99.774532800635384"/>
    <n v="422109.17039999994"/>
    <n v="1103402.8296000001"/>
    <n v="1538583"/>
  </r>
  <r>
    <s v="F1081"/>
    <x v="1"/>
    <s v="Kano"/>
    <x v="4"/>
    <x v="1"/>
    <x v="4"/>
    <n v="4.26"/>
    <n v="10068"/>
    <n v="6642"/>
    <n v="3.6"/>
    <x v="1"/>
    <n v="1.29"/>
    <x v="2"/>
    <n v="880"/>
    <n v="30"/>
    <n v="0.34020000000000006"/>
    <n v="34.020000000000003"/>
    <n v="98979"/>
    <n v="282"/>
    <s v="Local Market"/>
    <s v="Yes"/>
    <n v="1754455"/>
    <n v="62.45646777818903"/>
    <n v="99.952520564530488"/>
    <n v="596865.59100000001"/>
    <n v="1157589.409"/>
    <n v="1853434"/>
  </r>
  <r>
    <s v="F0550"/>
    <x v="3"/>
    <s v="Yamoussoukro"/>
    <x v="2"/>
    <x v="0"/>
    <x v="5"/>
    <n v="3.81"/>
    <n v="8666"/>
    <n v="5455"/>
    <n v="12.2"/>
    <x v="1"/>
    <n v="1.57"/>
    <x v="2"/>
    <n v="2704"/>
    <n v="30"/>
    <n v="0.3705"/>
    <n v="37.049999999999997"/>
    <n v="35804"/>
    <n v="233"/>
    <s v="Local Market"/>
    <s v="Yes"/>
    <n v="1219797"/>
    <n v="61.154953802999522"/>
    <n v="99.78464496285045"/>
    <n v="451934.78850000002"/>
    <n v="767862.21149999998"/>
    <n v="1255601"/>
  </r>
  <r>
    <s v="F0416"/>
    <x v="2"/>
    <s v="Borgou"/>
    <x v="1"/>
    <x v="1"/>
    <x v="0"/>
    <n v="1.8"/>
    <n v="17245"/>
    <n v="13094"/>
    <n v="10.8"/>
    <x v="3"/>
    <n v="1.03"/>
    <x v="1"/>
    <n v="1541"/>
    <n v="14"/>
    <n v="0.2407"/>
    <n v="24.07"/>
    <n v="18758"/>
    <n v="309"/>
    <s v="Export"/>
    <s v="Yes"/>
    <n v="3985287"/>
    <n v="75.574285980801918"/>
    <n v="99.961513919049366"/>
    <n v="959258.58089999994"/>
    <n v="3026028.4191000001"/>
    <n v="4004045"/>
  </r>
  <r>
    <s v="F0289"/>
    <x v="4"/>
    <s v="Greater Accra"/>
    <x v="1"/>
    <x v="1"/>
    <x v="0"/>
    <n v="1.07"/>
    <n v="5214"/>
    <n v="4171"/>
    <n v="9"/>
    <x v="2"/>
    <n v="0.36"/>
    <x v="0"/>
    <n v="366"/>
    <n v="14"/>
    <n v="0.19989999999999999"/>
    <n v="19.989999999999998"/>
    <n v="18552"/>
    <n v="246"/>
    <s v="Processor"/>
    <s v="No"/>
    <n v="996888"/>
    <n v="78.548224296856546"/>
    <n v="99.96395651146301"/>
    <n v="199277.91119999997"/>
    <n v="797610.08880000003"/>
    <n v="1015440"/>
  </r>
  <r>
    <s v="F1163"/>
    <x v="1"/>
    <s v="Oyo"/>
    <x v="0"/>
    <x v="0"/>
    <x v="7"/>
    <n v="0.59"/>
    <n v="13066"/>
    <n v="9296"/>
    <n v="1"/>
    <x v="2"/>
    <n v="1.0900000000000001"/>
    <x v="2"/>
    <n v="200"/>
    <n v="3"/>
    <n v="0.28850000000000003"/>
    <n v="28.85"/>
    <n v="22591"/>
    <n v="399"/>
    <s v="Processor"/>
    <s v="No"/>
    <n v="3649222"/>
    <n v="70.712246320822985"/>
    <n v="99.994553099517873"/>
    <n v="1052800.5469999998"/>
    <n v="2596421.4530000002"/>
    <n v="3671813"/>
  </r>
  <r>
    <s v="F0123"/>
    <x v="1"/>
    <s v="Katsina"/>
    <x v="3"/>
    <x v="1"/>
    <x v="0"/>
    <n v="1.3"/>
    <n v="6079"/>
    <n v="5134"/>
    <n v="8.9"/>
    <x v="2"/>
    <n v="0.8"/>
    <x v="0"/>
    <n v="428"/>
    <n v="7"/>
    <n v="0.15529999999999999"/>
    <n v="15.53"/>
    <n v="20085"/>
    <n v="293"/>
    <s v="Export"/>
    <s v="No"/>
    <n v="1468707"/>
    <n v="83.330431846758984"/>
    <n v="99.971251860568827"/>
    <n v="228090.19709999999"/>
    <n v="1240616.8029"/>
    <n v="1488792"/>
  </r>
  <r>
    <s v="F1025"/>
    <x v="4"/>
    <s v="Eastern"/>
    <x v="2"/>
    <x v="0"/>
    <x v="6"/>
    <n v="3.23"/>
    <n v="52620"/>
    <n v="42211"/>
    <n v="54.2"/>
    <x v="1"/>
    <n v="2.39"/>
    <x v="2"/>
    <n v="12945"/>
    <n v="5"/>
    <n v="0.1978"/>
    <n v="19.78"/>
    <n v="90550"/>
    <n v="390"/>
    <s v="Local Market"/>
    <s v="No"/>
    <n v="16194173"/>
    <n v="79.773942612349018"/>
    <n v="99.920508319361645"/>
    <n v="3203207.4193999991"/>
    <n v="12990965.580600001"/>
    <n v="16284723"/>
  </r>
  <r>
    <s v="F0080"/>
    <x v="4"/>
    <s v="Eastern"/>
    <x v="4"/>
    <x v="0"/>
    <x v="2"/>
    <n v="0.4"/>
    <n v="2933"/>
    <n v="2408"/>
    <n v="36.200000000000003"/>
    <x v="0"/>
    <n v="1.48"/>
    <x v="0"/>
    <n v="5774"/>
    <n v="7"/>
    <n v="0.17879999999999999"/>
    <n v="17.88"/>
    <n v="2589"/>
    <n v="126"/>
    <s v="Local Market"/>
    <s v="No"/>
    <n v="292011"/>
    <n v="81.398314052953154"/>
    <n v="98.040054310930074"/>
    <n v="52211.566800000001"/>
    <n v="239799.4332"/>
    <n v="294600"/>
  </r>
  <r>
    <s v="F1270"/>
    <x v="0"/>
    <s v="Savanes"/>
    <x v="0"/>
    <x v="0"/>
    <x v="4"/>
    <n v="8.33"/>
    <n v="19716"/>
    <n v="18136"/>
    <n v="4.5"/>
    <x v="1"/>
    <n v="0.19"/>
    <x v="2"/>
    <n v="763"/>
    <n v="7"/>
    <n v="8.0100000000000005E-2"/>
    <n v="8.01"/>
    <n v="163896"/>
    <n v="213"/>
    <s v="Local Market"/>
    <s v="Yes"/>
    <n v="3659680"/>
    <n v="88.046886788702508"/>
    <n v="99.980044858530334"/>
    <n v="293140.36800000025"/>
    <n v="3366539.6319999998"/>
    <n v="3823576"/>
  </r>
  <r>
    <s v="F0188"/>
    <x v="2"/>
    <s v="Atlantique"/>
    <x v="4"/>
    <x v="0"/>
    <x v="5"/>
    <n v="1.25"/>
    <n v="2935"/>
    <n v="2289"/>
    <n v="18.399999999999999"/>
    <x v="1"/>
    <n v="1.08"/>
    <x v="2"/>
    <n v="4540"/>
    <n v="14"/>
    <n v="0.22010000000000002"/>
    <n v="22.01"/>
    <n v="16580"/>
    <n v="238"/>
    <s v="Local Market"/>
    <s v="No"/>
    <n v="518215"/>
    <n v="75.57211239820866"/>
    <n v="99.151076580745894"/>
    <n v="114059.12150000001"/>
    <n v="404155.87849999999"/>
    <n v="534795"/>
  </r>
  <r>
    <s v="F1242"/>
    <x v="0"/>
    <s v="Plateaux"/>
    <x v="4"/>
    <x v="0"/>
    <x v="5"/>
    <n v="1.77"/>
    <n v="2263"/>
    <n v="905"/>
    <n v="32.1"/>
    <x v="1"/>
    <n v="1.06"/>
    <x v="0"/>
    <n v="5579"/>
    <n v="60"/>
    <n v="0.6"/>
    <n v="60"/>
    <n v="16102"/>
    <n v="196"/>
    <s v="Local Market"/>
    <s v="No"/>
    <n v="153926"/>
    <n v="36.211918037029193"/>
    <n v="96.718775731056056"/>
    <n v="92355.6"/>
    <n v="61570.400000000001"/>
    <n v="170028"/>
  </r>
  <r>
    <s v="F0923"/>
    <x v="2"/>
    <s v="Atlantique"/>
    <x v="0"/>
    <x v="0"/>
    <x v="5"/>
    <n v="4.3"/>
    <n v="9335"/>
    <n v="7244"/>
    <n v="5.2"/>
    <x v="2"/>
    <n v="0.57999999999999996"/>
    <x v="0"/>
    <n v="205"/>
    <n v="14"/>
    <n v="0.22390000000000002"/>
    <n v="22.39"/>
    <n v="48288"/>
    <n v="181"/>
    <s v="Processor"/>
    <s v="Yes"/>
    <n v="1249560"/>
    <n v="74.722426355012303"/>
    <n v="99.984204621804707"/>
    <n v="279776.48399999994"/>
    <n v="969783.51600000006"/>
    <n v="1297848"/>
  </r>
  <r>
    <s v="F0960"/>
    <x v="0"/>
    <s v="Savanes"/>
    <x v="2"/>
    <x v="0"/>
    <x v="0"/>
    <n v="0.98"/>
    <n v="9624"/>
    <n v="7714"/>
    <n v="6.7"/>
    <x v="2"/>
    <n v="1.1599999999999999"/>
    <x v="0"/>
    <n v="200"/>
    <n v="14"/>
    <n v="0.19839999999999999"/>
    <n v="19.84"/>
    <n v="16068"/>
    <n v="327"/>
    <s v="Export"/>
    <s v="No"/>
    <n v="2480986"/>
    <n v="79.644187814921111"/>
    <n v="99.991990561677881"/>
    <n v="492227.62239999999"/>
    <n v="1988758.3776"/>
    <n v="2497054"/>
  </r>
  <r>
    <s v="F0422"/>
    <x v="0"/>
    <s v="Plateaux"/>
    <x v="4"/>
    <x v="0"/>
    <x v="1"/>
    <n v="1.17"/>
    <n v="7409"/>
    <n v="5547"/>
    <n v="9.9"/>
    <x v="1"/>
    <n v="0.52"/>
    <x v="0"/>
    <n v="1946"/>
    <n v="5"/>
    <n v="0.25129999999999997"/>
    <n v="25.13"/>
    <n v="25556"/>
    <n v="254"/>
    <s v="Local Market"/>
    <s v="No"/>
    <n v="1367347"/>
    <n v="73.496338144149306"/>
    <n v="99.860291779111691"/>
    <n v="343614.30109999992"/>
    <n v="1023732.6989000001"/>
    <n v="1392903"/>
  </r>
  <r>
    <s v="F0251"/>
    <x v="4"/>
    <s v="Central"/>
    <x v="3"/>
    <x v="1"/>
    <x v="3"/>
    <n v="2.61"/>
    <n v="7200"/>
    <n v="6256"/>
    <n v="32"/>
    <x v="1"/>
    <n v="1.63"/>
    <x v="0"/>
    <n v="8403"/>
    <n v="7"/>
    <n v="0.13100000000000001"/>
    <n v="13.1"/>
    <n v="52898"/>
    <n v="366"/>
    <s v="Processor"/>
    <s v="Yes"/>
    <n v="2205499"/>
    <n v="84.86455795858744"/>
    <n v="99.627921928695443"/>
    <n v="288920.36899999995"/>
    <n v="1916578.6310000001"/>
    <n v="2258397"/>
  </r>
  <r>
    <s v="F0920"/>
    <x v="1"/>
    <s v="Kaduna"/>
    <x v="1"/>
    <x v="0"/>
    <x v="5"/>
    <n v="4.45"/>
    <n v="4912"/>
    <n v="3797"/>
    <n v="2.2999999999999998"/>
    <x v="2"/>
    <n v="1.36"/>
    <x v="0"/>
    <n v="200"/>
    <n v="14"/>
    <n v="0.22690000000000002"/>
    <n v="22.69"/>
    <n v="57297"/>
    <n v="189"/>
    <s v="Local Market"/>
    <s v="No"/>
    <n v="652960"/>
    <n v="71.073340495060236"/>
    <n v="99.971841178615634"/>
    <n v="148156.62400000001"/>
    <n v="504803.37599999999"/>
    <n v="710257"/>
  </r>
  <r>
    <s v="F1337"/>
    <x v="2"/>
    <s v="Atlantique"/>
    <x v="3"/>
    <x v="0"/>
    <x v="5"/>
    <n v="2.0299999999999998"/>
    <n v="3855"/>
    <n v="2341"/>
    <n v="3.8"/>
    <x v="1"/>
    <n v="1.59"/>
    <x v="1"/>
    <n v="728"/>
    <n v="30"/>
    <n v="0.39270000000000005"/>
    <n v="39.270000000000003"/>
    <n v="14939"/>
    <n v="207"/>
    <s v="Local Market"/>
    <s v="No"/>
    <n v="464075"/>
    <n v="58.836014709382191"/>
    <n v="99.848021143432135"/>
    <n v="182242.2525"/>
    <n v="281832.7475"/>
    <n v="479014"/>
  </r>
  <r>
    <s v="F0975"/>
    <x v="2"/>
    <s v="Mono"/>
    <x v="2"/>
    <x v="0"/>
    <x v="5"/>
    <n v="0.45"/>
    <n v="755"/>
    <n v="653"/>
    <n v="17.600000000000001"/>
    <x v="3"/>
    <n v="2.04"/>
    <x v="0"/>
    <n v="2424"/>
    <n v="7"/>
    <n v="0.1346"/>
    <n v="13.46"/>
    <n v="4867"/>
    <n v="228"/>
    <s v="Local Market"/>
    <s v="No"/>
    <n v="140105"/>
    <n v="83.634679110448914"/>
    <n v="98.327952984024506"/>
    <n v="18858.133000000002"/>
    <n v="121246.867"/>
    <n v="144972"/>
  </r>
  <r>
    <s v="F1350"/>
    <x v="4"/>
    <s v="Eastern"/>
    <x v="4"/>
    <x v="1"/>
    <x v="7"/>
    <n v="2.09"/>
    <n v="26214"/>
    <n v="19267"/>
    <n v="1.4"/>
    <x v="1"/>
    <n v="0.67"/>
    <x v="2"/>
    <n v="360"/>
    <n v="4"/>
    <n v="0.26500000000000001"/>
    <n v="26.5"/>
    <n v="66516"/>
    <n v="459"/>
    <s v="Local Market"/>
    <s v="No"/>
    <n v="8688242"/>
    <n v="72.941569258681966"/>
    <n v="99.995887950300855"/>
    <n v="2302384.13"/>
    <n v="6385857.8700000001"/>
    <n v="8754758"/>
  </r>
  <r>
    <s v="F1106"/>
    <x v="3"/>
    <s v="Bouaké"/>
    <x v="3"/>
    <x v="0"/>
    <x v="7"/>
    <n v="1.81"/>
    <n v="33086"/>
    <n v="24288"/>
    <n v="42.2"/>
    <x v="1"/>
    <n v="1.88"/>
    <x v="2"/>
    <n v="12205"/>
    <n v="2"/>
    <n v="0.26590000000000003"/>
    <n v="26.59"/>
    <n v="53711"/>
    <n v="432"/>
    <s v="Local Market"/>
    <s v="No"/>
    <n v="10321576"/>
    <n v="73.029969596021772"/>
    <n v="99.882364699887333"/>
    <n v="2744507.0584000004"/>
    <n v="7577068.9415999996"/>
    <n v="10375287"/>
  </r>
  <r>
    <s v="F0408"/>
    <x v="2"/>
    <s v="Mono"/>
    <x v="0"/>
    <x v="0"/>
    <x v="5"/>
    <n v="0.43"/>
    <n v="671"/>
    <n v="541"/>
    <n v="13.6"/>
    <x v="0"/>
    <n v="0.52"/>
    <x v="0"/>
    <n v="1870"/>
    <n v="14"/>
    <n v="0.19329999999999997"/>
    <n v="19.329999999999998"/>
    <n v="3528"/>
    <n v="173"/>
    <s v="Local Market"/>
    <s v="No"/>
    <n v="87260"/>
    <n v="77.535183063841032"/>
    <n v="97.940256421553499"/>
    <n v="16867.358000000007"/>
    <n v="70392.641999999993"/>
    <n v="90788"/>
  </r>
  <r>
    <s v="F0970"/>
    <x v="0"/>
    <s v="Plateaux"/>
    <x v="1"/>
    <x v="0"/>
    <x v="5"/>
    <n v="1.97"/>
    <n v="2297"/>
    <n v="1417"/>
    <n v="38.200000000000003"/>
    <x v="1"/>
    <n v="1.48"/>
    <x v="0"/>
    <n v="8591"/>
    <n v="30"/>
    <n v="0.38299999999999995"/>
    <n v="38.299999999999997"/>
    <n v="24095"/>
    <n v="207"/>
    <s v="Processor"/>
    <s v="No"/>
    <n v="257700"/>
    <n v="56.424315548537052"/>
    <n v="96.951329867456835"/>
    <n v="98699.1"/>
    <n v="159000.9"/>
    <n v="281795"/>
  </r>
  <r>
    <s v="F0036"/>
    <x v="4"/>
    <s v="Greater Accra"/>
    <x v="0"/>
    <x v="0"/>
    <x v="6"/>
    <n v="1.62"/>
    <n v="21012"/>
    <n v="17692"/>
    <n v="9.6"/>
    <x v="1"/>
    <n v="0.86"/>
    <x v="2"/>
    <n v="2206"/>
    <n v="3"/>
    <n v="0.158"/>
    <n v="15.8"/>
    <n v="47783"/>
    <n v="318"/>
    <s v="Processor"/>
    <s v="No"/>
    <n v="5519807"/>
    <n v="83.477366221291433"/>
    <n v="99.960377829545649"/>
    <n v="872129.50600000005"/>
    <n v="4647677.4939999999"/>
    <n v="5567590"/>
  </r>
  <r>
    <s v="F0972"/>
    <x v="2"/>
    <s v="Zou"/>
    <x v="4"/>
    <x v="1"/>
    <x v="7"/>
    <n v="1.23"/>
    <n v="28309"/>
    <n v="18856"/>
    <n v="59.3"/>
    <x v="4"/>
    <n v="1.94"/>
    <x v="2"/>
    <n v="11334"/>
    <n v="4"/>
    <n v="0.33390000000000003"/>
    <n v="33.39"/>
    <n v="23120"/>
    <n v="417"/>
    <s v="Local Market"/>
    <s v="Yes"/>
    <n v="7749869"/>
    <n v="66.411875031599806"/>
    <n v="99.854187366018394"/>
    <n v="2587681.2591000004"/>
    <n v="5162187.7408999996"/>
    <n v="7772989"/>
  </r>
  <r>
    <s v="F0589"/>
    <x v="0"/>
    <s v="Kara"/>
    <x v="4"/>
    <x v="0"/>
    <x v="1"/>
    <n v="1.83"/>
    <n v="14744"/>
    <n v="11445"/>
    <n v="2.9"/>
    <x v="0"/>
    <n v="1.05"/>
    <x v="0"/>
    <n v="354"/>
    <n v="3"/>
    <n v="0.22370000000000001"/>
    <n v="22.37"/>
    <n v="33855"/>
    <n v="321"/>
    <s v="Local Market"/>
    <s v="No"/>
    <n v="3602898"/>
    <n v="76.907332375885858"/>
    <n v="99.990266042263514"/>
    <n v="805968.28260000004"/>
    <n v="2796929.7174"/>
    <n v="3636753"/>
  </r>
  <r>
    <s v="F0698"/>
    <x v="2"/>
    <s v="Atlantique"/>
    <x v="2"/>
    <x v="0"/>
    <x v="5"/>
    <n v="1.01"/>
    <n v="1990"/>
    <n v="1612"/>
    <n v="2.5"/>
    <x v="2"/>
    <n v="0.15"/>
    <x v="0"/>
    <n v="200"/>
    <n v="14"/>
    <n v="0.18969999999999998"/>
    <n v="18.97"/>
    <n v="15249"/>
    <n v="199"/>
    <s v="Local Market"/>
    <s v="No"/>
    <n v="302132"/>
    <n v="77.136803904455533"/>
    <n v="99.936984255516236"/>
    <n v="57314.440399999992"/>
    <n v="244817.55960000001"/>
    <n v="317381"/>
  </r>
  <r>
    <s v="F1451"/>
    <x v="4"/>
    <s v="Ashanti"/>
    <x v="4"/>
    <x v="0"/>
    <x v="5"/>
    <n v="1.55"/>
    <n v="2399"/>
    <n v="2150"/>
    <n v="16.2"/>
    <x v="1"/>
    <n v="0.65"/>
    <x v="0"/>
    <n v="3538"/>
    <n v="3"/>
    <n v="0.10339999999999999"/>
    <n v="10.34"/>
    <n v="19826"/>
    <n v="219"/>
    <s v="Local Market"/>
    <s v="No"/>
    <n v="442778"/>
    <n v="85.817406421042634"/>
    <n v="99.235199003899666"/>
    <n v="45783.245199999947"/>
    <n v="396994.75480000005"/>
    <n v="462604"/>
  </r>
  <r>
    <s v="F0715"/>
    <x v="2"/>
    <s v="Atlantique"/>
    <x v="4"/>
    <x v="0"/>
    <x v="0"/>
    <n v="3.08"/>
    <n v="34610"/>
    <n v="26542"/>
    <n v="50.3"/>
    <x v="4"/>
    <n v="2.27"/>
    <x v="2"/>
    <n v="8790"/>
    <n v="14"/>
    <n v="0.23309999999999997"/>
    <n v="23.31"/>
    <n v="38586"/>
    <n v="329"/>
    <s v="Processor"/>
    <s v="No"/>
    <n v="8597619"/>
    <n v="76.347354087819824"/>
    <n v="99.89821918307868"/>
    <n v="2004104.9889000002"/>
    <n v="6593514.0110999998"/>
    <n v="8636205"/>
  </r>
  <r>
    <s v="F0882"/>
    <x v="4"/>
    <s v="Ashanti"/>
    <x v="4"/>
    <x v="0"/>
    <x v="5"/>
    <n v="0.98"/>
    <n v="2418"/>
    <n v="1461"/>
    <n v="2"/>
    <x v="2"/>
    <n v="1.48"/>
    <x v="1"/>
    <n v="200"/>
    <n v="30"/>
    <n v="0.39539999999999997"/>
    <n v="39.54"/>
    <n v="13791"/>
    <n v="180"/>
    <s v="Local Market"/>
    <s v="Yes"/>
    <n v="246360"/>
    <n v="57.254923486744232"/>
    <n v="99.923121571702595"/>
    <n v="97410.744000000006"/>
    <n v="148949.25599999999"/>
    <n v="260151"/>
  </r>
  <r>
    <s v="F0239"/>
    <x v="2"/>
    <s v="Ouémé"/>
    <x v="2"/>
    <x v="0"/>
    <x v="2"/>
    <n v="4.95"/>
    <n v="74967"/>
    <n v="47086"/>
    <n v="95.9"/>
    <x v="3"/>
    <n v="4.7"/>
    <x v="0"/>
    <n v="17084"/>
    <n v="30"/>
    <n v="0.37189999999999995"/>
    <n v="37.19"/>
    <n v="31519"/>
    <n v="87"/>
    <s v="Local Market"/>
    <s v="Yes"/>
    <n v="4006915"/>
    <n v="62.319783151092736"/>
    <n v="99.57696473435"/>
    <n v="1490171.6884999997"/>
    <n v="2516743.3115000003"/>
    <n v="4038434"/>
  </r>
  <r>
    <s v="F0428"/>
    <x v="2"/>
    <s v="Zou"/>
    <x v="3"/>
    <x v="0"/>
    <x v="6"/>
    <n v="0.83"/>
    <n v="14985"/>
    <n v="12110"/>
    <n v="18.399999999999999"/>
    <x v="1"/>
    <n v="1"/>
    <x v="2"/>
    <n v="4012"/>
    <n v="1"/>
    <n v="0.1918"/>
    <n v="19.18"/>
    <n v="17346"/>
    <n v="292"/>
    <s v="Local Market"/>
    <s v="Yes"/>
    <n v="3479401"/>
    <n v="80.419083456709899"/>
    <n v="99.885264790389471"/>
    <n v="667349.11180000007"/>
    <n v="2812051.8881999999"/>
    <n v="3496747"/>
  </r>
  <r>
    <s v="F0745"/>
    <x v="0"/>
    <s v="Lomé"/>
    <x v="2"/>
    <x v="0"/>
    <x v="4"/>
    <n v="1.24"/>
    <n v="3358"/>
    <n v="2691"/>
    <n v="18.2"/>
    <x v="1"/>
    <n v="0.47"/>
    <x v="0"/>
    <n v="3429"/>
    <n v="14"/>
    <n v="0.19850000000000001"/>
    <n v="19.850000000000001"/>
    <n v="29328"/>
    <n v="189"/>
    <s v="Processor"/>
    <s v="No"/>
    <n v="470757"/>
    <n v="75.449520681484145"/>
    <n v="99.314316566183749"/>
    <n v="93445.26449999999"/>
    <n v="377311.73550000001"/>
    <n v="500085"/>
  </r>
  <r>
    <s v="F0345"/>
    <x v="4"/>
    <s v="Ashanti"/>
    <x v="0"/>
    <x v="0"/>
    <x v="2"/>
    <n v="1.54"/>
    <n v="21580"/>
    <n v="16573"/>
    <n v="16.100000000000001"/>
    <x v="0"/>
    <n v="0.86"/>
    <x v="2"/>
    <n v="2089"/>
    <n v="14"/>
    <n v="0.23199999999999998"/>
    <n v="23.2"/>
    <n v="9626"/>
    <n v="116"/>
    <s v="Export"/>
    <s v="Yes"/>
    <n v="1891529"/>
    <n v="76.411143331290717"/>
    <n v="99.89011942740072"/>
    <n v="438834.72799999989"/>
    <n v="1452694.2720000001"/>
    <n v="1901155"/>
  </r>
  <r>
    <s v="F0667"/>
    <x v="0"/>
    <s v="Plateaux"/>
    <x v="4"/>
    <x v="0"/>
    <x v="6"/>
    <n v="0.68"/>
    <n v="8470"/>
    <n v="7137"/>
    <n v="23.1"/>
    <x v="2"/>
    <n v="1.34"/>
    <x v="0"/>
    <n v="642"/>
    <n v="3"/>
    <n v="0.1573"/>
    <n v="15.73"/>
    <n v="20067"/>
    <n v="346"/>
    <s v="Local Market"/>
    <s v="Yes"/>
    <n v="2423999"/>
    <n v="83.578101299228422"/>
    <n v="99.973732296918328"/>
    <n v="381295.04269999987"/>
    <n v="2042703.9573000001"/>
    <n v="2444066"/>
  </r>
  <r>
    <s v="F0605"/>
    <x v="4"/>
    <s v="Ashanti"/>
    <x v="1"/>
    <x v="1"/>
    <x v="6"/>
    <n v="1.55"/>
    <n v="13486"/>
    <n v="10939"/>
    <n v="51"/>
    <x v="1"/>
    <n v="2.52"/>
    <x v="0"/>
    <n v="10771"/>
    <n v="2"/>
    <n v="0.1888"/>
    <n v="18.88"/>
    <n v="27891"/>
    <n v="253"/>
    <s v="Export"/>
    <s v="Yes"/>
    <n v="2701230"/>
    <n v="80.290971928324169"/>
    <n v="99.605330800649739"/>
    <n v="509992.22399999993"/>
    <n v="2191237.7760000001"/>
    <n v="2729121"/>
  </r>
  <r>
    <s v="F0632"/>
    <x v="2"/>
    <s v="Zou"/>
    <x v="1"/>
    <x v="0"/>
    <x v="1"/>
    <n v="0.48"/>
    <n v="4957"/>
    <n v="3592"/>
    <n v="34.299999999999997"/>
    <x v="2"/>
    <n v="1.35"/>
    <x v="0"/>
    <n v="996"/>
    <n v="5"/>
    <n v="0.2752"/>
    <n v="27.52"/>
    <n v="8222"/>
    <n v="200"/>
    <s v="Local Market"/>
    <s v="No"/>
    <n v="701998"/>
    <n v="71.640921179352873"/>
    <n v="99.859761763960464"/>
    <n v="193189.84960000002"/>
    <n v="508808.15039999998"/>
    <n v="710220"/>
  </r>
  <r>
    <s v="F0831"/>
    <x v="4"/>
    <s v="Ashanti"/>
    <x v="3"/>
    <x v="1"/>
    <x v="2"/>
    <n v="0.79"/>
    <n v="6989"/>
    <n v="5536"/>
    <n v="13.5"/>
    <x v="1"/>
    <n v="0.96"/>
    <x v="2"/>
    <n v="2858"/>
    <n v="14"/>
    <n v="0.20780000000000001"/>
    <n v="20.78"/>
    <n v="9276"/>
    <n v="79"/>
    <s v="Local Market"/>
    <s v="No"/>
    <n v="420837"/>
    <n v="77.511507766563668"/>
    <n v="99.335523455464028"/>
    <n v="87449.928599999985"/>
    <n v="333387.07140000002"/>
    <n v="430113"/>
  </r>
  <r>
    <s v="F0245"/>
    <x v="1"/>
    <s v="Ogun"/>
    <x v="0"/>
    <x v="0"/>
    <x v="7"/>
    <n v="1.1299999999999999"/>
    <n v="28207"/>
    <n v="20850"/>
    <n v="72.3"/>
    <x v="1"/>
    <n v="2.1"/>
    <x v="0"/>
    <n v="22524"/>
    <n v="4"/>
    <n v="0.26079999999999998"/>
    <n v="26.08"/>
    <n v="21027"/>
    <n v="421"/>
    <s v="Local Market"/>
    <s v="Yes"/>
    <n v="8646521"/>
    <n v="73.740674100679925"/>
    <n v="99.740134118668848"/>
    <n v="2255012.6767999995"/>
    <n v="6391508.3232000005"/>
    <n v="8667548"/>
  </r>
  <r>
    <s v="F1183"/>
    <x v="0"/>
    <s v="Lomé"/>
    <x v="0"/>
    <x v="0"/>
    <x v="5"/>
    <n v="1.75"/>
    <n v="3732"/>
    <n v="1492"/>
    <n v="14.4"/>
    <x v="1"/>
    <n v="1.22"/>
    <x v="2"/>
    <n v="2688"/>
    <n v="60"/>
    <n v="0.6"/>
    <n v="60"/>
    <n v="12986"/>
    <n v="227"/>
    <s v="Local Market"/>
    <s v="No"/>
    <n v="319624"/>
    <n v="38.438291091668923"/>
    <n v="99.191846306485076"/>
    <n v="191774.4"/>
    <n v="127849.60000000001"/>
    <n v="332610"/>
  </r>
  <r>
    <s v="F1257"/>
    <x v="2"/>
    <s v="Atlantique"/>
    <x v="0"/>
    <x v="0"/>
    <x v="2"/>
    <n v="1.24"/>
    <n v="11654"/>
    <n v="9303"/>
    <n v="10.9"/>
    <x v="0"/>
    <n v="0.62"/>
    <x v="2"/>
    <n v="1208"/>
    <n v="14"/>
    <n v="0.20170000000000002"/>
    <n v="20.170000000000002"/>
    <n v="10438"/>
    <n v="79"/>
    <s v="Processor"/>
    <s v="Yes"/>
    <n v="715942"/>
    <n v="78.682851758032996"/>
    <n v="99.833695861670208"/>
    <n v="144405.50139999995"/>
    <n v="571536.49860000005"/>
    <n v="726380"/>
  </r>
  <r>
    <s v="F0237"/>
    <x v="3"/>
    <s v="Korhogo"/>
    <x v="2"/>
    <x v="1"/>
    <x v="2"/>
    <n v="1.88"/>
    <n v="12046"/>
    <n v="9517"/>
    <n v="11"/>
    <x v="0"/>
    <n v="1.22"/>
    <x v="2"/>
    <n v="1476"/>
    <n v="14"/>
    <n v="0.20989999999999998"/>
    <n v="20.99"/>
    <n v="19806"/>
    <n v="85"/>
    <s v="Processor"/>
    <s v="No"/>
    <n v="779574"/>
    <n v="77.052392779404045"/>
    <n v="99.815356901598733"/>
    <n v="163632.58259999997"/>
    <n v="615941.41740000003"/>
    <n v="799380"/>
  </r>
  <r>
    <s v="F0709"/>
    <x v="4"/>
    <s v="Central"/>
    <x v="2"/>
    <x v="0"/>
    <x v="7"/>
    <n v="2.27"/>
    <n v="51493"/>
    <n v="38547"/>
    <n v="36"/>
    <x v="1"/>
    <n v="1.05"/>
    <x v="2"/>
    <n v="9122"/>
    <n v="1"/>
    <n v="0.25140000000000001"/>
    <n v="25.14"/>
    <n v="79619"/>
    <n v="309"/>
    <s v="Export"/>
    <s v="Yes"/>
    <n v="11703172"/>
    <n v="74.354153945359798"/>
    <n v="99.922582009644401"/>
    <n v="2942177.4408"/>
    <n v="8760994.5592"/>
    <n v="11782791"/>
  </r>
  <r>
    <s v="F0799"/>
    <x v="4"/>
    <s v="Eastern"/>
    <x v="3"/>
    <x v="0"/>
    <x v="1"/>
    <n v="1.71"/>
    <n v="13295"/>
    <n v="10064"/>
    <n v="59.7"/>
    <x v="1"/>
    <n v="2.5499999999999998"/>
    <x v="1"/>
    <n v="12205"/>
    <n v="7"/>
    <n v="0.24299999999999999"/>
    <n v="24.3"/>
    <n v="29922"/>
    <n v="217"/>
    <s v="Local Market"/>
    <s v="No"/>
    <n v="2119923"/>
    <n v="74.646391297977303"/>
    <n v="99.432284653079634"/>
    <n v="515141.28899999987"/>
    <n v="1604781.7110000001"/>
    <n v="2149845"/>
  </r>
  <r>
    <s v="F1187"/>
    <x v="0"/>
    <s v="Central"/>
    <x v="3"/>
    <x v="0"/>
    <x v="6"/>
    <n v="1.51"/>
    <n v="14128"/>
    <n v="11057"/>
    <n v="5.6"/>
    <x v="1"/>
    <n v="0.77"/>
    <x v="1"/>
    <n v="1225"/>
    <n v="5"/>
    <n v="0.21729999999999999"/>
    <n v="21.73"/>
    <n v="33301"/>
    <n v="311"/>
    <s v="Processor"/>
    <s v="No"/>
    <n v="3369814"/>
    <n v="77.504093097059595"/>
    <n v="99.964003567319935"/>
    <n v="732260.58220000006"/>
    <n v="2637553.4177999999"/>
    <n v="3403115"/>
  </r>
  <r>
    <s v="F1283"/>
    <x v="2"/>
    <s v="Zou"/>
    <x v="2"/>
    <x v="1"/>
    <x v="6"/>
    <n v="0.49"/>
    <n v="3618"/>
    <n v="2904"/>
    <n v="32.799999999999997"/>
    <x v="2"/>
    <n v="2.1"/>
    <x v="0"/>
    <n v="1202"/>
    <n v="2"/>
    <n v="0.1973"/>
    <n v="19.73"/>
    <n v="14801"/>
    <n v="340"/>
    <s v="Processor"/>
    <s v="No"/>
    <n v="961484"/>
    <n v="79.053064095013241"/>
    <n v="99.876880214281698"/>
    <n v="189700.79320000007"/>
    <n v="771783.20679999993"/>
    <n v="976285"/>
  </r>
  <r>
    <s v="F0218"/>
    <x v="4"/>
    <s v="Greater Accra"/>
    <x v="4"/>
    <x v="0"/>
    <x v="6"/>
    <n v="1.44"/>
    <n v="27838"/>
    <n v="22019"/>
    <n v="3.5"/>
    <x v="2"/>
    <n v="0.3"/>
    <x v="1"/>
    <n v="200"/>
    <n v="3"/>
    <n v="0.20899999999999999"/>
    <n v="20.9"/>
    <n v="22434"/>
    <n v="377"/>
    <s v="Processor"/>
    <s v="Yes"/>
    <n v="8195518"/>
    <n v="78.884066711511579"/>
    <n v="99.997566303624069"/>
    <n v="1712863.2620000001"/>
    <n v="6482654.7379999999"/>
    <n v="8217952"/>
  </r>
  <r>
    <s v="F0660"/>
    <x v="1"/>
    <s v="Enugu"/>
    <x v="0"/>
    <x v="0"/>
    <x v="3"/>
    <n v="2.63"/>
    <n v="5529"/>
    <n v="4309"/>
    <n v="27.8"/>
    <x v="2"/>
    <n v="1.92"/>
    <x v="2"/>
    <n v="1369"/>
    <n v="14"/>
    <n v="0.2205"/>
    <n v="22.05"/>
    <n v="62072"/>
    <n v="459"/>
    <s v="Local Market"/>
    <s v="Yes"/>
    <n v="1894612"/>
    <n v="75.477187629683684"/>
    <n v="99.930034691345142"/>
    <n v="417761.946"/>
    <n v="1476850.054"/>
    <n v="1956684"/>
  </r>
  <r>
    <s v="F0983"/>
    <x v="3"/>
    <s v="Bouaké"/>
    <x v="2"/>
    <x v="1"/>
    <x v="2"/>
    <n v="1.74"/>
    <n v="16608"/>
    <n v="9841"/>
    <n v="9.8000000000000007"/>
    <x v="0"/>
    <n v="1.41"/>
    <x v="1"/>
    <n v="1544"/>
    <n v="30"/>
    <n v="0.40740000000000004"/>
    <n v="40.74"/>
    <n v="14658"/>
    <n v="110"/>
    <s v="Local Market"/>
    <s v="Yes"/>
    <n v="1055483"/>
    <n v="58.448300345468496"/>
    <n v="99.855719947184525"/>
    <n v="430003.77419999999"/>
    <n v="625479.22580000001"/>
    <n v="1070141"/>
  </r>
  <r>
    <s v="F0813"/>
    <x v="2"/>
    <s v="Atlantique"/>
    <x v="1"/>
    <x v="1"/>
    <x v="4"/>
    <n v="0.49"/>
    <n v="1302"/>
    <n v="1073"/>
    <n v="24.4"/>
    <x v="1"/>
    <n v="1.03"/>
    <x v="0"/>
    <n v="5971"/>
    <n v="7"/>
    <n v="0.17530000000000001"/>
    <n v="17.53"/>
    <n v="9521"/>
    <n v="189"/>
    <s v="Local Market"/>
    <s v="No"/>
    <n v="185278"/>
    <n v="78.43919455438683"/>
    <n v="96.934789192962995"/>
    <n v="32479.233399999997"/>
    <n v="152798.7666"/>
    <n v="194799"/>
  </r>
  <r>
    <s v="F0341"/>
    <x v="4"/>
    <s v="Eastern"/>
    <x v="3"/>
    <x v="1"/>
    <x v="0"/>
    <n v="0.8"/>
    <n v="5351"/>
    <n v="3402"/>
    <n v="4.7"/>
    <x v="1"/>
    <n v="1.35"/>
    <x v="2"/>
    <n v="995"/>
    <n v="30"/>
    <n v="0.36420000000000002"/>
    <n v="36.42"/>
    <n v="7922"/>
    <n v="320"/>
    <s v="Local Market"/>
    <s v="No"/>
    <n v="1068837"/>
    <n v="63.11222516830599"/>
    <n v="99.907593064000395"/>
    <n v="389270.43540000007"/>
    <n v="679566.56459999993"/>
    <n v="1076759"/>
  </r>
  <r>
    <s v="F1105"/>
    <x v="1"/>
    <s v="Kaduna"/>
    <x v="3"/>
    <x v="1"/>
    <x v="1"/>
    <n v="14.61"/>
    <n v="118411"/>
    <n v="88974"/>
    <n v="1"/>
    <x v="2"/>
    <n v="1.1299999999999999"/>
    <x v="1"/>
    <n v="200"/>
    <n v="4"/>
    <n v="0.24859999999999999"/>
    <n v="24.86"/>
    <n v="244138"/>
    <n v="318"/>
    <s v="Processor"/>
    <s v="Yes"/>
    <n v="27766457"/>
    <n v="74.485086053330903"/>
    <n v="99.999285984464095"/>
    <n v="6902741.2101999968"/>
    <n v="20863715.789800003"/>
    <n v="28010595"/>
  </r>
  <r>
    <s v="F0804"/>
    <x v="2"/>
    <s v="Zou"/>
    <x v="1"/>
    <x v="0"/>
    <x v="0"/>
    <n v="0.79"/>
    <n v="8858"/>
    <n v="6884"/>
    <n v="22.3"/>
    <x v="1"/>
    <n v="0.87"/>
    <x v="0"/>
    <n v="4408"/>
    <n v="14"/>
    <n v="0.2228"/>
    <n v="22.28"/>
    <n v="12875"/>
    <n v="226"/>
    <s v="Local Market"/>
    <s v="Yes"/>
    <n v="1522944"/>
    <n v="77.068461635127576"/>
    <n v="99.712987012141411"/>
    <n v="339311.92320000008"/>
    <n v="1183632.0767999999"/>
    <n v="1535819"/>
  </r>
  <r>
    <s v="F0561"/>
    <x v="4"/>
    <s v="Northern"/>
    <x v="0"/>
    <x v="0"/>
    <x v="6"/>
    <n v="3.99"/>
    <n v="57593"/>
    <n v="45613"/>
    <n v="7.4"/>
    <x v="1"/>
    <n v="1.43"/>
    <x v="1"/>
    <n v="1794"/>
    <n v="5"/>
    <n v="0.20800000000000002"/>
    <n v="20.8"/>
    <n v="85993"/>
    <n v="391"/>
    <s v="Local Market"/>
    <s v="Yes"/>
    <n v="17568550"/>
    <n v="78.814227023605213"/>
    <n v="99.989838309606768"/>
    <n v="3654258.3999999985"/>
    <n v="13914291.600000001"/>
    <n v="17654543"/>
  </r>
  <r>
    <s v="F1122"/>
    <x v="0"/>
    <s v="Savanes"/>
    <x v="4"/>
    <x v="1"/>
    <x v="0"/>
    <n v="2.06"/>
    <n v="10832"/>
    <n v="9760"/>
    <n v="95.5"/>
    <x v="4"/>
    <n v="2.86"/>
    <x v="0"/>
    <n v="15009"/>
    <n v="1"/>
    <n v="9.8900000000000002E-2"/>
    <n v="9.89"/>
    <n v="18470"/>
    <n v="374"/>
    <s v="Local Market"/>
    <s v="Yes"/>
    <n v="3580259"/>
    <n v="89.647522358588276"/>
    <n v="99.582936086601677"/>
    <n v="354087.61510000005"/>
    <n v="3226171.3848999999"/>
    <n v="3598729"/>
  </r>
  <r>
    <s v="F0982"/>
    <x v="1"/>
    <s v="Enugu"/>
    <x v="2"/>
    <x v="0"/>
    <x v="3"/>
    <n v="0.84"/>
    <n v="2131"/>
    <n v="1751"/>
    <n v="4.8"/>
    <x v="2"/>
    <n v="0.32"/>
    <x v="2"/>
    <n v="200"/>
    <n v="14"/>
    <n v="0.17800000000000002"/>
    <n v="17.8"/>
    <n v="12058"/>
    <n v="388"/>
    <s v="Processor"/>
    <s v="No"/>
    <n v="660337"/>
    <n v="80.725914678128177"/>
    <n v="99.970255578937966"/>
    <n v="117539.98600000003"/>
    <n v="542797.01399999997"/>
    <n v="672395"/>
  </r>
  <r>
    <s v="F1025"/>
    <x v="4"/>
    <s v="Northern"/>
    <x v="0"/>
    <x v="1"/>
    <x v="3"/>
    <n v="1.93"/>
    <n v="5449"/>
    <n v="3469"/>
    <n v="1"/>
    <x v="2"/>
    <n v="1.47"/>
    <x v="0"/>
    <n v="200"/>
    <n v="30"/>
    <n v="0.36329999999999996"/>
    <n v="36.33"/>
    <n v="28999"/>
    <n v="376"/>
    <s v="Local Market"/>
    <s v="Yes"/>
    <n v="1262102"/>
    <n v="62.239928820440852"/>
    <n v="99.98450934512482"/>
    <n v="458521.65659999999"/>
    <n v="803580.34340000001"/>
    <n v="1291101"/>
  </r>
  <r>
    <s v="F0868"/>
    <x v="0"/>
    <s v="Central"/>
    <x v="1"/>
    <x v="1"/>
    <x v="5"/>
    <n v="1.71"/>
    <n v="3017"/>
    <n v="2771"/>
    <n v="29"/>
    <x v="1"/>
    <n v="0.99"/>
    <x v="1"/>
    <n v="5416"/>
    <n v="1"/>
    <n v="8.1500000000000003E-2"/>
    <n v="8.15"/>
    <n v="26322"/>
    <n v="188"/>
    <s v="Local Market"/>
    <s v="Yes"/>
    <n v="484001"/>
    <n v="87.11245985385726"/>
    <n v="98.938711365155001"/>
    <n v="39446.081500000029"/>
    <n v="444554.91849999997"/>
    <n v="510323"/>
  </r>
  <r>
    <s v="F0592"/>
    <x v="2"/>
    <s v="Zou"/>
    <x v="3"/>
    <x v="1"/>
    <x v="1"/>
    <n v="4.53"/>
    <n v="35833"/>
    <n v="27598"/>
    <n v="40"/>
    <x v="1"/>
    <n v="1.27"/>
    <x v="1"/>
    <n v="9633"/>
    <n v="1"/>
    <n v="0.2298"/>
    <n v="22.98"/>
    <n v="50162"/>
    <n v="244"/>
    <s v="Local Market"/>
    <s v="Yes"/>
    <n v="6606778"/>
    <n v="76.439631656586954"/>
    <n v="99.855293873761823"/>
    <n v="1518237.5844000001"/>
    <n v="5088540.4155999999"/>
    <n v="6656940"/>
  </r>
  <r>
    <s v="F0498"/>
    <x v="3"/>
    <s v="Abidjan"/>
    <x v="1"/>
    <x v="0"/>
    <x v="2"/>
    <n v="3.76"/>
    <n v="35362"/>
    <n v="21362"/>
    <n v="5.5"/>
    <x v="1"/>
    <n v="1.53"/>
    <x v="1"/>
    <n v="1305"/>
    <n v="30"/>
    <n v="0.39590000000000003"/>
    <n v="39.590000000000003"/>
    <n v="42465"/>
    <n v="98"/>
    <s v="Local Market"/>
    <s v="Yes"/>
    <n v="2028772"/>
    <n v="59.171459625334997"/>
    <n v="99.93699417304731"/>
    <n v="803190.83480000007"/>
    <n v="1225581.1651999999"/>
    <n v="2071237"/>
  </r>
  <r>
    <s v="F0644"/>
    <x v="0"/>
    <s v="Savanes"/>
    <x v="3"/>
    <x v="0"/>
    <x v="5"/>
    <n v="4.09"/>
    <n v="9034"/>
    <n v="5389"/>
    <n v="61.9"/>
    <x v="1"/>
    <n v="2.17"/>
    <x v="2"/>
    <n v="14428"/>
    <n v="30"/>
    <n v="0.40340000000000004"/>
    <n v="40.340000000000003"/>
    <n v="58752"/>
    <n v="171"/>
    <s v="Local Market"/>
    <s v="Yes"/>
    <n v="839124"/>
    <n v="55.756182189968328"/>
    <n v="98.393096596857475"/>
    <n v="338502.62159999995"/>
    <n v="500621.37840000005"/>
    <n v="897876"/>
  </r>
  <r>
    <s v="F0466"/>
    <x v="1"/>
    <s v="Kano"/>
    <x v="4"/>
    <x v="0"/>
    <x v="4"/>
    <n v="1.01"/>
    <n v="2205"/>
    <n v="1355"/>
    <n v="6.5"/>
    <x v="2"/>
    <n v="1.55"/>
    <x v="0"/>
    <n v="282"/>
    <n v="30"/>
    <n v="0.38520000000000004"/>
    <n v="38.520000000000003"/>
    <n v="14569"/>
    <n v="250"/>
    <s v="Processor"/>
    <s v="No"/>
    <n v="320512"/>
    <n v="58.806908657906597"/>
    <n v="99.915841244355846"/>
    <n v="123461.2224"/>
    <n v="197050.7776"/>
    <n v="335081"/>
  </r>
  <r>
    <s v="F0997"/>
    <x v="4"/>
    <s v="Central"/>
    <x v="0"/>
    <x v="0"/>
    <x v="7"/>
    <n v="2.57"/>
    <n v="38214"/>
    <n v="25358"/>
    <n v="14.1"/>
    <x v="0"/>
    <n v="0.71"/>
    <x v="0"/>
    <n v="1744"/>
    <n v="5"/>
    <n v="0.33640000000000003"/>
    <n v="33.64"/>
    <n v="69370"/>
    <n v="319"/>
    <s v="Local Market"/>
    <s v="No"/>
    <n v="7937196"/>
    <n v="65.7850477420657"/>
    <n v="99.978217877676897"/>
    <n v="2670072.7344000004"/>
    <n v="5267123.2655999996"/>
    <n v="8006566"/>
  </r>
  <r>
    <s v="F1273"/>
    <x v="1"/>
    <s v="Ogun"/>
    <x v="0"/>
    <x v="1"/>
    <x v="5"/>
    <n v="2.65"/>
    <n v="4442"/>
    <n v="3856"/>
    <n v="9.6999999999999993"/>
    <x v="2"/>
    <n v="0.74"/>
    <x v="2"/>
    <n v="414"/>
    <n v="7"/>
    <n v="0.13170000000000001"/>
    <n v="13.17"/>
    <n v="30975"/>
    <n v="202"/>
    <s v="Local Market"/>
    <s v="No"/>
    <n v="739734"/>
    <n v="83.340279171516102"/>
    <n v="99.946283227521675"/>
    <n v="97422.967799999984"/>
    <n v="642311.03220000002"/>
    <n v="770709"/>
  </r>
  <r>
    <s v="F0618"/>
    <x v="0"/>
    <s v="Savanes"/>
    <x v="4"/>
    <x v="0"/>
    <x v="2"/>
    <n v="1.4"/>
    <n v="20819"/>
    <n v="12693"/>
    <n v="1"/>
    <x v="0"/>
    <n v="0.92"/>
    <x v="2"/>
    <n v="200"/>
    <n v="30"/>
    <n v="0.39030000000000004"/>
    <n v="39.03"/>
    <n v="10319"/>
    <n v="106"/>
    <s v="Local Market"/>
    <s v="Yes"/>
    <n v="1321485"/>
    <n v="60.497596080203984"/>
    <n v="99.984982775243196"/>
    <n v="515775.59550000017"/>
    <n v="805709.40449999983"/>
    <n v="1331804"/>
  </r>
  <r>
    <s v="F0360"/>
    <x v="3"/>
    <s v="Sassandra"/>
    <x v="4"/>
    <x v="0"/>
    <x v="1"/>
    <n v="2.37"/>
    <n v="24940"/>
    <n v="19021"/>
    <n v="64.099999999999994"/>
    <x v="1"/>
    <n v="3.06"/>
    <x v="0"/>
    <n v="17752"/>
    <n v="4"/>
    <n v="0.23730000000000001"/>
    <n v="23.73"/>
    <n v="49281"/>
    <n v="260"/>
    <s v="Local Market"/>
    <s v="No"/>
    <n v="4828973"/>
    <n v="75.499506731301807"/>
    <n v="99.636099309302068"/>
    <n v="1145915.2929000002"/>
    <n v="3683057.7070999998"/>
    <n v="4878254"/>
  </r>
  <r>
    <s v="F0742"/>
    <x v="3"/>
    <s v="Sassandra"/>
    <x v="3"/>
    <x v="0"/>
    <x v="6"/>
    <n v="0.79"/>
    <n v="8576"/>
    <n v="7106"/>
    <n v="5.7"/>
    <x v="2"/>
    <n v="0.75"/>
    <x v="2"/>
    <n v="242"/>
    <n v="1"/>
    <n v="0.17129999999999998"/>
    <n v="17.13"/>
    <n v="22105"/>
    <n v="287"/>
    <s v="Processor"/>
    <s v="No"/>
    <n v="1996681"/>
    <n v="81.962602509627075"/>
    <n v="99.988012597670078"/>
    <n v="342031.45530000003"/>
    <n v="1654649.5447"/>
    <n v="2018786"/>
  </r>
  <r>
    <s v="F1451"/>
    <x v="3"/>
    <s v="Yamoussoukro"/>
    <x v="4"/>
    <x v="0"/>
    <x v="1"/>
    <n v="0.52"/>
    <n v="4802"/>
    <n v="3768"/>
    <n v="2.6"/>
    <x v="0"/>
    <n v="1.2"/>
    <x v="2"/>
    <n v="411"/>
    <n v="1"/>
    <n v="0.21530000000000002"/>
    <n v="21.53"/>
    <n v="11448"/>
    <n v="312"/>
    <s v="Local Market"/>
    <s v="No"/>
    <n v="1152001"/>
    <n v="77.697878007544801"/>
    <n v="99.964673999461937"/>
    <n v="248025.81530000002"/>
    <n v="903975.18469999998"/>
    <n v="1163449"/>
  </r>
  <r>
    <s v="F0019"/>
    <x v="2"/>
    <s v="Ouémé"/>
    <x v="0"/>
    <x v="1"/>
    <x v="6"/>
    <n v="1.59"/>
    <n v="23004"/>
    <n v="19318"/>
    <n v="8"/>
    <x v="1"/>
    <n v="0.56999999999999995"/>
    <x v="2"/>
    <n v="1668"/>
    <n v="3"/>
    <n v="0.16020000000000001"/>
    <n v="16.02"/>
    <n v="48338"/>
    <n v="368"/>
    <s v="Local Market"/>
    <s v="Yes"/>
    <n v="6987928"/>
    <n v="83.403071094810798"/>
    <n v="99.976294244703084"/>
    <n v="1119466.0656000003"/>
    <n v="5868461.9343999997"/>
    <n v="7036266"/>
  </r>
  <r>
    <s v="F0560"/>
    <x v="3"/>
    <s v="Korhogo"/>
    <x v="0"/>
    <x v="0"/>
    <x v="6"/>
    <n v="2.58"/>
    <n v="34988"/>
    <n v="27899"/>
    <n v="7.7"/>
    <x v="2"/>
    <n v="1.49"/>
    <x v="0"/>
    <n v="299"/>
    <n v="2"/>
    <n v="0.2026"/>
    <n v="20.260000000000002"/>
    <n v="71735"/>
    <n v="332"/>
    <s v="Processor"/>
    <s v="No"/>
    <n v="9097810"/>
    <n v="79.116179635957948"/>
    <n v="99.996739205707584"/>
    <n v="1843216.3059999999"/>
    <n v="7254593.6940000001"/>
    <n v="9169545"/>
  </r>
  <r>
    <s v="F0750"/>
    <x v="4"/>
    <s v="Greater Accra"/>
    <x v="3"/>
    <x v="0"/>
    <x v="4"/>
    <n v="2.12"/>
    <n v="4460"/>
    <n v="3518"/>
    <n v="10.8"/>
    <x v="0"/>
    <n v="1.61"/>
    <x v="0"/>
    <n v="1429"/>
    <n v="14"/>
    <n v="0.2112"/>
    <n v="21.12"/>
    <n v="38630"/>
    <n v="193"/>
    <s v="Export"/>
    <s v="No"/>
    <n v="632126"/>
    <n v="74.33716415507277"/>
    <n v="99.786956806946193"/>
    <n v="133505.01120000001"/>
    <n v="498620.98879999999"/>
    <n v="670756"/>
  </r>
  <r>
    <s v="F0770"/>
    <x v="1"/>
    <s v="Rivers"/>
    <x v="1"/>
    <x v="0"/>
    <x v="7"/>
    <n v="3.9"/>
    <n v="96995"/>
    <n v="70030"/>
    <n v="1.7"/>
    <x v="2"/>
    <n v="1.2"/>
    <x v="0"/>
    <n v="200"/>
    <n v="4"/>
    <n v="0.27800000000000002"/>
    <n v="27.8"/>
    <n v="115597"/>
    <n v="401"/>
    <s v="Local Market"/>
    <s v="Yes"/>
    <n v="27685413"/>
    <n v="71.899791360098078"/>
    <n v="99.999280601675977"/>
    <n v="7696544.8139999993"/>
    <n v="19988868.186000001"/>
    <n v="27801010"/>
  </r>
  <r>
    <s v="F0561"/>
    <x v="3"/>
    <s v="Yamoussoukro"/>
    <x v="0"/>
    <x v="1"/>
    <x v="6"/>
    <n v="6.25"/>
    <n v="102427"/>
    <n v="84358"/>
    <n v="14.8"/>
    <x v="1"/>
    <n v="0.68"/>
    <x v="2"/>
    <n v="3339"/>
    <n v="3"/>
    <n v="0.1764"/>
    <n v="17.64"/>
    <n v="119136"/>
    <n v="271"/>
    <s v="Processor"/>
    <s v="Yes"/>
    <n v="22509933"/>
    <n v="81.926396613135083"/>
    <n v="99.985244642632011"/>
    <n v="3970752.1812000014"/>
    <n v="18539180.818799999"/>
    <n v="22629069"/>
  </r>
  <r>
    <s v="F0263"/>
    <x v="4"/>
    <s v="Eastern"/>
    <x v="1"/>
    <x v="1"/>
    <x v="5"/>
    <n v="0.66"/>
    <n v="1072"/>
    <n v="675"/>
    <n v="6.4"/>
    <x v="0"/>
    <n v="1.38"/>
    <x v="0"/>
    <n v="810"/>
    <n v="30"/>
    <n v="0.36990000000000001"/>
    <n v="36.99"/>
    <n v="7065"/>
    <n v="184"/>
    <s v="Local Market"/>
    <s v="No"/>
    <n v="115083"/>
    <n v="59.365522399056879"/>
    <n v="99.336870026525204"/>
    <n v="42569.201700000005"/>
    <n v="72513.798299999995"/>
    <n v="122148"/>
  </r>
  <r>
    <s v="F1442"/>
    <x v="0"/>
    <s v="Kara"/>
    <x v="3"/>
    <x v="0"/>
    <x v="6"/>
    <n v="1.41"/>
    <n v="13822"/>
    <n v="11050"/>
    <n v="17.899999999999999"/>
    <x v="0"/>
    <n v="0.72"/>
    <x v="1"/>
    <n v="2182"/>
    <n v="3"/>
    <n v="0.20050000000000001"/>
    <n v="20.05"/>
    <n v="25738"/>
    <n v="291"/>
    <s v="Export"/>
    <s v="No"/>
    <n v="3155475"/>
    <n v="79.303154567141533"/>
    <n v="99.931409811288958"/>
    <n v="632672.73749999981"/>
    <n v="2522802.2625000002"/>
    <n v="3181213"/>
  </r>
  <r>
    <s v="F0305"/>
    <x v="2"/>
    <s v="Atlantique"/>
    <x v="2"/>
    <x v="1"/>
    <x v="5"/>
    <n v="0.48"/>
    <n v="496"/>
    <n v="427"/>
    <n v="47.6"/>
    <x v="2"/>
    <n v="2.21"/>
    <x v="2"/>
    <n v="1716"/>
    <n v="7"/>
    <n v="0.1371"/>
    <n v="13.71"/>
    <n v="4198"/>
    <n v="167"/>
    <s v="Local Market"/>
    <s v="No"/>
    <n v="64682"/>
    <n v="81.030920150987228"/>
    <n v="97.508710801393732"/>
    <n v="8867.9021999999968"/>
    <n v="55814.097800000003"/>
    <n v="68880"/>
  </r>
  <r>
    <s v="F1076"/>
    <x v="0"/>
    <s v="Savanes"/>
    <x v="2"/>
    <x v="0"/>
    <x v="0"/>
    <n v="3"/>
    <n v="31694"/>
    <n v="29697"/>
    <n v="12.8"/>
    <x v="0"/>
    <n v="1.23"/>
    <x v="2"/>
    <n v="1297"/>
    <n v="1"/>
    <n v="6.3E-2"/>
    <n v="6.3"/>
    <n v="51404"/>
    <n v="291"/>
    <s v="Local Market"/>
    <s v="No"/>
    <n v="8502708"/>
    <n v="93.136931057250607"/>
    <n v="99.984837701446978"/>
    <n v="535670.60399999935"/>
    <n v="7967037.3960000006"/>
    <n v="8554112"/>
  </r>
  <r>
    <s v="F0269"/>
    <x v="0"/>
    <s v="Kara"/>
    <x v="3"/>
    <x v="1"/>
    <x v="0"/>
    <n v="0.45"/>
    <n v="2529"/>
    <n v="1011"/>
    <n v="74.2"/>
    <x v="1"/>
    <n v="1.66"/>
    <x v="2"/>
    <n v="16994"/>
    <n v="60"/>
    <n v="0.6"/>
    <n v="60"/>
    <n v="5551"/>
    <n v="293"/>
    <s v="Local Market"/>
    <s v="No"/>
    <n v="270716"/>
    <n v="39.196284753517432"/>
    <n v="93.848704333127003"/>
    <n v="162429.59999999998"/>
    <n v="108286.40000000001"/>
    <n v="276267"/>
  </r>
  <r>
    <s v="F1423"/>
    <x v="1"/>
    <s v="Kaduna"/>
    <x v="4"/>
    <x v="0"/>
    <x v="4"/>
    <n v="0.72"/>
    <n v="1197"/>
    <n v="942"/>
    <n v="3.7"/>
    <x v="0"/>
    <n v="0.12"/>
    <x v="0"/>
    <n v="585"/>
    <n v="14"/>
    <n v="0.21280000000000002"/>
    <n v="21.28"/>
    <n v="14734"/>
    <n v="246"/>
    <s v="Processor"/>
    <s v="No"/>
    <n v="214096"/>
    <n v="73.651344316741685"/>
    <n v="99.744351702136953"/>
    <n v="45559.628800000006"/>
    <n v="168536.37119999999"/>
    <n v="228830"/>
  </r>
  <r>
    <s v="F0360"/>
    <x v="0"/>
    <s v="Plateaux"/>
    <x v="1"/>
    <x v="0"/>
    <x v="4"/>
    <n v="2.5499999999999998"/>
    <n v="6947"/>
    <n v="4546"/>
    <n v="11.4"/>
    <x v="1"/>
    <n v="1.75"/>
    <x v="0"/>
    <n v="2051"/>
    <n v="30"/>
    <n v="0.34560000000000002"/>
    <n v="34.56"/>
    <n v="53516"/>
    <n v="240"/>
    <s v="Local Market"/>
    <s v="Yes"/>
    <n v="1024563"/>
    <n v="62.191548782603135"/>
    <n v="99.809754201686516"/>
    <n v="354088.97279999999"/>
    <n v="670474.02720000001"/>
    <n v="1078079"/>
  </r>
  <r>
    <s v="F0291"/>
    <x v="0"/>
    <s v="Kara"/>
    <x v="0"/>
    <x v="0"/>
    <x v="2"/>
    <n v="1.85"/>
    <n v="19968"/>
    <n v="16910"/>
    <n v="15.8"/>
    <x v="1"/>
    <n v="1.08"/>
    <x v="0"/>
    <n v="2714"/>
    <n v="7"/>
    <n v="0.15310000000000001"/>
    <n v="15.31"/>
    <n v="20814"/>
    <n v="109"/>
    <s v="Local Market"/>
    <s v="No"/>
    <n v="1801231"/>
    <n v="83.722549876649595"/>
    <n v="99.851046488972557"/>
    <n v="275768.46610000008"/>
    <n v="1525462.5338999999"/>
    <n v="1822045"/>
  </r>
  <r>
    <s v="F0491"/>
    <x v="0"/>
    <s v="Savanes"/>
    <x v="0"/>
    <x v="1"/>
    <x v="0"/>
    <n v="0.87"/>
    <n v="4378"/>
    <n v="3815"/>
    <n v="14.3"/>
    <x v="1"/>
    <n v="0.93"/>
    <x v="2"/>
    <n v="3113"/>
    <n v="3"/>
    <n v="0.12839999999999999"/>
    <n v="12.84"/>
    <n v="12124"/>
    <n v="299"/>
    <s v="Processor"/>
    <s v="No"/>
    <n v="1114042"/>
    <n v="86.221658902861563"/>
    <n v="99.723575387642668"/>
    <n v="143042.99280000001"/>
    <n v="970999.00719999999"/>
    <n v="1126166"/>
  </r>
  <r>
    <s v="F1215"/>
    <x v="3"/>
    <s v="Korhogo"/>
    <x v="4"/>
    <x v="0"/>
    <x v="5"/>
    <n v="3.63"/>
    <n v="5721"/>
    <n v="5123"/>
    <n v="28.2"/>
    <x v="2"/>
    <n v="1.05"/>
    <x v="2"/>
    <n v="991"/>
    <n v="7"/>
    <n v="0.1045"/>
    <n v="10.45"/>
    <n v="49326"/>
    <n v="255"/>
    <s v="Local Market"/>
    <s v="Yes"/>
    <n v="1242985"/>
    <n v="86.131981194929068"/>
    <n v="99.923315672465833"/>
    <n v="129891.93250000011"/>
    <n v="1113093.0674999999"/>
    <n v="1292311"/>
  </r>
  <r>
    <s v="F0877"/>
    <x v="3"/>
    <s v="Korhogo"/>
    <x v="0"/>
    <x v="0"/>
    <x v="2"/>
    <n v="1.97"/>
    <n v="19707"/>
    <n v="17572"/>
    <n v="1"/>
    <x v="2"/>
    <n v="0.51"/>
    <x v="2"/>
    <n v="200"/>
    <n v="3"/>
    <n v="0.10830000000000001"/>
    <n v="10.83"/>
    <n v="18845"/>
    <n v="105"/>
    <s v="Processor"/>
    <s v="Yes"/>
    <n v="1807565"/>
    <n v="88.249938978652096"/>
    <n v="99.989049556233269"/>
    <n v="195759.28950000019"/>
    <n v="1611805.7104999998"/>
    <n v="1826410"/>
  </r>
  <r>
    <s v="F1397"/>
    <x v="2"/>
    <s v="Atlantique"/>
    <x v="3"/>
    <x v="0"/>
    <x v="4"/>
    <n v="0.52"/>
    <n v="702"/>
    <n v="563"/>
    <n v="16.7"/>
    <x v="2"/>
    <n v="1.23"/>
    <x v="0"/>
    <n v="584"/>
    <n v="14"/>
    <n v="0.1973"/>
    <n v="19.73"/>
    <n v="10248"/>
    <n v="217"/>
    <s v="Local Market"/>
    <s v="No"/>
    <n v="110118"/>
    <n v="73.435786351627527"/>
    <n v="99.514813153216025"/>
    <n v="21726.281400000007"/>
    <n v="88391.718599999993"/>
    <n v="120366"/>
  </r>
  <r>
    <s v="F0421"/>
    <x v="2"/>
    <s v="Mono"/>
    <x v="3"/>
    <x v="0"/>
    <x v="0"/>
    <n v="2"/>
    <n v="20297"/>
    <n v="17414"/>
    <n v="51.7"/>
    <x v="0"/>
    <n v="1.73"/>
    <x v="0"/>
    <n v="6585"/>
    <n v="1"/>
    <n v="0.14199999999999999"/>
    <n v="14.2"/>
    <n v="22128"/>
    <n v="334"/>
    <s v="Local Market"/>
    <s v="No"/>
    <n v="5729401"/>
    <n v="85.46989953454117"/>
    <n v="99.885508705598113"/>
    <n v="813574.94199999981"/>
    <n v="4915826.0580000002"/>
    <n v="5751529"/>
  </r>
  <r>
    <s v="F1481"/>
    <x v="2"/>
    <s v="Atlantique"/>
    <x v="2"/>
    <x v="0"/>
    <x v="5"/>
    <n v="1.49"/>
    <n v="2021"/>
    <n v="808"/>
    <n v="23.4"/>
    <x v="0"/>
    <n v="1.33"/>
    <x v="2"/>
    <n v="3329"/>
    <n v="60"/>
    <n v="0.6"/>
    <n v="60"/>
    <n v="22185"/>
    <n v="207"/>
    <s v="Local Market"/>
    <s v="No"/>
    <n v="140070"/>
    <n v="34.530831099195709"/>
    <n v="97.948291269914648"/>
    <n v="84042"/>
    <n v="56028"/>
    <n v="162255"/>
  </r>
  <r>
    <s v="F0188"/>
    <x v="2"/>
    <s v="Mono"/>
    <x v="4"/>
    <x v="1"/>
    <x v="2"/>
    <n v="1.72"/>
    <n v="21020"/>
    <n v="16612"/>
    <n v="14.9"/>
    <x v="1"/>
    <n v="0.64"/>
    <x v="2"/>
    <n v="3488"/>
    <n v="14"/>
    <n v="0.2097"/>
    <n v="20.97"/>
    <n v="16311"/>
    <n v="106"/>
    <s v="Processor"/>
    <s v="No"/>
    <n v="1723465"/>
    <n v="78.289066494767141"/>
    <n v="99.799514420247206"/>
    <n v="361410.61049999995"/>
    <n v="1362054.3895"/>
    <n v="1739776"/>
  </r>
  <r>
    <s v="F0498"/>
    <x v="3"/>
    <s v="Sassandra"/>
    <x v="4"/>
    <x v="1"/>
    <x v="6"/>
    <n v="3.67"/>
    <n v="60036"/>
    <n v="48310"/>
    <n v="47.2"/>
    <x v="0"/>
    <n v="2.88"/>
    <x v="1"/>
    <n v="7158"/>
    <n v="2"/>
    <n v="0.1953"/>
    <n v="19.53"/>
    <n v="122695"/>
    <n v="354"/>
    <s v="Local Market"/>
    <s v="No"/>
    <n v="16800870"/>
    <n v="79.886596523841163"/>
    <n v="99.957703947129346"/>
    <n v="3281209.9110000003"/>
    <n v="13519660.089"/>
    <n v="16923565"/>
  </r>
  <r>
    <s v="F0524"/>
    <x v="3"/>
    <s v="Bouaké"/>
    <x v="4"/>
    <x v="1"/>
    <x v="0"/>
    <n v="4"/>
    <n v="39766"/>
    <n v="36894"/>
    <n v="1"/>
    <x v="2"/>
    <n v="0.96"/>
    <x v="0"/>
    <n v="200"/>
    <n v="1"/>
    <n v="7.22E-2"/>
    <n v="7.22"/>
    <n v="53245"/>
    <n v="363"/>
    <s v="Local Market"/>
    <s v="Yes"/>
    <n v="13205152"/>
    <n v="92.40740057489603"/>
    <n v="99.998491522014305"/>
    <n v="953411.97440000065"/>
    <n v="12251740.025599999"/>
    <n v="13258397"/>
  </r>
  <r>
    <s v="F0221"/>
    <x v="4"/>
    <s v="Ashanti"/>
    <x v="2"/>
    <x v="1"/>
    <x v="5"/>
    <n v="1.33"/>
    <n v="2228"/>
    <n v="1753"/>
    <n v="45.3"/>
    <x v="0"/>
    <n v="2.78"/>
    <x v="0"/>
    <n v="5681"/>
    <n v="14"/>
    <n v="0.21309999999999998"/>
    <n v="21.31"/>
    <n v="11583"/>
    <n v="218"/>
    <s v="Local Market"/>
    <s v="No"/>
    <n v="361069"/>
    <n v="76.244108739521053"/>
    <n v="98.475521397979875"/>
    <n v="76943.803899999999"/>
    <n v="284125.1961"/>
    <n v="372652"/>
  </r>
  <r>
    <s v="F0642"/>
    <x v="3"/>
    <s v="Abidjan"/>
    <x v="4"/>
    <x v="1"/>
    <x v="4"/>
    <n v="2.77"/>
    <n v="6880"/>
    <n v="6152"/>
    <n v="67.400000000000006"/>
    <x v="1"/>
    <n v="2.64"/>
    <x v="0"/>
    <n v="18307"/>
    <n v="7"/>
    <n v="0.10580000000000001"/>
    <n v="10.58"/>
    <n v="41117"/>
    <n v="298"/>
    <s v="Processor"/>
    <s v="No"/>
    <n v="1755540"/>
    <n v="87.373598188190627"/>
    <n v="98.981052031634306"/>
    <n v="185736.13199999998"/>
    <n v="1569803.868"/>
    <n v="1796657"/>
  </r>
  <r>
    <s v="F1019"/>
    <x v="4"/>
    <s v="Eastern"/>
    <x v="0"/>
    <x v="0"/>
    <x v="0"/>
    <n v="7.34"/>
    <n v="63408"/>
    <n v="25363"/>
    <n v="23.9"/>
    <x v="3"/>
    <n v="2.23"/>
    <x v="2"/>
    <n v="4223"/>
    <n v="60"/>
    <n v="0.6"/>
    <n v="60"/>
    <n v="75880"/>
    <n v="245"/>
    <s v="Local Market"/>
    <s v="Yes"/>
    <n v="6071693"/>
    <n v="39.506276704644264"/>
    <n v="99.931306224423849"/>
    <n v="3643015.8"/>
    <n v="2428677.2000000002"/>
    <n v="6147573"/>
  </r>
  <r>
    <s v="F0864"/>
    <x v="4"/>
    <s v="Ashanti"/>
    <x v="1"/>
    <x v="1"/>
    <x v="4"/>
    <n v="1.6"/>
    <n v="1847"/>
    <n v="1717"/>
    <n v="15.9"/>
    <x v="1"/>
    <n v="0.94"/>
    <x v="2"/>
    <n v="4386"/>
    <n v="1"/>
    <n v="7.0300000000000001E-2"/>
    <n v="7.03"/>
    <n v="31565"/>
    <n v="257"/>
    <s v="Local Market"/>
    <s v="No"/>
    <n v="400906"/>
    <n v="86.184347204783663"/>
    <n v="98.985827951469574"/>
    <n v="28183.69180000003"/>
    <n v="372722.30819999997"/>
    <n v="432471"/>
  </r>
  <r>
    <s v="F1459"/>
    <x v="4"/>
    <s v="Central"/>
    <x v="3"/>
    <x v="0"/>
    <x v="4"/>
    <n v="3.44"/>
    <n v="5826"/>
    <n v="5143"/>
    <n v="61.2"/>
    <x v="1"/>
    <n v="2.77"/>
    <x v="0"/>
    <n v="13034"/>
    <n v="3"/>
    <n v="0.11720000000000001"/>
    <n v="11.72"/>
    <n v="79306"/>
    <n v="182"/>
    <s v="Local Market"/>
    <s v="Yes"/>
    <n v="834326"/>
    <n v="80.61703101467549"/>
    <n v="98.573386221148112"/>
    <n v="97783.007199999993"/>
    <n v="736542.99280000001"/>
    <n v="913632"/>
  </r>
  <r>
    <s v="F0301"/>
    <x v="2"/>
    <s v="Zou"/>
    <x v="2"/>
    <x v="0"/>
    <x v="1"/>
    <n v="1.07"/>
    <n v="10713"/>
    <n v="8337"/>
    <n v="40.9"/>
    <x v="2"/>
    <n v="2.25"/>
    <x v="0"/>
    <n v="1229"/>
    <n v="2"/>
    <n v="0.22170000000000001"/>
    <n v="22.17"/>
    <n v="15766"/>
    <n v="308"/>
    <s v="Processor"/>
    <s v="Yes"/>
    <n v="2525124"/>
    <n v="77.347071663865805"/>
    <n v="99.951631121378725"/>
    <n v="559819.99080000003"/>
    <n v="1965304.0092"/>
    <n v="2540890"/>
  </r>
  <r>
    <s v="F0390"/>
    <x v="0"/>
    <s v="Plateaux"/>
    <x v="4"/>
    <x v="1"/>
    <x v="0"/>
    <n v="3.24"/>
    <n v="22485"/>
    <n v="17097"/>
    <n v="13.9"/>
    <x v="1"/>
    <n v="1.68"/>
    <x v="0"/>
    <n v="2554"/>
    <n v="14"/>
    <n v="0.23960000000000001"/>
    <n v="23.96"/>
    <n v="57890"/>
    <n v="279"/>
    <s v="Export"/>
    <s v="Yes"/>
    <n v="4661919"/>
    <n v="75.107344547205187"/>
    <n v="99.945887640792236"/>
    <n v="1116995.7924000002"/>
    <n v="3544923.2075999998"/>
    <n v="4719809"/>
  </r>
  <r>
    <s v="F1319"/>
    <x v="0"/>
    <s v="Lomé"/>
    <x v="4"/>
    <x v="0"/>
    <x v="2"/>
    <n v="1.07"/>
    <n v="15475"/>
    <n v="12951"/>
    <n v="1.6"/>
    <x v="4"/>
    <n v="0.69"/>
    <x v="1"/>
    <n v="232"/>
    <n v="3"/>
    <n v="0.16309999999999999"/>
    <n v="16.309999999999999"/>
    <n v="8663"/>
    <n v="82"/>
    <s v="Local Market"/>
    <s v="No"/>
    <n v="1042468"/>
    <n v="83.000260595491895"/>
    <n v="99.977928536024535"/>
    <n v="170026.53080000007"/>
    <n v="872441.46919999993"/>
    <n v="1051131"/>
  </r>
  <r>
    <s v="F0143"/>
    <x v="1"/>
    <s v="Rivers"/>
    <x v="0"/>
    <x v="0"/>
    <x v="3"/>
    <n v="2.91"/>
    <n v="8201"/>
    <n v="6605"/>
    <n v="37.4"/>
    <x v="1"/>
    <n v="1.17"/>
    <x v="0"/>
    <n v="9409"/>
    <n v="14"/>
    <n v="0.19450000000000001"/>
    <n v="19.45"/>
    <n v="68973"/>
    <n v="393"/>
    <s v="Local Market"/>
    <s v="No"/>
    <n v="2491426"/>
    <n v="78.380113529180406"/>
    <n v="99.632518212981651"/>
    <n v="484582.35700000008"/>
    <n v="2006843.6429999999"/>
    <n v="2560399"/>
  </r>
  <r>
    <s v="F0297"/>
    <x v="1"/>
    <s v="Kaduna"/>
    <x v="4"/>
    <x v="1"/>
    <x v="0"/>
    <n v="0.22"/>
    <n v="1063"/>
    <n v="967"/>
    <n v="26.3"/>
    <x v="0"/>
    <n v="1.91"/>
    <x v="2"/>
    <n v="3656"/>
    <n v="3"/>
    <n v="8.9600000000000013E-2"/>
    <n v="8.9600000000000009"/>
    <n v="3024"/>
    <n v="329"/>
    <s v="Processor"/>
    <s v="No"/>
    <n v="308282"/>
    <n v="90.155645185123319"/>
    <n v="98.825592825066011"/>
    <n v="27622.06719999999"/>
    <n v="280659.93280000001"/>
    <n v="311306"/>
  </r>
  <r>
    <s v="F0804"/>
    <x v="4"/>
    <s v="Northern"/>
    <x v="3"/>
    <x v="0"/>
    <x v="0"/>
    <n v="1.55"/>
    <n v="18671"/>
    <n v="14976"/>
    <n v="44.3"/>
    <x v="2"/>
    <n v="2.11"/>
    <x v="0"/>
    <n v="1494"/>
    <n v="14"/>
    <n v="0.19789999999999999"/>
    <n v="19.79"/>
    <n v="16497"/>
    <n v="339"/>
    <s v="Local Market"/>
    <s v="Yes"/>
    <n v="5008105"/>
    <n v="79.946650908868008"/>
    <n v="99.970266301689165"/>
    <n v="991103.9794999999"/>
    <n v="4017001.0205000001"/>
    <n v="5024602"/>
  </r>
  <r>
    <s v="F1436"/>
    <x v="0"/>
    <s v="Central"/>
    <x v="1"/>
    <x v="1"/>
    <x v="6"/>
    <n v="2.08"/>
    <n v="28197"/>
    <n v="24246"/>
    <n v="1.3"/>
    <x v="2"/>
    <n v="0.56000000000000005"/>
    <x v="2"/>
    <n v="200"/>
    <n v="3"/>
    <n v="0.1401"/>
    <n v="14.01"/>
    <n v="45241"/>
    <n v="257"/>
    <s v="Export"/>
    <s v="No"/>
    <n v="6123469"/>
    <n v="85.35935378871757"/>
    <n v="99.996757831053813"/>
    <n v="857898.00690000039"/>
    <n v="5265570.9930999996"/>
    <n v="6168710"/>
  </r>
  <r>
    <s v="F0174"/>
    <x v="2"/>
    <s v="Zou"/>
    <x v="1"/>
    <x v="1"/>
    <x v="3"/>
    <n v="1.83"/>
    <n v="2876"/>
    <n v="2343"/>
    <n v="9.4"/>
    <x v="0"/>
    <n v="1.67"/>
    <x v="0"/>
    <n v="1346"/>
    <n v="7"/>
    <n v="0.185"/>
    <n v="18.5"/>
    <n v="41213"/>
    <n v="286"/>
    <s v="Local Market"/>
    <s v="Yes"/>
    <n v="620839"/>
    <n v="76.42659262414432"/>
    <n v="99.796692706917284"/>
    <n v="114855.21500000003"/>
    <n v="505983.78499999997"/>
    <n v="662052"/>
  </r>
  <r>
    <s v="F0954"/>
    <x v="1"/>
    <s v="Lagos"/>
    <x v="2"/>
    <x v="1"/>
    <x v="2"/>
    <n v="1.2"/>
    <n v="13832"/>
    <n v="5532"/>
    <n v="3.1"/>
    <x v="0"/>
    <n v="1.36"/>
    <x v="2"/>
    <n v="445"/>
    <n v="60"/>
    <n v="0.6"/>
    <n v="60"/>
    <n v="12087"/>
    <n v="119"/>
    <s v="Local Market"/>
    <s v="No"/>
    <n v="639193"/>
    <n v="39.257646480776323"/>
    <n v="99.931673013143353"/>
    <n v="383515.8"/>
    <n v="255677.2"/>
    <n v="651280"/>
  </r>
  <r>
    <s v="F1203"/>
    <x v="4"/>
    <s v="Ashanti"/>
    <x v="1"/>
    <x v="0"/>
    <x v="6"/>
    <n v="0.46"/>
    <n v="6151"/>
    <n v="5110"/>
    <n v="4.3"/>
    <x v="1"/>
    <n v="0.98"/>
    <x v="0"/>
    <n v="985"/>
    <n v="1"/>
    <n v="0.1691"/>
    <n v="16.91"/>
    <n v="8756"/>
    <n v="334"/>
    <s v="Local Market"/>
    <s v="Yes"/>
    <n v="1679932"/>
    <n v="82.659170835583595"/>
    <n v="99.941670693461433"/>
    <n v="284076.50120000006"/>
    <n v="1395855.4987999999"/>
    <n v="1688688"/>
  </r>
  <r>
    <s v="F0383"/>
    <x v="4"/>
    <s v="Eastern"/>
    <x v="2"/>
    <x v="0"/>
    <x v="1"/>
    <n v="0.72"/>
    <n v="7401"/>
    <n v="5507"/>
    <n v="37.6"/>
    <x v="2"/>
    <n v="1.1000000000000001"/>
    <x v="0"/>
    <n v="1295"/>
    <n v="7"/>
    <n v="0.25579999999999997"/>
    <n v="25.58"/>
    <n v="8298"/>
    <n v="245"/>
    <s v="Processor"/>
    <s v="No"/>
    <n v="1326130"/>
    <n v="73.957227066578341"/>
    <n v="99.902954674212481"/>
    <n v="339224.054"/>
    <n v="986905.946"/>
    <n v="1334428"/>
  </r>
  <r>
    <s v="F0892"/>
    <x v="3"/>
    <s v="Bouaké"/>
    <x v="4"/>
    <x v="0"/>
    <x v="0"/>
    <n v="2.06"/>
    <n v="21684"/>
    <n v="16946"/>
    <n v="10.1"/>
    <x v="1"/>
    <n v="0.38"/>
    <x v="1"/>
    <n v="2985"/>
    <n v="14"/>
    <n v="0.21850000000000003"/>
    <n v="21.85"/>
    <n v="25102"/>
    <n v="424"/>
    <s v="Local Market"/>
    <s v="No"/>
    <n v="7085166"/>
    <n v="77.874100230821114"/>
    <n v="99.95801846006367"/>
    <n v="1548108.7710000006"/>
    <n v="5537057.2289999994"/>
    <n v="7110268"/>
  </r>
  <r>
    <s v="F0945"/>
    <x v="0"/>
    <s v="Savanes"/>
    <x v="1"/>
    <x v="0"/>
    <x v="7"/>
    <n v="0.99"/>
    <n v="25445"/>
    <n v="18488"/>
    <n v="17.899999999999999"/>
    <x v="1"/>
    <n v="0.57999999999999996"/>
    <x v="0"/>
    <n v="3862"/>
    <n v="1"/>
    <n v="0.27339999999999998"/>
    <n v="27.34"/>
    <n v="18912"/>
    <n v="379"/>
    <s v="Processor"/>
    <s v="No"/>
    <n v="6914109"/>
    <n v="72.461796948256747"/>
    <n v="99.94429556754551"/>
    <n v="1890317.4006000003"/>
    <n v="5023791.5993999997"/>
    <n v="6933021"/>
  </r>
  <r>
    <s v="F0430"/>
    <x v="4"/>
    <s v="Northern"/>
    <x v="0"/>
    <x v="0"/>
    <x v="6"/>
    <n v="1.89"/>
    <n v="25203"/>
    <n v="19166"/>
    <n v="33.200000000000003"/>
    <x v="0"/>
    <n v="1.61"/>
    <x v="2"/>
    <n v="4595"/>
    <n v="4"/>
    <n v="0.23949999999999999"/>
    <n v="23.95"/>
    <n v="36290"/>
    <n v="348"/>
    <s v="Local Market"/>
    <s v="No"/>
    <n v="6562186"/>
    <n v="75.631743648078725"/>
    <n v="99.930362707995002"/>
    <n v="1571643.5470000003"/>
    <n v="4990542.4529999997"/>
    <n v="6598476"/>
  </r>
  <r>
    <s v="F0542"/>
    <x v="4"/>
    <s v="Eastern"/>
    <x v="4"/>
    <x v="0"/>
    <x v="0"/>
    <n v="1.71"/>
    <n v="15407"/>
    <n v="12957"/>
    <n v="14.7"/>
    <x v="2"/>
    <n v="0.65"/>
    <x v="1"/>
    <n v="588"/>
    <n v="7"/>
    <n v="0.159"/>
    <n v="15.9"/>
    <n v="14935"/>
    <n v="404"/>
    <s v="Export"/>
    <s v="No"/>
    <n v="5166759"/>
    <n v="83.857601761122908"/>
    <n v="99.988652359633747"/>
    <n v="821514.68099999987"/>
    <n v="4345244.3190000001"/>
    <n v="5181694"/>
  </r>
  <r>
    <s v="F1164"/>
    <x v="1"/>
    <s v="Enugu"/>
    <x v="3"/>
    <x v="0"/>
    <x v="3"/>
    <n v="1.91"/>
    <n v="4819"/>
    <n v="1927"/>
    <n v="5.5"/>
    <x v="2"/>
    <n v="0.18"/>
    <x v="0"/>
    <n v="260"/>
    <n v="60"/>
    <n v="0.6"/>
    <n v="60"/>
    <n v="36684"/>
    <n v="391"/>
    <s v="Processor"/>
    <s v="No"/>
    <n v="708979"/>
    <n v="38.032140524606966"/>
    <n v="99.965131701586373"/>
    <n v="425387.39999999997"/>
    <n v="283591.60000000003"/>
    <n v="745663"/>
  </r>
  <r>
    <s v="F0354"/>
    <x v="3"/>
    <s v="Sassandra"/>
    <x v="2"/>
    <x v="0"/>
    <x v="1"/>
    <n v="2.2000000000000002"/>
    <n v="20314"/>
    <n v="16275"/>
    <n v="20.5"/>
    <x v="0"/>
    <n v="1"/>
    <x v="0"/>
    <n v="3196"/>
    <n v="2"/>
    <n v="0.19879999999999998"/>
    <n v="19.88"/>
    <n v="32566"/>
    <n v="278"/>
    <s v="Export"/>
    <s v="No"/>
    <n v="4443444"/>
    <n v="79.5370728126166"/>
    <n v="99.928597121096701"/>
    <n v="883356.66720000003"/>
    <n v="3560087.3328"/>
    <n v="4476010"/>
  </r>
  <r>
    <s v="F0427"/>
    <x v="4"/>
    <s v="Greater Accra"/>
    <x v="2"/>
    <x v="1"/>
    <x v="7"/>
    <n v="1.35"/>
    <n v="35209"/>
    <n v="25427"/>
    <n v="10.8"/>
    <x v="1"/>
    <n v="0.61"/>
    <x v="2"/>
    <n v="2429"/>
    <n v="2"/>
    <n v="0.27779999999999999"/>
    <n v="27.78"/>
    <n v="48016"/>
    <n v="375"/>
    <s v="Local Market"/>
    <s v="No"/>
    <n v="9389329"/>
    <n v="71.852553910024469"/>
    <n v="99.974261828935994"/>
    <n v="2608355.5962000005"/>
    <n v="6780973.4037999995"/>
    <n v="9437345"/>
  </r>
  <r>
    <s v="F0897"/>
    <x v="1"/>
    <s v="Kaduna"/>
    <x v="0"/>
    <x v="1"/>
    <x v="5"/>
    <n v="0.54"/>
    <n v="625"/>
    <n v="485"/>
    <n v="1.8"/>
    <x v="2"/>
    <n v="1.18"/>
    <x v="2"/>
    <n v="200"/>
    <n v="14"/>
    <n v="0.2235"/>
    <n v="22.35"/>
    <n v="4805"/>
    <n v="267"/>
    <s v="Local Market"/>
    <s v="Yes"/>
    <n v="123196"/>
    <n v="74.735114569417433"/>
    <n v="99.843751220693591"/>
    <n v="27534.305999999997"/>
    <n v="95661.694000000003"/>
    <n v="128001"/>
  </r>
  <r>
    <s v="F1293"/>
    <x v="2"/>
    <s v="Borgou"/>
    <x v="1"/>
    <x v="0"/>
    <x v="1"/>
    <n v="15"/>
    <n v="163641"/>
    <n v="123352"/>
    <n v="15.6"/>
    <x v="1"/>
    <n v="1.46"/>
    <x v="1"/>
    <n v="3686"/>
    <n v="5"/>
    <n v="0.2462"/>
    <n v="24.62"/>
    <n v="219529"/>
    <n v="211"/>
    <s v="Local Market"/>
    <s v="Yes"/>
    <n v="25543785"/>
    <n v="74.737687601059406"/>
    <n v="99.985692834392353"/>
    <n v="6288879.8669999987"/>
    <n v="19254905.133000001"/>
    <n v="25763314"/>
  </r>
  <r>
    <s v="F0249"/>
    <x v="3"/>
    <s v="Abidjan"/>
    <x v="1"/>
    <x v="1"/>
    <x v="4"/>
    <n v="2.29"/>
    <n v="3958"/>
    <n v="3028"/>
    <n v="31.6"/>
    <x v="0"/>
    <n v="2.12"/>
    <x v="1"/>
    <n v="4126"/>
    <n v="14"/>
    <n v="0.2349"/>
    <n v="23.49"/>
    <n v="38831"/>
    <n v="235"/>
    <s v="Local Market"/>
    <s v="No"/>
    <n v="661508"/>
    <n v="72.267826124205556"/>
    <n v="99.410856742234827"/>
    <n v="155388.2292"/>
    <n v="506119.7708"/>
    <n v="700339"/>
  </r>
  <r>
    <s v="F0690"/>
    <x v="4"/>
    <s v="Ashanti"/>
    <x v="1"/>
    <x v="0"/>
    <x v="6"/>
    <n v="0.32"/>
    <n v="3277"/>
    <n v="2698"/>
    <n v="16.2"/>
    <x v="1"/>
    <n v="1.59"/>
    <x v="0"/>
    <n v="4000"/>
    <n v="1"/>
    <n v="0.17660000000000001"/>
    <n v="17.66"/>
    <n v="5763"/>
    <n v="260"/>
    <s v="Local Market"/>
    <s v="No"/>
    <n v="684703"/>
    <n v="81.6527461453569"/>
    <n v="99.420681105224588"/>
    <n v="120918.54980000004"/>
    <n v="563784.45019999996"/>
    <n v="690466"/>
  </r>
  <r>
    <s v="F0888"/>
    <x v="3"/>
    <s v="Sassandra"/>
    <x v="2"/>
    <x v="1"/>
    <x v="4"/>
    <n v="3.28"/>
    <n v="7501"/>
    <n v="4809"/>
    <n v="14.5"/>
    <x v="0"/>
    <n v="0.96"/>
    <x v="2"/>
    <n v="2449"/>
    <n v="30"/>
    <n v="0.35880000000000001"/>
    <n v="35.880000000000003"/>
    <n v="50007"/>
    <n v="283"/>
    <s v="Local Market"/>
    <s v="No"/>
    <n v="1294882"/>
    <n v="61.735826406491547"/>
    <n v="99.817903187549305"/>
    <n v="464603.66159999999"/>
    <n v="830278.33840000001"/>
    <n v="1344889"/>
  </r>
  <r>
    <s v="F1188"/>
    <x v="0"/>
    <s v="Kara"/>
    <x v="1"/>
    <x v="0"/>
    <x v="3"/>
    <n v="4.47"/>
    <n v="14579"/>
    <n v="11724"/>
    <n v="36.299999999999997"/>
    <x v="1"/>
    <n v="1.71"/>
    <x v="1"/>
    <n v="7628"/>
    <n v="14"/>
    <n v="0.19579999999999997"/>
    <n v="19.579999999999998"/>
    <n v="125389"/>
    <n v="308"/>
    <s v="Processor"/>
    <s v="Yes"/>
    <n v="3441866"/>
    <n v="77.59323729870728"/>
    <n v="99.786166113720498"/>
    <n v="673917.36279999977"/>
    <n v="2767948.6372000002"/>
    <n v="3567255"/>
  </r>
  <r>
    <s v="F0046"/>
    <x v="0"/>
    <s v="Savanes"/>
    <x v="2"/>
    <x v="1"/>
    <x v="6"/>
    <n v="10.56"/>
    <n v="101661"/>
    <n v="88424"/>
    <n v="1.6"/>
    <x v="2"/>
    <n v="1.42"/>
    <x v="2"/>
    <n v="200"/>
    <n v="2"/>
    <n v="0.13019999999999998"/>
    <n v="13.02"/>
    <n v="194398"/>
    <n v="295"/>
    <s v="Processor"/>
    <s v="No"/>
    <n v="25629632"/>
    <n v="86.32523240408257"/>
    <n v="99.999225527541597"/>
    <n v="3336978.0863999985"/>
    <n v="22292653.913600001"/>
    <n v="25824030"/>
  </r>
  <r>
    <s v="F0215"/>
    <x v="2"/>
    <s v="Ouémé"/>
    <x v="3"/>
    <x v="1"/>
    <x v="0"/>
    <n v="0.46"/>
    <n v="2505"/>
    <n v="1002"/>
    <n v="1"/>
    <x v="1"/>
    <n v="0.56000000000000005"/>
    <x v="0"/>
    <n v="207"/>
    <n v="60"/>
    <n v="0.6"/>
    <n v="60"/>
    <n v="7137"/>
    <n v="220"/>
    <s v="Local Market"/>
    <s v="No"/>
    <n v="210892"/>
    <n v="38.690632897458599"/>
    <n v="99.90505850139202"/>
    <n v="126535.2"/>
    <n v="84356.800000000003"/>
    <n v="218029"/>
  </r>
  <r>
    <s v="F1126"/>
    <x v="2"/>
    <s v="Borgou"/>
    <x v="0"/>
    <x v="0"/>
    <x v="2"/>
    <n v="0.84"/>
    <n v="8461"/>
    <n v="5150"/>
    <n v="2.8"/>
    <x v="0"/>
    <n v="1.22"/>
    <x v="2"/>
    <n v="398"/>
    <n v="30"/>
    <n v="0.39130000000000004"/>
    <n v="39.130000000000003"/>
    <n v="7246"/>
    <n v="104"/>
    <s v="Local Market"/>
    <s v="No"/>
    <n v="522600"/>
    <n v="60.037561857596359"/>
    <n v="99.924883834170686"/>
    <n v="204493.38"/>
    <n v="318106.62"/>
    <n v="529846"/>
  </r>
  <r>
    <s v="F0396"/>
    <x v="2"/>
    <s v="Atlantique"/>
    <x v="0"/>
    <x v="1"/>
    <x v="4"/>
    <n v="3.66"/>
    <n v="9199"/>
    <n v="7556"/>
    <n v="9.5"/>
    <x v="0"/>
    <n v="1.05"/>
    <x v="0"/>
    <n v="1064"/>
    <n v="14"/>
    <n v="0.17850000000000002"/>
    <n v="17.850000000000001"/>
    <n v="68321"/>
    <n v="203"/>
    <s v="Local Market"/>
    <s v="No"/>
    <n v="1449145"/>
    <n v="78.451353605286698"/>
    <n v="99.929883107759906"/>
    <n v="258672.38250000007"/>
    <n v="1190472.6174999999"/>
    <n v="1517466"/>
  </r>
  <r>
    <s v="F1252"/>
    <x v="2"/>
    <s v="Atlantique"/>
    <x v="1"/>
    <x v="1"/>
    <x v="1"/>
    <n v="0.55000000000000004"/>
    <n v="3232"/>
    <n v="2426"/>
    <n v="16.5"/>
    <x v="4"/>
    <n v="1.04"/>
    <x v="0"/>
    <n v="2754"/>
    <n v="4"/>
    <n v="0.24909999999999999"/>
    <n v="24.91"/>
    <n v="6377"/>
    <n v="273"/>
    <s v="Local Market"/>
    <s v="No"/>
    <n v="646545"/>
    <n v="74.356606225552198"/>
    <n v="99.578203828328654"/>
    <n v="161054.35950000002"/>
    <n v="485490.64049999998"/>
    <n v="652922"/>
  </r>
  <r>
    <s v="F1338"/>
    <x v="4"/>
    <s v="Ashanti"/>
    <x v="4"/>
    <x v="0"/>
    <x v="2"/>
    <n v="0.2"/>
    <n v="1668"/>
    <n v="1252"/>
    <n v="8.6"/>
    <x v="2"/>
    <n v="1.43"/>
    <x v="0"/>
    <n v="300"/>
    <n v="14"/>
    <n v="0.249"/>
    <n v="24.9"/>
    <n v="1973"/>
    <n v="101"/>
    <s v="Local Market"/>
    <s v="Yes"/>
    <n v="122915"/>
    <n v="73.913558548459406"/>
    <n v="99.759784767151373"/>
    <n v="30605.835000000006"/>
    <n v="92309.164999999994"/>
    <n v="124888"/>
  </r>
  <r>
    <s v="F0479"/>
    <x v="4"/>
    <s v="Northern"/>
    <x v="2"/>
    <x v="0"/>
    <x v="6"/>
    <n v="2.02"/>
    <n v="25762"/>
    <n v="20720"/>
    <n v="25.2"/>
    <x v="4"/>
    <n v="0.62"/>
    <x v="0"/>
    <n v="4386"/>
    <n v="5"/>
    <n v="0.19570000000000001"/>
    <n v="19.57"/>
    <n v="60575"/>
    <n v="272"/>
    <s v="Local Market"/>
    <s v="No"/>
    <n v="5514521"/>
    <n v="79.556105227605045"/>
    <n v="99.921328708958555"/>
    <n v="1079191.7597000003"/>
    <n v="4435329.2402999997"/>
    <n v="5575096"/>
  </r>
  <r>
    <s v="F1438"/>
    <x v="0"/>
    <s v="Lomé"/>
    <x v="4"/>
    <x v="0"/>
    <x v="0"/>
    <n v="1.1399999999999999"/>
    <n v="7350"/>
    <n v="2940"/>
    <n v="18.399999999999999"/>
    <x v="4"/>
    <n v="1.52"/>
    <x v="2"/>
    <n v="3447"/>
    <n v="60"/>
    <n v="0.6"/>
    <n v="60"/>
    <n v="18551"/>
    <n v="331"/>
    <s v="Local Market"/>
    <s v="No"/>
    <n v="941411"/>
    <n v="39.227011069188158"/>
    <n v="99.640923286546752"/>
    <n v="564846.6"/>
    <n v="376564.4"/>
    <n v="959962"/>
  </r>
  <r>
    <s v="F1140"/>
    <x v="4"/>
    <s v="Greater Accra"/>
    <x v="0"/>
    <x v="1"/>
    <x v="3"/>
    <n v="1.34"/>
    <n v="3382"/>
    <n v="2577"/>
    <n v="29.7"/>
    <x v="1"/>
    <n v="1.23"/>
    <x v="0"/>
    <n v="6230"/>
    <n v="14"/>
    <n v="0.23780000000000001"/>
    <n v="23.78"/>
    <n v="33458"/>
    <n v="351"/>
    <s v="Processor"/>
    <s v="No"/>
    <n v="855794"/>
    <n v="73.352231628379798"/>
    <n v="99.299411190528659"/>
    <n v="203507.81319999998"/>
    <n v="652286.18680000002"/>
    <n v="889252"/>
  </r>
  <r>
    <s v="F0800"/>
    <x v="2"/>
    <s v="Borgou"/>
    <x v="3"/>
    <x v="1"/>
    <x v="7"/>
    <n v="2.95"/>
    <n v="37109"/>
    <n v="26050"/>
    <n v="26.6"/>
    <x v="1"/>
    <n v="1.25"/>
    <x v="0"/>
    <n v="6517"/>
    <n v="2"/>
    <n v="0.29799999999999999"/>
    <n v="29.8"/>
    <n v="72638"/>
    <n v="418"/>
    <s v="Local Market"/>
    <s v="No"/>
    <n v="10700856"/>
    <n v="69.726691377931786"/>
    <n v="99.939508946679695"/>
    <n v="3188855.0880000005"/>
    <n v="7512000.9119999995"/>
    <n v="10773494"/>
  </r>
  <r>
    <s v="F1425"/>
    <x v="1"/>
    <s v="Rivers"/>
    <x v="1"/>
    <x v="1"/>
    <x v="5"/>
    <n v="2.9"/>
    <n v="2697"/>
    <n v="2102"/>
    <n v="24.4"/>
    <x v="0"/>
    <n v="0.67"/>
    <x v="2"/>
    <n v="4553"/>
    <n v="14"/>
    <n v="0.22059999999999999"/>
    <n v="22.06"/>
    <n v="25050"/>
    <n v="236"/>
    <s v="Local Market"/>
    <s v="No"/>
    <n v="461509"/>
    <n v="73.927337609621844"/>
    <n v="99.064245035031732"/>
    <n v="101808.88540000003"/>
    <n v="359700.11459999997"/>
    <n v="486559"/>
  </r>
  <r>
    <s v="F1464"/>
    <x v="0"/>
    <s v="Plateaux"/>
    <x v="3"/>
    <x v="0"/>
    <x v="5"/>
    <n v="1.53"/>
    <n v="3353"/>
    <n v="2065"/>
    <n v="28.2"/>
    <x v="2"/>
    <n v="1.04"/>
    <x v="0"/>
    <n v="862"/>
    <n v="30"/>
    <n v="0.38400000000000001"/>
    <n v="38.4"/>
    <n v="18454"/>
    <n v="181"/>
    <s v="Processor"/>
    <s v="No"/>
    <n v="350712"/>
    <n v="58.520717509196409"/>
    <n v="99.766500706999011"/>
    <n v="134673.408"/>
    <n v="216038.592"/>
    <n v="369166"/>
  </r>
  <r>
    <s v="F0174"/>
    <x v="3"/>
    <s v="Korhogo"/>
    <x v="0"/>
    <x v="0"/>
    <x v="6"/>
    <n v="1.78"/>
    <n v="21270"/>
    <n v="18466"/>
    <n v="72.400000000000006"/>
    <x v="1"/>
    <n v="2.2000000000000002"/>
    <x v="0"/>
    <n v="16028"/>
    <n v="1"/>
    <n v="0.1318"/>
    <n v="13.18"/>
    <n v="47502"/>
    <n v="289"/>
    <s v="Processor"/>
    <s v="Yes"/>
    <n v="5219778"/>
    <n v="86.037029730714892"/>
    <n v="99.695706322807979"/>
    <n v="687966.74040000048"/>
    <n v="4531811.2595999995"/>
    <n v="5267280"/>
  </r>
  <r>
    <s v="F0573"/>
    <x v="3"/>
    <s v="Yamoussoukro"/>
    <x v="0"/>
    <x v="1"/>
    <x v="7"/>
    <n v="0.86"/>
    <n v="21116"/>
    <n v="15087"/>
    <n v="1"/>
    <x v="1"/>
    <n v="0.36"/>
    <x v="0"/>
    <n v="261"/>
    <n v="2"/>
    <n v="0.28550000000000003"/>
    <n v="28.55"/>
    <n v="27847"/>
    <n v="376"/>
    <s v="Local Market"/>
    <s v="No"/>
    <n v="5587877"/>
    <n v="71.095696948425527"/>
    <n v="99.995352335691706"/>
    <n v="1595338.8835000005"/>
    <n v="3992538.1164999995"/>
    <n v="5615724"/>
  </r>
  <r>
    <s v="F1340"/>
    <x v="1"/>
    <s v="Oyo"/>
    <x v="2"/>
    <x v="0"/>
    <x v="0"/>
    <n v="1.27"/>
    <n v="7780"/>
    <n v="6195"/>
    <n v="80.599999999999994"/>
    <x v="1"/>
    <n v="2.35"/>
    <x v="0"/>
    <n v="24840"/>
    <n v="14"/>
    <n v="0.20370000000000002"/>
    <n v="20.37"/>
    <n v="12283"/>
    <n v="308"/>
    <s v="Processor"/>
    <s v="No"/>
    <n v="1851857"/>
    <n v="79.105310175201438"/>
    <n v="98.667482056068749"/>
    <n v="377223.27089999989"/>
    <n v="1474633.7291000001"/>
    <n v="1864140"/>
  </r>
  <r>
    <s v="F0768"/>
    <x v="0"/>
    <s v="Kara"/>
    <x v="4"/>
    <x v="0"/>
    <x v="5"/>
    <n v="1.7"/>
    <n v="1881"/>
    <n v="1529"/>
    <n v="36"/>
    <x v="2"/>
    <n v="2.13"/>
    <x v="0"/>
    <n v="1228"/>
    <n v="14"/>
    <n v="0.18710000000000002"/>
    <n v="18.71"/>
    <n v="17834"/>
    <n v="227"/>
    <s v="Local Market"/>
    <s v="No"/>
    <n v="324551"/>
    <n v="77.055802064926908"/>
    <n v="99.641339427837082"/>
    <n v="60723.492100000032"/>
    <n v="263827.50789999997"/>
    <n v="342385"/>
  </r>
  <r>
    <s v="F1352"/>
    <x v="0"/>
    <s v="Savanes"/>
    <x v="1"/>
    <x v="0"/>
    <x v="7"/>
    <n v="3.98"/>
    <n v="73854"/>
    <n v="54651"/>
    <n v="9.9"/>
    <x v="0"/>
    <n v="0.76"/>
    <x v="0"/>
    <n v="1193"/>
    <n v="1"/>
    <n v="0.26"/>
    <n v="26"/>
    <n v="143752"/>
    <n v="371"/>
    <s v="Local Market"/>
    <s v="Yes"/>
    <n v="19927821"/>
    <n v="73.470014233563049"/>
    <n v="99.99405627052748"/>
    <n v="5181233.4600000009"/>
    <n v="14746587.539999999"/>
    <n v="20071573"/>
  </r>
  <r>
    <s v="F0400"/>
    <x v="3"/>
    <s v="Sassandra"/>
    <x v="0"/>
    <x v="0"/>
    <x v="0"/>
    <n v="1.73"/>
    <n v="10885"/>
    <n v="8094"/>
    <n v="4.3"/>
    <x v="0"/>
    <n v="0.56000000000000005"/>
    <x v="0"/>
    <n v="673"/>
    <n v="14"/>
    <n v="0.25640000000000002"/>
    <n v="25.64"/>
    <n v="20700"/>
    <n v="341"/>
    <s v="Local Market"/>
    <s v="Yes"/>
    <n v="2711081"/>
    <n v="73.79653901978233"/>
    <n v="99.975364057367699"/>
    <n v="695121.16839999985"/>
    <n v="2015959.8316000002"/>
    <n v="2731781"/>
  </r>
  <r>
    <s v="F0267"/>
    <x v="1"/>
    <s v="Katsina"/>
    <x v="2"/>
    <x v="0"/>
    <x v="4"/>
    <n v="1.1299999999999999"/>
    <n v="2090"/>
    <n v="1774"/>
    <n v="15.6"/>
    <x v="0"/>
    <n v="0.72"/>
    <x v="0"/>
    <n v="2666"/>
    <n v="7"/>
    <n v="0.15090000000000001"/>
    <n v="15.09"/>
    <n v="27077"/>
    <n v="226"/>
    <s v="Local Market"/>
    <s v="No"/>
    <n v="367172"/>
    <n v="79.078385791720464"/>
    <n v="99.32377761262552"/>
    <n v="55406.254799999995"/>
    <n v="311765.7452"/>
    <n v="394249"/>
  </r>
  <r>
    <s v="F1022"/>
    <x v="4"/>
    <s v="Ashanti"/>
    <x v="3"/>
    <x v="0"/>
    <x v="3"/>
    <n v="1.18"/>
    <n v="2534"/>
    <n v="2081"/>
    <n v="9.1"/>
    <x v="2"/>
    <n v="1.51"/>
    <x v="1"/>
    <n v="311"/>
    <n v="14"/>
    <n v="0.17859999999999998"/>
    <n v="17.86"/>
    <n v="18473"/>
    <n v="379"/>
    <s v="Local Market"/>
    <s v="Yes"/>
    <n v="762029"/>
    <n v="80.195902201403712"/>
    <n v="99.960153849701854"/>
    <n v="136098.37939999998"/>
    <n v="625930.62060000002"/>
    <n v="780502"/>
  </r>
  <r>
    <s v="F0466"/>
    <x v="3"/>
    <s v="Bouaké"/>
    <x v="4"/>
    <x v="0"/>
    <x v="5"/>
    <n v="1.01"/>
    <n v="2117"/>
    <n v="1343"/>
    <n v="19.5"/>
    <x v="0"/>
    <n v="1.34"/>
    <x v="0"/>
    <n v="3079"/>
    <n v="30"/>
    <n v="0.36530000000000001"/>
    <n v="36.53"/>
    <n v="13619"/>
    <n v="274"/>
    <s v="Local Market"/>
    <s v="Yes"/>
    <n v="347605"/>
    <n v="61.077030734391954"/>
    <n v="99.147620313157489"/>
    <n v="126980.10649999999"/>
    <n v="220624.89350000001"/>
    <n v="361224"/>
  </r>
  <r>
    <s v="F0031"/>
    <x v="3"/>
    <s v="Bouaké"/>
    <x v="1"/>
    <x v="0"/>
    <x v="6"/>
    <n v="3.14"/>
    <n v="51442"/>
    <n v="41822"/>
    <n v="8"/>
    <x v="2"/>
    <n v="0.43"/>
    <x v="0"/>
    <n v="300"/>
    <n v="1"/>
    <n v="0.187"/>
    <n v="18.7"/>
    <n v="102069"/>
    <n v="287"/>
    <s v="Local Market"/>
    <s v="No"/>
    <n v="11780516"/>
    <n v="80.601649455905417"/>
    <n v="99.997475296831453"/>
    <n v="2202956.4920000006"/>
    <n v="9577559.5079999994"/>
    <n v="11882585"/>
  </r>
  <r>
    <s v="F0946"/>
    <x v="1"/>
    <s v="Kano"/>
    <x v="4"/>
    <x v="0"/>
    <x v="2"/>
    <n v="4.93"/>
    <n v="60611"/>
    <n v="47822"/>
    <n v="11.1"/>
    <x v="0"/>
    <n v="0.73"/>
    <x v="0"/>
    <n v="1668"/>
    <n v="14"/>
    <n v="0.21100000000000002"/>
    <n v="21.1"/>
    <n v="51387"/>
    <n v="110"/>
    <s v="Local Market"/>
    <s v="Yes"/>
    <n v="5154761"/>
    <n v="78.12122185154935"/>
    <n v="99.967960956930156"/>
    <n v="1087654.5710000005"/>
    <n v="4067106.4289999995"/>
    <n v="5206148"/>
  </r>
  <r>
    <s v="F0337"/>
    <x v="2"/>
    <s v="Ouémé"/>
    <x v="2"/>
    <x v="0"/>
    <x v="0"/>
    <n v="1.47"/>
    <n v="12812"/>
    <n v="5124"/>
    <n v="63.4"/>
    <x v="1"/>
    <n v="1.65"/>
    <x v="2"/>
    <n v="12468"/>
    <n v="60"/>
    <n v="0.6"/>
    <n v="60"/>
    <n v="19779"/>
    <n v="318"/>
    <s v="Local Market"/>
    <s v="No"/>
    <n v="1580891"/>
    <n v="39.505731974735582"/>
    <n v="99.221076174351992"/>
    <n v="948534.6"/>
    <n v="632356.4"/>
    <n v="1600670"/>
  </r>
  <r>
    <s v="F1269"/>
    <x v="0"/>
    <s v="Plateaux"/>
    <x v="2"/>
    <x v="0"/>
    <x v="0"/>
    <n v="0.88"/>
    <n v="10681"/>
    <n v="8039"/>
    <n v="32.200000000000003"/>
    <x v="0"/>
    <n v="1.48"/>
    <x v="0"/>
    <n v="4186"/>
    <n v="14"/>
    <n v="0.24729999999999999"/>
    <n v="24.73"/>
    <n v="10049"/>
    <n v="308"/>
    <s v="Local Market"/>
    <s v="No"/>
    <n v="2437017"/>
    <n v="74.960899947120353"/>
    <n v="99.828938001672213"/>
    <n v="602674.30409999983"/>
    <n v="1834342.6959000002"/>
    <n v="2447066"/>
  </r>
  <r>
    <s v="F0320"/>
    <x v="1"/>
    <s v="Lagos"/>
    <x v="0"/>
    <x v="1"/>
    <x v="2"/>
    <n v="0.83"/>
    <n v="10684"/>
    <n v="8290"/>
    <n v="7.7"/>
    <x v="0"/>
    <n v="1.75"/>
    <x v="1"/>
    <n v="1417"/>
    <n v="14"/>
    <n v="0.22399999999999998"/>
    <n v="22.4"/>
    <n v="9129"/>
    <n v="113"/>
    <s v="Local Market"/>
    <s v="Yes"/>
    <n v="916857"/>
    <n v="76.834966403379752"/>
    <n v="99.846973928331522"/>
    <n v="205375.96799999999"/>
    <n v="711481.03200000001"/>
    <n v="925986"/>
  </r>
  <r>
    <s v="F0223"/>
    <x v="1"/>
    <s v="Kaduna"/>
    <x v="3"/>
    <x v="0"/>
    <x v="3"/>
    <n v="0.35"/>
    <n v="1000"/>
    <n v="762"/>
    <n v="12.1"/>
    <x v="1"/>
    <n v="1.68"/>
    <x v="1"/>
    <n v="3135"/>
    <n v="14"/>
    <n v="0.2379"/>
    <n v="23.79"/>
    <n v="6704"/>
    <n v="393"/>
    <s v="Processor"/>
    <s v="No"/>
    <n v="286633"/>
    <n v="74.468276862448306"/>
    <n v="98.931263359208003"/>
    <n v="68189.990699999995"/>
    <n v="218443.00930000001"/>
    <n v="293337"/>
  </r>
  <r>
    <s v="F1409"/>
    <x v="1"/>
    <s v="Katsina"/>
    <x v="1"/>
    <x v="0"/>
    <x v="7"/>
    <n v="3.64"/>
    <n v="107647"/>
    <n v="72683"/>
    <n v="5.4"/>
    <x v="2"/>
    <n v="1.08"/>
    <x v="1"/>
    <n v="200"/>
    <n v="4"/>
    <n v="0.32479999999999998"/>
    <n v="32.479999999999997"/>
    <n v="102870"/>
    <n v="410"/>
    <s v="Local Market"/>
    <s v="Yes"/>
    <n v="29398960"/>
    <n v="67.284564354143455"/>
    <n v="99.999322075952577"/>
    <n v="9548782.2080000006"/>
    <n v="19850177.791999999"/>
    <n v="29501830"/>
  </r>
  <r>
    <s v="F1331"/>
    <x v="4"/>
    <s v="Eastern"/>
    <x v="2"/>
    <x v="0"/>
    <x v="1"/>
    <n v="1.65"/>
    <n v="11494"/>
    <n v="9098"/>
    <n v="44.5"/>
    <x v="1"/>
    <n v="2.2400000000000002"/>
    <x v="0"/>
    <n v="9593"/>
    <n v="2"/>
    <n v="0.2084"/>
    <n v="20.84"/>
    <n v="20772"/>
    <n v="239"/>
    <s v="Local Market"/>
    <s v="No"/>
    <n v="2122313"/>
    <n v="78.392736209716361"/>
    <n v="99.552374264203237"/>
    <n v="442290.02919999999"/>
    <n v="1680022.9708"/>
    <n v="2143085"/>
  </r>
  <r>
    <s v="F0872"/>
    <x v="1"/>
    <s v="Katsina"/>
    <x v="0"/>
    <x v="1"/>
    <x v="1"/>
    <n v="2.2799999999999998"/>
    <n v="23904"/>
    <n v="18135"/>
    <n v="12.3"/>
    <x v="1"/>
    <n v="1.57"/>
    <x v="2"/>
    <n v="3736"/>
    <n v="3"/>
    <n v="0.24129999999999999"/>
    <n v="24.13"/>
    <n v="25855"/>
    <n v="347"/>
    <s v="Local Market"/>
    <s v="Yes"/>
    <n v="6200326"/>
    <n v="75.554940278800132"/>
    <n v="99.939995319763426"/>
    <n v="1496138.6637999993"/>
    <n v="4704187.3362000007"/>
    <n v="6226181"/>
  </r>
  <r>
    <s v="F0453"/>
    <x v="4"/>
    <s v="Central"/>
    <x v="4"/>
    <x v="0"/>
    <x v="5"/>
    <n v="4.13"/>
    <n v="4661"/>
    <n v="4007"/>
    <n v="22.6"/>
    <x v="0"/>
    <n v="1.93"/>
    <x v="2"/>
    <n v="3235"/>
    <n v="7"/>
    <n v="0.14019999999999999"/>
    <n v="14.02"/>
    <n v="33491"/>
    <n v="255"/>
    <s v="Local Market"/>
    <s v="No"/>
    <n v="974842"/>
    <n v="83.12424086090607"/>
    <n v="99.679173447660645"/>
    <n v="136672.84840000002"/>
    <n v="838169.15159999998"/>
    <n v="1008333"/>
  </r>
  <r>
    <s v="F0288"/>
    <x v="0"/>
    <s v="Plateaux"/>
    <x v="2"/>
    <x v="0"/>
    <x v="0"/>
    <n v="0.6"/>
    <n v="4077"/>
    <n v="3561"/>
    <n v="8.4"/>
    <x v="1"/>
    <n v="1.35"/>
    <x v="0"/>
    <n v="1790"/>
    <n v="3"/>
    <n v="0.1265"/>
    <n v="12.65"/>
    <n v="6620"/>
    <n v="277"/>
    <s v="Local Market"/>
    <s v="No"/>
    <n v="968124"/>
    <n v="86.756760133942848"/>
    <n v="99.816362039674004"/>
    <n v="122467.6860000001"/>
    <n v="845656.3139999999"/>
    <n v="974744"/>
  </r>
  <r>
    <s v="F1462"/>
    <x v="0"/>
    <s v="Lomé"/>
    <x v="2"/>
    <x v="1"/>
    <x v="1"/>
    <n v="0.6"/>
    <n v="6144"/>
    <n v="4886"/>
    <n v="5.8"/>
    <x v="2"/>
    <n v="0.91"/>
    <x v="2"/>
    <n v="205"/>
    <n v="2"/>
    <n v="0.2046"/>
    <n v="20.46"/>
    <n v="8486"/>
    <n v="283"/>
    <s v="Local Market"/>
    <s v="No"/>
    <n v="1360220"/>
    <n v="79.046850675017126"/>
    <n v="99.985022349576909"/>
    <n v="278301.0120000001"/>
    <n v="1081918.9879999999"/>
    <n v="1368706"/>
  </r>
  <r>
    <s v="F0170"/>
    <x v="4"/>
    <s v="Greater Accra"/>
    <x v="0"/>
    <x v="1"/>
    <x v="7"/>
    <n v="3.34"/>
    <n v="61653"/>
    <n v="44945"/>
    <n v="1"/>
    <x v="2"/>
    <n v="0.21"/>
    <x v="0"/>
    <n v="200"/>
    <n v="2"/>
    <n v="0.27100000000000002"/>
    <n v="27.1"/>
    <n v="127552"/>
    <n v="375"/>
    <s v="Processor"/>
    <s v="Yes"/>
    <n v="16558080"/>
    <n v="72.342721690134354"/>
    <n v="99.998801363951927"/>
    <n v="4487239.6799999997"/>
    <n v="12070840.32"/>
    <n v="16685632"/>
  </r>
  <r>
    <s v="F0346"/>
    <x v="0"/>
    <s v="Lomé"/>
    <x v="0"/>
    <x v="1"/>
    <x v="5"/>
    <n v="0.6"/>
    <n v="899"/>
    <n v="782"/>
    <n v="34"/>
    <x v="1"/>
    <n v="2.17"/>
    <x v="2"/>
    <n v="7329"/>
    <n v="7"/>
    <n v="0.13009999999999999"/>
    <n v="13.01"/>
    <n v="7298"/>
    <n v="230"/>
    <s v="Local Market"/>
    <s v="No"/>
    <n v="163435"/>
    <n v="83.271603322146277"/>
    <n v="95.707332501625345"/>
    <n v="21262.893500000006"/>
    <n v="142172.10649999999"/>
    <n v="170733"/>
  </r>
  <r>
    <s v="F0322"/>
    <x v="2"/>
    <s v="Zou"/>
    <x v="1"/>
    <x v="1"/>
    <x v="7"/>
    <n v="0.94"/>
    <n v="18983"/>
    <n v="13785"/>
    <n v="20"/>
    <x v="4"/>
    <n v="0.51"/>
    <x v="2"/>
    <n v="2937"/>
    <n v="5"/>
    <n v="0.27379999999999999"/>
    <n v="27.38"/>
    <n v="34222"/>
    <n v="410"/>
    <s v="Export"/>
    <s v="Yes"/>
    <n v="5558173"/>
    <n v="72.17561049603971"/>
    <n v="99.947482250449042"/>
    <n v="1521827.7674000002"/>
    <n v="4036345.2325999998"/>
    <n v="5592395"/>
  </r>
  <r>
    <s v="F1311"/>
    <x v="2"/>
    <s v="Borgou"/>
    <x v="1"/>
    <x v="0"/>
    <x v="6"/>
    <n v="2.44"/>
    <n v="25543"/>
    <n v="21568"/>
    <n v="100.8"/>
    <x v="1"/>
    <n v="2.75"/>
    <x v="0"/>
    <n v="21239"/>
    <n v="1"/>
    <n v="0.15560000000000002"/>
    <n v="15.56"/>
    <n v="45654"/>
    <n v="333"/>
    <s v="Local Market"/>
    <s v="Yes"/>
    <n v="7043430"/>
    <n v="83.896202838053554"/>
    <n v="99.700398528216056"/>
    <n v="1095957.7079999996"/>
    <n v="5947472.2920000004"/>
    <n v="7089084"/>
  </r>
  <r>
    <s v="F0617"/>
    <x v="3"/>
    <s v="Yamoussoukro"/>
    <x v="3"/>
    <x v="1"/>
    <x v="5"/>
    <n v="1.17"/>
    <n v="1372"/>
    <n v="835"/>
    <n v="2.5"/>
    <x v="2"/>
    <n v="0.59"/>
    <x v="0"/>
    <n v="200"/>
    <n v="30"/>
    <n v="0.39119999999999999"/>
    <n v="39.119999999999997"/>
    <n v="17418"/>
    <n v="195"/>
    <s v="Local Market"/>
    <s v="No"/>
    <n v="143579"/>
    <n v="54.293493170680193"/>
    <n v="99.875774082746887"/>
    <n v="56168.104800000001"/>
    <n v="87410.895199999999"/>
    <n v="160997"/>
  </r>
  <r>
    <s v="F1462"/>
    <x v="0"/>
    <s v="Lomé"/>
    <x v="2"/>
    <x v="1"/>
    <x v="1"/>
    <n v="2.35"/>
    <n v="20237"/>
    <n v="15635"/>
    <n v="6.9"/>
    <x v="2"/>
    <n v="1.52"/>
    <x v="2"/>
    <n v="200"/>
    <n v="4"/>
    <n v="0.22739999999999999"/>
    <n v="22.74"/>
    <n v="49097"/>
    <n v="218"/>
    <s v="Local Market"/>
    <s v="Yes"/>
    <n v="3325049"/>
    <n v="76.135794283946211"/>
    <n v="99.994072574215821"/>
    <n v="756116.14260000037"/>
    <n v="2568932.8573999996"/>
    <n v="3374146"/>
  </r>
  <r>
    <s v="F0003"/>
    <x v="3"/>
    <s v="Abidjan"/>
    <x v="4"/>
    <x v="1"/>
    <x v="7"/>
    <n v="1.03"/>
    <n v="24717"/>
    <n v="16651"/>
    <n v="11.3"/>
    <x v="0"/>
    <n v="0.56000000000000005"/>
    <x v="1"/>
    <n v="1679"/>
    <n v="5"/>
    <n v="0.32630000000000003"/>
    <n v="32.630000000000003"/>
    <n v="19118"/>
    <n v="529"/>
    <s v="Local Market"/>
    <s v="Yes"/>
    <n v="8699499"/>
    <n v="67.222272480830384"/>
    <n v="99.980742358564427"/>
    <n v="2838646.5237000007"/>
    <n v="5860852.4762999993"/>
    <n v="8718617"/>
  </r>
  <r>
    <s v="F1454"/>
    <x v="4"/>
    <s v="Northern"/>
    <x v="2"/>
    <x v="0"/>
    <x v="3"/>
    <n v="2.84"/>
    <n v="8253"/>
    <n v="7601"/>
    <n v="43.7"/>
    <x v="0"/>
    <n v="2.2000000000000002"/>
    <x v="2"/>
    <n v="5784"/>
    <n v="3"/>
    <n v="7.9000000000000001E-2"/>
    <n v="7.9"/>
    <n v="84134"/>
    <n v="293"/>
    <s v="Processor"/>
    <s v="No"/>
    <n v="2114905"/>
    <n v="88.576305604402663"/>
    <n v="99.736976015432205"/>
    <n v="167077.49499999988"/>
    <n v="1947827.5050000001"/>
    <n v="2199039"/>
  </r>
  <r>
    <s v="F1171"/>
    <x v="4"/>
    <s v="Central"/>
    <x v="0"/>
    <x v="0"/>
    <x v="7"/>
    <n v="0.33"/>
    <n v="8767"/>
    <n v="6001"/>
    <n v="88.7"/>
    <x v="3"/>
    <n v="3.68"/>
    <x v="0"/>
    <n v="16234"/>
    <n v="7"/>
    <n v="0.3155"/>
    <n v="31.55"/>
    <n v="10529"/>
    <n v="400"/>
    <s v="Processor"/>
    <s v="No"/>
    <n v="2349633"/>
    <n v="68.144635347065162"/>
    <n v="99.312165859801155"/>
    <n v="741309.21149999998"/>
    <n v="1608323.7885"/>
    <n v="2360162"/>
  </r>
  <r>
    <s v="F0955"/>
    <x v="2"/>
    <s v="Mono"/>
    <x v="2"/>
    <x v="1"/>
    <x v="2"/>
    <n v="2.31"/>
    <n v="16169"/>
    <n v="9588"/>
    <n v="10.9"/>
    <x v="0"/>
    <n v="0.98"/>
    <x v="0"/>
    <n v="1534"/>
    <n v="30"/>
    <n v="0.40700000000000003"/>
    <n v="40.700000000000003"/>
    <n v="22554"/>
    <n v="85"/>
    <s v="Local Market"/>
    <s v="No"/>
    <n v="782743"/>
    <n v="57.639181444858231"/>
    <n v="99.809511273480467"/>
    <n v="318576.40100000001"/>
    <n v="464166.59899999999"/>
    <n v="805297"/>
  </r>
  <r>
    <s v="F1033"/>
    <x v="4"/>
    <s v="Northern"/>
    <x v="4"/>
    <x v="0"/>
    <x v="1"/>
    <n v="0.74"/>
    <n v="5540"/>
    <n v="4429"/>
    <n v="39.4"/>
    <x v="3"/>
    <n v="2.19"/>
    <x v="1"/>
    <n v="7713"/>
    <n v="2"/>
    <n v="0.20050000000000001"/>
    <n v="20.05"/>
    <n v="8897"/>
    <n v="338"/>
    <s v="Local Market"/>
    <s v="No"/>
    <n v="1465422"/>
    <n v="79.467529686587497"/>
    <n v="99.476843206931477"/>
    <n v="293817.11100000003"/>
    <n v="1171604.889"/>
    <n v="1474319"/>
  </r>
  <r>
    <s v="F0794"/>
    <x v="2"/>
    <s v="Atlantique"/>
    <x v="0"/>
    <x v="0"/>
    <x v="3"/>
    <n v="3.03"/>
    <n v="5901"/>
    <n v="4815"/>
    <n v="63.8"/>
    <x v="1"/>
    <n v="2.1800000000000002"/>
    <x v="2"/>
    <n v="14896"/>
    <n v="14"/>
    <n v="0.184"/>
    <n v="18.399999999999999"/>
    <n v="55080"/>
    <n v="341"/>
    <s v="Export"/>
    <s v="No"/>
    <n v="1555520"/>
    <n v="78.809407674158706"/>
    <n v="99.075127281758341"/>
    <n v="286215.67999999993"/>
    <n v="1269304.3200000001"/>
    <n v="1610600"/>
  </r>
  <r>
    <s v="F1457"/>
    <x v="2"/>
    <s v="Ouémé"/>
    <x v="2"/>
    <x v="0"/>
    <x v="4"/>
    <n v="3.38"/>
    <n v="7810"/>
    <n v="4929"/>
    <n v="24.8"/>
    <x v="0"/>
    <n v="2.0099999999999998"/>
    <x v="1"/>
    <n v="3128"/>
    <n v="30"/>
    <n v="0.36880000000000002"/>
    <n v="36.880000000000003"/>
    <n v="57908"/>
    <n v="250"/>
    <s v="Processor"/>
    <s v="Yes"/>
    <n v="1158892"/>
    <n v="60.116093885601586"/>
    <n v="99.74293228139382"/>
    <n v="427399.36959999998"/>
    <n v="731492.63040000002"/>
    <n v="1216800"/>
  </r>
  <r>
    <s v="F1103"/>
    <x v="4"/>
    <s v="Eastern"/>
    <x v="1"/>
    <x v="1"/>
    <x v="3"/>
    <n v="1.57"/>
    <n v="4220"/>
    <n v="3626"/>
    <n v="9.8000000000000007"/>
    <x v="0"/>
    <n v="1.02"/>
    <x v="1"/>
    <n v="1282"/>
    <n v="7"/>
    <n v="0.1406"/>
    <n v="14.06"/>
    <n v="35776"/>
    <n v="334"/>
    <s v="Local Market"/>
    <s v="Yes"/>
    <n v="1161916"/>
    <n v="83.372904753475837"/>
    <n v="99.892960794594941"/>
    <n v="163365.38960000011"/>
    <n v="998550.61039999989"/>
    <n v="1197692"/>
  </r>
  <r>
    <s v="F1362"/>
    <x v="0"/>
    <s v="Savanes"/>
    <x v="0"/>
    <x v="1"/>
    <x v="4"/>
    <n v="2.5099999999999998"/>
    <n v="4230"/>
    <n v="2806"/>
    <n v="18.399999999999999"/>
    <x v="1"/>
    <n v="0.57999999999999996"/>
    <x v="0"/>
    <n v="4299"/>
    <n v="30"/>
    <n v="0.33649999999999997"/>
    <n v="33.65"/>
    <n v="50844"/>
    <n v="236"/>
    <s v="Export"/>
    <s v="No"/>
    <n v="600451"/>
    <n v="61.170320438510963"/>
    <n v="99.339930446264745"/>
    <n v="202051.76150000002"/>
    <n v="398399.23849999998"/>
    <n v="651295"/>
  </r>
  <r>
    <s v="F1059"/>
    <x v="0"/>
    <s v="Kara"/>
    <x v="3"/>
    <x v="0"/>
    <x v="7"/>
    <n v="0.76"/>
    <n v="21222"/>
    <n v="14950"/>
    <n v="97.1"/>
    <x v="1"/>
    <n v="2.11"/>
    <x v="2"/>
    <n v="18044"/>
    <n v="5"/>
    <n v="0.29549999999999998"/>
    <n v="29.55"/>
    <n v="16690"/>
    <n v="333"/>
    <s v="Local Market"/>
    <s v="No"/>
    <n v="4893833"/>
    <n v="70.2105528983369"/>
    <n v="99.632544232050236"/>
    <n v="1446127.6515000002"/>
    <n v="3447705.3484999998"/>
    <n v="4910523"/>
  </r>
  <r>
    <s v="F0084"/>
    <x v="4"/>
    <s v="Greater Accra"/>
    <x v="0"/>
    <x v="0"/>
    <x v="1"/>
    <n v="0.79"/>
    <n v="9809"/>
    <n v="7632"/>
    <n v="12.4"/>
    <x v="1"/>
    <n v="0.48"/>
    <x v="2"/>
    <n v="2735"/>
    <n v="4"/>
    <n v="0.22190000000000001"/>
    <n v="22.19"/>
    <n v="9014"/>
    <n v="297"/>
    <s v="Local Market"/>
    <s v="Yes"/>
    <n v="2232288"/>
    <n v="77.497066116034347"/>
    <n v="99.877972714074232"/>
    <n v="495344.70720000006"/>
    <n v="1736943.2927999999"/>
    <n v="2241302"/>
  </r>
  <r>
    <s v="F0810"/>
    <x v="1"/>
    <s v="Katsina"/>
    <x v="3"/>
    <x v="0"/>
    <x v="7"/>
    <n v="2.79"/>
    <n v="66875"/>
    <n v="46284"/>
    <n v="81.7"/>
    <x v="1"/>
    <n v="3.18"/>
    <x v="1"/>
    <n v="19790"/>
    <n v="2"/>
    <n v="0.30790000000000001"/>
    <n v="30.79"/>
    <n v="62559"/>
    <n v="457"/>
    <s v="Local Market"/>
    <s v="No"/>
    <n v="20857922"/>
    <n v="69.003039730300657"/>
    <n v="99.905403704628014"/>
    <n v="6422154.1838000007"/>
    <n v="14435767.816199999"/>
    <n v="20920481"/>
  </r>
  <r>
    <s v="F1176"/>
    <x v="1"/>
    <s v="Katsina"/>
    <x v="0"/>
    <x v="0"/>
    <x v="5"/>
    <n v="0.59"/>
    <n v="626"/>
    <n v="562"/>
    <n v="59.2"/>
    <x v="4"/>
    <n v="2.56"/>
    <x v="2"/>
    <n v="13045"/>
    <n v="7"/>
    <n v="0.1008"/>
    <n v="10.08"/>
    <n v="8196"/>
    <n v="260"/>
    <s v="Local Market"/>
    <s v="No"/>
    <n v="123418"/>
    <n v="84.320410898536622"/>
    <n v="90.088440439466922"/>
    <n v="12440.534400000004"/>
    <n v="110977.4656"/>
    <n v="131614"/>
  </r>
  <r>
    <s v="F0662"/>
    <x v="1"/>
    <s v="Ogun"/>
    <x v="0"/>
    <x v="0"/>
    <x v="1"/>
    <n v="1.0900000000000001"/>
    <n v="10188"/>
    <n v="8253"/>
    <n v="1.1000000000000001"/>
    <x v="1"/>
    <n v="1.35"/>
    <x v="2"/>
    <n v="270"/>
    <n v="1"/>
    <n v="0.18989999999999999"/>
    <n v="18.989999999999998"/>
    <n v="25638"/>
    <n v="290"/>
    <s v="Export"/>
    <s v="No"/>
    <n v="2343529"/>
    <n v="80.133348257003405"/>
    <n v="99.988603589362839"/>
    <n v="445036.15709999995"/>
    <n v="1898492.8429"/>
    <n v="2369167"/>
  </r>
  <r>
    <s v="F0039"/>
    <x v="4"/>
    <s v="Northern"/>
    <x v="3"/>
    <x v="0"/>
    <x v="5"/>
    <n v="2.8"/>
    <n v="3347"/>
    <n v="2665"/>
    <n v="11"/>
    <x v="0"/>
    <n v="1.67"/>
    <x v="0"/>
    <n v="1418"/>
    <n v="14"/>
    <n v="0.20350000000000001"/>
    <n v="20.350000000000001"/>
    <n v="33578"/>
    <n v="224"/>
    <s v="Local Market"/>
    <s v="No"/>
    <n v="555995"/>
    <n v="75.113686939530808"/>
    <n v="99.759486950725346"/>
    <n v="113144.98249999998"/>
    <n v="442850.01750000002"/>
    <n v="589573"/>
  </r>
  <r>
    <s v="F0435"/>
    <x v="4"/>
    <s v="Eastern"/>
    <x v="0"/>
    <x v="1"/>
    <x v="7"/>
    <n v="1.0900000000000001"/>
    <n v="26247"/>
    <n v="19430"/>
    <n v="35.200000000000003"/>
    <x v="2"/>
    <n v="1.38"/>
    <x v="2"/>
    <n v="1382"/>
    <n v="1"/>
    <n v="0.25969999999999999"/>
    <n v="25.97"/>
    <n v="33500"/>
    <n v="521"/>
    <s v="Local Market"/>
    <s v="Yes"/>
    <n v="9986918"/>
    <n v="73.782504835626611"/>
    <n v="99.986208160178549"/>
    <n v="2593602.6046000002"/>
    <n v="7393315.3953999998"/>
    <n v="10020418"/>
  </r>
  <r>
    <s v="F0755"/>
    <x v="4"/>
    <s v="Northern"/>
    <x v="0"/>
    <x v="0"/>
    <x v="5"/>
    <n v="1.72"/>
    <n v="2852"/>
    <n v="2267"/>
    <n v="6.9"/>
    <x v="0"/>
    <n v="0.21"/>
    <x v="0"/>
    <n v="941"/>
    <n v="14"/>
    <n v="0.20480000000000001"/>
    <n v="20.48"/>
    <n v="14397"/>
    <n v="202"/>
    <s v="Local Market"/>
    <s v="No"/>
    <n v="438017"/>
    <n v="76.989465047500744"/>
    <n v="99.792004668290545"/>
    <n v="89705.881599999964"/>
    <n v="348311.11840000004"/>
    <n v="452414"/>
  </r>
  <r>
    <s v="F1296"/>
    <x v="4"/>
    <s v="Central"/>
    <x v="1"/>
    <x v="1"/>
    <x v="2"/>
    <n v="1.39"/>
    <n v="8923"/>
    <n v="7869"/>
    <n v="15.1"/>
    <x v="1"/>
    <n v="0.97"/>
    <x v="0"/>
    <n v="4033"/>
    <n v="1"/>
    <n v="0.11810000000000001"/>
    <n v="11.81"/>
    <n v="10742"/>
    <n v="104"/>
    <s v="Local Market"/>
    <s v="No"/>
    <n v="795418"/>
    <n v="87.014877220402894"/>
    <n v="99.499727101319834"/>
    <n v="93938.865800000029"/>
    <n v="701479.13419999997"/>
    <n v="806160"/>
  </r>
  <r>
    <s v="F0616"/>
    <x v="4"/>
    <s v="Eastern"/>
    <x v="3"/>
    <x v="0"/>
    <x v="5"/>
    <n v="0.98"/>
    <n v="1948"/>
    <n v="1637"/>
    <n v="1.5"/>
    <x v="0"/>
    <n v="1.07"/>
    <x v="1"/>
    <n v="200"/>
    <n v="7"/>
    <n v="0.15960000000000002"/>
    <n v="15.96"/>
    <n v="11069"/>
    <n v="224"/>
    <s v="Local Market"/>
    <s v="No"/>
    <n v="351753"/>
    <n v="81.476101559442384"/>
    <n v="99.944876551036046"/>
    <n v="56139.778799999971"/>
    <n v="295613.22120000003"/>
    <n v="362822"/>
  </r>
  <r>
    <s v="F1422"/>
    <x v="0"/>
    <s v="Central"/>
    <x v="0"/>
    <x v="0"/>
    <x v="3"/>
    <n v="0.93"/>
    <n v="3754"/>
    <n v="3075"/>
    <n v="17.7"/>
    <x v="1"/>
    <n v="1.87"/>
    <x v="0"/>
    <n v="3928"/>
    <n v="14"/>
    <n v="0.18079999999999999"/>
    <n v="18.079999999999998"/>
    <n v="18266"/>
    <n v="362"/>
    <s v="Processor"/>
    <s v="Yes"/>
    <n v="1079825"/>
    <n v="80.557316287994354"/>
    <n v="99.642288298510778"/>
    <n v="195232.36"/>
    <n v="884592.64000000001"/>
    <n v="1098091"/>
  </r>
  <r>
    <s v="F0017"/>
    <x v="4"/>
    <s v="Greater Accra"/>
    <x v="4"/>
    <x v="0"/>
    <x v="7"/>
    <n v="0.75"/>
    <n v="11243"/>
    <n v="7924"/>
    <n v="9.9"/>
    <x v="1"/>
    <n v="1.31"/>
    <x v="0"/>
    <n v="2638"/>
    <n v="1"/>
    <n v="0.29520000000000002"/>
    <n v="29.52"/>
    <n v="25502"/>
    <n v="416"/>
    <s v="Local Market"/>
    <s v="No"/>
    <n v="3235281"/>
    <n v="69.928788539439751"/>
    <n v="99.919099185686377"/>
    <n v="955054.95120000001"/>
    <n v="2280226.0488"/>
    <n v="3260783"/>
  </r>
  <r>
    <s v="F0151"/>
    <x v="1"/>
    <s v="Kaduna"/>
    <x v="0"/>
    <x v="1"/>
    <x v="6"/>
    <n v="1.6"/>
    <n v="26081"/>
    <n v="20439"/>
    <n v="109.9"/>
    <x v="1"/>
    <n v="3.5"/>
    <x v="0"/>
    <n v="32938"/>
    <n v="5"/>
    <n v="0.21629999999999999"/>
    <n v="21.63"/>
    <n v="35283"/>
    <n v="337"/>
    <s v="Local Market"/>
    <s v="Yes"/>
    <n v="6750843"/>
    <n v="77.96253207058048"/>
    <n v="99.51462734408409"/>
    <n v="1460207.3408999993"/>
    <n v="5290635.6591000007"/>
    <n v="6786126"/>
  </r>
  <r>
    <s v="F1453"/>
    <x v="4"/>
    <s v="Eastern"/>
    <x v="4"/>
    <x v="0"/>
    <x v="4"/>
    <n v="3.09"/>
    <n v="7514"/>
    <n v="4567"/>
    <n v="6.8"/>
    <x v="0"/>
    <n v="1.48"/>
    <x v="0"/>
    <n v="1132"/>
    <n v="30"/>
    <n v="0.39219999999999999"/>
    <n v="39.22"/>
    <n v="34720"/>
    <n v="259"/>
    <s v="Local Market"/>
    <s v="Yes"/>
    <n v="1135173"/>
    <n v="58.976175547678288"/>
    <n v="99.90323901416626"/>
    <n v="445214.85060000001"/>
    <n v="689958.14939999999"/>
    <n v="1169893"/>
  </r>
  <r>
    <s v="F1493"/>
    <x v="1"/>
    <s v="Enugu"/>
    <x v="1"/>
    <x v="0"/>
    <x v="3"/>
    <n v="2.62"/>
    <n v="7340"/>
    <n v="6372"/>
    <n v="1"/>
    <x v="2"/>
    <n v="1.45"/>
    <x v="0"/>
    <n v="200"/>
    <n v="7"/>
    <n v="0.1318"/>
    <n v="13.18"/>
    <n v="47060"/>
    <n v="377"/>
    <s v="Processor"/>
    <s v="No"/>
    <n v="2330962"/>
    <n v="85.101870731221155"/>
    <n v="99.991589648876257"/>
    <n v="307220.79160000011"/>
    <n v="2023741.2083999999"/>
    <n v="2378022"/>
  </r>
  <r>
    <s v="F0521"/>
    <x v="4"/>
    <s v="Central"/>
    <x v="0"/>
    <x v="1"/>
    <x v="2"/>
    <n v="1.1100000000000001"/>
    <n v="13724"/>
    <n v="8411"/>
    <n v="4.3"/>
    <x v="2"/>
    <n v="0.73"/>
    <x v="0"/>
    <n v="200"/>
    <n v="30"/>
    <n v="0.3871"/>
    <n v="38.71"/>
    <n v="10241"/>
    <n v="98"/>
    <s v="Local Market"/>
    <s v="Yes"/>
    <n v="805595"/>
    <n v="60.520640851837868"/>
    <n v="99.975485269098201"/>
    <n v="311845.82449999999"/>
    <n v="493749.17550000001"/>
    <n v="815836"/>
  </r>
  <r>
    <s v="F0923"/>
    <x v="2"/>
    <s v="Ouémé"/>
    <x v="4"/>
    <x v="1"/>
    <x v="6"/>
    <n v="1.0900000000000001"/>
    <n v="18326"/>
    <n v="14847"/>
    <n v="36.700000000000003"/>
    <x v="1"/>
    <n v="1.82"/>
    <x v="0"/>
    <n v="8395"/>
    <n v="2"/>
    <n v="0.1898"/>
    <n v="18.98"/>
    <n v="25382"/>
    <n v="357"/>
    <s v="Local Market"/>
    <s v="Yes"/>
    <n v="5213599"/>
    <n v="80.627471445305872"/>
    <n v="99.8397589149493"/>
    <n v="989541.09019999951"/>
    <n v="4224057.9098000005"/>
    <n v="5238981"/>
  </r>
  <r>
    <s v="F0228"/>
    <x v="0"/>
    <s v="Lomé"/>
    <x v="4"/>
    <x v="0"/>
    <x v="5"/>
    <n v="0.81"/>
    <n v="1500"/>
    <n v="923"/>
    <n v="26.2"/>
    <x v="2"/>
    <n v="1.56"/>
    <x v="0"/>
    <n v="913"/>
    <n v="30"/>
    <n v="0.38439999999999996"/>
    <n v="38.44"/>
    <n v="10261"/>
    <n v="207"/>
    <s v="Export"/>
    <s v="Yes"/>
    <n v="177977"/>
    <n v="58.204316450451032"/>
    <n v="99.514975722223994"/>
    <n v="68414.358799999987"/>
    <n v="109562.64120000001"/>
    <n v="188238"/>
  </r>
  <r>
    <s v="F1247"/>
    <x v="3"/>
    <s v="Bouaké"/>
    <x v="4"/>
    <x v="0"/>
    <x v="6"/>
    <n v="7.27"/>
    <n v="65251"/>
    <n v="56050"/>
    <n v="20.7"/>
    <x v="1"/>
    <n v="1.43"/>
    <x v="2"/>
    <n v="4695"/>
    <n v="2"/>
    <n v="0.14099999999999999"/>
    <n v="14.1"/>
    <n v="213152"/>
    <n v="322"/>
    <s v="Local Market"/>
    <s v="Yes"/>
    <n v="17649772"/>
    <n v="84.874985461506753"/>
    <n v="99.973716509122468"/>
    <n v="2488617.852"/>
    <n v="15161154.148"/>
    <n v="17862924"/>
  </r>
  <r>
    <s v="F0832"/>
    <x v="1"/>
    <s v="Oyo"/>
    <x v="4"/>
    <x v="1"/>
    <x v="7"/>
    <n v="1"/>
    <n v="24086"/>
    <n v="16657"/>
    <n v="14.3"/>
    <x v="2"/>
    <n v="1.6"/>
    <x v="0"/>
    <n v="637"/>
    <n v="5"/>
    <n v="0.30840000000000001"/>
    <n v="30.84"/>
    <n v="22375"/>
    <n v="387"/>
    <s v="Local Market"/>
    <s v="Yes"/>
    <n v="6358785"/>
    <n v="68.917496285941752"/>
    <n v="99.990017488983199"/>
    <n v="1961049.2939999998"/>
    <n v="4397735.7060000002"/>
    <n v="6381160"/>
  </r>
  <r>
    <s v="F0711"/>
    <x v="1"/>
    <s v="Oyo"/>
    <x v="4"/>
    <x v="0"/>
    <x v="5"/>
    <n v="0.88"/>
    <n v="1642"/>
    <n v="1294"/>
    <n v="38.1"/>
    <x v="1"/>
    <n v="1.53"/>
    <x v="2"/>
    <n v="9098"/>
    <n v="14"/>
    <n v="0.21170000000000003"/>
    <n v="21.17"/>
    <n v="10718"/>
    <n v="220"/>
    <s v="Export"/>
    <s v="Yes"/>
    <n v="262018"/>
    <n v="75.732132685087421"/>
    <n v="96.664173413117453"/>
    <n v="55469.210599999991"/>
    <n v="206548.78940000001"/>
    <n v="272736"/>
  </r>
  <r>
    <s v="F0180"/>
    <x v="2"/>
    <s v="Mono"/>
    <x v="0"/>
    <x v="1"/>
    <x v="4"/>
    <n v="0.8"/>
    <n v="986"/>
    <n v="767"/>
    <n v="19.899999999999999"/>
    <x v="1"/>
    <n v="0.93"/>
    <x v="0"/>
    <n v="4206"/>
    <n v="14"/>
    <n v="0.22190000000000001"/>
    <n v="22.19"/>
    <n v="13830"/>
    <n v="241"/>
    <s v="Local Market"/>
    <s v="No"/>
    <n v="164963"/>
    <n v="71.791239198402621"/>
    <n v="97.647558908905836"/>
    <n v="36605.289699999994"/>
    <n v="128357.71030000001"/>
    <n v="178793"/>
  </r>
  <r>
    <s v="F0356"/>
    <x v="0"/>
    <s v="Kara"/>
    <x v="0"/>
    <x v="1"/>
    <x v="2"/>
    <n v="1.99"/>
    <n v="15283"/>
    <n v="6113"/>
    <n v="42"/>
    <x v="2"/>
    <n v="2.4500000000000002"/>
    <x v="2"/>
    <n v="1199"/>
    <n v="60"/>
    <n v="0.6"/>
    <n v="60"/>
    <n v="13764"/>
    <n v="92"/>
    <s v="Export"/>
    <s v="Yes"/>
    <n v="541810"/>
    <n v="39.009024900373305"/>
    <n v="99.784187164986122"/>
    <n v="325086"/>
    <n v="216724"/>
    <n v="555574"/>
  </r>
  <r>
    <s v="F1147"/>
    <x v="0"/>
    <s v="Savanes"/>
    <x v="1"/>
    <x v="1"/>
    <x v="0"/>
    <n v="0.84"/>
    <n v="6268"/>
    <n v="3787"/>
    <n v="6.3"/>
    <x v="2"/>
    <n v="0.56000000000000005"/>
    <x v="0"/>
    <n v="200"/>
    <n v="30"/>
    <n v="0.3957"/>
    <n v="39.57"/>
    <n v="14283"/>
    <n v="252"/>
    <s v="Processor"/>
    <s v="No"/>
    <n v="930298"/>
    <n v="59.516238565035721"/>
    <n v="99.978826590837627"/>
    <n v="368118.91859999998"/>
    <n v="562179.08140000002"/>
    <n v="944581"/>
  </r>
  <r>
    <s v="F0804"/>
    <x v="4"/>
    <s v="Ashanti"/>
    <x v="0"/>
    <x v="0"/>
    <x v="4"/>
    <n v="13.3"/>
    <n v="37062"/>
    <n v="31313"/>
    <n v="6.2"/>
    <x v="4"/>
    <n v="0.43"/>
    <x v="0"/>
    <n v="1119"/>
    <n v="7"/>
    <n v="0.15509999999999999"/>
    <n v="15.51"/>
    <n v="143329"/>
    <n v="201"/>
    <s v="Local Market"/>
    <s v="Yes"/>
    <n v="6086526"/>
    <n v="82.546155847929043"/>
    <n v="99.982038105220752"/>
    <n v="944020.18259999994"/>
    <n v="5142505.8174000001"/>
    <n v="6229855"/>
  </r>
  <r>
    <s v="F0754"/>
    <x v="0"/>
    <s v="Lomé"/>
    <x v="2"/>
    <x v="1"/>
    <x v="1"/>
    <n v="2.65"/>
    <n v="16960"/>
    <n v="13593"/>
    <n v="18.3"/>
    <x v="2"/>
    <n v="1.33"/>
    <x v="0"/>
    <n v="500"/>
    <n v="1"/>
    <n v="0.19850000000000001"/>
    <n v="19.850000000000001"/>
    <n v="32620"/>
    <n v="320"/>
    <s v="Local Market"/>
    <s v="Yes"/>
    <n v="4273143"/>
    <n v="79.542792171793934"/>
    <n v="99.988387656264408"/>
    <n v="848218.88549999986"/>
    <n v="3424924.1145000001"/>
    <n v="4305763"/>
  </r>
  <r>
    <s v="F1211"/>
    <x v="3"/>
    <s v="Yamoussoukro"/>
    <x v="2"/>
    <x v="0"/>
    <x v="4"/>
    <n v="2.56"/>
    <n v="4025"/>
    <n v="2711"/>
    <n v="1.7"/>
    <x v="2"/>
    <n v="0.19"/>
    <x v="2"/>
    <n v="200"/>
    <n v="30"/>
    <n v="0.32630000000000003"/>
    <n v="32.630000000000003"/>
    <n v="35873"/>
    <n v="208"/>
    <s v="Local Market"/>
    <s v="Yes"/>
    <n v="522177"/>
    <n v="63.039269760774118"/>
    <n v="99.964160917480513"/>
    <n v="170386.35510000004"/>
    <n v="351790.64489999996"/>
    <n v="558050"/>
  </r>
  <r>
    <s v="F1148"/>
    <x v="0"/>
    <s v="Plateaux"/>
    <x v="0"/>
    <x v="0"/>
    <x v="4"/>
    <n v="1.41"/>
    <n v="2843"/>
    <n v="2144"/>
    <n v="2.9"/>
    <x v="2"/>
    <n v="0.28999999999999998"/>
    <x v="1"/>
    <n v="200"/>
    <n v="14"/>
    <n v="0.24559999999999998"/>
    <n v="24.56"/>
    <n v="24948"/>
    <n v="254"/>
    <s v="Local Market"/>
    <s v="Yes"/>
    <n v="513983"/>
    <n v="71.947758655560719"/>
    <n v="99.962889497913466"/>
    <n v="126234.22480000003"/>
    <n v="387748.77519999997"/>
    <n v="538931"/>
  </r>
  <r>
    <s v="F0072"/>
    <x v="2"/>
    <s v="Atlantique"/>
    <x v="1"/>
    <x v="0"/>
    <x v="1"/>
    <n v="0.43"/>
    <n v="2618"/>
    <n v="2054"/>
    <n v="15.2"/>
    <x v="0"/>
    <n v="1.1499999999999999"/>
    <x v="1"/>
    <n v="1972"/>
    <n v="1"/>
    <n v="0.21530000000000002"/>
    <n v="21.53"/>
    <n v="8430"/>
    <n v="231"/>
    <s v="Processor"/>
    <s v="No"/>
    <n v="459328"/>
    <n v="77.055802701396871"/>
    <n v="99.578414479282017"/>
    <n v="98893.318400000047"/>
    <n v="360434.68159999995"/>
    <n v="467758"/>
  </r>
  <r>
    <s v="F1165"/>
    <x v="2"/>
    <s v="Borgou"/>
    <x v="4"/>
    <x v="1"/>
    <x v="6"/>
    <n v="1.01"/>
    <n v="13935"/>
    <n v="11428"/>
    <n v="2.2999999999999998"/>
    <x v="2"/>
    <n v="0.55000000000000004"/>
    <x v="1"/>
    <n v="200"/>
    <n v="2"/>
    <n v="0.17989999999999998"/>
    <n v="17.989999999999998"/>
    <n v="32823"/>
    <n v="341"/>
    <s v="Processor"/>
    <s v="No"/>
    <n v="3824956"/>
    <n v="81.312237315823438"/>
    <n v="99.994815669845266"/>
    <n v="688109.58439999959"/>
    <n v="3136846.4156000004"/>
    <n v="3857779"/>
  </r>
  <r>
    <s v="F1069"/>
    <x v="3"/>
    <s v="Yamoussoukro"/>
    <x v="3"/>
    <x v="1"/>
    <x v="5"/>
    <n v="0.47"/>
    <n v="581"/>
    <n v="489"/>
    <n v="1.6"/>
    <x v="0"/>
    <n v="0.28000000000000003"/>
    <x v="1"/>
    <n v="244"/>
    <n v="7"/>
    <n v="0.1578"/>
    <n v="15.78"/>
    <n v="3427"/>
    <n v="249"/>
    <s v="Export"/>
    <s v="Yes"/>
    <n v="116873"/>
    <n v="81.820815128844558"/>
    <n v="99.797173732335835"/>
    <n v="18442.559399999998"/>
    <n v="98430.440600000002"/>
    <n v="120300"/>
  </r>
  <r>
    <s v="F0689"/>
    <x v="0"/>
    <s v="Central"/>
    <x v="1"/>
    <x v="1"/>
    <x v="0"/>
    <n v="0.35"/>
    <n v="2527"/>
    <n v="1933"/>
    <n v="3.5"/>
    <x v="1"/>
    <n v="0.28999999999999998"/>
    <x v="2"/>
    <n v="797"/>
    <n v="14"/>
    <n v="0.2349"/>
    <n v="23.49"/>
    <n v="5480"/>
    <n v="260"/>
    <s v="Local Market"/>
    <s v="No"/>
    <n v="491278"/>
    <n v="75.665977759794515"/>
    <n v="99.839559705128039"/>
    <n v="115401.2022"/>
    <n v="375876.7978"/>
    <n v="496758"/>
  </r>
  <r>
    <s v="F1109"/>
    <x v="2"/>
    <s v="Borgou"/>
    <x v="2"/>
    <x v="0"/>
    <x v="3"/>
    <n v="0.78"/>
    <n v="1585"/>
    <n v="634"/>
    <n v="30.1"/>
    <x v="1"/>
    <n v="1.28"/>
    <x v="0"/>
    <n v="6541"/>
    <n v="60"/>
    <n v="0.6"/>
    <n v="60"/>
    <n v="19740"/>
    <n v="277"/>
    <s v="Local Market"/>
    <s v="Yes"/>
    <n v="147581"/>
    <n v="35.280927080282808"/>
    <n v="96.090747724433868"/>
    <n v="88548.6"/>
    <n v="59032.4"/>
    <n v="167321"/>
  </r>
  <r>
    <s v="F0146"/>
    <x v="3"/>
    <s v="Bouaké"/>
    <x v="2"/>
    <x v="0"/>
    <x v="5"/>
    <n v="1.6"/>
    <n v="1920"/>
    <n v="1160"/>
    <n v="29.4"/>
    <x v="1"/>
    <n v="2.19"/>
    <x v="0"/>
    <n v="8182"/>
    <n v="30"/>
    <n v="0.39560000000000001"/>
    <n v="39.56"/>
    <n v="20181"/>
    <n v="257"/>
    <s v="Local Market"/>
    <s v="No"/>
    <n v="266776"/>
    <n v="56.189399247970954"/>
    <n v="97.14870172186076"/>
    <n v="105536.58559999999"/>
    <n v="161239.41440000001"/>
    <n v="286957"/>
  </r>
  <r>
    <s v="F1249"/>
    <x v="1"/>
    <s v="Katsina"/>
    <x v="1"/>
    <x v="0"/>
    <x v="1"/>
    <n v="0.35"/>
    <n v="3342"/>
    <n v="2616"/>
    <n v="8.8000000000000007"/>
    <x v="2"/>
    <n v="1.67"/>
    <x v="0"/>
    <n v="360"/>
    <n v="3"/>
    <n v="0.21719999999999998"/>
    <n v="21.72"/>
    <n v="7688"/>
    <n v="292"/>
    <s v="Export"/>
    <s v="No"/>
    <n v="748186"/>
    <n v="77.483813545643855"/>
    <n v="99.952373014550048"/>
    <n v="162505.99919999996"/>
    <n v="585680.00080000004"/>
    <n v="755874"/>
  </r>
  <r>
    <s v="F0360"/>
    <x v="3"/>
    <s v="Sassandra"/>
    <x v="3"/>
    <x v="0"/>
    <x v="4"/>
    <n v="2.84"/>
    <n v="7646"/>
    <n v="6548"/>
    <n v="53.1"/>
    <x v="1"/>
    <n v="3.05"/>
    <x v="1"/>
    <n v="15693"/>
    <n v="3"/>
    <n v="0.14349999999999999"/>
    <n v="14.35"/>
    <n v="35894"/>
    <n v="225"/>
    <s v="Processor"/>
    <s v="Yes"/>
    <n v="1406980"/>
    <n v="83.51930729918206"/>
    <n v="98.912379043492365"/>
    <n v="201901.62999999989"/>
    <n v="1205078.3700000001"/>
    <n v="1442874"/>
  </r>
  <r>
    <s v="F0057"/>
    <x v="4"/>
    <s v="Northern"/>
    <x v="3"/>
    <x v="0"/>
    <x v="7"/>
    <n v="1"/>
    <n v="20143"/>
    <n v="14940"/>
    <n v="58.7"/>
    <x v="1"/>
    <n v="2.35"/>
    <x v="2"/>
    <n v="16005"/>
    <n v="2"/>
    <n v="0.25829999999999997"/>
    <n v="25.83"/>
    <n v="32655"/>
    <n v="326"/>
    <s v="Local Market"/>
    <s v="Yes"/>
    <n v="4773076"/>
    <n v="73.666013957085823"/>
    <n v="99.666960135721283"/>
    <n v="1232885.5307999998"/>
    <n v="3540190.4692000002"/>
    <n v="4805731"/>
  </r>
  <r>
    <s v="F0273"/>
    <x v="2"/>
    <s v="Mono"/>
    <x v="3"/>
    <x v="0"/>
    <x v="1"/>
    <n v="5.65"/>
    <n v="60485"/>
    <n v="47892"/>
    <n v="12.1"/>
    <x v="0"/>
    <n v="1.56"/>
    <x v="2"/>
    <n v="1605"/>
    <n v="1"/>
    <n v="0.2082"/>
    <n v="20.82"/>
    <n v="60486"/>
    <n v="255"/>
    <s v="Local Market"/>
    <s v="No"/>
    <n v="12028245"/>
    <n v="78.783822644411558"/>
    <n v="99.986723172184071"/>
    <n v="2504280.6089999992"/>
    <n v="9523964.3910000008"/>
    <n v="12088731"/>
  </r>
  <r>
    <s v="F1020"/>
    <x v="1"/>
    <s v="Katsina"/>
    <x v="2"/>
    <x v="0"/>
    <x v="4"/>
    <n v="1.55"/>
    <n v="4926"/>
    <n v="3791"/>
    <n v="2.7"/>
    <x v="2"/>
    <n v="0.99"/>
    <x v="1"/>
    <n v="200"/>
    <n v="14"/>
    <n v="0.23039999999999999"/>
    <n v="23.04"/>
    <n v="19599"/>
    <n v="260"/>
    <s v="Local Market"/>
    <s v="No"/>
    <n v="956005"/>
    <n v="75.41394336226584"/>
    <n v="99.979499879049285"/>
    <n v="220263.55199999991"/>
    <n v="735741.44800000009"/>
    <n v="975604"/>
  </r>
  <r>
    <s v="F0656"/>
    <x v="1"/>
    <s v="Kano"/>
    <x v="4"/>
    <x v="1"/>
    <x v="3"/>
    <n v="3.79"/>
    <n v="10351"/>
    <n v="9491"/>
    <n v="43.8"/>
    <x v="1"/>
    <n v="1.74"/>
    <x v="1"/>
    <n v="10292"/>
    <n v="3"/>
    <n v="8.3000000000000004E-2"/>
    <n v="8.3000000000000007"/>
    <n v="111289"/>
    <n v="454"/>
    <s v="Processor"/>
    <s v="No"/>
    <n v="4144244"/>
    <n v="89.301898211105396"/>
    <n v="99.758150154163999"/>
    <n v="343972.25199999986"/>
    <n v="3800271.7480000001"/>
    <n v="4255533"/>
  </r>
  <r>
    <s v="F0600"/>
    <x v="1"/>
    <s v="Ogun"/>
    <x v="0"/>
    <x v="1"/>
    <x v="2"/>
    <n v="4.5"/>
    <n v="44049"/>
    <n v="32309"/>
    <n v="23.7"/>
    <x v="2"/>
    <n v="1.39"/>
    <x v="0"/>
    <n v="1067"/>
    <n v="14"/>
    <n v="0.26649999999999996"/>
    <n v="26.65"/>
    <n v="46063"/>
    <n v="119"/>
    <s v="Local Market"/>
    <s v="Yes"/>
    <n v="3759194"/>
    <n v="72.46209123325967"/>
    <n v="99.97195984397375"/>
    <n v="1001825.2009999999"/>
    <n v="2757368.7990000001"/>
    <n v="3805257"/>
  </r>
  <r>
    <s v="F0494"/>
    <x v="1"/>
    <s v="Lagos"/>
    <x v="0"/>
    <x v="0"/>
    <x v="0"/>
    <n v="2.29"/>
    <n v="16198"/>
    <n v="9999"/>
    <n v="47.7"/>
    <x v="1"/>
    <n v="2.56"/>
    <x v="0"/>
    <n v="10890"/>
    <n v="30"/>
    <n v="0.38270000000000004"/>
    <n v="38.270000000000003"/>
    <n v="20106"/>
    <n v="313"/>
    <s v="Local Market"/>
    <s v="Yes"/>
    <n v="3067395"/>
    <n v="61.328010371494614"/>
    <n v="99.647287563631565"/>
    <n v="1173892.0665000002"/>
    <n v="1893502.9334999998"/>
    <n v="3087501"/>
  </r>
  <r>
    <s v="F0732"/>
    <x v="1"/>
    <s v="Enugu"/>
    <x v="3"/>
    <x v="0"/>
    <x v="7"/>
    <n v="14.39"/>
    <n v="269356"/>
    <n v="189707"/>
    <n v="2"/>
    <x v="1"/>
    <n v="0.1"/>
    <x v="1"/>
    <n v="536"/>
    <n v="1"/>
    <n v="0.29570000000000002"/>
    <n v="29.57"/>
    <n v="569909"/>
    <n v="310"/>
    <s v="Processor"/>
    <s v="Yes"/>
    <n v="57650634"/>
    <n v="69.740575120022498"/>
    <n v="99.999079362760327"/>
    <n v="17047292.473800004"/>
    <n v="40603341.526199996"/>
    <n v="58220543"/>
  </r>
  <r>
    <s v="F0711"/>
    <x v="1"/>
    <s v="Oyo"/>
    <x v="0"/>
    <x v="0"/>
    <x v="2"/>
    <n v="8.06"/>
    <n v="56991"/>
    <n v="36736"/>
    <n v="3.9"/>
    <x v="2"/>
    <n v="1"/>
    <x v="0"/>
    <n v="200"/>
    <n v="30"/>
    <n v="0.35539999999999999"/>
    <n v="35.54"/>
    <n v="101049"/>
    <n v="96"/>
    <s v="Local Market"/>
    <s v="No"/>
    <n v="3390141"/>
    <n v="62.594269822037759"/>
    <n v="99.994271294315112"/>
    <n v="1204856.1113999998"/>
    <n v="2185284.8886000002"/>
    <n v="3491190"/>
  </r>
  <r>
    <s v="F0634"/>
    <x v="4"/>
    <s v="Greater Accra"/>
    <x v="0"/>
    <x v="1"/>
    <x v="3"/>
    <n v="3.92"/>
    <n v="11356"/>
    <n v="7514"/>
    <n v="5.2"/>
    <x v="2"/>
    <n v="1.49"/>
    <x v="2"/>
    <n v="200"/>
    <n v="30"/>
    <n v="0.33829999999999999"/>
    <n v="33.83"/>
    <n v="90616"/>
    <n v="424"/>
    <s v="Processor"/>
    <s v="No"/>
    <n v="3063261"/>
    <n v="64.268828609993349"/>
    <n v="99.993658598607354"/>
    <n v="1036301.1963000002"/>
    <n v="2026959.8036999998"/>
    <n v="3153877"/>
  </r>
  <r>
    <s v="F0375"/>
    <x v="0"/>
    <s v="Savanes"/>
    <x v="2"/>
    <x v="0"/>
    <x v="5"/>
    <n v="4.4400000000000004"/>
    <n v="10182"/>
    <n v="9381"/>
    <n v="17.3"/>
    <x v="0"/>
    <n v="1.63"/>
    <x v="0"/>
    <n v="2103"/>
    <n v="3"/>
    <n v="7.8600000000000003E-2"/>
    <n v="7.86"/>
    <n v="70272"/>
    <n v="186"/>
    <s v="Export"/>
    <s v="No"/>
    <n v="1655043"/>
    <n v="88.387142069709014"/>
    <n v="99.878109214839029"/>
    <n v="130086.3798"/>
    <n v="1524956.6202"/>
    <n v="1725315"/>
  </r>
  <r>
    <s v="F0786"/>
    <x v="0"/>
    <s v="Kara"/>
    <x v="3"/>
    <x v="0"/>
    <x v="6"/>
    <n v="0.56000000000000005"/>
    <n v="5270"/>
    <n v="4403"/>
    <n v="45.3"/>
    <x v="1"/>
    <n v="2.27"/>
    <x v="0"/>
    <n v="10167"/>
    <n v="1"/>
    <n v="0.16449999999999998"/>
    <n v="16.45"/>
    <n v="10304"/>
    <n v="300"/>
    <s v="Local Market"/>
    <s v="No"/>
    <n v="1287220"/>
    <n v="82.886506145551067"/>
    <n v="99.216430678738888"/>
    <n v="211747.68999999994"/>
    <n v="1075472.31"/>
    <n v="1297524"/>
  </r>
  <r>
    <s v="F1468"/>
    <x v="2"/>
    <s v="Mono"/>
    <x v="0"/>
    <x v="1"/>
    <x v="1"/>
    <n v="1.56"/>
    <n v="10845"/>
    <n v="8502"/>
    <n v="11.5"/>
    <x v="1"/>
    <n v="0.85"/>
    <x v="2"/>
    <n v="2456"/>
    <n v="7"/>
    <n v="0.21600000000000003"/>
    <n v="21.6"/>
    <n v="27024"/>
    <n v="237"/>
    <s v="Local Market"/>
    <s v="No"/>
    <n v="1965345"/>
    <n v="77.336601804183857"/>
    <n v="99.876729662025454"/>
    <n v="424514.52"/>
    <n v="1540830.48"/>
    <n v="1992369"/>
  </r>
  <r>
    <s v="F1245"/>
    <x v="4"/>
    <s v="Ashanti"/>
    <x v="3"/>
    <x v="1"/>
    <x v="5"/>
    <n v="0.97"/>
    <n v="950"/>
    <n v="566"/>
    <n v="13.9"/>
    <x v="1"/>
    <n v="0.44"/>
    <x v="0"/>
    <n v="2844"/>
    <n v="30"/>
    <n v="0.40409999999999996"/>
    <n v="40.409999999999997"/>
    <n v="9676"/>
    <n v="192"/>
    <s v="Local Market"/>
    <s v="Yes"/>
    <n v="95066"/>
    <n v="54.085113326077419"/>
    <n v="97.284756831070624"/>
    <n v="38416.17059999999"/>
    <n v="56649.82940000001"/>
    <n v="104742"/>
  </r>
  <r>
    <s v="F0371"/>
    <x v="4"/>
    <s v="Eastern"/>
    <x v="4"/>
    <x v="1"/>
    <x v="4"/>
    <n v="0.94"/>
    <n v="1865"/>
    <n v="1589"/>
    <n v="13.7"/>
    <x v="0"/>
    <n v="0.82"/>
    <x v="2"/>
    <n v="2039"/>
    <n v="7"/>
    <n v="0.14760000000000001"/>
    <n v="14.76"/>
    <n v="19988"/>
    <n v="256"/>
    <s v="Local Market"/>
    <s v="No"/>
    <n v="380690"/>
    <n v="80.987764738767794"/>
    <n v="99.491112564203675"/>
    <n v="56189.843999999983"/>
    <n v="324500.15600000002"/>
    <n v="400678"/>
  </r>
  <r>
    <s v="F1015"/>
    <x v="0"/>
    <s v="Lomé"/>
    <x v="4"/>
    <x v="1"/>
    <x v="0"/>
    <n v="0.6"/>
    <n v="4131"/>
    <n v="3527"/>
    <n v="1"/>
    <x v="2"/>
    <n v="0.28000000000000003"/>
    <x v="2"/>
    <n v="200"/>
    <n v="7"/>
    <n v="0.1462"/>
    <n v="14.62"/>
    <n v="11272"/>
    <n v="304"/>
    <s v="Export"/>
    <s v="No"/>
    <n v="1050014"/>
    <n v="84.473172471887878"/>
    <n v="99.9811549384426"/>
    <n v="153512.04680000001"/>
    <n v="896501.95319999999"/>
    <n v="1061286"/>
  </r>
  <r>
    <s v="F1022"/>
    <x v="0"/>
    <s v="Lomé"/>
    <x v="3"/>
    <x v="1"/>
    <x v="4"/>
    <n v="0.92"/>
    <n v="1351"/>
    <n v="1034"/>
    <n v="3"/>
    <x v="1"/>
    <n v="1.1000000000000001"/>
    <x v="2"/>
    <n v="622"/>
    <n v="14"/>
    <n v="0.23430000000000001"/>
    <n v="23.43"/>
    <n v="16883"/>
    <n v="191"/>
    <s v="Local Market"/>
    <s v="No"/>
    <n v="178015"/>
    <n v="69.937139170232641"/>
    <n v="99.68085870557934"/>
    <n v="41708.914499999984"/>
    <n v="136306.08550000002"/>
    <n v="194898"/>
  </r>
  <r>
    <s v="F1295"/>
    <x v="0"/>
    <s v="Central"/>
    <x v="1"/>
    <x v="1"/>
    <x v="7"/>
    <n v="5.39"/>
    <n v="133859"/>
    <n v="91278"/>
    <n v="2.8"/>
    <x v="2"/>
    <n v="0.57999999999999996"/>
    <x v="0"/>
    <n v="200"/>
    <n v="5"/>
    <n v="0.31809999999999999"/>
    <n v="31.81"/>
    <n v="144870"/>
    <n v="335"/>
    <s v="Local Market"/>
    <s v="Yes"/>
    <n v="30127279"/>
    <n v="67.863670828589008"/>
    <n v="99.999339326719095"/>
    <n v="9583487.4499000013"/>
    <n v="20543791.550099999"/>
    <n v="30272149"/>
  </r>
  <r>
    <s v="F1391"/>
    <x v="1"/>
    <s v="Lagos"/>
    <x v="2"/>
    <x v="0"/>
    <x v="5"/>
    <n v="1.29"/>
    <n v="1386"/>
    <n v="554"/>
    <n v="18.899999999999999"/>
    <x v="1"/>
    <n v="0.77"/>
    <x v="1"/>
    <n v="5000"/>
    <n v="60"/>
    <n v="0.6"/>
    <n v="60"/>
    <n v="12700"/>
    <n v="190"/>
    <s v="Local Market"/>
    <s v="No"/>
    <n v="86508"/>
    <n v="34.879445206031775"/>
    <n v="94.960083864204506"/>
    <n v="51904.799999999996"/>
    <n v="34603.200000000004"/>
    <n v="99208"/>
  </r>
  <r>
    <s v="F0831"/>
    <x v="1"/>
    <s v="Oyo"/>
    <x v="0"/>
    <x v="0"/>
    <x v="5"/>
    <n v="3.74"/>
    <n v="7816"/>
    <n v="6286"/>
    <n v="28"/>
    <x v="2"/>
    <n v="1.27"/>
    <x v="2"/>
    <n v="1376"/>
    <n v="14"/>
    <n v="0.19570000000000001"/>
    <n v="19.57"/>
    <n v="31511"/>
    <n v="274"/>
    <s v="Local Market"/>
    <s v="No"/>
    <n v="1672254"/>
    <n v="78.942453460424417"/>
    <n v="99.919237688296221"/>
    <n v="327260.10779999988"/>
    <n v="1344993.8922000001"/>
    <n v="1703765"/>
  </r>
  <r>
    <s v="F0294"/>
    <x v="2"/>
    <s v="Atlantique"/>
    <x v="0"/>
    <x v="0"/>
    <x v="6"/>
    <n v="5.52"/>
    <n v="73363"/>
    <n v="61456"/>
    <n v="22.8"/>
    <x v="1"/>
    <n v="0.89"/>
    <x v="2"/>
    <n v="5099"/>
    <n v="1"/>
    <n v="0.1623"/>
    <n v="16.23"/>
    <n v="163737"/>
    <n v="304"/>
    <s v="Processor"/>
    <s v="Yes"/>
    <n v="18326962"/>
    <n v="83.028208221874138"/>
    <n v="99.972423973804354"/>
    <n v="2974465.9326000009"/>
    <n v="15352496.067399999"/>
    <n v="18490699"/>
  </r>
  <r>
    <s v="F1313"/>
    <x v="1"/>
    <s v="Enugu"/>
    <x v="2"/>
    <x v="0"/>
    <x v="4"/>
    <n v="8.94"/>
    <n v="26744"/>
    <n v="21662"/>
    <n v="7.6"/>
    <x v="0"/>
    <n v="0.93"/>
    <x v="2"/>
    <n v="1241"/>
    <n v="14"/>
    <n v="0.19"/>
    <n v="19"/>
    <n v="168197"/>
    <n v="311"/>
    <s v="Processor"/>
    <s v="Yes"/>
    <n v="6500076"/>
    <n v="78.956898735249752"/>
    <n v="99.981389484203788"/>
    <n v="1235014.4399999995"/>
    <n v="5265061.5600000005"/>
    <n v="6668273"/>
  </r>
  <r>
    <s v="F0834"/>
    <x v="4"/>
    <s v="Ashanti"/>
    <x v="3"/>
    <x v="1"/>
    <x v="4"/>
    <n v="3.43"/>
    <n v="4976"/>
    <n v="1990"/>
    <n v="1.2"/>
    <x v="0"/>
    <n v="0.94"/>
    <x v="0"/>
    <n v="200"/>
    <n v="60"/>
    <n v="0.6"/>
    <n v="60"/>
    <n v="37157"/>
    <n v="216"/>
    <s v="Local Market"/>
    <s v="No"/>
    <n v="388185"/>
    <n v="36.505682486093541"/>
    <n v="99.952979014534179"/>
    <n v="232911"/>
    <n v="155274"/>
    <n v="425342"/>
  </r>
  <r>
    <s v="F1227"/>
    <x v="3"/>
    <s v="Korhogo"/>
    <x v="2"/>
    <x v="0"/>
    <x v="6"/>
    <n v="1.54"/>
    <n v="15229"/>
    <n v="12270"/>
    <n v="33.4"/>
    <x v="1"/>
    <n v="1.1100000000000001"/>
    <x v="1"/>
    <n v="9135"/>
    <n v="3"/>
    <n v="0.1943"/>
    <n v="19.43"/>
    <n v="45781"/>
    <n v="398"/>
    <s v="Local Market"/>
    <s v="Yes"/>
    <n v="4779710"/>
    <n v="79.805606248151733"/>
    <n v="99.810692839340078"/>
    <n v="928697.65299999993"/>
    <n v="3851012.3470000001"/>
    <n v="4825491"/>
  </r>
  <r>
    <s v="F0010"/>
    <x v="4"/>
    <s v="Greater Accra"/>
    <x v="4"/>
    <x v="1"/>
    <x v="2"/>
    <n v="1.92"/>
    <n v="14668"/>
    <n v="12027"/>
    <n v="51.9"/>
    <x v="0"/>
    <n v="1.81"/>
    <x v="0"/>
    <n v="7585"/>
    <n v="7"/>
    <n v="0.18"/>
    <n v="18"/>
    <n v="19223"/>
    <n v="95"/>
    <s v="Local Market"/>
    <s v="Yes"/>
    <n v="1104332"/>
    <n v="80.597054883828562"/>
    <n v="99.324910663029399"/>
    <n v="198779.75999999989"/>
    <n v="905552.24000000011"/>
    <n v="1123555"/>
  </r>
  <r>
    <s v="F0076"/>
    <x v="2"/>
    <s v="Ouémé"/>
    <x v="4"/>
    <x v="0"/>
    <x v="7"/>
    <n v="4.51"/>
    <n v="96519"/>
    <n v="69319"/>
    <n v="36.9"/>
    <x v="1"/>
    <n v="1.21"/>
    <x v="0"/>
    <n v="9019"/>
    <n v="1"/>
    <n v="0.28179999999999999"/>
    <n v="28.18"/>
    <n v="153482"/>
    <n v="407"/>
    <s v="Export"/>
    <s v="Yes"/>
    <n v="27768204"/>
    <n v="71.425214483108206"/>
    <n v="99.967698941962169"/>
    <n v="7825079.8872000016"/>
    <n v="19943124.112799998"/>
    <n v="27921686"/>
  </r>
  <r>
    <s v="F0317"/>
    <x v="0"/>
    <s v="Kara"/>
    <x v="4"/>
    <x v="1"/>
    <x v="7"/>
    <n v="3.09"/>
    <n v="75364"/>
    <n v="53847"/>
    <n v="5.8"/>
    <x v="2"/>
    <n v="1.36"/>
    <x v="2"/>
    <n v="200"/>
    <n v="3"/>
    <n v="0.28550000000000003"/>
    <n v="28.55"/>
    <n v="83427"/>
    <n v="468"/>
    <s v="Local Market"/>
    <s v="Yes"/>
    <n v="24864766"/>
    <n v="71.21107050518647"/>
    <n v="99.999198338733379"/>
    <n v="7098890.6930000037"/>
    <n v="17765875.306999996"/>
    <n v="24948193"/>
  </r>
  <r>
    <s v="F1386"/>
    <x v="3"/>
    <s v="Korhogo"/>
    <x v="2"/>
    <x v="0"/>
    <x v="4"/>
    <n v="2.36"/>
    <n v="3169"/>
    <n v="1954"/>
    <n v="1.7"/>
    <x v="2"/>
    <n v="1.54"/>
    <x v="0"/>
    <n v="200"/>
    <n v="30"/>
    <n v="0.38340000000000002"/>
    <n v="38.340000000000003"/>
    <n v="37113"/>
    <n v="272"/>
    <s v="Local Market"/>
    <s v="No"/>
    <n v="488861"/>
    <n v="57.309238213295721"/>
    <n v="99.961975306764216"/>
    <n v="187429.30739999999"/>
    <n v="301431.69260000001"/>
    <n v="525974"/>
  </r>
  <r>
    <s v="F0934"/>
    <x v="4"/>
    <s v="Ashanti"/>
    <x v="3"/>
    <x v="0"/>
    <x v="0"/>
    <n v="5.0599999999999996"/>
    <n v="35328"/>
    <n v="21811"/>
    <n v="35.6"/>
    <x v="0"/>
    <n v="2.37"/>
    <x v="0"/>
    <n v="5416"/>
    <n v="30"/>
    <n v="0.3826"/>
    <n v="38.26"/>
    <n v="72517"/>
    <n v="307"/>
    <s v="Export"/>
    <s v="Yes"/>
    <n v="6551085"/>
    <n v="61.064053652378256"/>
    <n v="99.918231801971189"/>
    <n v="2506445.1210000003"/>
    <n v="4044639.8789999997"/>
    <n v="6623602"/>
  </r>
  <r>
    <s v="F0450"/>
    <x v="2"/>
    <s v="Zou"/>
    <x v="0"/>
    <x v="1"/>
    <x v="7"/>
    <n v="0.81"/>
    <n v="19205"/>
    <n v="13117"/>
    <n v="68.5"/>
    <x v="1"/>
    <n v="2.87"/>
    <x v="1"/>
    <n v="13938"/>
    <n v="4"/>
    <n v="0.317"/>
    <n v="31.7"/>
    <n v="23983"/>
    <n v="383"/>
    <s v="Local Market"/>
    <s v="No"/>
    <n v="4935652"/>
    <n v="67.969725917330621"/>
    <n v="99.718971254941138"/>
    <n v="1564601.6839999999"/>
    <n v="3371050.3160000001"/>
    <n v="4959635"/>
  </r>
  <r>
    <s v="F1069"/>
    <x v="1"/>
    <s v="Katsina"/>
    <x v="1"/>
    <x v="1"/>
    <x v="7"/>
    <n v="1.87"/>
    <n v="30681"/>
    <n v="20887"/>
    <n v="40.799999999999997"/>
    <x v="2"/>
    <n v="2.2599999999999998"/>
    <x v="1"/>
    <n v="1852"/>
    <n v="1"/>
    <n v="0.31920000000000004"/>
    <n v="31.92"/>
    <n v="36399"/>
    <n v="396"/>
    <s v="Local Market"/>
    <s v="No"/>
    <n v="8150289"/>
    <n v="67.777308127535818"/>
    <n v="99.977377909112946"/>
    <n v="2601572.2488000002"/>
    <n v="5548716.7511999998"/>
    <n v="8186688"/>
  </r>
  <r>
    <s v="F0854"/>
    <x v="1"/>
    <s v="Lagos"/>
    <x v="4"/>
    <x v="0"/>
    <x v="5"/>
    <n v="2.33"/>
    <n v="4535"/>
    <n v="1814"/>
    <n v="53.3"/>
    <x v="0"/>
    <n v="1.75"/>
    <x v="0"/>
    <n v="9190"/>
    <n v="60"/>
    <n v="0.6"/>
    <n v="60"/>
    <n v="36432"/>
    <n v="283"/>
    <s v="Local Market"/>
    <s v="Yes"/>
    <n v="462607"/>
    <n v="37.07982742831723"/>
    <n v="98.158460561198623"/>
    <n v="277564.19999999995"/>
    <n v="185042.80000000002"/>
    <n v="499039"/>
  </r>
  <r>
    <s v="F1014"/>
    <x v="4"/>
    <s v="Northern"/>
    <x v="1"/>
    <x v="0"/>
    <x v="5"/>
    <n v="0.9"/>
    <n v="1558"/>
    <n v="1316"/>
    <n v="23.1"/>
    <x v="0"/>
    <n v="0.8"/>
    <x v="0"/>
    <n v="3104"/>
    <n v="7"/>
    <n v="0.15479999999999999"/>
    <n v="15.48"/>
    <n v="6408"/>
    <n v="188"/>
    <s v="Local Market"/>
    <s v="Yes"/>
    <n v="235422"/>
    <n v="82.280393003349459"/>
    <n v="98.716453707149654"/>
    <n v="36443.325600000011"/>
    <n v="198978.67439999999"/>
    <n v="241830"/>
  </r>
  <r>
    <s v="F1255"/>
    <x v="3"/>
    <s v="Korhogo"/>
    <x v="2"/>
    <x v="0"/>
    <x v="2"/>
    <n v="2.52"/>
    <n v="28457"/>
    <n v="23625"/>
    <n v="3"/>
    <x v="0"/>
    <n v="0.39"/>
    <x v="2"/>
    <n v="506"/>
    <n v="7"/>
    <n v="0.16980000000000001"/>
    <n v="16.98"/>
    <n v="21928"/>
    <n v="90"/>
    <s v="Processor"/>
    <s v="No"/>
    <n v="2082554"/>
    <n v="82.154959310652217"/>
    <n v="99.975956078502932"/>
    <n v="353617.66919999989"/>
    <n v="1728936.3308000001"/>
    <n v="2104482"/>
  </r>
  <r>
    <s v="F1125"/>
    <x v="1"/>
    <s v="Ogun"/>
    <x v="3"/>
    <x v="0"/>
    <x v="1"/>
    <n v="4.92"/>
    <n v="27283"/>
    <n v="21280"/>
    <n v="71.5"/>
    <x v="1"/>
    <n v="3.14"/>
    <x v="0"/>
    <n v="16599"/>
    <n v="3"/>
    <n v="0.22"/>
    <n v="22"/>
    <n v="100608"/>
    <n v="266"/>
    <s v="Processor"/>
    <s v="Yes"/>
    <n v="5486669"/>
    <n v="76.595483273873839"/>
    <n v="99.702914317654205"/>
    <n v="1207067.1799999997"/>
    <n v="4279601.82"/>
    <n v="5587277"/>
  </r>
  <r>
    <s v="F0573"/>
    <x v="3"/>
    <s v="Bouaké"/>
    <x v="1"/>
    <x v="0"/>
    <x v="0"/>
    <n v="3.19"/>
    <n v="21042"/>
    <n v="17887"/>
    <n v="19.100000000000001"/>
    <x v="2"/>
    <n v="0.88"/>
    <x v="0"/>
    <n v="705"/>
    <n v="1"/>
    <n v="0.14990000000000001"/>
    <n v="14.99"/>
    <n v="41485"/>
    <n v="259"/>
    <s v="Processor"/>
    <s v="Yes"/>
    <n v="4544216"/>
    <n v="84.240948583433578"/>
    <n v="99.984626123683157"/>
    <n v="681177.97840000037"/>
    <n v="3863038.0215999996"/>
    <n v="4585701"/>
  </r>
  <r>
    <s v="F0868"/>
    <x v="2"/>
    <s v="Borgou"/>
    <x v="0"/>
    <x v="0"/>
    <x v="1"/>
    <n v="3.57"/>
    <n v="36090"/>
    <n v="28879"/>
    <n v="8.8000000000000007"/>
    <x v="2"/>
    <n v="0.56000000000000005"/>
    <x v="2"/>
    <n v="261"/>
    <n v="1"/>
    <n v="0.19980000000000001"/>
    <n v="19.98"/>
    <n v="66802"/>
    <n v="291"/>
    <s v="Local Market"/>
    <s v="Yes"/>
    <n v="8252689"/>
    <n v="79.377473186761065"/>
    <n v="99.996862788841284"/>
    <n v="1648887.2621999998"/>
    <n v="6603801.7378000002"/>
    <n v="8319491"/>
  </r>
  <r>
    <s v="F1250"/>
    <x v="1"/>
    <s v="Oyo"/>
    <x v="0"/>
    <x v="1"/>
    <x v="4"/>
    <n v="3.29"/>
    <n v="7117"/>
    <n v="6087"/>
    <n v="39"/>
    <x v="1"/>
    <n v="2.56"/>
    <x v="1"/>
    <n v="10498"/>
    <n v="7"/>
    <n v="0.14460000000000001"/>
    <n v="14.46"/>
    <n v="44248"/>
    <n v="262"/>
    <s v="Local Market"/>
    <s v="No"/>
    <n v="1524101"/>
    <n v="83.126650726337047"/>
    <n v="99.33063367911096"/>
    <n v="220385.0046000001"/>
    <n v="1303715.9953999999"/>
    <n v="1568349"/>
  </r>
  <r>
    <s v="F1404"/>
    <x v="2"/>
    <s v="Mono"/>
    <x v="0"/>
    <x v="0"/>
    <x v="3"/>
    <n v="2.42"/>
    <n v="8958"/>
    <n v="3583"/>
    <n v="16.7"/>
    <x v="1"/>
    <n v="0.62"/>
    <x v="1"/>
    <n v="3075"/>
    <n v="60"/>
    <n v="0.6"/>
    <n v="60"/>
    <n v="41055"/>
    <n v="331"/>
    <s v="Local Market"/>
    <s v="Yes"/>
    <n v="1129984"/>
    <n v="38.59765558619312"/>
    <n v="99.737412673702579"/>
    <n v="677990.39999999991"/>
    <n v="451993.60000000003"/>
    <n v="1171039"/>
  </r>
  <r>
    <s v="F0237"/>
    <x v="2"/>
    <s v="Ouémé"/>
    <x v="4"/>
    <x v="0"/>
    <x v="5"/>
    <n v="1.21"/>
    <n v="2614"/>
    <n v="2437"/>
    <n v="38.299999999999997"/>
    <x v="1"/>
    <n v="2.37"/>
    <x v="0"/>
    <n v="8911"/>
    <n v="1"/>
    <n v="6.7599999999999993E-2"/>
    <n v="6.76"/>
    <n v="10902"/>
    <n v="246"/>
    <s v="Local Market"/>
    <s v="Yes"/>
    <n v="573694"/>
    <n v="91.501188102552888"/>
    <n v="98.475699457403067"/>
    <n v="38781.714399999939"/>
    <n v="534912.28560000006"/>
    <n v="584596"/>
  </r>
  <r>
    <s v="F0875"/>
    <x v="1"/>
    <s v="Ogun"/>
    <x v="4"/>
    <x v="1"/>
    <x v="0"/>
    <n v="3.27"/>
    <n v="27675"/>
    <n v="23496"/>
    <n v="33.200000000000003"/>
    <x v="1"/>
    <n v="0.91"/>
    <x v="0"/>
    <n v="10234"/>
    <n v="7"/>
    <n v="0.151"/>
    <n v="15.1"/>
    <n v="38031"/>
    <n v="353"/>
    <s v="Local Market"/>
    <s v="Yes"/>
    <n v="8162883"/>
    <n v="84.506283897136342"/>
    <n v="99.875209031578677"/>
    <n v="1232595.3330000006"/>
    <n v="6930287.6669999994"/>
    <n v="8200914"/>
  </r>
  <r>
    <s v="F0359"/>
    <x v="4"/>
    <s v="Eastern"/>
    <x v="2"/>
    <x v="1"/>
    <x v="3"/>
    <n v="15"/>
    <n v="51333"/>
    <n v="39654"/>
    <n v="31"/>
    <x v="0"/>
    <n v="1.46"/>
    <x v="2"/>
    <n v="4000"/>
    <n v="14"/>
    <n v="0.22750000000000001"/>
    <n v="22.75"/>
    <n v="441925"/>
    <n v="365"/>
    <s v="Local Market"/>
    <s v="No"/>
    <n v="13883048"/>
    <n v="74.866839749017331"/>
    <n v="99.972076736200478"/>
    <n v="3158393.42"/>
    <n v="10724654.58"/>
    <n v="14324973"/>
  </r>
  <r>
    <s v="F1471"/>
    <x v="3"/>
    <s v="Korhogo"/>
    <x v="4"/>
    <x v="0"/>
    <x v="6"/>
    <n v="7.61"/>
    <n v="140316"/>
    <n v="110386"/>
    <n v="23.9"/>
    <x v="0"/>
    <n v="1.19"/>
    <x v="2"/>
    <n v="3739"/>
    <n v="4"/>
    <n v="0.21329999999999999"/>
    <n v="21.33"/>
    <n v="169966"/>
    <n v="345"/>
    <s v="Local Market"/>
    <s v="Yes"/>
    <n v="37528634"/>
    <n v="78.315312419559334"/>
    <n v="99.990081859803809"/>
    <n v="8004857.6322000027"/>
    <n v="29523776.367799997"/>
    <n v="37698600"/>
  </r>
  <r>
    <s v="F0805"/>
    <x v="4"/>
    <s v="Greater Accra"/>
    <x v="3"/>
    <x v="0"/>
    <x v="1"/>
    <n v="1.67"/>
    <n v="9214"/>
    <n v="6962"/>
    <n v="25.7"/>
    <x v="0"/>
    <n v="1.1100000000000001"/>
    <x v="2"/>
    <n v="3643"/>
    <n v="5"/>
    <n v="0.24440000000000001"/>
    <n v="24.44"/>
    <n v="37776"/>
    <n v="237"/>
    <s v="Local Market"/>
    <s v="No"/>
    <n v="1592076"/>
    <n v="73.808703219678847"/>
    <n v="99.776482772668928"/>
    <n v="389103.37439999986"/>
    <n v="1202972.6256000001"/>
    <n v="1629852"/>
  </r>
  <r>
    <s v="F0110"/>
    <x v="3"/>
    <s v="Yamoussoukro"/>
    <x v="1"/>
    <x v="0"/>
    <x v="4"/>
    <n v="2.88"/>
    <n v="6518"/>
    <n v="5790"/>
    <n v="29.7"/>
    <x v="1"/>
    <n v="0.84"/>
    <x v="2"/>
    <n v="7311"/>
    <n v="7"/>
    <n v="0.1116"/>
    <n v="11.16"/>
    <n v="58736"/>
    <n v="248"/>
    <s v="Local Market"/>
    <s v="Yes"/>
    <n v="1355514"/>
    <n v="85.150336757998943"/>
    <n v="99.483047551705852"/>
    <n v="151275.36239999998"/>
    <n v="1204238.6376"/>
    <n v="1414250"/>
  </r>
  <r>
    <s v="F1327"/>
    <x v="0"/>
    <s v="Central"/>
    <x v="3"/>
    <x v="1"/>
    <x v="4"/>
    <n v="1.75"/>
    <n v="3701"/>
    <n v="3094"/>
    <n v="15.1"/>
    <x v="1"/>
    <n v="1.49"/>
    <x v="1"/>
    <n v="2774"/>
    <n v="7"/>
    <n v="0.16390000000000002"/>
    <n v="16.39"/>
    <n v="27260"/>
    <n v="191"/>
    <s v="Local Market"/>
    <s v="No"/>
    <n v="555011"/>
    <n v="79.695656678762987"/>
    <n v="99.523589531335062"/>
    <n v="90966.30290000001"/>
    <n v="464044.69709999999"/>
    <n v="582271"/>
  </r>
  <r>
    <s v="F1298"/>
    <x v="2"/>
    <s v="Borgou"/>
    <x v="0"/>
    <x v="0"/>
    <x v="3"/>
    <n v="0.9"/>
    <n v="3094"/>
    <n v="2470"/>
    <n v="5.6"/>
    <x v="2"/>
    <n v="0.38"/>
    <x v="2"/>
    <n v="200"/>
    <n v="14"/>
    <n v="0.2016"/>
    <n v="20.16"/>
    <n v="28639"/>
    <n v="285"/>
    <s v="Local Market"/>
    <s v="No"/>
    <n v="668072"/>
    <n v="76.558097231133146"/>
    <n v="99.971293692793722"/>
    <n v="134683.31519999995"/>
    <n v="533388.68480000005"/>
    <n v="696711"/>
  </r>
  <r>
    <s v="F0534"/>
    <x v="1"/>
    <s v="Enugu"/>
    <x v="4"/>
    <x v="0"/>
    <x v="2"/>
    <n v="3.66"/>
    <n v="35868"/>
    <n v="22855"/>
    <n v="4.7"/>
    <x v="4"/>
    <n v="0.42"/>
    <x v="2"/>
    <n v="1119"/>
    <n v="30"/>
    <n v="0.36280000000000001"/>
    <n v="36.28"/>
    <n v="26714"/>
    <n v="125"/>
    <s v="Local Market"/>
    <s v="Yes"/>
    <n v="2800474"/>
    <n v="63.117911960577075"/>
    <n v="99.960420035738693"/>
    <n v="1016011.9672000001"/>
    <n v="1784462.0327999999"/>
    <n v="2827188"/>
  </r>
  <r>
    <s v="F1375"/>
    <x v="1"/>
    <s v="Enugu"/>
    <x v="4"/>
    <x v="0"/>
    <x v="3"/>
    <n v="1.93"/>
    <n v="3992"/>
    <n v="3526"/>
    <n v="49.7"/>
    <x v="1"/>
    <n v="2.0099999999999998"/>
    <x v="0"/>
    <n v="11651"/>
    <n v="3"/>
    <n v="0.1167"/>
    <n v="11.67"/>
    <n v="58555"/>
    <n v="366"/>
    <s v="Export"/>
    <s v="No"/>
    <n v="1207405"/>
    <n v="84.244433986855825"/>
    <n v="99.079670763689222"/>
    <n v="140904.16350000002"/>
    <n v="1066500.8365"/>
    <n v="1265960"/>
  </r>
  <r>
    <s v="F0938"/>
    <x v="2"/>
    <s v="Zou"/>
    <x v="0"/>
    <x v="0"/>
    <x v="1"/>
    <n v="0.83"/>
    <n v="7942"/>
    <n v="5842"/>
    <n v="12.8"/>
    <x v="1"/>
    <n v="0.45"/>
    <x v="2"/>
    <n v="2398"/>
    <n v="7"/>
    <n v="0.26429999999999998"/>
    <n v="26.43"/>
    <n v="17441"/>
    <n v="252"/>
    <s v="Local Market"/>
    <s v="No"/>
    <n v="1437624"/>
    <n v="72.688160102813285"/>
    <n v="99.835196365798097"/>
    <n v="379964.02319999994"/>
    <n v="1057659.9768000001"/>
    <n v="1455065"/>
  </r>
  <r>
    <s v="F0175"/>
    <x v="4"/>
    <s v="Greater Accra"/>
    <x v="1"/>
    <x v="0"/>
    <x v="2"/>
    <n v="0.53"/>
    <n v="5207"/>
    <n v="4805"/>
    <n v="70.5"/>
    <x v="1"/>
    <n v="1.98"/>
    <x v="0"/>
    <n v="19026"/>
    <n v="1"/>
    <n v="7.7199999999999991E-2"/>
    <n v="7.72"/>
    <n v="6648"/>
    <n v="81"/>
    <s v="Local Market"/>
    <s v="Yes"/>
    <n v="359639"/>
    <n v="90.605145473358334"/>
    <n v="94.80571246044768"/>
    <n v="27764.130799999984"/>
    <n v="331874.86920000002"/>
    <n v="366287"/>
  </r>
  <r>
    <s v="F0876"/>
    <x v="0"/>
    <s v="Kara"/>
    <x v="4"/>
    <x v="1"/>
    <x v="5"/>
    <n v="0.59"/>
    <n v="790"/>
    <n v="666"/>
    <n v="97.9"/>
    <x v="1"/>
    <n v="2.1800000000000002"/>
    <x v="2"/>
    <n v="17893"/>
    <n v="7"/>
    <n v="0.15679999999999999"/>
    <n v="15.68"/>
    <n v="8023"/>
    <n v="203"/>
    <s v="Local Market"/>
    <s v="Yes"/>
    <n v="107931"/>
    <n v="78.48579540162477"/>
    <n v="84.568880763061216"/>
    <n v="16923.580800000011"/>
    <n v="91007.419199999989"/>
    <n v="115954"/>
  </r>
  <r>
    <s v="F0858"/>
    <x v="3"/>
    <s v="Bouaké"/>
    <x v="3"/>
    <x v="1"/>
    <x v="0"/>
    <n v="1.52"/>
    <n v="13854"/>
    <n v="11928"/>
    <n v="4.3"/>
    <x v="1"/>
    <n v="1.0900000000000001"/>
    <x v="0"/>
    <n v="1038"/>
    <n v="3"/>
    <n v="0.13900000000000001"/>
    <n v="13.9"/>
    <n v="16485"/>
    <n v="358"/>
    <s v="Local Market"/>
    <s v="No"/>
    <n v="4209999"/>
    <n v="85.764175115769987"/>
    <n v="99.975440578977697"/>
    <n v="585189.86100000003"/>
    <n v="3624809.139"/>
    <n v="4226484"/>
  </r>
  <r>
    <s v="F1447"/>
    <x v="0"/>
    <s v="Lomé"/>
    <x v="4"/>
    <x v="1"/>
    <x v="7"/>
    <n v="3.23"/>
    <n v="70721"/>
    <n v="44716"/>
    <n v="15.2"/>
    <x v="1"/>
    <n v="1.19"/>
    <x v="0"/>
    <n v="2837"/>
    <n v="7"/>
    <n v="0.36770000000000003"/>
    <n v="36.770000000000003"/>
    <n v="92152"/>
    <n v="431"/>
    <s v="Processor"/>
    <s v="Yes"/>
    <n v="18984882"/>
    <n v="62.92456620143362"/>
    <n v="99.985128715501588"/>
    <n v="6980741.1114000008"/>
    <n v="12004140.888599999"/>
    <n v="19077034"/>
  </r>
  <r>
    <s v="F0029"/>
    <x v="1"/>
    <s v="Rivers"/>
    <x v="4"/>
    <x v="1"/>
    <x v="1"/>
    <n v="2.2000000000000002"/>
    <n v="15582"/>
    <n v="12693"/>
    <n v="48"/>
    <x v="0"/>
    <n v="2.82"/>
    <x v="0"/>
    <n v="8874"/>
    <n v="2"/>
    <n v="0.18539999999999998"/>
    <n v="18.54"/>
    <n v="41984"/>
    <n v="300"/>
    <s v="Local Market"/>
    <s v="Yes"/>
    <n v="3718963"/>
    <n v="80.550650136787354"/>
    <n v="99.76404878877581"/>
    <n v="689495.74019999988"/>
    <n v="3029467.2598000001"/>
    <n v="3760947"/>
  </r>
  <r>
    <s v="F0988"/>
    <x v="0"/>
    <s v="Savanes"/>
    <x v="1"/>
    <x v="0"/>
    <x v="1"/>
    <n v="0.77"/>
    <n v="8548"/>
    <n v="6422"/>
    <n v="9.1"/>
    <x v="2"/>
    <n v="0.87"/>
    <x v="0"/>
    <n v="281"/>
    <n v="4"/>
    <n v="0.24859999999999999"/>
    <n v="24.86"/>
    <n v="8204"/>
    <n v="252"/>
    <s v="Processor"/>
    <s v="No"/>
    <n v="1593676"/>
    <n v="74.755171823107858"/>
    <n v="99.982458111718728"/>
    <n v="396187.8535999998"/>
    <n v="1197488.1464000002"/>
    <n v="1601880"/>
  </r>
  <r>
    <s v="F1004"/>
    <x v="1"/>
    <s v="Oyo"/>
    <x v="4"/>
    <x v="0"/>
    <x v="6"/>
    <n v="1.66"/>
    <n v="21256"/>
    <n v="16014"/>
    <n v="19.100000000000001"/>
    <x v="1"/>
    <n v="1.4"/>
    <x v="1"/>
    <n v="4783"/>
    <n v="7"/>
    <n v="0.24660000000000001"/>
    <n v="24.66"/>
    <n v="58101"/>
    <n v="381"/>
    <s v="Local Market"/>
    <s v="No"/>
    <n v="5977437"/>
    <n v="74.614740820122407"/>
    <n v="99.920752715002365"/>
    <n v="1474035.9642000003"/>
    <n v="4503401.0357999997"/>
    <n v="6035538"/>
  </r>
  <r>
    <s v="F0172"/>
    <x v="2"/>
    <s v="Mono"/>
    <x v="1"/>
    <x v="0"/>
    <x v="1"/>
    <n v="1.62"/>
    <n v="9138"/>
    <n v="7410"/>
    <n v="22.2"/>
    <x v="1"/>
    <n v="1"/>
    <x v="2"/>
    <n v="4344"/>
    <n v="2"/>
    <n v="0.18909999999999999"/>
    <n v="18.91"/>
    <n v="17021"/>
    <n v="198"/>
    <s v="Export"/>
    <s v="Yes"/>
    <n v="1431144"/>
    <n v="80.136909095303352"/>
    <n v="99.700034181187917"/>
    <n v="270629.33040000009"/>
    <n v="1160514.6695999999"/>
    <n v="1448165"/>
  </r>
  <r>
    <s v="F1239"/>
    <x v="2"/>
    <s v="Atlantique"/>
    <x v="2"/>
    <x v="1"/>
    <x v="0"/>
    <n v="1.73"/>
    <n v="8572"/>
    <n v="7651"/>
    <n v="17.100000000000001"/>
    <x v="3"/>
    <n v="1.74"/>
    <x v="2"/>
    <n v="2381"/>
    <n v="7"/>
    <n v="0.1074"/>
    <n v="10.74"/>
    <n v="32895"/>
    <n v="318"/>
    <s v="Local Market"/>
    <s v="No"/>
    <n v="2373412"/>
    <n v="88.039786743752984"/>
    <n v="99.901051694567656"/>
    <n v="254904.4487999999"/>
    <n v="2118507.5512000001"/>
    <n v="2406307"/>
  </r>
  <r>
    <s v="F0165"/>
    <x v="0"/>
    <s v="Plateaux"/>
    <x v="0"/>
    <x v="0"/>
    <x v="1"/>
    <n v="0.34"/>
    <n v="3746"/>
    <n v="3031"/>
    <n v="12"/>
    <x v="0"/>
    <n v="1.72"/>
    <x v="2"/>
    <n v="1657"/>
    <n v="4"/>
    <n v="0.19070000000000001"/>
    <n v="19.07"/>
    <n v="4449"/>
    <n v="286"/>
    <s v="Export"/>
    <s v="No"/>
    <n v="852092"/>
    <n v="80.509637670584354"/>
    <n v="99.806547497434451"/>
    <n v="162493.94440000004"/>
    <n v="689598.05559999996"/>
    <n v="856541"/>
  </r>
  <r>
    <s v="F1259"/>
    <x v="1"/>
    <s v="Lagos"/>
    <x v="3"/>
    <x v="0"/>
    <x v="2"/>
    <n v="1.75"/>
    <n v="12784"/>
    <n v="9948"/>
    <n v="1"/>
    <x v="0"/>
    <n v="1.01"/>
    <x v="1"/>
    <n v="200"/>
    <n v="14"/>
    <n v="0.2218"/>
    <n v="22.18"/>
    <n v="14578"/>
    <n v="115"/>
    <s v="Local Market"/>
    <s v="Yes"/>
    <n v="1117802"/>
    <n v="76.818163196100244"/>
    <n v="99.98233808438863"/>
    <n v="247928.48360000004"/>
    <n v="869873.51639999996"/>
    <n v="1132380"/>
  </r>
  <r>
    <s v="F0136"/>
    <x v="0"/>
    <s v="Kara"/>
    <x v="4"/>
    <x v="1"/>
    <x v="2"/>
    <n v="1.82"/>
    <n v="17854"/>
    <n v="7141"/>
    <n v="1"/>
    <x v="2"/>
    <n v="1.39"/>
    <x v="0"/>
    <n v="200"/>
    <n v="60"/>
    <n v="0.6"/>
    <n v="60"/>
    <n v="21790"/>
    <n v="94"/>
    <s v="Local Market"/>
    <s v="Yes"/>
    <n v="642552"/>
    <n v="38.688025143676001"/>
    <n v="99.96989502394851"/>
    <n v="385531.19999999995"/>
    <n v="257020.80000000002"/>
    <n v="664342"/>
  </r>
  <r>
    <s v="F0131"/>
    <x v="4"/>
    <s v="Ashanti"/>
    <x v="2"/>
    <x v="1"/>
    <x v="2"/>
    <n v="1.28"/>
    <n v="13647"/>
    <n v="10106"/>
    <n v="58.3"/>
    <x v="1"/>
    <n v="2.76"/>
    <x v="0"/>
    <n v="14053"/>
    <n v="14"/>
    <n v="0.25940000000000002"/>
    <n v="25.94"/>
    <n v="12534"/>
    <n v="105"/>
    <s v="Local Market"/>
    <s v="No"/>
    <n v="1023932"/>
    <n v="73.164391229427679"/>
    <n v="98.644142692572643"/>
    <n v="265607.96080000012"/>
    <n v="758324.03919999988"/>
    <n v="1036466"/>
  </r>
  <r>
    <s v="F0893"/>
    <x v="1"/>
    <s v="Katsina"/>
    <x v="2"/>
    <x v="0"/>
    <x v="1"/>
    <n v="0.64"/>
    <n v="7961"/>
    <n v="6509"/>
    <n v="131.5"/>
    <x v="0"/>
    <n v="3.2"/>
    <x v="2"/>
    <n v="17960"/>
    <n v="1"/>
    <n v="0.18230000000000002"/>
    <n v="18.23"/>
    <n v="15061"/>
    <n v="267"/>
    <s v="Local Market"/>
    <s v="Yes"/>
    <n v="1687503"/>
    <n v="81.04665687163596"/>
    <n v="98.945120418380753"/>
    <n v="307631.79689999996"/>
    <n v="1379871.2031"/>
    <n v="1702564"/>
  </r>
  <r>
    <s v="F0591"/>
    <x v="4"/>
    <s v="Northern"/>
    <x v="4"/>
    <x v="0"/>
    <x v="0"/>
    <n v="2.37"/>
    <n v="16398"/>
    <n v="14395"/>
    <n v="2.9"/>
    <x v="2"/>
    <n v="1.31"/>
    <x v="0"/>
    <n v="200"/>
    <n v="3"/>
    <n v="0.12210000000000001"/>
    <n v="12.21"/>
    <n v="32015"/>
    <n v="394"/>
    <s v="Processor"/>
    <s v="Yes"/>
    <n v="5582699"/>
    <n v="87.289422971499533"/>
    <n v="99.996437930765481"/>
    <n v="681647.54789999966"/>
    <n v="4901051.4521000003"/>
    <n v="5614714"/>
  </r>
  <r>
    <s v="F1028"/>
    <x v="0"/>
    <s v="Kara"/>
    <x v="1"/>
    <x v="1"/>
    <x v="7"/>
    <n v="2.0699999999999998"/>
    <n v="45777"/>
    <n v="35664"/>
    <n v="2.5"/>
    <x v="2"/>
    <n v="0.67"/>
    <x v="0"/>
    <n v="200"/>
    <n v="1"/>
    <n v="0.22089999999999999"/>
    <n v="22.09"/>
    <n v="59610"/>
    <n v="369"/>
    <s v="Processor"/>
    <s v="No"/>
    <n v="12968606"/>
    <n v="77.553526396860477"/>
    <n v="99.998464870401293"/>
    <n v="2864765.0654000007"/>
    <n v="10103840.934599999"/>
    <n v="13028216"/>
  </r>
  <r>
    <s v="F0710"/>
    <x v="3"/>
    <s v="Yamoussoukro"/>
    <x v="3"/>
    <x v="0"/>
    <x v="6"/>
    <n v="5.62"/>
    <n v="102831"/>
    <n v="84136"/>
    <n v="4.7"/>
    <x v="0"/>
    <n v="0.4"/>
    <x v="0"/>
    <n v="699"/>
    <n v="1"/>
    <n v="0.18179999999999999"/>
    <n v="18.18"/>
    <n v="158695"/>
    <n v="304"/>
    <s v="Local Market"/>
    <s v="Yes"/>
    <n v="25162177"/>
    <n v="81.307204670518445"/>
    <n v="99.997239431564594"/>
    <n v="4574483.7785999998"/>
    <n v="20587693.2214"/>
    <n v="25320872"/>
  </r>
  <r>
    <s v="F1263"/>
    <x v="1"/>
    <s v="Rivers"/>
    <x v="3"/>
    <x v="1"/>
    <x v="5"/>
    <n v="2.34"/>
    <n v="4279"/>
    <n v="3638"/>
    <n v="31.5"/>
    <x v="1"/>
    <n v="1.74"/>
    <x v="1"/>
    <n v="9035"/>
    <n v="7"/>
    <n v="0.14960000000000001"/>
    <n v="14.96"/>
    <n v="23269"/>
    <n v="244"/>
    <s v="Local Market"/>
    <s v="No"/>
    <n v="846492"/>
    <n v="82.76489711541447"/>
    <n v="98.961208883819808"/>
    <n v="126635.20319999999"/>
    <n v="719856.79680000001"/>
    <n v="869761"/>
  </r>
  <r>
    <s v="F0129"/>
    <x v="1"/>
    <s v="Lagos"/>
    <x v="3"/>
    <x v="1"/>
    <x v="6"/>
    <n v="3.94"/>
    <n v="59683"/>
    <n v="47537"/>
    <n v="21.8"/>
    <x v="3"/>
    <n v="1.72"/>
    <x v="1"/>
    <n v="4790"/>
    <n v="2"/>
    <n v="0.20350000000000001"/>
    <n v="20.350000000000001"/>
    <n v="80988"/>
    <n v="316"/>
    <s v="Local Market"/>
    <s v="No"/>
    <n v="14785698"/>
    <n v="79.216097366958579"/>
    <n v="99.967780310958346"/>
    <n v="3008889.5429999996"/>
    <n v="11776808.457"/>
    <n v="14866686"/>
  </r>
  <r>
    <s v="F0258"/>
    <x v="3"/>
    <s v="Bouaké"/>
    <x v="3"/>
    <x v="1"/>
    <x v="1"/>
    <n v="0.7"/>
    <n v="4563"/>
    <n v="3318"/>
    <n v="23.9"/>
    <x v="1"/>
    <n v="1.92"/>
    <x v="0"/>
    <n v="5934"/>
    <n v="3"/>
    <n v="0.27279999999999999"/>
    <n v="27.28"/>
    <n v="7692"/>
    <n v="307"/>
    <s v="Local Market"/>
    <s v="No"/>
    <n v="994814"/>
    <n v="72.162036017739553"/>
    <n v="99.408083343142081"/>
    <n v="271385.25919999997"/>
    <n v="723428.74080000003"/>
    <n v="1002506"/>
  </r>
  <r>
    <s v="F0852"/>
    <x v="3"/>
    <s v="Yamoussoukro"/>
    <x v="3"/>
    <x v="1"/>
    <x v="2"/>
    <n v="0.36"/>
    <n v="3608"/>
    <n v="3061"/>
    <n v="71"/>
    <x v="3"/>
    <n v="4.08"/>
    <x v="0"/>
    <n v="11758"/>
    <n v="3"/>
    <n v="0.15160000000000001"/>
    <n v="15.16"/>
    <n v="2277"/>
    <n v="79"/>
    <s v="Local Market"/>
    <s v="Yes"/>
    <n v="225366"/>
    <n v="83.991387567375241"/>
    <n v="94.834894989083779"/>
    <n v="34165.485599999985"/>
    <n v="191200.51440000001"/>
    <n v="227643"/>
  </r>
  <r>
    <s v="F0061"/>
    <x v="4"/>
    <s v="Northern"/>
    <x v="3"/>
    <x v="0"/>
    <x v="2"/>
    <n v="3.6"/>
    <n v="50573"/>
    <n v="20229"/>
    <n v="10.4"/>
    <x v="1"/>
    <n v="0.99"/>
    <x v="1"/>
    <n v="2184"/>
    <n v="60"/>
    <n v="0.6"/>
    <n v="60"/>
    <n v="43232"/>
    <n v="83"/>
    <s v="Export"/>
    <s v="No"/>
    <n v="1616801"/>
    <n v="38.958285769017849"/>
    <n v="99.868436350361705"/>
    <n v="970080.6"/>
    <n v="646720.4"/>
    <n v="1660033"/>
  </r>
  <r>
    <s v="F1487"/>
    <x v="2"/>
    <s v="Ouémé"/>
    <x v="1"/>
    <x v="0"/>
    <x v="1"/>
    <n v="1.01"/>
    <n v="11887"/>
    <n v="8873"/>
    <n v="11.3"/>
    <x v="1"/>
    <n v="1.1100000000000001"/>
    <x v="2"/>
    <n v="2284"/>
    <n v="4"/>
    <n v="0.2535"/>
    <n v="25.35"/>
    <n v="23788"/>
    <n v="223"/>
    <s v="Export"/>
    <s v="No"/>
    <n v="1932821"/>
    <n v="73.742422553509655"/>
    <n v="99.883267428494918"/>
    <n v="489970.12350000022"/>
    <n v="1442850.8764999998"/>
    <n v="1956609"/>
  </r>
  <r>
    <s v="F1448"/>
    <x v="3"/>
    <s v="Abidjan"/>
    <x v="2"/>
    <x v="0"/>
    <x v="0"/>
    <n v="0.54"/>
    <n v="6679"/>
    <n v="5944"/>
    <n v="25.5"/>
    <x v="2"/>
    <n v="1.64"/>
    <x v="0"/>
    <n v="1168"/>
    <n v="3"/>
    <n v="0.1099"/>
    <n v="10.99"/>
    <n v="8033"/>
    <n v="319"/>
    <s v="Local Market"/>
    <s v="Yes"/>
    <n v="1867974"/>
    <n v="88.628862120450506"/>
    <n v="99.937740104381277"/>
    <n v="205290.34260000009"/>
    <n v="1662683.6573999999"/>
    <n v="1876007"/>
  </r>
  <r>
    <s v="F0657"/>
    <x v="3"/>
    <s v="Sassandra"/>
    <x v="0"/>
    <x v="0"/>
    <x v="5"/>
    <n v="2.48"/>
    <n v="2916"/>
    <n v="2692"/>
    <n v="3.8"/>
    <x v="0"/>
    <n v="0.49"/>
    <x v="1"/>
    <n v="508"/>
    <n v="3"/>
    <n v="7.6700000000000004E-2"/>
    <n v="7.67"/>
    <n v="30937"/>
    <n v="232"/>
    <s v="Local Market"/>
    <s v="No"/>
    <n v="586854"/>
    <n v="87.706408510321438"/>
    <n v="99.917771544098244"/>
    <n v="45011.701800000039"/>
    <n v="541842.29819999996"/>
    <n v="617791"/>
  </r>
  <r>
    <s v="F0811"/>
    <x v="3"/>
    <s v="Bouaké"/>
    <x v="4"/>
    <x v="1"/>
    <x v="0"/>
    <n v="0.7"/>
    <n v="7116"/>
    <n v="6314"/>
    <n v="66.099999999999994"/>
    <x v="1"/>
    <n v="2.2799999999999998"/>
    <x v="0"/>
    <n v="15043"/>
    <n v="3"/>
    <n v="0.11269999999999999"/>
    <n v="11.27"/>
    <n v="7540"/>
    <n v="299"/>
    <s v="Export"/>
    <s v="Yes"/>
    <n v="1846425"/>
    <n v="88.369138710817069"/>
    <n v="99.188603884107835"/>
    <n v="208092.09750000015"/>
    <n v="1638332.9024999999"/>
    <n v="1853965"/>
  </r>
  <r>
    <s v="F1043"/>
    <x v="1"/>
    <s v="Kano"/>
    <x v="1"/>
    <x v="0"/>
    <x v="1"/>
    <n v="3.53"/>
    <n v="33588"/>
    <n v="26608"/>
    <n v="17.600000000000001"/>
    <x v="1"/>
    <n v="1.42"/>
    <x v="0"/>
    <n v="4911"/>
    <n v="1"/>
    <n v="0.20780000000000001"/>
    <n v="20.78"/>
    <n v="75962"/>
    <n v="266"/>
    <s v="Processor"/>
    <s v="Yes"/>
    <n v="6926078"/>
    <n v="78.360577654512127"/>
    <n v="99.92986329698202"/>
    <n v="1439239.0083999997"/>
    <n v="5486838.9916000003"/>
    <n v="7002040"/>
  </r>
  <r>
    <s v="F0876"/>
    <x v="1"/>
    <s v="Enugu"/>
    <x v="1"/>
    <x v="0"/>
    <x v="1"/>
    <n v="0.68"/>
    <n v="7958"/>
    <n v="5864"/>
    <n v="3.6"/>
    <x v="2"/>
    <n v="0.89"/>
    <x v="0"/>
    <n v="200"/>
    <n v="4"/>
    <n v="0.2631"/>
    <n v="26.31"/>
    <n v="14764"/>
    <n v="237"/>
    <s v="Local Market"/>
    <s v="No"/>
    <n v="1360907"/>
    <n v="72.89914291280401"/>
    <n v="99.985461640174151"/>
    <n v="358054.63170000003"/>
    <n v="1002852.3683"/>
    <n v="1375671"/>
  </r>
  <r>
    <s v="F0502"/>
    <x v="0"/>
    <s v="Kara"/>
    <x v="2"/>
    <x v="1"/>
    <x v="4"/>
    <n v="1.4"/>
    <n v="2023"/>
    <n v="1673"/>
    <n v="12.7"/>
    <x v="1"/>
    <n v="1.31"/>
    <x v="0"/>
    <n v="2690"/>
    <n v="7"/>
    <n v="0.1726"/>
    <n v="17.260000000000002"/>
    <n v="20671"/>
    <n v="190"/>
    <s v="Local Market"/>
    <s v="Yes"/>
    <n v="291331"/>
    <n v="77.258244947147787"/>
    <n v="99.137826039576666"/>
    <n v="50283.730599999981"/>
    <n v="241047.26940000002"/>
    <n v="312002"/>
  </r>
  <r>
    <s v="F0577"/>
    <x v="4"/>
    <s v="Greater Accra"/>
    <x v="0"/>
    <x v="0"/>
    <x v="5"/>
    <n v="0.48"/>
    <n v="740"/>
    <n v="586"/>
    <n v="23.9"/>
    <x v="1"/>
    <n v="2.0299999999999998"/>
    <x v="0"/>
    <n v="5005"/>
    <n v="14"/>
    <n v="0.20749999999999999"/>
    <n v="20.75"/>
    <n v="6863"/>
    <n v="266"/>
    <s v="Processor"/>
    <s v="No"/>
    <n v="142450"/>
    <n v="75.607365065332559"/>
    <n v="96.647981086710473"/>
    <n v="29558.375"/>
    <n v="112891.625"/>
    <n v="149313"/>
  </r>
  <r>
    <s v="F0363"/>
    <x v="0"/>
    <s v="Kara"/>
    <x v="2"/>
    <x v="0"/>
    <x v="3"/>
    <n v="2.62"/>
    <n v="10192"/>
    <n v="4076"/>
    <n v="149.80000000000001"/>
    <x v="1"/>
    <n v="4.57"/>
    <x v="0"/>
    <n v="28785"/>
    <n v="60"/>
    <n v="0.6"/>
    <n v="60"/>
    <n v="70057"/>
    <n v="255"/>
    <s v="Local Market"/>
    <s v="No"/>
    <n v="930145"/>
    <n v="37.198285946238855"/>
    <n v="97.122081339569405"/>
    <n v="558087"/>
    <n v="372058"/>
    <n v="1000202"/>
  </r>
  <r>
    <s v="F0662"/>
    <x v="2"/>
    <s v="Borgou"/>
    <x v="1"/>
    <x v="0"/>
    <x v="4"/>
    <n v="1.0900000000000001"/>
    <n v="2310"/>
    <n v="1525"/>
    <n v="7.9"/>
    <x v="2"/>
    <n v="0.78"/>
    <x v="2"/>
    <n v="253"/>
    <n v="30"/>
    <n v="0.33950000000000002"/>
    <n v="33.950000000000003"/>
    <n v="22433"/>
    <n v="207"/>
    <s v="Local Market"/>
    <s v="No"/>
    <n v="289833"/>
    <n v="61.305008070042845"/>
    <n v="99.918979331723591"/>
    <n v="98398.303500000009"/>
    <n v="191434.69649999999"/>
    <n v="312266"/>
  </r>
  <r>
    <s v="F0809"/>
    <x v="0"/>
    <s v="Kara"/>
    <x v="4"/>
    <x v="0"/>
    <x v="7"/>
    <n v="4.95"/>
    <n v="110283"/>
    <n v="82513"/>
    <n v="15.9"/>
    <x v="4"/>
    <n v="0.9"/>
    <x v="2"/>
    <n v="2849"/>
    <n v="2"/>
    <n v="0.25180000000000002"/>
    <n v="25.18"/>
    <n v="97390"/>
    <n v="472"/>
    <s v="Local Market"/>
    <s v="Yes"/>
    <n v="38456436"/>
    <n v="74.630998789069594"/>
    <n v="99.992610331332628"/>
    <n v="9683330.5848000012"/>
    <n v="28773105.415199999"/>
    <n v="38553826"/>
  </r>
  <r>
    <s v="F0802"/>
    <x v="4"/>
    <s v="Central"/>
    <x v="3"/>
    <x v="0"/>
    <x v="7"/>
    <n v="4.68"/>
    <n v="138976"/>
    <n v="102786"/>
    <n v="8"/>
    <x v="2"/>
    <n v="0.72"/>
    <x v="2"/>
    <n v="297"/>
    <n v="3"/>
    <n v="0.26039999999999996"/>
    <n v="26.04"/>
    <n v="147353"/>
    <n v="366"/>
    <s v="Export"/>
    <s v="No"/>
    <n v="37095830"/>
    <n v="73.667376571975609"/>
    <n v="99.999202538622981"/>
    <n v="9659754.1319999993"/>
    <n v="27436075.868000001"/>
    <n v="37243183"/>
  </r>
  <r>
    <s v="F0110"/>
    <x v="4"/>
    <s v="Ashanti"/>
    <x v="0"/>
    <x v="1"/>
    <x v="0"/>
    <n v="0.69"/>
    <n v="6504"/>
    <n v="5989"/>
    <n v="13.5"/>
    <x v="1"/>
    <n v="0.76"/>
    <x v="2"/>
    <n v="2742"/>
    <n v="1"/>
    <n v="7.9100000000000004E-2"/>
    <n v="7.91"/>
    <n v="8260"/>
    <n v="348"/>
    <s v="Local Market"/>
    <s v="No"/>
    <n v="2052329"/>
    <n v="91.720851470137916"/>
    <n v="99.866931251210218"/>
    <n v="162339.22389999987"/>
    <n v="1889989.7761000001"/>
    <n v="2060589"/>
  </r>
  <r>
    <s v="F0327"/>
    <x v="0"/>
    <s v="Plateaux"/>
    <x v="1"/>
    <x v="0"/>
    <x v="3"/>
    <n v="1.5"/>
    <n v="3560"/>
    <n v="1424"/>
    <n v="11.7"/>
    <x v="0"/>
    <n v="0.5"/>
    <x v="0"/>
    <n v="1201"/>
    <n v="60"/>
    <n v="0.6"/>
    <n v="60"/>
    <n v="27283"/>
    <n v="252"/>
    <s v="Local Market"/>
    <s v="No"/>
    <n v="326776"/>
    <n v="36.917688859766315"/>
    <n v="99.660790998110485"/>
    <n v="196065.59999999998"/>
    <n v="130710.40000000001"/>
    <n v="354059"/>
  </r>
  <r>
    <s v="F1494"/>
    <x v="1"/>
    <s v="Lagos"/>
    <x v="3"/>
    <x v="0"/>
    <x v="1"/>
    <n v="1.31"/>
    <n v="9907"/>
    <n v="7998"/>
    <n v="48.1"/>
    <x v="0"/>
    <n v="2.17"/>
    <x v="1"/>
    <n v="7797"/>
    <n v="3"/>
    <n v="0.19260000000000002"/>
    <n v="19.260000000000002"/>
    <n v="19748"/>
    <n v="279"/>
    <s v="Processor"/>
    <s v="Yes"/>
    <n v="2181583"/>
    <n v="80.01568660960119"/>
    <n v="99.645805196946753"/>
    <n v="420172.88580000005"/>
    <n v="1761410.1142"/>
    <n v="2201331"/>
  </r>
  <r>
    <s v="F1387"/>
    <x v="1"/>
    <s v="Katsina"/>
    <x v="1"/>
    <x v="0"/>
    <x v="4"/>
    <n v="5.64"/>
    <n v="9862"/>
    <n v="8929"/>
    <n v="12.7"/>
    <x v="1"/>
    <n v="0.46"/>
    <x v="2"/>
    <n v="3924"/>
    <n v="3"/>
    <n v="9.4600000000000004E-2"/>
    <n v="9.4600000000000009"/>
    <n v="97364"/>
    <n v="240"/>
    <s v="Local Market"/>
    <s v="No"/>
    <n v="2020243"/>
    <n v="86.377123432251594"/>
    <n v="99.81469649467536"/>
    <n v="191114.9878"/>
    <n v="1829128.0122"/>
    <n v="2117607"/>
  </r>
  <r>
    <s v="F0287"/>
    <x v="0"/>
    <s v="Savanes"/>
    <x v="1"/>
    <x v="1"/>
    <x v="4"/>
    <n v="1.56"/>
    <n v="3624"/>
    <n v="2357"/>
    <n v="8.9"/>
    <x v="2"/>
    <n v="0.83"/>
    <x v="2"/>
    <n v="326"/>
    <n v="30"/>
    <n v="0.34939999999999999"/>
    <n v="34.94"/>
    <n v="26559"/>
    <n v="189"/>
    <s v="Local Market"/>
    <s v="No"/>
    <n v="414134"/>
    <n v="61.139065154200324"/>
    <n v="99.926025600588162"/>
    <n v="144698.41959999996"/>
    <n v="269435.58040000004"/>
    <n v="440693"/>
  </r>
  <r>
    <s v="F0377"/>
    <x v="4"/>
    <s v="Greater Accra"/>
    <x v="2"/>
    <x v="0"/>
    <x v="1"/>
    <n v="3.17"/>
    <n v="20701"/>
    <n v="16382"/>
    <n v="23.4"/>
    <x v="2"/>
    <n v="1.03"/>
    <x v="2"/>
    <n v="860"/>
    <n v="2"/>
    <n v="0.20860000000000001"/>
    <n v="20.86"/>
    <n v="51193"/>
    <n v="246"/>
    <s v="Processor"/>
    <s v="Yes"/>
    <n v="3937620"/>
    <n v="78.124305852392666"/>
    <n v="99.978439701234421"/>
    <n v="821387.53200000012"/>
    <n v="3116232.4679999999"/>
    <n v="3988813"/>
  </r>
  <r>
    <s v="F1080"/>
    <x v="4"/>
    <s v="Central"/>
    <x v="4"/>
    <x v="1"/>
    <x v="5"/>
    <n v="3.23"/>
    <n v="3277"/>
    <n v="2066"/>
    <n v="4.2"/>
    <x v="2"/>
    <n v="0.3"/>
    <x v="0"/>
    <n v="200"/>
    <n v="30"/>
    <n v="0.36930000000000002"/>
    <n v="36.93"/>
    <n v="34492"/>
    <n v="272"/>
    <s v="Processor"/>
    <s v="No"/>
    <n v="521641"/>
    <n v="59.158327000915257"/>
    <n v="99.964037379547705"/>
    <n v="192642.02129999996"/>
    <n v="328998.97870000004"/>
    <n v="556133"/>
  </r>
  <r>
    <s v="F0447"/>
    <x v="2"/>
    <s v="Zou"/>
    <x v="0"/>
    <x v="0"/>
    <x v="6"/>
    <n v="2.02"/>
    <n v="20226"/>
    <n v="16708"/>
    <n v="4.8"/>
    <x v="2"/>
    <n v="0.4"/>
    <x v="0"/>
    <n v="200"/>
    <n v="3"/>
    <n v="0.1739"/>
    <n v="17.39"/>
    <n v="34990"/>
    <n v="316"/>
    <s v="Export"/>
    <s v="No"/>
    <n v="5191741"/>
    <n v="82.056972897591251"/>
    <n v="99.996173516486692"/>
    <n v="902843.75989999995"/>
    <n v="4288897.2401000001"/>
    <n v="5226731"/>
  </r>
  <r>
    <s v="F0435"/>
    <x v="3"/>
    <s v="Abidjan"/>
    <x v="1"/>
    <x v="0"/>
    <x v="2"/>
    <n v="0.27"/>
    <n v="2335"/>
    <n v="1989"/>
    <n v="4.3"/>
    <x v="1"/>
    <n v="0.27"/>
    <x v="2"/>
    <n v="1187"/>
    <n v="7"/>
    <n v="0.14810000000000001"/>
    <n v="14.81"/>
    <n v="3444"/>
    <n v="102"/>
    <s v="Processor"/>
    <s v="No"/>
    <n v="196219"/>
    <n v="83.720552180424008"/>
    <n v="99.405498264575812"/>
    <n v="29060.033900000009"/>
    <n v="167158.96609999999"/>
    <n v="199663"/>
  </r>
  <r>
    <s v="F1009"/>
    <x v="1"/>
    <s v="Lagos"/>
    <x v="0"/>
    <x v="0"/>
    <x v="3"/>
    <n v="0.78"/>
    <n v="2968"/>
    <n v="2696"/>
    <n v="1"/>
    <x v="1"/>
    <n v="1.24"/>
    <x v="0"/>
    <n v="278"/>
    <n v="7"/>
    <n v="9.1400000000000009E-2"/>
    <n v="9.14"/>
    <n v="19538"/>
    <n v="394"/>
    <s v="Local Market"/>
    <s v="No"/>
    <n v="1031786"/>
    <n v="89.171440925918176"/>
    <n v="99.973557152695079"/>
    <n v="94305.24040000001"/>
    <n v="937480.75959999999"/>
    <n v="1051324"/>
  </r>
  <r>
    <s v="F0839"/>
    <x v="3"/>
    <s v="Yamoussoukro"/>
    <x v="2"/>
    <x v="1"/>
    <x v="0"/>
    <n v="3.03"/>
    <n v="24295"/>
    <n v="9718"/>
    <n v="30.2"/>
    <x v="0"/>
    <n v="1.88"/>
    <x v="1"/>
    <n v="5028"/>
    <n v="60"/>
    <n v="0.6"/>
    <n v="60"/>
    <n v="54534"/>
    <n v="311"/>
    <s v="Processor"/>
    <s v="No"/>
    <n v="2932514"/>
    <n v="39.269727168763282"/>
    <n v="99.831673277429758"/>
    <n v="1759508.4"/>
    <n v="1173005.6000000001"/>
    <n v="2987048"/>
  </r>
  <r>
    <s v="F1044"/>
    <x v="0"/>
    <s v="Savanes"/>
    <x v="4"/>
    <x v="1"/>
    <x v="5"/>
    <n v="3.6"/>
    <n v="6272"/>
    <n v="5546"/>
    <n v="9.1"/>
    <x v="2"/>
    <n v="0.62"/>
    <x v="1"/>
    <n v="287"/>
    <n v="3"/>
    <n v="0.1157"/>
    <n v="11.57"/>
    <n v="56903"/>
    <n v="230"/>
    <s v="Local Market"/>
    <s v="Yes"/>
    <n v="1205635"/>
    <n v="84.444431019105949"/>
    <n v="99.977268010943035"/>
    <n v="139491.96950000012"/>
    <n v="1066143.0304999999"/>
    <n v="1262538"/>
  </r>
  <r>
    <s v="F1113"/>
    <x v="2"/>
    <s v="Zou"/>
    <x v="0"/>
    <x v="0"/>
    <x v="1"/>
    <n v="2.04"/>
    <n v="13770"/>
    <n v="10308"/>
    <n v="24.8"/>
    <x v="1"/>
    <n v="1.62"/>
    <x v="2"/>
    <n v="5294"/>
    <n v="5"/>
    <n v="0.25140000000000001"/>
    <n v="25.14"/>
    <n v="43255"/>
    <n v="231"/>
    <s v="Local Market"/>
    <s v="Yes"/>
    <n v="2308788"/>
    <n v="73.483295024793321"/>
    <n v="99.774919080986194"/>
    <n v="580429.3032000002"/>
    <n v="1728358.6967999998"/>
    <n v="2352043"/>
  </r>
  <r>
    <s v="F0826"/>
    <x v="4"/>
    <s v="Northern"/>
    <x v="3"/>
    <x v="0"/>
    <x v="7"/>
    <n v="0.46"/>
    <n v="7574"/>
    <n v="5448"/>
    <n v="14.6"/>
    <x v="0"/>
    <n v="1.46"/>
    <x v="0"/>
    <n v="2375"/>
    <n v="4"/>
    <n v="0.28059999999999996"/>
    <n v="28.06"/>
    <n v="9303"/>
    <n v="400"/>
    <s v="Processor"/>
    <s v="Yes"/>
    <n v="2145730"/>
    <n v="71.629444282291729"/>
    <n v="99.889792870921241"/>
    <n v="602091.83799999999"/>
    <n v="1543638.162"/>
    <n v="2155033"/>
  </r>
  <r>
    <s v="F0200"/>
    <x v="0"/>
    <s v="Central"/>
    <x v="3"/>
    <x v="0"/>
    <x v="3"/>
    <n v="0.31"/>
    <n v="753"/>
    <n v="603"/>
    <n v="1.2"/>
    <x v="1"/>
    <n v="0.03"/>
    <x v="2"/>
    <n v="214"/>
    <n v="14"/>
    <n v="0.1981"/>
    <n v="19.809999999999999"/>
    <n v="8912"/>
    <n v="248"/>
    <s v="Processor"/>
    <s v="Yes"/>
    <n v="138923"/>
    <n v="75.355872222410127"/>
    <n v="99.855244022051608"/>
    <n v="27520.646299999993"/>
    <n v="111402.35370000001"/>
    <n v="147835"/>
  </r>
  <r>
    <s v="F0564"/>
    <x v="4"/>
    <s v="Eastern"/>
    <x v="0"/>
    <x v="0"/>
    <x v="6"/>
    <n v="3.57"/>
    <n v="58547"/>
    <n v="46925"/>
    <n v="26.7"/>
    <x v="1"/>
    <n v="1.1499999999999999"/>
    <x v="2"/>
    <n v="5995"/>
    <n v="2"/>
    <n v="0.19850000000000001"/>
    <n v="19.850000000000001"/>
    <n v="111905"/>
    <n v="360"/>
    <s v="Local Market"/>
    <s v="No"/>
    <n v="16606170"/>
    <n v="79.613503677905499"/>
    <n v="99.964140608293718"/>
    <n v="3296324.745000001"/>
    <n v="13309845.254999999"/>
    <n v="16718075"/>
  </r>
  <r>
    <s v="F0069"/>
    <x v="3"/>
    <s v="Korhogo"/>
    <x v="4"/>
    <x v="0"/>
    <x v="5"/>
    <n v="5.04"/>
    <n v="10382"/>
    <n v="6293"/>
    <n v="28.4"/>
    <x v="0"/>
    <n v="1.32"/>
    <x v="0"/>
    <n v="4059"/>
    <n v="30"/>
    <n v="0.39380000000000004"/>
    <n v="39.380000000000003"/>
    <n v="71431"/>
    <n v="212"/>
    <s v="Local Market"/>
    <s v="No"/>
    <n v="1245285"/>
    <n v="57.331403810692663"/>
    <n v="99.691733069241963"/>
    <n v="490393.23300000001"/>
    <n v="754891.76699999999"/>
    <n v="1316716"/>
  </r>
  <r>
    <s v="F0623"/>
    <x v="3"/>
    <s v="Abidjan"/>
    <x v="3"/>
    <x v="1"/>
    <x v="2"/>
    <n v="2.25"/>
    <n v="27948"/>
    <n v="23107"/>
    <n v="57.5"/>
    <x v="3"/>
    <n v="3.67"/>
    <x v="0"/>
    <n v="9714"/>
    <n v="7"/>
    <n v="0.17319999999999999"/>
    <n v="17.32"/>
    <n v="19867"/>
    <n v="84"/>
    <s v="Processor"/>
    <s v="No"/>
    <n v="1891998"/>
    <n v="81.820837057009783"/>
    <n v="99.491909732120206"/>
    <n v="327694.05359999998"/>
    <n v="1564303.9464"/>
    <n v="1911865"/>
  </r>
  <r>
    <s v="F1406"/>
    <x v="1"/>
    <s v="Rivers"/>
    <x v="4"/>
    <x v="0"/>
    <x v="6"/>
    <n v="0.5"/>
    <n v="5824"/>
    <n v="4666"/>
    <n v="63.2"/>
    <x v="3"/>
    <n v="2.7"/>
    <x v="2"/>
    <n v="10343"/>
    <n v="1"/>
    <n v="0.19879999999999998"/>
    <n v="19.88"/>
    <n v="8512"/>
    <n v="313"/>
    <s v="Local Market"/>
    <s v="Yes"/>
    <n v="1426999"/>
    <n v="79.64492078430608"/>
    <n v="99.279490021323411"/>
    <n v="283687.40119999996"/>
    <n v="1143311.5988"/>
    <n v="1435511"/>
  </r>
  <r>
    <s v="F0497"/>
    <x v="4"/>
    <s v="Greater Accra"/>
    <x v="3"/>
    <x v="0"/>
    <x v="1"/>
    <n v="5.29"/>
    <n v="33388"/>
    <n v="24837"/>
    <n v="53.5"/>
    <x v="1"/>
    <n v="2.06"/>
    <x v="0"/>
    <n v="14392"/>
    <n v="5"/>
    <n v="0.25609999999999999"/>
    <n v="25.61"/>
    <n v="74444"/>
    <n v="224"/>
    <s v="Local Market"/>
    <s v="Yes"/>
    <n v="5419018"/>
    <n v="73.381912720976317"/>
    <n v="99.73801584501723"/>
    <n v="1387810.5098000001"/>
    <n v="4031207.4901999999"/>
    <n v="5493462"/>
  </r>
  <r>
    <s v="F0199"/>
    <x v="2"/>
    <s v="Atlantique"/>
    <x v="0"/>
    <x v="1"/>
    <x v="7"/>
    <n v="2.09"/>
    <n v="32903"/>
    <n v="22518"/>
    <n v="25.3"/>
    <x v="1"/>
    <n v="1.58"/>
    <x v="1"/>
    <n v="6130"/>
    <n v="5"/>
    <n v="0.31559999999999999"/>
    <n v="31.56"/>
    <n v="78498"/>
    <n v="413"/>
    <s v="Local Market"/>
    <s v="No"/>
    <n v="9122307"/>
    <n v="67.856094230885233"/>
    <n v="99.933375394870339"/>
    <n v="2879000.0892000003"/>
    <n v="6243306.9107999997"/>
    <n v="9200805"/>
  </r>
  <r>
    <s v="F0938"/>
    <x v="1"/>
    <s v="Enugu"/>
    <x v="3"/>
    <x v="1"/>
    <x v="1"/>
    <n v="2.33"/>
    <n v="24801"/>
    <n v="19959"/>
    <n v="66.5"/>
    <x v="1"/>
    <n v="2.2999999999999998"/>
    <x v="0"/>
    <n v="17668"/>
    <n v="2"/>
    <n v="0.19519999999999998"/>
    <n v="19.52"/>
    <n v="27172"/>
    <n v="255"/>
    <s v="Export"/>
    <s v="Yes"/>
    <n v="4993810"/>
    <n v="80.04446715801808"/>
    <n v="99.648116643317991"/>
    <n v="974791.71200000029"/>
    <n v="4019018.2879999997"/>
    <n v="5020982"/>
  </r>
  <r>
    <s v="F0566"/>
    <x v="3"/>
    <s v="Sassandra"/>
    <x v="4"/>
    <x v="0"/>
    <x v="0"/>
    <n v="2.7"/>
    <n v="27420"/>
    <n v="21214"/>
    <n v="7.9"/>
    <x v="2"/>
    <n v="0.33"/>
    <x v="2"/>
    <n v="303"/>
    <n v="14"/>
    <n v="0.2263"/>
    <n v="22.63"/>
    <n v="38429"/>
    <n v="259"/>
    <s v="Local Market"/>
    <s v="Yes"/>
    <n v="5400750"/>
    <n v="76.823363875320155"/>
    <n v="99.994429306334652"/>
    <n v="1222189.7249999996"/>
    <n v="4178560.2750000004"/>
    <n v="5439179"/>
  </r>
  <r>
    <s v="F0935"/>
    <x v="0"/>
    <s v="Lomé"/>
    <x v="0"/>
    <x v="1"/>
    <x v="7"/>
    <n v="0.96"/>
    <n v="15863"/>
    <n v="10496"/>
    <n v="7.2"/>
    <x v="2"/>
    <n v="0.94"/>
    <x v="0"/>
    <n v="225"/>
    <n v="7"/>
    <n v="0.33829999999999999"/>
    <n v="33.83"/>
    <n v="18008"/>
    <n v="305"/>
    <s v="Local Market"/>
    <s v="Yes"/>
    <n v="3151035"/>
    <n v="65.793990788386267"/>
    <n v="99.992900064782958"/>
    <n v="1065995.1405000002"/>
    <n v="2085039.8594999998"/>
    <n v="3169043"/>
  </r>
  <r>
    <s v="F0704"/>
    <x v="2"/>
    <s v="Ouémé"/>
    <x v="0"/>
    <x v="1"/>
    <x v="6"/>
    <n v="0.89"/>
    <n v="12888"/>
    <n v="9260"/>
    <n v="3.7"/>
    <x v="2"/>
    <n v="0.48"/>
    <x v="1"/>
    <n v="200"/>
    <n v="7"/>
    <n v="0.28149999999999997"/>
    <n v="28.15"/>
    <n v="29884"/>
    <n v="333"/>
    <s v="Local Market"/>
    <s v="No"/>
    <n v="3022661"/>
    <n v="71.146598281106421"/>
    <n v="99.993448090036352"/>
    <n v="850879.07150000008"/>
    <n v="2171781.9284999999"/>
    <n v="3052545"/>
  </r>
  <r>
    <s v="F1335"/>
    <x v="4"/>
    <s v="Northern"/>
    <x v="2"/>
    <x v="1"/>
    <x v="0"/>
    <n v="1.1000000000000001"/>
    <n v="8295"/>
    <n v="5138"/>
    <n v="3.6"/>
    <x v="1"/>
    <n v="0.57999999999999996"/>
    <x v="2"/>
    <n v="816"/>
    <n v="30"/>
    <n v="0.38049999999999995"/>
    <n v="38.049999999999997"/>
    <n v="20962"/>
    <n v="309"/>
    <s v="Processor"/>
    <s v="Yes"/>
    <n v="1549988"/>
    <n v="61.123369044208928"/>
    <n v="99.948056908240233"/>
    <n v="589770.43399999989"/>
    <n v="960217.56600000011"/>
    <n v="1570950"/>
  </r>
  <r>
    <s v="F1321"/>
    <x v="3"/>
    <s v="Yamoussoukro"/>
    <x v="2"/>
    <x v="0"/>
    <x v="1"/>
    <n v="2.29"/>
    <n v="20538"/>
    <n v="15945"/>
    <n v="19.399999999999999"/>
    <x v="3"/>
    <n v="1.98"/>
    <x v="2"/>
    <n v="3439"/>
    <n v="2"/>
    <n v="0.22359999999999999"/>
    <n v="22.36"/>
    <n v="33537"/>
    <n v="287"/>
    <s v="Export"/>
    <s v="Yes"/>
    <n v="4493477"/>
    <n v="77.064827782728301"/>
    <n v="99.924033811249529"/>
    <n v="1004741.4572000001"/>
    <n v="3488735.5427999999"/>
    <n v="4527014"/>
  </r>
  <r>
    <s v="F0592"/>
    <x v="4"/>
    <s v="Ashanti"/>
    <x v="3"/>
    <x v="0"/>
    <x v="0"/>
    <n v="0.74"/>
    <n v="7027"/>
    <n v="5708"/>
    <n v="81.2"/>
    <x v="1"/>
    <n v="3.3"/>
    <x v="0"/>
    <n v="18828"/>
    <n v="14"/>
    <n v="0.18760000000000002"/>
    <n v="18.760000000000002"/>
    <n v="11690"/>
    <n v="289"/>
    <s v="Local Market"/>
    <s v="No"/>
    <n v="1602598"/>
    <n v="80.651693824150357"/>
    <n v="98.833665368261421"/>
    <n v="300647.38479999988"/>
    <n v="1301950.6152000001"/>
    <n v="1614288"/>
  </r>
  <r>
    <s v="F0693"/>
    <x v="1"/>
    <s v="Lagos"/>
    <x v="2"/>
    <x v="1"/>
    <x v="3"/>
    <n v="1.17"/>
    <n v="2126"/>
    <n v="2017"/>
    <n v="31.9"/>
    <x v="1"/>
    <n v="1.52"/>
    <x v="1"/>
    <n v="7886"/>
    <n v="1"/>
    <n v="5.1100000000000007E-2"/>
    <n v="5.1100000000000003"/>
    <n v="20137"/>
    <n v="341"/>
    <s v="Export"/>
    <s v="No"/>
    <n v="652897"/>
    <n v="92.050916194427018"/>
    <n v="98.828290992728455"/>
    <n v="33363.036700000055"/>
    <n v="619533.96329999994"/>
    <n v="673034"/>
  </r>
  <r>
    <s v="F0116"/>
    <x v="4"/>
    <s v="Eastern"/>
    <x v="3"/>
    <x v="0"/>
    <x v="6"/>
    <n v="0.6"/>
    <n v="9570"/>
    <n v="7544"/>
    <n v="14.2"/>
    <x v="0"/>
    <n v="0.74"/>
    <x v="0"/>
    <n v="1731"/>
    <n v="3"/>
    <n v="0.21170000000000003"/>
    <n v="21.17"/>
    <n v="11299"/>
    <n v="287"/>
    <s v="Processor"/>
    <s v="No"/>
    <n v="2130447"/>
    <n v="78.414124275240852"/>
    <n v="99.919178091146193"/>
    <n v="451015.62990000006"/>
    <n v="1679431.3700999999"/>
    <n v="2141746"/>
  </r>
  <r>
    <s v="F1423"/>
    <x v="0"/>
    <s v="Plateaux"/>
    <x v="3"/>
    <x v="1"/>
    <x v="1"/>
    <n v="2.17"/>
    <n v="19871"/>
    <n v="16266"/>
    <n v="26.9"/>
    <x v="2"/>
    <n v="1.1599999999999999"/>
    <x v="0"/>
    <n v="984"/>
    <n v="1"/>
    <n v="0.18140000000000001"/>
    <n v="18.14"/>
    <n v="33523"/>
    <n v="250"/>
    <s v="Local Market"/>
    <s v="Yes"/>
    <n v="3991328"/>
    <n v="81.178187734154633"/>
    <n v="99.97555188999543"/>
    <n v="724026.89919999987"/>
    <n v="3267301.1008000001"/>
    <n v="4024851"/>
  </r>
  <r>
    <s v="F1007"/>
    <x v="0"/>
    <s v="Lomé"/>
    <x v="4"/>
    <x v="0"/>
    <x v="4"/>
    <n v="1.97"/>
    <n v="4660"/>
    <n v="3725"/>
    <n v="5.3"/>
    <x v="2"/>
    <n v="0.38"/>
    <x v="0"/>
    <n v="200"/>
    <n v="14"/>
    <n v="0.2006"/>
    <n v="20.059999999999999"/>
    <n v="25994"/>
    <n v="211"/>
    <s v="Processor"/>
    <s v="No"/>
    <n v="751922"/>
    <n v="77.268811388376122"/>
    <n v="99.974290283269667"/>
    <n v="150835.55319999997"/>
    <n v="601086.44680000003"/>
    <n v="777916"/>
  </r>
  <r>
    <s v="F0472"/>
    <x v="4"/>
    <s v="Central"/>
    <x v="3"/>
    <x v="0"/>
    <x v="7"/>
    <n v="0.82"/>
    <n v="13671"/>
    <n v="9136"/>
    <n v="2.4"/>
    <x v="0"/>
    <n v="0.22"/>
    <x v="0"/>
    <n v="381"/>
    <n v="5"/>
    <n v="0.33169999999999999"/>
    <n v="33.17"/>
    <n v="23247"/>
    <n v="313"/>
    <s v="Processor"/>
    <s v="No"/>
    <n v="2807345"/>
    <n v="66.281140605922715"/>
    <n v="99.986539918151394"/>
    <n v="931196.33649999998"/>
    <n v="1876148.6635"/>
    <n v="2830592"/>
  </r>
  <r>
    <s v="F0664"/>
    <x v="1"/>
    <s v="Lagos"/>
    <x v="4"/>
    <x v="1"/>
    <x v="0"/>
    <n v="0.9"/>
    <n v="9541"/>
    <n v="7883"/>
    <n v="9.8000000000000007"/>
    <x v="2"/>
    <n v="1.39"/>
    <x v="0"/>
    <n v="374"/>
    <n v="7"/>
    <n v="0.17370000000000002"/>
    <n v="17.37"/>
    <n v="8530"/>
    <n v="349"/>
    <s v="Local Market"/>
    <s v="No"/>
    <n v="2714752"/>
    <n v="82.371182183850223"/>
    <n v="99.986266570997785"/>
    <n v="471552.42240000004"/>
    <n v="2243199.5776"/>
    <n v="2723282"/>
  </r>
  <r>
    <s v="F0139"/>
    <x v="1"/>
    <s v="Lagos"/>
    <x v="2"/>
    <x v="1"/>
    <x v="1"/>
    <n v="1.1599999999999999"/>
    <n v="8838"/>
    <n v="7224"/>
    <n v="5.3"/>
    <x v="2"/>
    <n v="1.3"/>
    <x v="2"/>
    <n v="264"/>
    <n v="1"/>
    <n v="0.18260000000000001"/>
    <n v="18.260000000000002"/>
    <n v="17528"/>
    <n v="244"/>
    <s v="Local Market"/>
    <s v="No"/>
    <n v="1727238"/>
    <n v="80.918836176312482"/>
    <n v="99.984869031148023"/>
    <n v="315393.65879999986"/>
    <n v="1411844.3412000001"/>
    <n v="1744766"/>
  </r>
  <r>
    <s v="F0454"/>
    <x v="4"/>
    <s v="Northern"/>
    <x v="3"/>
    <x v="0"/>
    <x v="5"/>
    <n v="3.91"/>
    <n v="4660"/>
    <n v="4112"/>
    <n v="45.4"/>
    <x v="2"/>
    <n v="1.73"/>
    <x v="2"/>
    <n v="1585"/>
    <n v="3"/>
    <n v="0.11749999999999999"/>
    <n v="11.75"/>
    <n v="42858"/>
    <n v="203"/>
    <s v="Local Market"/>
    <s v="No"/>
    <n v="781946"/>
    <n v="83.664403300662954"/>
    <n v="99.80783313368994"/>
    <n v="91878.654999999912"/>
    <n v="690067.34500000009"/>
    <n v="824804"/>
  </r>
  <r>
    <s v="F1402"/>
    <x v="4"/>
    <s v="Central"/>
    <x v="2"/>
    <x v="1"/>
    <x v="0"/>
    <n v="6.81"/>
    <n v="40755"/>
    <n v="36345"/>
    <n v="27.1"/>
    <x v="1"/>
    <n v="1.36"/>
    <x v="2"/>
    <n v="5545"/>
    <n v="3"/>
    <n v="0.1082"/>
    <n v="10.82"/>
    <n v="118930"/>
    <n v="282"/>
    <s v="Local Market"/>
    <s v="Yes"/>
    <n v="10022323"/>
    <n v="88.134155132506791"/>
    <n v="99.945322338373771"/>
    <n v="1084415.3486000001"/>
    <n v="8937907.6513999999"/>
    <n v="10141253"/>
  </r>
  <r>
    <s v="F0924"/>
    <x v="1"/>
    <s v="Kaduna"/>
    <x v="3"/>
    <x v="0"/>
    <x v="5"/>
    <n v="0.56999999999999995"/>
    <n v="1272"/>
    <n v="752"/>
    <n v="32.700000000000003"/>
    <x v="1"/>
    <n v="1.54"/>
    <x v="0"/>
    <n v="9890"/>
    <n v="30"/>
    <n v="0.40820000000000001"/>
    <n v="40.82"/>
    <n v="7500"/>
    <n v="177"/>
    <s v="Local Market"/>
    <s v="No"/>
    <n v="114383"/>
    <n v="55.538392884979856"/>
    <n v="91.885660838673161"/>
    <n v="46691.140599999999"/>
    <n v="67691.859400000001"/>
    <n v="121883"/>
  </r>
  <r>
    <s v="F0694"/>
    <x v="3"/>
    <s v="Bouaké"/>
    <x v="3"/>
    <x v="1"/>
    <x v="1"/>
    <n v="1.81"/>
    <n v="19546"/>
    <n v="15341"/>
    <n v="107.3"/>
    <x v="0"/>
    <n v="4.01"/>
    <x v="0"/>
    <n v="15423"/>
    <n v="1"/>
    <n v="0.21510000000000001"/>
    <n v="21.51"/>
    <n v="28846"/>
    <n v="238"/>
    <s v="Local Market"/>
    <s v="No"/>
    <n v="3570378"/>
    <n v="77.86094147516242"/>
    <n v="99.571490965830407"/>
    <n v="767988.30780000007"/>
    <n v="2802389.6921999999"/>
    <n v="3599224"/>
  </r>
  <r>
    <s v="F1037"/>
    <x v="3"/>
    <s v="Abidjan"/>
    <x v="4"/>
    <x v="1"/>
    <x v="1"/>
    <n v="5.65"/>
    <n v="35478"/>
    <n v="27307"/>
    <n v="81.7"/>
    <x v="1"/>
    <n v="2.39"/>
    <x v="0"/>
    <n v="23083"/>
    <n v="5"/>
    <n v="0.2303"/>
    <n v="23.03"/>
    <n v="75912"/>
    <n v="250"/>
    <s v="Local Market"/>
    <s v="No"/>
    <n v="6659488"/>
    <n v="76.102501909314967"/>
    <n v="99.657288357038937"/>
    <n v="1533680.0863999994"/>
    <n v="5125807.9136000006"/>
    <n v="6735400"/>
  </r>
  <r>
    <s v="F0099"/>
    <x v="2"/>
    <s v="Atlantique"/>
    <x v="2"/>
    <x v="1"/>
    <x v="3"/>
    <n v="3.64"/>
    <n v="11539"/>
    <n v="7033"/>
    <n v="14.8"/>
    <x v="1"/>
    <n v="0.72"/>
    <x v="1"/>
    <n v="3544"/>
    <n v="30"/>
    <n v="0.39049999999999996"/>
    <n v="39.049999999999997"/>
    <n v="70972"/>
    <n v="311"/>
    <s v="Local Market"/>
    <s v="Yes"/>
    <n v="2090875"/>
    <n v="58.949052014319236"/>
    <n v="99.836066104585569"/>
    <n v="816486.6875"/>
    <n v="1274388.3125"/>
    <n v="2161847"/>
  </r>
  <r>
    <s v="F1285"/>
    <x v="1"/>
    <s v="Lagos"/>
    <x v="3"/>
    <x v="1"/>
    <x v="1"/>
    <n v="2.16"/>
    <n v="23208"/>
    <n v="17396"/>
    <n v="39"/>
    <x v="1"/>
    <n v="1.06"/>
    <x v="0"/>
    <n v="9564"/>
    <n v="2"/>
    <n v="0.25040000000000001"/>
    <n v="25.04"/>
    <n v="26466"/>
    <n v="239"/>
    <s v="Local Market"/>
    <s v="Yes"/>
    <n v="4080038"/>
    <n v="74.476890435270491"/>
    <n v="99.767101164396777"/>
    <n v="1021641.5151999998"/>
    <n v="3058396.4848000002"/>
    <n v="4106504"/>
  </r>
  <r>
    <s v="F0964"/>
    <x v="2"/>
    <s v="Ouémé"/>
    <x v="0"/>
    <x v="0"/>
    <x v="6"/>
    <n v="0.69"/>
    <n v="7797"/>
    <n v="6441"/>
    <n v="1"/>
    <x v="4"/>
    <n v="0.93"/>
    <x v="0"/>
    <n v="200"/>
    <n v="2"/>
    <n v="0.1739"/>
    <n v="17.39"/>
    <n v="22479"/>
    <n v="325"/>
    <s v="Local Market"/>
    <s v="Yes"/>
    <n v="2049713"/>
    <n v="81.713852254038244"/>
    <n v="99.990348384705669"/>
    <n v="356445.09069999983"/>
    <n v="1693267.9093000002"/>
    <n v="2072192"/>
  </r>
  <r>
    <s v="F0617"/>
    <x v="4"/>
    <s v="Northern"/>
    <x v="4"/>
    <x v="0"/>
    <x v="0"/>
    <n v="3.82"/>
    <n v="28091"/>
    <n v="25189"/>
    <n v="26.4"/>
    <x v="0"/>
    <n v="1.75"/>
    <x v="2"/>
    <n v="3907"/>
    <n v="3"/>
    <n v="0.1033"/>
    <n v="10.33"/>
    <n v="72857"/>
    <n v="328"/>
    <s v="Export"/>
    <s v="No"/>
    <n v="8102609"/>
    <n v="88.870891155317636"/>
    <n v="99.952210675207994"/>
    <n v="836999.50969999935"/>
    <n v="7265609.4903000006"/>
    <n v="8175466"/>
  </r>
  <r>
    <s v="F1496"/>
    <x v="0"/>
    <s v="Central"/>
    <x v="3"/>
    <x v="0"/>
    <x v="3"/>
    <n v="1.46"/>
    <n v="3784"/>
    <n v="2390"/>
    <n v="31.3"/>
    <x v="1"/>
    <n v="1.83"/>
    <x v="2"/>
    <n v="6659"/>
    <n v="30"/>
    <n v="0.36829999999999996"/>
    <n v="36.83"/>
    <n v="41774"/>
    <n v="326"/>
    <s v="Local Market"/>
    <s v="No"/>
    <n v="722916"/>
    <n v="59.719106722985792"/>
    <n v="99.129189606245674"/>
    <n v="266249.96279999998"/>
    <n v="456666.03720000002"/>
    <n v="764690"/>
  </r>
  <r>
    <s v="F0973"/>
    <x v="0"/>
    <s v="Savanes"/>
    <x v="1"/>
    <x v="0"/>
    <x v="3"/>
    <n v="3.96"/>
    <n v="14515"/>
    <n v="9169"/>
    <n v="25.6"/>
    <x v="2"/>
    <n v="1.5"/>
    <x v="1"/>
    <n v="844"/>
    <n v="30"/>
    <n v="0.36829999999999996"/>
    <n v="36.83"/>
    <n v="123692"/>
    <n v="251"/>
    <s v="Local Market"/>
    <s v="Yes"/>
    <n v="2153869"/>
    <n v="59.739302143828418"/>
    <n v="99.962942814703965"/>
    <n v="793269.95270000002"/>
    <n v="1360599.0473"/>
    <n v="2277561"/>
  </r>
  <r>
    <s v="F0085"/>
    <x v="4"/>
    <s v="Eastern"/>
    <x v="4"/>
    <x v="0"/>
    <x v="7"/>
    <n v="0.92"/>
    <n v="23533"/>
    <n v="17009"/>
    <n v="18.600000000000001"/>
    <x v="1"/>
    <n v="0.93"/>
    <x v="2"/>
    <n v="4798"/>
    <n v="3"/>
    <n v="0.2772"/>
    <n v="27.72"/>
    <n v="27960"/>
    <n v="435"/>
    <s v="Local Market"/>
    <s v="No"/>
    <n v="7292168"/>
    <n v="72.003918926007842"/>
    <n v="99.934454698059923"/>
    <n v="2021388.9696000004"/>
    <n v="5270779.0303999996"/>
    <n v="7320128"/>
  </r>
  <r>
    <s v="F1295"/>
    <x v="2"/>
    <s v="Ouémé"/>
    <x v="1"/>
    <x v="0"/>
    <x v="2"/>
    <n v="0.82"/>
    <n v="8006"/>
    <n v="6759"/>
    <n v="10.3"/>
    <x v="0"/>
    <n v="0.37"/>
    <x v="0"/>
    <n v="1208"/>
    <n v="7"/>
    <n v="0.15570000000000001"/>
    <n v="15.57"/>
    <n v="7825"/>
    <n v="73"/>
    <s v="Export"/>
    <s v="No"/>
    <n v="479440"/>
    <n v="83.074136660749289"/>
    <n v="99.752085620760781"/>
    <n v="74648.807999999961"/>
    <n v="404791.19200000004"/>
    <n v="487265"/>
  </r>
  <r>
    <s v="F0114"/>
    <x v="2"/>
    <s v="Ouémé"/>
    <x v="4"/>
    <x v="1"/>
    <x v="5"/>
    <n v="0.98"/>
    <n v="1728"/>
    <n v="1046"/>
    <n v="72.3"/>
    <x v="0"/>
    <n v="3.01"/>
    <x v="0"/>
    <n v="7819"/>
    <n v="30"/>
    <n v="0.39409999999999995"/>
    <n v="39.409999999999997"/>
    <n v="10424"/>
    <n v="250"/>
    <s v="Local Market"/>
    <s v="Yes"/>
    <n v="240642"/>
    <n v="58.07436602327676"/>
    <n v="96.885679462770753"/>
    <n v="94837.012199999968"/>
    <n v="145804.98780000003"/>
    <n v="251066"/>
  </r>
  <r>
    <s v="F0324"/>
    <x v="0"/>
    <s v="Plateaux"/>
    <x v="0"/>
    <x v="0"/>
    <x v="3"/>
    <n v="1.69"/>
    <n v="6192"/>
    <n v="5699"/>
    <n v="33.700000000000003"/>
    <x v="1"/>
    <n v="1.83"/>
    <x v="0"/>
    <n v="5887"/>
    <n v="3"/>
    <n v="7.9500000000000001E-2"/>
    <n v="7.95"/>
    <n v="33472"/>
    <n v="276"/>
    <s v="Local Market"/>
    <s v="Yes"/>
    <n v="1517836"/>
    <n v="90.063871133263021"/>
    <n v="99.620513785785931"/>
    <n v="120667.96200000006"/>
    <n v="1397168.0379999999"/>
    <n v="1551308"/>
  </r>
  <r>
    <s v="F0042"/>
    <x v="0"/>
    <s v="Savanes"/>
    <x v="4"/>
    <x v="1"/>
    <x v="7"/>
    <n v="2.27"/>
    <n v="38327"/>
    <n v="27940"/>
    <n v="44.2"/>
    <x v="1"/>
    <n v="2.48"/>
    <x v="1"/>
    <n v="8560"/>
    <n v="1"/>
    <n v="0.27100000000000002"/>
    <n v="27.1"/>
    <n v="46796"/>
    <n v="435"/>
    <s v="Local Market"/>
    <s v="No"/>
    <n v="11977005"/>
    <n v="72.616277040845901"/>
    <n v="99.928807870323197"/>
    <n v="3245768.3550000004"/>
    <n v="8731236.6449999996"/>
    <n v="12023801"/>
  </r>
  <r>
    <s v="F1240"/>
    <x v="0"/>
    <s v="Savanes"/>
    <x v="1"/>
    <x v="0"/>
    <x v="3"/>
    <n v="6.73"/>
    <n v="17206"/>
    <n v="10318"/>
    <n v="16"/>
    <x v="1"/>
    <n v="1.0900000000000001"/>
    <x v="1"/>
    <n v="3410"/>
    <n v="30"/>
    <n v="0.40029999999999999"/>
    <n v="40.03"/>
    <n v="109578"/>
    <n v="332"/>
    <s v="Local Market"/>
    <s v="Yes"/>
    <n v="3278333"/>
    <n v="58.030340823593065"/>
    <n v="99.899348005304745"/>
    <n v="1312316.6998999999"/>
    <n v="1966016.3001000001"/>
    <n v="3387911"/>
  </r>
  <r>
    <s v="F1428"/>
    <x v="2"/>
    <s v="Ouémé"/>
    <x v="0"/>
    <x v="1"/>
    <x v="5"/>
    <n v="2.15"/>
    <n v="3799"/>
    <n v="2781"/>
    <n v="24.4"/>
    <x v="0"/>
    <n v="1.59"/>
    <x v="0"/>
    <n v="3368"/>
    <n v="14"/>
    <n v="0.26780000000000004"/>
    <n v="26.78"/>
    <n v="16394"/>
    <n v="191"/>
    <s v="Local Market"/>
    <s v="Yes"/>
    <n v="506098"/>
    <n v="70.92260849926889"/>
    <n v="99.355396829042363"/>
    <n v="135533.04440000001"/>
    <n v="370564.95559999999"/>
    <n v="522492"/>
  </r>
  <r>
    <s v="F1312"/>
    <x v="3"/>
    <s v="Korhogo"/>
    <x v="4"/>
    <x v="1"/>
    <x v="1"/>
    <n v="1.34"/>
    <n v="12485"/>
    <n v="10261"/>
    <n v="1"/>
    <x v="0"/>
    <n v="0.54"/>
    <x v="0"/>
    <n v="200"/>
    <n v="2"/>
    <n v="0.17809999999999998"/>
    <n v="17.809999999999999"/>
    <n v="27492"/>
    <n v="334"/>
    <s v="Local Market"/>
    <s v="No"/>
    <n v="3365211"/>
    <n v="81.523991958624151"/>
    <n v="99.994104995338532"/>
    <n v="599344.07909999974"/>
    <n v="2765866.9209000003"/>
    <n v="3392703"/>
  </r>
  <r>
    <s v="F0055"/>
    <x v="2"/>
    <s v="Borgou"/>
    <x v="4"/>
    <x v="0"/>
    <x v="6"/>
    <n v="0.44"/>
    <n v="4661"/>
    <n v="3731"/>
    <n v="13.8"/>
    <x v="1"/>
    <n v="0.85"/>
    <x v="0"/>
    <n v="2501"/>
    <n v="4"/>
    <n v="0.19949999999999998"/>
    <n v="19.95"/>
    <n v="12357"/>
    <n v="365"/>
    <s v="Local Market"/>
    <s v="No"/>
    <n v="1333339"/>
    <n v="79.314932161498589"/>
    <n v="99.814148217725247"/>
    <n v="266001.13049999997"/>
    <n v="1067337.8695"/>
    <n v="1345696"/>
  </r>
  <r>
    <s v="F0630"/>
    <x v="0"/>
    <s v="Kara"/>
    <x v="1"/>
    <x v="0"/>
    <x v="2"/>
    <n v="0.77"/>
    <n v="9505"/>
    <n v="7256"/>
    <n v="1.4"/>
    <x v="0"/>
    <n v="1.32"/>
    <x v="2"/>
    <n v="200"/>
    <n v="14"/>
    <n v="0.2366"/>
    <n v="23.66"/>
    <n v="8998"/>
    <n v="85"/>
    <s v="Local Market"/>
    <s v="Yes"/>
    <n v="601395"/>
    <n v="75.214647448447153"/>
    <n v="99.96723422450782"/>
    <n v="142290.05700000003"/>
    <n v="459104.94299999997"/>
    <n v="610393"/>
  </r>
  <r>
    <s v="F0618"/>
    <x v="4"/>
    <s v="Ashanti"/>
    <x v="4"/>
    <x v="1"/>
    <x v="3"/>
    <n v="2.77"/>
    <n v="6048"/>
    <n v="5189"/>
    <n v="23.3"/>
    <x v="1"/>
    <n v="1.0900000000000001"/>
    <x v="1"/>
    <n v="5600"/>
    <n v="7"/>
    <n v="0.14199999999999999"/>
    <n v="14.2"/>
    <n v="62210"/>
    <n v="319"/>
    <s v="Processor"/>
    <s v="Yes"/>
    <n v="1570929"/>
    <n v="82.5316817490734"/>
    <n v="99.657102059285833"/>
    <n v="223071.91800000006"/>
    <n v="1347857.0819999999"/>
    <n v="1633139"/>
  </r>
  <r>
    <s v="F0251"/>
    <x v="0"/>
    <s v="Plateaux"/>
    <x v="1"/>
    <x v="0"/>
    <x v="6"/>
    <n v="0.7"/>
    <n v="7055"/>
    <n v="5761"/>
    <n v="37.1"/>
    <x v="1"/>
    <n v="1.2"/>
    <x v="0"/>
    <n v="8434"/>
    <n v="4"/>
    <n v="0.18340000000000001"/>
    <n v="18.34"/>
    <n v="13334"/>
    <n v="311"/>
    <s v="Local Market"/>
    <s v="No"/>
    <n v="1751987"/>
    <n v="81.043197480798099"/>
    <n v="99.522239864591199"/>
    <n v="321314.41580000008"/>
    <n v="1430672.5841999999"/>
    <n v="1765321"/>
  </r>
  <r>
    <s v="F0179"/>
    <x v="0"/>
    <s v="Lomé"/>
    <x v="4"/>
    <x v="0"/>
    <x v="7"/>
    <n v="1.54"/>
    <n v="22483"/>
    <n v="15980"/>
    <n v="17.399999999999999"/>
    <x v="1"/>
    <n v="1.29"/>
    <x v="0"/>
    <n v="3302"/>
    <n v="1"/>
    <n v="0.28920000000000001"/>
    <n v="28.92"/>
    <n v="41918"/>
    <n v="463"/>
    <s v="Local Market"/>
    <s v="No"/>
    <n v="7279533"/>
    <n v="70.673040854879716"/>
    <n v="99.954899650356182"/>
    <n v="2105240.9435999999"/>
    <n v="5174292.0564000001"/>
    <n v="7321451"/>
  </r>
  <r>
    <s v="F1208"/>
    <x v="1"/>
    <s v="Oyo"/>
    <x v="4"/>
    <x v="0"/>
    <x v="3"/>
    <n v="0.77"/>
    <n v="1654"/>
    <n v="1344"/>
    <n v="6.9"/>
    <x v="0"/>
    <n v="1.64"/>
    <x v="0"/>
    <n v="1286"/>
    <n v="14"/>
    <n v="0.18729999999999999"/>
    <n v="18.73"/>
    <n v="15808"/>
    <n v="377"/>
    <s v="Local Market"/>
    <s v="No"/>
    <n v="484528"/>
    <n v="78.702293178983723"/>
    <n v="99.742972722330592"/>
    <n v="90752.094400000002"/>
    <n v="393775.9056"/>
    <n v="500336"/>
  </r>
  <r>
    <s v="F0368"/>
    <x v="0"/>
    <s v="Savanes"/>
    <x v="2"/>
    <x v="0"/>
    <x v="3"/>
    <n v="5.12"/>
    <n v="14766"/>
    <n v="14175"/>
    <n v="28.9"/>
    <x v="4"/>
    <n v="0.76"/>
    <x v="0"/>
    <n v="4729"/>
    <n v="3"/>
    <n v="0.04"/>
    <n v="4"/>
    <n v="112485"/>
    <n v="357"/>
    <s v="Local Market"/>
    <s v="Yes"/>
    <n v="4892657"/>
    <n v="93.842506766041794"/>
    <n v="99.905517166146339"/>
    <n v="195706.28000000026"/>
    <n v="4696950.72"/>
    <n v="5005142"/>
  </r>
  <r>
    <s v="F1498"/>
    <x v="1"/>
    <s v="Katsina"/>
    <x v="4"/>
    <x v="0"/>
    <x v="6"/>
    <n v="0.97"/>
    <n v="14274"/>
    <n v="12257"/>
    <n v="13"/>
    <x v="1"/>
    <n v="0.71"/>
    <x v="2"/>
    <n v="3176"/>
    <n v="2"/>
    <n v="0.14130000000000001"/>
    <n v="14.13"/>
    <n v="26506"/>
    <n v="359"/>
    <s v="Export"/>
    <s v="Yes"/>
    <n v="4326579"/>
    <n v="85.347136279213473"/>
    <n v="99.927040248467463"/>
    <n v="611345.61269999994"/>
    <n v="3715233.3873000001"/>
    <n v="4353085"/>
  </r>
  <r>
    <s v="F0823"/>
    <x v="1"/>
    <s v="Ogun"/>
    <x v="3"/>
    <x v="0"/>
    <x v="5"/>
    <n v="1.3"/>
    <n v="2433"/>
    <n v="2129"/>
    <n v="41.8"/>
    <x v="0"/>
    <n v="2.4500000000000002"/>
    <x v="0"/>
    <n v="7339"/>
    <n v="7"/>
    <n v="0.12470000000000001"/>
    <n v="12.47"/>
    <n v="15809"/>
    <n v="223"/>
    <s v="Local Market"/>
    <s v="No"/>
    <n v="446872"/>
    <n v="84.539253092303326"/>
    <n v="98.413809946810005"/>
    <n v="55724.938400000043"/>
    <n v="391147.06159999996"/>
    <n v="462681"/>
  </r>
  <r>
    <s v="F0177"/>
    <x v="2"/>
    <s v="Zou"/>
    <x v="4"/>
    <x v="0"/>
    <x v="0"/>
    <n v="1.29"/>
    <n v="14694"/>
    <n v="11235"/>
    <n v="11.6"/>
    <x v="1"/>
    <n v="1.38"/>
    <x v="0"/>
    <n v="2631"/>
    <n v="14"/>
    <n v="0.2354"/>
    <n v="23.54"/>
    <n v="19834"/>
    <n v="339"/>
    <s v="Local Market"/>
    <s v="No"/>
    <n v="3748114"/>
    <n v="76.057524265196861"/>
    <n v="99.930174195609922"/>
    <n v="882306.03560000006"/>
    <n v="2865807.9643999999"/>
    <n v="3767948"/>
  </r>
  <r>
    <s v="F0214"/>
    <x v="0"/>
    <s v="Plateaux"/>
    <x v="0"/>
    <x v="1"/>
    <x v="7"/>
    <n v="2.25"/>
    <n v="56188"/>
    <n v="39792"/>
    <n v="4.5999999999999996"/>
    <x v="0"/>
    <n v="0.19"/>
    <x v="0"/>
    <n v="483"/>
    <n v="5"/>
    <n v="0.2918"/>
    <n v="29.18"/>
    <n v="61647"/>
    <n v="446"/>
    <s v="Export"/>
    <s v="No"/>
    <n v="17507630"/>
    <n v="70.571507102995753"/>
    <n v="99.997250882890626"/>
    <n v="5108726.4340000004"/>
    <n v="12398903.566"/>
    <n v="17569277"/>
  </r>
  <r>
    <s v="F1118"/>
    <x v="2"/>
    <s v="Mono"/>
    <x v="0"/>
    <x v="0"/>
    <x v="5"/>
    <n v="2.98"/>
    <n v="5031"/>
    <n v="2012"/>
    <n v="26.5"/>
    <x v="1"/>
    <n v="0.73"/>
    <x v="0"/>
    <n v="6243"/>
    <n v="60"/>
    <n v="0.6"/>
    <n v="60"/>
    <n v="46089"/>
    <n v="219"/>
    <s v="Export"/>
    <s v="No"/>
    <n v="383890"/>
    <n v="35.712441770412049"/>
    <n v="98.548068626607346"/>
    <n v="230334"/>
    <n v="153556"/>
    <n v="429979"/>
  </r>
  <r>
    <s v="F0775"/>
    <x v="1"/>
    <s v="Kano"/>
    <x v="0"/>
    <x v="1"/>
    <x v="5"/>
    <n v="0.92"/>
    <n v="1044"/>
    <n v="826"/>
    <n v="30.4"/>
    <x v="1"/>
    <n v="1.61"/>
    <x v="1"/>
    <n v="8455"/>
    <n v="14"/>
    <n v="0.20860000000000001"/>
    <n v="20.86"/>
    <n v="14688"/>
    <n v="259"/>
    <s v="Export"/>
    <s v="Yes"/>
    <n v="188652"/>
    <n v="73.423425199173792"/>
    <n v="95.84193960853743"/>
    <n v="39352.80720000001"/>
    <n v="149299.19279999999"/>
    <n v="203340"/>
  </r>
  <r>
    <s v="F0396"/>
    <x v="0"/>
    <s v="Plateaux"/>
    <x v="4"/>
    <x v="0"/>
    <x v="7"/>
    <n v="1.77"/>
    <n v="26015"/>
    <n v="18241"/>
    <n v="24.7"/>
    <x v="3"/>
    <n v="2.29"/>
    <x v="0"/>
    <n v="3591"/>
    <n v="4"/>
    <n v="0.29880000000000001"/>
    <n v="29.88"/>
    <n v="47430"/>
    <n v="409"/>
    <s v="Local Market"/>
    <s v="No"/>
    <n v="7334943"/>
    <n v="69.669495589019959"/>
    <n v="99.951357104280689"/>
    <n v="2191680.9683999997"/>
    <n v="5143262.0316000003"/>
    <n v="7382373"/>
  </r>
  <r>
    <s v="F1208"/>
    <x v="4"/>
    <s v="Ashanti"/>
    <x v="1"/>
    <x v="0"/>
    <x v="2"/>
    <n v="0.56999999999999995"/>
    <n v="7413"/>
    <n v="5675"/>
    <n v="12.1"/>
    <x v="0"/>
    <n v="1.5"/>
    <x v="2"/>
    <n v="1962"/>
    <n v="14"/>
    <n v="0.23440000000000003"/>
    <n v="23.44"/>
    <n v="5312"/>
    <n v="78"/>
    <s v="Processor"/>
    <s v="Yes"/>
    <n v="430950"/>
    <n v="75.627792473330231"/>
    <n v="99.550270250445834"/>
    <n v="101014.68000000005"/>
    <n v="329935.31999999995"/>
    <n v="436262"/>
  </r>
  <r>
    <s v="F0340"/>
    <x v="4"/>
    <s v="Greater Accra"/>
    <x v="4"/>
    <x v="0"/>
    <x v="4"/>
    <n v="2.16"/>
    <n v="3618"/>
    <n v="2353"/>
    <n v="9.5"/>
    <x v="0"/>
    <n v="1.25"/>
    <x v="1"/>
    <n v="1377"/>
    <n v="30"/>
    <n v="0.34950000000000003"/>
    <n v="34.950000000000003"/>
    <n v="40434"/>
    <n v="254"/>
    <s v="Local Market"/>
    <s v="No"/>
    <n v="549875"/>
    <n v="60.594313740769664"/>
    <n v="99.766732338487131"/>
    <n v="192181.3125"/>
    <n v="357693.6875"/>
    <n v="590309"/>
  </r>
  <r>
    <s v="F1407"/>
    <x v="1"/>
    <s v="Katsina"/>
    <x v="3"/>
    <x v="1"/>
    <x v="2"/>
    <n v="1.1000000000000001"/>
    <n v="8521"/>
    <n v="4946"/>
    <n v="13.2"/>
    <x v="0"/>
    <n v="1.0900000000000001"/>
    <x v="0"/>
    <n v="2348"/>
    <n v="30"/>
    <n v="0.41950000000000004"/>
    <n v="41.95"/>
    <n v="6173"/>
    <n v="98"/>
    <s v="Export"/>
    <s v="No"/>
    <n v="471340"/>
    <n v="57.299564619183144"/>
    <n v="99.508285638296755"/>
    <n v="197727.13"/>
    <n v="273612.87"/>
    <n v="477513"/>
  </r>
  <r>
    <s v="F0645"/>
    <x v="1"/>
    <s v="Oyo"/>
    <x v="2"/>
    <x v="0"/>
    <x v="7"/>
    <n v="0.98"/>
    <n v="16119"/>
    <n v="12129"/>
    <n v="4.8"/>
    <x v="0"/>
    <n v="0.87"/>
    <x v="2"/>
    <n v="747"/>
    <n v="1"/>
    <n v="0.2475"/>
    <n v="24.75"/>
    <n v="24512"/>
    <n v="479"/>
    <s v="Local Market"/>
    <s v="Yes"/>
    <n v="5726435"/>
    <n v="74.929265345342245"/>
    <n v="99.987010834911189"/>
    <n v="1417292.6625000006"/>
    <n v="4309142.3374999994"/>
    <n v="5750947"/>
  </r>
  <r>
    <s v="F1327"/>
    <x v="0"/>
    <s v="Lomé"/>
    <x v="0"/>
    <x v="0"/>
    <x v="2"/>
    <n v="0.4"/>
    <n v="2960"/>
    <n v="2364"/>
    <n v="21.6"/>
    <x v="1"/>
    <n v="1.17"/>
    <x v="0"/>
    <n v="4975"/>
    <n v="14"/>
    <n v="0.20129999999999998"/>
    <n v="20.13"/>
    <n v="4590"/>
    <n v="114"/>
    <s v="Export"/>
    <s v="No"/>
    <n v="257237"/>
    <n v="78.469826221130745"/>
    <n v="98.099890385636314"/>
    <n v="51781.808099999995"/>
    <n v="205455.19190000001"/>
    <n v="261827"/>
  </r>
  <r>
    <s v="F0601"/>
    <x v="1"/>
    <s v="Katsina"/>
    <x v="2"/>
    <x v="1"/>
    <x v="2"/>
    <n v="3.09"/>
    <n v="40123"/>
    <n v="31616"/>
    <n v="10"/>
    <x v="1"/>
    <n v="1.43"/>
    <x v="1"/>
    <n v="2756"/>
    <n v="7"/>
    <n v="0.21199999999999999"/>
    <n v="21.2"/>
    <n v="19064"/>
    <n v="86"/>
    <s v="Local Market"/>
    <s v="No"/>
    <n v="2669967"/>
    <n v="78.241344038056837"/>
    <n v="99.897509548978789"/>
    <n v="566033.00399999972"/>
    <n v="2103933.9960000003"/>
    <n v="2689031"/>
  </r>
  <r>
    <s v="F1450"/>
    <x v="0"/>
    <s v="Lomé"/>
    <x v="2"/>
    <x v="0"/>
    <x v="4"/>
    <n v="0.68"/>
    <n v="1634"/>
    <n v="1375"/>
    <n v="89.9"/>
    <x v="1"/>
    <n v="3.25"/>
    <x v="1"/>
    <n v="15383"/>
    <n v="7"/>
    <n v="0.15820000000000001"/>
    <n v="15.82"/>
    <n v="14802"/>
    <n v="210"/>
    <s v="Local Market"/>
    <s v="Yes"/>
    <n v="255678"/>
    <n v="79.573255102040818"/>
    <n v="94.312703342206447"/>
    <n v="40448.25959999999"/>
    <n v="215229.74040000001"/>
    <n v="270480"/>
  </r>
  <r>
    <s v="F0650"/>
    <x v="2"/>
    <s v="Mono"/>
    <x v="0"/>
    <x v="1"/>
    <x v="7"/>
    <n v="0.91"/>
    <n v="14963"/>
    <n v="10762"/>
    <n v="65.5"/>
    <x v="1"/>
    <n v="2.64"/>
    <x v="0"/>
    <n v="12123"/>
    <n v="2"/>
    <n v="0.28070000000000001"/>
    <n v="28.07"/>
    <n v="16252"/>
    <n v="445"/>
    <s v="Local Market"/>
    <s v="Yes"/>
    <n v="4712825"/>
    <n v="71.682804540928402"/>
    <n v="99.743649765059857"/>
    <n v="1322889.9774999996"/>
    <n v="3389935.0225000004"/>
    <n v="4729077"/>
  </r>
  <r>
    <s v="F1309"/>
    <x v="2"/>
    <s v="Mono"/>
    <x v="1"/>
    <x v="1"/>
    <x v="6"/>
    <n v="1.07"/>
    <n v="12053"/>
    <n v="9741"/>
    <n v="39.799999999999997"/>
    <x v="1"/>
    <n v="1.75"/>
    <x v="0"/>
    <n v="9730"/>
    <n v="4"/>
    <n v="0.1918"/>
    <n v="19.18"/>
    <n v="31763"/>
    <n v="249"/>
    <s v="Local Market"/>
    <s v="No"/>
    <n v="2359761"/>
    <n v="79.746590048855865"/>
    <n v="99.593146462255859"/>
    <n v="452602.15980000002"/>
    <n v="1907158.8402"/>
    <n v="2391524"/>
  </r>
  <r>
    <s v="F0754"/>
    <x v="1"/>
    <s v="Ogun"/>
    <x v="3"/>
    <x v="0"/>
    <x v="5"/>
    <n v="0.98"/>
    <n v="2112"/>
    <n v="1413"/>
    <n v="21.4"/>
    <x v="1"/>
    <n v="1.92"/>
    <x v="2"/>
    <n v="5953"/>
    <n v="30"/>
    <n v="0.3306"/>
    <n v="33.06"/>
    <n v="10827"/>
    <n v="214"/>
    <s v="Processor"/>
    <s v="No"/>
    <n v="282579"/>
    <n v="64.469841312038611"/>
    <n v="97.971070802914724"/>
    <n v="93420.617399999988"/>
    <n v="189158.38260000001"/>
    <n v="293406"/>
  </r>
  <r>
    <s v="F0035"/>
    <x v="2"/>
    <s v="Atlantique"/>
    <x v="4"/>
    <x v="0"/>
    <x v="7"/>
    <n v="0.31"/>
    <n v="8367"/>
    <n v="5589"/>
    <n v="29.2"/>
    <x v="0"/>
    <n v="1.99"/>
    <x v="2"/>
    <n v="3294"/>
    <n v="5"/>
    <n v="0.33189999999999997"/>
    <n v="33.19"/>
    <n v="11167"/>
    <n v="409"/>
    <s v="Local Market"/>
    <s v="No"/>
    <n v="2248581"/>
    <n v="66.479844925186342"/>
    <n v="99.854231533781643"/>
    <n v="746304.03389999992"/>
    <n v="1502276.9661000001"/>
    <n v="2259748"/>
  </r>
  <r>
    <s v="F1189"/>
    <x v="1"/>
    <s v="Kaduna"/>
    <x v="4"/>
    <x v="0"/>
    <x v="0"/>
    <n v="11.49"/>
    <n v="78120"/>
    <n v="64495"/>
    <n v="23.8"/>
    <x v="0"/>
    <n v="1.46"/>
    <x v="0"/>
    <n v="4391"/>
    <n v="7"/>
    <n v="0.1744"/>
    <n v="17.440000000000001"/>
    <n v="216499"/>
    <n v="391"/>
    <s v="Local Market"/>
    <s v="Yes"/>
    <n v="24744480"/>
    <n v="81.843916009864841"/>
    <n v="99.98240854254955"/>
    <n v="4315437.311999999"/>
    <n v="20429042.688000001"/>
    <n v="24960979"/>
  </r>
  <r>
    <s v="F0929"/>
    <x v="0"/>
    <s v="Plateaux"/>
    <x v="1"/>
    <x v="0"/>
    <x v="3"/>
    <n v="1.0900000000000001"/>
    <n v="3833"/>
    <n v="3649"/>
    <n v="9.1"/>
    <x v="0"/>
    <n v="0.68"/>
    <x v="2"/>
    <n v="1092"/>
    <n v="1"/>
    <n v="4.8000000000000001E-2"/>
    <n v="4.8"/>
    <n v="20892"/>
    <n v="243"/>
    <s v="Local Market"/>
    <s v="Yes"/>
    <n v="855856"/>
    <n v="92.931482250315938"/>
    <n v="99.875448817676229"/>
    <n v="41081.087999999989"/>
    <n v="814774.91200000001"/>
    <n v="876748"/>
  </r>
  <r>
    <s v="F0614"/>
    <x v="2"/>
    <s v="Zou"/>
    <x v="2"/>
    <x v="1"/>
    <x v="0"/>
    <n v="1.17"/>
    <n v="12218"/>
    <n v="9884"/>
    <n v="3.9"/>
    <x v="2"/>
    <n v="0.36"/>
    <x v="2"/>
    <n v="200"/>
    <n v="14"/>
    <n v="0.191"/>
    <n v="19.100000000000001"/>
    <n v="13074"/>
    <n v="337"/>
    <s v="Local Market"/>
    <s v="Yes"/>
    <n v="3284325"/>
    <n v="80.579236088808173"/>
    <n v="99.993934613311879"/>
    <n v="627306.07500000019"/>
    <n v="2657018.9249999998"/>
    <n v="3297399"/>
  </r>
  <r>
    <s v="F1454"/>
    <x v="4"/>
    <s v="Central"/>
    <x v="4"/>
    <x v="0"/>
    <x v="5"/>
    <n v="1.01"/>
    <n v="2408"/>
    <n v="1736"/>
    <n v="12.9"/>
    <x v="0"/>
    <n v="0.69"/>
    <x v="1"/>
    <n v="2047"/>
    <n v="14"/>
    <n v="0.27879999999999999"/>
    <n v="27.88"/>
    <n v="15420"/>
    <n v="192"/>
    <s v="Local Market"/>
    <s v="Yes"/>
    <n v="312512"/>
    <n v="68.728777429467087"/>
    <n v="99.375785223765902"/>
    <n v="87128.345599999971"/>
    <n v="225383.65440000003"/>
    <n v="327932"/>
  </r>
  <r>
    <s v="F0899"/>
    <x v="4"/>
    <s v="Ashanti"/>
    <x v="2"/>
    <x v="0"/>
    <x v="1"/>
    <n v="3.1"/>
    <n v="22013"/>
    <n v="17971"/>
    <n v="2"/>
    <x v="4"/>
    <n v="0.44"/>
    <x v="2"/>
    <n v="397"/>
    <n v="3"/>
    <n v="0.18359999999999999"/>
    <n v="18.36"/>
    <n v="47737"/>
    <n v="281"/>
    <s v="Processor"/>
    <s v="Yes"/>
    <n v="4951219"/>
    <n v="80.860387480906013"/>
    <n v="99.992058341781771"/>
    <n v="909043.80839999998"/>
    <n v="4042175.1916"/>
    <n v="4998956"/>
  </r>
  <r>
    <s v="F0494"/>
    <x v="4"/>
    <s v="Greater Accra"/>
    <x v="0"/>
    <x v="0"/>
    <x v="6"/>
    <n v="1.55"/>
    <n v="16296"/>
    <n v="13163"/>
    <n v="9.5"/>
    <x v="2"/>
    <n v="0.82"/>
    <x v="1"/>
    <n v="384"/>
    <n v="4"/>
    <n v="0.19219999999999998"/>
    <n v="19.22"/>
    <n v="54061"/>
    <n v="379"/>
    <s v="Local Market"/>
    <s v="Yes"/>
    <n v="4884445"/>
    <n v="79.895714837645244"/>
    <n v="99.992224369070328"/>
    <n v="938790.32899999944"/>
    <n v="3945654.6710000006"/>
    <n v="4938506"/>
  </r>
  <r>
    <s v="F1412"/>
    <x v="4"/>
    <s v="Central"/>
    <x v="0"/>
    <x v="1"/>
    <x v="0"/>
    <n v="6.92"/>
    <n v="43395"/>
    <n v="37098"/>
    <n v="31.8"/>
    <x v="0"/>
    <n v="1.75"/>
    <x v="2"/>
    <n v="4273"/>
    <n v="7"/>
    <n v="0.14510000000000001"/>
    <n v="14.51"/>
    <n v="65895"/>
    <n v="339"/>
    <s v="Local Market"/>
    <s v="Yes"/>
    <n v="12380292"/>
    <n v="85.037382379037041"/>
    <n v="99.965668200228706"/>
    <n v="1796380.3692000005"/>
    <n v="10583911.630799999"/>
    <n v="12446187"/>
  </r>
  <r>
    <s v="F0290"/>
    <x v="2"/>
    <s v="Ouémé"/>
    <x v="2"/>
    <x v="1"/>
    <x v="1"/>
    <n v="3.3"/>
    <n v="32419"/>
    <n v="26353"/>
    <n v="16.600000000000001"/>
    <x v="1"/>
    <n v="0.75"/>
    <x v="2"/>
    <n v="3690"/>
    <n v="3"/>
    <n v="0.18710000000000002"/>
    <n v="18.71"/>
    <n v="76470"/>
    <n v="247"/>
    <s v="Local Market"/>
    <s v="Yes"/>
    <n v="6363940"/>
    <n v="80.324805812052318"/>
    <n v="99.942705510984553"/>
    <n v="1190693.1740000006"/>
    <n v="5173246.8259999994"/>
    <n v="6440410"/>
  </r>
  <r>
    <s v="F0503"/>
    <x v="4"/>
    <s v="Ashanti"/>
    <x v="1"/>
    <x v="0"/>
    <x v="5"/>
    <n v="1.38"/>
    <n v="2909"/>
    <n v="2460"/>
    <n v="41.1"/>
    <x v="1"/>
    <n v="1.99"/>
    <x v="2"/>
    <n v="9906"/>
    <n v="7"/>
    <n v="0.15429999999999999"/>
    <n v="15.43"/>
    <n v="12675"/>
    <n v="172"/>
    <s v="Processor"/>
    <s v="No"/>
    <n v="396308"/>
    <n v="81.949048151145661"/>
    <n v="97.57789443571005"/>
    <n v="61150.324399999983"/>
    <n v="335157.67560000002"/>
    <n v="408983"/>
  </r>
  <r>
    <s v="F1487"/>
    <x v="4"/>
    <s v="Northern"/>
    <x v="4"/>
    <x v="1"/>
    <x v="7"/>
    <n v="1.04"/>
    <n v="22861"/>
    <n v="15092"/>
    <n v="2.2000000000000002"/>
    <x v="2"/>
    <n v="0.42"/>
    <x v="1"/>
    <n v="200"/>
    <n v="7"/>
    <n v="0.33979999999999999"/>
    <n v="33.979999999999997"/>
    <n v="34858"/>
    <n v="461"/>
    <s v="Local Market"/>
    <s v="Yes"/>
    <n v="6852780"/>
    <n v="65.685875999871072"/>
    <n v="99.997096246928194"/>
    <n v="2328574.6440000003"/>
    <n v="4524205.3559999997"/>
    <n v="6887638"/>
  </r>
  <r>
    <s v="F0085"/>
    <x v="3"/>
    <s v="Bouaké"/>
    <x v="4"/>
    <x v="0"/>
    <x v="5"/>
    <n v="2.16"/>
    <n v="2861"/>
    <n v="2262"/>
    <n v="30.2"/>
    <x v="2"/>
    <n v="1.38"/>
    <x v="0"/>
    <n v="1259"/>
    <n v="14"/>
    <n v="0.20910000000000001"/>
    <n v="20.91"/>
    <n v="22397"/>
    <n v="237"/>
    <s v="Processor"/>
    <s v="No"/>
    <n v="507078"/>
    <n v="75.744462004816086"/>
    <n v="99.762217290712499"/>
    <n v="106030.00980000006"/>
    <n v="401047.99019999994"/>
    <n v="529475"/>
  </r>
  <r>
    <s v="F0574"/>
    <x v="0"/>
    <s v="Lomé"/>
    <x v="0"/>
    <x v="1"/>
    <x v="3"/>
    <n v="0.59"/>
    <n v="1738"/>
    <n v="1551"/>
    <n v="42"/>
    <x v="4"/>
    <n v="1.68"/>
    <x v="0"/>
    <n v="6062"/>
    <n v="7"/>
    <n v="0.10730000000000001"/>
    <n v="10.73"/>
    <n v="17880"/>
    <n v="344"/>
    <s v="Local Market"/>
    <s v="No"/>
    <n v="504267"/>
    <n v="86.213106826238601"/>
    <n v="98.839024259451833"/>
    <n v="54107.849099999992"/>
    <n v="450159.15090000001"/>
    <n v="522147"/>
  </r>
  <r>
    <s v="F1349"/>
    <x v="0"/>
    <s v="Central"/>
    <x v="3"/>
    <x v="1"/>
    <x v="2"/>
    <n v="2.09"/>
    <n v="18831"/>
    <n v="16079"/>
    <n v="30.4"/>
    <x v="1"/>
    <n v="2.14"/>
    <x v="2"/>
    <n v="6824"/>
    <n v="7"/>
    <n v="0.14610000000000001"/>
    <n v="14.61"/>
    <n v="18225"/>
    <n v="71"/>
    <s v="Export"/>
    <s v="Yes"/>
    <n v="1105144"/>
    <n v="84.004673584547916"/>
    <n v="99.392541542449536"/>
    <n v="161461.53839999996"/>
    <n v="943682.46160000004"/>
    <n v="1123369"/>
  </r>
  <r>
    <s v="F1102"/>
    <x v="2"/>
    <s v="Borgou"/>
    <x v="1"/>
    <x v="0"/>
    <x v="4"/>
    <n v="0.62"/>
    <n v="1540"/>
    <n v="1437"/>
    <n v="17.899999999999999"/>
    <x v="1"/>
    <n v="0.38"/>
    <x v="2"/>
    <n v="4309"/>
    <n v="3"/>
    <n v="6.6799999999999998E-2"/>
    <n v="6.68"/>
    <n v="11509"/>
    <n v="210"/>
    <s v="Export"/>
    <s v="Yes"/>
    <n v="282935"/>
    <n v="89.672379807365743"/>
    <n v="98.536563828775598"/>
    <n v="18900.058000000019"/>
    <n v="264034.94199999998"/>
    <n v="294444"/>
  </r>
  <r>
    <s v="F1277"/>
    <x v="0"/>
    <s v="Savanes"/>
    <x v="1"/>
    <x v="0"/>
    <x v="2"/>
    <n v="0.76"/>
    <n v="8888"/>
    <n v="7270"/>
    <n v="67.900000000000006"/>
    <x v="1"/>
    <n v="2.72"/>
    <x v="2"/>
    <n v="14492"/>
    <n v="7"/>
    <n v="0.182"/>
    <n v="18.2"/>
    <n v="5729"/>
    <n v="81"/>
    <s v="Local Market"/>
    <s v="No"/>
    <n v="562761"/>
    <n v="80.975654453024674"/>
    <n v="97.450790691129129"/>
    <n v="102422.50199999998"/>
    <n v="460338.49800000002"/>
    <n v="568490"/>
  </r>
  <r>
    <s v="F0626"/>
    <x v="2"/>
    <s v="Zou"/>
    <x v="2"/>
    <x v="1"/>
    <x v="7"/>
    <n v="0.56999999999999995"/>
    <n v="10523"/>
    <n v="7418"/>
    <n v="12.9"/>
    <x v="4"/>
    <n v="1.3"/>
    <x v="0"/>
    <n v="2198"/>
    <n v="5"/>
    <n v="0.29499999999999998"/>
    <n v="29.5"/>
    <n v="18195"/>
    <n v="307"/>
    <s v="Local Market"/>
    <s v="No"/>
    <n v="2234160"/>
    <n v="69.930486091224523"/>
    <n v="99.902413251907447"/>
    <n v="659077.19999999995"/>
    <n v="1575082.8"/>
    <n v="2252355"/>
  </r>
  <r>
    <s v="F0089"/>
    <x v="0"/>
    <s v="Savanes"/>
    <x v="3"/>
    <x v="0"/>
    <x v="4"/>
    <n v="1.1299999999999999"/>
    <n v="3310"/>
    <n v="2855"/>
    <n v="9.1999999999999993"/>
    <x v="1"/>
    <n v="1.3"/>
    <x v="1"/>
    <n v="1870"/>
    <n v="7"/>
    <n v="0.13720000000000002"/>
    <n v="13.72"/>
    <n v="23583"/>
    <n v="203"/>
    <s v="Processor"/>
    <s v="No"/>
    <n v="548317"/>
    <n v="82.722138066095468"/>
    <n v="99.673019758699084"/>
    <n v="75229.092399999965"/>
    <n v="473087.90760000004"/>
    <n v="571900"/>
  </r>
  <r>
    <s v="F1051"/>
    <x v="4"/>
    <s v="Northern"/>
    <x v="3"/>
    <x v="0"/>
    <x v="3"/>
    <n v="0.74"/>
    <n v="2651"/>
    <n v="1770"/>
    <n v="44.4"/>
    <x v="0"/>
    <n v="1.2"/>
    <x v="2"/>
    <n v="6265"/>
    <n v="30"/>
    <n v="0.33200000000000002"/>
    <n v="33.200000000000003"/>
    <n v="11445"/>
    <n v="295"/>
    <s v="Processor"/>
    <s v="No"/>
    <n v="499219"/>
    <n v="65.302878605110209"/>
    <n v="98.773165917315495"/>
    <n v="165740.70800000004"/>
    <n v="333478.29199999996"/>
    <n v="510664"/>
  </r>
  <r>
    <s v="F1365"/>
    <x v="0"/>
    <s v="Kara"/>
    <x v="3"/>
    <x v="0"/>
    <x v="0"/>
    <n v="0.49"/>
    <n v="2742"/>
    <n v="1096"/>
    <n v="17.899999999999999"/>
    <x v="0"/>
    <n v="1.25"/>
    <x v="2"/>
    <n v="2407"/>
    <n v="60"/>
    <n v="0.6"/>
    <n v="60"/>
    <n v="9107"/>
    <n v="310"/>
    <s v="Processor"/>
    <s v="No"/>
    <n v="324849"/>
    <n v="38.909197618847998"/>
    <n v="99.279246367784978"/>
    <n v="194909.4"/>
    <n v="129939.6"/>
    <n v="333956"/>
  </r>
  <r>
    <s v="F0046"/>
    <x v="1"/>
    <s v="Rivers"/>
    <x v="3"/>
    <x v="0"/>
    <x v="5"/>
    <n v="1.17"/>
    <n v="2544"/>
    <n v="1675"/>
    <n v="39.700000000000003"/>
    <x v="0"/>
    <n v="1.62"/>
    <x v="2"/>
    <n v="5757"/>
    <n v="30"/>
    <n v="0.34130000000000005"/>
    <n v="34.130000000000003"/>
    <n v="11589"/>
    <n v="189"/>
    <s v="Local Market"/>
    <s v="Yes"/>
    <n v="296064"/>
    <n v="63.388738871390814"/>
    <n v="98.128735946017102"/>
    <n v="101046.64320000002"/>
    <n v="195017.35679999998"/>
    <n v="307653"/>
  </r>
  <r>
    <s v="F0028"/>
    <x v="2"/>
    <s v="Zou"/>
    <x v="1"/>
    <x v="1"/>
    <x v="3"/>
    <n v="1"/>
    <n v="1904"/>
    <n v="1587"/>
    <n v="31.2"/>
    <x v="2"/>
    <n v="1.89"/>
    <x v="1"/>
    <n v="936"/>
    <n v="14"/>
    <n v="0.16620000000000001"/>
    <n v="16.62"/>
    <n v="23587"/>
    <n v="267"/>
    <s v="Local Market"/>
    <s v="Yes"/>
    <n v="394969"/>
    <n v="78.681264203595219"/>
    <n v="99.776374009690457"/>
    <n v="65643.847799999989"/>
    <n v="329325.15220000001"/>
    <n v="418556"/>
  </r>
  <r>
    <s v="F1252"/>
    <x v="1"/>
    <s v="Kano"/>
    <x v="2"/>
    <x v="1"/>
    <x v="2"/>
    <n v="0.43"/>
    <n v="3725"/>
    <n v="2917"/>
    <n v="8.6"/>
    <x v="1"/>
    <n v="1.04"/>
    <x v="0"/>
    <n v="2580"/>
    <n v="14"/>
    <n v="0.21690000000000001"/>
    <n v="21.69"/>
    <n v="4524"/>
    <n v="97"/>
    <s v="Local Market"/>
    <s v="No"/>
    <n v="273016"/>
    <n v="77.033519348562379"/>
    <n v="99.070404266051739"/>
    <n v="59217.170400000003"/>
    <n v="213798.8296"/>
    <n v="277540"/>
  </r>
  <r>
    <s v="F0592"/>
    <x v="1"/>
    <s v="Kaduna"/>
    <x v="2"/>
    <x v="0"/>
    <x v="5"/>
    <n v="0.73"/>
    <n v="905"/>
    <n v="773"/>
    <n v="45.1"/>
    <x v="1"/>
    <n v="1.7"/>
    <x v="2"/>
    <n v="12010"/>
    <n v="7"/>
    <n v="0.1449"/>
    <n v="14.49"/>
    <n v="6774"/>
    <n v="216"/>
    <s v="Local Market"/>
    <s v="No"/>
    <n v="146515"/>
    <n v="81.731224353998002"/>
    <n v="92.165126003822849"/>
    <n v="21230.02350000001"/>
    <n v="125284.97649999999"/>
    <n v="153289"/>
  </r>
  <r>
    <s v="F1015"/>
    <x v="1"/>
    <s v="Katsina"/>
    <x v="4"/>
    <x v="0"/>
    <x v="3"/>
    <n v="1.43"/>
    <n v="5296"/>
    <n v="4739"/>
    <n v="18.100000000000001"/>
    <x v="1"/>
    <n v="1.01"/>
    <x v="0"/>
    <n v="4831"/>
    <n v="7"/>
    <n v="0.1051"/>
    <n v="10.51"/>
    <n v="23113"/>
    <n v="489"/>
    <s v="Local Market"/>
    <s v="No"/>
    <n v="2266254"/>
    <n v="88.5865265202128"/>
    <n v="99.788980971596075"/>
    <n v="238183.29539999994"/>
    <n v="2028070.7046000001"/>
    <n v="2289367"/>
  </r>
  <r>
    <s v="F0680"/>
    <x v="3"/>
    <s v="Korhogo"/>
    <x v="1"/>
    <x v="0"/>
    <x v="0"/>
    <n v="1.98"/>
    <n v="17726"/>
    <n v="16554"/>
    <n v="14"/>
    <x v="1"/>
    <n v="1.76"/>
    <x v="0"/>
    <n v="3355"/>
    <n v="1"/>
    <n v="6.6100000000000006E-2"/>
    <n v="6.61"/>
    <n v="30788"/>
    <n v="333"/>
    <s v="Local Market"/>
    <s v="No"/>
    <n v="5423215"/>
    <n v="92.862810829036945"/>
    <n v="99.938485549054519"/>
    <n v="358474.51150000002"/>
    <n v="5064740.4885"/>
    <n v="5454003"/>
  </r>
  <r>
    <s v="F0576"/>
    <x v="1"/>
    <s v="Rivers"/>
    <x v="4"/>
    <x v="1"/>
    <x v="6"/>
    <n v="2.87"/>
    <n v="35688"/>
    <n v="28157"/>
    <n v="22.8"/>
    <x v="3"/>
    <n v="1.62"/>
    <x v="2"/>
    <n v="3841"/>
    <n v="3"/>
    <n v="0.21100000000000002"/>
    <n v="21.1"/>
    <n v="48817"/>
    <n v="345"/>
    <s v="Local Market"/>
    <s v="Yes"/>
    <n v="9564366"/>
    <n v="78.499335485447418"/>
    <n v="99.960044451457961"/>
    <n v="2018081.2260000007"/>
    <n v="7546284.7739999993"/>
    <n v="9613183"/>
  </r>
  <r>
    <s v="F1470"/>
    <x v="3"/>
    <s v="Abidjan"/>
    <x v="2"/>
    <x v="1"/>
    <x v="0"/>
    <n v="0.36"/>
    <n v="3324"/>
    <n v="2837"/>
    <n v="1"/>
    <x v="2"/>
    <n v="0.32"/>
    <x v="0"/>
    <n v="200"/>
    <n v="7"/>
    <n v="0.14630000000000001"/>
    <n v="14.63"/>
    <n v="6573"/>
    <n v="316"/>
    <s v="Processor"/>
    <s v="No"/>
    <n v="880755"/>
    <n v="84.737610387590607"/>
    <n v="99.977460420498403"/>
    <n v="128854.45649999997"/>
    <n v="751900.54350000003"/>
    <n v="887328"/>
  </r>
  <r>
    <s v="F0320"/>
    <x v="2"/>
    <s v="Atlantique"/>
    <x v="2"/>
    <x v="1"/>
    <x v="7"/>
    <n v="0.51"/>
    <n v="7211"/>
    <n v="4695"/>
    <n v="1"/>
    <x v="0"/>
    <n v="0.36"/>
    <x v="1"/>
    <n v="200"/>
    <n v="7"/>
    <n v="0.3488"/>
    <n v="34.880000000000003"/>
    <n v="11688"/>
    <n v="396"/>
    <s v="Local Market"/>
    <s v="No"/>
    <n v="1828740"/>
    <n v="64.706442631822597"/>
    <n v="99.989132962550016"/>
    <n v="637864.5120000001"/>
    <n v="1190875.4879999999"/>
    <n v="1840428"/>
  </r>
  <r>
    <s v="F0878"/>
    <x v="1"/>
    <s v="Lagos"/>
    <x v="0"/>
    <x v="0"/>
    <x v="6"/>
    <n v="1.54"/>
    <n v="25517"/>
    <n v="20597"/>
    <n v="46.7"/>
    <x v="2"/>
    <n v="1.34"/>
    <x v="0"/>
    <n v="2041"/>
    <n v="7"/>
    <n v="0.1928"/>
    <n v="19.28"/>
    <n v="33237"/>
    <n v="404"/>
    <s v="Local Market"/>
    <s v="No"/>
    <n v="8202699"/>
    <n v="80.394245812497815"/>
    <n v="99.975218360123236"/>
    <n v="1581480.3672000002"/>
    <n v="6621218.6327999998"/>
    <n v="8235936"/>
  </r>
  <r>
    <s v="F1306"/>
    <x v="3"/>
    <s v="Abidjan"/>
    <x v="3"/>
    <x v="0"/>
    <x v="0"/>
    <n v="0.53"/>
    <n v="6262"/>
    <n v="5561"/>
    <n v="1"/>
    <x v="2"/>
    <n v="0.76"/>
    <x v="2"/>
    <n v="200"/>
    <n v="3"/>
    <n v="0.1119"/>
    <n v="11.19"/>
    <n v="9064"/>
    <n v="333"/>
    <s v="Local Market"/>
    <s v="Yes"/>
    <n v="1824031"/>
    <n v="88.37086627261543"/>
    <n v="99.989089490724709"/>
    <n v="204109.06890000007"/>
    <n v="1619921.9310999999"/>
    <n v="1833095"/>
  </r>
  <r>
    <s v="F1276"/>
    <x v="1"/>
    <s v="Lagos"/>
    <x v="0"/>
    <x v="1"/>
    <x v="5"/>
    <n v="2.7"/>
    <n v="4006"/>
    <n v="3766"/>
    <n v="6.8"/>
    <x v="2"/>
    <n v="0.72"/>
    <x v="0"/>
    <n v="246"/>
    <n v="1"/>
    <n v="5.9900000000000002E-2"/>
    <n v="5.99"/>
    <n v="35440"/>
    <n v="232"/>
    <s v="Processor"/>
    <s v="Yes"/>
    <n v="829289"/>
    <n v="90.15709995848411"/>
    <n v="99.971551780962585"/>
    <n v="49674.41109999991"/>
    <n v="779614.58890000009"/>
    <n v="864729"/>
  </r>
  <r>
    <s v="F0685"/>
    <x v="3"/>
    <s v="Abidjan"/>
    <x v="0"/>
    <x v="0"/>
    <x v="6"/>
    <n v="1.06"/>
    <n v="11300"/>
    <n v="8962"/>
    <n v="7.7"/>
    <x v="0"/>
    <n v="0.65"/>
    <x v="0"/>
    <n v="1125"/>
    <n v="4"/>
    <n v="0.2069"/>
    <n v="20.69"/>
    <n v="22312"/>
    <n v="316"/>
    <s v="Local Market"/>
    <s v="No"/>
    <n v="2780236"/>
    <n v="78.678587185661058"/>
    <n v="99.959857957829797"/>
    <n v="575230.8284"/>
    <n v="2205005.1716"/>
    <n v="2802548"/>
  </r>
  <r>
    <s v="F0536"/>
    <x v="2"/>
    <s v="Zou"/>
    <x v="4"/>
    <x v="1"/>
    <x v="7"/>
    <n v="0.77"/>
    <n v="13044"/>
    <n v="9280"/>
    <n v="13.8"/>
    <x v="1"/>
    <n v="1.44"/>
    <x v="2"/>
    <n v="2484"/>
    <n v="3"/>
    <n v="0.28850000000000003"/>
    <n v="28.85"/>
    <n v="22527"/>
    <n v="448"/>
    <s v="Local Market"/>
    <s v="No"/>
    <n v="4090855"/>
    <n v="70.760345927025497"/>
    <n v="99.939611735549974"/>
    <n v="1180211.6675"/>
    <n v="2910643.3325"/>
    <n v="4113382"/>
  </r>
  <r>
    <s v="F0911"/>
    <x v="4"/>
    <s v="Eastern"/>
    <x v="3"/>
    <x v="0"/>
    <x v="4"/>
    <n v="7.17"/>
    <n v="13503"/>
    <n v="8520"/>
    <n v="23.4"/>
    <x v="0"/>
    <n v="1.75"/>
    <x v="2"/>
    <n v="3345"/>
    <n v="30"/>
    <n v="0.36899999999999999"/>
    <n v="36.9"/>
    <n v="158026"/>
    <n v="249"/>
    <s v="Local Market"/>
    <s v="Yes"/>
    <n v="1938895"/>
    <n v="58.3447228102537"/>
    <n v="99.840480399595407"/>
    <n v="715452.25499999989"/>
    <n v="1223442.7450000001"/>
    <n v="2096921"/>
  </r>
  <r>
    <s v="F0039"/>
    <x v="0"/>
    <s v="Kara"/>
    <x v="2"/>
    <x v="0"/>
    <x v="2"/>
    <n v="3.65"/>
    <n v="53515"/>
    <n v="44588"/>
    <n v="6.2"/>
    <x v="2"/>
    <n v="0.42"/>
    <x v="0"/>
    <n v="200"/>
    <n v="7"/>
    <n v="0.1668"/>
    <n v="16.68"/>
    <n v="40332"/>
    <n v="83"/>
    <s v="Local Market"/>
    <s v="Yes"/>
    <n v="3623264"/>
    <n v="82.402742136414602"/>
    <n v="99.994540882782928"/>
    <n v="604360.43520000018"/>
    <n v="3018903.5647999998"/>
    <n v="3663596"/>
  </r>
  <r>
    <s v="F0850"/>
    <x v="0"/>
    <s v="Savanes"/>
    <x v="0"/>
    <x v="1"/>
    <x v="0"/>
    <n v="2.21"/>
    <n v="20236"/>
    <n v="15891"/>
    <n v="1"/>
    <x v="2"/>
    <n v="0.72"/>
    <x v="2"/>
    <n v="200"/>
    <n v="14"/>
    <n v="0.2147"/>
    <n v="21.47"/>
    <n v="41596"/>
    <n v="294"/>
    <s v="Processor"/>
    <s v="No"/>
    <n v="4583439"/>
    <n v="77.823727749087297"/>
    <n v="99.995675708400043"/>
    <n v="984064.35330000008"/>
    <n v="3599374.6466999999"/>
    <n v="4625035"/>
  </r>
  <r>
    <s v="F1387"/>
    <x v="0"/>
    <s v="Plateaux"/>
    <x v="1"/>
    <x v="0"/>
    <x v="3"/>
    <n v="2.2400000000000002"/>
    <n v="7054"/>
    <n v="5641"/>
    <n v="23.9"/>
    <x v="1"/>
    <n v="1.91"/>
    <x v="0"/>
    <n v="4537"/>
    <n v="14"/>
    <n v="0.20030000000000001"/>
    <n v="20.03"/>
    <n v="48510"/>
    <n v="328"/>
    <s v="Local Market"/>
    <s v="No"/>
    <n v="1778699"/>
    <n v="77.846901492932659"/>
    <n v="99.751697807968327"/>
    <n v="356273.40969999996"/>
    <n v="1422425.5903"/>
    <n v="1827209"/>
  </r>
  <r>
    <s v="F1332"/>
    <x v="4"/>
    <s v="Ashanti"/>
    <x v="1"/>
    <x v="0"/>
    <x v="3"/>
    <n v="2.08"/>
    <n v="4631"/>
    <n v="4139"/>
    <n v="2.8"/>
    <x v="2"/>
    <n v="0.81"/>
    <x v="2"/>
    <n v="200"/>
    <n v="7"/>
    <n v="0.10619999999999999"/>
    <n v="10.62"/>
    <n v="61295"/>
    <n v="313"/>
    <s v="Local Market"/>
    <s v="No"/>
    <n v="1221057"/>
    <n v="85.107735364392923"/>
    <n v="99.984403658277913"/>
    <n v="129676.25340000005"/>
    <n v="1091380.7466"/>
    <n v="1282352"/>
  </r>
  <r>
    <s v="F1173"/>
    <x v="1"/>
    <s v="Lagos"/>
    <x v="2"/>
    <x v="1"/>
    <x v="1"/>
    <n v="13.74"/>
    <n v="71518"/>
    <n v="53953"/>
    <n v="12.3"/>
    <x v="2"/>
    <n v="0.39"/>
    <x v="0"/>
    <n v="475"/>
    <n v="5"/>
    <n v="0.24559999999999998"/>
    <n v="24.56"/>
    <n v="239870"/>
    <n v="346"/>
    <s v="Local Market"/>
    <s v="No"/>
    <n v="18240716"/>
    <n v="74.460821482608836"/>
    <n v="99.997429735182635"/>
    <n v="4479919.8496000003"/>
    <n v="13760796.1504"/>
    <n v="18480586"/>
  </r>
  <r>
    <s v="F0580"/>
    <x v="4"/>
    <s v="Ashanti"/>
    <x v="2"/>
    <x v="1"/>
    <x v="4"/>
    <n v="5.24"/>
    <n v="7897"/>
    <n v="6852"/>
    <n v="19.8"/>
    <x v="2"/>
    <n v="1.99"/>
    <x v="0"/>
    <n v="645"/>
    <n v="7"/>
    <n v="0.1323"/>
    <n v="13.23"/>
    <n v="60228"/>
    <n v="227"/>
    <s v="Processor"/>
    <s v="Yes"/>
    <n v="1478977"/>
    <n v="83.374751439866685"/>
    <n v="99.958095250470208"/>
    <n v="195668.65709999995"/>
    <n v="1283308.3429"/>
    <n v="1539205"/>
  </r>
  <r>
    <s v="F0430"/>
    <x v="1"/>
    <s v="Enugu"/>
    <x v="4"/>
    <x v="0"/>
    <x v="0"/>
    <n v="0.28999999999999998"/>
    <n v="3186"/>
    <n v="2705"/>
    <n v="41.3"/>
    <x v="1"/>
    <n v="1.79"/>
    <x v="1"/>
    <n v="11075"/>
    <n v="7"/>
    <n v="0.15090000000000001"/>
    <n v="15.09"/>
    <n v="4810"/>
    <n v="319"/>
    <s v="Processor"/>
    <s v="No"/>
    <n v="838382"/>
    <n v="84.425629773527248"/>
    <n v="98.686538771715107"/>
    <n v="126511.84380000003"/>
    <n v="711870.15619999997"/>
    <n v="843192"/>
  </r>
  <r>
    <s v="F0671"/>
    <x v="4"/>
    <s v="Eastern"/>
    <x v="2"/>
    <x v="0"/>
    <x v="3"/>
    <n v="1.56"/>
    <n v="5697"/>
    <n v="4993"/>
    <n v="9.9"/>
    <x v="4"/>
    <n v="1.21"/>
    <x v="2"/>
    <n v="2181"/>
    <n v="7"/>
    <n v="0.1234"/>
    <n v="12.34"/>
    <n v="40027"/>
    <n v="395"/>
    <s v="Export"/>
    <s v="Yes"/>
    <n v="1910305"/>
    <n v="85.860938701718482"/>
    <n v="99.888172885436944"/>
    <n v="235731.63699999987"/>
    <n v="1674573.3630000001"/>
    <n v="1950332"/>
  </r>
  <r>
    <s v="F0577"/>
    <x v="3"/>
    <s v="Sassandra"/>
    <x v="4"/>
    <x v="0"/>
    <x v="6"/>
    <n v="2.58"/>
    <n v="33796"/>
    <n v="27469"/>
    <n v="63.9"/>
    <x v="1"/>
    <n v="1.91"/>
    <x v="0"/>
    <n v="14882"/>
    <n v="2"/>
    <n v="0.18719999999999998"/>
    <n v="18.72"/>
    <n v="51490"/>
    <n v="326"/>
    <s v="Local Market"/>
    <s v="No"/>
    <n v="8798974"/>
    <n v="80.807131323284281"/>
    <n v="99.831850623876889"/>
    <n v="1647167.9328000005"/>
    <n v="7151806.0671999995"/>
    <n v="8850464"/>
  </r>
  <r>
    <s v="F0451"/>
    <x v="4"/>
    <s v="Central"/>
    <x v="0"/>
    <x v="0"/>
    <x v="0"/>
    <n v="0.96"/>
    <n v="9534"/>
    <n v="8066"/>
    <n v="5"/>
    <x v="0"/>
    <n v="0.61"/>
    <x v="2"/>
    <n v="741"/>
    <n v="7"/>
    <n v="0.15390000000000001"/>
    <n v="15.39"/>
    <n v="8831"/>
    <n v="303"/>
    <s v="Processor"/>
    <s v="No"/>
    <n v="2409987"/>
    <n v="84.301092546028684"/>
    <n v="99.96936520234263"/>
    <n v="370896.99930000002"/>
    <n v="2039090.0007"/>
    <n v="2418818"/>
  </r>
  <r>
    <s v="F1434"/>
    <x v="2"/>
    <s v="Atlantique"/>
    <x v="2"/>
    <x v="1"/>
    <x v="0"/>
    <n v="0.75"/>
    <n v="7058"/>
    <n v="2823"/>
    <n v="11.6"/>
    <x v="1"/>
    <n v="0.36"/>
    <x v="1"/>
    <n v="2570"/>
    <n v="60"/>
    <n v="0.6"/>
    <n v="60"/>
    <n v="11541"/>
    <n v="282"/>
    <s v="Export"/>
    <s v="Yes"/>
    <n v="774015"/>
    <n v="39.412339794998701"/>
    <n v="99.672843183681366"/>
    <n v="464409"/>
    <n v="309606"/>
    <n v="785556"/>
  </r>
  <r>
    <s v="F0962"/>
    <x v="1"/>
    <s v="Enugu"/>
    <x v="0"/>
    <x v="0"/>
    <x v="4"/>
    <n v="1.03"/>
    <n v="3306"/>
    <n v="1322"/>
    <n v="1.6"/>
    <x v="1"/>
    <n v="0.77"/>
    <x v="0"/>
    <n v="476"/>
    <n v="60"/>
    <n v="0.6"/>
    <n v="60"/>
    <n v="19634"/>
    <n v="269"/>
    <s v="Local Market"/>
    <s v="No"/>
    <n v="331952"/>
    <n v="37.766236425796251"/>
    <n v="99.864613494280206"/>
    <n v="199171.19999999998"/>
    <n v="132780.80000000002"/>
    <n v="351586"/>
  </r>
  <r>
    <s v="F0061"/>
    <x v="1"/>
    <s v="Kano"/>
    <x v="3"/>
    <x v="0"/>
    <x v="4"/>
    <n v="4.2699999999999996"/>
    <n v="9282"/>
    <n v="6964"/>
    <n v="17.7"/>
    <x v="1"/>
    <n v="1.07"/>
    <x v="0"/>
    <n v="5411"/>
    <n v="14"/>
    <n v="0.24969999999999998"/>
    <n v="24.97"/>
    <n v="71848"/>
    <n v="277"/>
    <s v="Local Market"/>
    <s v="No"/>
    <n v="1832479"/>
    <n v="72.199207053200425"/>
    <n v="99.715857623191823"/>
    <n v="457570.00630000001"/>
    <n v="1374908.9937"/>
    <n v="1904327"/>
  </r>
  <r>
    <s v="F0472"/>
    <x v="3"/>
    <s v="Korhogo"/>
    <x v="4"/>
    <x v="0"/>
    <x v="1"/>
    <n v="0.81"/>
    <n v="8731"/>
    <n v="6673"/>
    <n v="9.1"/>
    <x v="1"/>
    <n v="0.88"/>
    <x v="0"/>
    <n v="2216"/>
    <n v="3"/>
    <n v="0.23569999999999999"/>
    <n v="23.57"/>
    <n v="13597"/>
    <n v="239"/>
    <s v="Local Market"/>
    <s v="Yes"/>
    <n v="1563086"/>
    <n v="75.770882910515297"/>
    <n v="99.859451773121165"/>
    <n v="368419.3702"/>
    <n v="1194666.6298"/>
    <n v="1576683"/>
  </r>
  <r>
    <s v="F0830"/>
    <x v="0"/>
    <s v="Plateaux"/>
    <x v="4"/>
    <x v="1"/>
    <x v="4"/>
    <n v="1.7"/>
    <n v="2664"/>
    <n v="2104"/>
    <n v="72.900000000000006"/>
    <x v="0"/>
    <n v="1.73"/>
    <x v="2"/>
    <n v="9194"/>
    <n v="14"/>
    <n v="0.21"/>
    <n v="21"/>
    <n v="28660"/>
    <n v="218"/>
    <s v="Local Market"/>
    <s v="No"/>
    <n v="416232"/>
    <n v="73.910809814516782"/>
    <n v="97.933431034947802"/>
    <n v="87408.719999999972"/>
    <n v="328823.28000000003"/>
    <n v="444892"/>
  </r>
  <r>
    <s v="F1480"/>
    <x v="1"/>
    <s v="Rivers"/>
    <x v="4"/>
    <x v="1"/>
    <x v="5"/>
    <n v="1.06"/>
    <n v="1945"/>
    <n v="1486"/>
    <n v="4"/>
    <x v="0"/>
    <n v="0.54"/>
    <x v="0"/>
    <n v="715"/>
    <n v="14"/>
    <n v="0.23569999999999999"/>
    <n v="23.57"/>
    <n v="11212"/>
    <n v="288"/>
    <s v="Local Market"/>
    <s v="No"/>
    <n v="411762"/>
    <n v="74.404028758268822"/>
    <n v="99.830958876904958"/>
    <n v="97052.303400000033"/>
    <n v="314709.69659999997"/>
    <n v="422974"/>
  </r>
  <r>
    <s v="F0444"/>
    <x v="2"/>
    <s v="Zou"/>
    <x v="3"/>
    <x v="0"/>
    <x v="1"/>
    <n v="0.94"/>
    <n v="10645"/>
    <n v="8889"/>
    <n v="75.2"/>
    <x v="0"/>
    <n v="1.96"/>
    <x v="2"/>
    <n v="10957"/>
    <n v="1"/>
    <n v="0.16489999999999999"/>
    <n v="16.489999999999998"/>
    <n v="22452"/>
    <n v="235"/>
    <s v="Local Market"/>
    <s v="No"/>
    <n v="2034617"/>
    <n v="82.598525217190087"/>
    <n v="99.46734893190262"/>
    <n v="335508.34330000007"/>
    <n v="1699108.6566999999"/>
    <n v="2057069"/>
  </r>
  <r>
    <s v="F1090"/>
    <x v="2"/>
    <s v="Borgou"/>
    <x v="4"/>
    <x v="0"/>
    <x v="7"/>
    <n v="3.55"/>
    <n v="60236"/>
    <n v="44574"/>
    <n v="5.7"/>
    <x v="2"/>
    <n v="0.47"/>
    <x v="0"/>
    <n v="221"/>
    <n v="2"/>
    <n v="0.26"/>
    <n v="26"/>
    <n v="95758"/>
    <n v="357"/>
    <s v="Local Market"/>
    <s v="Yes"/>
    <n v="15657810"/>
    <n v="73.550191296346327"/>
    <n v="99.998597143199561"/>
    <n v="4071030.5999999996"/>
    <n v="11586779.4"/>
    <n v="15753568"/>
  </r>
  <r>
    <s v="F0729"/>
    <x v="0"/>
    <s v="Kara"/>
    <x v="1"/>
    <x v="0"/>
    <x v="6"/>
    <n v="0.78"/>
    <n v="11808"/>
    <n v="9721"/>
    <n v="69.3"/>
    <x v="1"/>
    <n v="1.86"/>
    <x v="0"/>
    <n v="14748"/>
    <n v="3"/>
    <n v="0.17670000000000002"/>
    <n v="17.670000000000002"/>
    <n v="27304"/>
    <n v="280"/>
    <s v="Local Market"/>
    <s v="No"/>
    <n v="2652610"/>
    <n v="81.491190127742897"/>
    <n v="99.449683833137925"/>
    <n v="468716.18700000038"/>
    <n v="2183893.8129999996"/>
    <n v="2679914"/>
  </r>
  <r>
    <s v="F0388"/>
    <x v="1"/>
    <s v="Ogun"/>
    <x v="1"/>
    <x v="0"/>
    <x v="4"/>
    <n v="1.78"/>
    <n v="3017"/>
    <n v="2554"/>
    <n v="6.9"/>
    <x v="2"/>
    <n v="1.45"/>
    <x v="0"/>
    <n v="265"/>
    <n v="7"/>
    <n v="0.15329999999999999"/>
    <n v="15.33"/>
    <n v="23069"/>
    <n v="224"/>
    <s v="Local Market"/>
    <s v="No"/>
    <n v="543042"/>
    <n v="81.219700977370152"/>
    <n v="99.953189392186331"/>
    <n v="83248.338600000017"/>
    <n v="459793.66139999998"/>
    <n v="566111"/>
  </r>
  <r>
    <s v="F0031"/>
    <x v="3"/>
    <s v="Sassandra"/>
    <x v="1"/>
    <x v="0"/>
    <x v="2"/>
    <n v="5.36"/>
    <n v="40222"/>
    <n v="24820"/>
    <n v="61.6"/>
    <x v="1"/>
    <n v="2.7"/>
    <x v="2"/>
    <n v="13716"/>
    <n v="30"/>
    <n v="0.38290000000000002"/>
    <n v="38.29"/>
    <n v="60475"/>
    <n v="75"/>
    <s v="Local Market"/>
    <s v="No"/>
    <n v="1768694"/>
    <n v="59.669777226707865"/>
    <n v="99.250151298212458"/>
    <n v="677232.93259999994"/>
    <n v="1091461.0674000001"/>
    <n v="1829169"/>
  </r>
  <r>
    <s v="F1111"/>
    <x v="3"/>
    <s v="Abidjan"/>
    <x v="2"/>
    <x v="0"/>
    <x v="0"/>
    <n v="3.48"/>
    <n v="22672"/>
    <n v="19584"/>
    <n v="16.100000000000001"/>
    <x v="1"/>
    <n v="1.25"/>
    <x v="0"/>
    <n v="4380"/>
    <n v="7"/>
    <n v="0.13619999999999999"/>
    <n v="13.62"/>
    <n v="42509"/>
    <n v="312"/>
    <s v="Processor"/>
    <s v="No"/>
    <n v="6002217"/>
    <n v="85.77254030372923"/>
    <n v="99.927540139950096"/>
    <n v="817501.95540000033"/>
    <n v="5184715.0445999997"/>
    <n v="6044726"/>
  </r>
  <r>
    <s v="F0285"/>
    <x v="1"/>
    <s v="Enugu"/>
    <x v="3"/>
    <x v="0"/>
    <x v="3"/>
    <n v="0.88"/>
    <n v="1757"/>
    <n v="1405"/>
    <n v="49.3"/>
    <x v="3"/>
    <n v="3.24"/>
    <x v="0"/>
    <n v="8591"/>
    <n v="14"/>
    <n v="0.19989999999999999"/>
    <n v="19.989999999999998"/>
    <n v="21852"/>
    <n v="399"/>
    <s v="Local Market"/>
    <s v="Yes"/>
    <n v="524547"/>
    <n v="76.810179868557611"/>
    <n v="98.427705760808493"/>
    <n v="104856.94529999996"/>
    <n v="419690.05470000004"/>
    <n v="546399"/>
  </r>
  <r>
    <s v="F1339"/>
    <x v="0"/>
    <s v="Savanes"/>
    <x v="4"/>
    <x v="1"/>
    <x v="4"/>
    <n v="0.86"/>
    <n v="1353"/>
    <n v="1045"/>
    <n v="29.6"/>
    <x v="1"/>
    <n v="1.17"/>
    <x v="0"/>
    <n v="5789"/>
    <n v="14"/>
    <n v="0.22719999999999999"/>
    <n v="22.72"/>
    <n v="16445"/>
    <n v="270"/>
    <s v="Processor"/>
    <s v="No"/>
    <n v="257095"/>
    <n v="72.633989910067996"/>
    <n v="97.883673320172548"/>
    <n v="58411.983999999997"/>
    <n v="198683.016"/>
    <n v="273540"/>
  </r>
  <r>
    <s v="F0476"/>
    <x v="4"/>
    <s v="Ashanti"/>
    <x v="1"/>
    <x v="1"/>
    <x v="1"/>
    <n v="0.95"/>
    <n v="9578"/>
    <n v="7390"/>
    <n v="4"/>
    <x v="1"/>
    <n v="0.62"/>
    <x v="2"/>
    <n v="964"/>
    <n v="3"/>
    <n v="0.22839999999999999"/>
    <n v="22.84"/>
    <n v="13271"/>
    <n v="245"/>
    <s v="Local Market"/>
    <s v="Yes"/>
    <n v="1778210"/>
    <n v="76.588411264199848"/>
    <n v="99.946189772595972"/>
    <n v="406143.16399999987"/>
    <n v="1372066.8360000001"/>
    <n v="1791481"/>
  </r>
  <r>
    <s v="F1450"/>
    <x v="4"/>
    <s v="Ashanti"/>
    <x v="1"/>
    <x v="0"/>
    <x v="7"/>
    <n v="0.49"/>
    <n v="9050"/>
    <n v="6498"/>
    <n v="2.4"/>
    <x v="2"/>
    <n v="1.02"/>
    <x v="1"/>
    <n v="200"/>
    <n v="2"/>
    <n v="0.28190000000000004"/>
    <n v="28.19"/>
    <n v="17652"/>
    <n v="283"/>
    <s v="Local Market"/>
    <s v="No"/>
    <n v="1802693"/>
    <n v="71.113653911758476"/>
    <n v="99.989013071697954"/>
    <n v="508179.15670000017"/>
    <n v="1294513.8432999998"/>
    <n v="1820345"/>
  </r>
  <r>
    <s v="F1458"/>
    <x v="1"/>
    <s v="Rivers"/>
    <x v="3"/>
    <x v="0"/>
    <x v="2"/>
    <n v="1.91"/>
    <n v="21667"/>
    <n v="19448"/>
    <n v="46"/>
    <x v="0"/>
    <n v="2.19"/>
    <x v="2"/>
    <n v="7838"/>
    <n v="3"/>
    <n v="0.1024"/>
    <n v="10.24"/>
    <n v="17217"/>
    <n v="101"/>
    <s v="Local Market"/>
    <s v="Yes"/>
    <n v="1919551"/>
    <n v="88.962073805432553"/>
    <n v="99.59530516819774"/>
    <n v="196562.02240000013"/>
    <n v="1722988.9775999999"/>
    <n v="1936768"/>
  </r>
  <r>
    <s v="F0701"/>
    <x v="4"/>
    <s v="Greater Accra"/>
    <x v="1"/>
    <x v="1"/>
    <x v="3"/>
    <n v="0.66"/>
    <n v="1685"/>
    <n v="1059"/>
    <n v="3.1"/>
    <x v="2"/>
    <n v="1.1000000000000001"/>
    <x v="0"/>
    <n v="200"/>
    <n v="30"/>
    <n v="0.3715"/>
    <n v="37.15"/>
    <n v="13656"/>
    <n v="343"/>
    <s v="Local Market"/>
    <s v="No"/>
    <n v="345749"/>
    <n v="60.461943072578293"/>
    <n v="99.944352471445868"/>
    <n v="128445.75349999999"/>
    <n v="217303.24650000001"/>
    <n v="359405"/>
  </r>
  <r>
    <s v="F1297"/>
    <x v="1"/>
    <s v="Rivers"/>
    <x v="2"/>
    <x v="1"/>
    <x v="3"/>
    <n v="2.5099999999999998"/>
    <n v="7712"/>
    <n v="4899"/>
    <n v="7.6"/>
    <x v="2"/>
    <n v="0.64"/>
    <x v="2"/>
    <n v="300"/>
    <n v="30"/>
    <n v="0.36469999999999997"/>
    <n v="36.47"/>
    <n v="36675"/>
    <n v="412"/>
    <s v="Local Market"/>
    <s v="Yes"/>
    <n v="1961230"/>
    <n v="62.363797027386191"/>
    <n v="99.984984271023905"/>
    <n v="715260.58100000001"/>
    <n v="1245969.419"/>
    <n v="1997905"/>
  </r>
  <r>
    <s v="F0435"/>
    <x v="2"/>
    <s v="Mono"/>
    <x v="2"/>
    <x v="0"/>
    <x v="2"/>
    <n v="0.73"/>
    <n v="6394"/>
    <n v="4707"/>
    <n v="10.199999999999999"/>
    <x v="0"/>
    <n v="1.76"/>
    <x v="1"/>
    <n v="1529"/>
    <n v="14"/>
    <n v="0.26369999999999999"/>
    <n v="26.37"/>
    <n v="5281"/>
    <n v="107"/>
    <s v="Local Market"/>
    <s v="No"/>
    <n v="491803"/>
    <n v="72.847757904096682"/>
    <n v="99.692406112447799"/>
    <n v="129688.45110000001"/>
    <n v="362114.54889999999"/>
    <n v="497084"/>
  </r>
  <r>
    <s v="F1188"/>
    <x v="0"/>
    <s v="Kara"/>
    <x v="0"/>
    <x v="0"/>
    <x v="7"/>
    <n v="0.86"/>
    <n v="13903"/>
    <n v="10026"/>
    <n v="9.1"/>
    <x v="1"/>
    <n v="1.24"/>
    <x v="2"/>
    <n v="1754"/>
    <n v="3"/>
    <n v="0.27879999999999999"/>
    <n v="27.88"/>
    <n v="18087"/>
    <n v="419"/>
    <s v="Local Market"/>
    <s v="Yes"/>
    <n v="4139045"/>
    <n v="71.806217700087473"/>
    <n v="99.957807449943857"/>
    <n v="1153965.7459999998"/>
    <n v="2985079.2540000002"/>
    <n v="4157132"/>
  </r>
  <r>
    <s v="F0070"/>
    <x v="0"/>
    <s v="Central"/>
    <x v="4"/>
    <x v="0"/>
    <x v="4"/>
    <n v="2.23"/>
    <n v="3757"/>
    <n v="3044"/>
    <n v="45.6"/>
    <x v="3"/>
    <n v="1.96"/>
    <x v="0"/>
    <n v="6032"/>
    <n v="14"/>
    <n v="0.18960000000000002"/>
    <n v="18.96"/>
    <n v="52579"/>
    <n v="218"/>
    <s v="Local Market"/>
    <s v="No"/>
    <n v="598346"/>
    <n v="74.493927626070601"/>
    <n v="99.073318738717973"/>
    <n v="113446.40159999998"/>
    <n v="484899.59840000002"/>
    <n v="650925"/>
  </r>
  <r>
    <s v="F0699"/>
    <x v="3"/>
    <s v="Abidjan"/>
    <x v="4"/>
    <x v="0"/>
    <x v="0"/>
    <n v="3.97"/>
    <n v="38192"/>
    <n v="28143"/>
    <n v="60.7"/>
    <x v="1"/>
    <n v="2.4700000000000002"/>
    <x v="1"/>
    <n v="13192"/>
    <n v="14"/>
    <n v="0.2631"/>
    <n v="26.31"/>
    <n v="65637"/>
    <n v="365"/>
    <s v="Local Market"/>
    <s v="Yes"/>
    <n v="10090645"/>
    <n v="73.213763663710793"/>
    <n v="99.870109947715108"/>
    <n v="2654848.6995000001"/>
    <n v="7435796.3004999999"/>
    <n v="10156282"/>
  </r>
  <r>
    <s v="F0002"/>
    <x v="2"/>
    <s v="Zou"/>
    <x v="2"/>
    <x v="0"/>
    <x v="5"/>
    <n v="2.84"/>
    <n v="6158"/>
    <n v="3788"/>
    <n v="14.5"/>
    <x v="3"/>
    <n v="1.86"/>
    <x v="0"/>
    <n v="1880"/>
    <n v="30"/>
    <n v="0.38479999999999998"/>
    <n v="38.479999999999997"/>
    <n v="42829"/>
    <n v="241"/>
    <s v="Local Market"/>
    <s v="Yes"/>
    <n v="859070"/>
    <n v="58.598564140774066"/>
    <n v="99.791550938630607"/>
    <n v="330570.13600000006"/>
    <n v="528499.86399999994"/>
    <n v="901899"/>
  </r>
  <r>
    <s v="F0331"/>
    <x v="2"/>
    <s v="Atlantique"/>
    <x v="0"/>
    <x v="1"/>
    <x v="4"/>
    <n v="0.61"/>
    <n v="921"/>
    <n v="592"/>
    <n v="8.1"/>
    <x v="2"/>
    <n v="0.93"/>
    <x v="0"/>
    <n v="306"/>
    <n v="30"/>
    <n v="0.35619999999999996"/>
    <n v="35.619999999999997"/>
    <n v="9742"/>
    <n v="196"/>
    <s v="Local Market"/>
    <s v="No"/>
    <n v="104824"/>
    <n v="58.905514026849147"/>
    <n v="99.732905050363982"/>
    <n v="37338.308799999999"/>
    <n v="67485.691200000001"/>
    <n v="114566"/>
  </r>
  <r>
    <s v="F1224"/>
    <x v="1"/>
    <s v="Lagos"/>
    <x v="1"/>
    <x v="1"/>
    <x v="6"/>
    <n v="0.33"/>
    <n v="5059"/>
    <n v="3880"/>
    <n v="7.3"/>
    <x v="2"/>
    <n v="0.83"/>
    <x v="1"/>
    <n v="287"/>
    <n v="7"/>
    <n v="0.23300000000000001"/>
    <n v="23.3"/>
    <n v="5341"/>
    <n v="298"/>
    <s v="Local Market"/>
    <s v="No"/>
    <n v="1139050"/>
    <n v="76.342032574530904"/>
    <n v="99.974921158939551"/>
    <n v="265398.65000000002"/>
    <n v="873651.35"/>
    <n v="1144391"/>
  </r>
  <r>
    <s v="F0452"/>
    <x v="1"/>
    <s v="Ogun"/>
    <x v="1"/>
    <x v="0"/>
    <x v="6"/>
    <n v="0.43"/>
    <n v="6624"/>
    <n v="5285"/>
    <n v="47.1"/>
    <x v="0"/>
    <n v="2.08"/>
    <x v="2"/>
    <n v="8099"/>
    <n v="7"/>
    <n v="0.20199999999999999"/>
    <n v="20.2"/>
    <n v="11941"/>
    <n v="354"/>
    <s v="Local Market"/>
    <s v="Yes"/>
    <n v="1832142"/>
    <n v="79.283270655388066"/>
    <n v="99.560811525294696"/>
    <n v="370092.68399999989"/>
    <n v="1462049.3160000001"/>
    <n v="1844083"/>
  </r>
  <r>
    <s v="F1109"/>
    <x v="1"/>
    <s v="Katsina"/>
    <x v="0"/>
    <x v="0"/>
    <x v="1"/>
    <n v="2.63"/>
    <n v="16923"/>
    <n v="13519"/>
    <n v="32.200000000000003"/>
    <x v="1"/>
    <n v="1.94"/>
    <x v="0"/>
    <n v="7536"/>
    <n v="3"/>
    <n v="0.2011"/>
    <n v="20.11"/>
    <n v="49183"/>
    <n v="279"/>
    <s v="Local Market"/>
    <s v="Yes"/>
    <n v="3677364"/>
    <n v="78.835611079103515"/>
    <n v="99.797775259509677"/>
    <n v="739517.90040000016"/>
    <n v="2937846.0995999998"/>
    <n v="3726547"/>
  </r>
  <r>
    <s v="F1186"/>
    <x v="4"/>
    <s v="Eastern"/>
    <x v="2"/>
    <x v="1"/>
    <x v="2"/>
    <n v="0.78"/>
    <n v="5091"/>
    <n v="2036"/>
    <n v="74.3"/>
    <x v="1"/>
    <n v="2.84"/>
    <x v="2"/>
    <n v="15046"/>
    <n v="60"/>
    <n v="0.6"/>
    <n v="60"/>
    <n v="4668"/>
    <n v="78"/>
    <s v="Local Market"/>
    <s v="No"/>
    <n v="137506"/>
    <n v="38.686679702336576"/>
    <n v="89.417193017007321"/>
    <n v="82503.600000000006"/>
    <n v="55002.400000000001"/>
    <n v="142174"/>
  </r>
  <r>
    <s v="F0697"/>
    <x v="0"/>
    <s v="Plateaux"/>
    <x v="2"/>
    <x v="0"/>
    <x v="0"/>
    <n v="6.67"/>
    <n v="70696"/>
    <n v="55418"/>
    <n v="33.5"/>
    <x v="0"/>
    <n v="1.72"/>
    <x v="2"/>
    <n v="3703"/>
    <n v="14"/>
    <n v="0.21609999999999999"/>
    <n v="21.61"/>
    <n v="72856"/>
    <n v="314"/>
    <s v="Export"/>
    <s v="Yes"/>
    <n v="17150681"/>
    <n v="78.058408304287326"/>
    <n v="99.978500351002225"/>
    <n v="3706262.1640999988"/>
    <n v="13444418.835900001"/>
    <n v="17223537"/>
  </r>
  <r>
    <s v="F0214"/>
    <x v="3"/>
    <s v="Korhogo"/>
    <x v="4"/>
    <x v="1"/>
    <x v="1"/>
    <n v="3.76"/>
    <n v="22336"/>
    <n v="16454"/>
    <n v="160.30000000000001"/>
    <x v="1"/>
    <n v="5.78"/>
    <x v="1"/>
    <n v="39508"/>
    <n v="4"/>
    <n v="0.26329999999999998"/>
    <n v="26.33"/>
    <n v="76592"/>
    <n v="298"/>
    <s v="Local Market"/>
    <s v="No"/>
    <n v="4738160"/>
    <n v="72.498074085643466"/>
    <n v="99.179438525598002"/>
    <n v="1247557.5279999999"/>
    <n v="3490602.4720000001"/>
    <n v="4814752"/>
  </r>
  <r>
    <s v="F1114"/>
    <x v="3"/>
    <s v="Abidjan"/>
    <x v="2"/>
    <x v="0"/>
    <x v="3"/>
    <n v="1.75"/>
    <n v="5970"/>
    <n v="5271"/>
    <n v="70"/>
    <x v="3"/>
    <n v="4.5"/>
    <x v="1"/>
    <n v="10967"/>
    <n v="3"/>
    <n v="0.11699999999999999"/>
    <n v="11.7"/>
    <n v="52374"/>
    <n v="370"/>
    <s v="Processor"/>
    <s v="No"/>
    <n v="1867427"/>
    <n v="85.891091889211438"/>
    <n v="99.428742874912558"/>
    <n v="218488.95900000003"/>
    <n v="1648938.041"/>
    <n v="1919801"/>
  </r>
  <r>
    <s v="F0251"/>
    <x v="0"/>
    <s v="Savanes"/>
    <x v="1"/>
    <x v="0"/>
    <x v="7"/>
    <n v="0.32"/>
    <n v="5730"/>
    <n v="4195"/>
    <n v="14.9"/>
    <x v="1"/>
    <n v="1.2"/>
    <x v="0"/>
    <n v="3280"/>
    <n v="1"/>
    <n v="0.26780000000000004"/>
    <n v="26.78"/>
    <n v="11442"/>
    <n v="292"/>
    <s v="Local Market"/>
    <s v="No"/>
    <n v="1197969"/>
    <n v="72.527279956937718"/>
    <n v="99.728793602836419"/>
    <n v="320816.09820000001"/>
    <n v="877152.90179999999"/>
    <n v="1209411"/>
  </r>
  <r>
    <s v="F1448"/>
    <x v="4"/>
    <s v="Central"/>
    <x v="3"/>
    <x v="0"/>
    <x v="2"/>
    <n v="1.0900000000000001"/>
    <n v="15335"/>
    <n v="13893"/>
    <n v="50.4"/>
    <x v="4"/>
    <n v="2.08"/>
    <x v="2"/>
    <n v="9699"/>
    <n v="7"/>
    <n v="9.4E-2"/>
    <n v="9.4"/>
    <n v="9238"/>
    <n v="91"/>
    <s v="Local Market"/>
    <s v="Yes"/>
    <n v="1232684"/>
    <n v="89.9260745843942"/>
    <n v="99.219033079372139"/>
    <n v="115872.29599999986"/>
    <n v="1116811.7040000001"/>
    <n v="1241922"/>
  </r>
  <r>
    <s v="F0090"/>
    <x v="1"/>
    <s v="Lagos"/>
    <x v="0"/>
    <x v="0"/>
    <x v="3"/>
    <n v="4.92"/>
    <n v="9877"/>
    <n v="6330"/>
    <n v="36.1"/>
    <x v="2"/>
    <n v="1.74"/>
    <x v="0"/>
    <n v="1748"/>
    <n v="30"/>
    <n v="0.35909999999999997"/>
    <n v="35.909999999999997"/>
    <n v="140785"/>
    <n v="414"/>
    <s v="Local Market"/>
    <s v="No"/>
    <n v="2451881"/>
    <n v="60.609833002014149"/>
    <n v="99.93257905183313"/>
    <n v="880470.46710000001"/>
    <n v="1571410.5329"/>
    <n v="2592666"/>
  </r>
  <r>
    <s v="F0367"/>
    <x v="3"/>
    <s v="Abidjan"/>
    <x v="1"/>
    <x v="0"/>
    <x v="4"/>
    <n v="0.99"/>
    <n v="2159"/>
    <n v="1743"/>
    <n v="14.8"/>
    <x v="2"/>
    <n v="1.03"/>
    <x v="2"/>
    <n v="658"/>
    <n v="14"/>
    <n v="0.1925"/>
    <n v="19.25"/>
    <n v="22244"/>
    <n v="195"/>
    <s v="Local Market"/>
    <s v="Yes"/>
    <n v="313585"/>
    <n v="75.401435700907314"/>
    <n v="99.804066950739809"/>
    <n v="60365.112499999988"/>
    <n v="253219.88750000001"/>
    <n v="335829"/>
  </r>
  <r>
    <s v="F1209"/>
    <x v="1"/>
    <s v="Ogun"/>
    <x v="2"/>
    <x v="0"/>
    <x v="0"/>
    <n v="0.53"/>
    <n v="4822"/>
    <n v="3788"/>
    <n v="25.2"/>
    <x v="1"/>
    <n v="1.1200000000000001"/>
    <x v="0"/>
    <n v="7320"/>
    <n v="14"/>
    <n v="0.21429999999999999"/>
    <n v="21.43"/>
    <n v="4957"/>
    <n v="368"/>
    <s v="Processor"/>
    <s v="No"/>
    <n v="1367768"/>
    <n v="78.286278577282431"/>
    <n v="99.466754084029944"/>
    <n v="293112.68239999982"/>
    <n v="1074655.3176000002"/>
    <n v="1372725"/>
  </r>
  <r>
    <s v="F1395"/>
    <x v="3"/>
    <s v="Sassandra"/>
    <x v="3"/>
    <x v="0"/>
    <x v="5"/>
    <n v="1.1499999999999999"/>
    <n v="2027"/>
    <n v="1754"/>
    <n v="36.1"/>
    <x v="1"/>
    <n v="1.1599999999999999"/>
    <x v="2"/>
    <n v="9948"/>
    <n v="7"/>
    <n v="0.13449999999999998"/>
    <n v="13.45"/>
    <n v="14548"/>
    <n v="221"/>
    <s v="Local Market"/>
    <s v="Yes"/>
    <n v="359262"/>
    <n v="83.181632647601717"/>
    <n v="97.338754982477724"/>
    <n v="48320.739000000001"/>
    <n v="310941.261"/>
    <n v="373810"/>
  </r>
  <r>
    <s v="F1224"/>
    <x v="4"/>
    <s v="Ashanti"/>
    <x v="3"/>
    <x v="1"/>
    <x v="2"/>
    <n v="0.9"/>
    <n v="7841"/>
    <n v="6368"/>
    <n v="8.8000000000000007"/>
    <x v="1"/>
    <n v="0.78"/>
    <x v="2"/>
    <n v="1918"/>
    <n v="14"/>
    <n v="0.18780000000000002"/>
    <n v="18.78"/>
    <n v="7947"/>
    <n v="83"/>
    <s v="Local Market"/>
    <s v="No"/>
    <n v="513394"/>
    <n v="79.981932516337679"/>
    <n v="99.632102596956699"/>
    <n v="96415.393199999991"/>
    <n v="416978.60680000001"/>
    <n v="521341"/>
  </r>
  <r>
    <s v="F0356"/>
    <x v="1"/>
    <s v="Oyo"/>
    <x v="2"/>
    <x v="1"/>
    <x v="4"/>
    <n v="6.22"/>
    <n v="8708"/>
    <n v="7002"/>
    <n v="10.6"/>
    <x v="0"/>
    <n v="1.25"/>
    <x v="0"/>
    <n v="1984"/>
    <n v="7"/>
    <n v="0.19589999999999999"/>
    <n v="19.59"/>
    <n v="108575"/>
    <n v="287"/>
    <s v="Local Market"/>
    <s v="Yes"/>
    <n v="1878920"/>
    <n v="76.017276622079564"/>
    <n v="99.900175849498993"/>
    <n v="368080.42799999984"/>
    <n v="1510839.5720000002"/>
    <n v="1987495"/>
  </r>
  <r>
    <s v="F0543"/>
    <x v="3"/>
    <s v="Abidjan"/>
    <x v="4"/>
    <x v="0"/>
    <x v="5"/>
    <n v="1.48"/>
    <n v="2049"/>
    <n v="1714"/>
    <n v="21.6"/>
    <x v="0"/>
    <n v="1.78"/>
    <x v="1"/>
    <n v="3774"/>
    <n v="7"/>
    <n v="0.16329999999999997"/>
    <n v="16.329999999999998"/>
    <n v="13486"/>
    <n v="241"/>
    <s v="Processor"/>
    <s v="Yes"/>
    <n v="391684"/>
    <n v="80.885061282918286"/>
    <n v="99.068539131722488"/>
    <n v="63961.997199999983"/>
    <n v="327722.00280000002"/>
    <n v="405170"/>
  </r>
  <r>
    <s v="F0140"/>
    <x v="1"/>
    <s v="Oyo"/>
    <x v="3"/>
    <x v="1"/>
    <x v="3"/>
    <n v="3.76"/>
    <n v="9903"/>
    <n v="8015"/>
    <n v="62.3"/>
    <x v="1"/>
    <n v="2.2799999999999998"/>
    <x v="0"/>
    <n v="16066"/>
    <n v="14"/>
    <n v="0.19059999999999999"/>
    <n v="19.059999999999999"/>
    <n v="82328"/>
    <n v="394"/>
    <s v="Local Market"/>
    <s v="Yes"/>
    <n v="3027937"/>
    <n v="78.797536795096235"/>
    <n v="99.483452374636883"/>
    <n v="577124.79220000003"/>
    <n v="2450812.2078"/>
    <n v="3110265"/>
  </r>
  <r>
    <s v="F0544"/>
    <x v="1"/>
    <s v="Kaduna"/>
    <x v="1"/>
    <x v="1"/>
    <x v="6"/>
    <n v="2"/>
    <n v="31034"/>
    <n v="23725"/>
    <n v="6.5"/>
    <x v="1"/>
    <n v="0.79"/>
    <x v="0"/>
    <n v="1681"/>
    <n v="7"/>
    <n v="0.23550000000000001"/>
    <n v="23.55"/>
    <n v="44986"/>
    <n v="346"/>
    <s v="Local Market"/>
    <s v="No"/>
    <n v="8080095"/>
    <n v="76.026720564385755"/>
    <n v="99.979310975484424"/>
    <n v="1902862.3725000005"/>
    <n v="6177232.6274999995"/>
    <n v="8125081"/>
  </r>
  <r>
    <s v="F0307"/>
    <x v="4"/>
    <s v="Central"/>
    <x v="1"/>
    <x v="0"/>
    <x v="2"/>
    <n v="6.36"/>
    <n v="46488"/>
    <n v="28013"/>
    <n v="65.900000000000006"/>
    <x v="0"/>
    <n v="3.35"/>
    <x v="1"/>
    <n v="9612"/>
    <n v="30"/>
    <n v="0.39740000000000003"/>
    <n v="39.74"/>
    <n v="71869"/>
    <n v="83"/>
    <s v="Local Market"/>
    <s v="No"/>
    <n v="2220348"/>
    <n v="58.370638765876002"/>
    <n v="99.580667973407401"/>
    <n v="882366.29520000005"/>
    <n v="1337981.7047999999"/>
    <n v="2292217"/>
  </r>
  <r>
    <s v="F1018"/>
    <x v="2"/>
    <s v="Borgou"/>
    <x v="2"/>
    <x v="0"/>
    <x v="2"/>
    <n v="0.71"/>
    <n v="5328"/>
    <n v="3108"/>
    <n v="23.6"/>
    <x v="1"/>
    <n v="0.78"/>
    <x v="2"/>
    <n v="5162"/>
    <n v="30"/>
    <n v="0.41659999999999997"/>
    <n v="41.66"/>
    <n v="7225"/>
    <n v="110"/>
    <s v="Processor"/>
    <s v="No"/>
    <n v="326075"/>
    <n v="57.075354035403535"/>
    <n v="98.451245124512454"/>
    <n v="135842.845"/>
    <n v="190232.155"/>
    <n v="333300"/>
  </r>
  <r>
    <s v="F1290"/>
    <x v="4"/>
    <s v="Ashanti"/>
    <x v="0"/>
    <x v="0"/>
    <x v="6"/>
    <n v="1.1100000000000001"/>
    <n v="17899"/>
    <n v="14482"/>
    <n v="9.5"/>
    <x v="2"/>
    <n v="0.91"/>
    <x v="0"/>
    <n v="410"/>
    <n v="5"/>
    <n v="0.19089999999999999"/>
    <n v="19.09"/>
    <n v="18515"/>
    <n v="315"/>
    <s v="Local Market"/>
    <s v="No"/>
    <n v="4497287"/>
    <n v="80.578265205161784"/>
    <n v="99.99092077110555"/>
    <n v="858532.08829999994"/>
    <n v="3638754.9117000001"/>
    <n v="4515802"/>
  </r>
  <r>
    <s v="F0317"/>
    <x v="3"/>
    <s v="Korhogo"/>
    <x v="2"/>
    <x v="0"/>
    <x v="1"/>
    <n v="2.86"/>
    <n v="28855"/>
    <n v="23213"/>
    <n v="37.200000000000003"/>
    <x v="0"/>
    <n v="1.39"/>
    <x v="0"/>
    <n v="5779"/>
    <n v="2"/>
    <n v="0.19550000000000001"/>
    <n v="19.55"/>
    <n v="59956"/>
    <n v="260"/>
    <s v="Local Market"/>
    <s v="Yes"/>
    <n v="5909292"/>
    <n v="79.641948433035452"/>
    <n v="99.903187135129926"/>
    <n v="1155266.5860000001"/>
    <n v="4754025.4139999999"/>
    <n v="5969248"/>
  </r>
  <r>
    <s v="F0259"/>
    <x v="0"/>
    <s v="Central"/>
    <x v="3"/>
    <x v="1"/>
    <x v="1"/>
    <n v="0.24"/>
    <n v="2543"/>
    <n v="1942"/>
    <n v="4.9000000000000004"/>
    <x v="0"/>
    <n v="1.63"/>
    <x v="1"/>
    <n v="613"/>
    <n v="1"/>
    <n v="0.23600000000000002"/>
    <n v="23.6"/>
    <n v="3647"/>
    <n v="215"/>
    <s v="Export"/>
    <s v="No"/>
    <n v="409095"/>
    <n v="75.724927436509986"/>
    <n v="99.851481070499247"/>
    <n v="96546.419999999984"/>
    <n v="312548.58"/>
    <n v="412742"/>
  </r>
  <r>
    <s v="F0383"/>
    <x v="1"/>
    <s v="Katsina"/>
    <x v="3"/>
    <x v="1"/>
    <x v="2"/>
    <n v="1.02"/>
    <n v="10939"/>
    <n v="8510"/>
    <n v="61.2"/>
    <x v="3"/>
    <n v="3.71"/>
    <x v="0"/>
    <n v="12264"/>
    <n v="14"/>
    <n v="0.222"/>
    <n v="22.2"/>
    <n v="11129"/>
    <n v="108"/>
    <s v="Local Market"/>
    <s v="No"/>
    <n v="886497"/>
    <n v="76.835415418002597"/>
    <n v="98.633729415146178"/>
    <n v="196802.33400000003"/>
    <n v="689694.66599999997"/>
    <n v="897626"/>
  </r>
  <r>
    <s v="F0511"/>
    <x v="2"/>
    <s v="Zou"/>
    <x v="1"/>
    <x v="0"/>
    <x v="3"/>
    <n v="4.8099999999999996"/>
    <n v="14685"/>
    <n v="11871"/>
    <n v="3.5"/>
    <x v="2"/>
    <n v="1.51"/>
    <x v="2"/>
    <n v="200"/>
    <n v="14"/>
    <n v="0.19159999999999999"/>
    <n v="19.16"/>
    <n v="101966"/>
    <n v="245"/>
    <s v="Local Market"/>
    <s v="No"/>
    <n v="2777146"/>
    <n v="77.976988265826407"/>
    <n v="99.993053413691442"/>
    <n v="532101.17359999986"/>
    <n v="2245044.8264000001"/>
    <n v="2879112"/>
  </r>
  <r>
    <s v="F0647"/>
    <x v="1"/>
    <s v="Lagos"/>
    <x v="1"/>
    <x v="1"/>
    <x v="4"/>
    <n v="1.08"/>
    <n v="1381"/>
    <n v="1179"/>
    <n v="3"/>
    <x v="0"/>
    <n v="0.28000000000000003"/>
    <x v="2"/>
    <n v="478"/>
    <n v="7"/>
    <n v="0.1462"/>
    <n v="14.62"/>
    <n v="19366"/>
    <n v="247"/>
    <s v="Local Market"/>
    <s v="No"/>
    <n v="268457"/>
    <n v="79.635257293544996"/>
    <n v="99.833925711287847"/>
    <n v="39248.41339999999"/>
    <n v="229208.58660000001"/>
    <n v="287823"/>
  </r>
  <r>
    <s v="F0489"/>
    <x v="2"/>
    <s v="Ouémé"/>
    <x v="4"/>
    <x v="1"/>
    <x v="1"/>
    <n v="0.79"/>
    <n v="5471"/>
    <n v="3933"/>
    <n v="3"/>
    <x v="0"/>
    <n v="0.49"/>
    <x v="1"/>
    <n v="407"/>
    <n v="5"/>
    <n v="0.28100000000000003"/>
    <n v="28.1"/>
    <n v="14216"/>
    <n v="269"/>
    <s v="Local Market"/>
    <s v="No"/>
    <n v="1032775"/>
    <n v="70.92374480773951"/>
    <n v="99.961126695453927"/>
    <n v="290209.77500000002"/>
    <n v="742565.22499999998"/>
    <n v="1046991"/>
  </r>
  <r>
    <s v="F0320"/>
    <x v="0"/>
    <s v="Plateaux"/>
    <x v="0"/>
    <x v="1"/>
    <x v="6"/>
    <n v="1.62"/>
    <n v="13031"/>
    <n v="11059"/>
    <n v="35.799999999999997"/>
    <x v="1"/>
    <n v="1.77"/>
    <x v="0"/>
    <n v="7844"/>
    <n v="2"/>
    <n v="0.15130000000000002"/>
    <n v="15.13"/>
    <n v="55100"/>
    <n v="346"/>
    <s v="Processor"/>
    <s v="No"/>
    <n v="3725206"/>
    <n v="83.632973949727884"/>
    <n v="99.79250356981683"/>
    <n v="563623.66779999994"/>
    <n v="3161582.3322000001"/>
    <n v="3780306"/>
  </r>
  <r>
    <s v="F1107"/>
    <x v="3"/>
    <s v="Bouaké"/>
    <x v="1"/>
    <x v="1"/>
    <x v="4"/>
    <n v="2.75"/>
    <n v="3933"/>
    <n v="2481"/>
    <n v="27.7"/>
    <x v="1"/>
    <n v="0.85"/>
    <x v="0"/>
    <n v="6132"/>
    <n v="30"/>
    <n v="0.36909999999999998"/>
    <n v="36.909999999999997"/>
    <n v="45646"/>
    <n v="232"/>
    <s v="Local Market"/>
    <s v="No"/>
    <n v="518059"/>
    <n v="57.981288635012994"/>
    <n v="98.912196982464224"/>
    <n v="191215.57689999999"/>
    <n v="326843.42310000001"/>
    <n v="563705"/>
  </r>
  <r>
    <s v="F0203"/>
    <x v="4"/>
    <s v="Greater Accra"/>
    <x v="0"/>
    <x v="1"/>
    <x v="6"/>
    <n v="3.47"/>
    <n v="34301"/>
    <n v="29879"/>
    <n v="23.2"/>
    <x v="1"/>
    <n v="1.96"/>
    <x v="0"/>
    <n v="5678"/>
    <n v="2"/>
    <n v="0.12890000000000001"/>
    <n v="12.89"/>
    <n v="99533"/>
    <n v="395"/>
    <s v="Local Market"/>
    <s v="Yes"/>
    <n v="11578972"/>
    <n v="86.367583087047535"/>
    <n v="99.951380763205563"/>
    <n v="1492529.4908000007"/>
    <n v="10086442.509199999"/>
    <n v="11678505"/>
  </r>
  <r>
    <s v="F0038"/>
    <x v="1"/>
    <s v="Kaduna"/>
    <x v="1"/>
    <x v="0"/>
    <x v="6"/>
    <n v="1.45"/>
    <n v="18477"/>
    <n v="14687"/>
    <n v="73.099999999999994"/>
    <x v="0"/>
    <n v="2.27"/>
    <x v="0"/>
    <n v="10419"/>
    <n v="3"/>
    <n v="0.2051"/>
    <n v="20.51"/>
    <n v="49640"/>
    <n v="360"/>
    <s v="Local Market"/>
    <s v="No"/>
    <n v="5174388"/>
    <n v="78.734666452783173"/>
    <n v="99.800556199162799"/>
    <n v="1061266.9788000002"/>
    <n v="4113121.0211999998"/>
    <n v="5224028"/>
  </r>
  <r>
    <s v="F0755"/>
    <x v="1"/>
    <s v="Oyo"/>
    <x v="3"/>
    <x v="0"/>
    <x v="5"/>
    <n v="8.82"/>
    <n v="19336"/>
    <n v="12552"/>
    <n v="27.7"/>
    <x v="1"/>
    <n v="1.61"/>
    <x v="2"/>
    <n v="8085"/>
    <n v="30"/>
    <n v="0.3508"/>
    <n v="35.08"/>
    <n v="84932"/>
    <n v="230"/>
    <s v="Local Market"/>
    <s v="Yes"/>
    <n v="2765074"/>
    <n v="62.985342515068389"/>
    <n v="99.716316386702346"/>
    <n v="969987.95919999992"/>
    <n v="1795086.0408000001"/>
    <n v="2850006"/>
  </r>
  <r>
    <s v="F0798"/>
    <x v="1"/>
    <s v="Oyo"/>
    <x v="2"/>
    <x v="0"/>
    <x v="7"/>
    <n v="0.25"/>
    <n v="5654"/>
    <n v="3698"/>
    <n v="20"/>
    <x v="1"/>
    <n v="1.84"/>
    <x v="1"/>
    <n v="5814"/>
    <n v="7"/>
    <n v="0.3458"/>
    <n v="34.58"/>
    <n v="9510"/>
    <n v="483"/>
    <s v="Local Market"/>
    <s v="Yes"/>
    <n v="1752949"/>
    <n v="65.06700217139803"/>
    <n v="99.670119985769873"/>
    <n v="606169.76420000009"/>
    <n v="1146779.2357999999"/>
    <n v="1762459"/>
  </r>
  <r>
    <s v="F0085"/>
    <x v="4"/>
    <s v="Northern"/>
    <x v="3"/>
    <x v="0"/>
    <x v="5"/>
    <n v="2.63"/>
    <n v="4241"/>
    <n v="3531"/>
    <n v="47.9"/>
    <x v="4"/>
    <n v="2.33"/>
    <x v="0"/>
    <n v="9663"/>
    <n v="7"/>
    <n v="0.16739999999999999"/>
    <n v="16.739999999999998"/>
    <n v="38594"/>
    <n v="215"/>
    <s v="Local Market"/>
    <s v="Yes"/>
    <n v="703317"/>
    <n v="78.928838391666929"/>
    <n v="98.697552671412069"/>
    <n v="117735.26580000005"/>
    <n v="585581.73419999995"/>
    <n v="741911"/>
  </r>
  <r>
    <s v="F0304"/>
    <x v="0"/>
    <s v="Plateaux"/>
    <x v="3"/>
    <x v="0"/>
    <x v="5"/>
    <n v="0.93"/>
    <n v="1888"/>
    <n v="1644"/>
    <n v="12.3"/>
    <x v="1"/>
    <n v="1.52"/>
    <x v="1"/>
    <n v="2453"/>
    <n v="3"/>
    <n v="0.12909999999999999"/>
    <n v="12.91"/>
    <n v="8862"/>
    <n v="160"/>
    <s v="Processor"/>
    <s v="No"/>
    <n v="249095"/>
    <n v="84.098061110960359"/>
    <n v="99.049066317254429"/>
    <n v="32158.164499999984"/>
    <n v="216936.83550000002"/>
    <n v="257957"/>
  </r>
  <r>
    <s v="F1129"/>
    <x v="1"/>
    <s v="Oyo"/>
    <x v="0"/>
    <x v="0"/>
    <x v="3"/>
    <n v="0.71"/>
    <n v="2819"/>
    <n v="2573"/>
    <n v="7.3"/>
    <x v="2"/>
    <n v="0.8"/>
    <x v="0"/>
    <n v="293"/>
    <n v="7"/>
    <n v="8.7100000000000011E-2"/>
    <n v="8.7100000000000009"/>
    <n v="13888"/>
    <n v="405"/>
    <s v="Local Market"/>
    <s v="No"/>
    <n v="1017464"/>
    <n v="90.060705326600427"/>
    <n v="99.971590688727034"/>
    <n v="88621.114399999962"/>
    <n v="928842.88560000004"/>
    <n v="1031352"/>
  </r>
  <r>
    <s v="F1475"/>
    <x v="4"/>
    <s v="Central"/>
    <x v="1"/>
    <x v="0"/>
    <x v="2"/>
    <n v="3.45"/>
    <n v="40397"/>
    <n v="31796"/>
    <n v="5.9"/>
    <x v="2"/>
    <n v="1.55"/>
    <x v="0"/>
    <n v="216"/>
    <n v="14"/>
    <n v="0.21289999999999998"/>
    <n v="21.29"/>
    <n v="25153"/>
    <n v="90"/>
    <s v="Processor"/>
    <s v="Yes"/>
    <n v="2807655"/>
    <n v="78.011120079440616"/>
    <n v="99.992375056834078"/>
    <n v="597749.74949999992"/>
    <n v="2209905.2505000001"/>
    <n v="2832808"/>
  </r>
  <r>
    <s v="F0665"/>
    <x v="3"/>
    <s v="Korhogo"/>
    <x v="3"/>
    <x v="0"/>
    <x v="7"/>
    <n v="2.63"/>
    <n v="64864"/>
    <n v="47117"/>
    <n v="13.1"/>
    <x v="0"/>
    <n v="0.47"/>
    <x v="2"/>
    <n v="2113"/>
    <n v="3"/>
    <n v="0.27360000000000001"/>
    <n v="27.36"/>
    <n v="76415"/>
    <n v="342"/>
    <s v="Local Market"/>
    <s v="No"/>
    <n v="15874346"/>
    <n v="72.292004967035737"/>
    <n v="99.986752983133528"/>
    <n v="4343221.0656000003"/>
    <n v="11531124.9344"/>
    <n v="15950761"/>
  </r>
  <r>
    <s v="F0560"/>
    <x v="4"/>
    <s v="Eastern"/>
    <x v="3"/>
    <x v="1"/>
    <x v="7"/>
    <n v="2.5299999999999998"/>
    <n v="50840"/>
    <n v="36594"/>
    <n v="2.2999999999999998"/>
    <x v="0"/>
    <n v="0.66"/>
    <x v="0"/>
    <n v="328"/>
    <n v="3"/>
    <n v="0.2802"/>
    <n v="28.02"/>
    <n v="57673"/>
    <n v="329"/>
    <s v="Local Market"/>
    <s v="Yes"/>
    <n v="11861031"/>
    <n v="71.631698495071277"/>
    <n v="99.997248022939417"/>
    <n v="3323460.8861999996"/>
    <n v="8537570.1138000004"/>
    <n v="11918704"/>
  </r>
  <r>
    <s v="F0385"/>
    <x v="3"/>
    <s v="Korhogo"/>
    <x v="4"/>
    <x v="0"/>
    <x v="3"/>
    <n v="1.57"/>
    <n v="5821"/>
    <n v="2328"/>
    <n v="8"/>
    <x v="2"/>
    <n v="1.01"/>
    <x v="0"/>
    <n v="375"/>
    <n v="60"/>
    <n v="0.6"/>
    <n v="60"/>
    <n v="24285"/>
    <n v="298"/>
    <s v="Local Market"/>
    <s v="No"/>
    <n v="662147"/>
    <n v="38.584856183860886"/>
    <n v="99.945369679735208"/>
    <n v="397288.2"/>
    <n v="264858.8"/>
    <n v="686432"/>
  </r>
  <r>
    <s v="F0796"/>
    <x v="3"/>
    <s v="Bouaké"/>
    <x v="0"/>
    <x v="0"/>
    <x v="1"/>
    <n v="1.1499999999999999"/>
    <n v="11782"/>
    <n v="9271"/>
    <n v="37.200000000000003"/>
    <x v="0"/>
    <n v="2.1"/>
    <x v="0"/>
    <n v="6558"/>
    <n v="2"/>
    <n v="0.21309999999999998"/>
    <n v="21.31"/>
    <n v="20639"/>
    <n v="357"/>
    <s v="Local Market"/>
    <s v="No"/>
    <n v="3249453"/>
    <n v="78.193352532589302"/>
    <n v="99.799455183523889"/>
    <n v="692458.43429999985"/>
    <n v="2556994.5657000002"/>
    <n v="3270092"/>
  </r>
  <r>
    <s v="F1331"/>
    <x v="1"/>
    <s v="Katsina"/>
    <x v="4"/>
    <x v="1"/>
    <x v="1"/>
    <n v="1.66"/>
    <n v="17280"/>
    <n v="13317"/>
    <n v="2.1"/>
    <x v="0"/>
    <n v="0.21"/>
    <x v="2"/>
    <n v="378"/>
    <n v="4"/>
    <n v="0.2293"/>
    <n v="22.93"/>
    <n v="24847"/>
    <n v="265"/>
    <s v="Local Market"/>
    <s v="No"/>
    <n v="3468490"/>
    <n v="76.52182549235873"/>
    <n v="99.98917940067048"/>
    <n v="795324.75700000022"/>
    <n v="2673165.2429999998"/>
    <n v="3493337"/>
  </r>
  <r>
    <s v="F0868"/>
    <x v="0"/>
    <s v="Savanes"/>
    <x v="1"/>
    <x v="1"/>
    <x v="3"/>
    <n v="3.15"/>
    <n v="5888"/>
    <n v="3780"/>
    <n v="16.7"/>
    <x v="1"/>
    <n v="1.79"/>
    <x v="0"/>
    <n v="3126"/>
    <n v="30"/>
    <n v="0.35799999999999998"/>
    <n v="35.799999999999997"/>
    <n v="97131"/>
    <n v="289"/>
    <s v="Local Market"/>
    <s v="No"/>
    <n v="981239"/>
    <n v="58.417374185112713"/>
    <n v="99.710118048536216"/>
    <n v="351283.56200000003"/>
    <n v="629955.43799999997"/>
    <n v="1078370"/>
  </r>
  <r>
    <s v="F0001"/>
    <x v="3"/>
    <s v="Abidjan"/>
    <x v="3"/>
    <x v="0"/>
    <x v="6"/>
    <n v="2.86"/>
    <n v="50428"/>
    <n v="39485"/>
    <n v="58.6"/>
    <x v="1"/>
    <n v="2.17"/>
    <x v="2"/>
    <n v="13302"/>
    <n v="7"/>
    <n v="0.217"/>
    <n v="21.7"/>
    <n v="95844"/>
    <n v="272"/>
    <s v="Local Market"/>
    <s v="No"/>
    <n v="10523375"/>
    <n v="77.593301588374814"/>
    <n v="99.874736550776475"/>
    <n v="2283572.375"/>
    <n v="8239802.625"/>
    <n v="10619219"/>
  </r>
  <r>
    <s v="F1050"/>
    <x v="2"/>
    <s v="Borgou"/>
    <x v="0"/>
    <x v="1"/>
    <x v="1"/>
    <n v="1.44"/>
    <n v="9406"/>
    <n v="7371"/>
    <n v="5.2"/>
    <x v="2"/>
    <n v="1.0900000000000001"/>
    <x v="1"/>
    <n v="200"/>
    <n v="1"/>
    <n v="0.21629999999999999"/>
    <n v="21.63"/>
    <n v="28995"/>
    <n v="295"/>
    <s v="Local Market"/>
    <s v="No"/>
    <n v="2123506"/>
    <n v="77.314326553158395"/>
    <n v="99.990708482829973"/>
    <n v="459314.34779999987"/>
    <n v="1664191.6522000001"/>
    <n v="2152501"/>
  </r>
  <r>
    <s v="F1374"/>
    <x v="1"/>
    <s v="Rivers"/>
    <x v="1"/>
    <x v="1"/>
    <x v="0"/>
    <n v="3.13"/>
    <n v="14842"/>
    <n v="9037"/>
    <n v="3.1"/>
    <x v="2"/>
    <n v="0.14000000000000001"/>
    <x v="2"/>
    <n v="200"/>
    <n v="30"/>
    <n v="0.3911"/>
    <n v="39.11"/>
    <n v="36498"/>
    <n v="248"/>
    <s v="Local Market"/>
    <s v="No"/>
    <n v="2182067"/>
    <n v="59.888287983448762"/>
    <n v="99.990985163833386"/>
    <n v="853406.40369999991"/>
    <n v="1328660.5963000001"/>
    <n v="2218565"/>
  </r>
  <r>
    <s v="F1132"/>
    <x v="0"/>
    <s v="Lomé"/>
    <x v="2"/>
    <x v="1"/>
    <x v="3"/>
    <n v="0.51"/>
    <n v="769"/>
    <n v="602"/>
    <n v="100.1"/>
    <x v="2"/>
    <n v="3.52"/>
    <x v="1"/>
    <n v="2942"/>
    <n v="14"/>
    <n v="0.2162"/>
    <n v="21.62"/>
    <n v="12905"/>
    <n v="357"/>
    <s v="Local Market"/>
    <s v="No"/>
    <n v="196918"/>
    <n v="73.559299218865419"/>
    <n v="98.597865820238965"/>
    <n v="42573.671600000001"/>
    <n v="154344.3284"/>
    <n v="209823"/>
  </r>
  <r>
    <s v="F0518"/>
    <x v="3"/>
    <s v="Bouaké"/>
    <x v="4"/>
    <x v="0"/>
    <x v="0"/>
    <n v="1.25"/>
    <n v="9090"/>
    <n v="7668"/>
    <n v="21.6"/>
    <x v="1"/>
    <n v="1.75"/>
    <x v="0"/>
    <n v="5751"/>
    <n v="7"/>
    <n v="0.15640000000000001"/>
    <n v="15.64"/>
    <n v="13634"/>
    <n v="419"/>
    <s v="Local Market"/>
    <s v="Yes"/>
    <n v="3161379"/>
    <n v="83.997745029705399"/>
    <n v="99.818866883379684"/>
    <n v="494439.67559999973"/>
    <n v="2666939.3244000003"/>
    <n v="3175013"/>
  </r>
  <r>
    <s v="F0935"/>
    <x v="2"/>
    <s v="Zou"/>
    <x v="0"/>
    <x v="0"/>
    <x v="7"/>
    <n v="0.5"/>
    <n v="11509"/>
    <n v="8890"/>
    <n v="19.600000000000001"/>
    <x v="1"/>
    <n v="0.63"/>
    <x v="0"/>
    <n v="4507"/>
    <n v="1"/>
    <n v="0.22750000000000001"/>
    <n v="22.75"/>
    <n v="16513"/>
    <n v="361"/>
    <s v="Local Market"/>
    <s v="No"/>
    <n v="3156178"/>
    <n v="76.847934608192219"/>
    <n v="99.857943934659886"/>
    <n v="718030.49500000011"/>
    <n v="2438147.5049999999"/>
    <n v="3172691"/>
  </r>
  <r>
    <s v="F1300"/>
    <x v="4"/>
    <s v="Ashanti"/>
    <x v="3"/>
    <x v="1"/>
    <x v="6"/>
    <n v="2.82"/>
    <n v="45481"/>
    <n v="36357"/>
    <n v="21.3"/>
    <x v="2"/>
    <n v="0.72"/>
    <x v="0"/>
    <n v="930"/>
    <n v="1"/>
    <n v="0.2006"/>
    <n v="20.059999999999999"/>
    <n v="61733"/>
    <n v="331"/>
    <s v="Local Market"/>
    <s v="Yes"/>
    <n v="11851163"/>
    <n v="79.525748417513256"/>
    <n v="99.99219333401382"/>
    <n v="2377343.2978000008"/>
    <n v="9473819.7021999992"/>
    <n v="11912896"/>
  </r>
  <r>
    <s v="F0909"/>
    <x v="3"/>
    <s v="Abidjan"/>
    <x v="1"/>
    <x v="0"/>
    <x v="4"/>
    <n v="2.93"/>
    <n v="5722"/>
    <n v="2288"/>
    <n v="2.4"/>
    <x v="0"/>
    <n v="1.07"/>
    <x v="0"/>
    <n v="377"/>
    <n v="60"/>
    <n v="0.6"/>
    <n v="60"/>
    <n v="52197"/>
    <n v="244"/>
    <s v="Local Market"/>
    <s v="No"/>
    <n v="500116"/>
    <n v="36.219752205723935"/>
    <n v="99.931741603040308"/>
    <n v="300069.59999999998"/>
    <n v="200046.40000000002"/>
    <n v="552313"/>
  </r>
  <r>
    <s v="F1164"/>
    <x v="4"/>
    <s v="Eastern"/>
    <x v="1"/>
    <x v="1"/>
    <x v="0"/>
    <n v="0.96"/>
    <n v="4578"/>
    <n v="3465"/>
    <n v="87.3"/>
    <x v="1"/>
    <n v="2.86"/>
    <x v="1"/>
    <n v="22866"/>
    <n v="14"/>
    <n v="0.24299999999999999"/>
    <n v="24.3"/>
    <n v="11199"/>
    <n v="281"/>
    <s v="Local Market"/>
    <s v="No"/>
    <n v="929864"/>
    <n v="74.799141821535855"/>
    <n v="97.570194556581228"/>
    <n v="225956.95200000005"/>
    <n v="703907.04799999995"/>
    <n v="941063"/>
  </r>
  <r>
    <s v="F0684"/>
    <x v="2"/>
    <s v="Atlantique"/>
    <x v="0"/>
    <x v="0"/>
    <x v="1"/>
    <n v="5.4"/>
    <n v="39667"/>
    <n v="31507"/>
    <n v="4.2"/>
    <x v="2"/>
    <n v="0.27"/>
    <x v="0"/>
    <n v="200"/>
    <n v="2"/>
    <n v="0.20569999999999999"/>
    <n v="20.57"/>
    <n v="83221"/>
    <n v="276"/>
    <s v="Local Market"/>
    <s v="No"/>
    <n v="8525552"/>
    <n v="78.662150269266007"/>
    <n v="99.997676788550478"/>
    <n v="1753706.0464000003"/>
    <n v="6771845.9535999997"/>
    <n v="8608773"/>
  </r>
  <r>
    <s v="F0528"/>
    <x v="1"/>
    <s v="Kano"/>
    <x v="4"/>
    <x v="0"/>
    <x v="0"/>
    <n v="3.57"/>
    <n v="34391"/>
    <n v="26928"/>
    <n v="7.2"/>
    <x v="1"/>
    <n v="0.35"/>
    <x v="0"/>
    <n v="2148"/>
    <n v="14"/>
    <n v="0.217"/>
    <n v="21.7"/>
    <n v="37891"/>
    <n v="314"/>
    <s v="Local Market"/>
    <s v="Yes"/>
    <n v="8330800"/>
    <n v="77.945480362460515"/>
    <n v="99.974332903437343"/>
    <n v="1807783.5999999996"/>
    <n v="6523016.4000000004"/>
    <n v="8368691"/>
  </r>
  <r>
    <s v="F0335"/>
    <x v="4"/>
    <s v="Ashanti"/>
    <x v="3"/>
    <x v="0"/>
    <x v="6"/>
    <n v="0.91"/>
    <n v="15008"/>
    <n v="12437"/>
    <n v="9.1999999999999993"/>
    <x v="2"/>
    <n v="0.28999999999999998"/>
    <x v="2"/>
    <n v="311"/>
    <n v="5"/>
    <n v="0.17129999999999998"/>
    <n v="17.13"/>
    <n v="22909"/>
    <n v="299"/>
    <s v="Local Market"/>
    <s v="Yes"/>
    <n v="3658257"/>
    <n v="82.35427513727987"/>
    <n v="99.99155158990385"/>
    <n v="626659.42409999995"/>
    <n v="3031597.5759000001"/>
    <n v="3681166"/>
  </r>
  <r>
    <s v="F1156"/>
    <x v="4"/>
    <s v="Eastern"/>
    <x v="3"/>
    <x v="1"/>
    <x v="1"/>
    <n v="2.6"/>
    <n v="28000"/>
    <n v="22066"/>
    <n v="37.5"/>
    <x v="0"/>
    <n v="1"/>
    <x v="2"/>
    <n v="5119"/>
    <n v="1"/>
    <n v="0.21190000000000001"/>
    <n v="21.19"/>
    <n v="60642"/>
    <n v="294"/>
    <s v="Local Market"/>
    <s v="Yes"/>
    <n v="6356769"/>
    <n v="78.065276618561612"/>
    <n v="99.920232629638335"/>
    <n v="1346999.3510999996"/>
    <n v="5009769.6489000004"/>
    <n v="6417411"/>
  </r>
  <r>
    <s v="F1350"/>
    <x v="3"/>
    <s v="Sassandra"/>
    <x v="3"/>
    <x v="0"/>
    <x v="3"/>
    <n v="0.33"/>
    <n v="1176"/>
    <n v="1027"/>
    <n v="22.9"/>
    <x v="1"/>
    <n v="1.62"/>
    <x v="0"/>
    <n v="6519"/>
    <n v="7"/>
    <n v="0.12609999999999999"/>
    <n v="12.61"/>
    <n v="7207"/>
    <n v="372"/>
    <s v="Local Market"/>
    <s v="No"/>
    <n v="364498"/>
    <n v="85.695592526331353"/>
    <n v="98.246189854858017"/>
    <n v="45963.197800000024"/>
    <n v="318534.80219999998"/>
    <n v="371705"/>
  </r>
  <r>
    <s v="F0762"/>
    <x v="3"/>
    <s v="Abidjan"/>
    <x v="0"/>
    <x v="1"/>
    <x v="6"/>
    <n v="4.01"/>
    <n v="50842"/>
    <n v="41182"/>
    <n v="2"/>
    <x v="2"/>
    <n v="0.78"/>
    <x v="2"/>
    <n v="200"/>
    <n v="3"/>
    <n v="0.19"/>
    <n v="19"/>
    <n v="71885"/>
    <n v="315"/>
    <s v="Local Market"/>
    <s v="Yes"/>
    <n v="12770522"/>
    <n v="80.546604853747439"/>
    <n v="99.998442659541936"/>
    <n v="2426399.1799999997"/>
    <n v="10344122.82"/>
    <n v="12842407"/>
  </r>
  <r>
    <s v="F0726"/>
    <x v="3"/>
    <s v="Abidjan"/>
    <x v="0"/>
    <x v="0"/>
    <x v="6"/>
    <n v="0.91"/>
    <n v="15382"/>
    <n v="12640"/>
    <n v="1.4"/>
    <x v="0"/>
    <n v="0.86"/>
    <x v="2"/>
    <n v="229"/>
    <n v="1"/>
    <n v="0.1782"/>
    <n v="17.82"/>
    <n v="29726"/>
    <n v="425"/>
    <s v="Local Market"/>
    <s v="Yes"/>
    <n v="5288325"/>
    <n v="81.720643239412325"/>
    <n v="99.995693911171585"/>
    <n v="942379.5150000006"/>
    <n v="4345945.4849999994"/>
    <n v="5318051"/>
  </r>
  <r>
    <s v="F0616"/>
    <x v="3"/>
    <s v="Bouaké"/>
    <x v="0"/>
    <x v="0"/>
    <x v="7"/>
    <n v="1.77"/>
    <n v="51477"/>
    <n v="37784"/>
    <n v="10.3"/>
    <x v="1"/>
    <n v="0.69"/>
    <x v="2"/>
    <n v="2816"/>
    <n v="1"/>
    <n v="0.26600000000000001"/>
    <n v="26.6"/>
    <n v="43594"/>
    <n v="438"/>
    <s v="Processor"/>
    <s v="No"/>
    <n v="16337489"/>
    <n v="73.20466495408148"/>
    <n v="99.982809439400313"/>
    <n v="4345772.074000001"/>
    <n v="11991716.925999999"/>
    <n v="16381083"/>
  </r>
  <r>
    <s v="F0905"/>
    <x v="1"/>
    <s v="Katsina"/>
    <x v="3"/>
    <x v="0"/>
    <x v="5"/>
    <n v="0.64"/>
    <n v="1341"/>
    <n v="536"/>
    <n v="8.3000000000000007"/>
    <x v="1"/>
    <n v="0.36"/>
    <x v="2"/>
    <n v="2289"/>
    <n v="60"/>
    <n v="0.6"/>
    <n v="60"/>
    <n v="7341"/>
    <n v="220"/>
    <s v="Processor"/>
    <s v="No"/>
    <n v="107111"/>
    <n v="37.434382972774614"/>
    <n v="98.000034949148983"/>
    <n v="64266.6"/>
    <n v="42844.4"/>
    <n v="114452"/>
  </r>
  <r>
    <s v="F0076"/>
    <x v="4"/>
    <s v="Central"/>
    <x v="1"/>
    <x v="1"/>
    <x v="0"/>
    <n v="0.97"/>
    <n v="6440"/>
    <n v="4924"/>
    <n v="15.6"/>
    <x v="2"/>
    <n v="1.21"/>
    <x v="2"/>
    <n v="700"/>
    <n v="14"/>
    <n v="0.2354"/>
    <n v="23.54"/>
    <n v="12312"/>
    <n v="261"/>
    <s v="Local Market"/>
    <s v="Yes"/>
    <n v="1259301"/>
    <n v="75.719699672777793"/>
    <n v="99.94495180530555"/>
    <n v="296439.45540000009"/>
    <n v="962861.54459999991"/>
    <n v="1271613"/>
  </r>
  <r>
    <s v="F1258"/>
    <x v="4"/>
    <s v="Greater Accra"/>
    <x v="4"/>
    <x v="0"/>
    <x v="6"/>
    <n v="1.36"/>
    <n v="15552"/>
    <n v="12695"/>
    <n v="15.3"/>
    <x v="2"/>
    <n v="0.98"/>
    <x v="0"/>
    <n v="609"/>
    <n v="2"/>
    <n v="0.1837"/>
    <n v="18.37"/>
    <n v="43522"/>
    <n v="387"/>
    <s v="Local Market"/>
    <s v="No"/>
    <n v="4819705"/>
    <n v="80.899476654081752"/>
    <n v="99.987477450672159"/>
    <n v="885379.80849999981"/>
    <n v="3934325.1915000002"/>
    <n v="4863227"/>
  </r>
  <r>
    <s v="F0465"/>
    <x v="0"/>
    <s v="Savanes"/>
    <x v="3"/>
    <x v="1"/>
    <x v="1"/>
    <n v="4.26"/>
    <n v="21812"/>
    <n v="17004"/>
    <n v="28.4"/>
    <x v="2"/>
    <n v="1.73"/>
    <x v="1"/>
    <n v="1062"/>
    <n v="4"/>
    <n v="0.22039999999999998"/>
    <n v="22.04"/>
    <n v="91084"/>
    <n v="229"/>
    <s v="Local Market"/>
    <s v="No"/>
    <n v="3762831"/>
    <n v="76.117481771134038"/>
    <n v="99.972443606047364"/>
    <n v="829327.95239999983"/>
    <n v="2933503.0476000002"/>
    <n v="3853915"/>
  </r>
  <r>
    <s v="F0841"/>
    <x v="2"/>
    <s v="Borgou"/>
    <x v="4"/>
    <x v="0"/>
    <x v="4"/>
    <n v="0.6"/>
    <n v="1084"/>
    <n v="969"/>
    <n v="9.1"/>
    <x v="2"/>
    <n v="0.9"/>
    <x v="0"/>
    <n v="324"/>
    <n v="3"/>
    <n v="0.1057"/>
    <n v="10.57"/>
    <n v="7011"/>
    <n v="234"/>
    <s v="Local Market"/>
    <s v="No"/>
    <n v="217144"/>
    <n v="86.632856371707078"/>
    <n v="99.85545716133926"/>
    <n v="22952.120800000004"/>
    <n v="194191.8792"/>
    <n v="224155"/>
  </r>
  <r>
    <s v="F1481"/>
    <x v="0"/>
    <s v="Savanes"/>
    <x v="1"/>
    <x v="0"/>
    <x v="7"/>
    <n v="2.21"/>
    <n v="38000"/>
    <n v="25999"/>
    <n v="88.7"/>
    <x v="1"/>
    <n v="3.02"/>
    <x v="2"/>
    <n v="15849"/>
    <n v="7"/>
    <n v="0.31579999999999997"/>
    <n v="31.58"/>
    <n v="54654"/>
    <n v="343"/>
    <s v="Local Market"/>
    <s v="No"/>
    <n v="8757978"/>
    <n v="67.995674250326118"/>
    <n v="99.82015588532461"/>
    <n v="2765769.4523999998"/>
    <n v="5992208.5476000002"/>
    <n v="8812632"/>
  </r>
  <r>
    <s v="F1416"/>
    <x v="0"/>
    <s v="Plateaux"/>
    <x v="3"/>
    <x v="0"/>
    <x v="5"/>
    <n v="2.19"/>
    <n v="2322"/>
    <n v="1836"/>
    <n v="38.1"/>
    <x v="1"/>
    <n v="1.54"/>
    <x v="2"/>
    <n v="7553"/>
    <n v="14"/>
    <n v="0.20929999999999999"/>
    <n v="20.93"/>
    <n v="26067"/>
    <n v="168"/>
    <s v="Processor"/>
    <s v="Yes"/>
    <n v="271744"/>
    <n v="72.149108259936668"/>
    <n v="97.463827729667472"/>
    <n v="56876.01920000001"/>
    <n v="214867.98079999999"/>
    <n v="297811"/>
  </r>
  <r>
    <s v="F1293"/>
    <x v="3"/>
    <s v="Sassandra"/>
    <x v="0"/>
    <x v="1"/>
    <x v="2"/>
    <n v="1.58"/>
    <n v="19701"/>
    <n v="15299"/>
    <n v="12.1"/>
    <x v="2"/>
    <n v="1.72"/>
    <x v="2"/>
    <n v="501"/>
    <n v="14"/>
    <n v="0.22339999999999999"/>
    <n v="22.34"/>
    <n v="18135"/>
    <n v="93"/>
    <s v="Processor"/>
    <s v="No"/>
    <n v="1389943"/>
    <n v="76.65979681523325"/>
    <n v="99.964419584710512"/>
    <n v="310513.26619999995"/>
    <n v="1079429.7338"/>
    <n v="1408078"/>
  </r>
  <r>
    <s v="F0955"/>
    <x v="3"/>
    <s v="Korhogo"/>
    <x v="1"/>
    <x v="0"/>
    <x v="6"/>
    <n v="1.03"/>
    <n v="10803"/>
    <n v="9135"/>
    <n v="17.100000000000001"/>
    <x v="0"/>
    <n v="1.72"/>
    <x v="0"/>
    <n v="2479"/>
    <n v="3"/>
    <n v="0.15439999999999998"/>
    <n v="15.44"/>
    <n v="35778"/>
    <n v="275"/>
    <s v="Local Market"/>
    <s v="Yes"/>
    <n v="2448747"/>
    <n v="83.342307410873303"/>
    <n v="99.900222376510612"/>
    <n v="378086.53679999989"/>
    <n v="2070660.4632000001"/>
    <n v="2484525"/>
  </r>
  <r>
    <s v="F1308"/>
    <x v="3"/>
    <s v="Abidjan"/>
    <x v="3"/>
    <x v="0"/>
    <x v="0"/>
    <n v="2.2200000000000002"/>
    <n v="17033"/>
    <n v="10454"/>
    <n v="27.1"/>
    <x v="0"/>
    <n v="2.2000000000000002"/>
    <x v="0"/>
    <n v="3898"/>
    <n v="30"/>
    <n v="0.38619999999999999"/>
    <n v="38.619999999999997"/>
    <n v="21805"/>
    <n v="334"/>
    <s v="Local Market"/>
    <s v="Yes"/>
    <n v="3431017"/>
    <n v="60.9923776725241"/>
    <n v="99.88710683608943"/>
    <n v="1325058.7653999999"/>
    <n v="2105958.2346000001"/>
    <n v="3452822"/>
  </r>
  <r>
    <s v="F0179"/>
    <x v="2"/>
    <s v="Atlantique"/>
    <x v="1"/>
    <x v="0"/>
    <x v="1"/>
    <n v="1.81"/>
    <n v="15236"/>
    <n v="12222"/>
    <n v="8"/>
    <x v="1"/>
    <n v="0.97"/>
    <x v="2"/>
    <n v="1500"/>
    <n v="2"/>
    <n v="0.1978"/>
    <n v="19.78"/>
    <n v="33403"/>
    <n v="207"/>
    <s v="Processor"/>
    <s v="No"/>
    <n v="2469752"/>
    <n v="79.149515487454835"/>
    <n v="99.940075624561814"/>
    <n v="488516.94559999998"/>
    <n v="1981235.0544"/>
    <n v="2503155"/>
  </r>
  <r>
    <s v="F0918"/>
    <x v="1"/>
    <s v="Rivers"/>
    <x v="0"/>
    <x v="1"/>
    <x v="2"/>
    <n v="1.1299999999999999"/>
    <n v="13350"/>
    <n v="10868"/>
    <n v="18.899999999999999"/>
    <x v="1"/>
    <n v="0.68"/>
    <x v="1"/>
    <n v="5173"/>
    <n v="7"/>
    <n v="0.18590000000000001"/>
    <n v="18.59"/>
    <n v="14183"/>
    <n v="111"/>
    <s v="Export"/>
    <s v="No"/>
    <n v="1174929"/>
    <n v="80.438991356575329"/>
    <n v="99.564969489837793"/>
    <n v="218419.30109999992"/>
    <n v="956509.69890000008"/>
    <n v="1189112"/>
  </r>
  <r>
    <s v="F0508"/>
    <x v="3"/>
    <s v="Yamoussoukro"/>
    <x v="4"/>
    <x v="0"/>
    <x v="1"/>
    <n v="1.07"/>
    <n v="6417"/>
    <n v="4985"/>
    <n v="44.3"/>
    <x v="1"/>
    <n v="1.51"/>
    <x v="1"/>
    <n v="9711"/>
    <n v="5"/>
    <n v="0.22309999999999999"/>
    <n v="22.31"/>
    <n v="17934"/>
    <n v="294"/>
    <s v="Local Market"/>
    <s v="No"/>
    <n v="1423290"/>
    <n v="76.723257522772329"/>
    <n v="99.326197731927863"/>
    <n v="317535.99899999984"/>
    <n v="1105754.0010000002"/>
    <n v="1441224"/>
  </r>
  <r>
    <s v="F0586"/>
    <x v="3"/>
    <s v="Yamoussoukro"/>
    <x v="1"/>
    <x v="1"/>
    <x v="5"/>
    <n v="9.67"/>
    <n v="8297"/>
    <n v="3318"/>
    <n v="47.4"/>
    <x v="1"/>
    <n v="1.22"/>
    <x v="0"/>
    <n v="12070"/>
    <n v="60"/>
    <n v="0.6"/>
    <n v="60"/>
    <n v="91907"/>
    <n v="220"/>
    <s v="Processor"/>
    <s v="Yes"/>
    <n v="618684"/>
    <n v="34.826447281206768"/>
    <n v="98.301413893505554"/>
    <n v="371210.4"/>
    <n v="247473.6"/>
    <n v="710591"/>
  </r>
  <r>
    <s v="F1117"/>
    <x v="2"/>
    <s v="Mono"/>
    <x v="2"/>
    <x v="1"/>
    <x v="2"/>
    <n v="1.1599999999999999"/>
    <n v="10210"/>
    <n v="8616"/>
    <n v="51.7"/>
    <x v="1"/>
    <n v="1.63"/>
    <x v="0"/>
    <n v="10673"/>
    <n v="7"/>
    <n v="0.15609999999999999"/>
    <n v="15.61"/>
    <n v="12152"/>
    <n v="94"/>
    <s v="Local Market"/>
    <s v="Yes"/>
    <n v="778980"/>
    <n v="83.093746934771943"/>
    <n v="98.650920453223989"/>
    <n v="121598.77800000005"/>
    <n v="657381.22199999995"/>
    <n v="791132"/>
  </r>
  <r>
    <s v="F0122"/>
    <x v="2"/>
    <s v="Zou"/>
    <x v="0"/>
    <x v="1"/>
    <x v="7"/>
    <n v="0.2"/>
    <n v="5507"/>
    <n v="3804"/>
    <n v="27.7"/>
    <x v="4"/>
    <n v="2.13"/>
    <x v="0"/>
    <n v="4295"/>
    <n v="5"/>
    <n v="0.30909999999999999"/>
    <n v="30.91"/>
    <n v="4230"/>
    <n v="336"/>
    <s v="Local Market"/>
    <s v="No"/>
    <n v="1256838"/>
    <n v="68.858251434498385"/>
    <n v="99.65941566989251"/>
    <n v="388488.62579999992"/>
    <n v="868349.37420000008"/>
    <n v="1261068"/>
  </r>
  <r>
    <s v="F0884"/>
    <x v="3"/>
    <s v="Korhogo"/>
    <x v="3"/>
    <x v="0"/>
    <x v="1"/>
    <n v="1.24"/>
    <n v="10239"/>
    <n v="8219"/>
    <n v="10.3"/>
    <x v="1"/>
    <n v="1.55"/>
    <x v="2"/>
    <n v="2460"/>
    <n v="4"/>
    <n v="0.19719999999999999"/>
    <n v="19.72"/>
    <n v="23265"/>
    <n v="242"/>
    <s v="Local Market"/>
    <s v="No"/>
    <n v="1943384"/>
    <n v="79.330306282412366"/>
    <n v="99.874914130584557"/>
    <n v="383235.32480000006"/>
    <n v="1560148.6751999999"/>
    <n v="1966649"/>
  </r>
  <r>
    <s v="F0420"/>
    <x v="4"/>
    <s v="Central"/>
    <x v="4"/>
    <x v="1"/>
    <x v="6"/>
    <n v="1.29"/>
    <n v="16446"/>
    <n v="13373"/>
    <n v="46.5"/>
    <x v="1"/>
    <n v="2.4900000000000002"/>
    <x v="0"/>
    <n v="10840"/>
    <n v="3"/>
    <n v="0.18679999999999999"/>
    <n v="18.68"/>
    <n v="35509"/>
    <n v="340"/>
    <s v="Local Market"/>
    <s v="No"/>
    <n v="4455003"/>
    <n v="80.676957095315643"/>
    <n v="99.758602137128236"/>
    <n v="832194.56039999984"/>
    <n v="3622808.4396000002"/>
    <n v="4490512"/>
  </r>
  <r>
    <s v="F0010"/>
    <x v="2"/>
    <s v="Atlantique"/>
    <x v="2"/>
    <x v="0"/>
    <x v="1"/>
    <n v="2.4500000000000002"/>
    <n v="23471"/>
    <n v="18192"/>
    <n v="5.6"/>
    <x v="1"/>
    <n v="1.55"/>
    <x v="2"/>
    <n v="1292"/>
    <n v="5"/>
    <n v="0.22489999999999999"/>
    <n v="22.49"/>
    <n v="58168"/>
    <n v="296"/>
    <s v="Local Market"/>
    <s v="Yes"/>
    <n v="5271524"/>
    <n v="76.66405961920502"/>
    <n v="99.975758449081113"/>
    <n v="1185565.7475999999"/>
    <n v="4085958.2524000001"/>
    <n v="5329692"/>
  </r>
  <r>
    <s v="F1141"/>
    <x v="0"/>
    <s v="Lomé"/>
    <x v="3"/>
    <x v="0"/>
    <x v="7"/>
    <n v="0.54"/>
    <n v="15577"/>
    <n v="11283"/>
    <n v="11.8"/>
    <x v="0"/>
    <n v="1.32"/>
    <x v="1"/>
    <n v="1611"/>
    <n v="1"/>
    <n v="0.27560000000000001"/>
    <n v="27.56"/>
    <n v="10376"/>
    <n v="397"/>
    <s v="Local Market"/>
    <s v="Yes"/>
    <n v="4422571"/>
    <n v="72.270442944614487"/>
    <n v="99.963658487232081"/>
    <n v="1218860.5676000002"/>
    <n v="3203710.4323999998"/>
    <n v="4432947"/>
  </r>
  <r>
    <s v="F0512"/>
    <x v="4"/>
    <s v="Greater Accra"/>
    <x v="0"/>
    <x v="0"/>
    <x v="2"/>
    <n v="2.5299999999999998"/>
    <n v="30271"/>
    <n v="18876"/>
    <n v="25.1"/>
    <x v="1"/>
    <n v="0.77"/>
    <x v="2"/>
    <n v="6401"/>
    <n v="30"/>
    <n v="0.37640000000000001"/>
    <n v="37.64"/>
    <n v="30931"/>
    <n v="100"/>
    <s v="Local Market"/>
    <s v="Yes"/>
    <n v="1831392"/>
    <n v="61.324273565863706"/>
    <n v="99.656289483618039"/>
    <n v="689335.94880000013"/>
    <n v="1142056.0511999999"/>
    <n v="1862323"/>
  </r>
  <r>
    <s v="F1419"/>
    <x v="1"/>
    <s v="Lagos"/>
    <x v="4"/>
    <x v="0"/>
    <x v="4"/>
    <n v="3.58"/>
    <n v="5535"/>
    <n v="4380"/>
    <n v="1"/>
    <x v="2"/>
    <n v="1.1299999999999999"/>
    <x v="1"/>
    <n v="200"/>
    <n v="14"/>
    <n v="0.20860000000000001"/>
    <n v="20.86"/>
    <n v="43218"/>
    <n v="260"/>
    <s v="Local Market"/>
    <s v="Yes"/>
    <n v="1083994"/>
    <n v="76.105723821251019"/>
    <n v="99.982257108689396"/>
    <n v="226121.14840000006"/>
    <n v="857872.85159999994"/>
    <n v="1127212"/>
  </r>
  <r>
    <s v="F1186"/>
    <x v="2"/>
    <s v="Mono"/>
    <x v="3"/>
    <x v="0"/>
    <x v="1"/>
    <n v="1.83"/>
    <n v="17971"/>
    <n v="14644"/>
    <n v="27.1"/>
    <x v="2"/>
    <n v="1.71"/>
    <x v="2"/>
    <n v="803"/>
    <n v="4"/>
    <n v="0.18510000000000001"/>
    <n v="18.510000000000002"/>
    <n v="39077"/>
    <n v="208"/>
    <s v="Local Market"/>
    <s v="No"/>
    <n v="2975613"/>
    <n v="80.433710719841841"/>
    <n v="99.973363762111518"/>
    <n v="550785.96629999997"/>
    <n v="2424827.0337"/>
    <n v="3014690"/>
  </r>
  <r>
    <s v="F0579"/>
    <x v="0"/>
    <s v="Savanes"/>
    <x v="2"/>
    <x v="1"/>
    <x v="1"/>
    <n v="0.91"/>
    <n v="8821"/>
    <n v="6569"/>
    <n v="12.5"/>
    <x v="2"/>
    <n v="1.5"/>
    <x v="0"/>
    <n v="367"/>
    <n v="7"/>
    <n v="0.25519999999999998"/>
    <n v="25.52"/>
    <n v="17200"/>
    <n v="244"/>
    <s v="Local Market"/>
    <s v="No"/>
    <n v="1569241"/>
    <n v="73.672496916052978"/>
    <n v="99.976866457687365"/>
    <n v="400470.30319999997"/>
    <n v="1168770.6968"/>
    <n v="1586441"/>
  </r>
  <r>
    <s v="F0245"/>
    <x v="3"/>
    <s v="Bouaké"/>
    <x v="4"/>
    <x v="0"/>
    <x v="5"/>
    <n v="2.2599999999999998"/>
    <n v="4063"/>
    <n v="3421"/>
    <n v="20.100000000000001"/>
    <x v="3"/>
    <n v="1.49"/>
    <x v="1"/>
    <n v="3492"/>
    <n v="7"/>
    <n v="0.158"/>
    <n v="15.8"/>
    <n v="31497"/>
    <n v="213"/>
    <s v="Local Market"/>
    <s v="No"/>
    <n v="686398"/>
    <n v="80.505800430425055"/>
    <n v="99.51357789091719"/>
    <n v="108450.88400000008"/>
    <n v="577947.11599999992"/>
    <n v="717895"/>
  </r>
  <r>
    <s v="F0121"/>
    <x v="4"/>
    <s v="Ashanti"/>
    <x v="2"/>
    <x v="0"/>
    <x v="3"/>
    <n v="1.41"/>
    <n v="4831"/>
    <n v="3079"/>
    <n v="11.4"/>
    <x v="1"/>
    <n v="0.39"/>
    <x v="0"/>
    <n v="2955"/>
    <n v="30"/>
    <n v="0.36249999999999999"/>
    <n v="36.25"/>
    <n v="42133"/>
    <n v="364"/>
    <s v="Local Market"/>
    <s v="Yes"/>
    <n v="1064461"/>
    <n v="61.32275138849478"/>
    <n v="99.732964393445116"/>
    <n v="385867.11250000005"/>
    <n v="678593.88749999995"/>
    <n v="1106594"/>
  </r>
  <r>
    <s v="F1113"/>
    <x v="1"/>
    <s v="Enugu"/>
    <x v="1"/>
    <x v="0"/>
    <x v="7"/>
    <n v="2.17"/>
    <n v="43397"/>
    <n v="31640"/>
    <n v="169.1"/>
    <x v="1"/>
    <n v="5.2"/>
    <x v="0"/>
    <n v="42110"/>
    <n v="1"/>
    <n v="0.27089999999999997"/>
    <n v="27.09"/>
    <n v="78053"/>
    <n v="409"/>
    <s v="Local Market"/>
    <s v="Yes"/>
    <n v="12691190"/>
    <n v="72.464331902838737"/>
    <n v="99.670223207436806"/>
    <n v="3438043.3709999993"/>
    <n v="9253146.6290000007"/>
    <n v="12769243"/>
  </r>
  <r>
    <s v="F1009"/>
    <x v="4"/>
    <s v="Ashanti"/>
    <x v="4"/>
    <x v="1"/>
    <x v="5"/>
    <n v="1.55"/>
    <n v="2203"/>
    <n v="1954"/>
    <n v="10.3"/>
    <x v="1"/>
    <n v="0.46"/>
    <x v="2"/>
    <n v="2681"/>
    <n v="7"/>
    <n v="0.11259999999999999"/>
    <n v="11.26"/>
    <n v="11666"/>
    <n v="250"/>
    <s v="Processor"/>
    <s v="No"/>
    <n v="469268"/>
    <n v="86.587436779267009"/>
    <n v="99.442543051645345"/>
    <n v="52839.576800000039"/>
    <n v="416428.42319999996"/>
    <n v="480934"/>
  </r>
  <r>
    <s v="F0036"/>
    <x v="4"/>
    <s v="Northern"/>
    <x v="3"/>
    <x v="1"/>
    <x v="4"/>
    <n v="0.85"/>
    <n v="1641"/>
    <n v="1380"/>
    <n v="8"/>
    <x v="1"/>
    <n v="1.6"/>
    <x v="0"/>
    <n v="1860"/>
    <n v="7"/>
    <n v="0.15890000000000001"/>
    <n v="15.89"/>
    <n v="10558"/>
    <n v="240"/>
    <s v="Processor"/>
    <s v="No"/>
    <n v="315470"/>
    <n v="81.386205172561858"/>
    <n v="99.429496853031026"/>
    <n v="50128.183000000019"/>
    <n v="265341.81699999998"/>
    <n v="326028"/>
  </r>
  <r>
    <s v="F0910"/>
    <x v="4"/>
    <s v="Greater Accra"/>
    <x v="0"/>
    <x v="0"/>
    <x v="7"/>
    <n v="2.73"/>
    <n v="81089"/>
    <n v="56583"/>
    <n v="2.1"/>
    <x v="2"/>
    <n v="0.91"/>
    <x v="0"/>
    <n v="200"/>
    <n v="7"/>
    <n v="0.30219999999999997"/>
    <n v="30.22"/>
    <n v="51259"/>
    <n v="326"/>
    <s v="Export"/>
    <s v="No"/>
    <n v="18210139"/>
    <n v="69.584130383665027"/>
    <n v="99.998904793597958"/>
    <n v="5503104.0058000013"/>
    <n v="12707034.994199999"/>
    <n v="18261398"/>
  </r>
  <r>
    <s v="F0917"/>
    <x v="3"/>
    <s v="Korhogo"/>
    <x v="0"/>
    <x v="0"/>
    <x v="0"/>
    <n v="5.2"/>
    <n v="39511"/>
    <n v="32778"/>
    <n v="2.2999999999999998"/>
    <x v="2"/>
    <n v="0.14000000000000001"/>
    <x v="2"/>
    <n v="200"/>
    <n v="7"/>
    <n v="0.1704"/>
    <n v="17.04"/>
    <n v="81714"/>
    <n v="317"/>
    <s v="Local Market"/>
    <s v="No"/>
    <n v="10204806"/>
    <n v="82.300982816346064"/>
    <n v="99.998055707858441"/>
    <n v="1738898.9423999991"/>
    <n v="8465907.0576000009"/>
    <n v="10286520"/>
  </r>
  <r>
    <s v="F1022"/>
    <x v="1"/>
    <s v="Katsina"/>
    <x v="1"/>
    <x v="0"/>
    <x v="4"/>
    <n v="1.45"/>
    <n v="2898"/>
    <n v="1728"/>
    <n v="9.5"/>
    <x v="2"/>
    <n v="0.41"/>
    <x v="0"/>
    <n v="463"/>
    <n v="30"/>
    <n v="0.40369999999999995"/>
    <n v="40.369999999999997"/>
    <n v="16328"/>
    <n v="194"/>
    <s v="Processor"/>
    <s v="No"/>
    <n v="315089"/>
    <n v="56.692194636967926"/>
    <n v="99.860296846570947"/>
    <n v="127201.42929999999"/>
    <n v="187887.57070000001"/>
    <n v="331417"/>
  </r>
  <r>
    <s v="F1320"/>
    <x v="4"/>
    <s v="Eastern"/>
    <x v="0"/>
    <x v="1"/>
    <x v="6"/>
    <n v="1.18"/>
    <n v="16672"/>
    <n v="13192"/>
    <n v="55.9"/>
    <x v="1"/>
    <n v="2.14"/>
    <x v="0"/>
    <n v="13033"/>
    <n v="5"/>
    <n v="0.2087"/>
    <n v="20.87"/>
    <n v="39057"/>
    <n v="349"/>
    <s v="Export"/>
    <s v="No"/>
    <n v="4505878"/>
    <n v="78.449994585181088"/>
    <n v="99.71324122347184"/>
    <n v="940376.73859999981"/>
    <n v="3565501.2614000002"/>
    <n v="4544935"/>
  </r>
  <r>
    <s v="F1278"/>
    <x v="2"/>
    <s v="Atlantique"/>
    <x v="2"/>
    <x v="0"/>
    <x v="4"/>
    <n v="4.5599999999999996"/>
    <n v="6477"/>
    <n v="5312"/>
    <n v="7.4"/>
    <x v="2"/>
    <n v="0.44"/>
    <x v="2"/>
    <n v="241"/>
    <n v="14"/>
    <n v="0.17980000000000002"/>
    <n v="17.98"/>
    <n v="93590"/>
    <n v="219"/>
    <s v="Processor"/>
    <s v="No"/>
    <n v="1057864"/>
    <n v="75.353427301481432"/>
    <n v="99.979069941135293"/>
    <n v="190203.94719999994"/>
    <n v="867660.05280000006"/>
    <n v="1151454"/>
  </r>
  <r>
    <s v="F0276"/>
    <x v="3"/>
    <s v="Sassandra"/>
    <x v="3"/>
    <x v="1"/>
    <x v="3"/>
    <n v="2.77"/>
    <n v="9014"/>
    <n v="7281"/>
    <n v="65.599999999999994"/>
    <x v="4"/>
    <n v="2.59"/>
    <x v="0"/>
    <n v="13958"/>
    <n v="14"/>
    <n v="0.19219999999999998"/>
    <n v="19.22"/>
    <n v="52415"/>
    <n v="363"/>
    <s v="Local Market"/>
    <s v="Yes"/>
    <n v="2550200"/>
    <n v="79.153142512434613"/>
    <n v="99.463693246984292"/>
    <n v="490148.43999999971"/>
    <n v="2060051.5600000003"/>
    <n v="2602615"/>
  </r>
  <r>
    <s v="F0250"/>
    <x v="3"/>
    <s v="Korhogo"/>
    <x v="4"/>
    <x v="0"/>
    <x v="4"/>
    <n v="3.64"/>
    <n v="10157"/>
    <n v="8523"/>
    <n v="55.1"/>
    <x v="1"/>
    <n v="2.1"/>
    <x v="2"/>
    <n v="16204"/>
    <n v="7"/>
    <n v="0.16079999999999997"/>
    <n v="16.079999999999998"/>
    <n v="39806"/>
    <n v="273"/>
    <s v="Processor"/>
    <s v="No"/>
    <n v="2247502"/>
    <n v="82.45954101502727"/>
    <n v="99.291568953547142"/>
    <n v="361398.32159999991"/>
    <n v="1886103.6784000001"/>
    <n v="2287308"/>
  </r>
  <r>
    <s v="F0487"/>
    <x v="4"/>
    <s v="Greater Accra"/>
    <x v="2"/>
    <x v="1"/>
    <x v="3"/>
    <n v="1.76"/>
    <n v="3124"/>
    <n v="2847"/>
    <n v="22.6"/>
    <x v="1"/>
    <n v="1.33"/>
    <x v="2"/>
    <n v="5571"/>
    <n v="3"/>
    <n v="8.8399999999999992E-2"/>
    <n v="8.84"/>
    <n v="25730"/>
    <n v="381"/>
    <s v="Local Market"/>
    <s v="Yes"/>
    <n v="1042559"/>
    <n v="88.964389261707282"/>
    <n v="99.47851190080587"/>
    <n v="92162.215599999996"/>
    <n v="950396.7844"/>
    <n v="1068289"/>
  </r>
  <r>
    <s v="F1458"/>
    <x v="3"/>
    <s v="Korhogo"/>
    <x v="3"/>
    <x v="0"/>
    <x v="6"/>
    <n v="2"/>
    <n v="32364"/>
    <n v="27056"/>
    <n v="31.3"/>
    <x v="0"/>
    <n v="0.92"/>
    <x v="0"/>
    <n v="4409"/>
    <n v="3"/>
    <n v="0.16399999999999998"/>
    <n v="16.399999999999999"/>
    <n v="64821"/>
    <n v="356"/>
    <s v="Local Market"/>
    <s v="No"/>
    <n v="9466387"/>
    <n v="83.031442939866594"/>
    <n v="99.953741435503247"/>
    <n v="1552487.4679999994"/>
    <n v="7913899.5320000006"/>
    <n v="9531208"/>
  </r>
  <r>
    <s v="F0686"/>
    <x v="3"/>
    <s v="Yamoussoukro"/>
    <x v="2"/>
    <x v="1"/>
    <x v="1"/>
    <n v="1.98"/>
    <n v="15607"/>
    <n v="12582"/>
    <n v="52.5"/>
    <x v="0"/>
    <n v="2.56"/>
    <x v="0"/>
    <n v="7674"/>
    <n v="2"/>
    <n v="0.1938"/>
    <n v="19.38"/>
    <n v="42424"/>
    <n v="350"/>
    <s v="Export"/>
    <s v="No"/>
    <n v="4309565"/>
    <n v="79.834101212112444"/>
    <n v="99.823666833716715"/>
    <n v="835193.69699999969"/>
    <n v="3474371.3030000003"/>
    <n v="4351989"/>
  </r>
  <r>
    <s v="F0106"/>
    <x v="4"/>
    <s v="Eastern"/>
    <x v="3"/>
    <x v="0"/>
    <x v="1"/>
    <n v="1.25"/>
    <n v="13768"/>
    <n v="10582"/>
    <n v="2.2999999999999998"/>
    <x v="2"/>
    <n v="1.02"/>
    <x v="0"/>
    <n v="200"/>
    <n v="3"/>
    <n v="0.23139999999999999"/>
    <n v="23.14"/>
    <n v="22440"/>
    <n v="270"/>
    <s v="Local Market"/>
    <s v="Yes"/>
    <n v="2805929"/>
    <n v="76.250200359288328"/>
    <n v="99.992928786873279"/>
    <n v="649291.97060000012"/>
    <n v="2156637.0293999999"/>
    <n v="2828369"/>
  </r>
  <r>
    <s v="F0054"/>
    <x v="4"/>
    <s v="Ashanti"/>
    <x v="2"/>
    <x v="0"/>
    <x v="3"/>
    <n v="0.84"/>
    <n v="2899"/>
    <n v="2476"/>
    <n v="10.6"/>
    <x v="3"/>
    <n v="1.69"/>
    <x v="2"/>
    <n v="1664"/>
    <n v="7"/>
    <n v="0.1459"/>
    <n v="14.59"/>
    <n v="25923"/>
    <n v="405"/>
    <s v="Local Market"/>
    <s v="Yes"/>
    <n v="965166"/>
    <n v="83.176009480480559"/>
    <n v="99.832103877653779"/>
    <n v="140817.71940000006"/>
    <n v="824348.28059999994"/>
    <n v="991089"/>
  </r>
  <r>
    <s v="F0094"/>
    <x v="2"/>
    <s v="Ouémé"/>
    <x v="1"/>
    <x v="0"/>
    <x v="4"/>
    <n v="1.58"/>
    <n v="2769"/>
    <n v="1790"/>
    <n v="161.69999999999999"/>
    <x v="1"/>
    <n v="4.41"/>
    <x v="2"/>
    <n v="30929"/>
    <n v="30"/>
    <n v="0.3533"/>
    <n v="35.33"/>
    <n v="18934"/>
    <n v="237"/>
    <s v="Processor"/>
    <s v="No"/>
    <n v="370125"/>
    <n v="61.522760686682489"/>
    <n v="92.050305994720588"/>
    <n v="130765.16249999998"/>
    <n v="239359.83750000002"/>
    <n v="389059"/>
  </r>
  <r>
    <s v="F0287"/>
    <x v="3"/>
    <s v="Sassandra"/>
    <x v="3"/>
    <x v="1"/>
    <x v="4"/>
    <n v="0.9"/>
    <n v="1077"/>
    <n v="871"/>
    <n v="17.100000000000001"/>
    <x v="3"/>
    <n v="1.42"/>
    <x v="2"/>
    <n v="2894"/>
    <n v="14"/>
    <n v="0.19039999999999999"/>
    <n v="19.04"/>
    <n v="10383"/>
    <n v="280"/>
    <s v="Processor"/>
    <s v="No"/>
    <n v="228165"/>
    <n v="77.436148699632781"/>
    <n v="98.786826969834166"/>
    <n v="43442.616000000009"/>
    <n v="184722.38399999999"/>
    <n v="238548"/>
  </r>
  <r>
    <s v="F0247"/>
    <x v="1"/>
    <s v="Rivers"/>
    <x v="2"/>
    <x v="0"/>
    <x v="7"/>
    <n v="1.79"/>
    <n v="32655"/>
    <n v="21029"/>
    <n v="10.7"/>
    <x v="1"/>
    <n v="0.56000000000000005"/>
    <x v="0"/>
    <n v="3057"/>
    <n v="7"/>
    <n v="0.35600000000000004"/>
    <n v="35.6"/>
    <n v="41146"/>
    <n v="399"/>
    <s v="Local Market"/>
    <s v="No"/>
    <n v="8262463"/>
    <n v="64.080885455950536"/>
    <n v="99.963184682708444"/>
    <n v="2941436.8280000007"/>
    <n v="5321026.1719999993"/>
    <n v="8303609"/>
  </r>
  <r>
    <s v="F0200"/>
    <x v="4"/>
    <s v="Central"/>
    <x v="2"/>
    <x v="0"/>
    <x v="7"/>
    <n v="8.3800000000000008"/>
    <n v="252593"/>
    <n v="189798"/>
    <n v="56.7"/>
    <x v="1"/>
    <n v="2.5"/>
    <x v="0"/>
    <n v="12999"/>
    <n v="1"/>
    <n v="0.24859999999999999"/>
    <n v="24.86"/>
    <n v="241951"/>
    <n v="315"/>
    <s v="Local Market"/>
    <s v="Yes"/>
    <n v="58933557"/>
    <n v="74.832774954462579"/>
    <n v="99.978033141684236"/>
    <n v="14650882.270199999"/>
    <n v="44282674.729800001"/>
    <n v="59175508"/>
  </r>
  <r>
    <s v="F0614"/>
    <x v="3"/>
    <s v="Sassandra"/>
    <x v="4"/>
    <x v="1"/>
    <x v="0"/>
    <n v="1.02"/>
    <n v="6468"/>
    <n v="5356"/>
    <n v="16.899999999999999"/>
    <x v="0"/>
    <n v="1.65"/>
    <x v="2"/>
    <n v="2495"/>
    <n v="7"/>
    <n v="0.17190000000000003"/>
    <n v="17.190000000000001"/>
    <n v="10813"/>
    <n v="310"/>
    <s v="Local Market"/>
    <s v="No"/>
    <n v="1630449"/>
    <n v="82.264429256267434"/>
    <n v="99.847982832722622"/>
    <n v="280274.18310000002"/>
    <n v="1350174.8169"/>
    <n v="1641262"/>
  </r>
  <r>
    <s v="F1164"/>
    <x v="1"/>
    <s v="Kaduna"/>
    <x v="2"/>
    <x v="1"/>
    <x v="1"/>
    <n v="1.61"/>
    <n v="9468"/>
    <n v="7254"/>
    <n v="8.5"/>
    <x v="2"/>
    <n v="0.42"/>
    <x v="0"/>
    <n v="349"/>
    <n v="7"/>
    <n v="0.23379999999999998"/>
    <n v="23.38"/>
    <n v="37584"/>
    <n v="320"/>
    <s v="Local Market"/>
    <s v="No"/>
    <n v="2260135"/>
    <n v="75.366719646745324"/>
    <n v="99.984811023454128"/>
    <n v="528419.56300000008"/>
    <n v="1731715.4369999999"/>
    <n v="2297719"/>
  </r>
  <r>
    <s v="F0262"/>
    <x v="4"/>
    <s v="Ashanti"/>
    <x v="0"/>
    <x v="0"/>
    <x v="6"/>
    <n v="0.41"/>
    <n v="4884"/>
    <n v="4093"/>
    <n v="7.2"/>
    <x v="2"/>
    <n v="0.86"/>
    <x v="1"/>
    <n v="319"/>
    <n v="1"/>
    <n v="0.16190000000000002"/>
    <n v="16.190000000000001"/>
    <n v="13932"/>
    <n v="375"/>
    <s v="Local Market"/>
    <s v="No"/>
    <n v="1505276"/>
    <n v="83.041414710823005"/>
    <n v="99.979002216944622"/>
    <n v="243704.18440000014"/>
    <n v="1261571.8155999999"/>
    <n v="1519208"/>
  </r>
  <r>
    <s v="F1297"/>
    <x v="4"/>
    <s v="Central"/>
    <x v="1"/>
    <x v="0"/>
    <x v="2"/>
    <n v="0.98"/>
    <n v="11376"/>
    <n v="9005"/>
    <n v="28.4"/>
    <x v="1"/>
    <n v="0.86"/>
    <x v="0"/>
    <n v="6952"/>
    <n v="14"/>
    <n v="0.2084"/>
    <n v="20.84"/>
    <n v="10747"/>
    <n v="77"/>
    <s v="Local Market"/>
    <s v="No"/>
    <n v="668753"/>
    <n v="77.90800217807211"/>
    <n v="98.976894775570273"/>
    <n v="139368.12520000001"/>
    <n v="529384.87479999999"/>
    <n v="679500"/>
  </r>
  <r>
    <s v="F0486"/>
    <x v="0"/>
    <s v="Central"/>
    <x v="0"/>
    <x v="1"/>
    <x v="4"/>
    <n v="4.79"/>
    <n v="7138"/>
    <n v="4555"/>
    <n v="11.9"/>
    <x v="2"/>
    <n v="1.39"/>
    <x v="1"/>
    <n v="429"/>
    <n v="30"/>
    <n v="0.36180000000000001"/>
    <n v="36.18"/>
    <n v="109773"/>
    <n v="222"/>
    <s v="Processor"/>
    <s v="No"/>
    <n v="890896"/>
    <n v="56.818970828515717"/>
    <n v="99.957128680912462"/>
    <n v="322326.17280000006"/>
    <n v="568569.82719999994"/>
    <n v="1000669"/>
  </r>
  <r>
    <s v="F0192"/>
    <x v="4"/>
    <s v="Central"/>
    <x v="1"/>
    <x v="0"/>
    <x v="7"/>
    <n v="0.46"/>
    <n v="6301"/>
    <n v="4483"/>
    <n v="5.7"/>
    <x v="1"/>
    <n v="1.1399999999999999"/>
    <x v="0"/>
    <n v="1280"/>
    <n v="4"/>
    <n v="0.28850000000000003"/>
    <n v="28.85"/>
    <n v="14714"/>
    <n v="342"/>
    <s v="Local Market"/>
    <s v="No"/>
    <n v="1501861"/>
    <n v="70.459693816659254"/>
    <n v="99.915599294462851"/>
    <n v="433286.89849999989"/>
    <n v="1068574.1015000001"/>
    <n v="1516575"/>
  </r>
  <r>
    <s v="F0377"/>
    <x v="4"/>
    <s v="Northern"/>
    <x v="4"/>
    <x v="0"/>
    <x v="4"/>
    <n v="4.37"/>
    <n v="12903"/>
    <n v="11216"/>
    <n v="1.3"/>
    <x v="1"/>
    <n v="0.56999999999999995"/>
    <x v="1"/>
    <n v="264"/>
    <n v="3"/>
    <n v="0.13070000000000001"/>
    <n v="13.07"/>
    <n v="99639"/>
    <n v="248"/>
    <s v="Local Market"/>
    <s v="Yes"/>
    <n v="2653850"/>
    <n v="83.784311649692427"/>
    <n v="99.990412164348569"/>
    <n v="346858.1950000003"/>
    <n v="2306991.8049999997"/>
    <n v="2753489"/>
  </r>
  <r>
    <s v="F1000"/>
    <x v="2"/>
    <s v="Borgou"/>
    <x v="3"/>
    <x v="0"/>
    <x v="5"/>
    <n v="1.18"/>
    <n v="1545"/>
    <n v="900"/>
    <n v="1.8"/>
    <x v="2"/>
    <n v="1.54"/>
    <x v="1"/>
    <n v="200"/>
    <n v="30"/>
    <n v="0.41700000000000004"/>
    <n v="41.7"/>
    <n v="14609"/>
    <n v="224"/>
    <s v="Local Market"/>
    <s v="No"/>
    <n v="184775"/>
    <n v="54.028319724752237"/>
    <n v="99.899691048429162"/>
    <n v="77051.175000000003"/>
    <n v="107723.825"/>
    <n v="199384"/>
  </r>
  <r>
    <s v="F0099"/>
    <x v="3"/>
    <s v="Bouaké"/>
    <x v="0"/>
    <x v="1"/>
    <x v="7"/>
    <n v="1.56"/>
    <n v="38253"/>
    <n v="29141"/>
    <n v="44.6"/>
    <x v="1"/>
    <n v="1.94"/>
    <x v="1"/>
    <n v="12135"/>
    <n v="1"/>
    <n v="0.2382"/>
    <n v="23.82"/>
    <n v="28695"/>
    <n v="460"/>
    <s v="Local Market"/>
    <s v="No"/>
    <n v="13229982"/>
    <n v="76.015127961862277"/>
    <n v="99.90847503110605"/>
    <n v="3151381.7123999987"/>
    <n v="10078600.287600001"/>
    <n v="13258677"/>
  </r>
  <r>
    <s v="F1178"/>
    <x v="0"/>
    <s v="Lomé"/>
    <x v="3"/>
    <x v="1"/>
    <x v="7"/>
    <n v="0.83"/>
    <n v="12953"/>
    <n v="8762"/>
    <n v="7.1"/>
    <x v="0"/>
    <n v="0.7"/>
    <x v="2"/>
    <n v="995"/>
    <n v="4"/>
    <n v="0.32350000000000001"/>
    <n v="32.35"/>
    <n v="21385"/>
    <n v="361"/>
    <s v="Local Market"/>
    <s v="No"/>
    <n v="3109072"/>
    <n v="67.187864519461542"/>
    <n v="99.968215503359417"/>
    <n v="1005784.7919999999"/>
    <n v="2103287.2080000001"/>
    <n v="3130457"/>
  </r>
  <r>
    <s v="F0323"/>
    <x v="4"/>
    <s v="Northern"/>
    <x v="0"/>
    <x v="0"/>
    <x v="6"/>
    <n v="0.66"/>
    <n v="9379"/>
    <n v="7279"/>
    <n v="45.4"/>
    <x v="0"/>
    <n v="2.4500000000000002"/>
    <x v="1"/>
    <n v="6716"/>
    <n v="7"/>
    <n v="0.22390000000000002"/>
    <n v="22.39"/>
    <n v="13934"/>
    <n v="273"/>
    <s v="Processor"/>
    <s v="No"/>
    <n v="1946646"/>
    <n v="77.058419477909595"/>
    <n v="99.657448306113494"/>
    <n v="435854.03939999989"/>
    <n v="1510791.9606000001"/>
    <n v="1960580"/>
  </r>
  <r>
    <s v="F1469"/>
    <x v="0"/>
    <s v="Kara"/>
    <x v="3"/>
    <x v="0"/>
    <x v="4"/>
    <n v="1.17"/>
    <n v="3567"/>
    <n v="2989"/>
    <n v="26"/>
    <x v="1"/>
    <n v="1.05"/>
    <x v="0"/>
    <n v="5601"/>
    <n v="7"/>
    <n v="0.1618"/>
    <n v="16.18"/>
    <n v="12798"/>
    <n v="216"/>
    <s v="Local Market"/>
    <s v="Yes"/>
    <n v="620769"/>
    <n v="82.126843064742957"/>
    <n v="99.115957744011283"/>
    <n v="100440.42419999995"/>
    <n v="520328.57580000005"/>
    <n v="633567"/>
  </r>
  <r>
    <s v="F0670"/>
    <x v="2"/>
    <s v="Ouémé"/>
    <x v="0"/>
    <x v="1"/>
    <x v="3"/>
    <n v="2.4500000000000002"/>
    <n v="6005"/>
    <n v="2402"/>
    <n v="21.7"/>
    <x v="0"/>
    <n v="1.77"/>
    <x v="0"/>
    <n v="3000"/>
    <n v="60"/>
    <n v="0.6"/>
    <n v="60"/>
    <n v="45738"/>
    <n v="356"/>
    <s v="Local Market"/>
    <s v="Yes"/>
    <n v="797823"/>
    <n v="37.831194187497999"/>
    <n v="99.644364782155648"/>
    <n v="478693.8"/>
    <n v="319129.2"/>
    <n v="843561"/>
  </r>
  <r>
    <s v="F0344"/>
    <x v="4"/>
    <s v="Greater Accra"/>
    <x v="3"/>
    <x v="0"/>
    <x v="2"/>
    <n v="4.32"/>
    <n v="43308"/>
    <n v="31653"/>
    <n v="52.6"/>
    <x v="1"/>
    <n v="1.36"/>
    <x v="0"/>
    <n v="13561"/>
    <n v="14"/>
    <n v="0.26910000000000001"/>
    <n v="26.91"/>
    <n v="33149"/>
    <n v="78"/>
    <s v="Local Market"/>
    <s v="Yes"/>
    <n v="2397535"/>
    <n v="72.093218678363797"/>
    <n v="99.442091197374893"/>
    <n v="645176.66849999991"/>
    <n v="1752358.3315000001"/>
    <n v="2430684"/>
  </r>
  <r>
    <s v="F0189"/>
    <x v="0"/>
    <s v="Kara"/>
    <x v="0"/>
    <x v="1"/>
    <x v="0"/>
    <n v="0.67"/>
    <n v="6248"/>
    <n v="5396"/>
    <n v="26.6"/>
    <x v="2"/>
    <n v="1.86"/>
    <x v="2"/>
    <n v="900"/>
    <n v="7"/>
    <n v="0.1363"/>
    <n v="13.63"/>
    <n v="11767"/>
    <n v="292"/>
    <s v="Local Market"/>
    <s v="No"/>
    <n v="1547209"/>
    <n v="85.718087597243326"/>
    <n v="99.942269797610734"/>
    <n v="210884.58669999987"/>
    <n v="1336324.4133000001"/>
    <n v="1558976"/>
  </r>
  <r>
    <s v="F0988"/>
    <x v="3"/>
    <s v="Bouaké"/>
    <x v="0"/>
    <x v="0"/>
    <x v="1"/>
    <n v="0.66"/>
    <n v="5073"/>
    <n v="3605"/>
    <n v="11.9"/>
    <x v="0"/>
    <n v="0.56999999999999995"/>
    <x v="0"/>
    <n v="1684"/>
    <n v="7"/>
    <n v="0.2893"/>
    <n v="28.93"/>
    <n v="14282"/>
    <n v="249"/>
    <s v="Processor"/>
    <s v="No"/>
    <n v="872703"/>
    <n v="69.925649486744419"/>
    <n v="99.810143350789474"/>
    <n v="252472.97790000006"/>
    <n v="620230.02209999994"/>
    <n v="886985"/>
  </r>
  <r>
    <s v="F0577"/>
    <x v="2"/>
    <s v="Zou"/>
    <x v="0"/>
    <x v="0"/>
    <x v="4"/>
    <n v="2.7"/>
    <n v="7122"/>
    <n v="6174"/>
    <n v="106"/>
    <x v="1"/>
    <n v="3.55"/>
    <x v="0"/>
    <n v="20817"/>
    <n v="7"/>
    <n v="0.1331"/>
    <n v="13.31"/>
    <n v="44186"/>
    <n v="179"/>
    <s v="Local Market"/>
    <s v="No"/>
    <n v="1029092"/>
    <n v="83.121041780414757"/>
    <n v="98.060427959950729"/>
    <n v="136972.14520000003"/>
    <n v="892119.85479999997"/>
    <n v="1073278"/>
  </r>
  <r>
    <s v="F1492"/>
    <x v="1"/>
    <s v="Lagos"/>
    <x v="4"/>
    <x v="1"/>
    <x v="2"/>
    <n v="0.94"/>
    <n v="8774"/>
    <n v="7224"/>
    <n v="3"/>
    <x v="2"/>
    <n v="0.53"/>
    <x v="1"/>
    <n v="200"/>
    <n v="7"/>
    <n v="0.17660000000000001"/>
    <n v="17.66"/>
    <n v="9337"/>
    <n v="139"/>
    <s v="Local Market"/>
    <s v="No"/>
    <n v="984558"/>
    <n v="81.566469013326355"/>
    <n v="99.979877150000746"/>
    <n v="173872.94279999996"/>
    <n v="810685.05720000004"/>
    <n v="993895"/>
  </r>
  <r>
    <s v="F0397"/>
    <x v="2"/>
    <s v="Ouémé"/>
    <x v="2"/>
    <x v="0"/>
    <x v="6"/>
    <n v="10.31"/>
    <n v="153711"/>
    <n v="131084"/>
    <n v="28.3"/>
    <x v="1"/>
    <n v="1.68"/>
    <x v="0"/>
    <n v="5233"/>
    <n v="2"/>
    <n v="0.1472"/>
    <n v="14.72"/>
    <n v="209370"/>
    <n v="317"/>
    <s v="Local Market"/>
    <s v="Yes"/>
    <n v="40923489"/>
    <n v="84.845917029983269"/>
    <n v="99.987277811153362"/>
    <n v="6023937.5807999969"/>
    <n v="34899551.419200003"/>
    <n v="41132859"/>
  </r>
  <r>
    <s v="F0727"/>
    <x v="1"/>
    <s v="Katsina"/>
    <x v="4"/>
    <x v="0"/>
    <x v="5"/>
    <n v="2.88"/>
    <n v="5838"/>
    <n v="4617"/>
    <n v="4.5"/>
    <x v="2"/>
    <n v="0.83"/>
    <x v="1"/>
    <n v="200"/>
    <n v="14"/>
    <n v="0.20910000000000001"/>
    <n v="20.91"/>
    <n v="43073"/>
    <n v="243"/>
    <s v="Local Market"/>
    <s v="No"/>
    <n v="1067439"/>
    <n v="76.022366719134951"/>
    <n v="99.981990289163917"/>
    <n v="223201.49490000005"/>
    <n v="844237.50509999995"/>
    <n v="1110512"/>
  </r>
  <r>
    <s v="F1166"/>
    <x v="1"/>
    <s v="Oyo"/>
    <x v="3"/>
    <x v="0"/>
    <x v="5"/>
    <n v="0.55000000000000004"/>
    <n v="866"/>
    <n v="540"/>
    <n v="26.4"/>
    <x v="1"/>
    <n v="1.1000000000000001"/>
    <x v="1"/>
    <n v="6815"/>
    <n v="30"/>
    <n v="0.37640000000000001"/>
    <n v="37.64"/>
    <n v="3898"/>
    <n v="220"/>
    <s v="Local Market"/>
    <s v="No"/>
    <n v="106899"/>
    <n v="60.166084280260293"/>
    <n v="93.849111438035322"/>
    <n v="40236.78360000001"/>
    <n v="66662.21639999999"/>
    <n v="110797"/>
  </r>
  <r>
    <s v="F1157"/>
    <x v="1"/>
    <s v="Ogun"/>
    <x v="0"/>
    <x v="1"/>
    <x v="6"/>
    <n v="1.61"/>
    <n v="13200"/>
    <n v="10883"/>
    <n v="20.3"/>
    <x v="2"/>
    <n v="1.88"/>
    <x v="1"/>
    <n v="862"/>
    <n v="2"/>
    <n v="0.17550000000000002"/>
    <n v="17.55"/>
    <n v="31172"/>
    <n v="412"/>
    <s v="Local Market"/>
    <s v="No"/>
    <n v="4406925"/>
    <n v="81.870893369387829"/>
    <n v="99.980577260929621"/>
    <n v="773415.33749999991"/>
    <n v="3633509.6625000001"/>
    <n v="4438097"/>
  </r>
  <r>
    <s v="F1051"/>
    <x v="4"/>
    <s v="Central"/>
    <x v="3"/>
    <x v="0"/>
    <x v="7"/>
    <n v="1.39"/>
    <n v="37761"/>
    <n v="25443"/>
    <n v="5.3"/>
    <x v="2"/>
    <n v="1.65"/>
    <x v="0"/>
    <n v="223"/>
    <n v="7"/>
    <n v="0.32619999999999999"/>
    <n v="32.619999999999997"/>
    <n v="35032"/>
    <n v="359"/>
    <s v="Local Market"/>
    <s v="No"/>
    <n v="9007442"/>
    <n v="67.11895903267181"/>
    <n v="99.997533860755368"/>
    <n v="2938227.5804000003"/>
    <n v="6069214.4195999997"/>
    <n v="9042474"/>
  </r>
  <r>
    <s v="F0105"/>
    <x v="3"/>
    <s v="Sassandra"/>
    <x v="0"/>
    <x v="0"/>
    <x v="1"/>
    <n v="4.17"/>
    <n v="26798"/>
    <n v="20304"/>
    <n v="46.1"/>
    <x v="0"/>
    <n v="2.09"/>
    <x v="0"/>
    <n v="7009"/>
    <n v="5"/>
    <n v="0.24230000000000002"/>
    <n v="24.23"/>
    <n v="86337"/>
    <n v="251"/>
    <s v="Local Market"/>
    <s v="No"/>
    <n v="4951995"/>
    <n v="74.471603131750754"/>
    <n v="99.860886499738413"/>
    <n v="1199868.3884999999"/>
    <n v="3752126.6115000001"/>
    <n v="5038332"/>
  </r>
  <r>
    <s v="F1072"/>
    <x v="4"/>
    <s v="Central"/>
    <x v="1"/>
    <x v="0"/>
    <x v="3"/>
    <n v="1.07"/>
    <n v="4036"/>
    <n v="2638"/>
    <n v="35.700000000000003"/>
    <x v="0"/>
    <n v="1.38"/>
    <x v="2"/>
    <n v="5362"/>
    <n v="30"/>
    <n v="0.34619999999999995"/>
    <n v="34.619999999999997"/>
    <n v="29248"/>
    <n v="347"/>
    <s v="Export"/>
    <s v="Yes"/>
    <n v="871623"/>
    <n v="63.257349542831321"/>
    <n v="99.404798245253758"/>
    <n v="301755.88260000001"/>
    <n v="569867.11739999999"/>
    <n v="900871"/>
  </r>
  <r>
    <s v="F1071"/>
    <x v="2"/>
    <s v="Zou"/>
    <x v="0"/>
    <x v="0"/>
    <x v="5"/>
    <n v="6.19"/>
    <n v="15015"/>
    <n v="13564"/>
    <n v="17"/>
    <x v="1"/>
    <n v="1.71"/>
    <x v="0"/>
    <n v="3828"/>
    <n v="1"/>
    <n v="9.6600000000000005E-2"/>
    <n v="9.66"/>
    <n v="73534"/>
    <n v="222"/>
    <s v="Local Market"/>
    <s v="Yes"/>
    <n v="2903734"/>
    <n v="88.108739139372062"/>
    <n v="99.871425750050051"/>
    <n v="280500.70440000016"/>
    <n v="2623233.2955999998"/>
    <n v="2977268"/>
  </r>
  <r>
    <s v="F0117"/>
    <x v="0"/>
    <s v="Savanes"/>
    <x v="3"/>
    <x v="1"/>
    <x v="0"/>
    <n v="0.66"/>
    <n v="4309"/>
    <n v="3963"/>
    <n v="1"/>
    <x v="2"/>
    <n v="0.43"/>
    <x v="1"/>
    <n v="200"/>
    <n v="3"/>
    <n v="8.0199999999999994E-2"/>
    <n v="8.02"/>
    <n v="8169"/>
    <n v="273"/>
    <s v="Local Market"/>
    <s v="No"/>
    <n v="1062712"/>
    <n v="91.27834909761215"/>
    <n v="99.981323788544202"/>
    <n v="85229.502399999998"/>
    <n v="977482.4976"/>
    <n v="1070881"/>
  </r>
  <r>
    <s v="F1030"/>
    <x v="4"/>
    <s v="Central"/>
    <x v="2"/>
    <x v="1"/>
    <x v="1"/>
    <n v="2.3199999999999998"/>
    <n v="17651"/>
    <n v="14029"/>
    <n v="1.7"/>
    <x v="0"/>
    <n v="1.37"/>
    <x v="0"/>
    <n v="225"/>
    <n v="3"/>
    <n v="0.20519999999999999"/>
    <n v="20.52"/>
    <n v="48940"/>
    <n v="242"/>
    <s v="Local Market"/>
    <s v="Yes"/>
    <n v="3311903"/>
    <n v="78.322626329168017"/>
    <n v="99.993305251093261"/>
    <n v="679602.49560000002"/>
    <n v="2632300.5044"/>
    <n v="3360843"/>
  </r>
  <r>
    <s v="F0840"/>
    <x v="2"/>
    <s v="Borgou"/>
    <x v="3"/>
    <x v="0"/>
    <x v="0"/>
    <n v="0.41"/>
    <n v="4237"/>
    <n v="3471"/>
    <n v="26.1"/>
    <x v="0"/>
    <n v="0.82"/>
    <x v="2"/>
    <n v="3883"/>
    <n v="14"/>
    <n v="0.18059999999999998"/>
    <n v="18.059999999999999"/>
    <n v="3848"/>
    <n v="287"/>
    <s v="Local Market"/>
    <s v="Yes"/>
    <n v="978485"/>
    <n v="81.619024200551138"/>
    <n v="99.604716526880395"/>
    <n v="176714.39099999995"/>
    <n v="801770.60900000005"/>
    <n v="982333"/>
  </r>
  <r>
    <s v="F0076"/>
    <x v="4"/>
    <s v="Ashanti"/>
    <x v="4"/>
    <x v="0"/>
    <x v="5"/>
    <n v="4.4000000000000004"/>
    <n v="9741"/>
    <n v="5728"/>
    <n v="106.1"/>
    <x v="3"/>
    <n v="5.13"/>
    <x v="1"/>
    <n v="16243"/>
    <n v="30"/>
    <n v="0.41189999999999999"/>
    <n v="41.19"/>
    <n v="33077"/>
    <n v="246"/>
    <s v="Local Market"/>
    <s v="Yes"/>
    <n v="1345678"/>
    <n v="57.399119626039443"/>
    <n v="98.821908170777263"/>
    <n v="554284.76819999993"/>
    <n v="791393.23180000007"/>
    <n v="1378755"/>
  </r>
  <r>
    <s v="F0064"/>
    <x v="4"/>
    <s v="Ashanti"/>
    <x v="0"/>
    <x v="0"/>
    <x v="4"/>
    <n v="3.11"/>
    <n v="6360"/>
    <n v="4947"/>
    <n v="50.7"/>
    <x v="1"/>
    <n v="2.5099999999999998"/>
    <x v="2"/>
    <n v="12331"/>
    <n v="14"/>
    <n v="0.22210000000000002"/>
    <n v="22.21"/>
    <n v="47423"/>
    <n v="250"/>
    <s v="Local Market"/>
    <s v="Yes"/>
    <n v="1164629"/>
    <n v="74.746372193602255"/>
    <n v="98.982634408424715"/>
    <n v="258664.10089999996"/>
    <n v="905964.89910000004"/>
    <n v="1212052"/>
  </r>
  <r>
    <s v="F1004"/>
    <x v="1"/>
    <s v="Kano"/>
    <x v="1"/>
    <x v="0"/>
    <x v="5"/>
    <n v="0.76"/>
    <n v="1433"/>
    <n v="1114"/>
    <n v="69.099999999999994"/>
    <x v="1"/>
    <n v="1.83"/>
    <x v="2"/>
    <n v="16031"/>
    <n v="14"/>
    <n v="0.22239999999999999"/>
    <n v="22.24"/>
    <n v="7878"/>
    <n v="193"/>
    <s v="Local Market"/>
    <s v="No"/>
    <n v="188943"/>
    <n v="74.64756138826651"/>
    <n v="91.855035793944751"/>
    <n v="42020.92319999999"/>
    <n v="146922.07680000001"/>
    <n v="196821"/>
  </r>
  <r>
    <s v="F0917"/>
    <x v="1"/>
    <s v="Katsina"/>
    <x v="3"/>
    <x v="1"/>
    <x v="4"/>
    <n v="0.77"/>
    <n v="2077"/>
    <n v="1264"/>
    <n v="70"/>
    <x v="1"/>
    <n v="1.74"/>
    <x v="2"/>
    <n v="20688"/>
    <n v="30"/>
    <n v="0.3911"/>
    <n v="39.11"/>
    <n v="16934"/>
    <n v="265"/>
    <s v="Local Market"/>
    <s v="Yes"/>
    <n v="293989"/>
    <n v="57.573708635256956"/>
    <n v="93.346262579481092"/>
    <n v="114979.09789999999"/>
    <n v="179009.90210000001"/>
    <n v="310923"/>
  </r>
  <r>
    <s v="F0749"/>
    <x v="3"/>
    <s v="Bouaké"/>
    <x v="3"/>
    <x v="1"/>
    <x v="3"/>
    <n v="2.4"/>
    <n v="7771"/>
    <n v="6998"/>
    <n v="36.700000000000003"/>
    <x v="1"/>
    <n v="1.44"/>
    <x v="0"/>
    <n v="8019"/>
    <n v="7"/>
    <n v="9.9399999999999988E-2"/>
    <n v="9.94"/>
    <n v="36292"/>
    <n v="317"/>
    <s v="Local Market"/>
    <s v="Yes"/>
    <n v="2151872"/>
    <n v="88.566301392400206"/>
    <n v="99.633528382698927"/>
    <n v="213896.07679999992"/>
    <n v="1937975.9232000001"/>
    <n v="2188164"/>
  </r>
  <r>
    <s v="F1092"/>
    <x v="4"/>
    <s v="Greater Accra"/>
    <x v="4"/>
    <x v="1"/>
    <x v="2"/>
    <n v="6.88"/>
    <n v="48740"/>
    <n v="28971"/>
    <n v="33.6"/>
    <x v="1"/>
    <n v="1.38"/>
    <x v="2"/>
    <n v="7562"/>
    <n v="30"/>
    <n v="0.40560000000000002"/>
    <n v="40.56"/>
    <n v="67573"/>
    <n v="95"/>
    <s v="Local Market"/>
    <s v="Yes"/>
    <n v="2649588"/>
    <n v="57.961788322443908"/>
    <n v="99.721694813078798"/>
    <n v="1074672.8927999998"/>
    <n v="1574915.1072000002"/>
    <n v="2717161"/>
  </r>
  <r>
    <s v="F0972"/>
    <x v="4"/>
    <s v="Central"/>
    <x v="2"/>
    <x v="1"/>
    <x v="7"/>
    <n v="0.2"/>
    <n v="4278"/>
    <n v="3143"/>
    <n v="4.9000000000000004"/>
    <x v="0"/>
    <n v="0.2"/>
    <x v="0"/>
    <n v="695"/>
    <n v="1"/>
    <n v="0.2651"/>
    <n v="26.51"/>
    <n v="4597"/>
    <n v="452"/>
    <s v="Local Market"/>
    <s v="Yes"/>
    <n v="1401138"/>
    <n v="73.24967481068623"/>
    <n v="99.950559671630856"/>
    <n v="371441.6838"/>
    <n v="1029696.3162"/>
    <n v="1405735"/>
  </r>
  <r>
    <s v="F1133"/>
    <x v="1"/>
    <s v="Enugu"/>
    <x v="0"/>
    <x v="1"/>
    <x v="5"/>
    <n v="0.47"/>
    <n v="915"/>
    <n v="696"/>
    <n v="1"/>
    <x v="1"/>
    <n v="0.41"/>
    <x v="0"/>
    <n v="230"/>
    <n v="14"/>
    <n v="0.2384"/>
    <n v="23.84"/>
    <n v="6194"/>
    <n v="216"/>
    <s v="Local Market"/>
    <s v="No"/>
    <n v="142409"/>
    <n v="72.985534881529986"/>
    <n v="99.845225197337868"/>
    <n v="33950.305599999992"/>
    <n v="108458.69440000001"/>
    <n v="148603"/>
  </r>
  <r>
    <s v="F0410"/>
    <x v="4"/>
    <s v="Greater Accra"/>
    <x v="3"/>
    <x v="1"/>
    <x v="2"/>
    <n v="5.65"/>
    <n v="73842"/>
    <n v="46269"/>
    <n v="2.2999999999999998"/>
    <x v="0"/>
    <n v="0.56999999999999995"/>
    <x v="0"/>
    <n v="303"/>
    <n v="30"/>
    <n v="0.37340000000000001"/>
    <n v="37.340000000000003"/>
    <n v="35335"/>
    <n v="83"/>
    <s v="Local Market"/>
    <s v="No"/>
    <n v="3766286"/>
    <n v="62.077592889980352"/>
    <n v="99.992029715744948"/>
    <n v="1406331.1924000001"/>
    <n v="2359954.8075999999"/>
    <n v="3801621"/>
  </r>
  <r>
    <s v="F1267"/>
    <x v="1"/>
    <s v="Katsina"/>
    <x v="2"/>
    <x v="0"/>
    <x v="5"/>
    <n v="4.59"/>
    <n v="9365"/>
    <n v="5916"/>
    <n v="3.1"/>
    <x v="0"/>
    <n v="0.97"/>
    <x v="1"/>
    <n v="563"/>
    <n v="30"/>
    <n v="0.36820000000000003"/>
    <n v="36.82"/>
    <n v="40462"/>
    <n v="228"/>
    <s v="Local Market"/>
    <s v="No"/>
    <n v="1294335"/>
    <n v="61.264810529241522"/>
    <n v="99.957821301666101"/>
    <n v="476574.14700000011"/>
    <n v="817760.85299999989"/>
    <n v="1334797"/>
  </r>
  <r>
    <s v="F0439"/>
    <x v="3"/>
    <s v="Abidjan"/>
    <x v="4"/>
    <x v="1"/>
    <x v="7"/>
    <n v="1.43"/>
    <n v="19985"/>
    <n v="14355"/>
    <n v="25.8"/>
    <x v="1"/>
    <n v="0.79"/>
    <x v="2"/>
    <n v="7495"/>
    <n v="5"/>
    <n v="0.28170000000000001"/>
    <n v="28.17"/>
    <n v="36417"/>
    <n v="474"/>
    <s v="Local Market"/>
    <s v="No"/>
    <n v="6692316"/>
    <n v="71.441244329355911"/>
    <n v="99.888612016556451"/>
    <n v="1885225.4172"/>
    <n v="4807090.5828"/>
    <n v="6728733"/>
  </r>
  <r>
    <s v="F0431"/>
    <x v="0"/>
    <s v="Central"/>
    <x v="3"/>
    <x v="0"/>
    <x v="5"/>
    <n v="0.75"/>
    <n v="1103"/>
    <n v="970"/>
    <n v="23.5"/>
    <x v="1"/>
    <n v="0.64"/>
    <x v="0"/>
    <n v="3971"/>
    <n v="7"/>
    <n v="0.1202"/>
    <n v="12.02"/>
    <n v="7993"/>
    <n v="220"/>
    <s v="Local Market"/>
    <s v="Yes"/>
    <n v="199302"/>
    <n v="84.587616488579073"/>
    <n v="98.084372512602812"/>
    <n v="23956.100399999996"/>
    <n v="175345.8996"/>
    <n v="207295"/>
  </r>
  <r>
    <s v="F0370"/>
    <x v="2"/>
    <s v="Atlantique"/>
    <x v="2"/>
    <x v="0"/>
    <x v="3"/>
    <n v="0.71"/>
    <n v="1926"/>
    <n v="1508"/>
    <n v="2.2000000000000002"/>
    <x v="2"/>
    <n v="1.17"/>
    <x v="0"/>
    <n v="200"/>
    <n v="14"/>
    <n v="0.217"/>
    <n v="21.7"/>
    <n v="18967"/>
    <n v="251"/>
    <s v="Local Market"/>
    <s v="No"/>
    <n v="355556"/>
    <n v="74.334646470310233"/>
    <n v="99.946598740264278"/>
    <n v="77155.652000000002"/>
    <n v="278400.348"/>
    <n v="374523"/>
  </r>
  <r>
    <s v="F0204"/>
    <x v="2"/>
    <s v="Atlantique"/>
    <x v="3"/>
    <x v="1"/>
    <x v="6"/>
    <n v="1.34"/>
    <n v="16420"/>
    <n v="14301"/>
    <n v="7.9"/>
    <x v="0"/>
    <n v="0.2"/>
    <x v="2"/>
    <n v="1069"/>
    <n v="2"/>
    <n v="0.129"/>
    <n v="12.9"/>
    <n v="38491"/>
    <n v="278"/>
    <s v="Processor"/>
    <s v="No"/>
    <n v="3896362"/>
    <n v="86.247981868700052"/>
    <n v="99.97283253021142"/>
    <n v="502630.69799999986"/>
    <n v="3393731.3020000001"/>
    <n v="3934853"/>
  </r>
  <r>
    <s v="F0238"/>
    <x v="3"/>
    <s v="Yamoussoukro"/>
    <x v="1"/>
    <x v="1"/>
    <x v="5"/>
    <n v="0.62"/>
    <n v="573"/>
    <n v="495"/>
    <n v="16.3"/>
    <x v="1"/>
    <n v="1.47"/>
    <x v="0"/>
    <n v="3788"/>
    <n v="7"/>
    <n v="0.13449999999999998"/>
    <n v="13.45"/>
    <n v="7480"/>
    <n v="201"/>
    <s v="Local Market"/>
    <s v="No"/>
    <n v="87233"/>
    <n v="79.714676443571634"/>
    <n v="96.0005490270607"/>
    <n v="11732.838499999998"/>
    <n v="75500.161500000002"/>
    <n v="94713"/>
  </r>
  <r>
    <s v="F0619"/>
    <x v="0"/>
    <s v="Lomé"/>
    <x v="4"/>
    <x v="0"/>
    <x v="2"/>
    <n v="3.93"/>
    <n v="48068"/>
    <n v="27989"/>
    <n v="11.6"/>
    <x v="2"/>
    <n v="0.51"/>
    <x v="1"/>
    <n v="390"/>
    <n v="30"/>
    <n v="0.41770000000000002"/>
    <n v="41.77"/>
    <n v="26549"/>
    <n v="107"/>
    <s v="Local Market"/>
    <s v="Yes"/>
    <n v="2937936"/>
    <n v="57.7085103415939"/>
    <n v="99.986844257940248"/>
    <n v="1227175.8672"/>
    <n v="1710760.1328"/>
    <n v="2964485"/>
  </r>
  <r>
    <s v="F1369"/>
    <x v="4"/>
    <s v="Ashanti"/>
    <x v="2"/>
    <x v="0"/>
    <x v="4"/>
    <n v="0.36"/>
    <n v="845"/>
    <n v="527"/>
    <n v="79.2"/>
    <x v="1"/>
    <n v="2.95"/>
    <x v="0"/>
    <n v="18159"/>
    <n v="30"/>
    <n v="0.37619999999999998"/>
    <n v="37.619999999999997"/>
    <n v="5892"/>
    <n v="205"/>
    <s v="Processor"/>
    <s v="No"/>
    <n v="82904"/>
    <n v="58.240816252984374"/>
    <n v="79.549754493445661"/>
    <n v="31188.484799999998"/>
    <n v="51715.515200000002"/>
    <n v="88796"/>
  </r>
  <r>
    <s v="F1208"/>
    <x v="3"/>
    <s v="Korhogo"/>
    <x v="0"/>
    <x v="0"/>
    <x v="1"/>
    <n v="1.55"/>
    <n v="14340"/>
    <n v="10756"/>
    <n v="7.9"/>
    <x v="4"/>
    <n v="0.35"/>
    <x v="0"/>
    <n v="1462"/>
    <n v="3"/>
    <n v="0.24989999999999998"/>
    <n v="24.99"/>
    <n v="36543"/>
    <n v="355"/>
    <s v="Local Market"/>
    <s v="No"/>
    <n v="3742192"/>
    <n v="74.284601042412348"/>
    <n v="99.961309803413045"/>
    <n v="935173.78079999983"/>
    <n v="2807018.2192000002"/>
    <n v="3778735"/>
  </r>
  <r>
    <s v="F0918"/>
    <x v="4"/>
    <s v="Ashanti"/>
    <x v="4"/>
    <x v="1"/>
    <x v="3"/>
    <n v="6.01"/>
    <n v="16890"/>
    <n v="6756"/>
    <n v="31.5"/>
    <x v="1"/>
    <n v="1.49"/>
    <x v="1"/>
    <n v="7365"/>
    <n v="60"/>
    <n v="0.6"/>
    <n v="60"/>
    <n v="187560"/>
    <n v="293"/>
    <s v="Export"/>
    <s v="Yes"/>
    <n v="1764788"/>
    <n v="36.157242458823937"/>
    <n v="99.622761925640305"/>
    <n v="1058872.7999999998"/>
    <n v="705915.20000000007"/>
    <n v="1952348"/>
  </r>
  <r>
    <s v="F1407"/>
    <x v="4"/>
    <s v="Eastern"/>
    <x v="3"/>
    <x v="1"/>
    <x v="4"/>
    <n v="1.58"/>
    <n v="3191"/>
    <n v="2457"/>
    <n v="29.3"/>
    <x v="2"/>
    <n v="1.65"/>
    <x v="0"/>
    <n v="1004"/>
    <n v="14"/>
    <n v="0.22989999999999999"/>
    <n v="22.99"/>
    <n v="28145"/>
    <n v="237"/>
    <s v="Local Market"/>
    <s v="No"/>
    <n v="547337"/>
    <n v="73.243685067473891"/>
    <n v="99.825537549393374"/>
    <n v="125832.77629999997"/>
    <n v="421504.22370000003"/>
    <n v="575482"/>
  </r>
  <r>
    <s v="F1093"/>
    <x v="3"/>
    <s v="Bouaké"/>
    <x v="1"/>
    <x v="0"/>
    <x v="1"/>
    <n v="3.9"/>
    <n v="24478"/>
    <n v="20179"/>
    <n v="41.6"/>
    <x v="1"/>
    <n v="1.24"/>
    <x v="2"/>
    <n v="9338"/>
    <n v="1"/>
    <n v="0.17559999999999998"/>
    <n v="17.559999999999999"/>
    <n v="66948"/>
    <n v="259"/>
    <s v="Processor"/>
    <s v="No"/>
    <n v="5097812"/>
    <n v="81.371374716346935"/>
    <n v="99.819197794282786"/>
    <n v="895175.78720000014"/>
    <n v="4202636.2127999999"/>
    <n v="5164760"/>
  </r>
  <r>
    <s v="F0324"/>
    <x v="1"/>
    <s v="Oyo"/>
    <x v="1"/>
    <x v="1"/>
    <x v="3"/>
    <n v="3.56"/>
    <n v="8743"/>
    <n v="6823"/>
    <n v="7.3"/>
    <x v="1"/>
    <n v="1.55"/>
    <x v="0"/>
    <n v="2015"/>
    <n v="14"/>
    <n v="0.2195"/>
    <n v="21.95"/>
    <n v="79445"/>
    <n v="282"/>
    <s v="Local Market"/>
    <s v="Yes"/>
    <n v="1823386"/>
    <n v="74.791338432052029"/>
    <n v="99.894105151744952"/>
    <n v="400233.22699999996"/>
    <n v="1423152.773"/>
    <n v="1902831"/>
  </r>
  <r>
    <s v="F0327"/>
    <x v="0"/>
    <s v="Plateaux"/>
    <x v="2"/>
    <x v="0"/>
    <x v="6"/>
    <n v="1.01"/>
    <n v="11305"/>
    <n v="9218"/>
    <n v="17.899999999999999"/>
    <x v="1"/>
    <n v="1.77"/>
    <x v="1"/>
    <n v="3097"/>
    <n v="1"/>
    <n v="0.18460000000000001"/>
    <n v="18.46"/>
    <n v="17940"/>
    <n v="282"/>
    <s v="Processor"/>
    <s v="No"/>
    <n v="2552445"/>
    <n v="80.970891636855953"/>
    <n v="99.879512213150946"/>
    <n v="471181.34700000007"/>
    <n v="2081263.6529999999"/>
    <n v="2570385"/>
  </r>
  <r>
    <s v="F0794"/>
    <x v="0"/>
    <s v="Central"/>
    <x v="4"/>
    <x v="1"/>
    <x v="0"/>
    <n v="1.51"/>
    <n v="8210"/>
    <n v="6133"/>
    <n v="26.3"/>
    <x v="1"/>
    <n v="2.2000000000000002"/>
    <x v="1"/>
    <n v="4795"/>
    <n v="14"/>
    <n v="0.25290000000000001"/>
    <n v="25.29"/>
    <n v="18890"/>
    <n v="287"/>
    <s v="Local Market"/>
    <s v="No"/>
    <n v="1718885"/>
    <n v="73.89788571592986"/>
    <n v="99.724072448964904"/>
    <n v="434706.01649999991"/>
    <n v="1284178.9835000001"/>
    <n v="1737775"/>
  </r>
  <r>
    <s v="F1472"/>
    <x v="3"/>
    <s v="Abidjan"/>
    <x v="3"/>
    <x v="1"/>
    <x v="5"/>
    <n v="2.7"/>
    <n v="2869"/>
    <n v="2245"/>
    <n v="10.6"/>
    <x v="4"/>
    <n v="0.37"/>
    <x v="0"/>
    <n v="2227"/>
    <n v="14"/>
    <n v="0.21729999999999999"/>
    <n v="21.73"/>
    <n v="42623"/>
    <n v="215"/>
    <s v="Local Market"/>
    <s v="Yes"/>
    <n v="432999"/>
    <n v="71.255811821152093"/>
    <n v="99.53177102825353"/>
    <n v="94090.682700000005"/>
    <n v="338908.3173"/>
    <n v="475622"/>
  </r>
  <r>
    <s v="F0988"/>
    <x v="4"/>
    <s v="Central"/>
    <x v="1"/>
    <x v="0"/>
    <x v="6"/>
    <n v="0.73"/>
    <n v="6598"/>
    <n v="5467"/>
    <n v="6.6"/>
    <x v="2"/>
    <n v="0.24"/>
    <x v="2"/>
    <n v="291"/>
    <n v="1"/>
    <n v="0.1714"/>
    <n v="17.14"/>
    <n v="21388"/>
    <n v="305"/>
    <s v="Local Market"/>
    <s v="Yes"/>
    <n v="1629082"/>
    <n v="81.786239386356613"/>
    <n v="99.982368658624509"/>
    <n v="279224.6547999999"/>
    <n v="1349857.3452000001"/>
    <n v="1650470"/>
  </r>
  <r>
    <s v="F0194"/>
    <x v="1"/>
    <s v="Ogun"/>
    <x v="4"/>
    <x v="0"/>
    <x v="3"/>
    <n v="0.94"/>
    <n v="2463"/>
    <n v="2003"/>
    <n v="93.5"/>
    <x v="0"/>
    <n v="3.55"/>
    <x v="0"/>
    <n v="12695"/>
    <n v="14"/>
    <n v="0.1865"/>
    <n v="18.649999999999999"/>
    <n v="29175"/>
    <n v="398"/>
    <s v="Local Market"/>
    <s v="No"/>
    <n v="747353"/>
    <n v="78.293592182123504"/>
    <n v="98.365158757958511"/>
    <n v="139381.3345"/>
    <n v="607971.6655"/>
    <n v="776528"/>
  </r>
  <r>
    <s v="F1253"/>
    <x v="4"/>
    <s v="Northern"/>
    <x v="1"/>
    <x v="0"/>
    <x v="2"/>
    <n v="3.59"/>
    <n v="29132"/>
    <n v="16809"/>
    <n v="8.5"/>
    <x v="1"/>
    <n v="1.65"/>
    <x v="1"/>
    <n v="2071"/>
    <n v="30"/>
    <n v="0.42299999999999999"/>
    <n v="42.3"/>
    <n v="22953"/>
    <n v="105"/>
    <s v="Local Market"/>
    <s v="Yes"/>
    <n v="1722272"/>
    <n v="56.941136185878605"/>
    <n v="99.88133335243306"/>
    <n v="728521.0560000001"/>
    <n v="993750.9439999999"/>
    <n v="1745225"/>
  </r>
  <r>
    <s v="F0295"/>
    <x v="2"/>
    <s v="Mono"/>
    <x v="0"/>
    <x v="1"/>
    <x v="3"/>
    <n v="3.63"/>
    <n v="10487"/>
    <n v="8597"/>
    <n v="17.8"/>
    <x v="1"/>
    <n v="1.45"/>
    <x v="2"/>
    <n v="4091"/>
    <n v="14"/>
    <n v="0.1802"/>
    <n v="18.02"/>
    <n v="83582"/>
    <n v="311"/>
    <s v="Processor"/>
    <s v="No"/>
    <n v="2559258"/>
    <n v="79.387314722041438"/>
    <n v="99.845204401325844"/>
    <n v="461178.29160000011"/>
    <n v="2098079.7083999999"/>
    <n v="2642840"/>
  </r>
  <r>
    <s v="F0553"/>
    <x v="0"/>
    <s v="Lomé"/>
    <x v="0"/>
    <x v="1"/>
    <x v="4"/>
    <n v="3.55"/>
    <n v="5206"/>
    <n v="2082"/>
    <n v="20.399999999999999"/>
    <x v="0"/>
    <n v="1.99"/>
    <x v="1"/>
    <n v="2217"/>
    <n v="60"/>
    <n v="0.6"/>
    <n v="60"/>
    <n v="37951"/>
    <n v="222"/>
    <s v="Local Market"/>
    <s v="Yes"/>
    <n v="417414"/>
    <n v="36.666322620315569"/>
    <n v="99.513137812524022"/>
    <n v="250448.4"/>
    <n v="166965.6"/>
    <n v="455365"/>
  </r>
  <r>
    <s v="F1007"/>
    <x v="1"/>
    <s v="Kano"/>
    <x v="3"/>
    <x v="1"/>
    <x v="4"/>
    <n v="1.02"/>
    <n v="1233"/>
    <n v="940"/>
    <n v="19.3"/>
    <x v="2"/>
    <n v="1.1599999999999999"/>
    <x v="2"/>
    <n v="850"/>
    <n v="14"/>
    <n v="0.23760000000000001"/>
    <n v="23.76"/>
    <n v="23930"/>
    <n v="275"/>
    <s v="Local Market"/>
    <s v="No"/>
    <n v="231135"/>
    <n v="69.087222472703033"/>
    <n v="99.66675161233411"/>
    <n v="54917.676000000007"/>
    <n v="176217.32399999999"/>
    <n v="255065"/>
  </r>
  <r>
    <s v="F0010"/>
    <x v="4"/>
    <s v="Northern"/>
    <x v="1"/>
    <x v="0"/>
    <x v="2"/>
    <n v="1.35"/>
    <n v="11242"/>
    <n v="4496"/>
    <n v="105.3"/>
    <x v="0"/>
    <n v="4.2699999999999996"/>
    <x v="0"/>
    <n v="17677"/>
    <n v="60"/>
    <n v="0.6"/>
    <n v="60"/>
    <n v="12001"/>
    <n v="85"/>
    <s v="Local Market"/>
    <s v="No"/>
    <n v="348661"/>
    <n v="38.66900311094598"/>
    <n v="95.09873510378138"/>
    <n v="209196.6"/>
    <n v="139464.4"/>
    <n v="360662"/>
  </r>
  <r>
    <s v="F1028"/>
    <x v="3"/>
    <s v="Bouaké"/>
    <x v="3"/>
    <x v="0"/>
    <x v="6"/>
    <n v="0.62"/>
    <n v="10693"/>
    <n v="9005"/>
    <n v="15"/>
    <x v="0"/>
    <n v="1"/>
    <x v="0"/>
    <n v="2074"/>
    <n v="1"/>
    <n v="0.1578"/>
    <n v="15.78"/>
    <n v="12435"/>
    <n v="307"/>
    <s v="Processor"/>
    <s v="Yes"/>
    <n v="2722381"/>
    <n v="83.837058076302029"/>
    <n v="99.924163088120011"/>
    <n v="429591.72179999994"/>
    <n v="2292789.2782000001"/>
    <n v="2734816"/>
  </r>
  <r>
    <s v="F0334"/>
    <x v="2"/>
    <s v="Atlantique"/>
    <x v="0"/>
    <x v="1"/>
    <x v="5"/>
    <n v="5.28"/>
    <n v="9783"/>
    <n v="9003"/>
    <n v="125.3"/>
    <x v="0"/>
    <n v="4.97"/>
    <x v="0"/>
    <n v="15311"/>
    <n v="1"/>
    <n v="7.9699999999999993E-2"/>
    <n v="7.97"/>
    <n v="83861"/>
    <n v="240"/>
    <s v="Processor"/>
    <s v="Yes"/>
    <n v="2039941"/>
    <n v="88.396079403823904"/>
    <n v="99.279075921390032"/>
    <n v="162583.2977"/>
    <n v="1877357.7023"/>
    <n v="2123802"/>
  </r>
  <r>
    <s v="F0999"/>
    <x v="3"/>
    <s v="Abidjan"/>
    <x v="4"/>
    <x v="0"/>
    <x v="2"/>
    <n v="0.77"/>
    <n v="9994"/>
    <n v="8369"/>
    <n v="8.6"/>
    <x v="2"/>
    <n v="0.28999999999999998"/>
    <x v="0"/>
    <n v="390"/>
    <n v="7"/>
    <n v="0.16250000000000001"/>
    <n v="16.25"/>
    <n v="8960"/>
    <n v="97"/>
    <s v="Processor"/>
    <s v="No"/>
    <n v="794326"/>
    <n v="82.815837074217654"/>
    <n v="99.951449421501181"/>
    <n v="129077.97499999998"/>
    <n v="665248.02500000002"/>
    <n v="803286"/>
  </r>
  <r>
    <s v="F0032"/>
    <x v="3"/>
    <s v="Abidjan"/>
    <x v="1"/>
    <x v="1"/>
    <x v="3"/>
    <n v="1.77"/>
    <n v="4649"/>
    <n v="4122"/>
    <n v="1"/>
    <x v="1"/>
    <n v="0.34"/>
    <x v="2"/>
    <n v="280"/>
    <n v="7"/>
    <n v="0.11320000000000001"/>
    <n v="11.32"/>
    <n v="34731"/>
    <n v="308"/>
    <s v="Local Market"/>
    <s v="No"/>
    <n v="1221870"/>
    <n v="86.228987244161047"/>
    <n v="99.977717668535988"/>
    <n v="138315.68399999989"/>
    <n v="1083554.3160000001"/>
    <n v="1256601"/>
  </r>
  <r>
    <s v="F1434"/>
    <x v="0"/>
    <s v="Savanes"/>
    <x v="0"/>
    <x v="0"/>
    <x v="5"/>
    <n v="2.2999999999999998"/>
    <n v="4112"/>
    <n v="3484"/>
    <n v="1"/>
    <x v="2"/>
    <n v="1.42"/>
    <x v="0"/>
    <n v="200"/>
    <n v="7"/>
    <n v="0.1527"/>
    <n v="15.27"/>
    <n v="19459"/>
    <n v="183"/>
    <s v="Processor"/>
    <s v="Yes"/>
    <n v="611538"/>
    <n v="82.117054027198222"/>
    <n v="99.968304128228823"/>
    <n v="93381.852600000042"/>
    <n v="518156.14739999996"/>
    <n v="630997"/>
  </r>
  <r>
    <s v="F1068"/>
    <x v="1"/>
    <s v="Kaduna"/>
    <x v="1"/>
    <x v="1"/>
    <x v="0"/>
    <n v="1.5"/>
    <n v="12454"/>
    <n v="9638"/>
    <n v="40.299999999999997"/>
    <x v="1"/>
    <n v="1.51"/>
    <x v="0"/>
    <n v="12440"/>
    <n v="14"/>
    <n v="0.2261"/>
    <n v="22.61"/>
    <n v="21830"/>
    <n v="250"/>
    <s v="Processor"/>
    <s v="Yes"/>
    <n v="2351135"/>
    <n v="76.678053679679223"/>
    <n v="99.475761336555749"/>
    <n v="531591.62349999999"/>
    <n v="1819543.3765"/>
    <n v="2372965"/>
  </r>
  <r>
    <s v="F0070"/>
    <x v="2"/>
    <s v="Zou"/>
    <x v="1"/>
    <x v="1"/>
    <x v="6"/>
    <n v="1.34"/>
    <n v="13441"/>
    <n v="10983"/>
    <n v="19.600000000000001"/>
    <x v="1"/>
    <n v="1.67"/>
    <x v="0"/>
    <n v="4511"/>
    <n v="3"/>
    <n v="0.18280000000000002"/>
    <n v="18.28"/>
    <n v="43079"/>
    <n v="236"/>
    <s v="Local Market"/>
    <s v="No"/>
    <n v="2518479"/>
    <n v="80.345673953117583"/>
    <n v="99.823896238148819"/>
    <n v="460377.96120000025"/>
    <n v="2058101.0387999997"/>
    <n v="2561558"/>
  </r>
  <r>
    <s v="F1337"/>
    <x v="2"/>
    <s v="Zou"/>
    <x v="1"/>
    <x v="1"/>
    <x v="6"/>
    <n v="0.95"/>
    <n v="14432"/>
    <n v="12222"/>
    <n v="17.5"/>
    <x v="1"/>
    <n v="1.91"/>
    <x v="0"/>
    <n v="4331"/>
    <n v="1"/>
    <n v="0.15310000000000001"/>
    <n v="15.31"/>
    <n v="20262"/>
    <n v="258"/>
    <s v="Processor"/>
    <s v="No"/>
    <n v="3097151"/>
    <n v="84.139547179023111"/>
    <n v="99.861070701892885"/>
    <n v="474173.81810000027"/>
    <n v="2622977.1818999997"/>
    <n v="3117413"/>
  </r>
  <r>
    <s v="F0926"/>
    <x v="0"/>
    <s v="Lomé"/>
    <x v="1"/>
    <x v="1"/>
    <x v="1"/>
    <n v="0.31"/>
    <n v="1460"/>
    <n v="1088"/>
    <n v="14.9"/>
    <x v="1"/>
    <n v="1.4"/>
    <x v="2"/>
    <n v="2623"/>
    <n v="4"/>
    <n v="0.2545"/>
    <n v="25.45"/>
    <n v="4431"/>
    <n v="231"/>
    <s v="Processor"/>
    <s v="No"/>
    <n v="241761"/>
    <n v="73.208238082472221"/>
    <n v="98.934571391434318"/>
    <n v="61528.174499999994"/>
    <n v="180232.82550000001"/>
    <n v="246192"/>
  </r>
  <r>
    <s v="F0339"/>
    <x v="3"/>
    <s v="Abidjan"/>
    <x v="0"/>
    <x v="0"/>
    <x v="7"/>
    <n v="3.92"/>
    <n v="69670"/>
    <n v="47368"/>
    <n v="9"/>
    <x v="1"/>
    <n v="0.66"/>
    <x v="1"/>
    <n v="2357"/>
    <n v="7"/>
    <n v="0.3201"/>
    <n v="32.01"/>
    <n v="129583"/>
    <n v="425"/>
    <s v="Local Market"/>
    <s v="No"/>
    <n v="19798146"/>
    <n v="67.547884986794031"/>
    <n v="99.988172259869657"/>
    <n v="6337386.5346000008"/>
    <n v="13460759.465399999"/>
    <n v="19927729"/>
  </r>
  <r>
    <s v="F0415"/>
    <x v="0"/>
    <s v="Savanes"/>
    <x v="1"/>
    <x v="1"/>
    <x v="0"/>
    <n v="1.51"/>
    <n v="10585"/>
    <n v="4234"/>
    <n v="51.2"/>
    <x v="1"/>
    <n v="2.39"/>
    <x v="2"/>
    <n v="9049"/>
    <n v="60"/>
    <n v="0.6"/>
    <n v="60"/>
    <n v="12886"/>
    <n v="244"/>
    <s v="Local Market"/>
    <s v="Yes"/>
    <n v="1000831"/>
    <n v="39.491534619622634"/>
    <n v="99.107344554742596"/>
    <n v="600498.6"/>
    <n v="400332.4"/>
    <n v="1013717"/>
  </r>
  <r>
    <s v="F1061"/>
    <x v="1"/>
    <s v="Ogun"/>
    <x v="4"/>
    <x v="0"/>
    <x v="2"/>
    <n v="1.47"/>
    <n v="22177"/>
    <n v="13448"/>
    <n v="48.5"/>
    <x v="0"/>
    <n v="2.67"/>
    <x v="0"/>
    <n v="8929"/>
    <n v="30"/>
    <n v="0.39360000000000001"/>
    <n v="39.36"/>
    <n v="15312"/>
    <n v="109"/>
    <s v="Export"/>
    <s v="No"/>
    <n v="1426933"/>
    <n v="59.996198371289211"/>
    <n v="99.38089575626887"/>
    <n v="561640.8287999999"/>
    <n v="865292.1712000001"/>
    <n v="1442245"/>
  </r>
  <r>
    <s v="F0664"/>
    <x v="3"/>
    <s v="Yamoussoukro"/>
    <x v="0"/>
    <x v="1"/>
    <x v="5"/>
    <n v="2.96"/>
    <n v="6102"/>
    <n v="4943"/>
    <n v="13.3"/>
    <x v="1"/>
    <n v="0.43"/>
    <x v="0"/>
    <n v="2980"/>
    <n v="14"/>
    <n v="0.18989999999999999"/>
    <n v="18.989999999999998"/>
    <n v="26348"/>
    <n v="241"/>
    <s v="Local Market"/>
    <s v="No"/>
    <n v="1150023"/>
    <n v="79.195562649878312"/>
    <n v="99.746678556339802"/>
    <n v="218389.36769999994"/>
    <n v="931633.63230000006"/>
    <n v="1176371"/>
  </r>
  <r>
    <s v="F1079"/>
    <x v="2"/>
    <s v="Atlantique"/>
    <x v="2"/>
    <x v="0"/>
    <x v="7"/>
    <n v="1.21"/>
    <n v="30620"/>
    <n v="20806"/>
    <n v="61.7"/>
    <x v="1"/>
    <n v="3.24"/>
    <x v="1"/>
    <n v="14607"/>
    <n v="4"/>
    <n v="0.32049999999999995"/>
    <n v="32.049999999999997"/>
    <n v="39911"/>
    <n v="427"/>
    <s v="Processor"/>
    <s v="Yes"/>
    <n v="8740803"/>
    <n v="67.641146705154057"/>
    <n v="99.833646785443648"/>
    <n v="2801427.3614999996"/>
    <n v="5939375.6385000004"/>
    <n v="8780714"/>
  </r>
  <r>
    <s v="F0169"/>
    <x v="3"/>
    <s v="Korhogo"/>
    <x v="1"/>
    <x v="1"/>
    <x v="5"/>
    <n v="5.09"/>
    <n v="6247"/>
    <n v="4796"/>
    <n v="41.9"/>
    <x v="0"/>
    <n v="1.59"/>
    <x v="0"/>
    <n v="6569"/>
    <n v="14"/>
    <n v="0.23219999999999999"/>
    <n v="23.22"/>
    <n v="55135"/>
    <n v="239"/>
    <s v="Local Market"/>
    <s v="Yes"/>
    <n v="1073078"/>
    <n v="73.027813755026756"/>
    <n v="99.417751789777284"/>
    <n v="249168.71159999992"/>
    <n v="823909.28840000008"/>
    <n v="1128213"/>
  </r>
  <r>
    <s v="F0004"/>
    <x v="0"/>
    <s v="Central"/>
    <x v="4"/>
    <x v="1"/>
    <x v="7"/>
    <n v="3.15"/>
    <n v="59629"/>
    <n v="42914"/>
    <n v="8.6"/>
    <x v="2"/>
    <n v="0.48"/>
    <x v="2"/>
    <n v="267"/>
    <n v="1"/>
    <n v="0.28029999999999999"/>
    <n v="28.03"/>
    <n v="76184"/>
    <n v="441"/>
    <s v="Local Market"/>
    <s v="No"/>
    <n v="18659373"/>
    <n v="71.677349907985118"/>
    <n v="99.998574902256706"/>
    <n v="5230222.2519000005"/>
    <n v="13429150.7481"/>
    <n v="18735557"/>
  </r>
  <r>
    <s v="F0718"/>
    <x v="2"/>
    <s v="Ouémé"/>
    <x v="2"/>
    <x v="1"/>
    <x v="0"/>
    <n v="1.82"/>
    <n v="14606"/>
    <n v="13098"/>
    <n v="7.9"/>
    <x v="2"/>
    <n v="0.33"/>
    <x v="0"/>
    <n v="242"/>
    <n v="3"/>
    <n v="0.1032"/>
    <n v="10.32"/>
    <n v="23855"/>
    <n v="309"/>
    <s v="Export"/>
    <s v="Yes"/>
    <n v="3982713"/>
    <n v="89.146047649759097"/>
    <n v="99.993959917814948"/>
    <n v="411015.98160000006"/>
    <n v="3571697.0183999999"/>
    <n v="4006568"/>
  </r>
  <r>
    <s v="F0561"/>
    <x v="1"/>
    <s v="Kano"/>
    <x v="1"/>
    <x v="1"/>
    <x v="6"/>
    <n v="1.05"/>
    <n v="14894"/>
    <n v="11933"/>
    <n v="64.400000000000006"/>
    <x v="1"/>
    <n v="2.5499999999999998"/>
    <x v="0"/>
    <n v="18661"/>
    <n v="4"/>
    <n v="0.19879999999999998"/>
    <n v="19.88"/>
    <n v="16194"/>
    <n v="272"/>
    <s v="Local Market"/>
    <s v="Yes"/>
    <n v="3178464"/>
    <n v="79.713864732938561"/>
    <n v="99.415868615670291"/>
    <n v="631878.64319999982"/>
    <n v="2546585.3568000002"/>
    <n v="3194658"/>
  </r>
  <r>
    <s v="F0008"/>
    <x v="2"/>
    <s v="Mono"/>
    <x v="1"/>
    <x v="1"/>
    <x v="3"/>
    <n v="2.59"/>
    <n v="6923"/>
    <n v="6054"/>
    <n v="9.6"/>
    <x v="2"/>
    <n v="0.73"/>
    <x v="0"/>
    <n v="361"/>
    <n v="7"/>
    <n v="0.1255"/>
    <n v="12.55"/>
    <n v="39590"/>
    <n v="282"/>
    <s v="Export"/>
    <s v="Yes"/>
    <n v="1650205"/>
    <n v="85.401144665477176"/>
    <n v="99.978636461819335"/>
    <n v="207100.7274999998"/>
    <n v="1443104.2725000002"/>
    <n v="1689795"/>
  </r>
  <r>
    <s v="F0756"/>
    <x v="3"/>
    <s v="Korhogo"/>
    <x v="1"/>
    <x v="0"/>
    <x v="1"/>
    <n v="1.0900000000000001"/>
    <n v="6280"/>
    <n v="4857"/>
    <n v="15.4"/>
    <x v="4"/>
    <n v="1.5"/>
    <x v="0"/>
    <n v="2714"/>
    <n v="1"/>
    <n v="0.22649999999999998"/>
    <n v="22.65"/>
    <n v="12104"/>
    <n v="255"/>
    <s v="Local Market"/>
    <s v="No"/>
    <n v="1211332"/>
    <n v="76.584741825481686"/>
    <n v="99.77816575611638"/>
    <n v="274366.69799999986"/>
    <n v="936965.30200000014"/>
    <n v="1223436"/>
  </r>
  <r>
    <s v="F1258"/>
    <x v="0"/>
    <s v="Plateaux"/>
    <x v="0"/>
    <x v="1"/>
    <x v="1"/>
    <n v="1.89"/>
    <n v="9544"/>
    <n v="7173"/>
    <n v="7.5"/>
    <x v="1"/>
    <n v="0.48"/>
    <x v="2"/>
    <n v="1577"/>
    <n v="5"/>
    <n v="0.24840000000000001"/>
    <n v="24.84"/>
    <n v="40801"/>
    <n v="315"/>
    <s v="Local Market"/>
    <s v="Yes"/>
    <n v="2194523"/>
    <n v="73.788116926226351"/>
    <n v="99.929450943129495"/>
    <n v="545119.51319999993"/>
    <n v="1649403.4868000001"/>
    <n v="2235324"/>
  </r>
  <r>
    <s v="F1313"/>
    <x v="1"/>
    <s v="Kano"/>
    <x v="1"/>
    <x v="1"/>
    <x v="0"/>
    <n v="3.77"/>
    <n v="34075"/>
    <n v="28415"/>
    <n v="6.5"/>
    <x v="2"/>
    <n v="0.41"/>
    <x v="0"/>
    <n v="271"/>
    <n v="7"/>
    <n v="0.1661"/>
    <n v="16.61"/>
    <n v="36237"/>
    <n v="293"/>
    <s v="Local Market"/>
    <s v="Yes"/>
    <n v="8205832"/>
    <n v="83.023368341128915"/>
    <n v="99.996711990642154"/>
    <n v="1362988.6952"/>
    <n v="6842843.3048"/>
    <n v="8242069"/>
  </r>
  <r>
    <s v="F1281"/>
    <x v="4"/>
    <s v="Northern"/>
    <x v="1"/>
    <x v="0"/>
    <x v="3"/>
    <n v="15"/>
    <n v="47316"/>
    <n v="38169"/>
    <n v="37.5"/>
    <x v="0"/>
    <n v="1.47"/>
    <x v="0"/>
    <n v="6030"/>
    <n v="14"/>
    <n v="0.19329999999999997"/>
    <n v="19.329999999999998"/>
    <n v="419300"/>
    <n v="277"/>
    <s v="Local Market"/>
    <s v="Yes"/>
    <n v="10041755"/>
    <n v="77.436585110201591"/>
    <n v="99.942357630277257"/>
    <n v="1941071.2415000005"/>
    <n v="8100683.7584999995"/>
    <n v="10461055"/>
  </r>
  <r>
    <s v="F0457"/>
    <x v="1"/>
    <s v="Kaduna"/>
    <x v="4"/>
    <x v="0"/>
    <x v="0"/>
    <n v="0.62"/>
    <n v="4790"/>
    <n v="4096"/>
    <n v="4.9000000000000004"/>
    <x v="2"/>
    <n v="1.0900000000000001"/>
    <x v="0"/>
    <n v="200"/>
    <n v="7"/>
    <n v="0.14480000000000001"/>
    <n v="14.48"/>
    <n v="6686"/>
    <n v="349"/>
    <s v="Processor"/>
    <s v="No"/>
    <n v="1408323"/>
    <n v="85.115913015394256"/>
    <n v="99.985865814281041"/>
    <n v="203925.17039999994"/>
    <n v="1204397.8296000001"/>
    <n v="1415009"/>
  </r>
  <r>
    <s v="F0407"/>
    <x v="4"/>
    <s v="Central"/>
    <x v="4"/>
    <x v="0"/>
    <x v="0"/>
    <n v="2.1800000000000002"/>
    <n v="23954"/>
    <n v="14010"/>
    <n v="17.2"/>
    <x v="0"/>
    <n v="1.03"/>
    <x v="1"/>
    <n v="2125"/>
    <n v="30"/>
    <n v="0.41509999999999997"/>
    <n v="41.51"/>
    <n v="24326"/>
    <n v="314"/>
    <s v="Processor"/>
    <s v="No"/>
    <n v="4328698"/>
    <n v="58.163140387004532"/>
    <n v="99.951183361267937"/>
    <n v="1796842.5397999999"/>
    <n v="2531855.4602000001"/>
    <n v="4353024"/>
  </r>
  <r>
    <s v="F0126"/>
    <x v="2"/>
    <s v="Mono"/>
    <x v="3"/>
    <x v="1"/>
    <x v="4"/>
    <n v="1.85"/>
    <n v="4210"/>
    <n v="4042"/>
    <n v="7.3"/>
    <x v="2"/>
    <n v="0.4"/>
    <x v="2"/>
    <n v="287"/>
    <n v="1"/>
    <n v="3.9800000000000002E-2"/>
    <n v="3.98"/>
    <n v="38298"/>
    <n v="243"/>
    <s v="Local Market"/>
    <s v="No"/>
    <n v="933799"/>
    <n v="92.237070971312534"/>
    <n v="99.970476197334207"/>
    <n v="37165.200200000079"/>
    <n v="896633.79979999992"/>
    <n v="972097"/>
  </r>
  <r>
    <s v="F1071"/>
    <x v="3"/>
    <s v="Bouaké"/>
    <x v="0"/>
    <x v="0"/>
    <x v="3"/>
    <n v="1.02"/>
    <n v="1948"/>
    <n v="779"/>
    <n v="19.7"/>
    <x v="1"/>
    <n v="1.67"/>
    <x v="0"/>
    <n v="5166"/>
    <n v="60"/>
    <n v="0.6"/>
    <n v="60"/>
    <n v="15058"/>
    <n v="367"/>
    <s v="Local Market"/>
    <s v="No"/>
    <n v="262811"/>
    <n v="37.832359853024272"/>
    <n v="98.140850544681129"/>
    <n v="157686.59999999998"/>
    <n v="105124.40000000001"/>
    <n v="277869"/>
  </r>
  <r>
    <s v="F0169"/>
    <x v="3"/>
    <s v="Abidjan"/>
    <x v="4"/>
    <x v="1"/>
    <x v="6"/>
    <n v="1.61"/>
    <n v="13626"/>
    <n v="10880"/>
    <n v="16.100000000000001"/>
    <x v="1"/>
    <n v="1.72"/>
    <x v="2"/>
    <n v="4138"/>
    <n v="4"/>
    <n v="0.20149999999999998"/>
    <n v="20.149999999999999"/>
    <n v="29787"/>
    <n v="286"/>
    <s v="Local Market"/>
    <s v="Yes"/>
    <n v="3046639"/>
    <n v="79.0768652163257"/>
    <n v="99.865493270437838"/>
    <n v="613897.7585"/>
    <n v="2432741.2415"/>
    <n v="3076426"/>
  </r>
  <r>
    <s v="F0912"/>
    <x v="0"/>
    <s v="Savanes"/>
    <x v="0"/>
    <x v="0"/>
    <x v="4"/>
    <n v="1.8"/>
    <n v="3848"/>
    <n v="3393"/>
    <n v="57.9"/>
    <x v="1"/>
    <n v="2.87"/>
    <x v="0"/>
    <n v="12397"/>
    <n v="1"/>
    <n v="0.1182"/>
    <n v="11.82"/>
    <n v="26976"/>
    <n v="286"/>
    <s v="Processor"/>
    <s v="No"/>
    <n v="921322"/>
    <n v="85.671565225277277"/>
    <n v="98.692710519267152"/>
    <n v="108900.26040000003"/>
    <n v="812421.73959999997"/>
    <n v="948298"/>
  </r>
  <r>
    <s v="F0727"/>
    <x v="1"/>
    <s v="Enugu"/>
    <x v="3"/>
    <x v="0"/>
    <x v="1"/>
    <n v="0.85"/>
    <n v="7506"/>
    <n v="6089"/>
    <n v="79.599999999999994"/>
    <x v="0"/>
    <n v="2.4700000000000002"/>
    <x v="0"/>
    <n v="12104"/>
    <n v="1"/>
    <n v="0.18870000000000001"/>
    <n v="18.87"/>
    <n v="20038"/>
    <n v="227"/>
    <s v="Local Market"/>
    <s v="Yes"/>
    <n v="1336239"/>
    <n v="79.931363629995928"/>
    <n v="99.107556937115348"/>
    <n v="252148.29930000007"/>
    <n v="1084090.7006999999"/>
    <n v="1356277"/>
  </r>
  <r>
    <s v="F0253"/>
    <x v="1"/>
    <s v="Kano"/>
    <x v="0"/>
    <x v="1"/>
    <x v="0"/>
    <n v="1.73"/>
    <n v="18687"/>
    <n v="13933"/>
    <n v="17.8"/>
    <x v="1"/>
    <n v="1.83"/>
    <x v="2"/>
    <n v="5234"/>
    <n v="14"/>
    <n v="0.25440000000000002"/>
    <n v="25.44"/>
    <n v="17358"/>
    <n v="348"/>
    <s v="Processor"/>
    <s v="No"/>
    <n v="4777606"/>
    <n v="74.290089218605189"/>
    <n v="99.890843810297639"/>
    <n v="1215422.9663999998"/>
    <n v="3562183.0336000002"/>
    <n v="4794964"/>
  </r>
  <r>
    <s v="F1294"/>
    <x v="4"/>
    <s v="Greater Accra"/>
    <x v="4"/>
    <x v="0"/>
    <x v="4"/>
    <n v="1.76"/>
    <n v="3484"/>
    <n v="1393"/>
    <n v="5.7"/>
    <x v="1"/>
    <n v="1.03"/>
    <x v="1"/>
    <n v="1512"/>
    <n v="60"/>
    <n v="0.6"/>
    <n v="60"/>
    <n v="23254"/>
    <n v="246"/>
    <s v="Local Market"/>
    <s v="Yes"/>
    <n v="314486"/>
    <n v="37.245928820986563"/>
    <n v="99.552318351394561"/>
    <n v="188691.59999999998"/>
    <n v="125794.40000000001"/>
    <n v="337740"/>
  </r>
  <r>
    <s v="F0596"/>
    <x v="3"/>
    <s v="Sassandra"/>
    <x v="0"/>
    <x v="0"/>
    <x v="6"/>
    <n v="2.0099999999999998"/>
    <n v="26946"/>
    <n v="22610"/>
    <n v="33.1"/>
    <x v="1"/>
    <n v="0.9"/>
    <x v="0"/>
    <n v="7968"/>
    <n v="3"/>
    <n v="0.16089999999999999"/>
    <n v="16.09"/>
    <n v="57183"/>
    <n v="335"/>
    <s v="Local Market"/>
    <s v="Yes"/>
    <n v="7433456"/>
    <n v="83.269437088077524"/>
    <n v="99.893627232603251"/>
    <n v="1196043.0704000005"/>
    <n v="6237412.9295999995"/>
    <n v="7490639"/>
  </r>
  <r>
    <s v="F0837"/>
    <x v="0"/>
    <s v="Plateaux"/>
    <x v="0"/>
    <x v="1"/>
    <x v="2"/>
    <n v="0.96"/>
    <n v="13240"/>
    <n v="8027"/>
    <n v="8.1"/>
    <x v="2"/>
    <n v="1.64"/>
    <x v="1"/>
    <n v="254"/>
    <n v="30"/>
    <n v="0.39369999999999999"/>
    <n v="39.369999999999997"/>
    <n v="8140"/>
    <n v="80"/>
    <s v="Local Market"/>
    <s v="No"/>
    <n v="627345"/>
    <n v="59.853383400080254"/>
    <n v="99.960030527864546"/>
    <n v="246985.72649999999"/>
    <n v="380359.27350000001"/>
    <n v="635485"/>
  </r>
  <r>
    <s v="F0489"/>
    <x v="2"/>
    <s v="Zou"/>
    <x v="1"/>
    <x v="0"/>
    <x v="5"/>
    <n v="2.54"/>
    <n v="5506"/>
    <n v="3370"/>
    <n v="33"/>
    <x v="2"/>
    <n v="1.1000000000000001"/>
    <x v="0"/>
    <n v="1008"/>
    <n v="30"/>
    <n v="0.38780000000000003"/>
    <n v="38.78"/>
    <n v="18450"/>
    <n v="189"/>
    <s v="Local Market"/>
    <s v="Yes"/>
    <n v="611103"/>
    <n v="59.425855583247156"/>
    <n v="99.839886395585438"/>
    <n v="236985.74340000004"/>
    <n v="374117.25659999996"/>
    <n v="629553"/>
  </r>
  <r>
    <s v="F0443"/>
    <x v="1"/>
    <s v="Rivers"/>
    <x v="3"/>
    <x v="1"/>
    <x v="3"/>
    <n v="1.92"/>
    <n v="3849"/>
    <n v="2513"/>
    <n v="14"/>
    <x v="2"/>
    <n v="0.6"/>
    <x v="0"/>
    <n v="591"/>
    <n v="30"/>
    <n v="0.34710000000000002"/>
    <n v="34.71"/>
    <n v="42809"/>
    <n v="374"/>
    <s v="Local Market"/>
    <s v="No"/>
    <n v="887064"/>
    <n v="62.284213607664704"/>
    <n v="99.936442933604908"/>
    <n v="307899.91440000001"/>
    <n v="579164.08559999999"/>
    <n v="929873"/>
  </r>
  <r>
    <s v="F1312"/>
    <x v="4"/>
    <s v="Eastern"/>
    <x v="3"/>
    <x v="0"/>
    <x v="4"/>
    <n v="2.3199999999999998"/>
    <n v="6813"/>
    <n v="2725"/>
    <n v="1"/>
    <x v="2"/>
    <n v="1.42"/>
    <x v="0"/>
    <n v="200"/>
    <n v="60"/>
    <n v="0.6"/>
    <n v="60"/>
    <n v="39212"/>
    <n v="266"/>
    <s v="Local Market"/>
    <s v="No"/>
    <n v="678190"/>
    <n v="37.813666535638319"/>
    <n v="99.972121627762405"/>
    <n v="406914"/>
    <n v="271276"/>
    <n v="717402"/>
  </r>
  <r>
    <s v="F0161"/>
    <x v="1"/>
    <s v="Katsina"/>
    <x v="1"/>
    <x v="0"/>
    <x v="4"/>
    <n v="0.63"/>
    <n v="1055"/>
    <n v="829"/>
    <n v="39.299999999999997"/>
    <x v="1"/>
    <n v="1.68"/>
    <x v="0"/>
    <n v="11945"/>
    <n v="14"/>
    <n v="0.21340000000000001"/>
    <n v="21.34"/>
    <n v="7140"/>
    <n v="236"/>
    <s v="Processor"/>
    <s v="No"/>
    <n v="174603"/>
    <n v="75.569743979135367"/>
    <n v="93.427532284599678"/>
    <n v="37260.280200000008"/>
    <n v="137342.71979999999"/>
    <n v="181743"/>
  </r>
  <r>
    <s v="F1242"/>
    <x v="1"/>
    <s v="Oyo"/>
    <x v="4"/>
    <x v="0"/>
    <x v="1"/>
    <n v="3.18"/>
    <n v="25837"/>
    <n v="21129"/>
    <n v="2.2000000000000002"/>
    <x v="1"/>
    <n v="0.39"/>
    <x v="2"/>
    <n v="662"/>
    <n v="2"/>
    <n v="0.1822"/>
    <n v="18.22"/>
    <n v="45147"/>
    <n v="237"/>
    <s v="Local Market"/>
    <s v="No"/>
    <n v="4911689"/>
    <n v="81.035145487968535"/>
    <n v="99.9866447064216"/>
    <n v="894909.73579999991"/>
    <n v="4016779.2642000001"/>
    <n v="4956836"/>
  </r>
  <r>
    <s v="F1204"/>
    <x v="2"/>
    <s v="Zou"/>
    <x v="3"/>
    <x v="1"/>
    <x v="0"/>
    <n v="1.06"/>
    <n v="10664"/>
    <n v="6559"/>
    <n v="1.4"/>
    <x v="2"/>
    <n v="1.04"/>
    <x v="1"/>
    <n v="200"/>
    <n v="30"/>
    <n v="0.38490000000000002"/>
    <n v="38.49"/>
    <n v="10810"/>
    <n v="259"/>
    <s v="Processor"/>
    <s v="No"/>
    <n v="1670784"/>
    <n v="61.114587611516214"/>
    <n v="99.988106522739741"/>
    <n v="643084.76160000009"/>
    <n v="1027699.2383999999"/>
    <n v="1681594"/>
  </r>
  <r>
    <s v="F0355"/>
    <x v="1"/>
    <s v="Kano"/>
    <x v="0"/>
    <x v="0"/>
    <x v="3"/>
    <n v="2.48"/>
    <n v="9289"/>
    <n v="7980"/>
    <n v="40.799999999999997"/>
    <x v="1"/>
    <n v="1.26"/>
    <x v="0"/>
    <n v="11153"/>
    <n v="7"/>
    <n v="0.1409"/>
    <n v="14.09"/>
    <n v="46514"/>
    <n v="288"/>
    <s v="Processor"/>
    <s v="Yes"/>
    <n v="2217591"/>
    <n v="84.145056351185119"/>
    <n v="99.507399170974836"/>
    <n v="312458.5719000001"/>
    <n v="1905132.4280999999"/>
    <n v="2264105"/>
  </r>
  <r>
    <s v="F0397"/>
    <x v="1"/>
    <s v="Ogun"/>
    <x v="3"/>
    <x v="0"/>
    <x v="5"/>
    <n v="1.89"/>
    <n v="3776"/>
    <n v="2376"/>
    <n v="3.2"/>
    <x v="1"/>
    <n v="0.88"/>
    <x v="0"/>
    <n v="891"/>
    <n v="30"/>
    <n v="0.3705"/>
    <n v="37.049999999999997"/>
    <n v="16809"/>
    <n v="262"/>
    <s v="Local Market"/>
    <s v="No"/>
    <n v="598587"/>
    <n v="61.230576165590932"/>
    <n v="99.855215178519202"/>
    <n v="221776.48350000003"/>
    <n v="376810.51649999997"/>
    <n v="615396"/>
  </r>
  <r>
    <s v="F1441"/>
    <x v="1"/>
    <s v="Oyo"/>
    <x v="2"/>
    <x v="1"/>
    <x v="4"/>
    <n v="5.68"/>
    <n v="8336"/>
    <n v="3334"/>
    <n v="7.9"/>
    <x v="2"/>
    <n v="0.75"/>
    <x v="0"/>
    <n v="298"/>
    <n v="60"/>
    <n v="0.6"/>
    <n v="60"/>
    <n v="61921"/>
    <n v="298"/>
    <s v="Local Market"/>
    <s v="Yes"/>
    <n v="921378"/>
    <n v="37.481091712693697"/>
    <n v="99.969693857107558"/>
    <n v="552826.80000000005"/>
    <n v="368551.2"/>
    <n v="983299"/>
  </r>
  <r>
    <s v="F0147"/>
    <x v="2"/>
    <s v="Atlantique"/>
    <x v="1"/>
    <x v="0"/>
    <x v="0"/>
    <n v="0.8"/>
    <n v="7647"/>
    <n v="5871"/>
    <n v="22.9"/>
    <x v="1"/>
    <n v="1.68"/>
    <x v="0"/>
    <n v="4559"/>
    <n v="14"/>
    <n v="0.23219999999999999"/>
    <n v="23.22"/>
    <n v="8813"/>
    <n v="262"/>
    <s v="Local Market"/>
    <s v="No"/>
    <n v="1509448"/>
    <n v="76.334317643672605"/>
    <n v="99.699722248019285"/>
    <n v="350493.82559999987"/>
    <n v="1158954.1744000001"/>
    <n v="1518261"/>
  </r>
  <r>
    <s v="F0316"/>
    <x v="0"/>
    <s v="Plateaux"/>
    <x v="3"/>
    <x v="0"/>
    <x v="6"/>
    <n v="3.53"/>
    <n v="53221"/>
    <n v="41017"/>
    <n v="58"/>
    <x v="1"/>
    <n v="1.47"/>
    <x v="2"/>
    <n v="13552"/>
    <n v="5"/>
    <n v="0.2293"/>
    <n v="22.93"/>
    <n v="97302"/>
    <n v="275"/>
    <s v="Processor"/>
    <s v="No"/>
    <n v="11056025"/>
    <n v="76.397638726991502"/>
    <n v="99.878493654852946"/>
    <n v="2535146.5325000007"/>
    <n v="8520878.4674999993"/>
    <n v="11153327"/>
  </r>
  <r>
    <s v="F0819"/>
    <x v="1"/>
    <s v="Enugu"/>
    <x v="2"/>
    <x v="0"/>
    <x v="1"/>
    <n v="3.26"/>
    <n v="20016"/>
    <n v="16066"/>
    <n v="29"/>
    <x v="1"/>
    <n v="1.69"/>
    <x v="0"/>
    <n v="8311"/>
    <n v="1"/>
    <n v="0.1973"/>
    <n v="19.73"/>
    <n v="41577"/>
    <n v="314"/>
    <s v="Export"/>
    <s v="No"/>
    <n v="4944389"/>
    <n v="79.60064409384259"/>
    <n v="99.833312140516"/>
    <n v="975527.94970000023"/>
    <n v="3968861.0502999998"/>
    <n v="4985966"/>
  </r>
  <r>
    <s v="F0141"/>
    <x v="0"/>
    <s v="Savanes"/>
    <x v="4"/>
    <x v="1"/>
    <x v="3"/>
    <n v="1.78"/>
    <n v="4862"/>
    <n v="4637"/>
    <n v="7.5"/>
    <x v="0"/>
    <n v="0.9"/>
    <x v="2"/>
    <n v="977"/>
    <n v="1"/>
    <n v="4.6199999999999998E-2"/>
    <n v="4.62"/>
    <n v="40559"/>
    <n v="272"/>
    <s v="Processor"/>
    <s v="No"/>
    <n v="1207116"/>
    <n v="92.279418983308958"/>
    <n v="99.921694351493784"/>
    <n v="55768.759199999971"/>
    <n v="1151347.2408"/>
    <n v="1247675"/>
  </r>
  <r>
    <s v="F1358"/>
    <x v="0"/>
    <s v="Plateaux"/>
    <x v="3"/>
    <x v="1"/>
    <x v="3"/>
    <n v="0.68"/>
    <n v="1206"/>
    <n v="1134"/>
    <n v="1"/>
    <x v="2"/>
    <n v="0.28999999999999998"/>
    <x v="2"/>
    <n v="200"/>
    <n v="1"/>
    <n v="5.9699999999999996E-2"/>
    <n v="5.97"/>
    <n v="18368"/>
    <n v="340"/>
    <s v="Local Market"/>
    <s v="No"/>
    <n v="363137"/>
    <n v="89.502816765180015"/>
    <n v="99.947576047496099"/>
    <n v="21679.278899999976"/>
    <n v="341457.72110000002"/>
    <n v="381505"/>
  </r>
  <r>
    <s v="F0638"/>
    <x v="1"/>
    <s v="Oyo"/>
    <x v="1"/>
    <x v="0"/>
    <x v="4"/>
    <n v="1.77"/>
    <n v="4997"/>
    <n v="3869"/>
    <n v="13.1"/>
    <x v="1"/>
    <n v="0.41"/>
    <x v="0"/>
    <n v="2972"/>
    <n v="14"/>
    <n v="0.22570000000000001"/>
    <n v="22.57"/>
    <n v="30525"/>
    <n v="262"/>
    <s v="Local Market"/>
    <s v="No"/>
    <n v="970045"/>
    <n v="75.067795706447313"/>
    <n v="99.702969307494726"/>
    <n v="218939.15650000004"/>
    <n v="751105.84349999996"/>
    <n v="1000570"/>
  </r>
  <r>
    <s v="F0846"/>
    <x v="3"/>
    <s v="Korhogo"/>
    <x v="2"/>
    <x v="0"/>
    <x v="1"/>
    <n v="2.8"/>
    <n v="23736"/>
    <n v="17837"/>
    <n v="35.1"/>
    <x v="1"/>
    <n v="2.0499999999999998"/>
    <x v="2"/>
    <n v="9877"/>
    <n v="4"/>
    <n v="0.24850000000000003"/>
    <n v="24.85"/>
    <n v="48282"/>
    <n v="230"/>
    <s v="Export"/>
    <s v="Yes"/>
    <n v="4003326"/>
    <n v="74.254456230711355"/>
    <n v="99.75622024638119"/>
    <n v="994826.51100000041"/>
    <n v="3008499.4889999996"/>
    <n v="4051608"/>
  </r>
  <r>
    <s v="F0261"/>
    <x v="3"/>
    <s v="Yamoussoukro"/>
    <x v="0"/>
    <x v="0"/>
    <x v="3"/>
    <n v="0.69"/>
    <n v="2340"/>
    <n v="2074"/>
    <n v="7.3"/>
    <x v="0"/>
    <n v="1.32"/>
    <x v="0"/>
    <n v="1011"/>
    <n v="7"/>
    <n v="0.1134"/>
    <n v="11.34"/>
    <n v="20464"/>
    <n v="331"/>
    <s v="Local Market"/>
    <s v="No"/>
    <n v="658155"/>
    <n v="85.986425814779722"/>
    <n v="99.851020970529859"/>
    <n v="74634.777000000002"/>
    <n v="583520.223"/>
    <n v="678619"/>
  </r>
  <r>
    <s v="F1044"/>
    <x v="1"/>
    <s v="Lagos"/>
    <x v="2"/>
    <x v="0"/>
    <x v="7"/>
    <n v="0.56999999999999995"/>
    <n v="13422"/>
    <n v="9667"/>
    <n v="2.2999999999999998"/>
    <x v="4"/>
    <n v="0.5"/>
    <x v="1"/>
    <n v="495"/>
    <n v="5"/>
    <n v="0.2797"/>
    <n v="27.97"/>
    <n v="14010"/>
    <n v="424"/>
    <s v="Local Market"/>
    <s v="No"/>
    <n v="4043315"/>
    <n v="71.781279402069103"/>
    <n v="99.987799843492937"/>
    <n v="1130915.2055000002"/>
    <n v="2912399.7944999998"/>
    <n v="4057325"/>
  </r>
  <r>
    <s v="F0789"/>
    <x v="1"/>
    <s v="Oyo"/>
    <x v="1"/>
    <x v="1"/>
    <x v="3"/>
    <n v="0.71"/>
    <n v="1864"/>
    <n v="1644"/>
    <n v="13.9"/>
    <x v="0"/>
    <n v="1.1599999999999999"/>
    <x v="2"/>
    <n v="2193"/>
    <n v="7"/>
    <n v="0.1176"/>
    <n v="11.76"/>
    <n v="17919"/>
    <n v="316"/>
    <s v="Local Market"/>
    <s v="No"/>
    <n v="494197"/>
    <n v="85.152471861843807"/>
    <n v="99.571776706839856"/>
    <n v="58117.56719999999"/>
    <n v="436079.43280000001"/>
    <n v="512116"/>
  </r>
  <r>
    <s v="F0712"/>
    <x v="2"/>
    <s v="Borgou"/>
    <x v="0"/>
    <x v="0"/>
    <x v="7"/>
    <n v="7.76"/>
    <n v="115955"/>
    <n v="87801"/>
    <n v="40.1"/>
    <x v="2"/>
    <n v="2.5299999999999998"/>
    <x v="0"/>
    <n v="1226"/>
    <n v="1"/>
    <n v="0.24280000000000002"/>
    <n v="24.28"/>
    <n v="168881"/>
    <n v="429"/>
    <s v="Processor"/>
    <s v="Yes"/>
    <n v="37119856"/>
    <n v="75.377063490243714"/>
    <n v="99.996712143937728"/>
    <n v="9012701.0368000008"/>
    <n v="28107154.963199999"/>
    <n v="37288737"/>
  </r>
  <r>
    <s v="F1227"/>
    <x v="0"/>
    <s v="Savanes"/>
    <x v="1"/>
    <x v="1"/>
    <x v="1"/>
    <n v="0.5"/>
    <n v="3636"/>
    <n v="3045"/>
    <n v="26.7"/>
    <x v="1"/>
    <n v="1.1100000000000001"/>
    <x v="0"/>
    <n v="4915"/>
    <n v="2"/>
    <n v="0.16250000000000001"/>
    <n v="16.25"/>
    <n v="11133"/>
    <n v="218"/>
    <s v="Local Market"/>
    <s v="Yes"/>
    <n v="641124"/>
    <n v="82.320519365832794"/>
    <n v="99.246462667322859"/>
    <n v="104182.65000000002"/>
    <n v="536941.35"/>
    <n v="652257"/>
  </r>
  <r>
    <s v="F1080"/>
    <x v="1"/>
    <s v="Oyo"/>
    <x v="2"/>
    <x v="0"/>
    <x v="4"/>
    <n v="8.07"/>
    <n v="15803"/>
    <n v="12816"/>
    <n v="15.9"/>
    <x v="0"/>
    <n v="1.79"/>
    <x v="0"/>
    <n v="2703"/>
    <n v="14"/>
    <n v="0.18899999999999997"/>
    <n v="18.899999999999999"/>
    <n v="100974"/>
    <n v="254"/>
    <s v="Export"/>
    <s v="Yes"/>
    <n v="3119035"/>
    <n v="78.556842077149483"/>
    <n v="99.916056135246819"/>
    <n v="589497.61499999976"/>
    <n v="2529537.3850000002"/>
    <n v="3220009"/>
  </r>
  <r>
    <s v="F0605"/>
    <x v="3"/>
    <s v="Sassandra"/>
    <x v="1"/>
    <x v="1"/>
    <x v="4"/>
    <n v="1.1000000000000001"/>
    <n v="1785"/>
    <n v="1390"/>
    <n v="7.8"/>
    <x v="2"/>
    <n v="0.59"/>
    <x v="0"/>
    <n v="306"/>
    <n v="14"/>
    <n v="0.22089999999999999"/>
    <n v="22.09"/>
    <n v="22326"/>
    <n v="194"/>
    <s v="Local Market"/>
    <s v="No"/>
    <n v="244332"/>
    <n v="71.386968026460863"/>
    <n v="99.885246270503785"/>
    <n v="53972.938800000004"/>
    <n v="190359.0612"/>
    <n v="266658"/>
  </r>
  <r>
    <s v="F0649"/>
    <x v="2"/>
    <s v="Zou"/>
    <x v="3"/>
    <x v="0"/>
    <x v="7"/>
    <n v="1.65"/>
    <n v="23473"/>
    <n v="15870"/>
    <n v="17.7"/>
    <x v="1"/>
    <n v="1.19"/>
    <x v="1"/>
    <n v="4350"/>
    <n v="3"/>
    <n v="0.32390000000000002"/>
    <n v="32.39"/>
    <n v="42179"/>
    <n v="348"/>
    <s v="Local Market"/>
    <s v="No"/>
    <n v="5421004"/>
    <n v="67.088010861067616"/>
    <n v="99.920376088445138"/>
    <n v="1755863.1956000002"/>
    <n v="3665140.8043999998"/>
    <n v="5463183"/>
  </r>
  <r>
    <s v="F0769"/>
    <x v="3"/>
    <s v="Bouaké"/>
    <x v="0"/>
    <x v="0"/>
    <x v="1"/>
    <n v="0.23"/>
    <n v="2098"/>
    <n v="1722"/>
    <n v="5.6"/>
    <x v="2"/>
    <n v="0.19"/>
    <x v="0"/>
    <n v="206"/>
    <n v="2"/>
    <n v="0.1789"/>
    <n v="17.89"/>
    <n v="3185"/>
    <n v="259"/>
    <s v="Local Market"/>
    <s v="No"/>
    <n v="438148"/>
    <n v="81.517430783557984"/>
    <n v="99.953323227585528"/>
    <n v="78384.677200000035"/>
    <n v="359763.32279999997"/>
    <n v="441333"/>
  </r>
  <r>
    <s v="F0441"/>
    <x v="1"/>
    <s v="Kano"/>
    <x v="4"/>
    <x v="0"/>
    <x v="5"/>
    <n v="1.84"/>
    <n v="3367"/>
    <n v="2988"/>
    <n v="11.3"/>
    <x v="0"/>
    <n v="1.52"/>
    <x v="2"/>
    <n v="1687"/>
    <n v="7"/>
    <n v="0.1125"/>
    <n v="11.25"/>
    <n v="14126"/>
    <n v="285"/>
    <s v="Local Market"/>
    <s v="No"/>
    <n v="827252"/>
    <n v="87.259965199945782"/>
    <n v="99.799495589378367"/>
    <n v="93065.850000000093"/>
    <n v="734186.14999999991"/>
    <n v="841378"/>
  </r>
  <r>
    <s v="F0886"/>
    <x v="2"/>
    <s v="Ouémé"/>
    <x v="1"/>
    <x v="1"/>
    <x v="1"/>
    <n v="0.56000000000000005"/>
    <n v="3146"/>
    <n v="2510"/>
    <n v="45"/>
    <x v="1"/>
    <n v="2.67"/>
    <x v="1"/>
    <n v="10971"/>
    <n v="2"/>
    <n v="0.20199999999999999"/>
    <n v="20.2"/>
    <n v="8363"/>
    <n v="258"/>
    <s v="Local Market"/>
    <s v="Yes"/>
    <n v="621771"/>
    <n v="78.740911933017415"/>
    <n v="98.258941748897854"/>
    <n v="125597.74199999997"/>
    <n v="496173.25800000003"/>
    <n v="630134"/>
  </r>
  <r>
    <s v="F0943"/>
    <x v="1"/>
    <s v="Katsina"/>
    <x v="0"/>
    <x v="1"/>
    <x v="3"/>
    <n v="1.02"/>
    <n v="2671"/>
    <n v="2238"/>
    <n v="4.3"/>
    <x v="0"/>
    <n v="0.89"/>
    <x v="0"/>
    <n v="625"/>
    <n v="14"/>
    <n v="0.16210000000000002"/>
    <n v="16.21"/>
    <n v="28138"/>
    <n v="363"/>
    <s v="Export"/>
    <s v="No"/>
    <n v="775508"/>
    <n v="80.856266714448893"/>
    <n v="99.922229439330252"/>
    <n v="125709.84680000006"/>
    <n v="649798.15319999994"/>
    <n v="803646"/>
  </r>
  <r>
    <s v="F0920"/>
    <x v="3"/>
    <s v="Abidjan"/>
    <x v="0"/>
    <x v="0"/>
    <x v="1"/>
    <n v="0.44"/>
    <n v="2856"/>
    <n v="2232"/>
    <n v="13.5"/>
    <x v="1"/>
    <n v="0.64"/>
    <x v="0"/>
    <n v="2907"/>
    <n v="3"/>
    <n v="0.21820000000000001"/>
    <n v="21.82"/>
    <n v="5810"/>
    <n v="325"/>
    <s v="Local Market"/>
    <s v="No"/>
    <n v="709429"/>
    <n v="77.544931442496861"/>
    <n v="99.593562431578817"/>
    <n v="154797.40779999993"/>
    <n v="554631.59220000007"/>
    <n v="715239"/>
  </r>
  <r>
    <s v="F0763"/>
    <x v="2"/>
    <s v="Atlantique"/>
    <x v="1"/>
    <x v="0"/>
    <x v="7"/>
    <n v="2.13"/>
    <n v="60272"/>
    <n v="43636"/>
    <n v="25.6"/>
    <x v="1"/>
    <n v="1.22"/>
    <x v="0"/>
    <n v="5520"/>
    <n v="2"/>
    <n v="0.27600000000000002"/>
    <n v="27.6"/>
    <n v="83712"/>
    <n v="377"/>
    <s v="Local Market"/>
    <s v="No"/>
    <n v="16197033"/>
    <n v="72.02773516813879"/>
    <n v="99.966094917646586"/>
    <n v="4470381.1080000009"/>
    <n v="11726651.891999999"/>
    <n v="16280745"/>
  </r>
  <r>
    <s v="F0586"/>
    <x v="2"/>
    <s v="Atlantique"/>
    <x v="2"/>
    <x v="0"/>
    <x v="3"/>
    <n v="1.44"/>
    <n v="3237"/>
    <n v="2699"/>
    <n v="34.9"/>
    <x v="0"/>
    <n v="1.69"/>
    <x v="0"/>
    <n v="4571"/>
    <n v="14"/>
    <n v="0.16600000000000001"/>
    <n v="16.600000000000001"/>
    <n v="45454"/>
    <n v="282"/>
    <s v="Export"/>
    <s v="Yes"/>
    <n v="703482"/>
    <n v="78.338334383712365"/>
    <n v="99.389667474924423"/>
    <n v="116778.01199999999"/>
    <n v="586703.98800000001"/>
    <n v="748936"/>
  </r>
  <r>
    <s v="F0154"/>
    <x v="2"/>
    <s v="Ouémé"/>
    <x v="3"/>
    <x v="0"/>
    <x v="6"/>
    <n v="0.97"/>
    <n v="12443"/>
    <n v="9821"/>
    <n v="23.2"/>
    <x v="1"/>
    <n v="1.77"/>
    <x v="0"/>
    <n v="5317"/>
    <n v="4"/>
    <n v="0.2107"/>
    <n v="21.07"/>
    <n v="17808"/>
    <n v="305"/>
    <s v="Local Market"/>
    <s v="No"/>
    <n v="2942326"/>
    <n v="78.455161550119016"/>
    <n v="99.820379753078754"/>
    <n v="619948.08820000011"/>
    <n v="2322377.9117999999"/>
    <n v="2960134"/>
  </r>
  <r>
    <s v="F1343"/>
    <x v="4"/>
    <s v="Central"/>
    <x v="4"/>
    <x v="0"/>
    <x v="2"/>
    <n v="0.87"/>
    <n v="10408"/>
    <n v="8586"/>
    <n v="14"/>
    <x v="0"/>
    <n v="1.37"/>
    <x v="2"/>
    <n v="1962"/>
    <n v="7"/>
    <n v="0.17499999999999999"/>
    <n v="17.5"/>
    <n v="5848"/>
    <n v="117"/>
    <s v="Local Market"/>
    <s v="No"/>
    <n v="986707"/>
    <n v="82.013921142908956"/>
    <n v="99.802328334449982"/>
    <n v="172673.72500000009"/>
    <n v="814033.27499999991"/>
    <n v="992555"/>
  </r>
  <r>
    <s v="F1260"/>
    <x v="3"/>
    <s v="Sassandra"/>
    <x v="3"/>
    <x v="0"/>
    <x v="4"/>
    <n v="1.92"/>
    <n v="3920"/>
    <n v="1568"/>
    <n v="1"/>
    <x v="0"/>
    <n v="0.97"/>
    <x v="2"/>
    <n v="200"/>
    <n v="60"/>
    <n v="0.6"/>
    <n v="60"/>
    <n v="35563"/>
    <n v="218"/>
    <s v="Local Market"/>
    <s v="No"/>
    <n v="302643"/>
    <n v="35.793924412931766"/>
    <n v="99.940864443563981"/>
    <n v="181585.8"/>
    <n v="121057.20000000001"/>
    <n v="338206"/>
  </r>
  <r>
    <s v="F0114"/>
    <x v="2"/>
    <s v="Atlantique"/>
    <x v="1"/>
    <x v="0"/>
    <x v="3"/>
    <n v="0.65"/>
    <n v="1768"/>
    <n v="1203"/>
    <n v="43.6"/>
    <x v="4"/>
    <n v="2.14"/>
    <x v="2"/>
    <n v="6673"/>
    <n v="30"/>
    <n v="0.31920000000000004"/>
    <n v="31.92"/>
    <n v="15822"/>
    <n v="280"/>
    <s v="Local Market"/>
    <s v="No"/>
    <n v="310977"/>
    <n v="64.783901297127585"/>
    <n v="97.958072087123895"/>
    <n v="99263.858400000026"/>
    <n v="211713.14159999997"/>
    <n v="326799"/>
  </r>
  <r>
    <s v="F0324"/>
    <x v="1"/>
    <s v="Ogun"/>
    <x v="1"/>
    <x v="0"/>
    <x v="3"/>
    <n v="1.78"/>
    <n v="6063"/>
    <n v="5397"/>
    <n v="5.2"/>
    <x v="2"/>
    <n v="1.45"/>
    <x v="0"/>
    <n v="217"/>
    <n v="7"/>
    <n v="0.10980000000000001"/>
    <n v="10.98"/>
    <n v="43488"/>
    <n v="351"/>
    <s v="Local Market"/>
    <s v="No"/>
    <n v="1831699"/>
    <n v="86.955511626307143"/>
    <n v="99.988427820798677"/>
    <n v="201120.55019999994"/>
    <n v="1630578.4498000001"/>
    <n v="1875187"/>
  </r>
  <r>
    <s v="F0414"/>
    <x v="0"/>
    <s v="Kara"/>
    <x v="4"/>
    <x v="0"/>
    <x v="1"/>
    <n v="2.15"/>
    <n v="23231"/>
    <n v="16730"/>
    <n v="5.7"/>
    <x v="2"/>
    <n v="0.3"/>
    <x v="0"/>
    <n v="200"/>
    <n v="7"/>
    <n v="0.27979999999999999"/>
    <n v="27.98"/>
    <n v="26832"/>
    <n v="295"/>
    <s v="Local Market"/>
    <s v="No"/>
    <n v="4858965"/>
    <n v="71.624477910154667"/>
    <n v="99.99590650205073"/>
    <n v="1359538.4070000001"/>
    <n v="3499426.5929999999"/>
    <n v="4885797"/>
  </r>
  <r>
    <s v="F0723"/>
    <x v="4"/>
    <s v="Northern"/>
    <x v="2"/>
    <x v="1"/>
    <x v="6"/>
    <n v="1.4"/>
    <n v="23086"/>
    <n v="19413"/>
    <n v="65.599999999999994"/>
    <x v="1"/>
    <n v="2.81"/>
    <x v="0"/>
    <n v="16890"/>
    <n v="3"/>
    <n v="0.15909999999999999"/>
    <n v="15.91"/>
    <n v="40903"/>
    <n v="335"/>
    <s v="Local Market"/>
    <s v="Yes"/>
    <n v="6380529"/>
    <n v="83.554366628814265"/>
    <n v="99.736974556454072"/>
    <n v="1015142.1639"/>
    <n v="5365386.8361"/>
    <n v="6421432"/>
  </r>
  <r>
    <s v="F1039"/>
    <x v="1"/>
    <s v="Katsina"/>
    <x v="0"/>
    <x v="1"/>
    <x v="5"/>
    <n v="2.39"/>
    <n v="2472"/>
    <n v="988"/>
    <n v="4.5999999999999996"/>
    <x v="0"/>
    <n v="1.53"/>
    <x v="2"/>
    <n v="707"/>
    <n v="60"/>
    <n v="0.6"/>
    <n v="60"/>
    <n v="28492"/>
    <n v="270"/>
    <s v="Local Market"/>
    <s v="No"/>
    <n v="234894"/>
    <n v="35.672966672488286"/>
    <n v="99.731572672807218"/>
    <n v="140936.4"/>
    <n v="93957.6"/>
    <n v="263386"/>
  </r>
  <r>
    <s v="F0242"/>
    <x v="3"/>
    <s v="Bouaké"/>
    <x v="3"/>
    <x v="1"/>
    <x v="6"/>
    <n v="1.84"/>
    <n v="17620"/>
    <n v="14566"/>
    <n v="9.3000000000000007"/>
    <x v="2"/>
    <n v="1.02"/>
    <x v="2"/>
    <n v="362"/>
    <n v="2"/>
    <n v="0.17329999999999998"/>
    <n v="17.329999999999998"/>
    <n v="58521"/>
    <n v="305"/>
    <s v="Export"/>
    <s v="No"/>
    <n v="4339321"/>
    <n v="81.569930677364027"/>
    <n v="99.991768690189417"/>
    <n v="752004.32929999987"/>
    <n v="3587316.6707000001"/>
    <n v="4397842"/>
  </r>
  <r>
    <s v="F0625"/>
    <x v="3"/>
    <s v="Yamoussoukro"/>
    <x v="2"/>
    <x v="0"/>
    <x v="1"/>
    <n v="1.62"/>
    <n v="16269"/>
    <n v="12512"/>
    <n v="22.2"/>
    <x v="1"/>
    <n v="1.63"/>
    <x v="0"/>
    <n v="5023"/>
    <n v="2"/>
    <n v="0.23089999999999999"/>
    <n v="23.09"/>
    <n v="35191"/>
    <n v="337"/>
    <s v="Local Market"/>
    <s v="No"/>
    <n v="4134165"/>
    <n v="76.260849433341747"/>
    <n v="99.879525758894189"/>
    <n v="954578.69849999994"/>
    <n v="3179586.3015000001"/>
    <n v="4169356"/>
  </r>
  <r>
    <s v="F1153"/>
    <x v="4"/>
    <s v="Eastern"/>
    <x v="4"/>
    <x v="1"/>
    <x v="4"/>
    <n v="1.23"/>
    <n v="1928"/>
    <n v="1655"/>
    <n v="49.5"/>
    <x v="0"/>
    <n v="2.36"/>
    <x v="2"/>
    <n v="7054"/>
    <n v="7"/>
    <n v="0.14130000000000001"/>
    <n v="14.13"/>
    <n v="28270"/>
    <n v="243"/>
    <s v="Local Market"/>
    <s v="No"/>
    <n v="362820"/>
    <n v="79.662874018768065"/>
    <n v="98.196323096985353"/>
    <n v="51266.466000000015"/>
    <n v="311553.53399999999"/>
    <n v="391090"/>
  </r>
  <r>
    <s v="F1069"/>
    <x v="2"/>
    <s v="Atlantique"/>
    <x v="0"/>
    <x v="1"/>
    <x v="7"/>
    <n v="2.71"/>
    <n v="45481"/>
    <n v="33965"/>
    <n v="70.8"/>
    <x v="1"/>
    <n v="2.36"/>
    <x v="2"/>
    <n v="17544"/>
    <n v="2"/>
    <n v="0.25319999999999998"/>
    <n v="25.32"/>
    <n v="97228"/>
    <n v="369"/>
    <s v="Export"/>
    <s v="No"/>
    <n v="12292983"/>
    <n v="74.093973899233845"/>
    <n v="99.858404348400526"/>
    <n v="3112583.2955999989"/>
    <n v="9180399.7044000011"/>
    <n v="12390211"/>
  </r>
  <r>
    <s v="F1344"/>
    <x v="2"/>
    <s v="Atlantique"/>
    <x v="1"/>
    <x v="1"/>
    <x v="4"/>
    <n v="1.05"/>
    <n v="2207"/>
    <n v="1685"/>
    <n v="70"/>
    <x v="0"/>
    <n v="2.67"/>
    <x v="2"/>
    <n v="8485"/>
    <n v="14"/>
    <n v="0.23649999999999999"/>
    <n v="23.65"/>
    <n v="20162"/>
    <n v="183"/>
    <s v="Local Market"/>
    <s v="Yes"/>
    <n v="276625"/>
    <n v="71.163220592546182"/>
    <n v="97.141047283068332"/>
    <n v="65421.812499999971"/>
    <n v="211203.18750000003"/>
    <n v="296787"/>
  </r>
  <r>
    <s v="F0761"/>
    <x v="4"/>
    <s v="Ashanti"/>
    <x v="4"/>
    <x v="1"/>
    <x v="5"/>
    <n v="0.86"/>
    <n v="1551"/>
    <n v="1252"/>
    <n v="19.5"/>
    <x v="0"/>
    <n v="0.86"/>
    <x v="1"/>
    <n v="2883"/>
    <n v="14"/>
    <n v="0.1925"/>
    <n v="19.25"/>
    <n v="12172"/>
    <n v="210"/>
    <s v="Local Market"/>
    <s v="Yes"/>
    <n v="245236"/>
    <n v="76.931591092739936"/>
    <n v="98.879988189955242"/>
    <n v="47207.929999999993"/>
    <n v="198028.07"/>
    <n v="257408"/>
  </r>
  <r>
    <s v="F1327"/>
    <x v="2"/>
    <s v="Borgou"/>
    <x v="1"/>
    <x v="0"/>
    <x v="7"/>
    <n v="4.34"/>
    <n v="126523"/>
    <n v="93475"/>
    <n v="43.1"/>
    <x v="0"/>
    <n v="2.56"/>
    <x v="1"/>
    <n v="4843"/>
    <n v="2"/>
    <n v="0.26119999999999999"/>
    <n v="26.12"/>
    <n v="146565"/>
    <n v="354"/>
    <s v="Local Market"/>
    <s v="Yes"/>
    <n v="32607841"/>
    <n v="73.549411736546233"/>
    <n v="99.985214202938067"/>
    <n v="8517168.0691999979"/>
    <n v="24090672.930800002"/>
    <n v="32754406"/>
  </r>
  <r>
    <s v="F0764"/>
    <x v="3"/>
    <s v="Korhogo"/>
    <x v="0"/>
    <x v="1"/>
    <x v="2"/>
    <n v="1.78"/>
    <n v="19752"/>
    <n v="17984"/>
    <n v="29.7"/>
    <x v="2"/>
    <n v="1.73"/>
    <x v="0"/>
    <n v="1371"/>
    <n v="1"/>
    <n v="8.9499999999999996E-2"/>
    <n v="8.9499999999999993"/>
    <n v="13568"/>
    <n v="130"/>
    <s v="Local Market"/>
    <s v="No"/>
    <n v="2299602"/>
    <n v="90.515942235114593"/>
    <n v="99.940730685595952"/>
    <n v="205814.37899999996"/>
    <n v="2093787.621"/>
    <n v="2313170"/>
  </r>
  <r>
    <s v="F1097"/>
    <x v="1"/>
    <s v="Kaduna"/>
    <x v="0"/>
    <x v="1"/>
    <x v="3"/>
    <n v="0.42"/>
    <n v="988"/>
    <n v="881"/>
    <n v="4.5999999999999996"/>
    <x v="0"/>
    <n v="0.91"/>
    <x v="2"/>
    <n v="707"/>
    <n v="7"/>
    <n v="0.1074"/>
    <n v="10.74"/>
    <n v="7397"/>
    <n v="410"/>
    <s v="Processor"/>
    <s v="No"/>
    <n v="349494"/>
    <n v="87.409977948449253"/>
    <n v="99.801900300091631"/>
    <n v="37535.655599999998"/>
    <n v="311958.3444"/>
    <n v="356891"/>
  </r>
  <r>
    <s v="F1063"/>
    <x v="3"/>
    <s v="Korhogo"/>
    <x v="3"/>
    <x v="1"/>
    <x v="7"/>
    <n v="4.3499999999999996"/>
    <n v="63985"/>
    <n v="47566"/>
    <n v="29.9"/>
    <x v="0"/>
    <n v="1.8"/>
    <x v="0"/>
    <n v="4052"/>
    <n v="2"/>
    <n v="0.25659999999999999"/>
    <n v="25.66"/>
    <n v="148926"/>
    <n v="359"/>
    <s v="Local Market"/>
    <s v="Yes"/>
    <n v="16752455"/>
    <n v="73.68495537139836"/>
    <n v="99.976025627728291"/>
    <n v="4298679.9529999997"/>
    <n v="12453775.047"/>
    <n v="16901381"/>
  </r>
  <r>
    <s v="F0197"/>
    <x v="0"/>
    <s v="Plateaux"/>
    <x v="1"/>
    <x v="0"/>
    <x v="2"/>
    <n v="10.49"/>
    <n v="96103"/>
    <n v="72365"/>
    <n v="36.700000000000003"/>
    <x v="1"/>
    <n v="2.12"/>
    <x v="0"/>
    <n v="6443"/>
    <n v="14"/>
    <n v="0.247"/>
    <n v="24.7"/>
    <n v="134232"/>
    <n v="93"/>
    <s v="Processor"/>
    <s v="Yes"/>
    <n v="6521971"/>
    <n v="73.781466145188176"/>
    <n v="99.903203072382269"/>
    <n v="1610926.8370000003"/>
    <n v="4911044.1629999997"/>
    <n v="6656203"/>
  </r>
  <r>
    <s v="F1319"/>
    <x v="3"/>
    <s v="Bouaké"/>
    <x v="4"/>
    <x v="0"/>
    <x v="4"/>
    <n v="0.81"/>
    <n v="2402"/>
    <n v="2149"/>
    <n v="32"/>
    <x v="2"/>
    <n v="1.32"/>
    <x v="1"/>
    <n v="1143"/>
    <n v="1"/>
    <n v="0.105"/>
    <n v="10.5"/>
    <n v="14706"/>
    <n v="280"/>
    <s v="Local Market"/>
    <s v="No"/>
    <n v="579854"/>
    <n v="87.286283974703977"/>
    <n v="99.807756996770721"/>
    <n v="60884.669999999984"/>
    <n v="518969.33"/>
    <n v="594560"/>
  </r>
  <r>
    <s v="F0720"/>
    <x v="0"/>
    <s v="Savanes"/>
    <x v="2"/>
    <x v="0"/>
    <x v="3"/>
    <n v="1.33"/>
    <n v="4453"/>
    <n v="3510"/>
    <n v="4.2"/>
    <x v="2"/>
    <n v="0.33"/>
    <x v="0"/>
    <n v="200"/>
    <n v="14"/>
    <n v="0.21160000000000001"/>
    <n v="21.16"/>
    <n v="33519"/>
    <n v="284"/>
    <s v="Local Market"/>
    <s v="No"/>
    <n v="953153"/>
    <n v="76.161665193701651"/>
    <n v="99.979729839298173"/>
    <n v="201687.17480000004"/>
    <n v="751465.82519999996"/>
    <n v="986672"/>
  </r>
  <r>
    <s v="F0712"/>
    <x v="4"/>
    <s v="Greater Accra"/>
    <x v="0"/>
    <x v="1"/>
    <x v="4"/>
    <n v="0.28999999999999998"/>
    <n v="647"/>
    <n v="370"/>
    <n v="1"/>
    <x v="2"/>
    <n v="0.42"/>
    <x v="1"/>
    <n v="200"/>
    <n v="30"/>
    <n v="0.4274"/>
    <n v="42.74"/>
    <n v="5153"/>
    <n v="254"/>
    <s v="Local Market"/>
    <s v="No"/>
    <n v="87688"/>
    <n v="54.081869863530116"/>
    <n v="99.784577934317809"/>
    <n v="37477.851199999997"/>
    <n v="50210.148800000003"/>
    <n v="92841"/>
  </r>
  <r>
    <s v="F0881"/>
    <x v="1"/>
    <s v="Lagos"/>
    <x v="2"/>
    <x v="0"/>
    <x v="0"/>
    <n v="3.64"/>
    <n v="43112"/>
    <n v="26643"/>
    <n v="36.4"/>
    <x v="0"/>
    <n v="2.0299999999999998"/>
    <x v="2"/>
    <n v="6193"/>
    <n v="30"/>
    <n v="0.38200000000000001"/>
    <n v="38.200000000000003"/>
    <n v="69079"/>
    <n v="268"/>
    <s v="Local Market"/>
    <s v="Yes"/>
    <n v="6993649"/>
    <n v="61.195547697716812"/>
    <n v="99.912314335197394"/>
    <n v="2671573.9179999996"/>
    <n v="4322075.0820000004"/>
    <n v="7062728"/>
  </r>
  <r>
    <s v="F0986"/>
    <x v="4"/>
    <s v="Ashanti"/>
    <x v="0"/>
    <x v="0"/>
    <x v="7"/>
    <n v="1.64"/>
    <n v="52888"/>
    <n v="36349"/>
    <n v="12.1"/>
    <x v="1"/>
    <n v="1.4"/>
    <x v="1"/>
    <n v="2633"/>
    <n v="2"/>
    <n v="0.31269999999999998"/>
    <n v="31.27"/>
    <n v="57457"/>
    <n v="319"/>
    <s v="Local Market"/>
    <s v="Yes"/>
    <n v="11419288"/>
    <n v="68.385911183005291"/>
    <n v="99.977057955021223"/>
    <n v="3570811.3575999998"/>
    <n v="7848476.6424000002"/>
    <n v="11476745"/>
  </r>
  <r>
    <s v="F0994"/>
    <x v="3"/>
    <s v="Yamoussoukro"/>
    <x v="0"/>
    <x v="0"/>
    <x v="3"/>
    <n v="1.88"/>
    <n v="3223"/>
    <n v="2622"/>
    <n v="4"/>
    <x v="2"/>
    <n v="0.61"/>
    <x v="0"/>
    <n v="200"/>
    <n v="14"/>
    <n v="0.18640000000000001"/>
    <n v="18.64"/>
    <n v="53539"/>
    <n v="305"/>
    <s v="Export"/>
    <s v="No"/>
    <n v="737974"/>
    <n v="75.856700572195265"/>
    <n v="99.974731937441334"/>
    <n v="137558.35360000003"/>
    <n v="600415.64639999997"/>
    <n v="791513"/>
  </r>
  <r>
    <s v="F0281"/>
    <x v="2"/>
    <s v="Atlantique"/>
    <x v="4"/>
    <x v="1"/>
    <x v="7"/>
    <n v="1.19"/>
    <n v="27506"/>
    <n v="19014"/>
    <n v="90.1"/>
    <x v="0"/>
    <n v="4.41"/>
    <x v="1"/>
    <n v="13446"/>
    <n v="4"/>
    <n v="0.30870000000000003"/>
    <n v="30.87"/>
    <n v="35797"/>
    <n v="432"/>
    <s v="Local Market"/>
    <s v="No"/>
    <n v="8082665"/>
    <n v="68.825182830196169"/>
    <n v="99.834377496624356"/>
    <n v="2495118.6854999997"/>
    <n v="5587546.3145000003"/>
    <n v="8118462"/>
  </r>
  <r>
    <s v="F1202"/>
    <x v="3"/>
    <s v="Abidjan"/>
    <x v="2"/>
    <x v="1"/>
    <x v="4"/>
    <n v="0.69"/>
    <n v="1061"/>
    <n v="629"/>
    <n v="21.5"/>
    <x v="0"/>
    <n v="1.1299999999999999"/>
    <x v="2"/>
    <n v="2964"/>
    <n v="30"/>
    <n v="0.40679999999999999"/>
    <n v="40.68"/>
    <n v="14796"/>
    <n v="196"/>
    <s v="Local Market"/>
    <s v="No"/>
    <n v="104292"/>
    <n v="51.949830713421996"/>
    <n v="97.511084240225728"/>
    <n v="42425.985600000007"/>
    <n v="61866.014399999993"/>
    <n v="119088"/>
  </r>
  <r>
    <s v="F1418"/>
    <x v="0"/>
    <s v="Kara"/>
    <x v="0"/>
    <x v="1"/>
    <x v="0"/>
    <n v="2.75"/>
    <n v="27535"/>
    <n v="15584"/>
    <n v="23.6"/>
    <x v="2"/>
    <n v="1.32"/>
    <x v="1"/>
    <n v="859"/>
    <n v="30"/>
    <n v="0.434"/>
    <n v="43.4"/>
    <n v="31050"/>
    <n v="260"/>
    <s v="Local Market"/>
    <s v="No"/>
    <n v="3979413"/>
    <n v="56.161788751074383"/>
    <n v="99.978581026679464"/>
    <n v="1727065.2419999996"/>
    <n v="2252347.7580000004"/>
    <n v="4010463"/>
  </r>
  <r>
    <s v="F1389"/>
    <x v="4"/>
    <s v="Greater Accra"/>
    <x v="2"/>
    <x v="1"/>
    <x v="7"/>
    <n v="2.96"/>
    <n v="52048"/>
    <n v="36646"/>
    <n v="35.299999999999997"/>
    <x v="1"/>
    <n v="1"/>
    <x v="0"/>
    <n v="9043"/>
    <n v="4"/>
    <n v="0.2959"/>
    <n v="29.59"/>
    <n v="55752"/>
    <n v="384"/>
    <s v="Local Market"/>
    <s v="Yes"/>
    <n v="13866549"/>
    <n v="70.128042418419184"/>
    <n v="99.935046656439908"/>
    <n v="4103111.8491000012"/>
    <n v="9763437.1508999988"/>
    <n v="13922301"/>
  </r>
  <r>
    <s v="F0998"/>
    <x v="0"/>
    <s v="Lomé"/>
    <x v="2"/>
    <x v="0"/>
    <x v="0"/>
    <n v="2.0099999999999998"/>
    <n v="14311"/>
    <n v="10999"/>
    <n v="16.2"/>
    <x v="0"/>
    <n v="1.56"/>
    <x v="1"/>
    <n v="1921"/>
    <n v="14"/>
    <n v="0.23139999999999999"/>
    <n v="23.14"/>
    <n v="17586"/>
    <n v="293"/>
    <s v="Local Market"/>
    <s v="Yes"/>
    <n v="3170973"/>
    <n v="76.436090654116782"/>
    <n v="99.939753349397023"/>
    <n v="733763.15220000036"/>
    <n v="2437209.8477999996"/>
    <n v="3188559"/>
  </r>
  <r>
    <s v="F0769"/>
    <x v="2"/>
    <s v="Zou"/>
    <x v="2"/>
    <x v="0"/>
    <x v="4"/>
    <n v="1.01"/>
    <n v="2840"/>
    <n v="2274"/>
    <n v="81.599999999999994"/>
    <x v="1"/>
    <n v="2.5499999999999998"/>
    <x v="2"/>
    <n v="17567"/>
    <n v="14"/>
    <n v="0.19920000000000002"/>
    <n v="19.920000000000002"/>
    <n v="20651"/>
    <n v="204"/>
    <s v="Local Market"/>
    <s v="No"/>
    <n v="421040"/>
    <n v="76.335907229262091"/>
    <n v="96.022785159761014"/>
    <n v="83871.168000000005"/>
    <n v="337168.83199999999"/>
    <n v="441691"/>
  </r>
  <r>
    <s v="F1491"/>
    <x v="2"/>
    <s v="Mono"/>
    <x v="0"/>
    <x v="1"/>
    <x v="3"/>
    <n v="0.82"/>
    <n v="2868"/>
    <n v="2510"/>
    <n v="2.5"/>
    <x v="2"/>
    <n v="1.1000000000000001"/>
    <x v="1"/>
    <n v="200"/>
    <n v="3"/>
    <n v="0.12470000000000001"/>
    <n v="12.47"/>
    <n v="12651"/>
    <n v="297"/>
    <s v="Local Market"/>
    <s v="No"/>
    <n v="725165"/>
    <n v="86.029162352131152"/>
    <n v="99.972892970605145"/>
    <n v="90428.075500000035"/>
    <n v="634736.92449999996"/>
    <n v="737816"/>
  </r>
  <r>
    <s v="F0349"/>
    <x v="3"/>
    <s v="Sassandra"/>
    <x v="4"/>
    <x v="1"/>
    <x v="0"/>
    <n v="15"/>
    <n v="125684"/>
    <n v="73625"/>
    <n v="28.5"/>
    <x v="4"/>
    <n v="1.65"/>
    <x v="2"/>
    <n v="4974"/>
    <n v="30"/>
    <n v="0.41420000000000001"/>
    <n v="41.42"/>
    <n v="276638"/>
    <n v="355"/>
    <s v="Export"/>
    <s v="Yes"/>
    <n v="25593895"/>
    <n v="57.953594118064743"/>
    <n v="99.98077349237451"/>
    <n v="10600991.309"/>
    <n v="14992903.691"/>
    <n v="25870533"/>
  </r>
  <r>
    <s v="F0857"/>
    <x v="0"/>
    <s v="Savanes"/>
    <x v="4"/>
    <x v="0"/>
    <x v="5"/>
    <n v="5.72"/>
    <n v="8983"/>
    <n v="8112"/>
    <n v="41.6"/>
    <x v="0"/>
    <n v="1.57"/>
    <x v="2"/>
    <n v="5350"/>
    <n v="1"/>
    <n v="9.69E-2"/>
    <n v="9.69"/>
    <n v="60132"/>
    <n v="249"/>
    <s v="Local Market"/>
    <s v="Yes"/>
    <n v="1934208"/>
    <n v="87.587033544932154"/>
    <n v="99.731740826539109"/>
    <n v="187424.75520000001"/>
    <n v="1746783.2448"/>
    <n v="1994340"/>
  </r>
  <r>
    <s v="F0450"/>
    <x v="3"/>
    <s v="Sassandra"/>
    <x v="2"/>
    <x v="1"/>
    <x v="5"/>
    <n v="1.29"/>
    <n v="2354"/>
    <n v="1806"/>
    <n v="2.2000000000000002"/>
    <x v="0"/>
    <n v="1.17"/>
    <x v="2"/>
    <n v="337"/>
    <n v="14"/>
    <n v="0.23250000000000001"/>
    <n v="23.25"/>
    <n v="11184"/>
    <n v="187"/>
    <s v="Processor"/>
    <s v="No"/>
    <n v="322824"/>
    <n v="74.180085506933963"/>
    <n v="99.899104213072746"/>
    <n v="75056.580000000016"/>
    <n v="247767.41999999998"/>
    <n v="334008"/>
  </r>
  <r>
    <s v="F1410"/>
    <x v="3"/>
    <s v="Yamoussoukro"/>
    <x v="2"/>
    <x v="0"/>
    <x v="1"/>
    <n v="0.99"/>
    <n v="6133"/>
    <n v="4726"/>
    <n v="7.9"/>
    <x v="1"/>
    <n v="0.65"/>
    <x v="0"/>
    <n v="2143"/>
    <n v="3"/>
    <n v="0.22940000000000002"/>
    <n v="22.94"/>
    <n v="16022"/>
    <n v="308"/>
    <s v="Export"/>
    <s v="No"/>
    <n v="1422887"/>
    <n v="76.201950380461852"/>
    <n v="99.851067718667409"/>
    <n v="326410.27780000004"/>
    <n v="1096476.7222"/>
    <n v="1438909"/>
  </r>
  <r>
    <s v="F0325"/>
    <x v="2"/>
    <s v="Borgou"/>
    <x v="4"/>
    <x v="1"/>
    <x v="1"/>
    <n v="2.12"/>
    <n v="10479"/>
    <n v="8396"/>
    <n v="6.3"/>
    <x v="1"/>
    <n v="0.78"/>
    <x v="2"/>
    <n v="1235"/>
    <n v="3"/>
    <n v="0.19870000000000002"/>
    <n v="19.87"/>
    <n v="29514"/>
    <n v="373"/>
    <s v="Local Market"/>
    <s v="Yes"/>
    <n v="3069642"/>
    <n v="79.366902943898282"/>
    <n v="99.960150440958756"/>
    <n v="609937.86540000001"/>
    <n v="2459704.1346"/>
    <n v="3099156"/>
  </r>
  <r>
    <s v="F0048"/>
    <x v="4"/>
    <s v="Ashanti"/>
    <x v="4"/>
    <x v="0"/>
    <x v="5"/>
    <n v="4.12"/>
    <n v="5278"/>
    <n v="4889"/>
    <n v="28.2"/>
    <x v="1"/>
    <n v="1.21"/>
    <x v="2"/>
    <n v="6526"/>
    <n v="1"/>
    <n v="7.3599999999999999E-2"/>
    <n v="7.36"/>
    <n v="44699"/>
    <n v="257"/>
    <s v="Local Market"/>
    <s v="No"/>
    <n v="1192684"/>
    <n v="89.293489372328537"/>
    <n v="99.472596601052388"/>
    <n v="87781.542399999918"/>
    <n v="1104902.4576000001"/>
    <n v="1237383"/>
  </r>
  <r>
    <s v="F0459"/>
    <x v="3"/>
    <s v="Bouaké"/>
    <x v="3"/>
    <x v="1"/>
    <x v="1"/>
    <n v="0.32"/>
    <n v="1859"/>
    <n v="1421"/>
    <n v="16.8"/>
    <x v="0"/>
    <n v="1.63"/>
    <x v="2"/>
    <n v="2744"/>
    <n v="3"/>
    <n v="0.23519999999999999"/>
    <n v="23.52"/>
    <n v="7154"/>
    <n v="252"/>
    <s v="Local Market"/>
    <s v="Yes"/>
    <n v="344614"/>
    <n v="74.924605762889186"/>
    <n v="99.219940415273697"/>
    <n v="81053.212799999979"/>
    <n v="263560.78720000002"/>
    <n v="351768"/>
  </r>
  <r>
    <s v="F0469"/>
    <x v="2"/>
    <s v="Atlantique"/>
    <x v="0"/>
    <x v="0"/>
    <x v="4"/>
    <n v="1.26"/>
    <n v="2221"/>
    <n v="2014"/>
    <n v="1"/>
    <x v="0"/>
    <n v="0.36"/>
    <x v="1"/>
    <n v="200"/>
    <n v="1"/>
    <n v="9.3100000000000002E-2"/>
    <n v="9.31"/>
    <n v="18078"/>
    <n v="268"/>
    <s v="Local Market"/>
    <s v="No"/>
    <n v="516077"/>
    <n v="87.620677762072816"/>
    <n v="99.962557684567216"/>
    <n v="48046.768699999957"/>
    <n v="468030.23130000004"/>
    <n v="534155"/>
  </r>
  <r>
    <s v="F0806"/>
    <x v="3"/>
    <s v="Bouaké"/>
    <x v="3"/>
    <x v="1"/>
    <x v="2"/>
    <n v="1.82"/>
    <n v="17295"/>
    <n v="10188"/>
    <n v="16"/>
    <x v="2"/>
    <n v="0.56000000000000005"/>
    <x v="2"/>
    <n v="682"/>
    <n v="30"/>
    <n v="0.41090000000000004"/>
    <n v="41.09"/>
    <n v="20161"/>
    <n v="110"/>
    <s v="Processor"/>
    <s v="No"/>
    <n v="1088631"/>
    <n v="57.838848233031982"/>
    <n v="99.938491619708657"/>
    <n v="447318.47790000006"/>
    <n v="641312.52209999994"/>
    <n v="1108792"/>
  </r>
  <r>
    <s v="F0204"/>
    <x v="3"/>
    <s v="Korhogo"/>
    <x v="0"/>
    <x v="0"/>
    <x v="3"/>
    <n v="0.51"/>
    <n v="1112"/>
    <n v="943"/>
    <n v="3.7"/>
    <x v="1"/>
    <n v="0.89"/>
    <x v="0"/>
    <n v="972"/>
    <n v="7"/>
    <n v="0.1512"/>
    <n v="15.12"/>
    <n v="7461"/>
    <n v="278"/>
    <s v="Processor"/>
    <s v="No"/>
    <n v="251100"/>
    <n v="82.430714608931737"/>
    <n v="99.624073236102902"/>
    <n v="37966.320000000007"/>
    <n v="213133.68"/>
    <n v="258561"/>
  </r>
  <r>
    <s v="F1217"/>
    <x v="1"/>
    <s v="Katsina"/>
    <x v="3"/>
    <x v="0"/>
    <x v="6"/>
    <n v="1.96"/>
    <n v="27842"/>
    <n v="22936"/>
    <n v="14.3"/>
    <x v="2"/>
    <n v="1.55"/>
    <x v="0"/>
    <n v="571"/>
    <n v="2"/>
    <n v="0.17620000000000002"/>
    <n v="17.62"/>
    <n v="64882"/>
    <n v="389"/>
    <s v="Local Market"/>
    <s v="No"/>
    <n v="8767430"/>
    <n v="81.774838049199346"/>
    <n v="99.993535101567971"/>
    <n v="1544821.1660000002"/>
    <n v="7222608.8339999998"/>
    <n v="8832312"/>
  </r>
  <r>
    <s v="F0286"/>
    <x v="3"/>
    <s v="Bouaké"/>
    <x v="1"/>
    <x v="0"/>
    <x v="2"/>
    <n v="1.42"/>
    <n v="21069"/>
    <n v="19132"/>
    <n v="41.7"/>
    <x v="1"/>
    <n v="1.77"/>
    <x v="2"/>
    <n v="10108"/>
    <n v="1"/>
    <n v="9.1899999999999996E-2"/>
    <n v="9.19"/>
    <n v="13489"/>
    <n v="78"/>
    <s v="Processor"/>
    <s v="No"/>
    <n v="1453777"/>
    <n v="89.975157449296859"/>
    <n v="99.311099691535148"/>
    <n v="133602.10629999987"/>
    <n v="1320174.8937000001"/>
    <n v="1467266"/>
  </r>
  <r>
    <s v="F0683"/>
    <x v="1"/>
    <s v="Rivers"/>
    <x v="4"/>
    <x v="1"/>
    <x v="7"/>
    <n v="1.65"/>
    <n v="32266"/>
    <n v="22573"/>
    <n v="7.3"/>
    <x v="1"/>
    <n v="1.5"/>
    <x v="0"/>
    <n v="1901"/>
    <n v="1"/>
    <n v="0.3004"/>
    <n v="30.04"/>
    <n v="30165"/>
    <n v="559"/>
    <s v="Export"/>
    <s v="No"/>
    <n v="12460058"/>
    <n v="69.79104037453935"/>
    <n v="99.984780095599575"/>
    <n v="3743001.4232000001"/>
    <n v="8717056.5767999999"/>
    <n v="12490223"/>
  </r>
  <r>
    <s v="F1352"/>
    <x v="1"/>
    <s v="Kano"/>
    <x v="0"/>
    <x v="1"/>
    <x v="2"/>
    <n v="2.17"/>
    <n v="20409"/>
    <n v="16955"/>
    <n v="61.5"/>
    <x v="1"/>
    <n v="2.35"/>
    <x v="0"/>
    <n v="14179"/>
    <n v="7"/>
    <n v="0.16920000000000002"/>
    <n v="16.920000000000002"/>
    <n v="25996"/>
    <n v="102"/>
    <s v="Local Market"/>
    <s v="No"/>
    <n v="1671941"/>
    <n v="81.808016598966859"/>
    <n v="99.164927791784976"/>
    <n v="282892.41720000003"/>
    <n v="1389048.5828"/>
    <n v="1697937"/>
  </r>
  <r>
    <s v="F0834"/>
    <x v="1"/>
    <s v="Katsina"/>
    <x v="4"/>
    <x v="0"/>
    <x v="7"/>
    <n v="1.2"/>
    <n v="22299"/>
    <n v="16289"/>
    <n v="9.8000000000000007"/>
    <x v="2"/>
    <n v="0.98"/>
    <x v="2"/>
    <n v="411"/>
    <n v="2"/>
    <n v="0.26950000000000002"/>
    <n v="26.95"/>
    <n v="28961"/>
    <n v="490"/>
    <s v="Local Market"/>
    <s v="No"/>
    <n v="7872422"/>
    <n v="72.782249272057811"/>
    <n v="99.994798378967332"/>
    <n v="2121617.7290000003"/>
    <n v="5750804.2709999997"/>
    <n v="7901383"/>
  </r>
  <r>
    <s v="F0701"/>
    <x v="2"/>
    <s v="Mono"/>
    <x v="1"/>
    <x v="1"/>
    <x v="2"/>
    <n v="0.84"/>
    <n v="9404"/>
    <n v="3761"/>
    <n v="30.7"/>
    <x v="2"/>
    <n v="1.47"/>
    <x v="2"/>
    <n v="1088"/>
    <n v="60"/>
    <n v="0.6"/>
    <n v="60"/>
    <n v="5191"/>
    <n v="96"/>
    <s v="Local Market"/>
    <s v="No"/>
    <n v="351167"/>
    <n v="39.417327518955666"/>
    <n v="99.694689048653316"/>
    <n v="210700.19999999998"/>
    <n v="140466.80000000002"/>
    <n v="356358"/>
  </r>
  <r>
    <s v="F0798"/>
    <x v="4"/>
    <s v="Ashanti"/>
    <x v="0"/>
    <x v="0"/>
    <x v="5"/>
    <n v="1.57"/>
    <n v="3745"/>
    <n v="3407"/>
    <n v="1.4"/>
    <x v="1"/>
    <n v="1.33"/>
    <x v="2"/>
    <n v="291"/>
    <n v="3"/>
    <n v="9.01E-2"/>
    <n v="9.01"/>
    <n v="14206"/>
    <n v="261"/>
    <s v="Local Market"/>
    <s v="No"/>
    <n v="865838"/>
    <n v="89.521205326097345"/>
    <n v="99.966933471508241"/>
    <n v="78012.003799999948"/>
    <n v="787825.99620000005"/>
    <n v="880044"/>
  </r>
  <r>
    <s v="F1154"/>
    <x v="4"/>
    <s v="Eastern"/>
    <x v="2"/>
    <x v="0"/>
    <x v="2"/>
    <n v="2.81"/>
    <n v="39011"/>
    <n v="28673"/>
    <n v="40.700000000000003"/>
    <x v="1"/>
    <n v="1.08"/>
    <x v="0"/>
    <n v="9290"/>
    <n v="14"/>
    <n v="0.26500000000000001"/>
    <n v="26.5"/>
    <n v="25565"/>
    <n v="87"/>
    <s v="Local Market"/>
    <s v="Yes"/>
    <n v="2434751"/>
    <n v="72.736265788622262"/>
    <n v="99.622406227492732"/>
    <n v="645209.01500000013"/>
    <n v="1789541.9849999999"/>
    <n v="2460316"/>
  </r>
  <r>
    <s v="F0535"/>
    <x v="0"/>
    <s v="Plateaux"/>
    <x v="0"/>
    <x v="0"/>
    <x v="5"/>
    <n v="1.91"/>
    <n v="2577"/>
    <n v="2368"/>
    <n v="7.6"/>
    <x v="2"/>
    <n v="0.47"/>
    <x v="0"/>
    <n v="226"/>
    <n v="1"/>
    <n v="8.09E-2"/>
    <n v="8.09"/>
    <n v="25479"/>
    <n v="179"/>
    <s v="Local Market"/>
    <s v="Yes"/>
    <n v="393929"/>
    <n v="86.326475389119906"/>
    <n v="99.94611452332812"/>
    <n v="31868.856099999975"/>
    <n v="362060.14390000002"/>
    <n v="419408"/>
  </r>
  <r>
    <s v="F0736"/>
    <x v="1"/>
    <s v="Ogun"/>
    <x v="0"/>
    <x v="0"/>
    <x v="6"/>
    <n v="1.59"/>
    <n v="14557"/>
    <n v="12484"/>
    <n v="4.8"/>
    <x v="0"/>
    <n v="0.36"/>
    <x v="2"/>
    <n v="861"/>
    <n v="1"/>
    <n v="0.1424"/>
    <n v="14.24"/>
    <n v="25595"/>
    <n v="421"/>
    <s v="Local Market"/>
    <s v="Yes"/>
    <n v="5176751"/>
    <n v="85.338069740074971"/>
    <n v="99.983449774390238"/>
    <n v="737169.3423999995"/>
    <n v="4439581.6576000005"/>
    <n v="5202346"/>
  </r>
  <r>
    <s v="F0131"/>
    <x v="2"/>
    <s v="Zou"/>
    <x v="3"/>
    <x v="0"/>
    <x v="4"/>
    <n v="4.13"/>
    <n v="5946"/>
    <n v="3724"/>
    <n v="61.2"/>
    <x v="1"/>
    <n v="2.2599999999999998"/>
    <x v="0"/>
    <n v="13078"/>
    <n v="30"/>
    <n v="0.37359999999999999"/>
    <n v="37.36"/>
    <n v="97702"/>
    <n v="177"/>
    <s v="Local Market"/>
    <s v="No"/>
    <n v="541777"/>
    <n v="53.069625867307614"/>
    <n v="97.954897658875424"/>
    <n v="202407.88719999994"/>
    <n v="339369.11280000006"/>
    <n v="639479"/>
  </r>
  <r>
    <s v="F1150"/>
    <x v="4"/>
    <s v="Greater Accra"/>
    <x v="3"/>
    <x v="0"/>
    <x v="5"/>
    <n v="4.76"/>
    <n v="10537"/>
    <n v="9191"/>
    <n v="35.299999999999997"/>
    <x v="1"/>
    <n v="0.8"/>
    <x v="2"/>
    <n v="7340"/>
    <n v="7"/>
    <n v="0.12770000000000001"/>
    <n v="12.77"/>
    <n v="64501"/>
    <n v="197"/>
    <s v="Local Market"/>
    <s v="Yes"/>
    <n v="1720680"/>
    <n v="84.078262316258119"/>
    <n v="99.588837210344494"/>
    <n v="219730.83600000013"/>
    <n v="1500949.1639999999"/>
    <n v="1785181"/>
  </r>
  <r>
    <s v="F0601"/>
    <x v="3"/>
    <s v="Yamoussoukro"/>
    <x v="0"/>
    <x v="0"/>
    <x v="2"/>
    <n v="0.99"/>
    <n v="9374"/>
    <n v="5768"/>
    <n v="15.1"/>
    <x v="1"/>
    <n v="0.68"/>
    <x v="0"/>
    <n v="3676"/>
    <n v="30"/>
    <n v="0.3846"/>
    <n v="38.46"/>
    <n v="8566"/>
    <n v="99"/>
    <s v="Local Market"/>
    <s v="Yes"/>
    <n v="553080"/>
    <n v="60.601416550638653"/>
    <n v="99.345495205164823"/>
    <n v="212714.56800000003"/>
    <n v="340365.43199999997"/>
    <n v="561646"/>
  </r>
  <r>
    <s v="F1312"/>
    <x v="3"/>
    <s v="Yamoussoukro"/>
    <x v="1"/>
    <x v="0"/>
    <x v="2"/>
    <n v="2.88"/>
    <n v="41747"/>
    <n v="31765"/>
    <n v="1"/>
    <x v="2"/>
    <n v="0.86"/>
    <x v="0"/>
    <n v="200"/>
    <n v="14"/>
    <n v="0.23910000000000001"/>
    <n v="23.91"/>
    <n v="22220"/>
    <n v="82"/>
    <s v="Processor"/>
    <s v="Yes"/>
    <n v="2556263"/>
    <n v="75.434296704690311"/>
    <n v="99.992243501314533"/>
    <n v="611202.48329999996"/>
    <n v="1945060.5167"/>
    <n v="2578483"/>
  </r>
  <r>
    <s v="F0145"/>
    <x v="4"/>
    <s v="Greater Accra"/>
    <x v="4"/>
    <x v="0"/>
    <x v="2"/>
    <n v="0.56000000000000005"/>
    <n v="4282"/>
    <n v="3332"/>
    <n v="28.6"/>
    <x v="1"/>
    <n v="1.71"/>
    <x v="2"/>
    <n v="6159"/>
    <n v="14"/>
    <n v="0.2218"/>
    <n v="22.18"/>
    <n v="5511"/>
    <n v="91"/>
    <s v="Local Market"/>
    <s v="No"/>
    <n v="288510"/>
    <n v="76.361376228228593"/>
    <n v="97.905251665697349"/>
    <n v="63991.518000000011"/>
    <n v="224518.48199999999"/>
    <n v="294021"/>
  </r>
  <r>
    <s v="F1068"/>
    <x v="2"/>
    <s v="Mono"/>
    <x v="1"/>
    <x v="0"/>
    <x v="2"/>
    <n v="1.92"/>
    <n v="22420"/>
    <n v="13669"/>
    <n v="12.4"/>
    <x v="1"/>
    <n v="0.59"/>
    <x v="2"/>
    <n v="2798"/>
    <n v="30"/>
    <n v="0.39030000000000004"/>
    <n v="39.03"/>
    <n v="16073"/>
    <n v="69"/>
    <s v="Local Market"/>
    <s v="Yes"/>
    <n v="914859"/>
    <n v="59.917322887171132"/>
    <n v="99.699440990319374"/>
    <n v="357069.46770000004"/>
    <n v="557789.53229999996"/>
    <n v="930932"/>
  </r>
  <r>
    <s v="F0229"/>
    <x v="3"/>
    <s v="Korhogo"/>
    <x v="2"/>
    <x v="1"/>
    <x v="0"/>
    <n v="2.25"/>
    <n v="14504"/>
    <n v="12244"/>
    <n v="4.7"/>
    <x v="0"/>
    <n v="0.97"/>
    <x v="0"/>
    <n v="736"/>
    <n v="7"/>
    <n v="0.15579999999999999"/>
    <n v="15.58"/>
    <n v="37598"/>
    <n v="285"/>
    <s v="Local Market"/>
    <s v="No"/>
    <n v="3416311"/>
    <n v="83.501034514806278"/>
    <n v="99.978690810904396"/>
    <n v="532261.2537999996"/>
    <n v="2884049.7462000004"/>
    <n v="3453909"/>
  </r>
  <r>
    <s v="F1153"/>
    <x v="0"/>
    <s v="Central"/>
    <x v="0"/>
    <x v="0"/>
    <x v="3"/>
    <n v="2.2999999999999998"/>
    <n v="5563"/>
    <n v="4822"/>
    <n v="65.400000000000006"/>
    <x v="1"/>
    <n v="3.5"/>
    <x v="1"/>
    <n v="11404"/>
    <n v="7"/>
    <n v="0.1331"/>
    <n v="13.31"/>
    <n v="50588"/>
    <n v="353"/>
    <s v="Local Market"/>
    <s v="No"/>
    <n v="1623153"/>
    <n v="84.069837310551634"/>
    <n v="99.318652049510646"/>
    <n v="216041.66430000006"/>
    <n v="1407111.3356999999"/>
    <n v="1673741"/>
  </r>
  <r>
    <s v="F0594"/>
    <x v="4"/>
    <s v="Greater Accra"/>
    <x v="0"/>
    <x v="0"/>
    <x v="2"/>
    <n v="2.65"/>
    <n v="21896"/>
    <n v="17843"/>
    <n v="43.1"/>
    <x v="3"/>
    <n v="1.88"/>
    <x v="0"/>
    <n v="8499"/>
    <n v="7"/>
    <n v="0.18510000000000001"/>
    <n v="18.510000000000002"/>
    <n v="22778"/>
    <n v="107"/>
    <s v="Export"/>
    <s v="No"/>
    <n v="1858832"/>
    <n v="80.503515436248748"/>
    <n v="99.548312349530448"/>
    <n v="344069.80319999997"/>
    <n v="1514762.1968"/>
    <n v="1881610"/>
  </r>
  <r>
    <s v="F0216"/>
    <x v="0"/>
    <s v="Lomé"/>
    <x v="4"/>
    <x v="1"/>
    <x v="1"/>
    <n v="0.79"/>
    <n v="8352"/>
    <n v="6466"/>
    <n v="1"/>
    <x v="2"/>
    <n v="0.19"/>
    <x v="1"/>
    <n v="200"/>
    <n v="5"/>
    <n v="0.22579999999999997"/>
    <n v="22.58"/>
    <n v="12967"/>
    <n v="357"/>
    <s v="Local Market"/>
    <s v="No"/>
    <n v="2272112"/>
    <n v="76.980669394799918"/>
    <n v="99.991247567370749"/>
    <n v="513042.88960000011"/>
    <n v="1759069.1103999999"/>
    <n v="2285079"/>
  </r>
  <r>
    <s v="F0584"/>
    <x v="1"/>
    <s v="Ogun"/>
    <x v="3"/>
    <x v="0"/>
    <x v="2"/>
    <n v="0.94"/>
    <n v="7523"/>
    <n v="4588"/>
    <n v="29.3"/>
    <x v="1"/>
    <n v="2.25"/>
    <x v="1"/>
    <n v="8278"/>
    <n v="30"/>
    <n v="0.3901"/>
    <n v="39.01"/>
    <n v="6312"/>
    <n v="119"/>
    <s v="Export"/>
    <s v="No"/>
    <n v="525923"/>
    <n v="60.266693791276417"/>
    <n v="98.444671996392572"/>
    <n v="205162.56229999999"/>
    <n v="320760.43770000001"/>
    <n v="532235"/>
  </r>
  <r>
    <s v="F1491"/>
    <x v="2"/>
    <s v="Ouémé"/>
    <x v="3"/>
    <x v="0"/>
    <x v="0"/>
    <n v="0.5"/>
    <n v="3689"/>
    <n v="2892"/>
    <n v="72.599999999999994"/>
    <x v="0"/>
    <n v="3.03"/>
    <x v="1"/>
    <n v="8694"/>
    <n v="14"/>
    <n v="0.21600000000000003"/>
    <n v="21.6"/>
    <n v="6114"/>
    <n v="243"/>
    <s v="Processor"/>
    <s v="No"/>
    <n v="680921"/>
    <n v="77.70230978043331"/>
    <n v="98.734562285764198"/>
    <n v="147078.93599999999"/>
    <n v="533842.06400000001"/>
    <n v="687035"/>
  </r>
  <r>
    <s v="F0956"/>
    <x v="0"/>
    <s v="Central"/>
    <x v="1"/>
    <x v="0"/>
    <x v="2"/>
    <n v="1.83"/>
    <n v="16765"/>
    <n v="13304"/>
    <n v="15.2"/>
    <x v="1"/>
    <n v="0.91"/>
    <x v="2"/>
    <n v="3043"/>
    <n v="14"/>
    <n v="0.2064"/>
    <n v="20.64"/>
    <n v="14090"/>
    <n v="94"/>
    <s v="Processor"/>
    <s v="Yes"/>
    <n v="1220938"/>
    <n v="78.45460967686563"/>
    <n v="99.753608825063083"/>
    <n v="252001.60320000001"/>
    <n v="968936.39679999999"/>
    <n v="1235028"/>
  </r>
  <r>
    <s v="F1117"/>
    <x v="2"/>
    <s v="Mono"/>
    <x v="2"/>
    <x v="0"/>
    <x v="2"/>
    <n v="2.54"/>
    <n v="29141"/>
    <n v="11656"/>
    <n v="3.4"/>
    <x v="0"/>
    <n v="1.1000000000000001"/>
    <x v="2"/>
    <n v="459"/>
    <n v="60"/>
    <n v="0.6"/>
    <n v="60"/>
    <n v="21187"/>
    <n v="89"/>
    <s v="Local Market"/>
    <s v="No"/>
    <n v="1005365"/>
    <n v="39.174440262159152"/>
    <n v="99.955287213896611"/>
    <n v="603219"/>
    <n v="402146"/>
    <n v="1026552"/>
  </r>
  <r>
    <s v="F1278"/>
    <x v="3"/>
    <s v="Bouaké"/>
    <x v="3"/>
    <x v="0"/>
    <x v="1"/>
    <n v="1.56"/>
    <n v="18085"/>
    <n v="14534"/>
    <n v="6.6"/>
    <x v="2"/>
    <n v="0.23"/>
    <x v="1"/>
    <n v="311"/>
    <n v="3"/>
    <n v="0.1963"/>
    <n v="19.63"/>
    <n v="34886"/>
    <n v="240"/>
    <s v="Processor"/>
    <s v="Yes"/>
    <n v="3418082"/>
    <n v="79.558006428093165"/>
    <n v="99.990993255657159"/>
    <n v="670969.49660000019"/>
    <n v="2747112.5033999998"/>
    <n v="3452968"/>
  </r>
  <r>
    <s v="F0309"/>
    <x v="0"/>
    <s v="Kara"/>
    <x v="3"/>
    <x v="0"/>
    <x v="2"/>
    <n v="1.34"/>
    <n v="9871"/>
    <n v="3948"/>
    <n v="4.7"/>
    <x v="2"/>
    <n v="0.43"/>
    <x v="1"/>
    <n v="200"/>
    <n v="60"/>
    <n v="0.6"/>
    <n v="60"/>
    <n v="13138"/>
    <n v="99"/>
    <s v="Local Market"/>
    <s v="Yes"/>
    <n v="373606"/>
    <n v="38.641168318060522"/>
    <n v="99.948286204827994"/>
    <n v="224163.6"/>
    <n v="149442.4"/>
    <n v="386744"/>
  </r>
  <r>
    <s v="F1462"/>
    <x v="3"/>
    <s v="Korhogo"/>
    <x v="4"/>
    <x v="0"/>
    <x v="5"/>
    <n v="0.62"/>
    <n v="1064"/>
    <n v="425"/>
    <n v="1.5"/>
    <x v="1"/>
    <n v="0.65"/>
    <x v="1"/>
    <n v="355"/>
    <n v="60"/>
    <n v="0.6"/>
    <n v="60"/>
    <n v="6449"/>
    <n v="266"/>
    <s v="Local Market"/>
    <s v="No"/>
    <n v="105116"/>
    <n v="37.687805315287051"/>
    <n v="99.681799847622472"/>
    <n v="63069.599999999999"/>
    <n v="42046.400000000001"/>
    <n v="111565"/>
  </r>
  <r>
    <s v="F1342"/>
    <x v="0"/>
    <s v="Central"/>
    <x v="1"/>
    <x v="1"/>
    <x v="7"/>
    <n v="1.64"/>
    <n v="19777"/>
    <n v="14692"/>
    <n v="24.2"/>
    <x v="2"/>
    <n v="1.1499999999999999"/>
    <x v="2"/>
    <n v="774"/>
    <n v="1"/>
    <n v="0.2571"/>
    <n v="25.71"/>
    <n v="32028"/>
    <n v="306"/>
    <s v="Processor"/>
    <s v="No"/>
    <n v="4417993"/>
    <n v="73.755314855817531"/>
    <n v="99.9826068236532"/>
    <n v="1135866.0003"/>
    <n v="3282126.9997"/>
    <n v="4450021"/>
  </r>
  <r>
    <s v="F1460"/>
    <x v="0"/>
    <s v="Savanes"/>
    <x v="0"/>
    <x v="1"/>
    <x v="6"/>
    <n v="0.9"/>
    <n v="12767"/>
    <n v="9987"/>
    <n v="16.8"/>
    <x v="1"/>
    <n v="1.67"/>
    <x v="0"/>
    <n v="3505"/>
    <n v="3"/>
    <n v="0.2177"/>
    <n v="21.77"/>
    <n v="30682"/>
    <n v="335"/>
    <s v="Export"/>
    <s v="No"/>
    <n v="3278002"/>
    <n v="77.504559655742284"/>
    <n v="99.89406664401919"/>
    <n v="713621.03539999994"/>
    <n v="2564380.9646000001"/>
    <n v="3308684"/>
  </r>
  <r>
    <s v="F0562"/>
    <x v="4"/>
    <s v="Northern"/>
    <x v="3"/>
    <x v="1"/>
    <x v="6"/>
    <n v="10.55"/>
    <n v="166504"/>
    <n v="137648"/>
    <n v="1"/>
    <x v="2"/>
    <n v="1.0900000000000001"/>
    <x v="0"/>
    <n v="200"/>
    <n v="1"/>
    <n v="0.17329999999999998"/>
    <n v="17.329999999999998"/>
    <n v="174440"/>
    <n v="298"/>
    <s v="Local Market"/>
    <s v="No"/>
    <n v="40434273"/>
    <n v="82.314880279756707"/>
    <n v="99.99950749485707"/>
    <n v="7007259.510900002"/>
    <n v="33427013.489099998"/>
    <n v="40608713"/>
  </r>
  <r>
    <s v="F1460"/>
    <x v="0"/>
    <s v="Lomé"/>
    <x v="1"/>
    <x v="1"/>
    <x v="1"/>
    <n v="1.81"/>
    <n v="17216"/>
    <n v="13170"/>
    <n v="18.2"/>
    <x v="3"/>
    <n v="1.82"/>
    <x v="1"/>
    <n v="2666"/>
    <n v="2"/>
    <n v="0.23499999999999999"/>
    <n v="23.5"/>
    <n v="23762"/>
    <n v="202"/>
    <s v="Export"/>
    <s v="No"/>
    <n v="2607309"/>
    <n v="75.809105303505689"/>
    <n v="99.898672441754712"/>
    <n v="612717.61499999999"/>
    <n v="1994591.385"/>
    <n v="2631071"/>
  </r>
  <r>
    <s v="F0312"/>
    <x v="4"/>
    <s v="Ashanti"/>
    <x v="4"/>
    <x v="0"/>
    <x v="5"/>
    <n v="4.5"/>
    <n v="9292"/>
    <n v="5531"/>
    <n v="17.2"/>
    <x v="1"/>
    <n v="1.59"/>
    <x v="2"/>
    <n v="3950"/>
    <n v="30"/>
    <n v="0.4047"/>
    <n v="40.47"/>
    <n v="58366"/>
    <n v="197"/>
    <s v="Processor"/>
    <s v="Yes"/>
    <n v="1016395"/>
    <n v="56.297162206295162"/>
    <n v="99.632476429643418"/>
    <n v="411335.05650000006"/>
    <n v="605059.94349999994"/>
    <n v="1074761"/>
  </r>
  <r>
    <s v="F0569"/>
    <x v="2"/>
    <s v="Ouémé"/>
    <x v="3"/>
    <x v="1"/>
    <x v="3"/>
    <n v="2.82"/>
    <n v="5618"/>
    <n v="4846"/>
    <n v="2.7"/>
    <x v="1"/>
    <n v="0.09"/>
    <x v="2"/>
    <n v="614"/>
    <n v="3"/>
    <n v="0.13739999999999999"/>
    <n v="13.74"/>
    <n v="49754"/>
    <n v="279"/>
    <s v="Processor"/>
    <s v="No"/>
    <n v="1288146"/>
    <n v="83.05215184991404"/>
    <n v="99.954107182898582"/>
    <n v="176991.26040000003"/>
    <n v="1111154.7396"/>
    <n v="1337900"/>
  </r>
  <r>
    <s v="F1269"/>
    <x v="1"/>
    <s v="Ogun"/>
    <x v="4"/>
    <x v="1"/>
    <x v="3"/>
    <n v="3.99"/>
    <n v="6789"/>
    <n v="5842"/>
    <n v="7.1"/>
    <x v="0"/>
    <n v="0.94"/>
    <x v="1"/>
    <n v="1122"/>
    <n v="7"/>
    <n v="0.1394"/>
    <n v="13.94"/>
    <n v="125411"/>
    <n v="324"/>
    <s v="Local Market"/>
    <s v="Yes"/>
    <n v="1747347"/>
    <n v="80.296911197282299"/>
    <n v="99.940088361656976"/>
    <n v="243580.17179999989"/>
    <n v="1503766.8282000001"/>
    <n v="1872758"/>
  </r>
  <r>
    <s v="F0122"/>
    <x v="0"/>
    <s v="Plateaux"/>
    <x v="0"/>
    <x v="1"/>
    <x v="0"/>
    <n v="1.6"/>
    <n v="16225"/>
    <n v="9668"/>
    <n v="38.700000000000003"/>
    <x v="1"/>
    <n v="1.22"/>
    <x v="2"/>
    <n v="8609"/>
    <n v="30"/>
    <n v="0.40409999999999996"/>
    <n v="40.409999999999997"/>
    <n v="21999"/>
    <n v="338"/>
    <s v="Local Market"/>
    <s v="Yes"/>
    <n v="3204499"/>
    <n v="59.183701775113462"/>
    <n v="99.733178201257218"/>
    <n v="1294938.0458999998"/>
    <n v="1909560.9541000002"/>
    <n v="3226498"/>
  </r>
  <r>
    <s v="F0317"/>
    <x v="1"/>
    <s v="Oyo"/>
    <x v="4"/>
    <x v="0"/>
    <x v="2"/>
    <n v="1.35"/>
    <n v="14646"/>
    <n v="12261"/>
    <n v="56"/>
    <x v="1"/>
    <n v="2.76"/>
    <x v="0"/>
    <n v="14426"/>
    <n v="7"/>
    <n v="0.1628"/>
    <n v="16.28"/>
    <n v="12434"/>
    <n v="123"/>
    <s v="Local Market"/>
    <s v="No"/>
    <n v="1466162"/>
    <n v="83.015970988694676"/>
    <n v="99.024344716203743"/>
    <n v="238691.1736000001"/>
    <n v="1227470.8263999999"/>
    <n v="1478596"/>
  </r>
  <r>
    <s v="F0803"/>
    <x v="2"/>
    <s v="Zou"/>
    <x v="2"/>
    <x v="0"/>
    <x v="0"/>
    <n v="1.59"/>
    <n v="19366"/>
    <n v="17086"/>
    <n v="43.5"/>
    <x v="1"/>
    <n v="2.48"/>
    <x v="0"/>
    <n v="8789"/>
    <n v="7"/>
    <n v="0.1177"/>
    <n v="11.77"/>
    <n v="19416"/>
    <n v="230"/>
    <s v="Local Market"/>
    <s v="No"/>
    <n v="3862278"/>
    <n v="87.788678844854857"/>
    <n v="99.773578236718294"/>
    <n v="454590.12060000002"/>
    <n v="3407687.8794"/>
    <n v="3881694"/>
  </r>
  <r>
    <s v="F0622"/>
    <x v="1"/>
    <s v="Lagos"/>
    <x v="1"/>
    <x v="0"/>
    <x v="2"/>
    <n v="5.69"/>
    <n v="63012"/>
    <n v="37195"/>
    <n v="18.2"/>
    <x v="1"/>
    <n v="0.46"/>
    <x v="2"/>
    <n v="5528"/>
    <n v="30"/>
    <n v="0.40970000000000001"/>
    <n v="40.97"/>
    <n v="72672"/>
    <n v="108"/>
    <s v="Local Market"/>
    <s v="Yes"/>
    <n v="3898690"/>
    <n v="57.94980933493347"/>
    <n v="99.860803422100531"/>
    <n v="1597293.2929999996"/>
    <n v="2301396.7070000004"/>
    <n v="3971362"/>
  </r>
  <r>
    <s v="F0916"/>
    <x v="3"/>
    <s v="Sassandra"/>
    <x v="1"/>
    <x v="0"/>
    <x v="5"/>
    <n v="2.4"/>
    <n v="5411"/>
    <n v="4428"/>
    <n v="1"/>
    <x v="2"/>
    <n v="0.2"/>
    <x v="0"/>
    <n v="200"/>
    <n v="7"/>
    <n v="0.18160000000000001"/>
    <n v="18.16"/>
    <n v="33252"/>
    <n v="216"/>
    <s v="Export"/>
    <s v="No"/>
    <n v="913432"/>
    <n v="78.965393816732941"/>
    <n v="99.978873626257553"/>
    <n v="165879.25119999994"/>
    <n v="747552.74880000006"/>
    <n v="946684"/>
  </r>
  <r>
    <s v="F1091"/>
    <x v="4"/>
    <s v="Ashanti"/>
    <x v="3"/>
    <x v="0"/>
    <x v="2"/>
    <n v="0.52"/>
    <n v="4997"/>
    <n v="3839"/>
    <n v="1.6"/>
    <x v="1"/>
    <n v="1.03"/>
    <x v="0"/>
    <n v="416"/>
    <n v="14"/>
    <n v="0.2316"/>
    <n v="23.16"/>
    <n v="5837"/>
    <n v="90"/>
    <s v="Local Market"/>
    <s v="No"/>
    <n v="335802"/>
    <n v="75.527166629102652"/>
    <n v="99.878234042366358"/>
    <n v="77771.743199999997"/>
    <n v="258030.2568"/>
    <n v="341639"/>
  </r>
  <r>
    <s v="F0351"/>
    <x v="2"/>
    <s v="Zou"/>
    <x v="4"/>
    <x v="0"/>
    <x v="2"/>
    <n v="1.69"/>
    <n v="14336"/>
    <n v="11963"/>
    <n v="35.9"/>
    <x v="0"/>
    <n v="1.07"/>
    <x v="0"/>
    <n v="4724"/>
    <n v="7"/>
    <n v="0.16550000000000001"/>
    <n v="16.55"/>
    <n v="13611"/>
    <n v="95"/>
    <s v="Local Market"/>
    <s v="No"/>
    <n v="1106786"/>
    <n v="82.436218322612433"/>
    <n v="99.578363740709761"/>
    <n v="183173.08299999998"/>
    <n v="923612.91700000002"/>
    <n v="1120397"/>
  </r>
  <r>
    <s v="F1080"/>
    <x v="2"/>
    <s v="Mono"/>
    <x v="3"/>
    <x v="0"/>
    <x v="7"/>
    <n v="1.25"/>
    <n v="36649"/>
    <n v="26079"/>
    <n v="35.5"/>
    <x v="1"/>
    <n v="1.69"/>
    <x v="0"/>
    <n v="7819"/>
    <n v="2"/>
    <n v="0.28839999999999999"/>
    <n v="28.84"/>
    <n v="30924"/>
    <n v="289"/>
    <s v="Local Market"/>
    <s v="No"/>
    <n v="7422720"/>
    <n v="70.864768320032454"/>
    <n v="99.895098290178609"/>
    <n v="2140712.4479999999"/>
    <n v="5282007.5520000001"/>
    <n v="7453644"/>
  </r>
  <r>
    <s v="F1351"/>
    <x v="0"/>
    <s v="Plateaux"/>
    <x v="3"/>
    <x v="0"/>
    <x v="4"/>
    <n v="3.86"/>
    <n v="8168"/>
    <n v="6577"/>
    <n v="11.5"/>
    <x v="1"/>
    <n v="1.6"/>
    <x v="0"/>
    <n v="2294"/>
    <n v="14"/>
    <n v="0.19469999999999998"/>
    <n v="19.47"/>
    <n v="82626"/>
    <n v="240"/>
    <s v="Export"/>
    <s v="Yes"/>
    <n v="1477776"/>
    <n v="76.265796429381652"/>
    <n v="99.852986602170475"/>
    <n v="287722.98720000009"/>
    <n v="1190053.0127999999"/>
    <n v="1560402"/>
  </r>
  <r>
    <s v="F0434"/>
    <x v="4"/>
    <s v="Northern"/>
    <x v="1"/>
    <x v="0"/>
    <x v="5"/>
    <n v="1.2"/>
    <n v="1748"/>
    <n v="1579"/>
    <n v="106.5"/>
    <x v="1"/>
    <n v="3.47"/>
    <x v="0"/>
    <n v="26053"/>
    <n v="1"/>
    <n v="9.64E-2"/>
    <n v="9.64"/>
    <n v="11051"/>
    <n v="204"/>
    <s v="Local Market"/>
    <s v="Yes"/>
    <n v="281791"/>
    <n v="86.950078062572985"/>
    <n v="91.103393638890594"/>
    <n v="27164.652400000021"/>
    <n v="254626.34759999998"/>
    <n v="292842"/>
  </r>
  <r>
    <s v="F1499"/>
    <x v="1"/>
    <s v="Enugu"/>
    <x v="0"/>
    <x v="0"/>
    <x v="7"/>
    <n v="4.99"/>
    <n v="157099"/>
    <n v="103779"/>
    <n v="57.1"/>
    <x v="1"/>
    <n v="1.95"/>
    <x v="2"/>
    <n v="13638"/>
    <n v="7"/>
    <n v="0.33939999999999998"/>
    <n v="33.94"/>
    <n v="105468"/>
    <n v="413"/>
    <s v="Local Market"/>
    <s v="Yes"/>
    <n v="42313014"/>
    <n v="65.895750461791636"/>
    <n v="99.96784892019474"/>
    <n v="14361036.951599997"/>
    <n v="27951977.048400003"/>
    <n v="42418482"/>
  </r>
  <r>
    <s v="F1184"/>
    <x v="4"/>
    <s v="Eastern"/>
    <x v="2"/>
    <x v="1"/>
    <x v="7"/>
    <n v="1.91"/>
    <n v="30061"/>
    <n v="20026"/>
    <n v="12.8"/>
    <x v="0"/>
    <n v="1.02"/>
    <x v="0"/>
    <n v="1878"/>
    <n v="7"/>
    <n v="0.33380000000000004"/>
    <n v="33.380000000000003"/>
    <n v="38044"/>
    <n v="364"/>
    <s v="Local Market"/>
    <s v="Yes"/>
    <n v="7176648"/>
    <n v="66.268704160898324"/>
    <n v="99.97396978277105"/>
    <n v="2395565.1024000011"/>
    <n v="4781082.8975999989"/>
    <n v="7214692"/>
  </r>
  <r>
    <s v="F0698"/>
    <x v="3"/>
    <s v="Bouaké"/>
    <x v="2"/>
    <x v="1"/>
    <x v="4"/>
    <n v="7.27"/>
    <n v="17838"/>
    <n v="7135"/>
    <n v="3.2"/>
    <x v="2"/>
    <n v="0.4"/>
    <x v="2"/>
    <n v="200"/>
    <n v="60"/>
    <n v="0.6"/>
    <n v="60"/>
    <n v="93079"/>
    <n v="292"/>
    <s v="Local Market"/>
    <s v="Yes"/>
    <n v="1969307"/>
    <n v="38.194731733050943"/>
    <n v="99.990302494295449"/>
    <n v="1181584.2"/>
    <n v="787722.8"/>
    <n v="2062386"/>
  </r>
  <r>
    <s v="F0961"/>
    <x v="3"/>
    <s v="Korhogo"/>
    <x v="2"/>
    <x v="0"/>
    <x v="4"/>
    <n v="5.14"/>
    <n v="11376"/>
    <n v="4550"/>
    <n v="2.4"/>
    <x v="0"/>
    <n v="1.18"/>
    <x v="1"/>
    <n v="383"/>
    <n v="60"/>
    <n v="0.6"/>
    <n v="60"/>
    <n v="97134"/>
    <n v="254"/>
    <s v="Processor"/>
    <s v="No"/>
    <n v="1046626"/>
    <n v="36.602993635028334"/>
    <n v="99.96651395397636"/>
    <n v="627975.6"/>
    <n v="418650.4"/>
    <n v="1143760"/>
  </r>
  <r>
    <s v="F0562"/>
    <x v="3"/>
    <s v="Korhogo"/>
    <x v="2"/>
    <x v="1"/>
    <x v="1"/>
    <n v="1.1100000000000001"/>
    <n v="5494"/>
    <n v="4417"/>
    <n v="7.6"/>
    <x v="1"/>
    <n v="0.36"/>
    <x v="0"/>
    <n v="1653"/>
    <n v="3"/>
    <n v="0.19600000000000001"/>
    <n v="19.600000000000001"/>
    <n v="23159"/>
    <n v="284"/>
    <s v="Local Market"/>
    <s v="No"/>
    <n v="1217072"/>
    <n v="78.898680003967002"/>
    <n v="99.866718377463542"/>
    <n v="238546.11199999996"/>
    <n v="978525.88800000004"/>
    <n v="1240231"/>
  </r>
  <r>
    <s v="F0777"/>
    <x v="4"/>
    <s v="Greater Accra"/>
    <x v="1"/>
    <x v="0"/>
    <x v="2"/>
    <n v="1.74"/>
    <n v="11650"/>
    <n v="10792"/>
    <n v="6.7"/>
    <x v="0"/>
    <n v="0.38"/>
    <x v="2"/>
    <n v="1096"/>
    <n v="3"/>
    <n v="7.3599999999999999E-2"/>
    <n v="7.36"/>
    <n v="17895"/>
    <n v="83"/>
    <s v="Export"/>
    <s v="Yes"/>
    <n v="867788"/>
    <n v="90.768232335948639"/>
    <n v="99.876253693477238"/>
    <n v="63869.196800000034"/>
    <n v="803918.80319999997"/>
    <n v="885683"/>
  </r>
  <r>
    <s v="F0486"/>
    <x v="3"/>
    <s v="Korhogo"/>
    <x v="4"/>
    <x v="0"/>
    <x v="6"/>
    <n v="1.83"/>
    <n v="17630"/>
    <n v="14668"/>
    <n v="1.1000000000000001"/>
    <x v="2"/>
    <n v="0.2"/>
    <x v="1"/>
    <n v="200"/>
    <n v="1"/>
    <n v="0.16800000000000001"/>
    <n v="16.8"/>
    <n v="45505"/>
    <n v="376"/>
    <s v="Local Market"/>
    <s v="No"/>
    <n v="5414312"/>
    <n v="82.506567234762628"/>
    <n v="99.996336873561873"/>
    <n v="909604.4160000002"/>
    <n v="4504707.5839999998"/>
    <n v="5459817"/>
  </r>
  <r>
    <s v="F0633"/>
    <x v="2"/>
    <s v="Atlantique"/>
    <x v="3"/>
    <x v="0"/>
    <x v="5"/>
    <n v="5.88"/>
    <n v="10955"/>
    <n v="9836"/>
    <n v="1.2"/>
    <x v="0"/>
    <n v="1.46"/>
    <x v="2"/>
    <n v="200"/>
    <n v="7"/>
    <n v="0.10210000000000001"/>
    <n v="10.210000000000001"/>
    <n v="63472"/>
    <n v="169"/>
    <s v="Local Market"/>
    <s v="No"/>
    <n v="1581990"/>
    <n v="86.32644333324015"/>
    <n v="99.987845358932631"/>
    <n v="161521.179"/>
    <n v="1420468.821"/>
    <n v="1645462"/>
  </r>
  <r>
    <s v="F0036"/>
    <x v="0"/>
    <s v="Savanes"/>
    <x v="3"/>
    <x v="0"/>
    <x v="5"/>
    <n v="1.6"/>
    <n v="2655"/>
    <n v="2136"/>
    <n v="28.5"/>
    <x v="1"/>
    <n v="1.72"/>
    <x v="2"/>
    <n v="6653"/>
    <n v="14"/>
    <n v="0.19519999999999998"/>
    <n v="19.52"/>
    <n v="14725"/>
    <n v="203"/>
    <s v="Local Market"/>
    <s v="No"/>
    <n v="407894"/>
    <n v="77.675895120664222"/>
    <n v="98.425768836706354"/>
    <n v="79620.908800000034"/>
    <n v="328273.09119999997"/>
    <n v="422619"/>
  </r>
  <r>
    <s v="F0757"/>
    <x v="2"/>
    <s v="Zou"/>
    <x v="2"/>
    <x v="0"/>
    <x v="5"/>
    <n v="1.7"/>
    <n v="2902"/>
    <n v="2494"/>
    <n v="58.2"/>
    <x v="1"/>
    <n v="2.4900000000000002"/>
    <x v="0"/>
    <n v="13871"/>
    <n v="7"/>
    <n v="0.14029999999999998"/>
    <n v="14.03"/>
    <n v="13545"/>
    <n v="183"/>
    <s v="Local Market"/>
    <s v="No"/>
    <n v="424422"/>
    <n v="83.311206871750613"/>
    <n v="96.832866403176496"/>
    <n v="59546.406599999988"/>
    <n v="364875.59340000001"/>
    <n v="437967"/>
  </r>
  <r>
    <s v="F1318"/>
    <x v="4"/>
    <s v="Greater Accra"/>
    <x v="0"/>
    <x v="1"/>
    <x v="6"/>
    <n v="0.42"/>
    <n v="4834"/>
    <n v="3937"/>
    <n v="57.6"/>
    <x v="0"/>
    <n v="2.61"/>
    <x v="2"/>
    <n v="7874"/>
    <n v="2"/>
    <n v="0.1855"/>
    <n v="18.55"/>
    <n v="9005"/>
    <n v="406"/>
    <s v="Local Market"/>
    <s v="No"/>
    <n v="1565559"/>
    <n v="80.984183907418185"/>
    <n v="99.499925058619397"/>
    <n v="290411.19449999998"/>
    <n v="1275147.8055"/>
    <n v="1574564"/>
  </r>
  <r>
    <s v="F1429"/>
    <x v="3"/>
    <s v="Korhogo"/>
    <x v="4"/>
    <x v="0"/>
    <x v="3"/>
    <n v="2.14"/>
    <n v="5815"/>
    <n v="2326"/>
    <n v="8.1999999999999993"/>
    <x v="1"/>
    <n v="0.37"/>
    <x v="0"/>
    <n v="1900"/>
    <n v="60"/>
    <n v="0.6"/>
    <n v="60"/>
    <n v="47887"/>
    <n v="385"/>
    <s v="Local Market"/>
    <s v="Yes"/>
    <n v="836768"/>
    <n v="37.83477174717828"/>
    <n v="99.785227009399151"/>
    <n v="502060.79999999999"/>
    <n v="334707.20000000001"/>
    <n v="884655"/>
  </r>
  <r>
    <s v="F0729"/>
    <x v="1"/>
    <s v="Katsina"/>
    <x v="1"/>
    <x v="1"/>
    <x v="0"/>
    <n v="9.5"/>
    <n v="90171"/>
    <n v="79639"/>
    <n v="36.700000000000003"/>
    <x v="0"/>
    <n v="1.83"/>
    <x v="2"/>
    <n v="5424"/>
    <n v="3"/>
    <n v="0.1168"/>
    <n v="11.68"/>
    <n v="156918"/>
    <n v="320"/>
    <s v="Processor"/>
    <s v="Yes"/>
    <n v="25067294"/>
    <n v="87.770567662529956"/>
    <n v="99.978496850565634"/>
    <n v="2927859.939199999"/>
    <n v="22139434.060800001"/>
    <n v="25224212"/>
  </r>
  <r>
    <s v="F0108"/>
    <x v="1"/>
    <s v="Ogun"/>
    <x v="2"/>
    <x v="1"/>
    <x v="6"/>
    <n v="0.28000000000000003"/>
    <n v="3540"/>
    <n v="2624"/>
    <n v="53"/>
    <x v="3"/>
    <n v="3.32"/>
    <x v="0"/>
    <n v="10423"/>
    <n v="7"/>
    <n v="0.25850000000000001"/>
    <n v="25.85"/>
    <n v="6210"/>
    <n v="309"/>
    <s v="Processor"/>
    <s v="No"/>
    <n v="786075"/>
    <n v="73.568805732785563"/>
    <n v="98.684438049439279"/>
    <n v="203200.38749999995"/>
    <n v="582874.61250000005"/>
    <n v="792285"/>
  </r>
  <r>
    <s v="F0812"/>
    <x v="0"/>
    <s v="Central"/>
    <x v="2"/>
    <x v="1"/>
    <x v="5"/>
    <n v="0.97"/>
    <n v="1362"/>
    <n v="544"/>
    <n v="4.5999999999999996"/>
    <x v="2"/>
    <n v="0.19"/>
    <x v="1"/>
    <n v="200"/>
    <n v="60"/>
    <n v="0.6"/>
    <n v="60"/>
    <n v="8071"/>
    <n v="198"/>
    <s v="Local Market"/>
    <s v="No"/>
    <n v="98364"/>
    <n v="36.966787241039142"/>
    <n v="99.812091887067226"/>
    <n v="59018.399999999994"/>
    <n v="39345.600000000006"/>
    <n v="106435"/>
  </r>
  <r>
    <s v="F1049"/>
    <x v="0"/>
    <s v="Plateaux"/>
    <x v="3"/>
    <x v="1"/>
    <x v="2"/>
    <n v="3.49"/>
    <n v="38236"/>
    <n v="30225"/>
    <n v="46.8"/>
    <x v="1"/>
    <n v="1.2"/>
    <x v="0"/>
    <n v="9888"/>
    <n v="14"/>
    <n v="0.20949999999999999"/>
    <n v="20.95"/>
    <n v="37353"/>
    <n v="85"/>
    <s v="Local Market"/>
    <s v="No"/>
    <n v="2496193"/>
    <n v="77.884536791516709"/>
    <n v="99.609716973759305"/>
    <n v="522952.43350000004"/>
    <n v="1973240.5665"/>
    <n v="2533546"/>
  </r>
  <r>
    <s v="F0511"/>
    <x v="1"/>
    <s v="Rivers"/>
    <x v="2"/>
    <x v="0"/>
    <x v="2"/>
    <n v="3.37"/>
    <n v="26024"/>
    <n v="19981"/>
    <n v="14.6"/>
    <x v="2"/>
    <n v="0.54"/>
    <x v="1"/>
    <n v="693"/>
    <n v="14"/>
    <n v="0.23219999999999999"/>
    <n v="23.22"/>
    <n v="35166"/>
    <n v="93"/>
    <s v="Local Market"/>
    <s v="Yes"/>
    <n v="1803792"/>
    <n v="75.311752503319823"/>
    <n v="99.962315615691054"/>
    <n v="418840.50239999988"/>
    <n v="1384951.4976000001"/>
    <n v="1838958"/>
  </r>
  <r>
    <s v="F0584"/>
    <x v="3"/>
    <s v="Korhogo"/>
    <x v="4"/>
    <x v="1"/>
    <x v="4"/>
    <n v="7.56"/>
    <n v="20601"/>
    <n v="17797"/>
    <n v="6.7"/>
    <x v="1"/>
    <n v="1.63"/>
    <x v="2"/>
    <n v="1744"/>
    <n v="7"/>
    <n v="0.1361"/>
    <n v="13.61"/>
    <n v="111787"/>
    <n v="341"/>
    <s v="Local Market"/>
    <s v="Yes"/>
    <n v="5894559"/>
    <n v="84.78215407670487"/>
    <n v="99.970964043696455"/>
    <n v="802249.47989999969"/>
    <n v="5092309.5201000003"/>
    <n v="6006346"/>
  </r>
  <r>
    <s v="F0264"/>
    <x v="3"/>
    <s v="Sassandra"/>
    <x v="4"/>
    <x v="0"/>
    <x v="0"/>
    <n v="0.99"/>
    <n v="11982"/>
    <n v="9351"/>
    <n v="12.7"/>
    <x v="0"/>
    <n v="1.84"/>
    <x v="0"/>
    <n v="1947"/>
    <n v="14"/>
    <n v="0.2195"/>
    <n v="21.95"/>
    <n v="9125"/>
    <n v="324"/>
    <s v="Local Market"/>
    <s v="No"/>
    <n v="2988355"/>
    <n v="77.81239833126493"/>
    <n v="99.935045438168061"/>
    <n v="655943.92249999987"/>
    <n v="2332411.0775000001"/>
    <n v="2997480"/>
  </r>
  <r>
    <s v="F0423"/>
    <x v="3"/>
    <s v="Bouaké"/>
    <x v="1"/>
    <x v="1"/>
    <x v="4"/>
    <n v="2.68"/>
    <n v="4048"/>
    <n v="3039"/>
    <n v="6"/>
    <x v="1"/>
    <n v="1.08"/>
    <x v="1"/>
    <n v="1598"/>
    <n v="14"/>
    <n v="0.24909999999999999"/>
    <n v="24.91"/>
    <n v="53164"/>
    <n v="190"/>
    <s v="Processor"/>
    <s v="Yes"/>
    <n v="516874"/>
    <n v="68.08680940568874"/>
    <n v="99.719667811619573"/>
    <n v="128753.31339999998"/>
    <n v="388120.68660000002"/>
    <n v="570038"/>
  </r>
  <r>
    <s v="F0620"/>
    <x v="2"/>
    <s v="Zou"/>
    <x v="1"/>
    <x v="1"/>
    <x v="0"/>
    <n v="4.01"/>
    <n v="36928"/>
    <n v="27766"/>
    <n v="1"/>
    <x v="0"/>
    <n v="0.97"/>
    <x v="0"/>
    <n v="200"/>
    <n v="14"/>
    <n v="0.24809999999999999"/>
    <n v="24.81"/>
    <n v="72962"/>
    <n v="294"/>
    <s v="Export"/>
    <s v="No"/>
    <n v="8008410"/>
    <n v="74.511153291792525"/>
    <n v="99.997525172705821"/>
    <n v="1986886.5209999997"/>
    <n v="6021523.4790000003"/>
    <n v="8081372"/>
  </r>
  <r>
    <s v="F1196"/>
    <x v="1"/>
    <s v="Enugu"/>
    <x v="4"/>
    <x v="1"/>
    <x v="7"/>
    <n v="2.93"/>
    <n v="78676"/>
    <n v="60619"/>
    <n v="11.3"/>
    <x v="1"/>
    <n v="1.57"/>
    <x v="2"/>
    <n v="3519"/>
    <n v="2"/>
    <n v="0.22949999999999998"/>
    <n v="22.95"/>
    <n v="60742"/>
    <n v="498"/>
    <s v="Local Market"/>
    <s v="No"/>
    <n v="29822119"/>
    <n v="76.893382763785567"/>
    <n v="99.988224019112494"/>
    <n v="6844176.3104999997"/>
    <n v="22977942.6895"/>
    <n v="29882861"/>
  </r>
  <r>
    <s v="F1168"/>
    <x v="4"/>
    <s v="Northern"/>
    <x v="0"/>
    <x v="0"/>
    <x v="0"/>
    <n v="2.2400000000000002"/>
    <n v="23743"/>
    <n v="19298"/>
    <n v="1"/>
    <x v="2"/>
    <n v="0.22"/>
    <x v="0"/>
    <n v="200"/>
    <n v="14"/>
    <n v="0.18719999999999998"/>
    <n v="18.72"/>
    <n v="25945"/>
    <n v="369"/>
    <s v="Local Market"/>
    <s v="No"/>
    <n v="7023608"/>
    <n v="80.980859104116249"/>
    <n v="99.99716294068574"/>
    <n v="1314819.4176000003"/>
    <n v="5708788.5823999997"/>
    <n v="7049553"/>
  </r>
  <r>
    <s v="F0908"/>
    <x v="4"/>
    <s v="Eastern"/>
    <x v="1"/>
    <x v="1"/>
    <x v="4"/>
    <n v="1.01"/>
    <n v="2063"/>
    <n v="1933"/>
    <n v="22.6"/>
    <x v="4"/>
    <n v="1.95"/>
    <x v="0"/>
    <n v="4489"/>
    <n v="3"/>
    <n v="6.2800000000000009E-2"/>
    <n v="6.28"/>
    <n v="17301"/>
    <n v="218"/>
    <s v="Local Market"/>
    <s v="No"/>
    <n v="395391"/>
    <n v="89.791041551568725"/>
    <n v="98.912263867484711"/>
    <n v="24830.554799999984"/>
    <n v="370560.44520000002"/>
    <n v="412692"/>
  </r>
  <r>
    <s v="F0333"/>
    <x v="3"/>
    <s v="Bouaké"/>
    <x v="2"/>
    <x v="1"/>
    <x v="1"/>
    <n v="3.89"/>
    <n v="30036"/>
    <n v="22193"/>
    <n v="6"/>
    <x v="1"/>
    <n v="0.89"/>
    <x v="0"/>
    <n v="1492"/>
    <n v="4"/>
    <n v="0.2611"/>
    <n v="26.11"/>
    <n v="89033"/>
    <n v="272"/>
    <s v="Local Market"/>
    <s v="No"/>
    <n v="5885607"/>
    <n v="72.788904641953309"/>
    <n v="99.975027784100803"/>
    <n v="1536731.9877000004"/>
    <n v="4348875.0122999996"/>
    <n v="5974640"/>
  </r>
  <r>
    <s v="F1082"/>
    <x v="0"/>
    <s v="Central"/>
    <x v="3"/>
    <x v="0"/>
    <x v="0"/>
    <n v="4.12"/>
    <n v="37344"/>
    <n v="34957"/>
    <n v="1"/>
    <x v="2"/>
    <n v="0.27"/>
    <x v="2"/>
    <n v="200"/>
    <n v="3"/>
    <n v="6.3899999999999998E-2"/>
    <n v="6.39"/>
    <n v="66475"/>
    <n v="313"/>
    <s v="Local Market"/>
    <s v="No"/>
    <n v="10765451"/>
    <n v="93.035520009091641"/>
    <n v="99.998153606293101"/>
    <n v="687912.3189000003"/>
    <n v="10077538.6811"/>
    <n v="10831926"/>
  </r>
  <r>
    <s v="F1089"/>
    <x v="4"/>
    <s v="Ashanti"/>
    <x v="4"/>
    <x v="0"/>
    <x v="5"/>
    <n v="1.81"/>
    <n v="1884"/>
    <n v="1595"/>
    <n v="1"/>
    <x v="0"/>
    <n v="1.34"/>
    <x v="2"/>
    <n v="200"/>
    <n v="7"/>
    <n v="0.15310000000000001"/>
    <n v="15.31"/>
    <n v="15050"/>
    <n v="263"/>
    <s v="Local Market"/>
    <s v="No"/>
    <n v="400041"/>
    <n v="81.619385363691336"/>
    <n v="99.951817794170438"/>
    <n v="61246.277100000007"/>
    <n v="338794.72289999999"/>
    <n v="415091"/>
  </r>
  <r>
    <s v="F0500"/>
    <x v="0"/>
    <s v="Savanes"/>
    <x v="4"/>
    <x v="0"/>
    <x v="5"/>
    <n v="2.2799999999999998"/>
    <n v="3847"/>
    <n v="3491"/>
    <n v="34.200000000000003"/>
    <x v="2"/>
    <n v="2.0299999999999998"/>
    <x v="2"/>
    <n v="1106"/>
    <n v="1"/>
    <n v="9.2399999999999996E-2"/>
    <n v="9.24"/>
    <n v="20981"/>
    <n v="267"/>
    <s v="Processor"/>
    <s v="No"/>
    <n v="900690"/>
    <n v="88.693931348604877"/>
    <n v="99.880000564192656"/>
    <n v="83223.756000000052"/>
    <n v="817466.24399999995"/>
    <n v="921671"/>
  </r>
  <r>
    <s v="F0194"/>
    <x v="0"/>
    <s v="Savanes"/>
    <x v="0"/>
    <x v="0"/>
    <x v="0"/>
    <n v="1.42"/>
    <n v="14187"/>
    <n v="9140"/>
    <n v="19.8"/>
    <x v="1"/>
    <n v="1.34"/>
    <x v="2"/>
    <n v="4459"/>
    <n v="30"/>
    <n v="0.35570000000000002"/>
    <n v="35.57"/>
    <n v="20414"/>
    <n v="276"/>
    <s v="Processor"/>
    <s v="Yes"/>
    <n v="2472541"/>
    <n v="63.902403625416412"/>
    <n v="99.821135961138481"/>
    <n v="879482.83370000008"/>
    <n v="1593058.1662999999"/>
    <n v="2492955"/>
  </r>
  <r>
    <s v="F1324"/>
    <x v="0"/>
    <s v="Plateaux"/>
    <x v="0"/>
    <x v="0"/>
    <x v="2"/>
    <n v="1.78"/>
    <n v="25787"/>
    <n v="20147"/>
    <n v="17.600000000000001"/>
    <x v="1"/>
    <n v="1.83"/>
    <x v="1"/>
    <n v="3899"/>
    <n v="14"/>
    <n v="0.21870000000000001"/>
    <n v="21.87"/>
    <n v="14054"/>
    <n v="113"/>
    <s v="Local Market"/>
    <s v="Yes"/>
    <n v="2235892"/>
    <n v="77.641970945080459"/>
    <n v="99.826706952077956"/>
    <n v="488989.58040000009"/>
    <n v="1746902.4195999999"/>
    <n v="2249946"/>
  </r>
  <r>
    <s v="F1129"/>
    <x v="4"/>
    <s v="Central"/>
    <x v="4"/>
    <x v="1"/>
    <x v="1"/>
    <n v="1.46"/>
    <n v="16383"/>
    <n v="13021"/>
    <n v="4.8"/>
    <x v="1"/>
    <n v="0.49"/>
    <x v="0"/>
    <n v="1226"/>
    <n v="3"/>
    <n v="0.20519999999999999"/>
    <n v="20.52"/>
    <n v="18524"/>
    <n v="353"/>
    <s v="Local Market"/>
    <s v="Yes"/>
    <n v="4530699"/>
    <n v="79.156365058384694"/>
    <n v="99.973050342882729"/>
    <n v="929699.4348000004"/>
    <n v="3600999.5651999996"/>
    <n v="4549223"/>
  </r>
  <r>
    <s v="F0553"/>
    <x v="4"/>
    <s v="Eastern"/>
    <x v="3"/>
    <x v="1"/>
    <x v="2"/>
    <n v="2.2400000000000002"/>
    <n v="29180"/>
    <n v="22401"/>
    <n v="2"/>
    <x v="2"/>
    <n v="0.89"/>
    <x v="0"/>
    <n v="200"/>
    <n v="14"/>
    <n v="0.23230000000000001"/>
    <n v="23.23"/>
    <n v="28022"/>
    <n v="94"/>
    <s v="Local Market"/>
    <s v="No"/>
    <n v="2056416"/>
    <n v="75.737947744188133"/>
    <n v="99.990405087606348"/>
    <n v="477705.43679999979"/>
    <n v="1578710.5632000002"/>
    <n v="2084438"/>
  </r>
  <r>
    <s v="F0014"/>
    <x v="0"/>
    <s v="Lomé"/>
    <x v="2"/>
    <x v="1"/>
    <x v="0"/>
    <n v="3.49"/>
    <n v="26734"/>
    <n v="16837"/>
    <n v="36.200000000000003"/>
    <x v="0"/>
    <n v="2.14"/>
    <x v="0"/>
    <n v="4445"/>
    <n v="30"/>
    <n v="0.37020000000000003"/>
    <n v="37.020000000000003"/>
    <n v="51346"/>
    <n v="322"/>
    <s v="Local Market"/>
    <s v="No"/>
    <n v="5311508"/>
    <n v="62.377005572033099"/>
    <n v="99.917115028676889"/>
    <n v="1966320.2616000003"/>
    <n v="3345187.7383999997"/>
    <n v="5362854"/>
  </r>
  <r>
    <s v="F0687"/>
    <x v="1"/>
    <s v="Lagos"/>
    <x v="3"/>
    <x v="0"/>
    <x v="1"/>
    <n v="5.24"/>
    <n v="56529"/>
    <n v="43979"/>
    <n v="23.2"/>
    <x v="1"/>
    <n v="1.46"/>
    <x v="1"/>
    <n v="6043"/>
    <n v="4"/>
    <n v="0.222"/>
    <n v="22.2"/>
    <n v="108225"/>
    <n v="256"/>
    <s v="Local Market"/>
    <s v="Yes"/>
    <n v="11031770"/>
    <n v="77.044173359144239"/>
    <n v="99.945754015149916"/>
    <n v="2449052.9399999995"/>
    <n v="8582717.0600000005"/>
    <n v="11139995"/>
  </r>
  <r>
    <s v="F0057"/>
    <x v="3"/>
    <s v="Yamoussoukro"/>
    <x v="1"/>
    <x v="1"/>
    <x v="7"/>
    <n v="4.6100000000000003"/>
    <n v="73225"/>
    <n v="51206"/>
    <n v="24.6"/>
    <x v="1"/>
    <n v="0.87"/>
    <x v="0"/>
    <n v="5797"/>
    <n v="2"/>
    <n v="0.30070000000000002"/>
    <n v="30.07"/>
    <n v="158536"/>
    <n v="385"/>
    <s v="Local Market"/>
    <s v="No"/>
    <n v="19352834"/>
    <n v="69.361796820008038"/>
    <n v="99.970289118601102"/>
    <n v="5819397.1837999988"/>
    <n v="13533436.816200001"/>
    <n v="19511370"/>
  </r>
  <r>
    <s v="F1329"/>
    <x v="0"/>
    <s v="Plateaux"/>
    <x v="1"/>
    <x v="0"/>
    <x v="2"/>
    <n v="3.62"/>
    <n v="38345"/>
    <n v="32830"/>
    <n v="34.299999999999997"/>
    <x v="1"/>
    <n v="1.0900000000000001"/>
    <x v="2"/>
    <n v="7022"/>
    <n v="7"/>
    <n v="0.14380000000000001"/>
    <n v="14.38"/>
    <n v="41428"/>
    <n v="88"/>
    <s v="Export"/>
    <s v="No"/>
    <n v="2811700"/>
    <n v="84.37678015146885"/>
    <n v="99.753884158018849"/>
    <n v="404322.45999999996"/>
    <n v="2407377.54"/>
    <n v="2853128"/>
  </r>
  <r>
    <s v="F1326"/>
    <x v="1"/>
    <s v="Kano"/>
    <x v="1"/>
    <x v="1"/>
    <x v="7"/>
    <n v="0.8"/>
    <n v="21196"/>
    <n v="15076"/>
    <n v="11.2"/>
    <x v="1"/>
    <n v="1.47"/>
    <x v="1"/>
    <n v="3448"/>
    <n v="1"/>
    <n v="0.28870000000000001"/>
    <n v="28.87"/>
    <n v="16525"/>
    <n v="429"/>
    <s v="Local Market"/>
    <s v="No"/>
    <n v="6382955"/>
    <n v="70.946325193609482"/>
    <n v="99.946120622300555"/>
    <n v="1842759.1085000001"/>
    <n v="4540195.8914999999"/>
    <n v="6399480"/>
  </r>
  <r>
    <s v="F0536"/>
    <x v="0"/>
    <s v="Savanes"/>
    <x v="0"/>
    <x v="0"/>
    <x v="6"/>
    <n v="3.7"/>
    <n v="40761"/>
    <n v="34915"/>
    <n v="10.5"/>
    <x v="0"/>
    <n v="1.07"/>
    <x v="0"/>
    <n v="1453"/>
    <n v="1"/>
    <n v="0.1434"/>
    <n v="14.34"/>
    <n v="93834"/>
    <n v="374"/>
    <s v="Local Market"/>
    <s v="No"/>
    <n v="12832341"/>
    <n v="85.038174870756436"/>
    <n v="99.98875924238996"/>
    <n v="1840157.6994000003"/>
    <n v="10992183.3006"/>
    <n v="12926175"/>
  </r>
  <r>
    <s v="F0381"/>
    <x v="2"/>
    <s v="Mono"/>
    <x v="2"/>
    <x v="0"/>
    <x v="3"/>
    <n v="3.06"/>
    <n v="6292"/>
    <n v="4322"/>
    <n v="12.4"/>
    <x v="1"/>
    <n v="1.37"/>
    <x v="1"/>
    <n v="2514"/>
    <n v="30"/>
    <n v="0.313"/>
    <n v="31.3"/>
    <n v="50048"/>
    <n v="332"/>
    <s v="Local Market"/>
    <s v="Yes"/>
    <n v="1367993"/>
    <n v="66.275318626189232"/>
    <n v="99.822713165557275"/>
    <n v="428181.80899999989"/>
    <n v="939811.19100000011"/>
    <n v="1418041"/>
  </r>
  <r>
    <s v="F1026"/>
    <x v="1"/>
    <s v="Rivers"/>
    <x v="3"/>
    <x v="1"/>
    <x v="0"/>
    <n v="1.99"/>
    <n v="12389"/>
    <n v="11333"/>
    <n v="51.9"/>
    <x v="1"/>
    <n v="1.37"/>
    <x v="2"/>
    <n v="15697"/>
    <n v="3"/>
    <n v="8.5199999999999998E-2"/>
    <n v="8.52"/>
    <n v="38081"/>
    <n v="330"/>
    <s v="Local Market"/>
    <s v="No"/>
    <n v="3648714"/>
    <n v="90.535100736547619"/>
    <n v="99.574237244001907"/>
    <n v="310870.4327999996"/>
    <n v="3337843.5672000004"/>
    <n v="3686795"/>
  </r>
  <r>
    <s v="F0117"/>
    <x v="0"/>
    <s v="Central"/>
    <x v="1"/>
    <x v="0"/>
    <x v="7"/>
    <n v="2.23"/>
    <n v="62336"/>
    <n v="43554"/>
    <n v="92.9"/>
    <x v="1"/>
    <n v="3.52"/>
    <x v="1"/>
    <n v="16344"/>
    <n v="2"/>
    <n v="0.30130000000000001"/>
    <n v="30.13"/>
    <n v="83300"/>
    <n v="338"/>
    <s v="Local Market"/>
    <s v="No"/>
    <n v="14474396"/>
    <n v="69.470199715669295"/>
    <n v="99.887729486863847"/>
    <n v="4361135.5148000009"/>
    <n v="10113260.485199999"/>
    <n v="14557696"/>
  </r>
  <r>
    <s v="F0487"/>
    <x v="3"/>
    <s v="Sassandra"/>
    <x v="4"/>
    <x v="1"/>
    <x v="5"/>
    <n v="1.1200000000000001"/>
    <n v="1729"/>
    <n v="1644"/>
    <n v="40.1"/>
    <x v="1"/>
    <n v="1.1399999999999999"/>
    <x v="2"/>
    <n v="10089"/>
    <n v="1"/>
    <n v="4.87E-2"/>
    <n v="4.87"/>
    <n v="12187"/>
    <n v="260"/>
    <s v="Local Market"/>
    <s v="Yes"/>
    <n v="400890"/>
    <n v="92.323382081306875"/>
    <n v="97.557598220186549"/>
    <n v="19523.342999999993"/>
    <n v="381366.65700000001"/>
    <n v="413077"/>
  </r>
  <r>
    <s v="F0356"/>
    <x v="3"/>
    <s v="Abidjan"/>
    <x v="3"/>
    <x v="1"/>
    <x v="3"/>
    <n v="5.68"/>
    <n v="18945"/>
    <n v="11708"/>
    <n v="26.6"/>
    <x v="0"/>
    <n v="1.81"/>
    <x v="0"/>
    <n v="3874"/>
    <n v="30"/>
    <n v="0.38200000000000001"/>
    <n v="38.200000000000003"/>
    <n v="147674"/>
    <n v="389"/>
    <s v="Local Market"/>
    <s v="No"/>
    <n v="4357320"/>
    <n v="59.774191930111328"/>
    <n v="99.914006544736793"/>
    <n v="1664496.2400000002"/>
    <n v="2692823.76"/>
    <n v="4504994"/>
  </r>
  <r>
    <s v="F1318"/>
    <x v="3"/>
    <s v="Bouaké"/>
    <x v="3"/>
    <x v="0"/>
    <x v="3"/>
    <n v="1.3"/>
    <n v="3556"/>
    <n v="3111"/>
    <n v="1"/>
    <x v="4"/>
    <n v="0.56000000000000005"/>
    <x v="0"/>
    <n v="200"/>
    <n v="7"/>
    <n v="0.12509999999999999"/>
    <n v="12.51"/>
    <n v="36715"/>
    <n v="316"/>
    <s v="Processor"/>
    <s v="Yes"/>
    <n v="936331"/>
    <n v="84.18882477292955"/>
    <n v="99.979445987137296"/>
    <n v="117135.00809999998"/>
    <n v="819195.99190000002"/>
    <n v="973046"/>
  </r>
  <r>
    <s v="F0668"/>
    <x v="3"/>
    <s v="Yamoussoukro"/>
    <x v="2"/>
    <x v="0"/>
    <x v="1"/>
    <n v="0.8"/>
    <n v="6874"/>
    <n v="5482"/>
    <n v="13.3"/>
    <x v="1"/>
    <n v="1.05"/>
    <x v="2"/>
    <n v="3158"/>
    <n v="1"/>
    <n v="0.20250000000000001"/>
    <n v="20.25"/>
    <n v="10540"/>
    <n v="267"/>
    <s v="Local Market"/>
    <s v="No"/>
    <n v="1435360"/>
    <n v="79.168656200290485"/>
    <n v="99.781589321529836"/>
    <n v="290660.39999999991"/>
    <n v="1144699.6000000001"/>
    <n v="1445900"/>
  </r>
  <r>
    <s v="F0395"/>
    <x v="0"/>
    <s v="Central"/>
    <x v="2"/>
    <x v="0"/>
    <x v="5"/>
    <n v="1.67"/>
    <n v="1761"/>
    <n v="1470"/>
    <n v="39.1"/>
    <x v="0"/>
    <n v="1"/>
    <x v="2"/>
    <n v="5264"/>
    <n v="14"/>
    <n v="0.16519999999999999"/>
    <n v="16.52"/>
    <n v="19294"/>
    <n v="177"/>
    <s v="Local Market"/>
    <s v="No"/>
    <n v="233031"/>
    <n v="77.09671209749331"/>
    <n v="97.91380164470425"/>
    <n v="38496.7212"/>
    <n v="194534.2788"/>
    <n v="252325"/>
  </r>
  <r>
    <s v="F0364"/>
    <x v="1"/>
    <s v="Rivers"/>
    <x v="3"/>
    <x v="0"/>
    <x v="4"/>
    <n v="2.11"/>
    <n v="3865"/>
    <n v="1546"/>
    <n v="7.2"/>
    <x v="0"/>
    <n v="0.8"/>
    <x v="0"/>
    <n v="1123"/>
    <n v="60"/>
    <n v="0.6"/>
    <n v="60"/>
    <n v="36923"/>
    <n v="283"/>
    <s v="Local Market"/>
    <s v="Yes"/>
    <n v="395097"/>
    <n v="36.581361973982688"/>
    <n v="99.740058330632849"/>
    <n v="237058.19999999998"/>
    <n v="158038.80000000002"/>
    <n v="432020"/>
  </r>
  <r>
    <s v="F0176"/>
    <x v="1"/>
    <s v="Oyo"/>
    <x v="3"/>
    <x v="0"/>
    <x v="0"/>
    <n v="0.76"/>
    <n v="7288"/>
    <n v="6498"/>
    <n v="9.6999999999999993"/>
    <x v="2"/>
    <n v="0.78"/>
    <x v="0"/>
    <n v="378"/>
    <n v="3"/>
    <n v="0.10830000000000001"/>
    <n v="10.83"/>
    <n v="12805"/>
    <n v="319"/>
    <s v="Local Market"/>
    <s v="Yes"/>
    <n v="2038951"/>
    <n v="88.613490429661226"/>
    <n v="99.981576756690373"/>
    <n v="220818.39330000011"/>
    <n v="1818132.6066999999"/>
    <n v="2051756"/>
  </r>
  <r>
    <s v="F1287"/>
    <x v="3"/>
    <s v="Sassandra"/>
    <x v="2"/>
    <x v="1"/>
    <x v="7"/>
    <n v="0.82"/>
    <n v="10341"/>
    <n v="7401"/>
    <n v="9.1"/>
    <x v="1"/>
    <n v="1.06"/>
    <x v="2"/>
    <n v="2620"/>
    <n v="3"/>
    <n v="0.2843"/>
    <n v="28.43"/>
    <n v="19924"/>
    <n v="362"/>
    <s v="Local Market"/>
    <s v="Yes"/>
    <n v="2629827"/>
    <n v="71.031851064496252"/>
    <n v="99.901122784744672"/>
    <n v="747659.81609999994"/>
    <n v="1882167.1839000001"/>
    <n v="2649751"/>
  </r>
  <r>
    <s v="F0880"/>
    <x v="3"/>
    <s v="Abidjan"/>
    <x v="4"/>
    <x v="1"/>
    <x v="1"/>
    <n v="0.66"/>
    <n v="4904"/>
    <n v="3730"/>
    <n v="10"/>
    <x v="1"/>
    <n v="1.23"/>
    <x v="0"/>
    <n v="2829"/>
    <n v="3"/>
    <n v="0.23920000000000002"/>
    <n v="23.92"/>
    <n v="12984"/>
    <n v="275"/>
    <s v="Local Market"/>
    <s v="No"/>
    <n v="999680"/>
    <n v="75.104530624175425"/>
    <n v="99.720637842364297"/>
    <n v="239123.45600000012"/>
    <n v="760556.54399999988"/>
    <n v="1012664"/>
  </r>
  <r>
    <s v="F1295"/>
    <x v="2"/>
    <s v="Mono"/>
    <x v="1"/>
    <x v="1"/>
    <x v="2"/>
    <n v="4"/>
    <n v="28559"/>
    <n v="24200"/>
    <n v="12.8"/>
    <x v="1"/>
    <n v="0.59"/>
    <x v="1"/>
    <n v="2774"/>
    <n v="3"/>
    <n v="0.15259999999999999"/>
    <n v="15.26"/>
    <n v="28242"/>
    <n v="86"/>
    <s v="Local Market"/>
    <s v="No"/>
    <n v="2029372"/>
    <n v="83.576892109015589"/>
    <n v="99.86518365446581"/>
    <n v="309682.16720000003"/>
    <n v="1719689.8328"/>
    <n v="2057614"/>
  </r>
  <r>
    <s v="F0906"/>
    <x v="1"/>
    <s v="Lagos"/>
    <x v="4"/>
    <x v="1"/>
    <x v="2"/>
    <n v="11.28"/>
    <n v="111484"/>
    <n v="95798"/>
    <n v="26.1"/>
    <x v="2"/>
    <n v="1.99"/>
    <x v="2"/>
    <n v="1167"/>
    <n v="7"/>
    <n v="0.14069999999999999"/>
    <n v="14.07"/>
    <n v="115469"/>
    <n v="105"/>
    <s v="Local Market"/>
    <s v="Yes"/>
    <n v="9841567"/>
    <n v="84.933493492440931"/>
    <n v="99.98827964466534"/>
    <n v="1384708.4769000001"/>
    <n v="8456858.5230999999"/>
    <n v="9957036"/>
  </r>
  <r>
    <s v="F0771"/>
    <x v="1"/>
    <s v="Kaduna"/>
    <x v="0"/>
    <x v="0"/>
    <x v="5"/>
    <n v="4.4800000000000004"/>
    <n v="8809"/>
    <n v="7858"/>
    <n v="12.7"/>
    <x v="1"/>
    <n v="0.94"/>
    <x v="0"/>
    <n v="3519"/>
    <n v="3"/>
    <n v="0.1079"/>
    <n v="10.79"/>
    <n v="38431"/>
    <n v="223"/>
    <s v="Local Market"/>
    <s v="No"/>
    <n v="1692861"/>
    <n v="87.229727746677042"/>
    <n v="99.79674139313299"/>
    <n v="182659.70189999999"/>
    <n v="1510201.2981"/>
    <n v="1731292"/>
  </r>
  <r>
    <s v="F0293"/>
    <x v="4"/>
    <s v="Greater Accra"/>
    <x v="2"/>
    <x v="0"/>
    <x v="1"/>
    <n v="0.27"/>
    <n v="2810"/>
    <n v="2157"/>
    <n v="1.2"/>
    <x v="2"/>
    <n v="0.18"/>
    <x v="0"/>
    <n v="200"/>
    <n v="1"/>
    <n v="0.2321"/>
    <n v="23.21"/>
    <n v="6466"/>
    <n v="237"/>
    <s v="Local Market"/>
    <s v="No"/>
    <n v="499431"/>
    <n v="75.808527210084264"/>
    <n v="99.960466260918722"/>
    <n v="115917.9351"/>
    <n v="383513.0649"/>
    <n v="505897"/>
  </r>
  <r>
    <s v="F1295"/>
    <x v="4"/>
    <s v="Eastern"/>
    <x v="1"/>
    <x v="0"/>
    <x v="6"/>
    <n v="3.74"/>
    <n v="32671"/>
    <n v="25937"/>
    <n v="31.2"/>
    <x v="1"/>
    <n v="1.37"/>
    <x v="2"/>
    <n v="7081"/>
    <n v="5"/>
    <n v="0.20610000000000001"/>
    <n v="20.61"/>
    <n v="70216"/>
    <n v="330"/>
    <s v="Local Market"/>
    <s v="No"/>
    <n v="8396321"/>
    <n v="78.731590518059519"/>
    <n v="99.916364860863411"/>
    <n v="1730481.7580999993"/>
    <n v="6665839.2419000007"/>
    <n v="8466537"/>
  </r>
  <r>
    <s v="F1323"/>
    <x v="3"/>
    <s v="Sassandra"/>
    <x v="0"/>
    <x v="1"/>
    <x v="3"/>
    <n v="1.44"/>
    <n v="2826"/>
    <n v="1784"/>
    <n v="30.7"/>
    <x v="1"/>
    <n v="2.1800000000000002"/>
    <x v="1"/>
    <n v="7818"/>
    <n v="30"/>
    <n v="0.36869999999999997"/>
    <n v="36.869999999999997"/>
    <n v="39790"/>
    <n v="371"/>
    <s v="Local Market"/>
    <s v="No"/>
    <n v="607638"/>
    <n v="59.250120384042702"/>
    <n v="98.792452597045539"/>
    <n v="224036.13060000003"/>
    <n v="383601.86939999997"/>
    <n v="647428"/>
  </r>
  <r>
    <s v="F0968"/>
    <x v="4"/>
    <s v="Northern"/>
    <x v="3"/>
    <x v="1"/>
    <x v="5"/>
    <n v="1.18"/>
    <n v="1226"/>
    <n v="912"/>
    <n v="24.3"/>
    <x v="4"/>
    <n v="1.1499999999999999"/>
    <x v="0"/>
    <n v="4553"/>
    <n v="14"/>
    <n v="0.25540000000000002"/>
    <n v="25.54"/>
    <n v="13856"/>
    <n v="246"/>
    <s v="Local Market"/>
    <s v="Yes"/>
    <n v="203700"/>
    <n v="69.717691077239877"/>
    <n v="97.907205501112358"/>
    <n v="52024.98000000001"/>
    <n v="151675.01999999999"/>
    <n v="217556"/>
  </r>
  <r>
    <s v="F1031"/>
    <x v="4"/>
    <s v="Eastern"/>
    <x v="3"/>
    <x v="0"/>
    <x v="6"/>
    <n v="3.33"/>
    <n v="39023"/>
    <n v="35159"/>
    <n v="2.2999999999999998"/>
    <x v="2"/>
    <n v="1.38"/>
    <x v="2"/>
    <n v="200"/>
    <n v="2"/>
    <n v="9.9000000000000005E-2"/>
    <n v="9.9"/>
    <n v="70851"/>
    <n v="267"/>
    <s v="Export"/>
    <s v="No"/>
    <n v="9222528"/>
    <n v="89.413094290031651"/>
    <n v="99.997847930230748"/>
    <n v="913030.27199999988"/>
    <n v="8309497.7280000001"/>
    <n v="9293379"/>
  </r>
  <r>
    <s v="F0046"/>
    <x v="4"/>
    <s v="Northern"/>
    <x v="2"/>
    <x v="1"/>
    <x v="3"/>
    <n v="2.59"/>
    <n v="3808"/>
    <n v="3428"/>
    <n v="14.2"/>
    <x v="0"/>
    <n v="1.71"/>
    <x v="2"/>
    <n v="2016"/>
    <n v="7"/>
    <n v="9.9600000000000008E-2"/>
    <n v="9.9600000000000009"/>
    <n v="56511"/>
    <n v="283"/>
    <s v="Local Market"/>
    <s v="No"/>
    <n v="901896"/>
    <n v="84.730929385949807"/>
    <n v="99.789650952048561"/>
    <n v="89828.841600000043"/>
    <n v="812067.15839999996"/>
    <n v="958407"/>
  </r>
  <r>
    <s v="F1165"/>
    <x v="3"/>
    <s v="Korhogo"/>
    <x v="2"/>
    <x v="0"/>
    <x v="7"/>
    <n v="2.2799999999999998"/>
    <n v="48850"/>
    <n v="32700"/>
    <n v="38"/>
    <x v="0"/>
    <n v="2.61"/>
    <x v="1"/>
    <n v="6016"/>
    <n v="5"/>
    <n v="0.3306"/>
    <n v="33.06"/>
    <n v="80140"/>
    <n v="398"/>
    <s v="Processor"/>
    <s v="Yes"/>
    <n v="12798298"/>
    <n v="66.523445476850526"/>
    <n v="99.953286260336853"/>
    <n v="4231117.3188000005"/>
    <n v="8567180.6811999995"/>
    <n v="12878438"/>
  </r>
  <r>
    <s v="F0006"/>
    <x v="3"/>
    <s v="Yamoussoukro"/>
    <x v="3"/>
    <x v="0"/>
    <x v="5"/>
    <n v="14.34"/>
    <n v="23226"/>
    <n v="19563"/>
    <n v="10"/>
    <x v="4"/>
    <n v="0.63"/>
    <x v="2"/>
    <n v="2000"/>
    <n v="7"/>
    <n v="0.15770000000000001"/>
    <n v="15.77"/>
    <n v="111502"/>
    <n v="187"/>
    <s v="Local Market"/>
    <s v="Yes"/>
    <n v="3508197"/>
    <n v="81.635360650153515"/>
    <n v="99.9447467869566"/>
    <n v="553242.6668999996"/>
    <n v="2954954.3331000004"/>
    <n v="3619699"/>
  </r>
  <r>
    <s v="F1341"/>
    <x v="4"/>
    <s v="Ashanti"/>
    <x v="0"/>
    <x v="1"/>
    <x v="3"/>
    <n v="2"/>
    <n v="3082"/>
    <n v="2460"/>
    <n v="2.1"/>
    <x v="0"/>
    <n v="1.36"/>
    <x v="0"/>
    <n v="352"/>
    <n v="14"/>
    <n v="0.20180000000000001"/>
    <n v="20.18"/>
    <n v="56365"/>
    <n v="395"/>
    <s v="Local Market"/>
    <s v="No"/>
    <n v="905266"/>
    <n v="75.141433793211746"/>
    <n v="99.963395522814878"/>
    <n v="182682.67879999999"/>
    <n v="722583.32120000001"/>
    <n v="961631"/>
  </r>
  <r>
    <s v="F0696"/>
    <x v="1"/>
    <s v="Enugu"/>
    <x v="2"/>
    <x v="1"/>
    <x v="2"/>
    <n v="1.66"/>
    <n v="22018"/>
    <n v="18407"/>
    <n v="28.9"/>
    <x v="1"/>
    <n v="1.95"/>
    <x v="2"/>
    <n v="8549"/>
    <n v="7"/>
    <n v="0.16399999999999998"/>
    <n v="16.399999999999999"/>
    <n v="15530"/>
    <n v="91"/>
    <s v="Local Market"/>
    <s v="No"/>
    <n v="1634208"/>
    <n v="82.813021704052403"/>
    <n v="99.481796503444784"/>
    <n v="268010.11199999996"/>
    <n v="1366197.888"/>
    <n v="1649738"/>
  </r>
  <r>
    <s v="F0263"/>
    <x v="2"/>
    <s v="Atlantique"/>
    <x v="4"/>
    <x v="0"/>
    <x v="0"/>
    <n v="1.91"/>
    <n v="11750"/>
    <n v="6974"/>
    <n v="26.8"/>
    <x v="1"/>
    <n v="1.5"/>
    <x v="0"/>
    <n v="5341"/>
    <n v="30"/>
    <n v="0.40639999999999998"/>
    <n v="40.64"/>
    <n v="22821"/>
    <n v="313"/>
    <s v="Local Market"/>
    <s v="Yes"/>
    <n v="2132872"/>
    <n v="58.731592077350534"/>
    <n v="99.752237447540068"/>
    <n v="866799.18079999997"/>
    <n v="1266072.8192"/>
    <n v="2155693"/>
  </r>
  <r>
    <s v="F0188"/>
    <x v="3"/>
    <s v="Yamoussoukro"/>
    <x v="4"/>
    <x v="1"/>
    <x v="1"/>
    <n v="3.53"/>
    <n v="33385"/>
    <n v="24454"/>
    <n v="13.5"/>
    <x v="4"/>
    <n v="1.1000000000000001"/>
    <x v="1"/>
    <n v="3008"/>
    <n v="7"/>
    <n v="0.26750000000000002"/>
    <n v="26.75"/>
    <n v="52850"/>
    <n v="341"/>
    <s v="Local Market"/>
    <s v="No"/>
    <n v="8199568"/>
    <n v="72.780893551441523"/>
    <n v="99.963550077080441"/>
    <n v="2193384.4400000004"/>
    <n v="6006183.5599999996"/>
    <n v="8252418"/>
  </r>
  <r>
    <s v="F0807"/>
    <x v="1"/>
    <s v="Rivers"/>
    <x v="2"/>
    <x v="1"/>
    <x v="5"/>
    <n v="1.44"/>
    <n v="1766"/>
    <n v="1362"/>
    <n v="39.9"/>
    <x v="1"/>
    <n v="2.5099999999999998"/>
    <x v="0"/>
    <n v="10463"/>
    <n v="14"/>
    <n v="0.22829999999999998"/>
    <n v="22.83"/>
    <n v="20551"/>
    <n v="277"/>
    <s v="Local Market"/>
    <s v="No"/>
    <n v="342488"/>
    <n v="72.801541872911741"/>
    <n v="97.117940496751046"/>
    <n v="78190.01039999997"/>
    <n v="264297.98960000003"/>
    <n v="363039"/>
  </r>
  <r>
    <s v="F0260"/>
    <x v="2"/>
    <s v="Atlantique"/>
    <x v="4"/>
    <x v="1"/>
    <x v="6"/>
    <n v="2.4500000000000002"/>
    <n v="31528"/>
    <n v="24506"/>
    <n v="4.5999999999999996"/>
    <x v="1"/>
    <n v="1.47"/>
    <x v="1"/>
    <n v="1074"/>
    <n v="5"/>
    <n v="0.22270000000000001"/>
    <n v="22.27"/>
    <n v="56027"/>
    <n v="338"/>
    <s v="Export"/>
    <s v="No"/>
    <n v="8143097"/>
    <n v="77.19884829281763"/>
    <n v="99.986901039672034"/>
    <n v="1813467.7018999998"/>
    <n v="6329629.2981000002"/>
    <n v="8199124"/>
  </r>
  <r>
    <s v="F0358"/>
    <x v="1"/>
    <s v="Kaduna"/>
    <x v="4"/>
    <x v="1"/>
    <x v="0"/>
    <n v="2.59"/>
    <n v="25589"/>
    <n v="15389"/>
    <n v="56.8"/>
    <x v="1"/>
    <n v="1.9"/>
    <x v="2"/>
    <n v="14259"/>
    <n v="30"/>
    <n v="0.39860000000000001"/>
    <n v="39.86"/>
    <n v="47278"/>
    <n v="404"/>
    <s v="Local Market"/>
    <s v="No"/>
    <n v="6093448"/>
    <n v="59.676976748351898"/>
    <n v="99.767796185662732"/>
    <n v="2428848.3728000005"/>
    <n v="3664599.6271999995"/>
    <n v="6140726"/>
  </r>
  <r>
    <s v="F1341"/>
    <x v="0"/>
    <s v="Central"/>
    <x v="3"/>
    <x v="1"/>
    <x v="3"/>
    <n v="2.5099999999999998"/>
    <n v="3735"/>
    <n v="1494"/>
    <n v="27.3"/>
    <x v="2"/>
    <n v="1.19"/>
    <x v="0"/>
    <n v="972"/>
    <n v="60"/>
    <n v="0.6"/>
    <n v="60"/>
    <n v="66020"/>
    <n v="285"/>
    <s v="Local Market"/>
    <s v="No"/>
    <n v="354541"/>
    <n v="33.720768211983518"/>
    <n v="99.768880138671918"/>
    <n v="212724.6"/>
    <n v="141816.4"/>
    <n v="420561"/>
  </r>
  <r>
    <s v="F1414"/>
    <x v="0"/>
    <s v="Plateaux"/>
    <x v="0"/>
    <x v="0"/>
    <x v="4"/>
    <n v="10.23"/>
    <n v="23692"/>
    <n v="19076"/>
    <n v="4.2"/>
    <x v="0"/>
    <n v="0.86"/>
    <x v="2"/>
    <n v="581"/>
    <n v="14"/>
    <n v="0.1948"/>
    <n v="19.48"/>
    <n v="119702"/>
    <n v="245"/>
    <s v="Local Market"/>
    <s v="Yes"/>
    <n v="4506601"/>
    <n v="78.436607485501924"/>
    <n v="99.987441375975592"/>
    <n v="877885.87479999987"/>
    <n v="3628715.1252000001"/>
    <n v="4626303"/>
  </r>
  <r>
    <s v="F0702"/>
    <x v="2"/>
    <s v="Zou"/>
    <x v="2"/>
    <x v="0"/>
    <x v="1"/>
    <n v="2.0499999999999998"/>
    <n v="14912"/>
    <n v="12320"/>
    <n v="41.1"/>
    <x v="2"/>
    <n v="2.34"/>
    <x v="2"/>
    <n v="1319"/>
    <n v="1"/>
    <n v="0.17379999999999998"/>
    <n v="17.38"/>
    <n v="36817"/>
    <n v="272"/>
    <s v="Local Market"/>
    <s v="Yes"/>
    <n v="3279394"/>
    <n v="81.702742159651493"/>
    <n v="99.960225691308551"/>
    <n v="569958.6771999998"/>
    <n v="2709435.3228000002"/>
    <n v="3316211"/>
  </r>
  <r>
    <s v="F0798"/>
    <x v="1"/>
    <s v="Enugu"/>
    <x v="0"/>
    <x v="0"/>
    <x v="0"/>
    <n v="0.5"/>
    <n v="3310"/>
    <n v="2101"/>
    <n v="25.6"/>
    <x v="2"/>
    <n v="1.34"/>
    <x v="1"/>
    <n v="978"/>
    <n v="30"/>
    <n v="0.36520000000000002"/>
    <n v="36.520000000000003"/>
    <n v="9446"/>
    <n v="303"/>
    <s v="Local Market"/>
    <s v="No"/>
    <n v="619813"/>
    <n v="62.527082234819055"/>
    <n v="99.844579100179729"/>
    <n v="226355.70759999997"/>
    <n v="393457.29240000003"/>
    <n v="629259"/>
  </r>
  <r>
    <s v="F0681"/>
    <x v="0"/>
    <s v="Lomé"/>
    <x v="1"/>
    <x v="1"/>
    <x v="0"/>
    <n v="3.27"/>
    <n v="32065"/>
    <n v="12826"/>
    <n v="3.5"/>
    <x v="2"/>
    <n v="0.89"/>
    <x v="0"/>
    <n v="200"/>
    <n v="60"/>
    <n v="0.6"/>
    <n v="60"/>
    <n v="44656"/>
    <n v="234"/>
    <s v="Processor"/>
    <s v="No"/>
    <n v="2926416"/>
    <n v="39.398789393188729"/>
    <n v="99.99326842297998"/>
    <n v="1755849.5999999999"/>
    <n v="1170566.4000000001"/>
    <n v="2971072"/>
  </r>
  <r>
    <s v="F0545"/>
    <x v="0"/>
    <s v="Central"/>
    <x v="3"/>
    <x v="1"/>
    <x v="1"/>
    <n v="1.71"/>
    <n v="9379"/>
    <n v="7696"/>
    <n v="3.3"/>
    <x v="0"/>
    <n v="1.43"/>
    <x v="0"/>
    <n v="459"/>
    <n v="2"/>
    <n v="0.1794"/>
    <n v="17.940000000000001"/>
    <n v="25814"/>
    <n v="226"/>
    <s v="Local Market"/>
    <s v="No"/>
    <n v="1695631"/>
    <n v="80.82946586152913"/>
    <n v="99.973336354051384"/>
    <n v="304196.2013999999"/>
    <n v="1391434.7986000001"/>
    <n v="1721445"/>
  </r>
  <r>
    <s v="F0179"/>
    <x v="2"/>
    <s v="Mono"/>
    <x v="0"/>
    <x v="0"/>
    <x v="4"/>
    <n v="0.2"/>
    <n v="637"/>
    <n v="254"/>
    <n v="3.1"/>
    <x v="2"/>
    <n v="0.89"/>
    <x v="2"/>
    <n v="200"/>
    <n v="60"/>
    <n v="0.6"/>
    <n v="60"/>
    <n v="3534"/>
    <n v="238"/>
    <s v="Local Market"/>
    <s v="Yes"/>
    <n v="56114"/>
    <n v="37.630096566523605"/>
    <n v="99.664699570815458"/>
    <n v="33668.399999999994"/>
    <n v="22445.600000000002"/>
    <n v="59648"/>
  </r>
  <r>
    <s v="F0001"/>
    <x v="1"/>
    <s v="Kano"/>
    <x v="1"/>
    <x v="0"/>
    <x v="3"/>
    <n v="1.1399999999999999"/>
    <n v="2556"/>
    <n v="2072"/>
    <n v="24.3"/>
    <x v="0"/>
    <n v="1.91"/>
    <x v="2"/>
    <n v="4065"/>
    <n v="14"/>
    <n v="0.18920000000000001"/>
    <n v="18.920000000000002"/>
    <n v="23728"/>
    <n v="322"/>
    <s v="Processor"/>
    <s v="No"/>
    <n v="632720"/>
    <n v="78.149278541483852"/>
    <n v="99.380758262649891"/>
    <n v="119710.62400000001"/>
    <n v="513009.37599999999"/>
    <n v="656448"/>
  </r>
  <r>
    <s v="F0304"/>
    <x v="2"/>
    <s v="Borgou"/>
    <x v="2"/>
    <x v="1"/>
    <x v="5"/>
    <n v="1.7"/>
    <n v="3418"/>
    <n v="1367"/>
    <n v="20.2"/>
    <x v="0"/>
    <n v="0.61"/>
    <x v="0"/>
    <n v="2727"/>
    <n v="60"/>
    <n v="0.6"/>
    <n v="60"/>
    <n v="24841"/>
    <n v="172"/>
    <s v="Processor"/>
    <s v="Yes"/>
    <n v="205205"/>
    <n v="35.680689948966723"/>
    <n v="98.814584909105136"/>
    <n v="123123"/>
    <n v="82082"/>
    <n v="230046"/>
  </r>
  <r>
    <s v="F0710"/>
    <x v="1"/>
    <s v="Kaduna"/>
    <x v="1"/>
    <x v="0"/>
    <x v="2"/>
    <n v="8.42"/>
    <n v="58449"/>
    <n v="46887"/>
    <n v="20.399999999999999"/>
    <x v="0"/>
    <n v="1.73"/>
    <x v="0"/>
    <n v="2787"/>
    <n v="14"/>
    <n v="0.1978"/>
    <n v="19.78"/>
    <n v="89039"/>
    <n v="100"/>
    <s v="Local Market"/>
    <s v="Yes"/>
    <n v="4549987"/>
    <n v="78.680299946583617"/>
    <n v="99.939922733780747"/>
    <n v="899987.42859999975"/>
    <n v="3649999.5714000002"/>
    <n v="4639026"/>
  </r>
  <r>
    <s v="F0868"/>
    <x v="1"/>
    <s v="Katsina"/>
    <x v="1"/>
    <x v="0"/>
    <x v="3"/>
    <n v="2.4"/>
    <n v="6756"/>
    <n v="4302"/>
    <n v="42"/>
    <x v="0"/>
    <n v="1.44"/>
    <x v="0"/>
    <n v="6094"/>
    <n v="30"/>
    <n v="0.36310000000000003"/>
    <n v="36.31"/>
    <n v="48647"/>
    <n v="361"/>
    <s v="Local Market"/>
    <s v="Yes"/>
    <n v="1482751"/>
    <n v="61.666798043356465"/>
    <n v="99.602062951629819"/>
    <n v="538386.88809999998"/>
    <n v="944364.11190000002"/>
    <n v="1531398"/>
  </r>
  <r>
    <s v="F0603"/>
    <x v="2"/>
    <s v="Atlantique"/>
    <x v="1"/>
    <x v="1"/>
    <x v="5"/>
    <n v="0.84"/>
    <n v="1008"/>
    <n v="654"/>
    <n v="21.9"/>
    <x v="0"/>
    <n v="0.97"/>
    <x v="2"/>
    <n v="2952"/>
    <n v="30"/>
    <n v="0.35100000000000003"/>
    <n v="35.1"/>
    <n v="10859"/>
    <n v="210"/>
    <s v="Local Market"/>
    <s v="No"/>
    <n v="122156"/>
    <n v="59.601732135473448"/>
    <n v="97.780701424651355"/>
    <n v="42876.755999999994"/>
    <n v="79279.244000000006"/>
    <n v="133015"/>
  </r>
  <r>
    <s v="F0837"/>
    <x v="3"/>
    <s v="Abidjan"/>
    <x v="1"/>
    <x v="0"/>
    <x v="6"/>
    <n v="1.41"/>
    <n v="19284"/>
    <n v="14565"/>
    <n v="10.7"/>
    <x v="4"/>
    <n v="0.33"/>
    <x v="2"/>
    <n v="2312"/>
    <n v="7"/>
    <n v="0.2447"/>
    <n v="24.47"/>
    <n v="26717"/>
    <n v="300"/>
    <s v="Local Market"/>
    <s v="No"/>
    <n v="4296776"/>
    <n v="75.063262801628213"/>
    <n v="99.946524719711576"/>
    <n v="1051421.0872"/>
    <n v="3245354.9128"/>
    <n v="4323493"/>
  </r>
  <r>
    <s v="F1006"/>
    <x v="4"/>
    <s v="Eastern"/>
    <x v="0"/>
    <x v="1"/>
    <x v="5"/>
    <n v="2.61"/>
    <n v="2507"/>
    <n v="1496"/>
    <n v="10.5"/>
    <x v="1"/>
    <n v="0.28999999999999998"/>
    <x v="0"/>
    <n v="2241"/>
    <n v="30"/>
    <n v="0.40310000000000001"/>
    <n v="40.31"/>
    <n v="41120"/>
    <n v="246"/>
    <s v="Processor"/>
    <s v="No"/>
    <n v="320975"/>
    <n v="52.911522528618185"/>
    <n v="99.381101644596029"/>
    <n v="129385.02249999999"/>
    <n v="191589.97750000001"/>
    <n v="362095"/>
  </r>
  <r>
    <s v="F1319"/>
    <x v="2"/>
    <s v="Mono"/>
    <x v="1"/>
    <x v="0"/>
    <x v="4"/>
    <n v="4.41"/>
    <n v="10294"/>
    <n v="4117"/>
    <n v="5.6"/>
    <x v="2"/>
    <n v="0.54"/>
    <x v="1"/>
    <n v="200"/>
    <n v="60"/>
    <n v="0.6"/>
    <n v="60"/>
    <n v="51192"/>
    <n v="235"/>
    <s v="Local Market"/>
    <s v="Yes"/>
    <n v="906429"/>
    <n v="37.861701027859667"/>
    <n v="99.979114910804995"/>
    <n v="543857.39999999991"/>
    <n v="362571.60000000003"/>
    <n v="957621"/>
  </r>
  <r>
    <s v="F1094"/>
    <x v="4"/>
    <s v="Ashanti"/>
    <x v="4"/>
    <x v="1"/>
    <x v="5"/>
    <n v="1.62"/>
    <n v="1620"/>
    <n v="982"/>
    <n v="49"/>
    <x v="1"/>
    <n v="2.39"/>
    <x v="0"/>
    <n v="12912"/>
    <n v="30"/>
    <n v="0.39369999999999999"/>
    <n v="39.369999999999997"/>
    <n v="22428"/>
    <n v="262"/>
    <s v="Processor"/>
    <s v="No"/>
    <n v="219372"/>
    <n v="55.006304218362288"/>
    <n v="94.660049627791565"/>
    <n v="86366.756399999984"/>
    <n v="133005.24360000002"/>
    <n v="241800"/>
  </r>
  <r>
    <s v="F0250"/>
    <x v="1"/>
    <s v="Rivers"/>
    <x v="3"/>
    <x v="1"/>
    <x v="5"/>
    <n v="0.71"/>
    <n v="685"/>
    <n v="544"/>
    <n v="20.399999999999999"/>
    <x v="1"/>
    <n v="1.45"/>
    <x v="2"/>
    <n v="5807"/>
    <n v="14"/>
    <n v="0.20469999999999999"/>
    <n v="20.47"/>
    <n v="10460"/>
    <n v="182"/>
    <s v="Processor"/>
    <s v="No"/>
    <n v="81751"/>
    <n v="70.50847545303705"/>
    <n v="93.70248668813916"/>
    <n v="16734.429700000001"/>
    <n v="65016.570299999999"/>
    <n v="92211"/>
  </r>
  <r>
    <s v="F0485"/>
    <x v="0"/>
    <s v="Central"/>
    <x v="3"/>
    <x v="0"/>
    <x v="7"/>
    <n v="1.48"/>
    <n v="41650"/>
    <n v="25956"/>
    <n v="34.200000000000003"/>
    <x v="4"/>
    <n v="1.65"/>
    <x v="0"/>
    <n v="5536"/>
    <n v="7"/>
    <n v="0.37680000000000002"/>
    <n v="37.68"/>
    <n v="32760"/>
    <n v="289"/>
    <s v="Export"/>
    <s v="No"/>
    <n v="7387976"/>
    <n v="62.044878610423545"/>
    <n v="99.925398235431089"/>
    <n v="2783789.3568000002"/>
    <n v="4604186.6431999998"/>
    <n v="7420736"/>
  </r>
  <r>
    <s v="F0254"/>
    <x v="3"/>
    <s v="Bouaké"/>
    <x v="0"/>
    <x v="0"/>
    <x v="6"/>
    <n v="0.45"/>
    <n v="6379"/>
    <n v="4949"/>
    <n v="61.6"/>
    <x v="0"/>
    <n v="2.35"/>
    <x v="1"/>
    <n v="9946"/>
    <n v="4"/>
    <n v="0.22409999999999999"/>
    <n v="22.41"/>
    <n v="13731"/>
    <n v="360"/>
    <s v="Local Market"/>
    <s v="No"/>
    <n v="1740147"/>
    <n v="76.982552794436103"/>
    <n v="99.43291380586335"/>
    <n v="389966.94270000001"/>
    <n v="1350180.0573"/>
    <n v="1753878"/>
  </r>
  <r>
    <s v="F0624"/>
    <x v="1"/>
    <s v="Ogun"/>
    <x v="4"/>
    <x v="0"/>
    <x v="7"/>
    <n v="3.01"/>
    <n v="70689"/>
    <n v="45926"/>
    <n v="67.599999999999994"/>
    <x v="1"/>
    <n v="3.07"/>
    <x v="0"/>
    <n v="20097"/>
    <n v="7"/>
    <n v="0.3503"/>
    <n v="35.03"/>
    <n v="113189"/>
    <n v="468"/>
    <s v="Local Market"/>
    <s v="Yes"/>
    <n v="21145149"/>
    <n v="64.624070354418109"/>
    <n v="99.905462976456576"/>
    <n v="7407145.6947000008"/>
    <n v="13738003.305299999"/>
    <n v="21258338"/>
  </r>
  <r>
    <s v="F1460"/>
    <x v="3"/>
    <s v="Yamoussoukro"/>
    <x v="2"/>
    <x v="0"/>
    <x v="7"/>
    <n v="7.09"/>
    <n v="138103"/>
    <n v="97334"/>
    <n v="39.5"/>
    <x v="4"/>
    <n v="1.93"/>
    <x v="0"/>
    <n v="8252"/>
    <n v="4"/>
    <n v="0.29520000000000002"/>
    <n v="29.52"/>
    <n v="274406"/>
    <n v="334"/>
    <s v="Local Market"/>
    <s v="No"/>
    <n v="31901803"/>
    <n v="69.878930592475953"/>
    <n v="99.974353722031083"/>
    <n v="9417412.2456"/>
    <n v="22484390.7544"/>
    <n v="32176209"/>
  </r>
  <r>
    <s v="F1407"/>
    <x v="3"/>
    <s v="Bouaké"/>
    <x v="1"/>
    <x v="1"/>
    <x v="1"/>
    <n v="0.88"/>
    <n v="9296"/>
    <n v="7076"/>
    <n v="11.6"/>
    <x v="1"/>
    <n v="0.56999999999999995"/>
    <x v="0"/>
    <n v="2617"/>
    <n v="7"/>
    <n v="0.23879999999999998"/>
    <n v="23.88"/>
    <n v="20963"/>
    <n v="234"/>
    <s v="Local Market"/>
    <s v="Yes"/>
    <n v="1615647"/>
    <n v="75.144994616921565"/>
    <n v="99.840096296613126"/>
    <n v="385816.50359999994"/>
    <n v="1229830.4964000001"/>
    <n v="1636610"/>
  </r>
  <r>
    <s v="F0387"/>
    <x v="2"/>
    <s v="Zou"/>
    <x v="4"/>
    <x v="0"/>
    <x v="6"/>
    <n v="1.6"/>
    <n v="17189"/>
    <n v="13431"/>
    <n v="32"/>
    <x v="1"/>
    <n v="1.43"/>
    <x v="0"/>
    <n v="7444"/>
    <n v="7"/>
    <n v="0.21859999999999999"/>
    <n v="21.86"/>
    <n v="52339"/>
    <n v="273"/>
    <s v="Local Market"/>
    <s v="No"/>
    <n v="3570214"/>
    <n v="77.011025638548276"/>
    <n v="99.794509562731037"/>
    <n v="780448.78040000005"/>
    <n v="2789765.2196"/>
    <n v="3622553"/>
  </r>
  <r>
    <s v="F0314"/>
    <x v="0"/>
    <s v="Lomé"/>
    <x v="2"/>
    <x v="0"/>
    <x v="3"/>
    <n v="0.92"/>
    <n v="2466"/>
    <n v="1977"/>
    <n v="6.7"/>
    <x v="2"/>
    <n v="1.32"/>
    <x v="1"/>
    <n v="218"/>
    <n v="14"/>
    <n v="0.19789999999999999"/>
    <n v="19.79"/>
    <n v="15905"/>
    <n v="370"/>
    <s v="Local Market"/>
    <s v="No"/>
    <n v="708053"/>
    <n v="78.447825882164452"/>
    <n v="99.969887755919544"/>
    <n v="140123.68869999994"/>
    <n v="567929.31130000006"/>
    <n v="723958"/>
  </r>
  <r>
    <s v="F0607"/>
    <x v="0"/>
    <s v="Savanes"/>
    <x v="2"/>
    <x v="0"/>
    <x v="1"/>
    <n v="5.79"/>
    <n v="32276"/>
    <n v="26317"/>
    <n v="37.1"/>
    <x v="1"/>
    <n v="2.4300000000000002"/>
    <x v="0"/>
    <n v="6468"/>
    <n v="2"/>
    <n v="0.18460000000000001"/>
    <n v="18.46"/>
    <n v="127766"/>
    <n v="259"/>
    <s v="Local Market"/>
    <s v="No"/>
    <n v="6613708"/>
    <n v="79.994634751984506"/>
    <n v="99.904056590591324"/>
    <n v="1220890.4967999998"/>
    <n v="5392817.5032000002"/>
    <n v="6741474"/>
  </r>
  <r>
    <s v="F0577"/>
    <x v="1"/>
    <s v="Lagos"/>
    <x v="0"/>
    <x v="0"/>
    <x v="2"/>
    <n v="8.3800000000000008"/>
    <n v="109008"/>
    <n v="90988"/>
    <n v="4.7"/>
    <x v="2"/>
    <n v="0.23"/>
    <x v="0"/>
    <n v="200"/>
    <n v="7"/>
    <n v="0.1653"/>
    <n v="16.53"/>
    <n v="61703"/>
    <n v="107"/>
    <s v="Local Market"/>
    <s v="No"/>
    <n v="9576456"/>
    <n v="82.935629337511443"/>
    <n v="99.997924914913725"/>
    <n v="1582988.1768000005"/>
    <n v="7993467.8231999995"/>
    <n v="9638159"/>
  </r>
  <r>
    <s v="F0381"/>
    <x v="4"/>
    <s v="Greater Accra"/>
    <x v="1"/>
    <x v="1"/>
    <x v="5"/>
    <n v="2.21"/>
    <n v="2561"/>
    <n v="2039"/>
    <n v="12.8"/>
    <x v="1"/>
    <n v="1.47"/>
    <x v="2"/>
    <n v="3166"/>
    <n v="14"/>
    <n v="0.2036"/>
    <n v="20.36"/>
    <n v="19726"/>
    <n v="192"/>
    <s v="Local Market"/>
    <s v="Yes"/>
    <n v="364682"/>
    <n v="75.553251961457619"/>
    <n v="99.176395912676114"/>
    <n v="74249.255200000014"/>
    <n v="290432.74479999999"/>
    <n v="384408"/>
  </r>
  <r>
    <s v="F1155"/>
    <x v="1"/>
    <s v="Rivers"/>
    <x v="4"/>
    <x v="0"/>
    <x v="0"/>
    <n v="0.54"/>
    <n v="3460"/>
    <n v="2965"/>
    <n v="1.7"/>
    <x v="2"/>
    <n v="0.56999999999999995"/>
    <x v="2"/>
    <n v="200"/>
    <n v="7"/>
    <n v="0.1429"/>
    <n v="14.29"/>
    <n v="6562"/>
    <n v="334"/>
    <s v="Local Market"/>
    <s v="No"/>
    <n v="973645"/>
    <n v="85.136214034382533"/>
    <n v="99.979596146528237"/>
    <n v="139133.87050000008"/>
    <n v="834511.12949999992"/>
    <n v="980207"/>
  </r>
  <r>
    <s v="F0869"/>
    <x v="3"/>
    <s v="Yamoussoukro"/>
    <x v="1"/>
    <x v="1"/>
    <x v="6"/>
    <n v="5.0599999999999996"/>
    <n v="39315"/>
    <n v="32509"/>
    <n v="11.2"/>
    <x v="1"/>
    <n v="0.53"/>
    <x v="1"/>
    <n v="3223"/>
    <n v="2"/>
    <n v="0.17309999999999998"/>
    <n v="17.309999999999999"/>
    <n v="155265"/>
    <n v="352"/>
    <s v="Local Market"/>
    <s v="Yes"/>
    <n v="11170249"/>
    <n v="81.55637702712653"/>
    <n v="99.97154213044989"/>
    <n v="1933570.1019000001"/>
    <n v="9236678.8980999999"/>
    <n v="11325514"/>
  </r>
  <r>
    <s v="F0363"/>
    <x v="2"/>
    <s v="Ouémé"/>
    <x v="1"/>
    <x v="0"/>
    <x v="0"/>
    <n v="4.07"/>
    <n v="39190"/>
    <n v="33460"/>
    <n v="13"/>
    <x v="0"/>
    <n v="0.9"/>
    <x v="2"/>
    <n v="1414"/>
    <n v="7"/>
    <n v="0.1462"/>
    <n v="14.62"/>
    <n v="43752"/>
    <n v="232"/>
    <s v="Local Market"/>
    <s v="No"/>
    <n v="7639927"/>
    <n v="84.893833703880659"/>
    <n v="99.981597357203498"/>
    <n v="1116957.3273999998"/>
    <n v="6522969.6726000002"/>
    <n v="7683679"/>
  </r>
  <r>
    <s v="F0434"/>
    <x v="4"/>
    <s v="Ashanti"/>
    <x v="3"/>
    <x v="1"/>
    <x v="5"/>
    <n v="0.99"/>
    <n v="1930"/>
    <n v="1477"/>
    <n v="8.6999999999999993"/>
    <x v="0"/>
    <n v="0.43"/>
    <x v="0"/>
    <n v="1085"/>
    <n v="14"/>
    <n v="0.23420000000000002"/>
    <n v="23.42"/>
    <n v="12455"/>
    <n v="207"/>
    <s v="Export"/>
    <s v="No"/>
    <n v="289142"/>
    <n v="73.417488768124343"/>
    <n v="99.640248410959003"/>
    <n v="67717.056400000001"/>
    <n v="221424.9436"/>
    <n v="301597"/>
  </r>
  <r>
    <s v="F0787"/>
    <x v="2"/>
    <s v="Borgou"/>
    <x v="3"/>
    <x v="0"/>
    <x v="5"/>
    <n v="1.81"/>
    <n v="2821"/>
    <n v="1793"/>
    <n v="33.5"/>
    <x v="0"/>
    <n v="1.26"/>
    <x v="0"/>
    <n v="5004"/>
    <n v="30"/>
    <n v="0.36420000000000002"/>
    <n v="36.42"/>
    <n v="15231"/>
    <n v="202"/>
    <s v="Local Market"/>
    <s v="Yes"/>
    <n v="338330"/>
    <n v="60.841046948051392"/>
    <n v="98.584685528098404"/>
    <n v="123219.78600000002"/>
    <n v="215110.21399999998"/>
    <n v="353561"/>
  </r>
  <r>
    <s v="F0668"/>
    <x v="4"/>
    <s v="Ashanti"/>
    <x v="3"/>
    <x v="0"/>
    <x v="4"/>
    <n v="2.54"/>
    <n v="4943"/>
    <n v="4136"/>
    <n v="60.3"/>
    <x v="1"/>
    <n v="2.94"/>
    <x v="0"/>
    <n v="14425"/>
    <n v="7"/>
    <n v="0.16320000000000001"/>
    <n v="16.32"/>
    <n v="57297"/>
    <n v="222"/>
    <s v="Local Market"/>
    <s v="No"/>
    <n v="837289"/>
    <n v="78.320411363468679"/>
    <n v="98.387522272872602"/>
    <n v="136645.56480000005"/>
    <n v="700643.43519999995"/>
    <n v="894586"/>
  </r>
  <r>
    <s v="F0376"/>
    <x v="0"/>
    <s v="Plateaux"/>
    <x v="2"/>
    <x v="0"/>
    <x v="6"/>
    <n v="2.3199999999999998"/>
    <n v="36504"/>
    <n v="29480"/>
    <n v="48.1"/>
    <x v="4"/>
    <n v="1.96"/>
    <x v="1"/>
    <n v="8757"/>
    <n v="1"/>
    <n v="0.19239999999999999"/>
    <n v="19.239999999999998"/>
    <n v="51873"/>
    <n v="334"/>
    <s v="Export"/>
    <s v="Yes"/>
    <n v="9687227"/>
    <n v="80.329851066320302"/>
    <n v="99.910084094012802"/>
    <n v="1863822.4748"/>
    <n v="7823404.5252"/>
    <n v="9739100"/>
  </r>
  <r>
    <s v="F1466"/>
    <x v="4"/>
    <s v="Eastern"/>
    <x v="4"/>
    <x v="0"/>
    <x v="6"/>
    <n v="0.88"/>
    <n v="17436"/>
    <n v="13352"/>
    <n v="25.2"/>
    <x v="1"/>
    <n v="0.89"/>
    <x v="0"/>
    <n v="6558"/>
    <n v="3"/>
    <n v="0.23420000000000002"/>
    <n v="23.42"/>
    <n v="21322"/>
    <n v="359"/>
    <s v="Local Market"/>
    <s v="No"/>
    <n v="4717555"/>
    <n v="76.235437615283104"/>
    <n v="99.86161278294415"/>
    <n v="1104851.3810000001"/>
    <n v="3612703.6189999999"/>
    <n v="4738877"/>
  </r>
  <r>
    <s v="F1191"/>
    <x v="0"/>
    <s v="Plateaux"/>
    <x v="2"/>
    <x v="1"/>
    <x v="4"/>
    <n v="2.54"/>
    <n v="4442"/>
    <n v="3686"/>
    <n v="8.3000000000000007"/>
    <x v="2"/>
    <n v="0.33"/>
    <x v="1"/>
    <n v="285"/>
    <n v="7"/>
    <n v="0.17010000000000003"/>
    <n v="17.010000000000002"/>
    <n v="44883"/>
    <n v="211"/>
    <s v="Local Market"/>
    <s v="Yes"/>
    <n v="724801"/>
    <n v="78.1505591775326"/>
    <n v="99.962971817005425"/>
    <n v="123288.65009999997"/>
    <n v="601512.34990000003"/>
    <n v="769684"/>
  </r>
  <r>
    <s v="F1084"/>
    <x v="3"/>
    <s v="Abidjan"/>
    <x v="3"/>
    <x v="1"/>
    <x v="7"/>
    <n v="1.05"/>
    <n v="20179"/>
    <n v="14599"/>
    <n v="18.7"/>
    <x v="1"/>
    <n v="1.79"/>
    <x v="0"/>
    <n v="5029"/>
    <n v="1"/>
    <n v="0.27649999999999997"/>
    <n v="27.65"/>
    <n v="22155"/>
    <n v="425"/>
    <s v="Local Market"/>
    <s v="Yes"/>
    <n v="6115346"/>
    <n v="72.088832751310349"/>
    <n v="99.918061113146862"/>
    <n v="1690893.1689999998"/>
    <n v="4424452.8310000002"/>
    <n v="6137501"/>
  </r>
  <r>
    <s v="F0612"/>
    <x v="1"/>
    <s v="Ogun"/>
    <x v="0"/>
    <x v="0"/>
    <x v="0"/>
    <n v="1.77"/>
    <n v="16196"/>
    <n v="12545"/>
    <n v="1.9"/>
    <x v="2"/>
    <n v="1.37"/>
    <x v="0"/>
    <n v="200"/>
    <n v="14"/>
    <n v="0.22539999999999999"/>
    <n v="22.54"/>
    <n v="18347"/>
    <n v="272"/>
    <s v="Local Market"/>
    <s v="No"/>
    <n v="3359571"/>
    <n v="77.03927971608546"/>
    <n v="99.99407919315982"/>
    <n v="757247.30340000009"/>
    <n v="2602323.6965999999"/>
    <n v="3377918"/>
  </r>
  <r>
    <s v="F0261"/>
    <x v="4"/>
    <s v="Ashanti"/>
    <x v="4"/>
    <x v="0"/>
    <x v="3"/>
    <n v="4.26"/>
    <n v="9882"/>
    <n v="8038"/>
    <n v="91.8"/>
    <x v="1"/>
    <n v="3.19"/>
    <x v="0"/>
    <n v="25712"/>
    <n v="14"/>
    <n v="0.18659999999999999"/>
    <n v="18.66"/>
    <n v="73603"/>
    <n v="371"/>
    <s v="Processor"/>
    <s v="No"/>
    <n v="2852963"/>
    <n v="79.294302749365642"/>
    <n v="99.12142763908281"/>
    <n v="532362.89580000006"/>
    <n v="2320600.1041999999"/>
    <n v="2926566"/>
  </r>
  <r>
    <s v="F1245"/>
    <x v="1"/>
    <s v="Lagos"/>
    <x v="0"/>
    <x v="1"/>
    <x v="5"/>
    <n v="0.93"/>
    <n v="1392"/>
    <n v="556"/>
    <n v="10.3"/>
    <x v="0"/>
    <n v="1.1299999999999999"/>
    <x v="2"/>
    <n v="1584"/>
    <n v="60"/>
    <n v="0.6"/>
    <n v="60"/>
    <n v="12886"/>
    <n v="271"/>
    <s v="Processor"/>
    <s v="No"/>
    <n v="134700"/>
    <n v="36.507527814291329"/>
    <n v="98.92672746737496"/>
    <n v="80820"/>
    <n v="53880"/>
    <n v="147586"/>
  </r>
  <r>
    <s v="F0036"/>
    <x v="1"/>
    <s v="Ogun"/>
    <x v="0"/>
    <x v="0"/>
    <x v="4"/>
    <n v="2.16"/>
    <n v="3970"/>
    <n v="3073"/>
    <n v="6.8"/>
    <x v="0"/>
    <n v="0.57999999999999996"/>
    <x v="0"/>
    <n v="992"/>
    <n v="14"/>
    <n v="0.22570000000000001"/>
    <n v="22.57"/>
    <n v="26593"/>
    <n v="284"/>
    <s v="Local Market"/>
    <s v="No"/>
    <n v="836420"/>
    <n v="75.044061445192582"/>
    <n v="99.885053875202345"/>
    <n v="188779.99400000006"/>
    <n v="647640.00599999994"/>
    <n v="863013"/>
  </r>
  <r>
    <s v="F0101"/>
    <x v="2"/>
    <s v="Atlantique"/>
    <x v="0"/>
    <x v="1"/>
    <x v="3"/>
    <n v="2.88"/>
    <n v="7747"/>
    <n v="6720"/>
    <n v="18.7"/>
    <x v="1"/>
    <n v="1.25"/>
    <x v="0"/>
    <n v="4122"/>
    <n v="7"/>
    <n v="0.13250000000000001"/>
    <n v="13.25"/>
    <n v="88147"/>
    <n v="343"/>
    <s v="Local Market"/>
    <s v="Yes"/>
    <n v="2189642"/>
    <n v="83.392905795927533"/>
    <n v="99.819035037924934"/>
    <n v="290127.56500000018"/>
    <n v="1899514.4349999998"/>
    <n v="2277789"/>
  </r>
  <r>
    <s v="F0499"/>
    <x v="2"/>
    <s v="Zou"/>
    <x v="4"/>
    <x v="1"/>
    <x v="5"/>
    <n v="2.31"/>
    <n v="2199"/>
    <n v="1826"/>
    <n v="43.8"/>
    <x v="1"/>
    <n v="2.33"/>
    <x v="1"/>
    <n v="9348"/>
    <n v="7"/>
    <n v="0.16940000000000002"/>
    <n v="16.940000000000001"/>
    <n v="27402"/>
    <n v="204"/>
    <s v="Local Market"/>
    <s v="No"/>
    <n v="332029"/>
    <n v="76.7277411798092"/>
    <n v="97.39922266026025"/>
    <n v="56245.71259999997"/>
    <n v="275783.28740000003"/>
    <n v="359431"/>
  </r>
  <r>
    <s v="F0239"/>
    <x v="1"/>
    <s v="Enugu"/>
    <x v="4"/>
    <x v="0"/>
    <x v="1"/>
    <n v="1.96"/>
    <n v="18832"/>
    <n v="15223"/>
    <n v="118.9"/>
    <x v="1"/>
    <n v="4.3499999999999996"/>
    <x v="0"/>
    <n v="29105"/>
    <n v="2"/>
    <n v="0.19159999999999999"/>
    <n v="19.16"/>
    <n v="37700"/>
    <n v="336"/>
    <s v="Local Market"/>
    <s v="No"/>
    <n v="4996974"/>
    <n v="80.234664282136237"/>
    <n v="99.421908945842375"/>
    <n v="957420.21840000013"/>
    <n v="4039553.7815999999"/>
    <n v="5034674"/>
  </r>
  <r>
    <s v="F0908"/>
    <x v="0"/>
    <s v="Kara"/>
    <x v="4"/>
    <x v="0"/>
    <x v="6"/>
    <n v="0.84"/>
    <n v="12130"/>
    <n v="9986"/>
    <n v="26.7"/>
    <x v="2"/>
    <n v="1.35"/>
    <x v="0"/>
    <n v="816"/>
    <n v="4"/>
    <n v="0.17670000000000002"/>
    <n v="17.670000000000002"/>
    <n v="22766"/>
    <n v="276"/>
    <s v="Local Market"/>
    <s v="No"/>
    <n v="2704993"/>
    <n v="81.642870095928558"/>
    <n v="99.970085333784979"/>
    <n v="477972.2631000001"/>
    <n v="2227020.7368999999"/>
    <n v="2727759"/>
  </r>
  <r>
    <s v="F0152"/>
    <x v="1"/>
    <s v="Kano"/>
    <x v="2"/>
    <x v="1"/>
    <x v="2"/>
    <n v="3.01"/>
    <n v="36849"/>
    <n v="27176"/>
    <n v="13.3"/>
    <x v="1"/>
    <n v="0.76"/>
    <x v="0"/>
    <n v="3420"/>
    <n v="14"/>
    <n v="0.26250000000000001"/>
    <n v="26.25"/>
    <n v="26916"/>
    <n v="113"/>
    <s v="Local Market"/>
    <s v="Yes"/>
    <n v="3009844"/>
    <n v="73.096324701326424"/>
    <n v="99.887379970758303"/>
    <n v="790084.04999999981"/>
    <n v="2219759.9500000002"/>
    <n v="3036760"/>
  </r>
  <r>
    <s v="F0247"/>
    <x v="3"/>
    <s v="Bouaké"/>
    <x v="1"/>
    <x v="1"/>
    <x v="4"/>
    <n v="1.69"/>
    <n v="4008"/>
    <n v="3823"/>
    <n v="37.9"/>
    <x v="1"/>
    <n v="1.35"/>
    <x v="0"/>
    <n v="9569"/>
    <n v="1"/>
    <n v="4.5999999999999999E-2"/>
    <n v="4.5999999999999996"/>
    <n v="19960"/>
    <n v="212"/>
    <s v="Processor"/>
    <s v="Yes"/>
    <n v="772843"/>
    <n v="92.998162469112742"/>
    <n v="98.793016676273922"/>
    <n v="35550.778000000049"/>
    <n v="737292.22199999995"/>
    <n v="792803"/>
  </r>
  <r>
    <s v="F1138"/>
    <x v="2"/>
    <s v="Atlantique"/>
    <x v="3"/>
    <x v="1"/>
    <x v="6"/>
    <n v="3.96"/>
    <n v="47898"/>
    <n v="38251"/>
    <n v="12.5"/>
    <x v="0"/>
    <n v="1.45"/>
    <x v="0"/>
    <n v="1825"/>
    <n v="7"/>
    <n v="0.2014"/>
    <n v="20.14"/>
    <n v="84510"/>
    <n v="313"/>
    <s v="Local Market"/>
    <s v="Yes"/>
    <n v="11766503"/>
    <n v="79.290515467327566"/>
    <n v="99.984600472550326"/>
    <n v="2369773.7041999996"/>
    <n v="9396729.2958000004"/>
    <n v="11851013"/>
  </r>
  <r>
    <s v="F0523"/>
    <x v="1"/>
    <s v="Katsina"/>
    <x v="0"/>
    <x v="1"/>
    <x v="1"/>
    <n v="1.53"/>
    <n v="16477"/>
    <n v="13010"/>
    <n v="17.100000000000001"/>
    <x v="1"/>
    <n v="1.55"/>
    <x v="0"/>
    <n v="4353"/>
    <n v="2"/>
    <n v="0.2104"/>
    <n v="21.04"/>
    <n v="18515"/>
    <n v="263"/>
    <s v="Local Market"/>
    <s v="No"/>
    <n v="3364546"/>
    <n v="78.527863423095241"/>
    <n v="99.871329544456927"/>
    <n v="707900.47839999991"/>
    <n v="2656645.5216000001"/>
    <n v="3383061"/>
  </r>
  <r>
    <s v="F0512"/>
    <x v="2"/>
    <s v="Atlantique"/>
    <x v="1"/>
    <x v="0"/>
    <x v="4"/>
    <n v="1.76"/>
    <n v="3194"/>
    <n v="2537"/>
    <n v="42.2"/>
    <x v="1"/>
    <n v="2.5499999999999998"/>
    <x v="0"/>
    <n v="9108"/>
    <n v="14"/>
    <n v="0.20550000000000002"/>
    <n v="20.55"/>
    <n v="34418"/>
    <n v="227"/>
    <s v="Processor"/>
    <s v="No"/>
    <n v="526615"/>
    <n v="74.575937155211903"/>
    <n v="98.376566084347985"/>
    <n v="108219.38250000001"/>
    <n v="418395.61749999999"/>
    <n v="561033"/>
  </r>
  <r>
    <s v="F1114"/>
    <x v="1"/>
    <s v="Rivers"/>
    <x v="3"/>
    <x v="1"/>
    <x v="0"/>
    <n v="1.97"/>
    <n v="15928"/>
    <n v="13800"/>
    <n v="22.1"/>
    <x v="1"/>
    <n v="1.52"/>
    <x v="0"/>
    <n v="5075"/>
    <n v="7"/>
    <n v="0.1336"/>
    <n v="13.36"/>
    <n v="36233"/>
    <n v="346"/>
    <s v="Processor"/>
    <s v="Yes"/>
    <n v="4685744"/>
    <n v="85.97518796893759"/>
    <n v="99.892523830590449"/>
    <n v="626015.39839999983"/>
    <n v="4059728.6016000002"/>
    <n v="4721977"/>
  </r>
  <r>
    <s v="F0751"/>
    <x v="0"/>
    <s v="Kara"/>
    <x v="4"/>
    <x v="0"/>
    <x v="7"/>
    <n v="2.4500000000000002"/>
    <n v="37996"/>
    <n v="26942"/>
    <n v="11.8"/>
    <x v="1"/>
    <n v="1.86"/>
    <x v="1"/>
    <n v="2424"/>
    <n v="2"/>
    <n v="0.29089999999999999"/>
    <n v="29.09"/>
    <n v="55008"/>
    <n v="358"/>
    <s v="Local Market"/>
    <s v="Yes"/>
    <n v="9491352"/>
    <n v="70.501402662376037"/>
    <n v="99.974608122886636"/>
    <n v="2761034.2967999997"/>
    <n v="6730317.7032000003"/>
    <n v="9546360"/>
  </r>
  <r>
    <s v="F1154"/>
    <x v="2"/>
    <s v="Mono"/>
    <x v="0"/>
    <x v="1"/>
    <x v="3"/>
    <n v="1.44"/>
    <n v="2549"/>
    <n v="1019"/>
    <n v="80.400000000000006"/>
    <x v="1"/>
    <n v="2.65"/>
    <x v="0"/>
    <n v="15653"/>
    <n v="60"/>
    <n v="0.6"/>
    <n v="60"/>
    <n v="38359"/>
    <n v="357"/>
    <s v="Processor"/>
    <s v="No"/>
    <n v="306134"/>
    <n v="35.546034317097877"/>
    <n v="95.456221171402618"/>
    <n v="183680.4"/>
    <n v="122453.6"/>
    <n v="344493"/>
  </r>
  <r>
    <s v="F0243"/>
    <x v="3"/>
    <s v="Korhogo"/>
    <x v="2"/>
    <x v="1"/>
    <x v="7"/>
    <n v="3.12"/>
    <n v="80656"/>
    <n v="57467"/>
    <n v="9.6999999999999993"/>
    <x v="2"/>
    <n v="0.56999999999999995"/>
    <x v="0"/>
    <n v="410"/>
    <n v="4"/>
    <n v="0.28749999999999998"/>
    <n v="28.75"/>
    <n v="61728"/>
    <n v="428"/>
    <s v="Export"/>
    <s v="No"/>
    <n v="24287780"/>
    <n v="71.069375405860356"/>
    <n v="99.998316187743924"/>
    <n v="6982736.75"/>
    <n v="17305043.25"/>
    <n v="24349508"/>
  </r>
  <r>
    <s v="F0031"/>
    <x v="0"/>
    <s v="Kara"/>
    <x v="3"/>
    <x v="0"/>
    <x v="6"/>
    <n v="0.35"/>
    <n v="5030"/>
    <n v="4099"/>
    <n v="5.0999999999999996"/>
    <x v="2"/>
    <n v="1.08"/>
    <x v="0"/>
    <n v="200"/>
    <n v="3"/>
    <n v="0.185"/>
    <n v="18.5"/>
    <n v="6846"/>
    <n v="295"/>
    <s v="Local Market"/>
    <s v="Yes"/>
    <n v="1190067"/>
    <n v="81.033843311919924"/>
    <n v="99.983290347752927"/>
    <n v="220162.39500000002"/>
    <n v="969904.60499999998"/>
    <n v="1196913"/>
  </r>
  <r>
    <s v="F0076"/>
    <x v="1"/>
    <s v="Kano"/>
    <x v="3"/>
    <x v="0"/>
    <x v="1"/>
    <n v="1.93"/>
    <n v="11917"/>
    <n v="8861"/>
    <n v="2.2999999999999998"/>
    <x v="4"/>
    <n v="1.31"/>
    <x v="0"/>
    <n v="538"/>
    <n v="4"/>
    <n v="0.25640000000000002"/>
    <n v="25.64"/>
    <n v="43639"/>
    <n v="293"/>
    <s v="Local Market"/>
    <s v="Yes"/>
    <n v="2526134"/>
    <n v="73.097244091209618"/>
    <n v="99.979064298675411"/>
    <n v="647700.7575999999"/>
    <n v="1878433.2424000001"/>
    <n v="2569773"/>
  </r>
  <r>
    <s v="F0242"/>
    <x v="3"/>
    <s v="Bouaké"/>
    <x v="1"/>
    <x v="1"/>
    <x v="5"/>
    <n v="0.35"/>
    <n v="443"/>
    <n v="376"/>
    <n v="13.9"/>
    <x v="0"/>
    <n v="1.83"/>
    <x v="1"/>
    <n v="2086"/>
    <n v="7"/>
    <n v="0.14980000000000002"/>
    <n v="14.98"/>
    <n v="3747"/>
    <n v="175"/>
    <s v="Local Market"/>
    <s v="Yes"/>
    <n v="59309"/>
    <n v="79.967825107840653"/>
    <n v="96.691829484902314"/>
    <n v="8884.4881999999998"/>
    <n v="50424.5118"/>
    <n v="63056"/>
  </r>
  <r>
    <s v="F0524"/>
    <x v="3"/>
    <s v="Abidjan"/>
    <x v="3"/>
    <x v="0"/>
    <x v="3"/>
    <n v="1.97"/>
    <n v="3838"/>
    <n v="3514"/>
    <n v="43.8"/>
    <x v="1"/>
    <n v="2.31"/>
    <x v="2"/>
    <n v="9817"/>
    <n v="3"/>
    <n v="8.43E-2"/>
    <n v="8.43"/>
    <n v="59817"/>
    <n v="379"/>
    <s v="Local Market"/>
    <s v="Yes"/>
    <n v="1248854"/>
    <n v="87.384499832272581"/>
    <n v="99.249849656636385"/>
    <n v="105278.39220000012"/>
    <n v="1143575.6077999999"/>
    <n v="1308671"/>
  </r>
  <r>
    <s v="F0564"/>
    <x v="2"/>
    <s v="Mono"/>
    <x v="2"/>
    <x v="0"/>
    <x v="3"/>
    <n v="0.6"/>
    <n v="1376"/>
    <n v="900"/>
    <n v="87.5"/>
    <x v="1"/>
    <n v="2.79"/>
    <x v="2"/>
    <n v="19797"/>
    <n v="30"/>
    <n v="0.3453"/>
    <n v="34.53"/>
    <n v="16618"/>
    <n v="371"/>
    <s v="Processor"/>
    <s v="No"/>
    <n v="294146"/>
    <n v="61.969013849738062"/>
    <n v="93.629570992779094"/>
    <n v="101568.61379999999"/>
    <n v="192577.38620000001"/>
    <n v="310764"/>
  </r>
  <r>
    <s v="F0495"/>
    <x v="2"/>
    <s v="Mono"/>
    <x v="0"/>
    <x v="0"/>
    <x v="6"/>
    <n v="1.25"/>
    <n v="13725"/>
    <n v="11323"/>
    <n v="45.1"/>
    <x v="1"/>
    <n v="2.5299999999999998"/>
    <x v="1"/>
    <n v="10825"/>
    <n v="3"/>
    <n v="0.17499999999999999"/>
    <n v="17.5"/>
    <n v="28316"/>
    <n v="358"/>
    <s v="Local Market"/>
    <s v="No"/>
    <n v="3973957"/>
    <n v="81.91631417946752"/>
    <n v="99.729528695318876"/>
    <n v="695442.47500000009"/>
    <n v="3278514.5249999999"/>
    <n v="4002273"/>
  </r>
  <r>
    <s v="F1155"/>
    <x v="1"/>
    <s v="Rivers"/>
    <x v="0"/>
    <x v="0"/>
    <x v="7"/>
    <n v="0.2"/>
    <n v="5336"/>
    <n v="3448"/>
    <n v="43"/>
    <x v="2"/>
    <n v="1.93"/>
    <x v="2"/>
    <n v="1577"/>
    <n v="7"/>
    <n v="0.35369999999999996"/>
    <n v="35.369999999999997"/>
    <n v="7074"/>
    <n v="425"/>
    <s v="Local Market"/>
    <s v="No"/>
    <n v="1442095"/>
    <n v="64.314513938677962"/>
    <n v="99.891179013627806"/>
    <n v="510069.0014999999"/>
    <n v="932025.9985000001"/>
    <n v="1449169"/>
  </r>
  <r>
    <s v="F0917"/>
    <x v="2"/>
    <s v="Atlantique"/>
    <x v="0"/>
    <x v="0"/>
    <x v="1"/>
    <n v="0.76"/>
    <n v="5734"/>
    <n v="4565"/>
    <n v="25.7"/>
    <x v="0"/>
    <n v="1.28"/>
    <x v="0"/>
    <n v="3665"/>
    <n v="2"/>
    <n v="0.20379999999999998"/>
    <n v="20.38"/>
    <n v="12792"/>
    <n v="249"/>
    <s v="Local Market"/>
    <s v="No"/>
    <n v="1108862"/>
    <n v="78.711966827560019"/>
    <n v="99.673250396289774"/>
    <n v="225986.07559999998"/>
    <n v="882875.92440000002"/>
    <n v="1121654"/>
  </r>
  <r>
    <s v="F1057"/>
    <x v="2"/>
    <s v="Mono"/>
    <x v="4"/>
    <x v="0"/>
    <x v="0"/>
    <n v="2.3199999999999998"/>
    <n v="21695"/>
    <n v="12311"/>
    <n v="37.299999999999997"/>
    <x v="1"/>
    <n v="1.51"/>
    <x v="1"/>
    <n v="8055"/>
    <n v="30"/>
    <n v="0.4325"/>
    <n v="43.25"/>
    <n v="42499"/>
    <n v="271"/>
    <s v="Processor"/>
    <s v="No"/>
    <n v="3252365"/>
    <n v="56.018006737152128"/>
    <n v="99.755528604519029"/>
    <n v="1406647.8625"/>
    <n v="1845717.1375"/>
    <n v="3294864"/>
  </r>
  <r>
    <s v="F0063"/>
    <x v="0"/>
    <s v="Plateaux"/>
    <x v="0"/>
    <x v="0"/>
    <x v="2"/>
    <n v="1.19"/>
    <n v="13660"/>
    <n v="10020"/>
    <n v="11.7"/>
    <x v="2"/>
    <n v="0.62"/>
    <x v="0"/>
    <n v="426"/>
    <n v="14"/>
    <n v="0.26640000000000003"/>
    <n v="26.64"/>
    <n v="12089"/>
    <n v="93"/>
    <s v="Local Market"/>
    <s v="Yes"/>
    <n v="910027"/>
    <n v="72.398245687093592"/>
    <n v="99.953801907786016"/>
    <n v="242431.19279999996"/>
    <n v="667595.80720000004"/>
    <n v="922116"/>
  </r>
  <r>
    <s v="F0214"/>
    <x v="0"/>
    <s v="Lomé"/>
    <x v="1"/>
    <x v="0"/>
    <x v="4"/>
    <n v="1.08"/>
    <n v="2472"/>
    <n v="2082"/>
    <n v="8.5"/>
    <x v="0"/>
    <n v="0.69"/>
    <x v="0"/>
    <n v="969"/>
    <n v="14"/>
    <n v="0.15759999999999999"/>
    <n v="15.76"/>
    <n v="14508"/>
    <n v="209"/>
    <s v="Local Market"/>
    <s v="No"/>
    <n v="415310"/>
    <n v="81.396578086538966"/>
    <n v="99.774555742197862"/>
    <n v="65452.855999999971"/>
    <n v="349857.14400000003"/>
    <n v="429818"/>
  </r>
  <r>
    <s v="F0256"/>
    <x v="3"/>
    <s v="Sassandra"/>
    <x v="0"/>
    <x v="0"/>
    <x v="1"/>
    <n v="5.27"/>
    <n v="40267"/>
    <n v="29648"/>
    <n v="9.3000000000000007"/>
    <x v="1"/>
    <n v="1.36"/>
    <x v="0"/>
    <n v="2614"/>
    <n v="7"/>
    <n v="0.26369999999999999"/>
    <n v="26.37"/>
    <n v="99934"/>
    <n v="280"/>
    <s v="Export"/>
    <s v="No"/>
    <n v="8115878"/>
    <n v="72.734392795258699"/>
    <n v="99.968183303123297"/>
    <n v="2140157.0286000008"/>
    <n v="5975720.9713999992"/>
    <n v="8215812"/>
  </r>
  <r>
    <s v="F1065"/>
    <x v="4"/>
    <s v="Ashanti"/>
    <x v="0"/>
    <x v="1"/>
    <x v="4"/>
    <n v="2.5499999999999998"/>
    <n v="6767"/>
    <n v="5599"/>
    <n v="44.2"/>
    <x v="1"/>
    <n v="1.03"/>
    <x v="2"/>
    <n v="9716"/>
    <n v="7"/>
    <n v="0.1726"/>
    <n v="17.260000000000002"/>
    <n v="27767"/>
    <n v="270"/>
    <s v="Processor"/>
    <s v="Yes"/>
    <n v="1459130"/>
    <n v="81.194875098947676"/>
    <n v="99.346558638560708"/>
    <n v="251845.83799999999"/>
    <n v="1207284.162"/>
    <n v="1486897"/>
  </r>
  <r>
    <s v="F1002"/>
    <x v="0"/>
    <s v="Plateaux"/>
    <x v="3"/>
    <x v="0"/>
    <x v="5"/>
    <n v="3.82"/>
    <n v="6844"/>
    <n v="5143"/>
    <n v="52.9"/>
    <x v="3"/>
    <n v="2.2400000000000002"/>
    <x v="0"/>
    <n v="6983"/>
    <n v="14"/>
    <n v="0.24840000000000001"/>
    <n v="24.84"/>
    <n v="34849"/>
    <n v="181"/>
    <s v="Local Market"/>
    <s v="Yes"/>
    <n v="879743"/>
    <n v="72.296153782232949"/>
    <n v="99.236490150799483"/>
    <n v="218528.16119999997"/>
    <n v="661214.83880000003"/>
    <n v="914592"/>
  </r>
  <r>
    <s v="F1393"/>
    <x v="2"/>
    <s v="Zou"/>
    <x v="3"/>
    <x v="1"/>
    <x v="5"/>
    <n v="0.5"/>
    <n v="617"/>
    <n v="246"/>
    <n v="5.3"/>
    <x v="2"/>
    <n v="0.34"/>
    <x v="2"/>
    <n v="203"/>
    <n v="60"/>
    <n v="0.6"/>
    <n v="60"/>
    <n v="5559"/>
    <n v="200"/>
    <s v="Local Market"/>
    <s v="Yes"/>
    <n v="42946"/>
    <n v="35.415730337078656"/>
    <n v="99.581486444696424"/>
    <n v="25767.599999999999"/>
    <n v="17178.400000000001"/>
    <n v="48505"/>
  </r>
  <r>
    <s v="F0757"/>
    <x v="0"/>
    <s v="Savanes"/>
    <x v="3"/>
    <x v="1"/>
    <x v="3"/>
    <n v="0.46"/>
    <n v="963"/>
    <n v="839"/>
    <n v="5"/>
    <x v="0"/>
    <n v="1.04"/>
    <x v="2"/>
    <n v="686"/>
    <n v="7"/>
    <n v="0.128"/>
    <n v="12.8"/>
    <n v="7443"/>
    <n v="293"/>
    <s v="Export"/>
    <s v="No"/>
    <n v="235240"/>
    <n v="84.525607479716342"/>
    <n v="99.717326718393949"/>
    <n v="30110.720000000001"/>
    <n v="205129.28"/>
    <n v="242683"/>
  </r>
  <r>
    <s v="F1353"/>
    <x v="3"/>
    <s v="Yamoussoukro"/>
    <x v="2"/>
    <x v="0"/>
    <x v="6"/>
    <n v="4.12"/>
    <n v="55118"/>
    <n v="43251"/>
    <n v="4.4000000000000004"/>
    <x v="4"/>
    <n v="0.51"/>
    <x v="2"/>
    <n v="1018"/>
    <n v="3"/>
    <n v="0.21530000000000002"/>
    <n v="21.53"/>
    <n v="94929"/>
    <n v="282"/>
    <s v="Local Market"/>
    <s v="Yes"/>
    <n v="11978868"/>
    <n v="77.853037611945936"/>
    <n v="99.991568518172031"/>
    <n v="2579050.2804000005"/>
    <n v="9399817.7195999995"/>
    <n v="12073797"/>
  </r>
  <r>
    <s v="F0664"/>
    <x v="1"/>
    <s v="Kano"/>
    <x v="2"/>
    <x v="1"/>
    <x v="2"/>
    <n v="1.22"/>
    <n v="8759"/>
    <n v="6948"/>
    <n v="14.8"/>
    <x v="4"/>
    <n v="1.62"/>
    <x v="0"/>
    <n v="2819"/>
    <n v="14"/>
    <n v="0.20670000000000002"/>
    <n v="20.67"/>
    <n v="10738"/>
    <n v="121"/>
    <s v="Processor"/>
    <s v="No"/>
    <n v="818744"/>
    <n v="78.303039149734417"/>
    <n v="99.660149346218489"/>
    <n v="169234.3848"/>
    <n v="649509.6152"/>
    <n v="829482"/>
  </r>
  <r>
    <s v="F0956"/>
    <x v="1"/>
    <s v="Kano"/>
    <x v="3"/>
    <x v="1"/>
    <x v="1"/>
    <n v="1.89"/>
    <n v="14368"/>
    <n v="12038"/>
    <n v="101.8"/>
    <x v="1"/>
    <n v="3.41"/>
    <x v="2"/>
    <n v="27575"/>
    <n v="1"/>
    <n v="0.16210000000000002"/>
    <n v="16.21"/>
    <n v="31499"/>
    <n v="289"/>
    <s v="Local Market"/>
    <s v="Yes"/>
    <n v="3385119"/>
    <n v="83.017510593809433"/>
    <n v="99.192915333233032"/>
    <n v="548727.78990000021"/>
    <n v="2836391.2100999998"/>
    <n v="3416618"/>
  </r>
  <r>
    <s v="F0983"/>
    <x v="1"/>
    <s v="Lagos"/>
    <x v="3"/>
    <x v="1"/>
    <x v="7"/>
    <n v="0.53"/>
    <n v="11441"/>
    <n v="8524"/>
    <n v="19.5"/>
    <x v="1"/>
    <n v="0.68"/>
    <x v="0"/>
    <n v="4549"/>
    <n v="1"/>
    <n v="0.25489999999999996"/>
    <n v="25.49"/>
    <n v="12381"/>
    <n v="346"/>
    <s v="Export"/>
    <s v="No"/>
    <n v="2902881"/>
    <n v="74.193559038604434"/>
    <n v="99.843959136434393"/>
    <n v="739944.36689999979"/>
    <n v="2162936.6331000002"/>
    <n v="2915262"/>
  </r>
  <r>
    <s v="F0840"/>
    <x v="1"/>
    <s v="Lagos"/>
    <x v="2"/>
    <x v="1"/>
    <x v="2"/>
    <n v="2.73"/>
    <n v="20026"/>
    <n v="16727"/>
    <n v="35.700000000000003"/>
    <x v="0"/>
    <n v="1.1200000000000001"/>
    <x v="2"/>
    <n v="4990"/>
    <n v="7"/>
    <n v="0.16469999999999999"/>
    <n v="16.47"/>
    <n v="20888"/>
    <n v="91"/>
    <s v="Export"/>
    <s v="No"/>
    <n v="1481058"/>
    <n v="82.368323987679986"/>
    <n v="99.667764353711789"/>
    <n v="243930.25260000001"/>
    <n v="1237127.7474"/>
    <n v="1501946"/>
  </r>
  <r>
    <s v="F0944"/>
    <x v="0"/>
    <s v="Kara"/>
    <x v="1"/>
    <x v="1"/>
    <x v="4"/>
    <n v="1.71"/>
    <n v="2288"/>
    <n v="1987"/>
    <n v="40.1"/>
    <x v="1"/>
    <n v="1.88"/>
    <x v="1"/>
    <n v="6982"/>
    <n v="7"/>
    <n v="0.13140000000000002"/>
    <n v="13.14"/>
    <n v="35661"/>
    <n v="211"/>
    <s v="Export"/>
    <s v="No"/>
    <n v="372422"/>
    <n v="79.269596920234363"/>
    <n v="98.289073546312878"/>
    <n v="48936.25079999998"/>
    <n v="323485.74920000002"/>
    <n v="408083"/>
  </r>
  <r>
    <s v="F1159"/>
    <x v="1"/>
    <s v="Enugu"/>
    <x v="2"/>
    <x v="0"/>
    <x v="3"/>
    <n v="0.95"/>
    <n v="2897"/>
    <n v="2553"/>
    <n v="14.7"/>
    <x v="1"/>
    <n v="0.66"/>
    <x v="2"/>
    <n v="4147"/>
    <n v="7"/>
    <n v="0.11849999999999999"/>
    <n v="11.85"/>
    <n v="27356"/>
    <n v="326"/>
    <s v="Local Market"/>
    <s v="Yes"/>
    <n v="792453"/>
    <n v="85.208544856179913"/>
    <n v="99.494150466755059"/>
    <n v="93905.680500000017"/>
    <n v="698547.31949999998"/>
    <n v="819809"/>
  </r>
  <r>
    <s v="F0365"/>
    <x v="2"/>
    <s v="Atlantique"/>
    <x v="1"/>
    <x v="1"/>
    <x v="2"/>
    <n v="0.44"/>
    <n v="4747"/>
    <n v="1898"/>
    <n v="3.6"/>
    <x v="0"/>
    <n v="0.95"/>
    <x v="0"/>
    <n v="458"/>
    <n v="60"/>
    <n v="0.6"/>
    <n v="60"/>
    <n v="2896"/>
    <n v="87"/>
    <s v="Local Market"/>
    <s v="No"/>
    <n v="160121"/>
    <n v="39.289399265107321"/>
    <n v="99.719047706680897"/>
    <n v="96072.6"/>
    <n v="64048.4"/>
    <n v="163017"/>
  </r>
  <r>
    <s v="F0596"/>
    <x v="4"/>
    <s v="Greater Accra"/>
    <x v="4"/>
    <x v="1"/>
    <x v="2"/>
    <n v="1.5"/>
    <n v="15078"/>
    <n v="12660"/>
    <n v="1.4"/>
    <x v="2"/>
    <n v="1.43"/>
    <x v="0"/>
    <n v="200"/>
    <n v="7"/>
    <n v="0.1603"/>
    <n v="16.03"/>
    <n v="14073"/>
    <n v="116"/>
    <s v="Local Market"/>
    <s v="No"/>
    <n v="1439602"/>
    <n v="83.157088028617125"/>
    <n v="99.986241766557171"/>
    <n v="230768.2006000001"/>
    <n v="1208833.7993999999"/>
    <n v="1453675"/>
  </r>
  <r>
    <s v="F0078"/>
    <x v="2"/>
    <s v="Borgou"/>
    <x v="4"/>
    <x v="0"/>
    <x v="5"/>
    <n v="0.94"/>
    <n v="1952"/>
    <n v="1134"/>
    <n v="50.2"/>
    <x v="1"/>
    <n v="2.82"/>
    <x v="1"/>
    <n v="11813"/>
    <n v="30"/>
    <n v="0.41869999999999996"/>
    <n v="41.87"/>
    <n v="14887"/>
    <n v="219"/>
    <s v="Processor"/>
    <s v="No"/>
    <n v="219163"/>
    <n v="54.432579320657979"/>
    <n v="94.952787865840634"/>
    <n v="91763.548099999985"/>
    <n v="127399.45190000001"/>
    <n v="234050"/>
  </r>
  <r>
    <s v="F0538"/>
    <x v="0"/>
    <s v="Central"/>
    <x v="3"/>
    <x v="0"/>
    <x v="3"/>
    <n v="1.05"/>
    <n v="3427"/>
    <n v="2794"/>
    <n v="1.6"/>
    <x v="2"/>
    <n v="0.87"/>
    <x v="2"/>
    <n v="200"/>
    <n v="14"/>
    <n v="0.18469999999999998"/>
    <n v="18.47"/>
    <n v="28596"/>
    <n v="299"/>
    <s v="Processor"/>
    <s v="No"/>
    <n v="798256"/>
    <n v="78.710351646969485"/>
    <n v="99.975811874434612"/>
    <n v="147437.88319999992"/>
    <n v="650818.11680000008"/>
    <n v="826852"/>
  </r>
  <r>
    <s v="F0860"/>
    <x v="3"/>
    <s v="Sassandra"/>
    <x v="3"/>
    <x v="0"/>
    <x v="1"/>
    <n v="0.78"/>
    <n v="6222"/>
    <n v="4397"/>
    <n v="5.6"/>
    <x v="0"/>
    <n v="1.1399999999999999"/>
    <x v="1"/>
    <n v="944"/>
    <n v="7"/>
    <n v="0.29320000000000002"/>
    <n v="29.32"/>
    <n v="14663"/>
    <n v="261"/>
    <s v="Processor"/>
    <s v="Yes"/>
    <n v="1120534"/>
    <n v="69.767047587335057"/>
    <n v="99.916842627314907"/>
    <n v="328540.56880000001"/>
    <n v="791993.43119999999"/>
    <n v="1135197"/>
  </r>
  <r>
    <s v="F1151"/>
    <x v="2"/>
    <s v="Mono"/>
    <x v="2"/>
    <x v="0"/>
    <x v="2"/>
    <n v="1.2"/>
    <n v="12066"/>
    <n v="9927"/>
    <n v="46.9"/>
    <x v="0"/>
    <n v="1.42"/>
    <x v="0"/>
    <n v="5824"/>
    <n v="7"/>
    <n v="0.1772"/>
    <n v="17.72"/>
    <n v="13776"/>
    <n v="96"/>
    <s v="Processor"/>
    <s v="No"/>
    <n v="923863"/>
    <n v="81.071124004014322"/>
    <n v="99.378865426886037"/>
    <n v="163708.52360000007"/>
    <n v="760154.47639999993"/>
    <n v="937639"/>
  </r>
  <r>
    <s v="F0817"/>
    <x v="3"/>
    <s v="Bouaké"/>
    <x v="4"/>
    <x v="0"/>
    <x v="2"/>
    <n v="1.1100000000000001"/>
    <n v="17133"/>
    <n v="13113"/>
    <n v="33.1"/>
    <x v="0"/>
    <n v="1.61"/>
    <x v="1"/>
    <n v="5149"/>
    <n v="14"/>
    <n v="0.2346"/>
    <n v="23.46"/>
    <n v="10739"/>
    <n v="121"/>
    <s v="Local Market"/>
    <s v="No"/>
    <n v="1554919"/>
    <n v="76.015004720060205"/>
    <n v="99.671128688385338"/>
    <n v="364783.99739999999"/>
    <n v="1190135.0026"/>
    <n v="1565658"/>
  </r>
  <r>
    <s v="F0658"/>
    <x v="0"/>
    <s v="Plateaux"/>
    <x v="0"/>
    <x v="1"/>
    <x v="2"/>
    <n v="0.92"/>
    <n v="9178"/>
    <n v="5446"/>
    <n v="4.4000000000000004"/>
    <x v="0"/>
    <n v="1.45"/>
    <x v="1"/>
    <n v="515"/>
    <n v="30"/>
    <n v="0.40659999999999996"/>
    <n v="40.659999999999997"/>
    <n v="6105"/>
    <n v="72"/>
    <s v="Local Market"/>
    <s v="No"/>
    <n v="381571"/>
    <n v="58.405532300168183"/>
    <n v="99.867157110576869"/>
    <n v="155146.76859999998"/>
    <n v="226424.23140000002"/>
    <n v="387676"/>
  </r>
  <r>
    <s v="F0496"/>
    <x v="1"/>
    <s v="Kano"/>
    <x v="0"/>
    <x v="0"/>
    <x v="6"/>
    <n v="5.41"/>
    <n v="55245"/>
    <n v="45273"/>
    <n v="82.4"/>
    <x v="0"/>
    <n v="3.36"/>
    <x v="0"/>
    <n v="11676"/>
    <n v="1"/>
    <n v="0.18049999999999999"/>
    <n v="18.05"/>
    <n v="130515"/>
    <n v="401"/>
    <s v="Local Market"/>
    <s v="Yes"/>
    <n v="17830738"/>
    <n v="81.354512355012204"/>
    <n v="99.9349933994026"/>
    <n v="3218448.2090000007"/>
    <n v="14612289.790999999"/>
    <n v="17961253"/>
  </r>
  <r>
    <s v="F1347"/>
    <x v="3"/>
    <s v="Yamoussoukro"/>
    <x v="0"/>
    <x v="1"/>
    <x v="6"/>
    <n v="2.65"/>
    <n v="20170"/>
    <n v="17725"/>
    <n v="16.2"/>
    <x v="0"/>
    <n v="1.5"/>
    <x v="0"/>
    <n v="2186"/>
    <n v="2"/>
    <n v="0.12119999999999999"/>
    <n v="12.12"/>
    <n v="59631"/>
    <n v="340"/>
    <s v="Local Market"/>
    <s v="No"/>
    <n v="5904418"/>
    <n v="87.001339834733088"/>
    <n v="99.963347048288838"/>
    <n v="715615.46160000004"/>
    <n v="5188802.5384"/>
    <n v="5964049"/>
  </r>
  <r>
    <s v="F1022"/>
    <x v="1"/>
    <s v="Rivers"/>
    <x v="3"/>
    <x v="0"/>
    <x v="2"/>
    <n v="1.69"/>
    <n v="19746"/>
    <n v="12234"/>
    <n v="37.700000000000003"/>
    <x v="1"/>
    <n v="0.81"/>
    <x v="2"/>
    <n v="10440"/>
    <n v="30"/>
    <n v="0.38040000000000002"/>
    <n v="38.04"/>
    <n v="17624"/>
    <n v="84"/>
    <s v="Export"/>
    <s v="No"/>
    <n v="989316"/>
    <n v="60.875543090948803"/>
    <n v="98.963195423759103"/>
    <n v="376335.80640000012"/>
    <n v="612980.19359999988"/>
    <n v="1006940"/>
  </r>
  <r>
    <s v="F1312"/>
    <x v="2"/>
    <s v="Mono"/>
    <x v="1"/>
    <x v="0"/>
    <x v="7"/>
    <n v="2.5"/>
    <n v="49581"/>
    <n v="36288"/>
    <n v="12.1"/>
    <x v="1"/>
    <n v="1.65"/>
    <x v="2"/>
    <n v="2593"/>
    <n v="2"/>
    <n v="0.2681"/>
    <n v="26.81"/>
    <n v="81086"/>
    <n v="371"/>
    <s v="Local Market"/>
    <s v="No"/>
    <n v="13244541"/>
    <n v="72.74464126828704"/>
    <n v="99.980541253330884"/>
    <n v="3550861.4420999996"/>
    <n v="9693679.5579000004"/>
    <n v="13325627"/>
  </r>
  <r>
    <s v="F1430"/>
    <x v="4"/>
    <s v="Eastern"/>
    <x v="2"/>
    <x v="1"/>
    <x v="7"/>
    <n v="3.48"/>
    <n v="70898"/>
    <n v="51812"/>
    <n v="33.200000000000003"/>
    <x v="1"/>
    <n v="0.79"/>
    <x v="2"/>
    <n v="6968"/>
    <n v="4"/>
    <n v="0.26919999999999999"/>
    <n v="26.92"/>
    <n v="100457"/>
    <n v="451"/>
    <s v="Local Market"/>
    <s v="Yes"/>
    <n v="23026115"/>
    <n v="72.762555738913662"/>
    <n v="99.969870156286021"/>
    <n v="6198630.1579999998"/>
    <n v="16827484.842"/>
    <n v="23126572"/>
  </r>
  <r>
    <s v="F0618"/>
    <x v="1"/>
    <s v="Lagos"/>
    <x v="3"/>
    <x v="1"/>
    <x v="4"/>
    <n v="2.41"/>
    <n v="6108"/>
    <n v="5098"/>
    <n v="7.3"/>
    <x v="0"/>
    <n v="0.95"/>
    <x v="0"/>
    <n v="1326"/>
    <n v="7"/>
    <n v="0.16519999999999999"/>
    <n v="16.52"/>
    <n v="37321"/>
    <n v="244"/>
    <s v="Local Market"/>
    <s v="Yes"/>
    <n v="1192826"/>
    <n v="80.947329449244691"/>
    <n v="99.892208004409227"/>
    <n v="197054.85519999999"/>
    <n v="995771.14480000001"/>
    <n v="1230147"/>
  </r>
  <r>
    <s v="F1258"/>
    <x v="1"/>
    <s v="Enugu"/>
    <x v="2"/>
    <x v="1"/>
    <x v="3"/>
    <n v="4.88"/>
    <n v="8801"/>
    <n v="6654"/>
    <n v="7.3"/>
    <x v="0"/>
    <n v="1.1100000000000001"/>
    <x v="1"/>
    <n v="1177"/>
    <n v="14"/>
    <n v="0.24390000000000001"/>
    <n v="24.39"/>
    <n v="122456"/>
    <n v="369"/>
    <s v="Local Market"/>
    <s v="Yes"/>
    <n v="2307140"/>
    <n v="71.799120265262204"/>
    <n v="99.951555731899461"/>
    <n v="562711.446"/>
    <n v="1744428.554"/>
    <n v="2429596"/>
  </r>
  <r>
    <s v="F0682"/>
    <x v="1"/>
    <s v="Rivers"/>
    <x v="1"/>
    <x v="1"/>
    <x v="2"/>
    <n v="1.82"/>
    <n v="14459"/>
    <n v="5783"/>
    <n v="19.399999999999999"/>
    <x v="1"/>
    <n v="1.05"/>
    <x v="0"/>
    <n v="5670"/>
    <n v="60"/>
    <n v="0.6"/>
    <n v="60"/>
    <n v="18496"/>
    <n v="103"/>
    <s v="Export"/>
    <s v="Yes"/>
    <n v="565527"/>
    <n v="38.73320057600472"/>
    <n v="99.029147824657599"/>
    <n v="339316.19999999995"/>
    <n v="226210.80000000002"/>
    <n v="584023"/>
  </r>
  <r>
    <s v="F1285"/>
    <x v="4"/>
    <s v="Ashanti"/>
    <x v="4"/>
    <x v="0"/>
    <x v="0"/>
    <n v="0.52"/>
    <n v="3380"/>
    <n v="2458"/>
    <n v="39.200000000000003"/>
    <x v="0"/>
    <n v="2.1800000000000002"/>
    <x v="0"/>
    <n v="5121"/>
    <n v="14"/>
    <n v="0.2727"/>
    <n v="27.27"/>
    <n v="6861"/>
    <n v="335"/>
    <s v="Export"/>
    <s v="No"/>
    <n v="803214"/>
    <n v="72.114006999351915"/>
    <n v="99.367836311452635"/>
    <n v="219036.45779999997"/>
    <n v="584177.54220000003"/>
    <n v="810075"/>
  </r>
  <r>
    <s v="F0340"/>
    <x v="3"/>
    <s v="Yamoussoukro"/>
    <x v="3"/>
    <x v="1"/>
    <x v="4"/>
    <n v="1.31"/>
    <n v="1619"/>
    <n v="1433"/>
    <n v="43.1"/>
    <x v="0"/>
    <n v="1.76"/>
    <x v="2"/>
    <n v="6799"/>
    <n v="3"/>
    <n v="0.11449999999999999"/>
    <n v="11.45"/>
    <n v="20462"/>
    <n v="283"/>
    <s v="Export"/>
    <s v="No"/>
    <n v="374223"/>
    <n v="83.959224824860328"/>
    <n v="98.277360426669375"/>
    <n v="42848.53350000002"/>
    <n v="331374.46649999998"/>
    <n v="394685"/>
  </r>
  <r>
    <s v="F0706"/>
    <x v="1"/>
    <s v="Kano"/>
    <x v="4"/>
    <x v="0"/>
    <x v="2"/>
    <n v="2.2400000000000002"/>
    <n v="25599"/>
    <n v="15989"/>
    <n v="31.7"/>
    <x v="2"/>
    <n v="2.19"/>
    <x v="2"/>
    <n v="1436"/>
    <n v="30"/>
    <n v="0.37540000000000001"/>
    <n v="37.54"/>
    <n v="16754"/>
    <n v="113"/>
    <s v="Local Market"/>
    <s v="Yes"/>
    <n v="1770500"/>
    <n v="61.874490139622019"/>
    <n v="99.91965327815744"/>
    <n v="664645.69999999995"/>
    <n v="1105854.3"/>
    <n v="1787254"/>
  </r>
  <r>
    <s v="F0124"/>
    <x v="0"/>
    <s v="Lomé"/>
    <x v="2"/>
    <x v="1"/>
    <x v="5"/>
    <n v="1.53"/>
    <n v="2131"/>
    <n v="1342"/>
    <n v="4.7"/>
    <x v="2"/>
    <n v="1.49"/>
    <x v="0"/>
    <n v="200"/>
    <n v="30"/>
    <n v="0.37"/>
    <n v="37"/>
    <n v="16112"/>
    <n v="236"/>
    <s v="Local Market"/>
    <s v="Yes"/>
    <n v="297233"/>
    <n v="59.760580191163093"/>
    <n v="99.936172589318488"/>
    <n v="109976.20999999999"/>
    <n v="187256.79"/>
    <n v="313345"/>
  </r>
  <r>
    <s v="F0790"/>
    <x v="2"/>
    <s v="Mono"/>
    <x v="2"/>
    <x v="0"/>
    <x v="5"/>
    <n v="1.81"/>
    <n v="2323"/>
    <n v="2060"/>
    <n v="21.6"/>
    <x v="1"/>
    <n v="0.66"/>
    <x v="2"/>
    <n v="4300"/>
    <n v="7"/>
    <n v="0.11310000000000001"/>
    <n v="11.31"/>
    <n v="27053"/>
    <n v="242"/>
    <s v="Local Market"/>
    <s v="Yes"/>
    <n v="462182"/>
    <n v="83.78575036536634"/>
    <n v="99.121076783141021"/>
    <n v="52272.784199999995"/>
    <n v="409909.21580000001"/>
    <n v="489235"/>
  </r>
  <r>
    <s v="F0447"/>
    <x v="0"/>
    <s v="Lomé"/>
    <x v="0"/>
    <x v="1"/>
    <x v="0"/>
    <n v="1.03"/>
    <n v="10836"/>
    <n v="8145"/>
    <n v="4.9000000000000004"/>
    <x v="2"/>
    <n v="0.6"/>
    <x v="2"/>
    <n v="200"/>
    <n v="14"/>
    <n v="0.24829999999999999"/>
    <n v="24.83"/>
    <n v="18178"/>
    <n v="282"/>
    <s v="Local Market"/>
    <s v="No"/>
    <n v="2255544"/>
    <n v="74.569029318447917"/>
    <n v="99.99120384989898"/>
    <n v="560051.57519999985"/>
    <n v="1695492.4248000002"/>
    <n v="2273722"/>
  </r>
  <r>
    <s v="F1474"/>
    <x v="3"/>
    <s v="Yamoussoukro"/>
    <x v="4"/>
    <x v="1"/>
    <x v="5"/>
    <n v="2.92"/>
    <n v="4103"/>
    <n v="1641"/>
    <n v="36.4"/>
    <x v="1"/>
    <n v="1.87"/>
    <x v="0"/>
    <n v="10424"/>
    <n v="60"/>
    <n v="0.6"/>
    <n v="60"/>
    <n v="40630"/>
    <n v="235"/>
    <s v="Processor"/>
    <s v="Yes"/>
    <n v="330725"/>
    <n v="35.623594673560341"/>
    <n v="97.192982456140356"/>
    <n v="198435"/>
    <n v="132290"/>
    <n v="371355"/>
  </r>
  <r>
    <s v="F1178"/>
    <x v="0"/>
    <s v="Kara"/>
    <x v="1"/>
    <x v="1"/>
    <x v="7"/>
    <n v="2.72"/>
    <n v="52966"/>
    <n v="35699"/>
    <n v="34.200000000000003"/>
    <x v="0"/>
    <n v="2.58"/>
    <x v="1"/>
    <n v="4567"/>
    <n v="3"/>
    <n v="0.32600000000000001"/>
    <n v="32.6"/>
    <n v="88690"/>
    <n v="354"/>
    <s v="Processor"/>
    <s v="No"/>
    <n v="12417815"/>
    <n v="66.922032254414802"/>
    <n v="99.963483003445006"/>
    <n v="4048207.6900000004"/>
    <n v="8369607.3099999996"/>
    <n v="12506505"/>
  </r>
  <r>
    <s v="F0562"/>
    <x v="0"/>
    <s v="Plateaux"/>
    <x v="3"/>
    <x v="1"/>
    <x v="2"/>
    <n v="1.63"/>
    <n v="20168"/>
    <n v="11792"/>
    <n v="20.6"/>
    <x v="2"/>
    <n v="1.1399999999999999"/>
    <x v="0"/>
    <n v="572"/>
    <n v="30"/>
    <n v="0.4153"/>
    <n v="41.53"/>
    <n v="12528"/>
    <n v="92"/>
    <s v="Local Market"/>
    <s v="No"/>
    <n v="1060916"/>
    <n v="57.787605613334271"/>
    <n v="99.9467135686631"/>
    <n v="440598.41480000003"/>
    <n v="620317.58519999997"/>
    <n v="1073444"/>
  </r>
  <r>
    <s v="F0933"/>
    <x v="2"/>
    <s v="Ouémé"/>
    <x v="2"/>
    <x v="1"/>
    <x v="0"/>
    <n v="3.03"/>
    <n v="24464"/>
    <n v="20429"/>
    <n v="1.6"/>
    <x v="2"/>
    <n v="0.46"/>
    <x v="1"/>
    <n v="200"/>
    <n v="7"/>
    <n v="0.16489999999999999"/>
    <n v="16.489999999999998"/>
    <n v="42277"/>
    <n v="289"/>
    <s v="Local Market"/>
    <s v="No"/>
    <n v="5802465"/>
    <n v="82.90594386373256"/>
    <n v="99.996578120984637"/>
    <n v="956826.4785000002"/>
    <n v="4845638.5214999998"/>
    <n v="5844742"/>
  </r>
  <r>
    <s v="F0348"/>
    <x v="4"/>
    <s v="Eastern"/>
    <x v="4"/>
    <x v="1"/>
    <x v="3"/>
    <n v="4.51"/>
    <n v="13070"/>
    <n v="10208"/>
    <n v="1"/>
    <x v="1"/>
    <n v="0.56999999999999995"/>
    <x v="1"/>
    <n v="208"/>
    <n v="14"/>
    <n v="0.21890000000000001"/>
    <n v="21.89"/>
    <n v="90700"/>
    <n v="386"/>
    <s v="Local Market"/>
    <s v="Yes"/>
    <n v="3809978"/>
    <n v="76.293757541637632"/>
    <n v="99.994667593684994"/>
    <n v="834004.18420000002"/>
    <n v="2975973.8158"/>
    <n v="3900678"/>
  </r>
  <r>
    <s v="F0813"/>
    <x v="1"/>
    <s v="Enugu"/>
    <x v="3"/>
    <x v="1"/>
    <x v="6"/>
    <n v="0.56999999999999995"/>
    <n v="7581"/>
    <n v="6103"/>
    <n v="12.4"/>
    <x v="2"/>
    <n v="1.42"/>
    <x v="0"/>
    <n v="481"/>
    <n v="3"/>
    <n v="0.19489999999999999"/>
    <n v="19.489999999999998"/>
    <n v="13596"/>
    <n v="326"/>
    <s v="Export"/>
    <s v="No"/>
    <n v="1955606"/>
    <n v="79.954133227571376"/>
    <n v="99.975573861899392"/>
    <n v="381147.60939999996"/>
    <n v="1574458.3906"/>
    <n v="1969202"/>
  </r>
  <r>
    <s v="F1237"/>
    <x v="0"/>
    <s v="Savanes"/>
    <x v="1"/>
    <x v="1"/>
    <x v="7"/>
    <n v="3.27"/>
    <n v="53758"/>
    <n v="37066"/>
    <n v="33.1"/>
    <x v="1"/>
    <n v="1.07"/>
    <x v="2"/>
    <n v="7226"/>
    <n v="5"/>
    <n v="0.3105"/>
    <n v="31.05"/>
    <n v="77576"/>
    <n v="345"/>
    <s v="Local Market"/>
    <s v="No"/>
    <n v="12575091"/>
    <n v="68.527253933893945"/>
    <n v="99.942889510962402"/>
    <n v="3904565.7555"/>
    <n v="8670525.2445"/>
    <n v="12652667"/>
  </r>
  <r>
    <s v="F1120"/>
    <x v="2"/>
    <s v="Mono"/>
    <x v="0"/>
    <x v="0"/>
    <x v="6"/>
    <n v="4.1500000000000004"/>
    <n v="40530"/>
    <n v="32902"/>
    <n v="14.3"/>
    <x v="1"/>
    <n v="0.5"/>
    <x v="1"/>
    <n v="3001"/>
    <n v="3"/>
    <n v="0.18820000000000001"/>
    <n v="18.82"/>
    <n v="88357"/>
    <n v="384"/>
    <s v="Local Market"/>
    <s v="Yes"/>
    <n v="12416667"/>
    <n v="80.606404838567286"/>
    <n v="99.976001645418677"/>
    <n v="2336816.7293999996"/>
    <n v="10079850.2706"/>
    <n v="12505024"/>
  </r>
  <r>
    <s v="F0337"/>
    <x v="4"/>
    <s v="Eastern"/>
    <x v="1"/>
    <x v="1"/>
    <x v="5"/>
    <n v="0.88"/>
    <n v="1617"/>
    <n v="936"/>
    <n v="10.7"/>
    <x v="0"/>
    <n v="0.67"/>
    <x v="1"/>
    <n v="1379"/>
    <n v="30"/>
    <n v="0.42070000000000002"/>
    <n v="42.07"/>
    <n v="9251"/>
    <n v="233"/>
    <s v="Local Market"/>
    <s v="No"/>
    <n v="205278"/>
    <n v="55.431920812570787"/>
    <n v="99.357196462949062"/>
    <n v="86360.454600000012"/>
    <n v="118917.54539999999"/>
    <n v="214529"/>
  </r>
  <r>
    <s v="F0076"/>
    <x v="4"/>
    <s v="Ashanti"/>
    <x v="4"/>
    <x v="1"/>
    <x v="7"/>
    <n v="2.2599999999999998"/>
    <n v="45879"/>
    <n v="31312"/>
    <n v="2.2000000000000002"/>
    <x v="2"/>
    <n v="0.88"/>
    <x v="2"/>
    <n v="200"/>
    <n v="7"/>
    <n v="0.3175"/>
    <n v="31.75"/>
    <n v="79278"/>
    <n v="472"/>
    <s v="Export"/>
    <s v="No"/>
    <n v="14551994"/>
    <n v="67.880194592787277"/>
    <n v="99.998633064849045"/>
    <n v="4620258.0950000007"/>
    <n v="9931735.9049999993"/>
    <n v="14631272"/>
  </r>
  <r>
    <s v="F1464"/>
    <x v="3"/>
    <s v="Yamoussoukro"/>
    <x v="4"/>
    <x v="0"/>
    <x v="6"/>
    <n v="1.18"/>
    <n v="21956"/>
    <n v="17986"/>
    <n v="1.4"/>
    <x v="0"/>
    <n v="0.28000000000000003"/>
    <x v="0"/>
    <n v="233"/>
    <n v="1"/>
    <n v="0.18079999999999999"/>
    <n v="18.079999999999998"/>
    <n v="25289"/>
    <n v="291"/>
    <s v="Local Market"/>
    <s v="No"/>
    <n v="5156065"/>
    <n v="81.520167276738846"/>
    <n v="99.995503105944891"/>
    <n v="932216.55200000014"/>
    <n v="4223848.4479999999"/>
    <n v="5181354"/>
  </r>
  <r>
    <s v="F0376"/>
    <x v="0"/>
    <s v="Lomé"/>
    <x v="3"/>
    <x v="0"/>
    <x v="2"/>
    <n v="4.33"/>
    <n v="48370"/>
    <n v="41003"/>
    <n v="9"/>
    <x v="4"/>
    <n v="1.31"/>
    <x v="0"/>
    <n v="1644"/>
    <n v="3"/>
    <n v="0.15229999999999999"/>
    <n v="15.23"/>
    <n v="28019"/>
    <n v="92"/>
    <s v="Local Market"/>
    <s v="Yes"/>
    <n v="3704891"/>
    <n v="84.133721431805213"/>
    <n v="99.955959291812562"/>
    <n v="564254.89930000016"/>
    <n v="3140636.1006999998"/>
    <n v="3732910"/>
  </r>
  <r>
    <s v="F0399"/>
    <x v="2"/>
    <s v="Atlantique"/>
    <x v="3"/>
    <x v="1"/>
    <x v="1"/>
    <n v="1.02"/>
    <n v="9168"/>
    <n v="7020"/>
    <n v="40.1"/>
    <x v="2"/>
    <n v="1.9"/>
    <x v="1"/>
    <n v="1501"/>
    <n v="2"/>
    <n v="0.23420000000000002"/>
    <n v="23.42"/>
    <n v="12749"/>
    <n v="256"/>
    <s v="Local Market"/>
    <s v="No"/>
    <n v="1764899"/>
    <n v="76.030780795748086"/>
    <n v="99.915562586068788"/>
    <n v="413339.34580000001"/>
    <n v="1351559.6542"/>
    <n v="1777648"/>
  </r>
  <r>
    <s v="F1304"/>
    <x v="0"/>
    <s v="Lomé"/>
    <x v="2"/>
    <x v="0"/>
    <x v="4"/>
    <n v="6.72"/>
    <n v="16714"/>
    <n v="13090"/>
    <n v="28.9"/>
    <x v="1"/>
    <n v="1.94"/>
    <x v="1"/>
    <n v="6605"/>
    <n v="14"/>
    <n v="0.21679999999999999"/>
    <n v="21.68"/>
    <n v="103382"/>
    <n v="245"/>
    <s v="Local Market"/>
    <s v="No"/>
    <n v="3064993"/>
    <n v="75.764469723438665"/>
    <n v="99.791533514814375"/>
    <n v="664490.4824000001"/>
    <n v="2400502.5175999999"/>
    <n v="3168375"/>
  </r>
  <r>
    <s v="F0848"/>
    <x v="4"/>
    <s v="Greater Accra"/>
    <x v="2"/>
    <x v="0"/>
    <x v="2"/>
    <n v="0.63"/>
    <n v="9204"/>
    <n v="3681"/>
    <n v="4.5999999999999996"/>
    <x v="2"/>
    <n v="1.46"/>
    <x v="1"/>
    <n v="200"/>
    <n v="60"/>
    <n v="0.6"/>
    <n v="60"/>
    <n v="4487"/>
    <n v="85"/>
    <s v="Local Market"/>
    <s v="No"/>
    <n v="305070"/>
    <n v="39.420203710463667"/>
    <n v="99.935391543399106"/>
    <n v="183042"/>
    <n v="122028"/>
    <n v="309557"/>
  </r>
  <r>
    <s v="F0534"/>
    <x v="1"/>
    <s v="Katsina"/>
    <x v="2"/>
    <x v="1"/>
    <x v="7"/>
    <n v="3.92"/>
    <n v="84047"/>
    <n v="62556"/>
    <n v="9.1"/>
    <x v="1"/>
    <n v="1.01"/>
    <x v="2"/>
    <n v="2359"/>
    <n v="1"/>
    <n v="0.25569999999999998"/>
    <n v="25.57"/>
    <n v="131958"/>
    <n v="390"/>
    <s v="Export"/>
    <s v="No"/>
    <n v="24018555"/>
    <n v="74.023315722113225"/>
    <n v="99.990232091550197"/>
    <n v="6141544.5135000013"/>
    <n v="17877010.486499999"/>
    <n v="24150513"/>
  </r>
  <r>
    <s v="F1158"/>
    <x v="0"/>
    <s v="Central"/>
    <x v="2"/>
    <x v="0"/>
    <x v="7"/>
    <n v="5.27"/>
    <n v="102423"/>
    <n v="74461"/>
    <n v="4.4000000000000004"/>
    <x v="0"/>
    <n v="1.06"/>
    <x v="2"/>
    <n v="485"/>
    <n v="3"/>
    <n v="0.27300000000000002"/>
    <n v="27.3"/>
    <n v="187256"/>
    <n v="330"/>
    <s v="Local Market"/>
    <s v="Yes"/>
    <n v="24138668"/>
    <n v="72.140370232185219"/>
    <n v="99.998006242229494"/>
    <n v="6589856.3640000001"/>
    <n v="17548811.636"/>
    <n v="24325924"/>
  </r>
  <r>
    <s v="F0756"/>
    <x v="2"/>
    <s v="Ouémé"/>
    <x v="4"/>
    <x v="1"/>
    <x v="0"/>
    <n v="3.08"/>
    <n v="33973"/>
    <n v="29097"/>
    <n v="13.9"/>
    <x v="2"/>
    <n v="0.97"/>
    <x v="1"/>
    <n v="458"/>
    <n v="7"/>
    <n v="0.14349999999999999"/>
    <n v="14.35"/>
    <n v="37008"/>
    <n v="266"/>
    <s v="Export"/>
    <s v="No"/>
    <n v="7624938"/>
    <n v="85.236301547935739"/>
    <n v="99.99402240631818"/>
    <n v="1094178.6030000001"/>
    <n v="6530759.3969999999"/>
    <n v="7661946"/>
  </r>
  <r>
    <s v="F1390"/>
    <x v="0"/>
    <s v="Central"/>
    <x v="4"/>
    <x v="1"/>
    <x v="7"/>
    <n v="0.75"/>
    <n v="17156"/>
    <n v="10924"/>
    <n v="4.9000000000000004"/>
    <x v="2"/>
    <n v="0.74"/>
    <x v="1"/>
    <n v="200"/>
    <n v="7"/>
    <n v="0.36320000000000002"/>
    <n v="36.32"/>
    <n v="25227"/>
    <n v="389"/>
    <s v="Local Market"/>
    <s v="No"/>
    <n v="4181515"/>
    <n v="63.298123631066517"/>
    <n v="99.995245726978268"/>
    <n v="1518726.2479999997"/>
    <n v="2662788.7520000003"/>
    <n v="4206742"/>
  </r>
  <r>
    <s v="F0340"/>
    <x v="2"/>
    <s v="Ouémé"/>
    <x v="4"/>
    <x v="1"/>
    <x v="7"/>
    <n v="0.2"/>
    <n v="4406"/>
    <n v="3191"/>
    <n v="26.4"/>
    <x v="1"/>
    <n v="1.03"/>
    <x v="0"/>
    <n v="6231"/>
    <n v="1"/>
    <n v="0.2757"/>
    <n v="27.57"/>
    <n v="6037"/>
    <n v="364"/>
    <s v="Local Market"/>
    <s v="No"/>
    <n v="1137641"/>
    <n v="72.047672185702609"/>
    <n v="99.455178817814101"/>
    <n v="313647.62370000011"/>
    <n v="823993.37629999989"/>
    <n v="1143678"/>
  </r>
  <r>
    <s v="F0885"/>
    <x v="1"/>
    <s v="Kano"/>
    <x v="1"/>
    <x v="1"/>
    <x v="0"/>
    <n v="4.16"/>
    <n v="23892"/>
    <n v="9556"/>
    <n v="37.799999999999997"/>
    <x v="3"/>
    <n v="2.88"/>
    <x v="0"/>
    <n v="7437"/>
    <n v="60"/>
    <n v="0.6"/>
    <n v="60"/>
    <n v="36100"/>
    <n v="346"/>
    <s v="Export"/>
    <s v="No"/>
    <n v="3229776"/>
    <n v="39.557852165850761"/>
    <n v="99.772281617550689"/>
    <n v="1937865.5999999999"/>
    <n v="1291910.4000000001"/>
    <n v="3265876"/>
  </r>
  <r>
    <s v="F0055"/>
    <x v="1"/>
    <s v="Katsina"/>
    <x v="2"/>
    <x v="0"/>
    <x v="4"/>
    <n v="1.88"/>
    <n v="4002"/>
    <n v="2481"/>
    <n v="8.8000000000000007"/>
    <x v="1"/>
    <n v="1.04"/>
    <x v="0"/>
    <n v="2024"/>
    <n v="30"/>
    <n v="0.37990000000000002"/>
    <n v="37.99"/>
    <n v="44159"/>
    <n v="224"/>
    <s v="Local Market"/>
    <s v="No"/>
    <n v="504004"/>
    <n v="57.014588799316989"/>
    <n v="99.630766760981686"/>
    <n v="191471.11960000003"/>
    <n v="312532.88039999997"/>
    <n v="548163"/>
  </r>
  <r>
    <s v="F0050"/>
    <x v="1"/>
    <s v="Kano"/>
    <x v="2"/>
    <x v="0"/>
    <x v="2"/>
    <n v="1.1100000000000001"/>
    <n v="13047"/>
    <n v="10583"/>
    <n v="1.6"/>
    <x v="0"/>
    <n v="0.74"/>
    <x v="0"/>
    <n v="252"/>
    <n v="7"/>
    <n v="0.1888"/>
    <n v="18.88"/>
    <n v="11364"/>
    <n v="114"/>
    <s v="Processor"/>
    <s v="No"/>
    <n v="1182782"/>
    <n v="80.348027661609223"/>
    <n v="99.978897052789193"/>
    <n v="223309.24159999995"/>
    <n v="959472.75840000005"/>
    <n v="1194146"/>
  </r>
  <r>
    <s v="F0410"/>
    <x v="0"/>
    <s v="Kara"/>
    <x v="1"/>
    <x v="0"/>
    <x v="1"/>
    <n v="4.55"/>
    <n v="52488"/>
    <n v="42384"/>
    <n v="5.7"/>
    <x v="2"/>
    <n v="1.04"/>
    <x v="0"/>
    <n v="200"/>
    <n v="3"/>
    <n v="0.1925"/>
    <n v="19.25"/>
    <n v="98337"/>
    <n v="260"/>
    <s v="Local Market"/>
    <s v="No"/>
    <n v="10811105"/>
    <n v="80.022124756701572"/>
    <n v="99.998166725667545"/>
    <n v="2081137.7125000004"/>
    <n v="8729967.2874999996"/>
    <n v="10909442"/>
  </r>
  <r>
    <s v="F0356"/>
    <x v="1"/>
    <s v="Ogun"/>
    <x v="3"/>
    <x v="1"/>
    <x v="6"/>
    <n v="1.43"/>
    <n v="13335"/>
    <n v="10828"/>
    <n v="1"/>
    <x v="0"/>
    <n v="0.32"/>
    <x v="2"/>
    <n v="200"/>
    <n v="3"/>
    <n v="0.188"/>
    <n v="18.8"/>
    <n v="42562"/>
    <n v="311"/>
    <s v="Local Market"/>
    <s v="No"/>
    <n v="3291071"/>
    <n v="80.163282880869019"/>
    <n v="99.994000539351518"/>
    <n v="618721.34799999977"/>
    <n v="2672349.6520000002"/>
    <n v="3333633"/>
  </r>
  <r>
    <s v="F0300"/>
    <x v="4"/>
    <s v="Greater Accra"/>
    <x v="0"/>
    <x v="1"/>
    <x v="0"/>
    <n v="1.49"/>
    <n v="11902"/>
    <n v="9197"/>
    <n v="6.3"/>
    <x v="1"/>
    <n v="1.33"/>
    <x v="2"/>
    <n v="1466"/>
    <n v="14"/>
    <n v="0.22719999999999999"/>
    <n v="22.72"/>
    <n v="21184"/>
    <n v="270"/>
    <s v="Local Market"/>
    <s v="No"/>
    <n v="2435709"/>
    <n v="76.613670811060956"/>
    <n v="99.940331141812038"/>
    <n v="553393.08479999984"/>
    <n v="1882315.9152000002"/>
    <n v="2456893"/>
  </r>
  <r>
    <s v="F0561"/>
    <x v="1"/>
    <s v="Enugu"/>
    <x v="1"/>
    <x v="1"/>
    <x v="6"/>
    <n v="5.0599999999999996"/>
    <n v="60339"/>
    <n v="49858"/>
    <n v="10.7"/>
    <x v="1"/>
    <n v="0.76"/>
    <x v="0"/>
    <n v="2775"/>
    <n v="1"/>
    <n v="0.17370000000000002"/>
    <n v="17.37"/>
    <n v="141386"/>
    <n v="310"/>
    <s v="Local Market"/>
    <s v="Yes"/>
    <n v="15157260"/>
    <n v="81.866355610816811"/>
    <n v="99.981861139868201"/>
    <n v="2632816.061999999"/>
    <n v="12524443.938000001"/>
    <n v="15298646"/>
  </r>
  <r>
    <s v="F0193"/>
    <x v="3"/>
    <s v="Bouaké"/>
    <x v="1"/>
    <x v="0"/>
    <x v="0"/>
    <n v="1.55"/>
    <n v="17174"/>
    <n v="15089"/>
    <n v="45.3"/>
    <x v="1"/>
    <n v="1.57"/>
    <x v="0"/>
    <n v="10543"/>
    <n v="3"/>
    <n v="0.12140000000000001"/>
    <n v="12.14"/>
    <n v="19591"/>
    <n v="342"/>
    <s v="Local Market"/>
    <s v="Yes"/>
    <n v="5078700"/>
    <n v="87.522383873341099"/>
    <n v="99.793205213276366"/>
    <n v="616554.1799999997"/>
    <n v="4462145.82"/>
    <n v="5098291"/>
  </r>
  <r>
    <s v="F0998"/>
    <x v="0"/>
    <s v="Central"/>
    <x v="2"/>
    <x v="1"/>
    <x v="2"/>
    <n v="3.32"/>
    <n v="21731"/>
    <n v="16448"/>
    <n v="22.2"/>
    <x v="1"/>
    <n v="1.92"/>
    <x v="0"/>
    <n v="5097"/>
    <n v="14"/>
    <n v="0.24309999999999998"/>
    <n v="24.31"/>
    <n v="39873"/>
    <n v="98"/>
    <s v="Local Market"/>
    <s v="Yes"/>
    <n v="1550815"/>
    <n v="73.792715699118872"/>
    <n v="99.679572612605355"/>
    <n v="377003.12650000001"/>
    <n v="1173811.8735"/>
    <n v="1590688"/>
  </r>
  <r>
    <s v="F0567"/>
    <x v="3"/>
    <s v="Bouaké"/>
    <x v="0"/>
    <x v="0"/>
    <x v="6"/>
    <n v="1.77"/>
    <n v="22933"/>
    <n v="18653"/>
    <n v="8.1"/>
    <x v="2"/>
    <n v="1.66"/>
    <x v="2"/>
    <n v="317"/>
    <n v="2"/>
    <n v="0.18659999999999999"/>
    <n v="18.66"/>
    <n v="30410"/>
    <n v="311"/>
    <s v="Local Market"/>
    <s v="No"/>
    <n v="5712346"/>
    <n v="80.909274856880558"/>
    <n v="99.994480002284618"/>
    <n v="1065923.7636000002"/>
    <n v="4646422.2363999998"/>
    <n v="5742756"/>
  </r>
  <r>
    <s v="F0215"/>
    <x v="2"/>
    <s v="Mono"/>
    <x v="3"/>
    <x v="0"/>
    <x v="0"/>
    <n v="1.01"/>
    <n v="10008"/>
    <n v="7916"/>
    <n v="9.1999999999999993"/>
    <x v="1"/>
    <n v="0.82"/>
    <x v="1"/>
    <n v="2210"/>
    <n v="14"/>
    <n v="0.20899999999999999"/>
    <n v="20.9"/>
    <n v="16893"/>
    <n v="261"/>
    <s v="Processor"/>
    <s v="No"/>
    <n v="2026313"/>
    <n v="78.446009996055224"/>
    <n v="99.891836652789777"/>
    <n v="423499.4169999999"/>
    <n v="1602813.5830000001"/>
    <n v="2043206"/>
  </r>
  <r>
    <s v="F0929"/>
    <x v="0"/>
    <s v="Lomé"/>
    <x v="3"/>
    <x v="0"/>
    <x v="7"/>
    <n v="1.6"/>
    <n v="29497"/>
    <n v="20105"/>
    <n v="7.7"/>
    <x v="0"/>
    <n v="0.36"/>
    <x v="1"/>
    <n v="840"/>
    <n v="3"/>
    <n v="0.31840000000000002"/>
    <n v="31.84"/>
    <n v="31139"/>
    <n v="384"/>
    <s v="Local Market"/>
    <s v="No"/>
    <n v="7611138"/>
    <n v="67.882277242764161"/>
    <n v="99.989008511468498"/>
    <n v="2423386.3392000003"/>
    <n v="5187751.6607999997"/>
    <n v="7642277"/>
  </r>
  <r>
    <s v="F1208"/>
    <x v="3"/>
    <s v="Yamoussoukro"/>
    <x v="4"/>
    <x v="0"/>
    <x v="5"/>
    <n v="2.39"/>
    <n v="3246"/>
    <n v="2805"/>
    <n v="4.3"/>
    <x v="2"/>
    <n v="1.58"/>
    <x v="0"/>
    <n v="200"/>
    <n v="3"/>
    <n v="0.1358"/>
    <n v="13.58"/>
    <n v="31481"/>
    <n v="205"/>
    <s v="Local Market"/>
    <s v="No"/>
    <n v="537594"/>
    <n v="81.639280376048845"/>
    <n v="99.964855247550858"/>
    <n v="73005.265200000023"/>
    <n v="464588.73479999998"/>
    <n v="569075"/>
  </r>
  <r>
    <s v="F1330"/>
    <x v="3"/>
    <s v="Bouaké"/>
    <x v="2"/>
    <x v="1"/>
    <x v="4"/>
    <n v="1.21"/>
    <n v="2530"/>
    <n v="1978"/>
    <n v="20"/>
    <x v="1"/>
    <n v="0.65"/>
    <x v="2"/>
    <n v="5892"/>
    <n v="14"/>
    <n v="0.21780000000000002"/>
    <n v="21.78"/>
    <n v="13495"/>
    <n v="261"/>
    <s v="Local Market"/>
    <s v="No"/>
    <n v="491709"/>
    <n v="76.130588791854379"/>
    <n v="98.833738450210205"/>
    <n v="107094.22019999998"/>
    <n v="384614.77980000002"/>
    <n v="505204"/>
  </r>
  <r>
    <s v="F0369"/>
    <x v="3"/>
    <s v="Abidjan"/>
    <x v="1"/>
    <x v="0"/>
    <x v="5"/>
    <n v="1.19"/>
    <n v="2057"/>
    <n v="822"/>
    <n v="75.2"/>
    <x v="0"/>
    <n v="2.84"/>
    <x v="0"/>
    <n v="10324"/>
    <n v="60"/>
    <n v="0.6"/>
    <n v="60"/>
    <n v="13145"/>
    <n v="202"/>
    <s v="Local Market"/>
    <s v="No"/>
    <n v="140915"/>
    <n v="36.587044008827732"/>
    <n v="93.298714786446837"/>
    <n v="84549"/>
    <n v="56366"/>
    <n v="154060"/>
  </r>
  <r>
    <s v="F0045"/>
    <x v="3"/>
    <s v="Yamoussoukro"/>
    <x v="1"/>
    <x v="0"/>
    <x v="5"/>
    <n v="0.68"/>
    <n v="1438"/>
    <n v="1146"/>
    <n v="8.9"/>
    <x v="2"/>
    <n v="1.43"/>
    <x v="0"/>
    <n v="355"/>
    <n v="14"/>
    <n v="0.2029"/>
    <n v="20.29"/>
    <n v="7052"/>
    <n v="174"/>
    <s v="Processor"/>
    <s v="Yes"/>
    <n v="190003"/>
    <n v="76.857421176828808"/>
    <n v="99.819847250767552"/>
    <n v="38551.608699999982"/>
    <n v="151451.39130000002"/>
    <n v="197055"/>
  </r>
  <r>
    <s v="F1061"/>
    <x v="3"/>
    <s v="Yamoussoukro"/>
    <x v="3"/>
    <x v="0"/>
    <x v="6"/>
    <n v="3.09"/>
    <n v="34989"/>
    <n v="26728"/>
    <n v="26.3"/>
    <x v="0"/>
    <n v="0.8"/>
    <x v="0"/>
    <n v="4436"/>
    <n v="7"/>
    <n v="0.2361"/>
    <n v="23.61"/>
    <n v="50441"/>
    <n v="353"/>
    <s v="Local Market"/>
    <s v="No"/>
    <n v="9285758"/>
    <n v="75.977285147842295"/>
    <n v="99.952486017061119"/>
    <n v="2192367.4638"/>
    <n v="7093390.5362"/>
    <n v="9336199"/>
  </r>
  <r>
    <s v="F0138"/>
    <x v="1"/>
    <s v="Enugu"/>
    <x v="2"/>
    <x v="1"/>
    <x v="0"/>
    <n v="0.97"/>
    <n v="8816"/>
    <n v="7457"/>
    <n v="3.7"/>
    <x v="2"/>
    <n v="1.41"/>
    <x v="0"/>
    <n v="200"/>
    <n v="7"/>
    <n v="0.15410000000000001"/>
    <n v="15.41"/>
    <n v="14627"/>
    <n v="324"/>
    <s v="Local Market"/>
    <s v="No"/>
    <n v="2377081"/>
    <n v="84.072671826995602"/>
    <n v="99.99163777517991"/>
    <n v="366308.18210000009"/>
    <n v="2010772.8178999999"/>
    <n v="2391708"/>
  </r>
  <r>
    <s v="F0043"/>
    <x v="1"/>
    <s v="Ogun"/>
    <x v="3"/>
    <x v="0"/>
    <x v="3"/>
    <n v="4.7699999999999996"/>
    <n v="14088"/>
    <n v="9327"/>
    <n v="2.2999999999999998"/>
    <x v="0"/>
    <n v="0.74"/>
    <x v="2"/>
    <n v="361"/>
    <n v="30"/>
    <n v="0.33789999999999998"/>
    <n v="33.79"/>
    <n v="70660"/>
    <n v="371"/>
    <s v="Local Market"/>
    <s v="Yes"/>
    <n v="3354693"/>
    <n v="64.844184973052421"/>
    <n v="99.989460940230103"/>
    <n v="1133550.7646999997"/>
    <n v="2221142.2353000003"/>
    <n v="3425353"/>
  </r>
  <r>
    <s v="F0556"/>
    <x v="4"/>
    <s v="Ashanti"/>
    <x v="2"/>
    <x v="0"/>
    <x v="7"/>
    <n v="1.84"/>
    <n v="35743"/>
    <n v="23808"/>
    <n v="38.4"/>
    <x v="0"/>
    <n v="2.0099999999999998"/>
    <x v="0"/>
    <n v="6435"/>
    <n v="7"/>
    <n v="0.33390000000000003"/>
    <n v="33.39"/>
    <n v="49906"/>
    <n v="442"/>
    <s v="Processor"/>
    <s v="Yes"/>
    <n v="10361564"/>
    <n v="66.290713803142097"/>
    <n v="99.938193165806553"/>
    <n v="3459726.2196000014"/>
    <n v="6901837.7803999986"/>
    <n v="10411470"/>
  </r>
  <r>
    <s v="F0883"/>
    <x v="0"/>
    <s v="Savanes"/>
    <x v="1"/>
    <x v="0"/>
    <x v="0"/>
    <n v="0.97"/>
    <n v="7906"/>
    <n v="6863"/>
    <n v="50.7"/>
    <x v="2"/>
    <n v="2.39"/>
    <x v="2"/>
    <n v="1512"/>
    <n v="7"/>
    <n v="0.13189999999999999"/>
    <n v="13.19"/>
    <n v="15158"/>
    <n v="304"/>
    <s v="Processor"/>
    <s v="No"/>
    <n v="2048819"/>
    <n v="86.17246092858592"/>
    <n v="99.926743369717784"/>
    <n v="270239.22610000009"/>
    <n v="1778579.7738999999"/>
    <n v="2063977"/>
  </r>
  <r>
    <s v="F0096"/>
    <x v="1"/>
    <s v="Kaduna"/>
    <x v="1"/>
    <x v="1"/>
    <x v="3"/>
    <n v="3.25"/>
    <n v="7191"/>
    <n v="6502"/>
    <n v="56.4"/>
    <x v="1"/>
    <n v="1.94"/>
    <x v="1"/>
    <n v="15218"/>
    <n v="3"/>
    <n v="9.5799999999999996E-2"/>
    <n v="9.58"/>
    <n v="61573"/>
    <n v="311"/>
    <s v="Local Market"/>
    <s v="Yes"/>
    <n v="1925110"/>
    <n v="87.6176250564383"/>
    <n v="99.233999586245019"/>
    <n v="184425.53799999994"/>
    <n v="1740684.4620000001"/>
    <n v="1986683"/>
  </r>
  <r>
    <s v="F1060"/>
    <x v="3"/>
    <s v="Sassandra"/>
    <x v="3"/>
    <x v="0"/>
    <x v="6"/>
    <n v="0.2"/>
    <n v="2139"/>
    <n v="1719"/>
    <n v="21.7"/>
    <x v="0"/>
    <n v="2.25"/>
    <x v="1"/>
    <n v="2879"/>
    <n v="2"/>
    <n v="0.1963"/>
    <n v="19.63"/>
    <n v="5971"/>
    <n v="281"/>
    <s v="Local Market"/>
    <s v="No"/>
    <n v="469359"/>
    <n v="79.360408200618508"/>
    <n v="99.394315528159382"/>
    <n v="92135.171700000006"/>
    <n v="377223.82829999999"/>
    <n v="475330"/>
  </r>
  <r>
    <s v="F0165"/>
    <x v="4"/>
    <s v="Central"/>
    <x v="3"/>
    <x v="0"/>
    <x v="3"/>
    <n v="6.52"/>
    <n v="20774"/>
    <n v="13409"/>
    <n v="62.6"/>
    <x v="0"/>
    <n v="2.29"/>
    <x v="1"/>
    <n v="10502"/>
    <n v="30"/>
    <n v="0.35450000000000004"/>
    <n v="35.450000000000003"/>
    <n v="172656"/>
    <n v="313"/>
    <s v="Local Market"/>
    <s v="Yes"/>
    <n v="3971889"/>
    <n v="61.860936471916702"/>
    <n v="99.746606684207791"/>
    <n v="1408034.6505"/>
    <n v="2563854.3495"/>
    <n v="4144545"/>
  </r>
  <r>
    <s v="F0626"/>
    <x v="1"/>
    <s v="Ogun"/>
    <x v="2"/>
    <x v="1"/>
    <x v="7"/>
    <n v="4.72"/>
    <n v="114184"/>
    <n v="81927"/>
    <n v="9.5"/>
    <x v="2"/>
    <n v="0.53"/>
    <x v="0"/>
    <n v="378"/>
    <n v="4"/>
    <n v="0.28249999999999997"/>
    <n v="28.25"/>
    <n v="152199"/>
    <n v="471"/>
    <s v="Local Market"/>
    <s v="No"/>
    <n v="38049164"/>
    <n v="71.464139041321644"/>
    <n v="99.999010506509933"/>
    <n v="10748888.829999998"/>
    <n v="27300275.170000002"/>
    <n v="38201363"/>
  </r>
  <r>
    <s v="F1211"/>
    <x v="0"/>
    <s v="Kara"/>
    <x v="1"/>
    <x v="0"/>
    <x v="0"/>
    <n v="1.69"/>
    <n v="14395"/>
    <n v="8766"/>
    <n v="4"/>
    <x v="2"/>
    <n v="1.48"/>
    <x v="1"/>
    <n v="200"/>
    <n v="30"/>
    <n v="0.39100000000000001"/>
    <n v="39.1"/>
    <n v="25083"/>
    <n v="230"/>
    <s v="Local Market"/>
    <s v="No"/>
    <n v="1970736"/>
    <n v="60.134622628605094"/>
    <n v="99.989979051206547"/>
    <n v="770557.77600000007"/>
    <n v="1200178.2239999999"/>
    <n v="1995819"/>
  </r>
  <r>
    <s v="F0960"/>
    <x v="4"/>
    <s v="Central"/>
    <x v="3"/>
    <x v="0"/>
    <x v="1"/>
    <n v="0.3"/>
    <n v="2635"/>
    <n v="1977"/>
    <n v="1"/>
    <x v="2"/>
    <n v="1.2"/>
    <x v="0"/>
    <n v="200"/>
    <n v="4"/>
    <n v="0.24940000000000001"/>
    <n v="24.94"/>
    <n v="6830"/>
    <n v="308"/>
    <s v="Local Market"/>
    <s v="No"/>
    <n v="595797"/>
    <n v="74.209291684574367"/>
    <n v="99.966811974903209"/>
    <n v="148591.77180000005"/>
    <n v="447205.22819999995"/>
    <n v="602627"/>
  </r>
  <r>
    <s v="F0750"/>
    <x v="3"/>
    <s v="Bouaké"/>
    <x v="0"/>
    <x v="1"/>
    <x v="1"/>
    <n v="0.87"/>
    <n v="8584"/>
    <n v="6589"/>
    <n v="50.8"/>
    <x v="2"/>
    <n v="1.87"/>
    <x v="0"/>
    <n v="1971"/>
    <n v="3"/>
    <n v="0.23230000000000001"/>
    <n v="23.23"/>
    <n v="14234"/>
    <n v="346"/>
    <s v="Local Market"/>
    <s v="No"/>
    <n v="2240792"/>
    <n v="76.2854183676818"/>
    <n v="99.912595242804286"/>
    <n v="520535.98159999982"/>
    <n v="1720256.0184000002"/>
    <n v="2255026"/>
  </r>
  <r>
    <s v="F0854"/>
    <x v="0"/>
    <s v="Plateaux"/>
    <x v="3"/>
    <x v="0"/>
    <x v="5"/>
    <n v="2.2999999999999998"/>
    <n v="3038"/>
    <n v="2493"/>
    <n v="6"/>
    <x v="2"/>
    <n v="1.36"/>
    <x v="1"/>
    <n v="222"/>
    <n v="14"/>
    <n v="0.17910000000000001"/>
    <n v="17.91"/>
    <n v="36440"/>
    <n v="169"/>
    <s v="Local Market"/>
    <s v="No"/>
    <n v="380442"/>
    <n v="74.914445286675843"/>
    <n v="99.946747520881203"/>
    <n v="68137.162200000021"/>
    <n v="312304.83779999998"/>
    <n v="416882"/>
  </r>
  <r>
    <s v="F1308"/>
    <x v="0"/>
    <s v="Savanes"/>
    <x v="4"/>
    <x v="0"/>
    <x v="0"/>
    <n v="4.6100000000000003"/>
    <n v="30033"/>
    <n v="23425"/>
    <n v="22"/>
    <x v="0"/>
    <n v="0.93"/>
    <x v="0"/>
    <n v="2575"/>
    <n v="14"/>
    <n v="0.22"/>
    <n v="22"/>
    <n v="54451"/>
    <n v="305"/>
    <s v="Local Market"/>
    <s v="Yes"/>
    <n v="7016153"/>
    <n v="77.399318926643318"/>
    <n v="99.963581611981098"/>
    <n v="1543553.6600000001"/>
    <n v="5472599.3399999999"/>
    <n v="7070604"/>
  </r>
  <r>
    <s v="F0311"/>
    <x v="4"/>
    <s v="Ashanti"/>
    <x v="1"/>
    <x v="0"/>
    <x v="3"/>
    <n v="0.97"/>
    <n v="1721"/>
    <n v="1106"/>
    <n v="32.4"/>
    <x v="0"/>
    <n v="1.54"/>
    <x v="0"/>
    <n v="4898"/>
    <n v="30"/>
    <n v="0.35719999999999996"/>
    <n v="35.72"/>
    <n v="29022"/>
    <n v="326"/>
    <s v="Local Market"/>
    <s v="No"/>
    <n v="323031"/>
    <n v="58.980984908522295"/>
    <n v="98.608732207934608"/>
    <n v="115386.67319999999"/>
    <n v="207644.32680000001"/>
    <n v="352053"/>
  </r>
  <r>
    <s v="F0348"/>
    <x v="0"/>
    <s v="Central"/>
    <x v="0"/>
    <x v="0"/>
    <x v="4"/>
    <n v="1.49"/>
    <n v="2453"/>
    <n v="2278"/>
    <n v="10.6"/>
    <x v="1"/>
    <n v="1.3"/>
    <x v="2"/>
    <n v="2224"/>
    <n v="3"/>
    <n v="7.1300000000000002E-2"/>
    <n v="7.13"/>
    <n v="24341"/>
    <n v="201"/>
    <s v="Export"/>
    <s v="No"/>
    <n v="426735"/>
    <n v="87.858541465296298"/>
    <n v="99.506956699092839"/>
    <n v="30426.20550000004"/>
    <n v="396308.79449999996"/>
    <n v="451076"/>
  </r>
  <r>
    <s v="F0584"/>
    <x v="3"/>
    <s v="Bouaké"/>
    <x v="1"/>
    <x v="0"/>
    <x v="2"/>
    <n v="2.2200000000000002"/>
    <n v="15701"/>
    <n v="13403"/>
    <n v="18.100000000000001"/>
    <x v="1"/>
    <n v="0.46"/>
    <x v="0"/>
    <n v="4453"/>
    <n v="7"/>
    <n v="0.14630000000000001"/>
    <n v="14.63"/>
    <n v="13178"/>
    <n v="89"/>
    <s v="Processor"/>
    <s v="No"/>
    <n v="1163308"/>
    <n v="84.41375754577615"/>
    <n v="99.62149995835054"/>
    <n v="170191.96039999998"/>
    <n v="993116.03960000002"/>
    <n v="1176486"/>
  </r>
  <r>
    <s v="F1473"/>
    <x v="2"/>
    <s v="Borgou"/>
    <x v="0"/>
    <x v="0"/>
    <x v="1"/>
    <n v="1.59"/>
    <n v="13131"/>
    <n v="10386"/>
    <n v="9.8000000000000007"/>
    <x v="2"/>
    <n v="0.49"/>
    <x v="0"/>
    <n v="359"/>
    <n v="5"/>
    <n v="0.20899999999999999"/>
    <n v="20.9"/>
    <n v="22661"/>
    <n v="283"/>
    <s v="Local Market"/>
    <s v="Yes"/>
    <n v="2886826"/>
    <n v="78.483917130408216"/>
    <n v="99.987661055024475"/>
    <n v="603346.63400000008"/>
    <n v="2283479.3659999999"/>
    <n v="2909487"/>
  </r>
  <r>
    <s v="F0709"/>
    <x v="4"/>
    <s v="Greater Accra"/>
    <x v="0"/>
    <x v="0"/>
    <x v="5"/>
    <n v="0.63"/>
    <n v="1333"/>
    <n v="533"/>
    <n v="33.6"/>
    <x v="3"/>
    <n v="1.8"/>
    <x v="0"/>
    <n v="5366"/>
    <n v="60"/>
    <n v="0.6"/>
    <n v="60"/>
    <n v="9951"/>
    <n v="206"/>
    <s v="Local Market"/>
    <s v="No"/>
    <n v="93384"/>
    <n v="36.14806212803019"/>
    <n v="94.807180529346297"/>
    <n v="56030.400000000001"/>
    <n v="37353.599999999999"/>
    <n v="103335"/>
  </r>
  <r>
    <s v="F1250"/>
    <x v="4"/>
    <s v="Northern"/>
    <x v="3"/>
    <x v="1"/>
    <x v="2"/>
    <n v="2.89"/>
    <n v="35226"/>
    <n v="30058"/>
    <n v="31.7"/>
    <x v="2"/>
    <n v="1.99"/>
    <x v="0"/>
    <n v="1187"/>
    <n v="3"/>
    <n v="0.1467"/>
    <n v="14.67"/>
    <n v="24852"/>
    <n v="97"/>
    <s v="Local Market"/>
    <s v="No"/>
    <n v="2860431"/>
    <n v="84.595021434639165"/>
    <n v="99.958860188064747"/>
    <n v="419625.22770000016"/>
    <n v="2440805.7722999998"/>
    <n v="2885283"/>
  </r>
  <r>
    <s v="F1219"/>
    <x v="3"/>
    <s v="Yamoussoukro"/>
    <x v="0"/>
    <x v="1"/>
    <x v="1"/>
    <n v="1.53"/>
    <n v="11045"/>
    <n v="8272"/>
    <n v="45.3"/>
    <x v="1"/>
    <n v="1.19"/>
    <x v="0"/>
    <n v="10872"/>
    <n v="3"/>
    <n v="0.251"/>
    <n v="25.1"/>
    <n v="19666"/>
    <n v="269"/>
    <s v="Local Market"/>
    <s v="Yes"/>
    <n v="2172379"/>
    <n v="74.228032316854808"/>
    <n v="99.504024780513177"/>
    <n v="545267.12899999996"/>
    <n v="1627111.871"/>
    <n v="2192045"/>
  </r>
  <r>
    <s v="F0919"/>
    <x v="1"/>
    <s v="Kano"/>
    <x v="0"/>
    <x v="0"/>
    <x v="7"/>
    <n v="2.0299999999999998"/>
    <n v="39001"/>
    <n v="28400"/>
    <n v="44.6"/>
    <x v="0"/>
    <n v="2.15"/>
    <x v="1"/>
    <n v="7805"/>
    <n v="2"/>
    <n v="0.27179999999999999"/>
    <n v="27.18"/>
    <n v="74947"/>
    <n v="364"/>
    <s v="Local Market"/>
    <s v="Yes"/>
    <n v="10151472"/>
    <n v="72.28631948681155"/>
    <n v="99.92367807342923"/>
    <n v="2759170.0896000005"/>
    <n v="7392301.9103999995"/>
    <n v="10226419"/>
  </r>
  <r>
    <s v="F0416"/>
    <x v="2"/>
    <s v="Atlantique"/>
    <x v="1"/>
    <x v="1"/>
    <x v="2"/>
    <n v="1.89"/>
    <n v="21392"/>
    <n v="13222"/>
    <n v="1"/>
    <x v="2"/>
    <n v="0.5"/>
    <x v="0"/>
    <n v="200"/>
    <n v="30"/>
    <n v="0.38189999999999996"/>
    <n v="38.19"/>
    <n v="11224"/>
    <n v="94"/>
    <s v="Processor"/>
    <s v="Yes"/>
    <n v="1219016"/>
    <n v="61.246081219924577"/>
    <n v="99.983743009494091"/>
    <n v="465542.21039999987"/>
    <n v="753473.78960000013"/>
    <n v="1230240"/>
  </r>
  <r>
    <s v="F0880"/>
    <x v="2"/>
    <s v="Zou"/>
    <x v="0"/>
    <x v="0"/>
    <x v="1"/>
    <n v="0.35"/>
    <n v="2329"/>
    <n v="1855"/>
    <n v="9.3000000000000007"/>
    <x v="2"/>
    <n v="1.01"/>
    <x v="0"/>
    <n v="352"/>
    <n v="3"/>
    <n v="0.20350000000000001"/>
    <n v="20.350000000000001"/>
    <n v="8158"/>
    <n v="268"/>
    <s v="Local Market"/>
    <s v="No"/>
    <n v="483659"/>
    <n v="78.328807971257604"/>
    <n v="99.928428663506949"/>
    <n v="98424.606499999994"/>
    <n v="385234.39350000001"/>
    <n v="491817"/>
  </r>
  <r>
    <s v="F1444"/>
    <x v="3"/>
    <s v="Korhogo"/>
    <x v="0"/>
    <x v="1"/>
    <x v="7"/>
    <n v="6.24"/>
    <n v="121884"/>
    <n v="86842"/>
    <n v="20"/>
    <x v="0"/>
    <n v="1.1499999999999999"/>
    <x v="0"/>
    <n v="2875"/>
    <n v="4"/>
    <n v="0.28749999999999998"/>
    <n v="28.75"/>
    <n v="157112"/>
    <n v="463"/>
    <s v="Processor"/>
    <s v="Yes"/>
    <n v="39645781"/>
    <n v="70.968758382713546"/>
    <n v="99.992776906944925"/>
    <n v="11398162.037499998"/>
    <n v="28247618.962500002"/>
    <n v="39802893"/>
  </r>
  <r>
    <s v="F0809"/>
    <x v="4"/>
    <s v="Greater Accra"/>
    <x v="2"/>
    <x v="1"/>
    <x v="5"/>
    <n v="0.78"/>
    <n v="802"/>
    <n v="471"/>
    <n v="38.6"/>
    <x v="3"/>
    <n v="3"/>
    <x v="1"/>
    <n v="7757"/>
    <n v="30"/>
    <n v="0.41200000000000003"/>
    <n v="41.2"/>
    <n v="5867"/>
    <n v="226"/>
    <s v="Local Market"/>
    <s v="Yes"/>
    <n v="91758"/>
    <n v="55.266278104993596"/>
    <n v="92.054289372599229"/>
    <n v="37804.296000000002"/>
    <n v="53953.703999999998"/>
    <n v="97625"/>
  </r>
  <r>
    <s v="F1155"/>
    <x v="4"/>
    <s v="Eastern"/>
    <x v="0"/>
    <x v="0"/>
    <x v="6"/>
    <n v="1.74"/>
    <n v="15578"/>
    <n v="12138"/>
    <n v="31.7"/>
    <x v="4"/>
    <n v="1.84"/>
    <x v="0"/>
    <n v="5517"/>
    <n v="4"/>
    <n v="0.2208"/>
    <n v="22.08"/>
    <n v="41800"/>
    <n v="379"/>
    <s v="Processor"/>
    <s v="No"/>
    <n v="4506982"/>
    <n v="77.20397184125332"/>
    <n v="99.878714785628333"/>
    <n v="995141.62559999991"/>
    <n v="3511840.3744000001"/>
    <n v="4548782"/>
  </r>
  <r>
    <s v="F0614"/>
    <x v="4"/>
    <s v="Eastern"/>
    <x v="0"/>
    <x v="0"/>
    <x v="1"/>
    <n v="1.32"/>
    <n v="8851"/>
    <n v="6868"/>
    <n v="32.700000000000003"/>
    <x v="1"/>
    <n v="1.34"/>
    <x v="2"/>
    <n v="8447"/>
    <n v="3"/>
    <n v="0.22399999999999998"/>
    <n v="22.4"/>
    <n v="18215"/>
    <n v="254"/>
    <s v="Local Market"/>
    <s v="No"/>
    <n v="1700366"/>
    <n v="76.7775284377053"/>
    <n v="99.508489852965909"/>
    <n v="380881.98399999994"/>
    <n v="1319484.0160000001"/>
    <n v="1718581"/>
  </r>
  <r>
    <s v="F0002"/>
    <x v="3"/>
    <s v="Bouaké"/>
    <x v="0"/>
    <x v="0"/>
    <x v="4"/>
    <n v="5.09"/>
    <n v="7103"/>
    <n v="6578"/>
    <n v="9.5"/>
    <x v="0"/>
    <n v="0.67"/>
    <x v="2"/>
    <n v="1303"/>
    <n v="3"/>
    <n v="7.3899999999999993E-2"/>
    <n v="7.39"/>
    <n v="56649"/>
    <n v="241"/>
    <s v="Local Market"/>
    <s v="No"/>
    <n v="1511494"/>
    <n v="89.264473546098799"/>
    <n v="99.916908088101664"/>
    <n v="111699.40659999987"/>
    <n v="1399794.5934000001"/>
    <n v="1568143"/>
  </r>
  <r>
    <s v="F0090"/>
    <x v="4"/>
    <s v="Greater Accra"/>
    <x v="2"/>
    <x v="0"/>
    <x v="7"/>
    <n v="0.89"/>
    <n v="12915"/>
    <n v="9208"/>
    <n v="9"/>
    <x v="0"/>
    <n v="1.17"/>
    <x v="0"/>
    <n v="1444"/>
    <n v="3"/>
    <n v="0.28699999999999998"/>
    <n v="28.7"/>
    <n v="20449"/>
    <n v="449"/>
    <s v="Local Market"/>
    <s v="No"/>
    <n v="4071156"/>
    <n v="70.943657268969034"/>
    <n v="99.964708225745156"/>
    <n v="1168421.7719999999"/>
    <n v="2902734.2280000001"/>
    <n v="4091605"/>
  </r>
  <r>
    <s v="F0610"/>
    <x v="0"/>
    <s v="Lomé"/>
    <x v="3"/>
    <x v="1"/>
    <x v="4"/>
    <n v="1.03"/>
    <n v="2090"/>
    <n v="1660"/>
    <n v="29.7"/>
    <x v="1"/>
    <n v="1.42"/>
    <x v="0"/>
    <n v="5819"/>
    <n v="14"/>
    <n v="0.2054"/>
    <n v="20.54"/>
    <n v="15409"/>
    <n v="225"/>
    <s v="Local Market"/>
    <s v="No"/>
    <n v="348537"/>
    <n v="76.095767009391508"/>
    <n v="98.401136432327874"/>
    <n v="71589.499799999991"/>
    <n v="276947.50020000001"/>
    <n v="363946"/>
  </r>
  <r>
    <s v="F0531"/>
    <x v="0"/>
    <s v="Kara"/>
    <x v="0"/>
    <x v="0"/>
    <x v="5"/>
    <n v="1.72"/>
    <n v="2847"/>
    <n v="2494"/>
    <n v="19.100000000000001"/>
    <x v="1"/>
    <n v="1.03"/>
    <x v="1"/>
    <n v="4225"/>
    <n v="7"/>
    <n v="0.12380000000000001"/>
    <n v="12.38"/>
    <n v="24917"/>
    <n v="169"/>
    <s v="Export"/>
    <s v="No"/>
    <n v="388130"/>
    <n v="82.334336286185348"/>
    <n v="98.977113984607072"/>
    <n v="48050.494000000006"/>
    <n v="340079.50599999999"/>
    <n v="413047"/>
  </r>
  <r>
    <s v="F1071"/>
    <x v="3"/>
    <s v="Sassandra"/>
    <x v="2"/>
    <x v="0"/>
    <x v="5"/>
    <n v="2.12"/>
    <n v="3216"/>
    <n v="2754"/>
    <n v="1"/>
    <x v="0"/>
    <n v="0.28999999999999998"/>
    <x v="0"/>
    <n v="200"/>
    <n v="7"/>
    <n v="0.14349999999999999"/>
    <n v="14.35"/>
    <n v="31922"/>
    <n v="198"/>
    <s v="Local Market"/>
    <s v="Yes"/>
    <n v="507718"/>
    <n v="80.583438403380043"/>
    <n v="99.962938255133054"/>
    <n v="72857.532999999996"/>
    <n v="434860.467"/>
    <n v="539640"/>
  </r>
  <r>
    <s v="F1263"/>
    <x v="4"/>
    <s v="Northern"/>
    <x v="2"/>
    <x v="1"/>
    <x v="3"/>
    <n v="2.23"/>
    <n v="4502"/>
    <n v="3575"/>
    <n v="48.2"/>
    <x v="2"/>
    <n v="1.5"/>
    <x v="0"/>
    <n v="1863"/>
    <n v="14"/>
    <n v="0.20569999999999999"/>
    <n v="20.57"/>
    <n v="54664"/>
    <n v="302"/>
    <s v="Local Market"/>
    <s v="No"/>
    <n v="1012327"/>
    <n v="75.360648412217159"/>
    <n v="99.825396840273257"/>
    <n v="208235.66390000004"/>
    <n v="804091.33609999996"/>
    <n v="1066991"/>
  </r>
  <r>
    <s v="F1332"/>
    <x v="4"/>
    <s v="Central"/>
    <x v="1"/>
    <x v="0"/>
    <x v="7"/>
    <n v="1.45"/>
    <n v="28981"/>
    <n v="20133"/>
    <n v="15.3"/>
    <x v="1"/>
    <n v="0.72"/>
    <x v="0"/>
    <n v="4071"/>
    <n v="5"/>
    <n v="0.30530000000000002"/>
    <n v="30.53"/>
    <n v="36141"/>
    <n v="307"/>
    <s v="Processor"/>
    <s v="No"/>
    <n v="6078811"/>
    <n v="69.059413740287738"/>
    <n v="99.933425479055273"/>
    <n v="1855860.9983000001"/>
    <n v="4222950.0016999999"/>
    <n v="6114952"/>
  </r>
  <r>
    <s v="F1403"/>
    <x v="4"/>
    <s v="Eastern"/>
    <x v="1"/>
    <x v="0"/>
    <x v="0"/>
    <n v="3.22"/>
    <n v="18738"/>
    <n v="15766"/>
    <n v="22.4"/>
    <x v="1"/>
    <n v="1.7"/>
    <x v="2"/>
    <n v="6273"/>
    <n v="7"/>
    <n v="0.15859999999999999"/>
    <n v="15.86"/>
    <n v="54671"/>
    <n v="282"/>
    <s v="Local Market"/>
    <s v="No"/>
    <n v="4340608"/>
    <n v="83.09341844283378"/>
    <n v="99.857278684697832"/>
    <n v="688420.42879999988"/>
    <n v="3652187.5712000001"/>
    <n v="4395279"/>
  </r>
  <r>
    <s v="F0670"/>
    <x v="1"/>
    <s v="Katsina"/>
    <x v="0"/>
    <x v="1"/>
    <x v="0"/>
    <n v="1.08"/>
    <n v="11307"/>
    <n v="9952"/>
    <n v="57.1"/>
    <x v="2"/>
    <n v="2.5299999999999998"/>
    <x v="2"/>
    <n v="2378"/>
    <n v="3"/>
    <n v="0.1198"/>
    <n v="11.98"/>
    <n v="18746"/>
    <n v="305"/>
    <s v="Local Market"/>
    <s v="No"/>
    <n v="2983883"/>
    <n v="87.470473928014414"/>
    <n v="99.920802736535222"/>
    <n v="357469.18339999998"/>
    <n v="2626413.8166"/>
    <n v="3002629"/>
  </r>
  <r>
    <s v="F0348"/>
    <x v="3"/>
    <s v="Korhogo"/>
    <x v="1"/>
    <x v="0"/>
    <x v="3"/>
    <n v="0.45"/>
    <n v="963"/>
    <n v="762"/>
    <n v="3.3"/>
    <x v="2"/>
    <n v="0.48"/>
    <x v="1"/>
    <n v="200"/>
    <n v="14"/>
    <n v="0.2077"/>
    <n v="20.77"/>
    <n v="12129"/>
    <n v="286"/>
    <s v="Local Market"/>
    <s v="Yes"/>
    <n v="203424"/>
    <n v="74.77178939750317"/>
    <n v="99.907215394821691"/>
    <n v="42251.164799999999"/>
    <n v="161172.8352"/>
    <n v="215553"/>
  </r>
  <r>
    <s v="F0516"/>
    <x v="0"/>
    <s v="Kara"/>
    <x v="2"/>
    <x v="0"/>
    <x v="6"/>
    <n v="0.34"/>
    <n v="5280"/>
    <n v="4345"/>
    <n v="23.3"/>
    <x v="1"/>
    <n v="1.78"/>
    <x v="0"/>
    <n v="4737"/>
    <n v="4"/>
    <n v="0.17699999999999999"/>
    <n v="17.7"/>
    <n v="5909"/>
    <n v="261"/>
    <s v="Local Market"/>
    <s v="No"/>
    <n v="1112059"/>
    <n v="81.865004812302317"/>
    <n v="99.576284831050614"/>
    <n v="196834.44300000009"/>
    <n v="915224.55699999991"/>
    <n v="1117968"/>
  </r>
  <r>
    <s v="F0618"/>
    <x v="0"/>
    <s v="Central"/>
    <x v="0"/>
    <x v="0"/>
    <x v="5"/>
    <n v="2.15"/>
    <n v="2585"/>
    <n v="2188"/>
    <n v="7.8"/>
    <x v="2"/>
    <n v="0.25"/>
    <x v="0"/>
    <n v="274"/>
    <n v="7"/>
    <n v="0.1535"/>
    <n v="15.35"/>
    <n v="22914"/>
    <n v="212"/>
    <s v="Local Market"/>
    <s v="Yes"/>
    <n v="436030"/>
    <n v="80.423623579347378"/>
    <n v="99.940297726955791"/>
    <n v="66930.604999999981"/>
    <n v="369099.39500000002"/>
    <n v="458944"/>
  </r>
  <r>
    <s v="F1058"/>
    <x v="0"/>
    <s v="Savanes"/>
    <x v="4"/>
    <x v="0"/>
    <x v="2"/>
    <n v="0.91"/>
    <n v="9051"/>
    <n v="6822"/>
    <n v="6.3"/>
    <x v="2"/>
    <n v="0.9"/>
    <x v="0"/>
    <n v="232"/>
    <n v="14"/>
    <n v="0.2462"/>
    <n v="24.62"/>
    <n v="10949"/>
    <n v="86"/>
    <s v="Local Market"/>
    <s v="No"/>
    <n v="569645"/>
    <n v="73.958463401275239"/>
    <n v="99.960040923605817"/>
    <n v="140246.59899999999"/>
    <n v="429398.40100000001"/>
    <n v="580594"/>
  </r>
  <r>
    <s v="F1210"/>
    <x v="3"/>
    <s v="Abidjan"/>
    <x v="3"/>
    <x v="0"/>
    <x v="6"/>
    <n v="2.58"/>
    <n v="39011"/>
    <n v="33252"/>
    <n v="8.4"/>
    <x v="1"/>
    <n v="1.66"/>
    <x v="0"/>
    <n v="1917"/>
    <n v="4"/>
    <n v="0.14760000000000001"/>
    <n v="14.76"/>
    <n v="52270"/>
    <n v="362"/>
    <s v="Local Market"/>
    <s v="No"/>
    <n v="11862665"/>
    <n v="84.866057985209324"/>
    <n v="99.983910948737858"/>
    <n v="1750929.3540000003"/>
    <n v="10111735.646"/>
    <n v="11914935"/>
  </r>
  <r>
    <s v="F0791"/>
    <x v="3"/>
    <s v="Yamoussoukro"/>
    <x v="1"/>
    <x v="0"/>
    <x v="2"/>
    <n v="1.04"/>
    <n v="12000"/>
    <n v="9044"/>
    <n v="10.7"/>
    <x v="1"/>
    <n v="0.37"/>
    <x v="0"/>
    <n v="2375"/>
    <n v="14"/>
    <n v="0.24629999999999999"/>
    <n v="24.63"/>
    <n v="11925"/>
    <n v="83"/>
    <s v="Local Market"/>
    <s v="No"/>
    <n v="728846"/>
    <n v="74.156686776345182"/>
    <n v="99.679388096996234"/>
    <n v="179514.76980000001"/>
    <n v="549331.23019999999"/>
    <n v="740771"/>
  </r>
  <r>
    <s v="F0269"/>
    <x v="2"/>
    <s v="Atlantique"/>
    <x v="2"/>
    <x v="1"/>
    <x v="7"/>
    <n v="5.63"/>
    <n v="113560"/>
    <n v="78038"/>
    <n v="1"/>
    <x v="2"/>
    <n v="1.34"/>
    <x v="0"/>
    <n v="200"/>
    <n v="5"/>
    <n v="0.31280000000000002"/>
    <n v="31.28"/>
    <n v="189486"/>
    <n v="373"/>
    <s v="Local Market"/>
    <s v="No"/>
    <n v="28627407"/>
    <n v="68.268130399762384"/>
    <n v="99.999305962651846"/>
    <n v="8954652.9096000008"/>
    <n v="19672754.090399999"/>
    <n v="28816893"/>
  </r>
  <r>
    <s v="F0906"/>
    <x v="2"/>
    <s v="Borgou"/>
    <x v="2"/>
    <x v="1"/>
    <x v="4"/>
    <n v="3.07"/>
    <n v="8098"/>
    <n v="6305"/>
    <n v="26.3"/>
    <x v="0"/>
    <n v="1.32"/>
    <x v="2"/>
    <n v="2896"/>
    <n v="14"/>
    <n v="0.2213"/>
    <n v="22.13"/>
    <n v="62385"/>
    <n v="228"/>
    <s v="Local Market"/>
    <s v="Yes"/>
    <n v="1357884"/>
    <n v="74.449577565939961"/>
    <n v="99.796094965108722"/>
    <n v="300499.72920000018"/>
    <n v="1057384.2707999998"/>
    <n v="1420269"/>
  </r>
  <r>
    <s v="F0778"/>
    <x v="1"/>
    <s v="Oyo"/>
    <x v="3"/>
    <x v="1"/>
    <x v="6"/>
    <n v="1.0900000000000001"/>
    <n v="11442"/>
    <n v="9162"/>
    <n v="6"/>
    <x v="2"/>
    <n v="0.84"/>
    <x v="1"/>
    <n v="297"/>
    <n v="1"/>
    <n v="0.19920000000000002"/>
    <n v="19.920000000000002"/>
    <n v="21522"/>
    <n v="282"/>
    <s v="Export"/>
    <s v="No"/>
    <n v="2536029"/>
    <n v="79.406120276780399"/>
    <n v="99.988387328346533"/>
    <n v="505176.97680000006"/>
    <n v="2030852.0231999999"/>
    <n v="2557551"/>
  </r>
  <r>
    <s v="F1307"/>
    <x v="4"/>
    <s v="Northern"/>
    <x v="2"/>
    <x v="1"/>
    <x v="7"/>
    <n v="2.38"/>
    <n v="46118"/>
    <n v="31660"/>
    <n v="1"/>
    <x v="2"/>
    <n v="1.4"/>
    <x v="0"/>
    <n v="200"/>
    <n v="4"/>
    <n v="0.3135"/>
    <n v="31.35"/>
    <n v="69322"/>
    <n v="327"/>
    <s v="Processor"/>
    <s v="No"/>
    <n v="10179770"/>
    <n v="68.185670545254169"/>
    <n v="99.998048607623005"/>
    <n v="3191357.8949999996"/>
    <n v="6988412.1050000004"/>
    <n v="10249092"/>
  </r>
  <r>
    <s v="F0284"/>
    <x v="1"/>
    <s v="Ogun"/>
    <x v="3"/>
    <x v="0"/>
    <x v="3"/>
    <n v="4.34"/>
    <n v="13919"/>
    <n v="10977"/>
    <n v="51.1"/>
    <x v="1"/>
    <n v="2.3199999999999998"/>
    <x v="1"/>
    <n v="14183"/>
    <n v="14"/>
    <n v="0.21129999999999999"/>
    <n v="21.13"/>
    <n v="116458"/>
    <n v="335"/>
    <s v="Local Market"/>
    <s v="Yes"/>
    <n v="3509882"/>
    <n v="76.337131471400923"/>
    <n v="99.608889403641129"/>
    <n v="741638.06660000002"/>
    <n v="2768243.9334"/>
    <n v="3626340"/>
  </r>
  <r>
    <s v="F1209"/>
    <x v="3"/>
    <s v="Korhogo"/>
    <x v="1"/>
    <x v="1"/>
    <x v="2"/>
    <n v="0.52"/>
    <n v="3057"/>
    <n v="2355"/>
    <n v="18"/>
    <x v="1"/>
    <n v="1.41"/>
    <x v="0"/>
    <n v="4392"/>
    <n v="14"/>
    <n v="0.2296"/>
    <n v="22.96"/>
    <n v="2998"/>
    <n v="79"/>
    <s v="Local Market"/>
    <s v="No"/>
    <n v="176795"/>
    <n v="75.75537868548831"/>
    <n v="97.557190769384789"/>
    <n v="40592.132000000012"/>
    <n v="136202.86799999999"/>
    <n v="179793"/>
  </r>
  <r>
    <s v="F0719"/>
    <x v="1"/>
    <s v="Enugu"/>
    <x v="2"/>
    <x v="1"/>
    <x v="0"/>
    <n v="0.43"/>
    <n v="2635"/>
    <n v="2019"/>
    <n v="24.4"/>
    <x v="1"/>
    <n v="0.82"/>
    <x v="0"/>
    <n v="7221"/>
    <n v="14"/>
    <n v="0.23370000000000002"/>
    <n v="23.37"/>
    <n v="4290"/>
    <n v="291"/>
    <s v="Local Market"/>
    <s v="No"/>
    <n v="570143"/>
    <n v="76.057709236760417"/>
    <n v="98.742934336989691"/>
    <n v="133242.4191"/>
    <n v="436900.5809"/>
    <n v="574433"/>
  </r>
  <r>
    <s v="F1102"/>
    <x v="2"/>
    <s v="Zou"/>
    <x v="1"/>
    <x v="0"/>
    <x v="6"/>
    <n v="1.21"/>
    <n v="16396"/>
    <n v="13390"/>
    <n v="32.1"/>
    <x v="1"/>
    <n v="2.1"/>
    <x v="0"/>
    <n v="6272"/>
    <n v="1"/>
    <n v="0.18329999999999999"/>
    <n v="18.329999999999998"/>
    <n v="19007"/>
    <n v="285"/>
    <s v="Local Market"/>
    <s v="Yes"/>
    <n v="3752710"/>
    <n v="81.258436330191259"/>
    <n v="99.833709687126586"/>
    <n v="687871.74300000025"/>
    <n v="3064838.2569999998"/>
    <n v="3771717"/>
  </r>
  <r>
    <s v="F1131"/>
    <x v="2"/>
    <s v="Ouémé"/>
    <x v="0"/>
    <x v="0"/>
    <x v="3"/>
    <n v="1.81"/>
    <n v="4545"/>
    <n v="3948"/>
    <n v="22.3"/>
    <x v="1"/>
    <n v="1.69"/>
    <x v="0"/>
    <n v="4545"/>
    <n v="7"/>
    <n v="0.13119999999999998"/>
    <n v="13.12"/>
    <n v="40702"/>
    <n v="339"/>
    <s v="Local Market"/>
    <s v="Yes"/>
    <n v="1279742"/>
    <n v="84.201969155829403"/>
    <n v="99.655797595354286"/>
    <n v="167902.15039999993"/>
    <n v="1111839.8496000001"/>
    <n v="1320444"/>
  </r>
  <r>
    <s v="F0841"/>
    <x v="0"/>
    <s v="Central"/>
    <x v="4"/>
    <x v="1"/>
    <x v="2"/>
    <n v="1.1100000000000001"/>
    <n v="7384"/>
    <n v="4194"/>
    <n v="3.6"/>
    <x v="2"/>
    <n v="0.37"/>
    <x v="1"/>
    <n v="200"/>
    <n v="30"/>
    <n v="0.43189999999999995"/>
    <n v="43.19"/>
    <n v="8499"/>
    <n v="125"/>
    <s v="Local Market"/>
    <s v="No"/>
    <n v="510309"/>
    <n v="55.879350915945778"/>
    <n v="99.961450093290765"/>
    <n v="220402.4571"/>
    <n v="289906.5429"/>
    <n v="518808"/>
  </r>
  <r>
    <s v="F1094"/>
    <x v="3"/>
    <s v="Sassandra"/>
    <x v="3"/>
    <x v="0"/>
    <x v="7"/>
    <n v="1.03"/>
    <n v="27855"/>
    <n v="20167"/>
    <n v="6.7"/>
    <x v="0"/>
    <n v="1.17"/>
    <x v="0"/>
    <n v="1037"/>
    <n v="2"/>
    <n v="0.27600000000000002"/>
    <n v="27.6"/>
    <n v="25742"/>
    <n v="453"/>
    <s v="Local Market"/>
    <s v="No"/>
    <n v="9017516"/>
    <n v="72.19391046899247"/>
    <n v="99.988532893786726"/>
    <n v="2488834.4160000002"/>
    <n v="6528681.5839999998"/>
    <n v="9043258"/>
  </r>
  <r>
    <s v="F0683"/>
    <x v="3"/>
    <s v="Korhogo"/>
    <x v="4"/>
    <x v="1"/>
    <x v="4"/>
    <n v="2.73"/>
    <n v="7088"/>
    <n v="4025"/>
    <n v="21.4"/>
    <x v="1"/>
    <n v="0.96"/>
    <x v="1"/>
    <n v="6013"/>
    <n v="30"/>
    <n v="0.43209999999999998"/>
    <n v="43.21"/>
    <n v="58840"/>
    <n v="283"/>
    <s v="Export"/>
    <s v="Yes"/>
    <n v="1062832"/>
    <n v="53.810944090607592"/>
    <n v="99.463925282970422"/>
    <n v="459249.70719999995"/>
    <n v="603582.29280000005"/>
    <n v="1121672"/>
  </r>
  <r>
    <s v="F1417"/>
    <x v="4"/>
    <s v="Northern"/>
    <x v="0"/>
    <x v="0"/>
    <x v="5"/>
    <n v="1.47"/>
    <n v="2129"/>
    <n v="1288"/>
    <n v="39.4"/>
    <x v="1"/>
    <n v="1.69"/>
    <x v="1"/>
    <n v="10093"/>
    <n v="30"/>
    <n v="0.39460000000000001"/>
    <n v="39.46"/>
    <n v="23305"/>
    <n v="213"/>
    <s v="Local Market"/>
    <s v="Yes"/>
    <n v="238203"/>
    <n v="55.144812472276172"/>
    <n v="96.1404622420729"/>
    <n v="93994.903800000029"/>
    <n v="144208.09619999997"/>
    <n v="261508"/>
  </r>
  <r>
    <s v="F0779"/>
    <x v="4"/>
    <s v="Ashanti"/>
    <x v="2"/>
    <x v="0"/>
    <x v="4"/>
    <n v="0.83"/>
    <n v="1223"/>
    <n v="489"/>
    <n v="2.4"/>
    <x v="1"/>
    <n v="0.45"/>
    <x v="2"/>
    <n v="543"/>
    <n v="60"/>
    <n v="0.6"/>
    <n v="60"/>
    <n v="19826"/>
    <n v="207"/>
    <s v="Local Market"/>
    <s v="Yes"/>
    <n v="79842"/>
    <n v="32.043183368784369"/>
    <n v="99.455191234899871"/>
    <n v="47905.2"/>
    <n v="31936.800000000003"/>
    <n v="99668"/>
  </r>
  <r>
    <s v="F0405"/>
    <x v="0"/>
    <s v="Savanes"/>
    <x v="3"/>
    <x v="1"/>
    <x v="2"/>
    <n v="2.4500000000000002"/>
    <n v="31082"/>
    <n v="27756"/>
    <n v="1"/>
    <x v="1"/>
    <n v="0.99"/>
    <x v="1"/>
    <n v="200"/>
    <n v="1"/>
    <n v="0.107"/>
    <n v="10.7"/>
    <n v="30112"/>
    <n v="97"/>
    <s v="Local Market"/>
    <s v="No"/>
    <n v="2635097"/>
    <n v="88.291072895221347"/>
    <n v="99.992495898070274"/>
    <n v="281955.37900000019"/>
    <n v="2353141.6209999998"/>
    <n v="2665209"/>
  </r>
  <r>
    <s v="F0472"/>
    <x v="2"/>
    <s v="Mono"/>
    <x v="1"/>
    <x v="0"/>
    <x v="2"/>
    <n v="1.49"/>
    <n v="9933"/>
    <n v="8677"/>
    <n v="4.2"/>
    <x v="2"/>
    <n v="0.56000000000000005"/>
    <x v="0"/>
    <n v="200"/>
    <n v="1"/>
    <n v="0.12640000000000001"/>
    <n v="12.64"/>
    <n v="11400"/>
    <n v="81"/>
    <s v="Local Market"/>
    <s v="No"/>
    <n v="684209"/>
    <n v="85.928299145065694"/>
    <n v="99.971248215592382"/>
    <n v="86484.017600000021"/>
    <n v="597724.98239999998"/>
    <n v="695609"/>
  </r>
  <r>
    <s v="F0945"/>
    <x v="0"/>
    <s v="Plateaux"/>
    <x v="4"/>
    <x v="0"/>
    <x v="1"/>
    <n v="1.49"/>
    <n v="18881"/>
    <n v="14814"/>
    <n v="2.9"/>
    <x v="4"/>
    <n v="1.38"/>
    <x v="2"/>
    <n v="499"/>
    <n v="1"/>
    <n v="0.21539999999999998"/>
    <n v="21.54"/>
    <n v="20483"/>
    <n v="272"/>
    <s v="Local Market"/>
    <s v="Yes"/>
    <n v="3968132"/>
    <n v="78.057079141506506"/>
    <n v="99.987489391681066"/>
    <n v="854735.63280000025"/>
    <n v="3113396.3671999997"/>
    <n v="3988615"/>
  </r>
  <r>
    <s v="F0201"/>
    <x v="4"/>
    <s v="Northern"/>
    <x v="0"/>
    <x v="1"/>
    <x v="7"/>
    <n v="1.1000000000000001"/>
    <n v="25906"/>
    <n v="18551"/>
    <n v="27.5"/>
    <x v="1"/>
    <n v="0.75"/>
    <x v="2"/>
    <n v="6978"/>
    <n v="1"/>
    <n v="0.28389999999999999"/>
    <n v="28.39"/>
    <n v="35601"/>
    <n v="407"/>
    <s v="Processor"/>
    <s v="Yes"/>
    <n v="7432176"/>
    <n v="71.268614925164471"/>
    <n v="99.906558538103113"/>
    <n v="2109994.7664000001"/>
    <n v="5322181.2335999999"/>
    <n v="7467777"/>
  </r>
  <r>
    <s v="F0601"/>
    <x v="1"/>
    <s v="Enugu"/>
    <x v="4"/>
    <x v="0"/>
    <x v="0"/>
    <n v="1.8"/>
    <n v="11423"/>
    <n v="6956"/>
    <n v="95.9"/>
    <x v="0"/>
    <n v="3.85"/>
    <x v="0"/>
    <n v="16112"/>
    <n v="30"/>
    <n v="0.39100000000000001"/>
    <n v="39.1"/>
    <n v="20721"/>
    <n v="345"/>
    <s v="Processor"/>
    <s v="No"/>
    <n v="2338989"/>
    <n v="60.365227125367106"/>
    <n v="99.317204232723512"/>
    <n v="914544.69900000002"/>
    <n v="1424444.301"/>
    <n v="2359710"/>
  </r>
  <r>
    <s v="F1414"/>
    <x v="4"/>
    <s v="Ashanti"/>
    <x v="4"/>
    <x v="0"/>
    <x v="0"/>
    <n v="5.46"/>
    <n v="50256"/>
    <n v="30827"/>
    <n v="160.69999999999999"/>
    <x v="1"/>
    <n v="3.85"/>
    <x v="2"/>
    <n v="32864"/>
    <n v="30"/>
    <n v="0.38659999999999994"/>
    <n v="38.659999999999997"/>
    <n v="48975"/>
    <n v="291"/>
    <s v="Local Market"/>
    <s v="No"/>
    <n v="8799112"/>
    <n v="61.000477287350364"/>
    <n v="99.628575080692585"/>
    <n v="3401736.6991999997"/>
    <n v="5397375.3008000003"/>
    <n v="8848087"/>
  </r>
  <r>
    <s v="F0635"/>
    <x v="1"/>
    <s v="Kaduna"/>
    <x v="0"/>
    <x v="0"/>
    <x v="2"/>
    <n v="3.83"/>
    <n v="40438"/>
    <n v="32144"/>
    <n v="86.4"/>
    <x v="2"/>
    <n v="2.36"/>
    <x v="2"/>
    <n v="3773"/>
    <n v="14"/>
    <n v="0.2051"/>
    <n v="20.51"/>
    <n v="23525"/>
    <n v="106"/>
    <s v="Local Market"/>
    <s v="Yes"/>
    <n v="3345894"/>
    <n v="78.935007507228988"/>
    <n v="99.888022237661744"/>
    <n v="686242.85940000042"/>
    <n v="2659651.1405999996"/>
    <n v="3369419"/>
  </r>
  <r>
    <s v="F0036"/>
    <x v="2"/>
    <s v="Zou"/>
    <x v="0"/>
    <x v="1"/>
    <x v="2"/>
    <n v="1.54"/>
    <n v="10978"/>
    <n v="4391"/>
    <n v="26.8"/>
    <x v="1"/>
    <n v="1.75"/>
    <x v="2"/>
    <n v="5138"/>
    <n v="60"/>
    <n v="0.6"/>
    <n v="60"/>
    <n v="13346"/>
    <n v="100"/>
    <s v="Local Market"/>
    <s v="Yes"/>
    <n v="416225"/>
    <n v="38.757271789762342"/>
    <n v="98.803922983627857"/>
    <n v="249735"/>
    <n v="166490"/>
    <n v="429571"/>
  </r>
  <r>
    <s v="F0130"/>
    <x v="4"/>
    <s v="Ashanti"/>
    <x v="1"/>
    <x v="0"/>
    <x v="2"/>
    <n v="3.37"/>
    <n v="45706"/>
    <n v="38822"/>
    <n v="9.6"/>
    <x v="1"/>
    <n v="1.63"/>
    <x v="2"/>
    <n v="2649"/>
    <n v="7"/>
    <n v="0.15060000000000001"/>
    <n v="15.06"/>
    <n v="32302"/>
    <n v="95"/>
    <s v="Local Market"/>
    <s v="Yes"/>
    <n v="3616259"/>
    <n v="84.187996160678139"/>
    <n v="99.927396033669169"/>
    <n v="544608.60540000023"/>
    <n v="3071650.3945999998"/>
    <n v="3648561"/>
  </r>
  <r>
    <s v="F1453"/>
    <x v="0"/>
    <s v="Central"/>
    <x v="3"/>
    <x v="1"/>
    <x v="4"/>
    <n v="1.45"/>
    <n v="2073"/>
    <n v="1801"/>
    <n v="3.4"/>
    <x v="4"/>
    <n v="1.54"/>
    <x v="0"/>
    <n v="499"/>
    <n v="7"/>
    <n v="0.13109999999999999"/>
    <n v="13.11"/>
    <n v="32999"/>
    <n v="255"/>
    <s v="Processor"/>
    <s v="Yes"/>
    <n v="421165"/>
    <n v="80.576679019032767"/>
    <n v="99.890127795245775"/>
    <n v="55214.731499999994"/>
    <n v="365950.26850000001"/>
    <n v="454164"/>
  </r>
  <r>
    <s v="F0564"/>
    <x v="4"/>
    <s v="Northern"/>
    <x v="2"/>
    <x v="0"/>
    <x v="3"/>
    <n v="2.5499999999999998"/>
    <n v="4409"/>
    <n v="3496"/>
    <n v="36"/>
    <x v="1"/>
    <n v="1.76"/>
    <x v="1"/>
    <n v="7636"/>
    <n v="14"/>
    <n v="0.20699999999999999"/>
    <n v="20.7"/>
    <n v="41820"/>
    <n v="371"/>
    <s v="Local Market"/>
    <s v="Yes"/>
    <n v="1234590"/>
    <n v="76.701833266740323"/>
    <n v="99.40175962269177"/>
    <n v="255560.13"/>
    <n v="979029.87"/>
    <n v="1276410"/>
  </r>
  <r>
    <s v="F1300"/>
    <x v="4"/>
    <s v="Greater Accra"/>
    <x v="4"/>
    <x v="0"/>
    <x v="6"/>
    <n v="2.29"/>
    <n v="29835"/>
    <n v="24384"/>
    <n v="10.6"/>
    <x v="4"/>
    <n v="1.21"/>
    <x v="0"/>
    <n v="2103"/>
    <n v="2"/>
    <n v="0.1827"/>
    <n v="18.27"/>
    <n v="47270"/>
    <n v="407"/>
    <s v="Local Market"/>
    <s v="No"/>
    <n v="9775673"/>
    <n v="81.336698613643605"/>
    <n v="99.978590937563212"/>
    <n v="1786015.4570999993"/>
    <n v="7989657.5429000007"/>
    <n v="9822943"/>
  </r>
  <r>
    <s v="F0848"/>
    <x v="4"/>
    <s v="Ashanti"/>
    <x v="0"/>
    <x v="0"/>
    <x v="0"/>
    <n v="3.14"/>
    <n v="25807"/>
    <n v="15791"/>
    <n v="13.5"/>
    <x v="2"/>
    <n v="1.43"/>
    <x v="1"/>
    <n v="558"/>
    <n v="30"/>
    <n v="0.3881"/>
    <n v="38.81"/>
    <n v="47911"/>
    <n v="351"/>
    <s v="Processor"/>
    <s v="No"/>
    <n v="5438746"/>
    <n v="60.655672067708991"/>
    <n v="99.989829872725778"/>
    <n v="2110777.3226000001"/>
    <n v="3327968.6773999999"/>
    <n v="5486657"/>
  </r>
  <r>
    <s v="F0514"/>
    <x v="4"/>
    <s v="Northern"/>
    <x v="2"/>
    <x v="1"/>
    <x v="7"/>
    <n v="1.76"/>
    <n v="34653"/>
    <n v="24413"/>
    <n v="44.9"/>
    <x v="0"/>
    <n v="2.63"/>
    <x v="0"/>
    <n v="7425"/>
    <n v="3"/>
    <n v="0.29549999999999998"/>
    <n v="29.55"/>
    <n v="41999"/>
    <n v="341"/>
    <s v="Export"/>
    <s v="No"/>
    <n v="8192161"/>
    <n v="70.090664068951781"/>
    <n v="99.909826867585764"/>
    <n v="2420783.5755000003"/>
    <n v="5771377.4244999997"/>
    <n v="8234160"/>
  </r>
  <r>
    <s v="F0711"/>
    <x v="4"/>
    <s v="Greater Accra"/>
    <x v="1"/>
    <x v="1"/>
    <x v="1"/>
    <n v="2.2599999999999998"/>
    <n v="15339"/>
    <n v="11847"/>
    <n v="2.2000000000000002"/>
    <x v="2"/>
    <n v="0.12"/>
    <x v="0"/>
    <n v="200"/>
    <n v="5"/>
    <n v="0.22760000000000002"/>
    <n v="22.76"/>
    <n v="51406"/>
    <n v="257"/>
    <s v="Processor"/>
    <s v="Yes"/>
    <n v="2962627"/>
    <n v="75.922629075394994"/>
    <n v="99.993364372586498"/>
    <n v="674293.90519999992"/>
    <n v="2288333.0948000001"/>
    <n v="3014033"/>
  </r>
  <r>
    <s v="F0798"/>
    <x v="3"/>
    <s v="Sassandra"/>
    <x v="1"/>
    <x v="1"/>
    <x v="0"/>
    <n v="0.2"/>
    <n v="2059"/>
    <n v="1817"/>
    <n v="58.2"/>
    <x v="1"/>
    <n v="3.09"/>
    <x v="1"/>
    <n v="16221"/>
    <n v="3"/>
    <n v="0.1173"/>
    <n v="11.73"/>
    <n v="1912"/>
    <n v="234"/>
    <s v="Local Market"/>
    <s v="No"/>
    <n v="402794"/>
    <n v="87.852975690995436"/>
    <n v="95.991905234911272"/>
    <n v="47247.736199999985"/>
    <n v="355546.26380000002"/>
    <n v="404706"/>
  </r>
  <r>
    <s v="F0482"/>
    <x v="1"/>
    <s v="Katsina"/>
    <x v="2"/>
    <x v="1"/>
    <x v="4"/>
    <n v="1.89"/>
    <n v="3655"/>
    <n v="2394"/>
    <n v="48.2"/>
    <x v="1"/>
    <n v="1.83"/>
    <x v="0"/>
    <n v="13714"/>
    <n v="30"/>
    <n v="0.34490000000000004"/>
    <n v="34.49"/>
    <n v="20892"/>
    <n v="226"/>
    <s v="Local Market"/>
    <s v="Yes"/>
    <n v="501028"/>
    <n v="62.887692136725938"/>
    <n v="97.372394236664633"/>
    <n v="172804.55719999998"/>
    <n v="328223.44280000002"/>
    <n v="521920"/>
  </r>
  <r>
    <s v="F1299"/>
    <x v="3"/>
    <s v="Korhogo"/>
    <x v="0"/>
    <x v="1"/>
    <x v="4"/>
    <n v="0.59"/>
    <n v="1465"/>
    <n v="1215"/>
    <n v="153.80000000000001"/>
    <x v="3"/>
    <n v="6.3"/>
    <x v="2"/>
    <n v="31513"/>
    <n v="14"/>
    <n v="0.17"/>
    <n v="17"/>
    <n v="13131"/>
    <n v="276"/>
    <s v="Local Market"/>
    <s v="No"/>
    <n v="287343"/>
    <n v="79.372820942910209"/>
    <n v="89.512237331682613"/>
    <n v="48848.31"/>
    <n v="238494.69"/>
    <n v="300474"/>
  </r>
  <r>
    <s v="F0018"/>
    <x v="4"/>
    <s v="Eastern"/>
    <x v="2"/>
    <x v="1"/>
    <x v="2"/>
    <n v="1.38"/>
    <n v="18422"/>
    <n v="11021"/>
    <n v="15.8"/>
    <x v="0"/>
    <n v="2.02"/>
    <x v="1"/>
    <n v="2611"/>
    <n v="30"/>
    <n v="0.4017"/>
    <n v="40.17"/>
    <n v="14997"/>
    <n v="82"/>
    <s v="Local Market"/>
    <s v="No"/>
    <n v="877077"/>
    <n v="58.824174799400055"/>
    <n v="99.707311276867159"/>
    <n v="352321.83089999994"/>
    <n v="524755.16910000006"/>
    <n v="892074"/>
  </r>
  <r>
    <s v="F1365"/>
    <x v="4"/>
    <s v="Ashanti"/>
    <x v="1"/>
    <x v="1"/>
    <x v="1"/>
    <n v="0.53"/>
    <n v="2693"/>
    <n v="2261"/>
    <n v="9.1999999999999993"/>
    <x v="0"/>
    <n v="1.38"/>
    <x v="0"/>
    <n v="1331"/>
    <n v="1"/>
    <n v="0.16039999999999999"/>
    <n v="16.04"/>
    <n v="7660"/>
    <n v="289"/>
    <s v="Local Market"/>
    <s v="No"/>
    <n v="637904"/>
    <n v="82.963764770030551"/>
    <n v="99.793823695249429"/>
    <n v="102319.80160000001"/>
    <n v="535584.19839999999"/>
    <n v="645564"/>
  </r>
  <r>
    <s v="F0095"/>
    <x v="0"/>
    <s v="Lomé"/>
    <x v="0"/>
    <x v="0"/>
    <x v="4"/>
    <n v="1.91"/>
    <n v="5449"/>
    <n v="4497"/>
    <n v="19.7"/>
    <x v="4"/>
    <n v="1.72"/>
    <x v="0"/>
    <n v="3675"/>
    <n v="14"/>
    <n v="0.17460000000000001"/>
    <n v="17.46"/>
    <n v="29807"/>
    <n v="239"/>
    <s v="Export"/>
    <s v="No"/>
    <n v="1030554"/>
    <n v="80.21978096138956"/>
    <n v="99.653419920196995"/>
    <n v="179934.72840000002"/>
    <n v="850619.27159999998"/>
    <n v="1060361"/>
  </r>
  <r>
    <s v="F1036"/>
    <x v="1"/>
    <s v="Ogun"/>
    <x v="2"/>
    <x v="1"/>
    <x v="7"/>
    <n v="0.22"/>
    <n v="5470"/>
    <n v="3927"/>
    <n v="38"/>
    <x v="4"/>
    <n v="1.93"/>
    <x v="0"/>
    <n v="7374"/>
    <n v="4"/>
    <n v="0.28199999999999997"/>
    <n v="28.2"/>
    <n v="4848"/>
    <n v="474"/>
    <s v="Processor"/>
    <s v="No"/>
    <n v="1830563"/>
    <n v="71.610349616516416"/>
    <n v="99.598237125090776"/>
    <n v="516218.76600000006"/>
    <n v="1314344.2339999999"/>
    <n v="1835411"/>
  </r>
  <r>
    <s v="F1094"/>
    <x v="1"/>
    <s v="Oyo"/>
    <x v="2"/>
    <x v="1"/>
    <x v="2"/>
    <n v="1.91"/>
    <n v="22930"/>
    <n v="18043"/>
    <n v="24.4"/>
    <x v="0"/>
    <n v="1.44"/>
    <x v="1"/>
    <n v="3662"/>
    <n v="7"/>
    <n v="0.21309999999999998"/>
    <n v="21.31"/>
    <n v="15180"/>
    <n v="115"/>
    <s v="Local Market"/>
    <s v="No"/>
    <n v="2035354"/>
    <n v="78.107461890414882"/>
    <n v="99.821412373557322"/>
    <n v="433733.93739999994"/>
    <n v="1601620.0626000001"/>
    <n v="2050534"/>
  </r>
  <r>
    <s v="F0870"/>
    <x v="3"/>
    <s v="Sassandra"/>
    <x v="0"/>
    <x v="0"/>
    <x v="7"/>
    <n v="1.39"/>
    <n v="25805"/>
    <n v="18200"/>
    <n v="13.1"/>
    <x v="1"/>
    <n v="0.42"/>
    <x v="2"/>
    <n v="3428"/>
    <n v="5"/>
    <n v="0.29469999999999996"/>
    <n v="29.47"/>
    <n v="32463"/>
    <n v="414"/>
    <s v="Processor"/>
    <s v="Yes"/>
    <n v="7423561"/>
    <n v="70.222917379289555"/>
    <n v="99.954023753142422"/>
    <n v="2187723.4266999997"/>
    <n v="5235837.5733000003"/>
    <n v="7456024"/>
  </r>
  <r>
    <s v="F0126"/>
    <x v="2"/>
    <s v="Ouémé"/>
    <x v="2"/>
    <x v="0"/>
    <x v="5"/>
    <n v="3.57"/>
    <n v="6121"/>
    <n v="4568"/>
    <n v="19.899999999999999"/>
    <x v="2"/>
    <n v="1.4"/>
    <x v="1"/>
    <n v="740"/>
    <n v="14"/>
    <n v="0.25370000000000004"/>
    <n v="25.37"/>
    <n v="53385"/>
    <n v="225"/>
    <s v="Local Market"/>
    <s v="No"/>
    <n v="963397"/>
    <n v="70.711635443979134"/>
    <n v="99.927221370952665"/>
    <n v="244413.81890000007"/>
    <n v="718983.18109999993"/>
    <n v="1016782"/>
  </r>
  <r>
    <s v="F0788"/>
    <x v="3"/>
    <s v="Yamoussoukro"/>
    <x v="4"/>
    <x v="1"/>
    <x v="6"/>
    <n v="1.1200000000000001"/>
    <n v="12283"/>
    <n v="9677"/>
    <n v="33.9"/>
    <x v="3"/>
    <n v="2.0299999999999998"/>
    <x v="2"/>
    <n v="5658"/>
    <n v="5"/>
    <n v="0.21210000000000001"/>
    <n v="21.21"/>
    <n v="39081"/>
    <n v="395"/>
    <s v="Export"/>
    <s v="Yes"/>
    <n v="3739452"/>
    <n v="77.975082678912685"/>
    <n v="99.850259346682961"/>
    <n v="793137.76919999998"/>
    <n v="2946314.2308"/>
    <n v="3778533"/>
  </r>
  <r>
    <s v="F0102"/>
    <x v="4"/>
    <s v="Ashanti"/>
    <x v="1"/>
    <x v="0"/>
    <x v="3"/>
    <n v="0.76"/>
    <n v="1725"/>
    <n v="1513"/>
    <n v="4"/>
    <x v="2"/>
    <n v="1.55"/>
    <x v="2"/>
    <n v="200"/>
    <n v="7"/>
    <n v="0.12269999999999999"/>
    <n v="12.27"/>
    <n v="16977"/>
    <n v="344"/>
    <s v="Local Market"/>
    <s v="Yes"/>
    <n v="498091"/>
    <n v="84.838358100289668"/>
    <n v="99.961170175588464"/>
    <n v="61115.765699999989"/>
    <n v="436975.23430000001"/>
    <n v="515068"/>
  </r>
  <r>
    <s v="F0032"/>
    <x v="2"/>
    <s v="Atlantique"/>
    <x v="2"/>
    <x v="0"/>
    <x v="5"/>
    <n v="0.22"/>
    <n v="430"/>
    <n v="333"/>
    <n v="32.4"/>
    <x v="1"/>
    <n v="2.3199999999999998"/>
    <x v="0"/>
    <n v="5997"/>
    <n v="14"/>
    <n v="0.22359999999999999"/>
    <n v="22.36"/>
    <n v="3462"/>
    <n v="184"/>
    <s v="Local Market"/>
    <s v="No"/>
    <n v="51201"/>
    <n v="72.722785796608306"/>
    <n v="89.029142198562099"/>
    <n v="11448.543600000005"/>
    <n v="39752.456399999995"/>
    <n v="54663"/>
  </r>
  <r>
    <s v="F1152"/>
    <x v="3"/>
    <s v="Sassandra"/>
    <x v="4"/>
    <x v="0"/>
    <x v="4"/>
    <n v="0.77"/>
    <n v="2259"/>
    <n v="2014"/>
    <n v="8"/>
    <x v="2"/>
    <n v="1.01"/>
    <x v="0"/>
    <n v="337"/>
    <n v="1"/>
    <n v="0.1084"/>
    <n v="10.84"/>
    <n v="8127"/>
    <n v="276"/>
    <s v="Local Market"/>
    <s v="No"/>
    <n v="541842"/>
    <n v="87.842465157127037"/>
    <n v="99.938723818978886"/>
    <n v="58735.6728"/>
    <n v="483106.3272"/>
    <n v="549969"/>
  </r>
  <r>
    <s v="F0110"/>
    <x v="4"/>
    <s v="Central"/>
    <x v="4"/>
    <x v="0"/>
    <x v="6"/>
    <n v="4.09"/>
    <n v="50739"/>
    <n v="41372"/>
    <n v="54.2"/>
    <x v="3"/>
    <n v="2.1"/>
    <x v="0"/>
    <n v="8638"/>
    <n v="3"/>
    <n v="0.18460000000000001"/>
    <n v="18.46"/>
    <n v="83743"/>
    <n v="421"/>
    <s v="Local Market"/>
    <s v="No"/>
    <n v="17151055"/>
    <n v="81.143801319864608"/>
    <n v="99.949880468572943"/>
    <n v="3166084.7530000005"/>
    <n v="13984970.247"/>
    <n v="17234798"/>
  </r>
  <r>
    <s v="F1462"/>
    <x v="2"/>
    <s v="Mono"/>
    <x v="0"/>
    <x v="0"/>
    <x v="1"/>
    <n v="0.86"/>
    <n v="9890"/>
    <n v="7928"/>
    <n v="31.6"/>
    <x v="0"/>
    <n v="0.95"/>
    <x v="2"/>
    <n v="3531"/>
    <n v="2"/>
    <n v="0.19829999999999998"/>
    <n v="19.829999999999998"/>
    <n v="9928"/>
    <n v="281"/>
    <s v="Local Market"/>
    <s v="No"/>
    <n v="2192032"/>
    <n v="79.808536685498382"/>
    <n v="99.839642863630587"/>
    <n v="434679.94559999974"/>
    <n v="1757352.0544000003"/>
    <n v="2201960"/>
  </r>
  <r>
    <s v="F0307"/>
    <x v="0"/>
    <s v="Savanes"/>
    <x v="4"/>
    <x v="1"/>
    <x v="1"/>
    <n v="1.75"/>
    <n v="14587"/>
    <n v="10654"/>
    <n v="5"/>
    <x v="1"/>
    <n v="0.99"/>
    <x v="1"/>
    <n v="1062"/>
    <n v="7"/>
    <n v="0.26960000000000001"/>
    <n v="26.96"/>
    <n v="38391"/>
    <n v="283"/>
    <s v="Export"/>
    <s v="No"/>
    <n v="2945479"/>
    <n v="72.1002544212717"/>
    <n v="99.964408637105507"/>
    <n v="794101.13840000005"/>
    <n v="2151377.8615999999"/>
    <n v="2983870"/>
  </r>
  <r>
    <s v="F0896"/>
    <x v="3"/>
    <s v="Bouaké"/>
    <x v="0"/>
    <x v="0"/>
    <x v="3"/>
    <n v="0.64"/>
    <n v="2133"/>
    <n v="1942"/>
    <n v="23"/>
    <x v="1"/>
    <n v="1.72"/>
    <x v="0"/>
    <n v="5835"/>
    <n v="3"/>
    <n v="8.9499999999999996E-2"/>
    <n v="8.9499999999999993"/>
    <n v="9879"/>
    <n v="404"/>
    <s v="Local Market"/>
    <s v="No"/>
    <n v="761009"/>
    <n v="89.883185949191059"/>
    <n v="99.243080706924999"/>
    <n v="68110.305500000017"/>
    <n v="692898.69449999998"/>
    <n v="770888"/>
  </r>
  <r>
    <s v="F1280"/>
    <x v="3"/>
    <s v="Korhogo"/>
    <x v="3"/>
    <x v="1"/>
    <x v="6"/>
    <n v="1.1200000000000001"/>
    <n v="15884"/>
    <n v="12240"/>
    <n v="8.5"/>
    <x v="2"/>
    <n v="0.93"/>
    <x v="0"/>
    <n v="333"/>
    <n v="2"/>
    <n v="0.22940000000000002"/>
    <n v="22.94"/>
    <n v="17462"/>
    <n v="264"/>
    <s v="Processor"/>
    <s v="No"/>
    <n v="3181252"/>
    <n v="76.639324153394142"/>
    <n v="99.989589566306961"/>
    <n v="729779.20880000014"/>
    <n v="2451472.7911999999"/>
    <n v="3198714"/>
  </r>
  <r>
    <s v="F0485"/>
    <x v="1"/>
    <s v="Kaduna"/>
    <x v="2"/>
    <x v="0"/>
    <x v="6"/>
    <n v="1.84"/>
    <n v="33850"/>
    <n v="27042"/>
    <n v="34.4"/>
    <x v="1"/>
    <n v="0.78"/>
    <x v="2"/>
    <n v="10242"/>
    <n v="5"/>
    <n v="0.2011"/>
    <n v="20.11"/>
    <n v="51386"/>
    <n v="285"/>
    <s v="Processor"/>
    <s v="No"/>
    <n v="7568273"/>
    <n v="79.351232118130213"/>
    <n v="99.865584536000881"/>
    <n v="1521979.7003000006"/>
    <n v="6046293.2996999994"/>
    <n v="7619659"/>
  </r>
  <r>
    <s v="F1328"/>
    <x v="4"/>
    <s v="Central"/>
    <x v="0"/>
    <x v="0"/>
    <x v="1"/>
    <n v="0.92"/>
    <n v="5936"/>
    <n v="4770"/>
    <n v="17.899999999999999"/>
    <x v="2"/>
    <n v="1.94"/>
    <x v="1"/>
    <n v="796"/>
    <n v="2"/>
    <n v="0.19640000000000002"/>
    <n v="19.64"/>
    <n v="20038"/>
    <n v="264"/>
    <s v="Local Market"/>
    <s v="Yes"/>
    <n v="1225854"/>
    <n v="79.067549546830705"/>
    <n v="99.936110032009196"/>
    <n v="240757.72560000001"/>
    <n v="985096.27439999999"/>
    <n v="1245892"/>
  </r>
  <r>
    <s v="F0970"/>
    <x v="4"/>
    <s v="Ashanti"/>
    <x v="4"/>
    <x v="0"/>
    <x v="0"/>
    <n v="2.86"/>
    <n v="23223"/>
    <n v="14899"/>
    <n v="7.7"/>
    <x v="1"/>
    <n v="1.63"/>
    <x v="0"/>
    <n v="2045"/>
    <n v="30"/>
    <n v="0.35840000000000005"/>
    <n v="35.840000000000003"/>
    <n v="33222"/>
    <n v="371"/>
    <s v="Local Market"/>
    <s v="Yes"/>
    <n v="5436987"/>
    <n v="63.770339656126481"/>
    <n v="99.962615687992908"/>
    <n v="1948616.1408000002"/>
    <n v="3488370.8591999998"/>
    <n v="5470209"/>
  </r>
  <r>
    <s v="F0318"/>
    <x v="4"/>
    <s v="Northern"/>
    <x v="3"/>
    <x v="0"/>
    <x v="2"/>
    <n v="1.85"/>
    <n v="19934"/>
    <n v="17725"/>
    <n v="25.7"/>
    <x v="0"/>
    <n v="2.13"/>
    <x v="0"/>
    <n v="3646"/>
    <n v="3"/>
    <n v="0.1108"/>
    <n v="11.08"/>
    <n v="12538"/>
    <n v="89"/>
    <s v="Processor"/>
    <s v="No"/>
    <n v="1545566"/>
    <n v="88.204464348977979"/>
    <n v="99.765997648423991"/>
    <n v="171248.7128000001"/>
    <n v="1374317.2871999999"/>
    <n v="1558104"/>
  </r>
  <r>
    <s v="F0998"/>
    <x v="2"/>
    <s v="Borgou"/>
    <x v="1"/>
    <x v="1"/>
    <x v="5"/>
    <n v="1.1200000000000001"/>
    <n v="1318"/>
    <n v="1054"/>
    <n v="20.7"/>
    <x v="1"/>
    <n v="1.06"/>
    <x v="0"/>
    <n v="4130"/>
    <n v="14"/>
    <n v="0.19989999999999999"/>
    <n v="19.989999999999998"/>
    <n v="15687"/>
    <n v="164"/>
    <s v="Processor"/>
    <s v="Yes"/>
    <n v="151311"/>
    <n v="72.494240110660016"/>
    <n v="97.52691649001784"/>
    <n v="30247.068899999998"/>
    <n v="121063.9311"/>
    <n v="166998"/>
  </r>
  <r>
    <s v="F0679"/>
    <x v="1"/>
    <s v="Ogun"/>
    <x v="2"/>
    <x v="1"/>
    <x v="3"/>
    <n v="3.84"/>
    <n v="13138"/>
    <n v="10298"/>
    <n v="27.2"/>
    <x v="0"/>
    <n v="2.44"/>
    <x v="1"/>
    <n v="4844"/>
    <n v="14"/>
    <n v="0.21609999999999999"/>
    <n v="21.61"/>
    <n v="79118"/>
    <n v="377"/>
    <s v="Local Market"/>
    <s v="Yes"/>
    <n v="3759561"/>
    <n v="76.774324393886545"/>
    <n v="99.87381075625234"/>
    <n v="812441.13210000005"/>
    <n v="2947119.8679"/>
    <n v="3838679"/>
  </r>
  <r>
    <s v="F0117"/>
    <x v="3"/>
    <s v="Abidjan"/>
    <x v="4"/>
    <x v="0"/>
    <x v="0"/>
    <n v="1.46"/>
    <n v="14442"/>
    <n v="12493"/>
    <n v="29.7"/>
    <x v="1"/>
    <n v="1.17"/>
    <x v="0"/>
    <n v="6456"/>
    <n v="3"/>
    <n v="0.13489999999999999"/>
    <n v="13.49"/>
    <n v="15495"/>
    <n v="415"/>
    <s v="Processor"/>
    <s v="Yes"/>
    <n v="5110799"/>
    <n v="86.248510422929314"/>
    <n v="99.874061066337589"/>
    <n v="689446.78509999998"/>
    <n v="4421352.2149"/>
    <n v="5126294"/>
  </r>
  <r>
    <s v="F0284"/>
    <x v="4"/>
    <s v="Eastern"/>
    <x v="2"/>
    <x v="0"/>
    <x v="5"/>
    <n v="0.74"/>
    <n v="1363"/>
    <n v="1040"/>
    <n v="15.8"/>
    <x v="1"/>
    <n v="1.04"/>
    <x v="1"/>
    <n v="3856"/>
    <n v="14"/>
    <n v="0.2364"/>
    <n v="23.64"/>
    <n v="8828"/>
    <n v="187"/>
    <s v="Processor"/>
    <s v="Yes"/>
    <n v="179852"/>
    <n v="72.787252066991741"/>
    <n v="97.9563281746873"/>
    <n v="42517.012799999997"/>
    <n v="137334.9872"/>
    <n v="188680"/>
  </r>
  <r>
    <s v="F1470"/>
    <x v="2"/>
    <s v="Atlantique"/>
    <x v="3"/>
    <x v="0"/>
    <x v="3"/>
    <n v="1.06"/>
    <n v="3079"/>
    <n v="1882"/>
    <n v="32.299999999999997"/>
    <x v="0"/>
    <n v="1.04"/>
    <x v="2"/>
    <n v="3947"/>
    <n v="30"/>
    <n v="0.38869999999999999"/>
    <n v="38.869999999999997"/>
    <n v="27435"/>
    <n v="259"/>
    <s v="Local Market"/>
    <s v="No"/>
    <n v="451182"/>
    <n v="57.625942371457754"/>
    <n v="99.175332259405749"/>
    <n v="175374.44340000005"/>
    <n v="275807.55659999995"/>
    <n v="478617"/>
  </r>
  <r>
    <s v="F0130"/>
    <x v="0"/>
    <s v="Central"/>
    <x v="1"/>
    <x v="1"/>
    <x v="5"/>
    <n v="3.23"/>
    <n v="5744"/>
    <n v="2297"/>
    <n v="36.5"/>
    <x v="0"/>
    <n v="2.1800000000000002"/>
    <x v="0"/>
    <n v="4814"/>
    <n v="60"/>
    <n v="0.6"/>
    <n v="60"/>
    <n v="30356"/>
    <n v="212"/>
    <s v="Processor"/>
    <s v="No"/>
    <n v="446925"/>
    <n v="37.455922192586755"/>
    <n v="98.991369863874752"/>
    <n v="268155"/>
    <n v="178770"/>
    <n v="477281"/>
  </r>
  <r>
    <s v="F0723"/>
    <x v="1"/>
    <s v="Oyo"/>
    <x v="1"/>
    <x v="0"/>
    <x v="5"/>
    <n v="1.57"/>
    <n v="2377"/>
    <n v="1429"/>
    <n v="10.5"/>
    <x v="2"/>
    <n v="1.85"/>
    <x v="1"/>
    <n v="454"/>
    <n v="30"/>
    <n v="0.3987"/>
    <n v="39.869999999999997"/>
    <n v="21518"/>
    <n v="233"/>
    <s v="Local Market"/>
    <s v="Yes"/>
    <n v="307656"/>
    <n v="56.199320967026544"/>
    <n v="99.86207902203698"/>
    <n v="122662.44720000002"/>
    <n v="184993.55279999998"/>
    <n v="329174"/>
  </r>
  <r>
    <s v="F0782"/>
    <x v="3"/>
    <s v="Abidjan"/>
    <x v="0"/>
    <x v="0"/>
    <x v="7"/>
    <n v="5.34"/>
    <n v="88465"/>
    <n v="63615"/>
    <n v="88.9"/>
    <x v="3"/>
    <n v="4.3099999999999996"/>
    <x v="1"/>
    <n v="16278"/>
    <n v="1"/>
    <n v="0.28089999999999998"/>
    <n v="28.09"/>
    <n v="165582"/>
    <n v="437"/>
    <s v="Local Market"/>
    <s v="Yes"/>
    <n v="27339898"/>
    <n v="71.47710438719848"/>
    <n v="99.940819065873427"/>
    <n v="7679777.3481999971"/>
    <n v="19660120.651800003"/>
    <n v="27505480"/>
  </r>
  <r>
    <s v="F1342"/>
    <x v="2"/>
    <s v="Atlantique"/>
    <x v="4"/>
    <x v="0"/>
    <x v="1"/>
    <n v="2.5"/>
    <n v="24545"/>
    <n v="18502"/>
    <n v="22.8"/>
    <x v="1"/>
    <n v="0.64"/>
    <x v="0"/>
    <n v="4365"/>
    <n v="3"/>
    <n v="0.2462"/>
    <n v="24.62"/>
    <n v="50712"/>
    <n v="305"/>
    <s v="Local Market"/>
    <s v="No"/>
    <n v="5531602"/>
    <n v="74.695217567481876"/>
    <n v="99.921806619978739"/>
    <n v="1361880.4123999998"/>
    <n v="4169721.5876000002"/>
    <n v="5582314"/>
  </r>
  <r>
    <s v="F0784"/>
    <x v="2"/>
    <s v="Borgou"/>
    <x v="3"/>
    <x v="1"/>
    <x v="4"/>
    <n v="1.3"/>
    <n v="2311"/>
    <n v="1990"/>
    <n v="17.2"/>
    <x v="1"/>
    <n v="1.27"/>
    <x v="2"/>
    <n v="3850"/>
    <n v="7"/>
    <n v="0.13869999999999999"/>
    <n v="13.87"/>
    <n v="20214"/>
    <n v="254"/>
    <s v="Local Market"/>
    <s v="No"/>
    <n v="476342"/>
    <n v="82.623785554902156"/>
    <n v="99.224659454321369"/>
    <n v="66068.635400000028"/>
    <n v="410273.36459999997"/>
    <n v="496556"/>
  </r>
  <r>
    <s v="F1089"/>
    <x v="1"/>
    <s v="Lagos"/>
    <x v="4"/>
    <x v="0"/>
    <x v="3"/>
    <n v="2.95"/>
    <n v="7334"/>
    <n v="5647"/>
    <n v="37.799999999999997"/>
    <x v="3"/>
    <n v="2.69"/>
    <x v="0"/>
    <n v="8501"/>
    <n v="14"/>
    <n v="0.22989999999999999"/>
    <n v="22.99"/>
    <n v="52161"/>
    <n v="422"/>
    <s v="Processor"/>
    <s v="Yes"/>
    <n v="2298542"/>
    <n v="75.301184122366806"/>
    <n v="99.638363502322491"/>
    <n v="528434.80579999997"/>
    <n v="1770107.1942"/>
    <n v="2350703"/>
  </r>
  <r>
    <s v="F0653"/>
    <x v="1"/>
    <s v="Kaduna"/>
    <x v="2"/>
    <x v="0"/>
    <x v="2"/>
    <n v="0.83"/>
    <n v="7417"/>
    <n v="6119"/>
    <n v="28.7"/>
    <x v="1"/>
    <n v="1.63"/>
    <x v="1"/>
    <n v="7246"/>
    <n v="7"/>
    <n v="0.17489999999999997"/>
    <n v="17.489999999999998"/>
    <n v="9650"/>
    <n v="87"/>
    <s v="Local Market"/>
    <s v="No"/>
    <n v="510134"/>
    <n v="80.978168508457372"/>
    <n v="98.605959398519389"/>
    <n v="89222.436599999957"/>
    <n v="420911.56340000004"/>
    <n v="519784"/>
  </r>
  <r>
    <s v="F1437"/>
    <x v="3"/>
    <s v="Abidjan"/>
    <x v="2"/>
    <x v="0"/>
    <x v="4"/>
    <n v="1.79"/>
    <n v="4438"/>
    <n v="3545"/>
    <n v="6.6"/>
    <x v="2"/>
    <n v="1.25"/>
    <x v="1"/>
    <n v="289"/>
    <n v="14"/>
    <n v="0.2011"/>
    <n v="20.11"/>
    <n v="40625"/>
    <n v="203"/>
    <s v="Local Market"/>
    <s v="No"/>
    <n v="671525"/>
    <n v="75.332629712841396"/>
    <n v="99.959418661798779"/>
    <n v="135043.67749999999"/>
    <n v="536481.32250000001"/>
    <n v="712150"/>
  </r>
  <r>
    <s v="F1320"/>
    <x v="1"/>
    <s v="Kaduna"/>
    <x v="4"/>
    <x v="0"/>
    <x v="2"/>
    <n v="1.9"/>
    <n v="20496"/>
    <n v="11865"/>
    <n v="42.3"/>
    <x v="0"/>
    <n v="2.63"/>
    <x v="1"/>
    <n v="5847"/>
    <n v="30"/>
    <n v="0.42109999999999997"/>
    <n v="42.11"/>
    <n v="17739"/>
    <n v="117"/>
    <s v="Local Market"/>
    <s v="Yes"/>
    <n v="1350737"/>
    <n v="57.139595382016196"/>
    <n v="99.572736387046618"/>
    <n v="568795.35070000007"/>
    <n v="781941.64929999993"/>
    <n v="1368476"/>
  </r>
  <r>
    <s v="F1094"/>
    <x v="1"/>
    <s v="Oyo"/>
    <x v="4"/>
    <x v="1"/>
    <x v="2"/>
    <n v="7.17"/>
    <n v="92476"/>
    <n v="71400"/>
    <n v="1.1000000000000001"/>
    <x v="2"/>
    <n v="1.1200000000000001"/>
    <x v="2"/>
    <n v="200"/>
    <n v="14"/>
    <n v="0.22789999999999999"/>
    <n v="22.79"/>
    <n v="76710"/>
    <n v="134"/>
    <s v="Export"/>
    <s v="No"/>
    <n v="9395014"/>
    <n v="76.584688377744115"/>
    <n v="99.997888451986142"/>
    <n v="2141123.6906000003"/>
    <n v="7253890.3093999997"/>
    <n v="9471724"/>
  </r>
  <r>
    <s v="F0392"/>
    <x v="3"/>
    <s v="Yamoussoukro"/>
    <x v="3"/>
    <x v="1"/>
    <x v="2"/>
    <n v="0.48"/>
    <n v="3801"/>
    <n v="3148"/>
    <n v="12.1"/>
    <x v="1"/>
    <n v="1.47"/>
    <x v="2"/>
    <n v="2961"/>
    <n v="7"/>
    <n v="0.17170000000000002"/>
    <n v="17.170000000000002"/>
    <n v="3573"/>
    <n v="112"/>
    <s v="Local Market"/>
    <s v="Yes"/>
    <n v="342517"/>
    <n v="81.974871016209661"/>
    <n v="99.144442197116362"/>
    <n v="58810.16889999999"/>
    <n v="283706.83110000001"/>
    <n v="346090"/>
  </r>
  <r>
    <s v="F0031"/>
    <x v="2"/>
    <s v="Mono"/>
    <x v="0"/>
    <x v="1"/>
    <x v="2"/>
    <n v="2.64"/>
    <n v="15990"/>
    <n v="12587"/>
    <n v="66.900000000000006"/>
    <x v="0"/>
    <n v="2.9"/>
    <x v="1"/>
    <n v="7648"/>
    <n v="7"/>
    <n v="0.21280000000000002"/>
    <n v="21.28"/>
    <n v="28588"/>
    <n v="106"/>
    <s v="Local Market"/>
    <s v="No"/>
    <n v="1284644"/>
    <n v="77.006329178698053"/>
    <n v="99.417620039718798"/>
    <n v="273372.24320000003"/>
    <n v="1011271.7568"/>
    <n v="1313232"/>
  </r>
  <r>
    <s v="F0149"/>
    <x v="0"/>
    <s v="Kara"/>
    <x v="3"/>
    <x v="1"/>
    <x v="3"/>
    <n v="0.66"/>
    <n v="1862"/>
    <n v="1532"/>
    <n v="12.1"/>
    <x v="2"/>
    <n v="0.72"/>
    <x v="0"/>
    <n v="383"/>
    <n v="7"/>
    <n v="0.1772"/>
    <n v="17.72"/>
    <n v="15184"/>
    <n v="250"/>
    <s v="Processor"/>
    <s v="Yes"/>
    <n v="363603"/>
    <n v="78.98173601522754"/>
    <n v="99.898887765419616"/>
    <n v="64430.451600000029"/>
    <n v="299172.54839999997"/>
    <n v="378787"/>
  </r>
  <r>
    <s v="F0139"/>
    <x v="0"/>
    <s v="Kara"/>
    <x v="3"/>
    <x v="0"/>
    <x v="3"/>
    <n v="2.6"/>
    <n v="7163"/>
    <n v="4554"/>
    <n v="31.9"/>
    <x v="1"/>
    <n v="1.31"/>
    <x v="2"/>
    <n v="6600"/>
    <n v="30"/>
    <n v="0.36420000000000002"/>
    <n v="36.42"/>
    <n v="47672"/>
    <n v="350"/>
    <s v="Processor"/>
    <s v="No"/>
    <n v="1523689"/>
    <n v="61.651107937641314"/>
    <n v="99.579981939223387"/>
    <n v="554927.53380000009"/>
    <n v="968761.46619999991"/>
    <n v="1571361"/>
  </r>
  <r>
    <s v="F0696"/>
    <x v="0"/>
    <s v="Savanes"/>
    <x v="4"/>
    <x v="0"/>
    <x v="2"/>
    <n v="4.07"/>
    <n v="64558"/>
    <n v="49690"/>
    <n v="19.399999999999999"/>
    <x v="2"/>
    <n v="1.52"/>
    <x v="2"/>
    <n v="680"/>
    <n v="14"/>
    <n v="0.2303"/>
    <n v="23.03"/>
    <n v="29161"/>
    <n v="119"/>
    <s v="Local Market"/>
    <s v="No"/>
    <n v="5824138"/>
    <n v="76.586537243356261"/>
    <n v="99.988382619784161"/>
    <n v="1341298.9813999999"/>
    <n v="4482839.0186000001"/>
    <n v="5853299"/>
  </r>
  <r>
    <s v="F0696"/>
    <x v="3"/>
    <s v="Bouaké"/>
    <x v="2"/>
    <x v="0"/>
    <x v="0"/>
    <n v="0.41"/>
    <n v="2839"/>
    <n v="1691"/>
    <n v="85"/>
    <x v="0"/>
    <n v="3.73"/>
    <x v="1"/>
    <n v="14273"/>
    <n v="30"/>
    <n v="0.40409999999999996"/>
    <n v="40.409999999999997"/>
    <n v="6586"/>
    <n v="245"/>
    <s v="Local Market"/>
    <s v="Yes"/>
    <n v="389294"/>
    <n v="58.598639638274243"/>
    <n v="96.394614529655456"/>
    <n v="157313.70539999995"/>
    <n v="231980.29460000005"/>
    <n v="395880"/>
  </r>
  <r>
    <s v="F0133"/>
    <x v="4"/>
    <s v="Central"/>
    <x v="2"/>
    <x v="1"/>
    <x v="2"/>
    <n v="2.42"/>
    <n v="28188"/>
    <n v="21453"/>
    <n v="7.3"/>
    <x v="1"/>
    <n v="0.4"/>
    <x v="0"/>
    <n v="2052"/>
    <n v="14"/>
    <n v="0.2389"/>
    <n v="23.89"/>
    <n v="21061"/>
    <n v="100"/>
    <s v="Local Market"/>
    <s v="Yes"/>
    <n v="2100734"/>
    <n v="75.354529886251967"/>
    <n v="99.903289431825414"/>
    <n v="501865.3526000001"/>
    <n v="1598868.6473999999"/>
    <n v="2121795"/>
  </r>
  <r>
    <s v="F0455"/>
    <x v="4"/>
    <s v="Central"/>
    <x v="4"/>
    <x v="1"/>
    <x v="7"/>
    <n v="0.68"/>
    <n v="18878"/>
    <n v="13135"/>
    <n v="38.9"/>
    <x v="0"/>
    <n v="1.28"/>
    <x v="0"/>
    <n v="6381"/>
    <n v="5"/>
    <n v="0.30420000000000003"/>
    <n v="30.42"/>
    <n v="23342"/>
    <n v="487"/>
    <s v="Local Market"/>
    <s v="No"/>
    <n v="6303055"/>
    <n v="69.323276250289069"/>
    <n v="99.899136902094511"/>
    <n v="1917389.3310000002"/>
    <n v="4385665.6689999998"/>
    <n v="6326397"/>
  </r>
  <r>
    <s v="F0740"/>
    <x v="2"/>
    <s v="Borgou"/>
    <x v="4"/>
    <x v="1"/>
    <x v="4"/>
    <n v="2.68"/>
    <n v="7112"/>
    <n v="5883"/>
    <n v="6.8"/>
    <x v="1"/>
    <n v="0.99"/>
    <x v="0"/>
    <n v="1270"/>
    <n v="7"/>
    <n v="0.17269999999999999"/>
    <n v="17.27"/>
    <n v="59279"/>
    <n v="296"/>
    <s v="Local Market"/>
    <s v="No"/>
    <n v="1663406"/>
    <n v="79.883193027163998"/>
    <n v="99.926277874364729"/>
    <n v="287270.21619999991"/>
    <n v="1376135.7838000001"/>
    <n v="1722685"/>
  </r>
  <r>
    <s v="F0794"/>
    <x v="4"/>
    <s v="Greater Accra"/>
    <x v="3"/>
    <x v="1"/>
    <x v="1"/>
    <n v="3.85"/>
    <n v="18708"/>
    <n v="15383"/>
    <n v="1"/>
    <x v="2"/>
    <n v="1.01"/>
    <x v="1"/>
    <n v="200"/>
    <n v="1"/>
    <n v="0.1777"/>
    <n v="17.77"/>
    <n v="42412"/>
    <n v="321"/>
    <s v="Local Market"/>
    <s v="No"/>
    <n v="4845952"/>
    <n v="81.516563201921954"/>
    <n v="99.995908651647056"/>
    <n v="861125.67039999971"/>
    <n v="3984826.3296000003"/>
    <n v="4888364"/>
  </r>
  <r>
    <s v="F1218"/>
    <x v="3"/>
    <s v="Bouaké"/>
    <x v="3"/>
    <x v="1"/>
    <x v="5"/>
    <n v="0.99"/>
    <n v="1036"/>
    <n v="414"/>
    <n v="22.9"/>
    <x v="0"/>
    <n v="1.68"/>
    <x v="1"/>
    <n v="3175"/>
    <n v="60"/>
    <n v="0.6"/>
    <n v="60"/>
    <n v="14875"/>
    <n v="213"/>
    <s v="Local Market"/>
    <s v="No"/>
    <n v="69251"/>
    <n v="32.927275753037108"/>
    <n v="96.225899246368542"/>
    <n v="41550.6"/>
    <n v="27700.400000000001"/>
    <n v="84126"/>
  </r>
  <r>
    <s v="F1342"/>
    <x v="3"/>
    <s v="Korhogo"/>
    <x v="3"/>
    <x v="0"/>
    <x v="4"/>
    <n v="1.67"/>
    <n v="3439"/>
    <n v="2965"/>
    <n v="37.1"/>
    <x v="2"/>
    <n v="2.0299999999999998"/>
    <x v="0"/>
    <n v="1599"/>
    <n v="7"/>
    <n v="0.1376"/>
    <n v="13.76"/>
    <n v="25876"/>
    <n v="200"/>
    <s v="Export"/>
    <s v="No"/>
    <n v="559595"/>
    <n v="82.428459821237936"/>
    <n v="99.726886558002008"/>
    <n v="77000.271999999997"/>
    <n v="482594.728"/>
    <n v="585471"/>
  </r>
  <r>
    <s v="F1368"/>
    <x v="2"/>
    <s v="Mono"/>
    <x v="3"/>
    <x v="1"/>
    <x v="4"/>
    <n v="9.61"/>
    <n v="24185"/>
    <n v="20071"/>
    <n v="1.6"/>
    <x v="2"/>
    <n v="1.26"/>
    <x v="1"/>
    <n v="200"/>
    <n v="7"/>
    <n v="0.17010000000000003"/>
    <n v="17.010000000000002"/>
    <n v="161003"/>
    <n v="202"/>
    <s v="Processor"/>
    <s v="Yes"/>
    <n v="3852596"/>
    <n v="79.660908336881675"/>
    <n v="99.995016941154319"/>
    <n v="655326.57960000029"/>
    <n v="3197269.4203999997"/>
    <n v="4013599"/>
  </r>
  <r>
    <s v="F1151"/>
    <x v="4"/>
    <s v="Greater Accra"/>
    <x v="0"/>
    <x v="0"/>
    <x v="2"/>
    <n v="1.27"/>
    <n v="12695"/>
    <n v="10833"/>
    <n v="10.9"/>
    <x v="3"/>
    <n v="0.74"/>
    <x v="2"/>
    <n v="1933"/>
    <n v="7"/>
    <n v="0.14660000000000001"/>
    <n v="14.66"/>
    <n v="14078"/>
    <n v="103"/>
    <s v="Processor"/>
    <s v="Yes"/>
    <n v="1088631"/>
    <n v="84.250486338644194"/>
    <n v="99.824704432447732"/>
    <n v="159593.30460000003"/>
    <n v="929037.69539999997"/>
    <n v="1102709"/>
  </r>
  <r>
    <s v="F0077"/>
    <x v="4"/>
    <s v="Ashanti"/>
    <x v="1"/>
    <x v="1"/>
    <x v="6"/>
    <n v="2.27"/>
    <n v="32406"/>
    <n v="25882"/>
    <n v="19.8"/>
    <x v="1"/>
    <n v="1.1399999999999999"/>
    <x v="1"/>
    <n v="4551"/>
    <n v="1"/>
    <n v="0.20129999999999998"/>
    <n v="20.13"/>
    <n v="62956"/>
    <n v="340"/>
    <s v="Local Market"/>
    <s v="No"/>
    <n v="8644375"/>
    <n v="79.292521583249794"/>
    <n v="99.947733697042182"/>
    <n v="1740112.6875"/>
    <n v="6904262.3125"/>
    <n v="8707331"/>
  </r>
  <r>
    <s v="F0223"/>
    <x v="2"/>
    <s v="Borgou"/>
    <x v="2"/>
    <x v="0"/>
    <x v="4"/>
    <n v="5.0599999999999996"/>
    <n v="6864"/>
    <n v="4128"/>
    <n v="54.8"/>
    <x v="1"/>
    <n v="2.0699999999999998"/>
    <x v="1"/>
    <n v="13593"/>
    <n v="30"/>
    <n v="0.39850000000000002"/>
    <n v="39.85"/>
    <n v="54288"/>
    <n v="193"/>
    <s v="Local Market"/>
    <s v="Yes"/>
    <n v="720856"/>
    <n v="55.937333450300841"/>
    <n v="98.246390348115966"/>
    <n v="287261.11600000004"/>
    <n v="433594.88399999996"/>
    <n v="775144"/>
  </r>
  <r>
    <s v="F0239"/>
    <x v="3"/>
    <s v="Korhogo"/>
    <x v="3"/>
    <x v="1"/>
    <x v="4"/>
    <n v="2.0699999999999998"/>
    <n v="3492"/>
    <n v="2933"/>
    <n v="4.5"/>
    <x v="0"/>
    <n v="0.99"/>
    <x v="0"/>
    <n v="670"/>
    <n v="7"/>
    <n v="0.1598"/>
    <n v="15.98"/>
    <n v="38076"/>
    <n v="232"/>
    <s v="Local Market"/>
    <s v="No"/>
    <n v="634906"/>
    <n v="79.266313393225985"/>
    <n v="99.900443102490115"/>
    <n v="101457.97879999992"/>
    <n v="533448.02120000008"/>
    <n v="672982"/>
  </r>
  <r>
    <s v="F0240"/>
    <x v="4"/>
    <s v="Central"/>
    <x v="3"/>
    <x v="1"/>
    <x v="5"/>
    <n v="0.5"/>
    <n v="801"/>
    <n v="687"/>
    <n v="4.8"/>
    <x v="0"/>
    <n v="0.77"/>
    <x v="1"/>
    <n v="769"/>
    <n v="7"/>
    <n v="0.14150000000000001"/>
    <n v="14.15"/>
    <n v="4130"/>
    <n v="194"/>
    <s v="Local Market"/>
    <s v="No"/>
    <n v="127047"/>
    <n v="83.147083330156974"/>
    <n v="99.413769182097468"/>
    <n v="17977.150499999989"/>
    <n v="109069.84950000001"/>
    <n v="131177"/>
  </r>
  <r>
    <s v="F1440"/>
    <x v="3"/>
    <s v="Sassandra"/>
    <x v="1"/>
    <x v="0"/>
    <x v="7"/>
    <n v="0.66"/>
    <n v="9674"/>
    <n v="7409"/>
    <n v="21.9"/>
    <x v="0"/>
    <n v="1.47"/>
    <x v="2"/>
    <n v="3232"/>
    <n v="1"/>
    <n v="0.2341"/>
    <n v="23.41"/>
    <n v="22946"/>
    <n v="329"/>
    <s v="Local Market"/>
    <s v="No"/>
    <n v="2387008"/>
    <n v="75.860760296669554"/>
    <n v="99.865889556398173"/>
    <n v="558798.57279999997"/>
    <n v="1828209.4272"/>
    <n v="2409954"/>
  </r>
  <r>
    <s v="F0893"/>
    <x v="0"/>
    <s v="Kara"/>
    <x v="1"/>
    <x v="1"/>
    <x v="6"/>
    <n v="1.05"/>
    <n v="15949"/>
    <n v="13508"/>
    <n v="52"/>
    <x v="1"/>
    <n v="1.82"/>
    <x v="0"/>
    <n v="10957"/>
    <n v="2"/>
    <n v="0.153"/>
    <n v="15.3"/>
    <n v="23665"/>
    <n v="246"/>
    <s v="Processor"/>
    <s v="No"/>
    <n v="3255117"/>
    <n v="84.08866765158524"/>
    <n v="99.665821027442504"/>
    <n v="498032.90100000007"/>
    <n v="2757084.0989999999"/>
    <n v="3278782"/>
  </r>
  <r>
    <s v="F0298"/>
    <x v="3"/>
    <s v="Sassandra"/>
    <x v="1"/>
    <x v="0"/>
    <x v="4"/>
    <n v="0.77"/>
    <n v="1189"/>
    <n v="787"/>
    <n v="10.3"/>
    <x v="1"/>
    <n v="0.75"/>
    <x v="2"/>
    <n v="2817"/>
    <n v="30"/>
    <n v="0.33799999999999997"/>
    <n v="33.799999999999997"/>
    <n v="8486"/>
    <n v="261"/>
    <s v="Processor"/>
    <s v="No"/>
    <n v="192050"/>
    <n v="63.398641640403717"/>
    <n v="98.595264690629108"/>
    <n v="64912.899999999994"/>
    <n v="127137.1"/>
    <n v="200536"/>
  </r>
  <r>
    <s v="F0731"/>
    <x v="3"/>
    <s v="Bouaké"/>
    <x v="3"/>
    <x v="0"/>
    <x v="2"/>
    <n v="6.87"/>
    <n v="91558"/>
    <n v="70508"/>
    <n v="23.4"/>
    <x v="0"/>
    <n v="2.1"/>
    <x v="0"/>
    <n v="3440"/>
    <n v="14"/>
    <n v="0.22989999999999999"/>
    <n v="22.99"/>
    <n v="42739"/>
    <n v="93"/>
    <s v="Processor"/>
    <s v="Yes"/>
    <n v="6445493"/>
    <n v="76.502723073096035"/>
    <n v="99.946980934097297"/>
    <n v="1481818.8406999996"/>
    <n v="4963674.1593000004"/>
    <n v="6488232"/>
  </r>
  <r>
    <s v="F0066"/>
    <x v="4"/>
    <s v="Greater Accra"/>
    <x v="4"/>
    <x v="1"/>
    <x v="6"/>
    <n v="4.38"/>
    <n v="66045"/>
    <n v="55576"/>
    <n v="8.6999999999999993"/>
    <x v="0"/>
    <n v="1.29"/>
    <x v="0"/>
    <n v="1462"/>
    <n v="2"/>
    <n v="0.1585"/>
    <n v="15.85"/>
    <n v="124890"/>
    <n v="425"/>
    <s v="Local Market"/>
    <s v="No"/>
    <n v="23257250"/>
    <n v="83.700533291649094"/>
    <n v="99.993747364441404"/>
    <n v="3686274.125"/>
    <n v="19570975.875"/>
    <n v="23382140"/>
  </r>
  <r>
    <s v="F0130"/>
    <x v="4"/>
    <s v="Ashanti"/>
    <x v="2"/>
    <x v="0"/>
    <x v="0"/>
    <n v="0.78"/>
    <n v="6704"/>
    <n v="5699"/>
    <n v="36.6"/>
    <x v="0"/>
    <n v="1.91"/>
    <x v="1"/>
    <n v="5710"/>
    <n v="7"/>
    <n v="0.14990000000000001"/>
    <n v="14.99"/>
    <n v="7020"/>
    <n v="330"/>
    <s v="Processor"/>
    <s v="No"/>
    <n v="1849134"/>
    <n v="84.688491008827924"/>
    <n v="99.692374662878194"/>
    <n v="277185.18660000013"/>
    <n v="1571948.8133999999"/>
    <n v="1856154"/>
  </r>
  <r>
    <s v="F1199"/>
    <x v="0"/>
    <s v="Kara"/>
    <x v="0"/>
    <x v="0"/>
    <x v="3"/>
    <n v="1.06"/>
    <n v="3288"/>
    <n v="2849"/>
    <n v="19.8"/>
    <x v="1"/>
    <n v="1.56"/>
    <x v="2"/>
    <n v="4281"/>
    <n v="7"/>
    <n v="0.13350000000000001"/>
    <n v="13.35"/>
    <n v="22984"/>
    <n v="327"/>
    <s v="Local Market"/>
    <s v="No"/>
    <n v="895042"/>
    <n v="84.480602183380427"/>
    <n v="99.533673338227885"/>
    <n v="119488.10699999996"/>
    <n v="775553.89300000004"/>
    <n v="918026"/>
  </r>
  <r>
    <s v="F0623"/>
    <x v="4"/>
    <s v="Eastern"/>
    <x v="2"/>
    <x v="0"/>
    <x v="6"/>
    <n v="1.76"/>
    <n v="23132"/>
    <n v="18979"/>
    <n v="22.1"/>
    <x v="2"/>
    <n v="1.9"/>
    <x v="1"/>
    <n v="769"/>
    <n v="3"/>
    <n v="0.17949999999999999"/>
    <n v="17.95"/>
    <n v="27365"/>
    <n v="291"/>
    <s v="Local Market"/>
    <s v="No"/>
    <n v="5439527"/>
    <n v="81.639291639564121"/>
    <n v="99.985933506643264"/>
    <n v="976395.09649999999"/>
    <n v="4463131.9035"/>
    <n v="5466892"/>
  </r>
  <r>
    <s v="F0804"/>
    <x v="2"/>
    <s v="Borgou"/>
    <x v="2"/>
    <x v="0"/>
    <x v="6"/>
    <n v="0.71"/>
    <n v="5895"/>
    <n v="4891"/>
    <n v="1.7"/>
    <x v="2"/>
    <n v="0.79"/>
    <x v="0"/>
    <n v="200"/>
    <n v="2"/>
    <n v="0.17019999999999999"/>
    <n v="17.02"/>
    <n v="15971"/>
    <n v="321"/>
    <s v="Local Market"/>
    <s v="No"/>
    <n v="1538140"/>
    <n v="82.127246509419209"/>
    <n v="99.987130906350956"/>
    <n v="261791.42800000007"/>
    <n v="1276348.5719999999"/>
    <n v="1554111"/>
  </r>
  <r>
    <s v="F0350"/>
    <x v="0"/>
    <s v="Central"/>
    <x v="0"/>
    <x v="0"/>
    <x v="7"/>
    <n v="1.7"/>
    <n v="40462"/>
    <n v="28995"/>
    <n v="7.6"/>
    <x v="2"/>
    <n v="1.66"/>
    <x v="2"/>
    <n v="239"/>
    <n v="4"/>
    <n v="0.28339999999999999"/>
    <n v="28.34"/>
    <n v="31929"/>
    <n v="376"/>
    <s v="Processor"/>
    <s v="No"/>
    <n v="10760931"/>
    <n v="71.448005019985445"/>
    <n v="99.99778557305477"/>
    <n v="3049647.8454"/>
    <n v="7711283.1546"/>
    <n v="10792860"/>
  </r>
  <r>
    <s v="F0557"/>
    <x v="2"/>
    <s v="Zou"/>
    <x v="0"/>
    <x v="0"/>
    <x v="4"/>
    <n v="1.1000000000000001"/>
    <n v="1926"/>
    <n v="1266"/>
    <n v="40.1"/>
    <x v="0"/>
    <n v="1.78"/>
    <x v="0"/>
    <n v="5304"/>
    <n v="30"/>
    <n v="0.34259999999999996"/>
    <n v="34.26"/>
    <n v="23491"/>
    <n v="210"/>
    <s v="Local Market"/>
    <s v="Yes"/>
    <n v="234407"/>
    <n v="59.751980162699979"/>
    <n v="97.943372961403341"/>
    <n v="80307.838199999998"/>
    <n v="154099.1618"/>
    <n v="257898"/>
  </r>
  <r>
    <s v="F0651"/>
    <x v="4"/>
    <s v="Greater Accra"/>
    <x v="1"/>
    <x v="0"/>
    <x v="6"/>
    <n v="0.71"/>
    <n v="10099"/>
    <n v="7850"/>
    <n v="30.7"/>
    <x v="1"/>
    <n v="1.58"/>
    <x v="0"/>
    <n v="6405"/>
    <n v="5"/>
    <n v="0.22260000000000002"/>
    <n v="22.26"/>
    <n v="20135"/>
    <n v="307"/>
    <s v="Local Market"/>
    <s v="No"/>
    <n v="2359311"/>
    <n v="77.082159939750682"/>
    <n v="99.730819695004641"/>
    <n v="525182.62859999994"/>
    <n v="1834128.3714000001"/>
    <n v="2379446"/>
  </r>
  <r>
    <s v="F1345"/>
    <x v="0"/>
    <s v="Savanes"/>
    <x v="4"/>
    <x v="1"/>
    <x v="0"/>
    <n v="1.1499999999999999"/>
    <n v="7040"/>
    <n v="5721"/>
    <n v="3.4"/>
    <x v="1"/>
    <n v="1.1499999999999999"/>
    <x v="0"/>
    <n v="676"/>
    <n v="14"/>
    <n v="0.18729999999999999"/>
    <n v="18.73"/>
    <n v="12929"/>
    <n v="312"/>
    <s v="Local Market"/>
    <s v="No"/>
    <n v="1753498"/>
    <n v="80.675160909564909"/>
    <n v="99.961730657423146"/>
    <n v="328430.17540000007"/>
    <n v="1425067.8245999999"/>
    <n v="1766427"/>
  </r>
  <r>
    <s v="F0107"/>
    <x v="1"/>
    <s v="Ogun"/>
    <x v="4"/>
    <x v="0"/>
    <x v="5"/>
    <n v="3.68"/>
    <n v="7701"/>
    <n v="3080"/>
    <n v="30.9"/>
    <x v="2"/>
    <n v="1.02"/>
    <x v="0"/>
    <n v="1396"/>
    <n v="60"/>
    <n v="0.6"/>
    <n v="60"/>
    <n v="28848"/>
    <n v="276"/>
    <s v="Local Market"/>
    <s v="No"/>
    <n v="811336"/>
    <n v="38.626586557230326"/>
    <n v="99.833845919465261"/>
    <n v="486801.6"/>
    <n v="324534.40000000002"/>
    <n v="840184"/>
  </r>
  <r>
    <s v="F0021"/>
    <x v="3"/>
    <s v="Yamoussoukro"/>
    <x v="4"/>
    <x v="1"/>
    <x v="0"/>
    <n v="3.78"/>
    <n v="19748"/>
    <n v="11801"/>
    <n v="3.9"/>
    <x v="0"/>
    <n v="1.0900000000000001"/>
    <x v="0"/>
    <n v="539"/>
    <n v="30"/>
    <n v="0.40240000000000004"/>
    <n v="40.24"/>
    <n v="68257"/>
    <n v="282"/>
    <s v="Local Market"/>
    <s v="No"/>
    <n v="3225808"/>
    <n v="58.521700719323988"/>
    <n v="99.983637238488015"/>
    <n v="1298065.1392000003"/>
    <n v="1927742.8607999997"/>
    <n v="3294065"/>
  </r>
  <r>
    <s v="F0725"/>
    <x v="4"/>
    <s v="Central"/>
    <x v="3"/>
    <x v="0"/>
    <x v="2"/>
    <n v="1.58"/>
    <n v="13970"/>
    <n v="11589"/>
    <n v="17.3"/>
    <x v="1"/>
    <n v="0.79"/>
    <x v="1"/>
    <n v="4415"/>
    <n v="7"/>
    <n v="0.1704"/>
    <n v="17.04"/>
    <n v="15940"/>
    <n v="114"/>
    <s v="Local Market"/>
    <s v="No"/>
    <n v="1287580"/>
    <n v="81.945529642813312"/>
    <n v="99.661301706149501"/>
    <n v="219403.63199999998"/>
    <n v="1068176.368"/>
    <n v="1303520"/>
  </r>
  <r>
    <s v="F0331"/>
    <x v="3"/>
    <s v="Yamoussoukro"/>
    <x v="3"/>
    <x v="0"/>
    <x v="0"/>
    <n v="1.86"/>
    <n v="20386"/>
    <n v="12765"/>
    <n v="28.8"/>
    <x v="1"/>
    <n v="0.96"/>
    <x v="0"/>
    <n v="7253"/>
    <n v="30"/>
    <n v="0.37380000000000002"/>
    <n v="37.380000000000003"/>
    <n v="19408"/>
    <n v="357"/>
    <s v="Local Market"/>
    <s v="No"/>
    <n v="4484873"/>
    <n v="62.350183583129024"/>
    <n v="99.838975410281904"/>
    <n v="1676445.5274"/>
    <n v="2808427.4726"/>
    <n v="4504281"/>
  </r>
  <r>
    <s v="F0318"/>
    <x v="3"/>
    <s v="Bouaké"/>
    <x v="1"/>
    <x v="1"/>
    <x v="6"/>
    <n v="1.42"/>
    <n v="19513"/>
    <n v="15862"/>
    <n v="9.1"/>
    <x v="0"/>
    <n v="1.36"/>
    <x v="2"/>
    <n v="1539"/>
    <n v="2"/>
    <n v="0.18710000000000002"/>
    <n v="18.71"/>
    <n v="41652"/>
    <n v="251"/>
    <s v="Processor"/>
    <s v="No"/>
    <n v="3898358"/>
    <n v="80.430638962845265"/>
    <n v="99.960939185433546"/>
    <n v="729382.7818"/>
    <n v="3168975.2182"/>
    <n v="3940010"/>
  </r>
  <r>
    <s v="F1384"/>
    <x v="2"/>
    <s v="Borgou"/>
    <x v="0"/>
    <x v="1"/>
    <x v="2"/>
    <n v="1.37"/>
    <n v="11775"/>
    <n v="8556"/>
    <n v="1"/>
    <x v="0"/>
    <n v="0.18"/>
    <x v="1"/>
    <n v="200"/>
    <n v="14"/>
    <n v="0.27329999999999999"/>
    <n v="27.33"/>
    <n v="16093"/>
    <n v="87"/>
    <s v="Local Market"/>
    <s v="Yes"/>
    <n v="720636"/>
    <n v="71.082607200205231"/>
    <n v="99.972852975788925"/>
    <n v="196949.81880000001"/>
    <n v="523686.18119999999"/>
    <n v="736729"/>
  </r>
  <r>
    <s v="F1307"/>
    <x v="0"/>
    <s v="Central"/>
    <x v="0"/>
    <x v="1"/>
    <x v="6"/>
    <n v="0.5"/>
    <n v="7146"/>
    <n v="6049"/>
    <n v="45.7"/>
    <x v="0"/>
    <n v="1.89"/>
    <x v="0"/>
    <n v="5877"/>
    <n v="2"/>
    <n v="0.1535"/>
    <n v="15.35"/>
    <n v="8074"/>
    <n v="291"/>
    <s v="Export"/>
    <s v="Yes"/>
    <n v="1728706"/>
    <n v="84.256476295212977"/>
    <n v="99.661615172906181"/>
    <n v="265356.37100000004"/>
    <n v="1463349.629"/>
    <n v="1736780"/>
  </r>
  <r>
    <s v="F1326"/>
    <x v="3"/>
    <s v="Sassandra"/>
    <x v="3"/>
    <x v="1"/>
    <x v="2"/>
    <n v="0.62"/>
    <n v="5441"/>
    <n v="4415"/>
    <n v="6"/>
    <x v="2"/>
    <n v="0.21"/>
    <x v="1"/>
    <n v="215"/>
    <n v="7"/>
    <n v="0.1885"/>
    <n v="18.850000000000001"/>
    <n v="7101"/>
    <n v="80"/>
    <s v="Local Market"/>
    <s v="No"/>
    <n v="342352"/>
    <n v="79.501005285403181"/>
    <n v="99.938475274214269"/>
    <n v="64533.352000000014"/>
    <n v="277818.64799999999"/>
    <n v="349453"/>
  </r>
  <r>
    <s v="F0008"/>
    <x v="3"/>
    <s v="Abidjan"/>
    <x v="1"/>
    <x v="1"/>
    <x v="3"/>
    <n v="0.64"/>
    <n v="2022"/>
    <n v="1306"/>
    <n v="20.8"/>
    <x v="1"/>
    <n v="1.3"/>
    <x v="2"/>
    <n v="5763"/>
    <n v="30"/>
    <n v="0.35389999999999999"/>
    <n v="35.39"/>
    <n v="12136"/>
    <n v="260"/>
    <s v="Local Market"/>
    <s v="Yes"/>
    <n v="318266"/>
    <n v="62.2368092808155"/>
    <n v="98.255761163673341"/>
    <n v="112634.33739999999"/>
    <n v="205631.66260000001"/>
    <n v="330402"/>
  </r>
  <r>
    <s v="F0690"/>
    <x v="1"/>
    <s v="Rivers"/>
    <x v="4"/>
    <x v="0"/>
    <x v="7"/>
    <n v="5.24"/>
    <n v="150987"/>
    <n v="101750"/>
    <n v="20.5"/>
    <x v="1"/>
    <n v="1.62"/>
    <x v="0"/>
    <n v="6175"/>
    <n v="7"/>
    <n v="0.3261"/>
    <n v="32.61"/>
    <n v="200946"/>
    <n v="492"/>
    <s v="Processor"/>
    <s v="Yes"/>
    <n v="49353269"/>
    <n v="67.116728575157524"/>
    <n v="99.987538900575871"/>
    <n v="16094101.020900004"/>
    <n v="33259167.979099996"/>
    <n v="49554215"/>
  </r>
  <r>
    <s v="F0435"/>
    <x v="0"/>
    <s v="Central"/>
    <x v="0"/>
    <x v="0"/>
    <x v="6"/>
    <n v="0.7"/>
    <n v="11569"/>
    <n v="9823"/>
    <n v="7.8"/>
    <x v="2"/>
    <n v="0.45"/>
    <x v="2"/>
    <n v="249"/>
    <n v="2"/>
    <n v="0.15090000000000001"/>
    <n v="15.09"/>
    <n v="13524"/>
    <n v="359"/>
    <s v="Local Market"/>
    <s v="No"/>
    <n v="3477420"/>
    <n v="84.581056642558565"/>
    <n v="99.992867258827417"/>
    <n v="524742.67800000031"/>
    <n v="2952677.3219999997"/>
    <n v="3490944"/>
  </r>
  <r>
    <s v="F0122"/>
    <x v="4"/>
    <s v="Northern"/>
    <x v="4"/>
    <x v="0"/>
    <x v="0"/>
    <n v="1.34"/>
    <n v="16026"/>
    <n v="10263"/>
    <n v="18.899999999999999"/>
    <x v="0"/>
    <n v="1.97"/>
    <x v="0"/>
    <n v="2396"/>
    <n v="30"/>
    <n v="0.35960000000000003"/>
    <n v="35.96"/>
    <n v="19707"/>
    <n v="287"/>
    <s v="Local Market"/>
    <s v="No"/>
    <n v="2893924"/>
    <n v="63.606851025404374"/>
    <n v="99.917765839256916"/>
    <n v="1040655.0704000001"/>
    <n v="1853268.9295999999"/>
    <n v="2913631"/>
  </r>
  <r>
    <s v="F0261"/>
    <x v="0"/>
    <s v="Plateaux"/>
    <x v="4"/>
    <x v="0"/>
    <x v="1"/>
    <n v="0.8"/>
    <n v="4617"/>
    <n v="3869"/>
    <n v="28.3"/>
    <x v="1"/>
    <n v="1.85"/>
    <x v="2"/>
    <n v="5244"/>
    <n v="1"/>
    <n v="0.16200000000000001"/>
    <n v="16.2"/>
    <n v="12714"/>
    <n v="276"/>
    <s v="Local Market"/>
    <s v="No"/>
    <n v="1039208"/>
    <n v="82.787155701658492"/>
    <n v="99.501483950330922"/>
    <n v="168351.696"/>
    <n v="870856.304"/>
    <n v="1051922"/>
  </r>
  <r>
    <s v="F0480"/>
    <x v="0"/>
    <s v="Savanes"/>
    <x v="0"/>
    <x v="0"/>
    <x v="3"/>
    <n v="1.57"/>
    <n v="3031"/>
    <n v="1912"/>
    <n v="25.6"/>
    <x v="0"/>
    <n v="0.96"/>
    <x v="1"/>
    <n v="3018"/>
    <n v="30"/>
    <n v="0.36890000000000001"/>
    <n v="36.89"/>
    <n v="25785"/>
    <n v="359"/>
    <s v="Export"/>
    <s v="No"/>
    <n v="650741"/>
    <n v="60.704635904606775"/>
    <n v="99.553897411185972"/>
    <n v="240058.35489999998"/>
    <n v="410682.64510000002"/>
    <n v="676526"/>
  </r>
  <r>
    <s v="F0054"/>
    <x v="3"/>
    <s v="Bouaké"/>
    <x v="4"/>
    <x v="1"/>
    <x v="5"/>
    <n v="7.18"/>
    <n v="8428"/>
    <n v="6608"/>
    <n v="13.9"/>
    <x v="2"/>
    <n v="1.76"/>
    <x v="2"/>
    <n v="508"/>
    <n v="14"/>
    <n v="0.21590000000000001"/>
    <n v="21.59"/>
    <n v="111909"/>
    <n v="216"/>
    <s v="Local Market"/>
    <s v="No"/>
    <n v="1300638"/>
    <n v="72.197969752510886"/>
    <n v="99.964036594888526"/>
    <n v="280807.74419999996"/>
    <n v="1019830.2558"/>
    <n v="1412547"/>
  </r>
  <r>
    <s v="F1292"/>
    <x v="3"/>
    <s v="Bouaké"/>
    <x v="3"/>
    <x v="0"/>
    <x v="3"/>
    <n v="1.51"/>
    <n v="3533"/>
    <n v="3316"/>
    <n v="31.9"/>
    <x v="1"/>
    <n v="1.88"/>
    <x v="2"/>
    <n v="7802"/>
    <n v="3"/>
    <n v="6.1399999999999996E-2"/>
    <n v="6.14"/>
    <n v="47270"/>
    <n v="284"/>
    <s v="Local Market"/>
    <s v="Yes"/>
    <n v="877255"/>
    <n v="89.061035991455057"/>
    <n v="99.156107190178744"/>
    <n v="53863.457000000053"/>
    <n v="823391.54299999995"/>
    <n v="924525"/>
  </r>
  <r>
    <s v="F1388"/>
    <x v="0"/>
    <s v="Central"/>
    <x v="1"/>
    <x v="1"/>
    <x v="6"/>
    <n v="2.2599999999999998"/>
    <n v="16879"/>
    <n v="14203"/>
    <n v="1.5"/>
    <x v="2"/>
    <n v="0.41"/>
    <x v="2"/>
    <n v="200"/>
    <n v="2"/>
    <n v="0.1585"/>
    <n v="15.85"/>
    <n v="46973"/>
    <n v="271"/>
    <s v="Processor"/>
    <s v="Yes"/>
    <n v="3763350"/>
    <n v="83.112613418862395"/>
    <n v="99.994751101153369"/>
    <n v="596490.97500000009"/>
    <n v="3166859.0249999999"/>
    <n v="3810323"/>
  </r>
  <r>
    <s v="F1166"/>
    <x v="4"/>
    <s v="Eastern"/>
    <x v="2"/>
    <x v="0"/>
    <x v="6"/>
    <n v="1.24"/>
    <n v="21213"/>
    <n v="18050"/>
    <n v="32.9"/>
    <x v="1"/>
    <n v="2.34"/>
    <x v="1"/>
    <n v="8648"/>
    <n v="2"/>
    <n v="0.14910000000000001"/>
    <n v="14.91"/>
    <n v="37120"/>
    <n v="349"/>
    <s v="Local Market"/>
    <s v="Yes"/>
    <n v="6190688"/>
    <n v="84.582832662792441"/>
    <n v="99.861138943268642"/>
    <n v="923031.58079999965"/>
    <n v="5267656.4192000004"/>
    <n v="6227808"/>
  </r>
  <r>
    <s v="F0703"/>
    <x v="1"/>
    <s v="Enugu"/>
    <x v="4"/>
    <x v="0"/>
    <x v="3"/>
    <n v="1.43"/>
    <n v="5081"/>
    <n v="3129"/>
    <n v="9.9"/>
    <x v="2"/>
    <n v="1.73"/>
    <x v="0"/>
    <n v="473"/>
    <n v="30"/>
    <n v="0.38400000000000001"/>
    <n v="38.4"/>
    <n v="33911"/>
    <n v="467"/>
    <s v="Local Market"/>
    <s v="Yes"/>
    <n v="1412247"/>
    <n v="60.155539851108941"/>
    <n v="99.967292647138137"/>
    <n v="542302.848"/>
    <n v="869944.152"/>
    <n v="1446158"/>
  </r>
  <r>
    <s v="F0654"/>
    <x v="4"/>
    <s v="Greater Accra"/>
    <x v="0"/>
    <x v="1"/>
    <x v="3"/>
    <n v="1.53"/>
    <n v="5121"/>
    <n v="4594"/>
    <n v="2.4"/>
    <x v="4"/>
    <n v="0.16"/>
    <x v="0"/>
    <n v="531"/>
    <n v="3"/>
    <n v="0.10289999999999999"/>
    <n v="10.29"/>
    <n v="48853"/>
    <n v="382"/>
    <s v="Local Market"/>
    <s v="Yes"/>
    <n v="1687975"/>
    <n v="87.186662841686115"/>
    <n v="99.96942702443765"/>
    <n v="173692.62749999994"/>
    <n v="1514282.3725000001"/>
    <n v="1736828"/>
  </r>
  <r>
    <s v="F0162"/>
    <x v="1"/>
    <s v="Oyo"/>
    <x v="1"/>
    <x v="0"/>
    <x v="2"/>
    <n v="1.0900000000000001"/>
    <n v="10392"/>
    <n v="8704"/>
    <n v="25.7"/>
    <x v="1"/>
    <n v="1.73"/>
    <x v="2"/>
    <n v="6005"/>
    <n v="7"/>
    <n v="0.16239999999999999"/>
    <n v="16.239999999999998"/>
    <n v="12814"/>
    <n v="111"/>
    <s v="Export"/>
    <s v="Yes"/>
    <n v="937664"/>
    <n v="82.63077802958091"/>
    <n v="99.368212625647303"/>
    <n v="152276.63359999994"/>
    <n v="785387.36640000006"/>
    <n v="950478"/>
  </r>
  <r>
    <s v="F0961"/>
    <x v="3"/>
    <s v="Sassandra"/>
    <x v="4"/>
    <x v="1"/>
    <x v="1"/>
    <n v="2.14"/>
    <n v="14054"/>
    <n v="11265"/>
    <n v="7.4"/>
    <x v="0"/>
    <n v="0.34"/>
    <x v="2"/>
    <n v="1111"/>
    <n v="2"/>
    <n v="0.19839999999999999"/>
    <n v="19.84"/>
    <n v="48348"/>
    <n v="330"/>
    <s v="Local Market"/>
    <s v="Yes"/>
    <n v="3630817"/>
    <n v="79.106615419531323"/>
    <n v="99.969802930828052"/>
    <n v="720354.09280000022"/>
    <n v="2910462.9071999998"/>
    <n v="3679165"/>
  </r>
  <r>
    <s v="F0381"/>
    <x v="4"/>
    <s v="Greater Accra"/>
    <x v="4"/>
    <x v="0"/>
    <x v="7"/>
    <n v="6.16"/>
    <n v="135670"/>
    <n v="97980"/>
    <n v="23.2"/>
    <x v="1"/>
    <n v="0.65"/>
    <x v="0"/>
    <n v="4757"/>
    <n v="2"/>
    <n v="0.27779999999999999"/>
    <n v="27.78"/>
    <n v="181328"/>
    <n v="422"/>
    <s v="Local Market"/>
    <s v="Yes"/>
    <n v="40748000"/>
    <n v="71.900045854649747"/>
    <n v="99.988377527234263"/>
    <n v="11319794.400000002"/>
    <n v="29428205.599999998"/>
    <n v="40929328"/>
  </r>
  <r>
    <s v="F0547"/>
    <x v="4"/>
    <s v="Ashanti"/>
    <x v="3"/>
    <x v="0"/>
    <x v="0"/>
    <n v="4.1500000000000004"/>
    <n v="45780"/>
    <n v="39338"/>
    <n v="79.400000000000006"/>
    <x v="0"/>
    <n v="3.32"/>
    <x v="1"/>
    <n v="11982"/>
    <n v="3"/>
    <n v="0.14069999999999999"/>
    <n v="14.07"/>
    <n v="58789"/>
    <n v="269"/>
    <s v="Local Market"/>
    <s v="Yes"/>
    <n v="10405332"/>
    <n v="85.447232381964994"/>
    <n v="99.885494443345976"/>
    <n v="1464030.2124000005"/>
    <n v="8941301.7875999995"/>
    <n v="10464121"/>
  </r>
  <r>
    <s v="F0109"/>
    <x v="2"/>
    <s v="Mono"/>
    <x v="3"/>
    <x v="1"/>
    <x v="3"/>
    <n v="1.75"/>
    <n v="5046"/>
    <n v="3315"/>
    <n v="8.9"/>
    <x v="2"/>
    <n v="0.42"/>
    <x v="0"/>
    <n v="297"/>
    <n v="30"/>
    <n v="0.34289999999999998"/>
    <n v="34.29"/>
    <n v="36941"/>
    <n v="340"/>
    <s v="Local Market"/>
    <s v="No"/>
    <n v="1078591"/>
    <n v="63.534004053671254"/>
    <n v="99.973375931842384"/>
    <n v="369848.85389999999"/>
    <n v="708742.14610000001"/>
    <n v="1115532"/>
  </r>
  <r>
    <s v="F0897"/>
    <x v="2"/>
    <s v="Atlantique"/>
    <x v="2"/>
    <x v="1"/>
    <x v="2"/>
    <n v="2.2400000000000002"/>
    <n v="15610"/>
    <n v="9520"/>
    <n v="18.7"/>
    <x v="1"/>
    <n v="0.66"/>
    <x v="2"/>
    <n v="3448"/>
    <n v="30"/>
    <n v="0.3901"/>
    <n v="39.01"/>
    <n v="14581"/>
    <n v="99"/>
    <s v="Local Market"/>
    <s v="No"/>
    <n v="915027"/>
    <n v="60.03336538627034"/>
    <n v="99.62909097167838"/>
    <n v="356952.03269999998"/>
    <n v="558074.96730000002"/>
    <n v="929608"/>
  </r>
  <r>
    <s v="F0123"/>
    <x v="3"/>
    <s v="Yamoussoukro"/>
    <x v="4"/>
    <x v="0"/>
    <x v="6"/>
    <n v="0.87"/>
    <n v="13403"/>
    <n v="10286"/>
    <n v="58.3"/>
    <x v="1"/>
    <n v="2"/>
    <x v="1"/>
    <n v="16403"/>
    <n v="7"/>
    <n v="0.23250000000000001"/>
    <n v="23.25"/>
    <n v="21333"/>
    <n v="344"/>
    <s v="Processor"/>
    <s v="No"/>
    <n v="3465265"/>
    <n v="76.280399618768783"/>
    <n v="99.529541403970285"/>
    <n v="805674.11250000028"/>
    <n v="2659590.8874999997"/>
    <n v="3486598"/>
  </r>
  <r>
    <s v="F0278"/>
    <x v="0"/>
    <s v="Lomé"/>
    <x v="0"/>
    <x v="0"/>
    <x v="4"/>
    <n v="1.96"/>
    <n v="5215"/>
    <n v="3272"/>
    <n v="9.6999999999999993"/>
    <x v="2"/>
    <n v="1.64"/>
    <x v="1"/>
    <n v="339"/>
    <n v="30"/>
    <n v="0.3725"/>
    <n v="37.25"/>
    <n v="21113"/>
    <n v="189"/>
    <s v="Local Market"/>
    <s v="No"/>
    <n v="590772"/>
    <n v="60.584820677088011"/>
    <n v="99.944597432524091"/>
    <n v="220062.57"/>
    <n v="370709.43"/>
    <n v="611885"/>
  </r>
  <r>
    <s v="F1193"/>
    <x v="4"/>
    <s v="Greater Accra"/>
    <x v="1"/>
    <x v="0"/>
    <x v="0"/>
    <n v="0.59"/>
    <n v="5346"/>
    <n v="4809"/>
    <n v="21.4"/>
    <x v="2"/>
    <n v="1.1299999999999999"/>
    <x v="0"/>
    <n v="939"/>
    <n v="3"/>
    <n v="0.10039999999999999"/>
    <n v="10.039999999999999"/>
    <n v="10109"/>
    <n v="245"/>
    <s v="Local Market"/>
    <s v="Yes"/>
    <n v="1155375"/>
    <n v="89.179718468893611"/>
    <n v="99.919432613403529"/>
    <n v="115999.65000000002"/>
    <n v="1039375.35"/>
    <n v="1165484"/>
  </r>
  <r>
    <s v="F0053"/>
    <x v="0"/>
    <s v="Lomé"/>
    <x v="1"/>
    <x v="1"/>
    <x v="7"/>
    <n v="2.2799999999999998"/>
    <n v="46616"/>
    <n v="31815"/>
    <n v="79.400000000000006"/>
    <x v="3"/>
    <n v="4.13"/>
    <x v="1"/>
    <n v="11643"/>
    <n v="5"/>
    <n v="0.3175"/>
    <n v="31.75"/>
    <n v="69640"/>
    <n v="400"/>
    <s v="Processor"/>
    <s v="Yes"/>
    <n v="12517457"/>
    <n v="67.87239664952132"/>
    <n v="99.907500514217062"/>
    <n v="3974292.5975000001"/>
    <n v="8543164.4024999999"/>
    <n v="12587097"/>
  </r>
  <r>
    <s v="F0332"/>
    <x v="1"/>
    <s v="Enugu"/>
    <x v="3"/>
    <x v="0"/>
    <x v="4"/>
    <n v="3.79"/>
    <n v="5346"/>
    <n v="4220"/>
    <n v="15.3"/>
    <x v="0"/>
    <n v="0.65"/>
    <x v="0"/>
    <n v="2199"/>
    <n v="14"/>
    <n v="0.21059999999999998"/>
    <n v="21.06"/>
    <n v="90859"/>
    <n v="233"/>
    <s v="Local Market"/>
    <s v="Yes"/>
    <n v="880370"/>
    <n v="71.555120162186256"/>
    <n v="99.773585838149387"/>
    <n v="185405.92200000002"/>
    <n v="694964.07799999998"/>
    <n v="971229"/>
  </r>
  <r>
    <s v="F0679"/>
    <x v="3"/>
    <s v="Sassandra"/>
    <x v="2"/>
    <x v="0"/>
    <x v="2"/>
    <n v="0.46"/>
    <n v="5748"/>
    <n v="4881"/>
    <n v="88.9"/>
    <x v="1"/>
    <n v="2.5099999999999998"/>
    <x v="0"/>
    <n v="23054"/>
    <n v="1"/>
    <n v="0.1507"/>
    <n v="15.07"/>
    <n v="3072"/>
    <n v="103"/>
    <s v="Local Market"/>
    <s v="No"/>
    <n v="471590"/>
    <n v="84.380335270150127"/>
    <n v="95.143070226814032"/>
    <n v="71068.613000000012"/>
    <n v="400521.38699999999"/>
    <n v="474662"/>
  </r>
  <r>
    <s v="F0792"/>
    <x v="0"/>
    <s v="Central"/>
    <x v="3"/>
    <x v="1"/>
    <x v="7"/>
    <n v="0.43"/>
    <n v="9032"/>
    <n v="6644"/>
    <n v="14"/>
    <x v="0"/>
    <n v="1.4"/>
    <x v="0"/>
    <n v="1587"/>
    <n v="1"/>
    <n v="0.26429999999999998"/>
    <n v="26.43"/>
    <n v="8795"/>
    <n v="390"/>
    <s v="Local Market"/>
    <s v="No"/>
    <n v="2554867"/>
    <n v="73.317607855481725"/>
    <n v="99.938096363717207"/>
    <n v="675251.34810000006"/>
    <n v="1879615.6518999999"/>
    <n v="2563662"/>
  </r>
  <r>
    <s v="F0545"/>
    <x v="2"/>
    <s v="Ouémé"/>
    <x v="4"/>
    <x v="0"/>
    <x v="2"/>
    <n v="1.03"/>
    <n v="11202"/>
    <n v="8767"/>
    <n v="1"/>
    <x v="0"/>
    <n v="0.8"/>
    <x v="0"/>
    <n v="200"/>
    <n v="14"/>
    <n v="0.21729999999999999"/>
    <n v="21.73"/>
    <n v="12908"/>
    <n v="88"/>
    <s v="Local Market"/>
    <s v="No"/>
    <n v="750674"/>
    <n v="76.946881906592864"/>
    <n v="99.973807659164308"/>
    <n v="163121.46020000009"/>
    <n v="587552.53979999991"/>
    <n v="763582"/>
  </r>
  <r>
    <s v="F0433"/>
    <x v="4"/>
    <s v="Greater Accra"/>
    <x v="1"/>
    <x v="0"/>
    <x v="0"/>
    <n v="3.67"/>
    <n v="24683"/>
    <n v="19356"/>
    <n v="15"/>
    <x v="1"/>
    <n v="1.85"/>
    <x v="0"/>
    <n v="3413"/>
    <n v="14"/>
    <n v="0.21579999999999999"/>
    <n v="21.58"/>
    <n v="31579"/>
    <n v="310"/>
    <s v="Local Market"/>
    <s v="No"/>
    <n v="5905365"/>
    <n v="78.002878804314136"/>
    <n v="99.942512511487394"/>
    <n v="1274377.767"/>
    <n v="4630987.233"/>
    <n v="5936944"/>
  </r>
  <r>
    <s v="F0552"/>
    <x v="2"/>
    <s v="Mono"/>
    <x v="0"/>
    <x v="1"/>
    <x v="5"/>
    <n v="0.96"/>
    <n v="1434"/>
    <n v="1112"/>
    <n v="24.6"/>
    <x v="0"/>
    <n v="1.27"/>
    <x v="0"/>
    <n v="2816"/>
    <n v="14"/>
    <n v="0.22399999999999998"/>
    <n v="22.4"/>
    <n v="15044"/>
    <n v="213"/>
    <s v="Local Market"/>
    <s v="No"/>
    <n v="216628"/>
    <n v="72.560917158741674"/>
    <n v="98.7844884146552"/>
    <n v="48524.671999999991"/>
    <n v="168103.32800000001"/>
    <n v="231672"/>
  </r>
  <r>
    <s v="F1242"/>
    <x v="2"/>
    <s v="Zou"/>
    <x v="3"/>
    <x v="0"/>
    <x v="6"/>
    <n v="2.09"/>
    <n v="22998"/>
    <n v="18127"/>
    <n v="8.9"/>
    <x v="2"/>
    <n v="0.4"/>
    <x v="2"/>
    <n v="294"/>
    <n v="5"/>
    <n v="0.21179999999999999"/>
    <n v="21.18"/>
    <n v="68200"/>
    <n v="272"/>
    <s v="Local Market"/>
    <s v="Yes"/>
    <n v="4812745"/>
    <n v="77.718671466283681"/>
    <n v="99.993976576257253"/>
    <n v="1019339.3909999998"/>
    <n v="3793405.6090000002"/>
    <n v="4880945"/>
  </r>
  <r>
    <s v="F0369"/>
    <x v="1"/>
    <s v="Enugu"/>
    <x v="2"/>
    <x v="1"/>
    <x v="6"/>
    <n v="1.05"/>
    <n v="17115"/>
    <n v="14487"/>
    <n v="3.2"/>
    <x v="1"/>
    <n v="1.44"/>
    <x v="2"/>
    <n v="764"/>
    <n v="3"/>
    <n v="0.1535"/>
    <n v="15.35"/>
    <n v="20901"/>
    <n v="276"/>
    <s v="Processor"/>
    <s v="Yes"/>
    <n v="3936763"/>
    <n v="84.20295102110741"/>
    <n v="99.980695683110028"/>
    <n v="604293.12049999973"/>
    <n v="3332469.8795000003"/>
    <n v="3957664"/>
  </r>
  <r>
    <s v="F1273"/>
    <x v="2"/>
    <s v="Ouémé"/>
    <x v="0"/>
    <x v="0"/>
    <x v="0"/>
    <n v="1.62"/>
    <n v="10346"/>
    <n v="6205"/>
    <n v="79.400000000000006"/>
    <x v="1"/>
    <n v="3.23"/>
    <x v="0"/>
    <n v="16760"/>
    <n v="30"/>
    <n v="0.40020000000000006"/>
    <n v="40.020000000000003"/>
    <n v="14392"/>
    <n v="348"/>
    <s v="Local Market"/>
    <s v="Yes"/>
    <n v="2106595"/>
    <n v="59.573004502149232"/>
    <n v="99.209801851685086"/>
    <n v="843059.31900000013"/>
    <n v="1263535.6809999999"/>
    <n v="2120987"/>
  </r>
  <r>
    <s v="F1228"/>
    <x v="1"/>
    <s v="Kaduna"/>
    <x v="1"/>
    <x v="0"/>
    <x v="4"/>
    <n v="4.7300000000000004"/>
    <n v="11956"/>
    <n v="9488"/>
    <n v="20.100000000000001"/>
    <x v="1"/>
    <n v="0.55000000000000004"/>
    <x v="0"/>
    <n v="4669"/>
    <n v="14"/>
    <n v="0.2064"/>
    <n v="20.64"/>
    <n v="64699"/>
    <n v="234"/>
    <s v="Local Market"/>
    <s v="Yes"/>
    <n v="2128623"/>
    <n v="77.019024694048568"/>
    <n v="99.787126559620518"/>
    <n v="439347.78720000014"/>
    <n v="1689275.2127999999"/>
    <n v="2193322"/>
  </r>
  <r>
    <s v="F0113"/>
    <x v="1"/>
    <s v="Lagos"/>
    <x v="4"/>
    <x v="0"/>
    <x v="7"/>
    <n v="0.62"/>
    <n v="12623"/>
    <n v="8259"/>
    <n v="25.9"/>
    <x v="2"/>
    <n v="1.65"/>
    <x v="1"/>
    <n v="945"/>
    <n v="4"/>
    <n v="0.34570000000000001"/>
    <n v="34.57"/>
    <n v="24765"/>
    <n v="492"/>
    <s v="Local Market"/>
    <s v="Yes"/>
    <n v="3997084"/>
    <n v="65.027107213622386"/>
    <n v="99.976503344605931"/>
    <n v="1381791.9388000001"/>
    <n v="2615292.0611999999"/>
    <n v="4021849"/>
  </r>
  <r>
    <s v="F0802"/>
    <x v="3"/>
    <s v="Yamoussoukro"/>
    <x v="1"/>
    <x v="0"/>
    <x v="5"/>
    <n v="2.5499999999999998"/>
    <n v="4508"/>
    <n v="3518"/>
    <n v="40.200000000000003"/>
    <x v="1"/>
    <n v="1.47"/>
    <x v="0"/>
    <n v="8826"/>
    <n v="14"/>
    <n v="0.2195"/>
    <n v="21.95"/>
    <n v="21145"/>
    <n v="215"/>
    <s v="Local Market"/>
    <s v="Yes"/>
    <n v="718836"/>
    <n v="75.819716722456391"/>
    <n v="98.807266673063225"/>
    <n v="157784.50199999998"/>
    <n v="561051.49800000002"/>
    <n v="739981"/>
  </r>
  <r>
    <s v="F1296"/>
    <x v="1"/>
    <s v="Kaduna"/>
    <x v="0"/>
    <x v="1"/>
    <x v="0"/>
    <n v="0.67"/>
    <n v="4231"/>
    <n v="3689"/>
    <n v="17.8"/>
    <x v="1"/>
    <n v="1.57"/>
    <x v="0"/>
    <n v="4155"/>
    <n v="3"/>
    <n v="0.12789999999999999"/>
    <n v="12.79"/>
    <n v="9297"/>
    <n v="278"/>
    <s v="Local Market"/>
    <s v="No"/>
    <n v="1001835"/>
    <n v="86.408134991277109"/>
    <n v="99.589074423517417"/>
    <n v="128134.69649999996"/>
    <n v="873700.30350000004"/>
    <n v="1011132"/>
  </r>
  <r>
    <s v="F1327"/>
    <x v="1"/>
    <s v="Kano"/>
    <x v="0"/>
    <x v="1"/>
    <x v="1"/>
    <n v="1.83"/>
    <n v="13390"/>
    <n v="10536"/>
    <n v="18.899999999999999"/>
    <x v="0"/>
    <n v="1.74"/>
    <x v="0"/>
    <n v="3213"/>
    <n v="1"/>
    <n v="0.21309999999999998"/>
    <n v="21.31"/>
    <n v="27891"/>
    <n v="321"/>
    <s v="Local Market"/>
    <s v="No"/>
    <n v="3317132"/>
    <n v="78.033878116832085"/>
    <n v="99.903946848795954"/>
    <n v="706880.82920000004"/>
    <n v="2610251.1708"/>
    <n v="3345023"/>
  </r>
  <r>
    <s v="F0491"/>
    <x v="3"/>
    <s v="Bouaké"/>
    <x v="3"/>
    <x v="1"/>
    <x v="7"/>
    <n v="2.4500000000000002"/>
    <n v="59727"/>
    <n v="43421"/>
    <n v="10.1"/>
    <x v="1"/>
    <n v="1.24"/>
    <x v="0"/>
    <n v="2727"/>
    <n v="3"/>
    <n v="0.27300000000000002"/>
    <n v="27.3"/>
    <n v="80750"/>
    <n v="442"/>
    <s v="Export"/>
    <s v="No"/>
    <n v="18916685"/>
    <n v="72.390983282743164"/>
    <n v="99.985645430554186"/>
    <n v="5164255.0050000008"/>
    <n v="13752429.994999999"/>
    <n v="18997435"/>
  </r>
  <r>
    <s v="F0477"/>
    <x v="1"/>
    <s v="Katsina"/>
    <x v="0"/>
    <x v="0"/>
    <x v="1"/>
    <n v="3.12"/>
    <n v="35231"/>
    <n v="27709"/>
    <n v="9.1999999999999993"/>
    <x v="1"/>
    <n v="1.46"/>
    <x v="0"/>
    <n v="2557"/>
    <n v="5"/>
    <n v="0.21350000000000002"/>
    <n v="21.35"/>
    <n v="40717"/>
    <n v="349"/>
    <s v="Local Market"/>
    <s v="Yes"/>
    <n v="9530463"/>
    <n v="78.315413036846024"/>
    <n v="99.973284380818257"/>
    <n v="2034753.8505000006"/>
    <n v="7495709.1494999994"/>
    <n v="9571180"/>
  </r>
  <r>
    <s v="F0882"/>
    <x v="4"/>
    <s v="Central"/>
    <x v="2"/>
    <x v="1"/>
    <x v="1"/>
    <n v="12.9"/>
    <n v="143873"/>
    <n v="117314"/>
    <n v="18.7"/>
    <x v="1"/>
    <n v="1.38"/>
    <x v="1"/>
    <n v="4786"/>
    <n v="3"/>
    <n v="0.18460000000000001"/>
    <n v="18.46"/>
    <n v="175630"/>
    <n v="262"/>
    <s v="Local Market"/>
    <s v="No"/>
    <n v="30248490"/>
    <n v="81.069292212888982"/>
    <n v="99.984269060206174"/>
    <n v="5583871.2540000007"/>
    <n v="24664618.745999999"/>
    <n v="30424120"/>
  </r>
  <r>
    <s v="F1206"/>
    <x v="3"/>
    <s v="Bouaké"/>
    <x v="4"/>
    <x v="1"/>
    <x v="2"/>
    <n v="3.45"/>
    <n v="41034"/>
    <n v="16413"/>
    <n v="10.4"/>
    <x v="1"/>
    <n v="0.47"/>
    <x v="1"/>
    <n v="3023"/>
    <n v="60"/>
    <n v="0.6"/>
    <n v="60"/>
    <n v="31505"/>
    <n v="130"/>
    <s v="Processor"/>
    <s v="No"/>
    <n v="2077826"/>
    <n v="39.402559389683276"/>
    <n v="99.856684417950532"/>
    <n v="1246695.6000000001"/>
    <n v="831130.4"/>
    <n v="2109331"/>
  </r>
  <r>
    <s v="F0083"/>
    <x v="1"/>
    <s v="Rivers"/>
    <x v="3"/>
    <x v="1"/>
    <x v="5"/>
    <n v="3.32"/>
    <n v="5619"/>
    <n v="4418"/>
    <n v="36.700000000000003"/>
    <x v="1"/>
    <n v="1.1299999999999999"/>
    <x v="0"/>
    <n v="9557"/>
    <n v="14"/>
    <n v="0.21359999999999998"/>
    <n v="21.36"/>
    <n v="51562"/>
    <n v="237"/>
    <s v="Local Market"/>
    <s v="No"/>
    <n v="975477"/>
    <n v="74.691916548446557"/>
    <n v="99.069460848127477"/>
    <n v="208361.8872"/>
    <n v="767115.1128"/>
    <n v="1027039"/>
  </r>
  <r>
    <s v="F0391"/>
    <x v="0"/>
    <s v="Savanes"/>
    <x v="1"/>
    <x v="1"/>
    <x v="2"/>
    <n v="5.97"/>
    <n v="68389"/>
    <n v="40691"/>
    <n v="32.5"/>
    <x v="0"/>
    <n v="0.99"/>
    <x v="0"/>
    <n v="3855"/>
    <n v="30"/>
    <n v="0.40500000000000003"/>
    <n v="40.5"/>
    <n v="53815"/>
    <n v="93"/>
    <s v="Processor"/>
    <s v="Yes"/>
    <n v="3688751"/>
    <n v="58.644439269741667"/>
    <n v="99.896995804482799"/>
    <n v="1493944.1550000003"/>
    <n v="2194806.8449999997"/>
    <n v="3742566"/>
  </r>
  <r>
    <s v="F1239"/>
    <x v="1"/>
    <s v="Kano"/>
    <x v="0"/>
    <x v="1"/>
    <x v="3"/>
    <n v="0.39"/>
    <n v="771"/>
    <n v="684"/>
    <n v="24.2"/>
    <x v="1"/>
    <n v="1"/>
    <x v="0"/>
    <n v="5887"/>
    <n v="7"/>
    <n v="0.11169999999999999"/>
    <n v="11.17"/>
    <n v="11791"/>
    <n v="402"/>
    <s v="Local Market"/>
    <s v="No"/>
    <n v="254541"/>
    <n v="84.897335017947526"/>
    <n v="97.789600949191239"/>
    <n v="28432.229699999996"/>
    <n v="226108.7703"/>
    <n v="266332"/>
  </r>
  <r>
    <s v="F0686"/>
    <x v="2"/>
    <s v="Zou"/>
    <x v="3"/>
    <x v="0"/>
    <x v="5"/>
    <n v="1.89"/>
    <n v="2992"/>
    <n v="2520"/>
    <n v="8.6"/>
    <x v="2"/>
    <n v="0.24"/>
    <x v="2"/>
    <n v="291"/>
    <n v="14"/>
    <n v="0.15759999999999999"/>
    <n v="15.76"/>
    <n v="19009"/>
    <n v="214"/>
    <s v="Export"/>
    <s v="No"/>
    <n v="514588"/>
    <n v="81.239012063411153"/>
    <n v="99.945464461007091"/>
    <n v="81099.068800000008"/>
    <n v="433488.93119999999"/>
    <n v="533597"/>
  </r>
  <r>
    <s v="F0961"/>
    <x v="3"/>
    <s v="Sassandra"/>
    <x v="1"/>
    <x v="0"/>
    <x v="0"/>
    <n v="0.56999999999999995"/>
    <n v="3554"/>
    <n v="2751"/>
    <n v="10"/>
    <x v="1"/>
    <n v="0.79"/>
    <x v="0"/>
    <n v="2367"/>
    <n v="14"/>
    <n v="0.22589999999999999"/>
    <n v="22.59"/>
    <n v="8349"/>
    <n v="243"/>
    <s v="Local Market"/>
    <s v="Yes"/>
    <n v="651093"/>
    <n v="76.429934899505952"/>
    <n v="99.641060169052025"/>
    <n v="147081.90869999997"/>
    <n v="504011.09130000003"/>
    <n v="659442"/>
  </r>
  <r>
    <s v="F0153"/>
    <x v="0"/>
    <s v="Kara"/>
    <x v="2"/>
    <x v="1"/>
    <x v="6"/>
    <n v="0.76"/>
    <n v="11280"/>
    <n v="9301"/>
    <n v="4.9000000000000004"/>
    <x v="2"/>
    <n v="1.48"/>
    <x v="2"/>
    <n v="200"/>
    <n v="3"/>
    <n v="0.1754"/>
    <n v="17.54"/>
    <n v="12982"/>
    <n v="364"/>
    <s v="Local Market"/>
    <s v="No"/>
    <n v="3338527"/>
    <n v="82.14059291501232"/>
    <n v="99.994032538775812"/>
    <n v="585577.63579999981"/>
    <n v="2752949.3642000002"/>
    <n v="3351509"/>
  </r>
  <r>
    <s v="F0662"/>
    <x v="4"/>
    <s v="Greater Accra"/>
    <x v="4"/>
    <x v="0"/>
    <x v="3"/>
    <n v="1.36"/>
    <n v="4327"/>
    <n v="3342"/>
    <n v="71.2"/>
    <x v="0"/>
    <n v="2.78"/>
    <x v="1"/>
    <n v="9772"/>
    <n v="14"/>
    <n v="0.22760000000000002"/>
    <n v="22.76"/>
    <n v="41205"/>
    <n v="440"/>
    <s v="Export"/>
    <s v="No"/>
    <n v="1404799"/>
    <n v="75.038986586482466"/>
    <n v="99.324206572042669"/>
    <n v="319732.25240000011"/>
    <n v="1085066.7475999999"/>
    <n v="1446004"/>
  </r>
  <r>
    <s v="F0605"/>
    <x v="4"/>
    <s v="Ashanti"/>
    <x v="2"/>
    <x v="0"/>
    <x v="1"/>
    <n v="1.86"/>
    <n v="19435"/>
    <n v="16113"/>
    <n v="17.5"/>
    <x v="4"/>
    <n v="1.68"/>
    <x v="2"/>
    <n v="3303"/>
    <n v="1"/>
    <n v="0.1709"/>
    <n v="17.09"/>
    <n v="21042"/>
    <n v="230"/>
    <s v="Local Market"/>
    <s v="Yes"/>
    <n v="3644586"/>
    <n v="82.43406730306512"/>
    <n v="99.909892656865338"/>
    <n v="622859.74740000023"/>
    <n v="3021726.2525999998"/>
    <n v="3665628"/>
  </r>
  <r>
    <s v="F0978"/>
    <x v="0"/>
    <s v="Central"/>
    <x v="3"/>
    <x v="0"/>
    <x v="1"/>
    <n v="0.36"/>
    <n v="1933"/>
    <n v="1379"/>
    <n v="38.700000000000003"/>
    <x v="1"/>
    <n v="1.87"/>
    <x v="0"/>
    <n v="7540"/>
    <n v="7"/>
    <n v="0.28639999999999999"/>
    <n v="28.64"/>
    <n v="6424"/>
    <n v="258"/>
    <s v="Local Market"/>
    <s v="No"/>
    <n v="338261"/>
    <n v="70.030041806286903"/>
    <n v="97.812495466875546"/>
    <n v="96877.950400000002"/>
    <n v="241383.0496"/>
    <n v="344685"/>
  </r>
  <r>
    <s v="F0921"/>
    <x v="0"/>
    <s v="Savanes"/>
    <x v="4"/>
    <x v="1"/>
    <x v="4"/>
    <n v="2.4700000000000002"/>
    <n v="3978"/>
    <n v="3576"/>
    <n v="1"/>
    <x v="1"/>
    <n v="0.82"/>
    <x v="0"/>
    <n v="231"/>
    <n v="3"/>
    <n v="0.10099999999999999"/>
    <n v="10.1"/>
    <n v="55761"/>
    <n v="223"/>
    <s v="Processor"/>
    <s v="No"/>
    <n v="733482"/>
    <n v="83.54845313800692"/>
    <n v="99.970731447729023"/>
    <n v="74081.68200000003"/>
    <n v="659400.31799999997"/>
    <n v="789243"/>
  </r>
  <r>
    <s v="F0499"/>
    <x v="1"/>
    <s v="Kano"/>
    <x v="1"/>
    <x v="1"/>
    <x v="1"/>
    <n v="1.9"/>
    <n v="15593"/>
    <n v="12444"/>
    <n v="4.4000000000000004"/>
    <x v="0"/>
    <n v="0.43"/>
    <x v="2"/>
    <n v="719"/>
    <n v="3"/>
    <n v="0.20190000000000002"/>
    <n v="20.190000000000001"/>
    <n v="43574"/>
    <n v="284"/>
    <s v="Local Market"/>
    <s v="No"/>
    <n v="3454463"/>
    <n v="78.815830715912952"/>
    <n v="99.979445614783373"/>
    <n v="697456.07970000012"/>
    <n v="2757006.9202999999"/>
    <n v="3498037"/>
  </r>
  <r>
    <s v="F1177"/>
    <x v="2"/>
    <s v="Atlantique"/>
    <x v="0"/>
    <x v="0"/>
    <x v="7"/>
    <n v="2.54"/>
    <n v="75866"/>
    <n v="56482"/>
    <n v="41.7"/>
    <x v="0"/>
    <n v="2.42"/>
    <x v="2"/>
    <n v="4714"/>
    <n v="1"/>
    <n v="0.2555"/>
    <n v="25.55"/>
    <n v="94379"/>
    <n v="410"/>
    <s v="Export"/>
    <s v="No"/>
    <n v="22826951"/>
    <n v="74.143450748713093"/>
    <n v="99.9794340031752"/>
    <n v="5832285.9805000015"/>
    <n v="16994665.019499999"/>
    <n v="22921330"/>
  </r>
  <r>
    <s v="F0129"/>
    <x v="4"/>
    <s v="Greater Accra"/>
    <x v="0"/>
    <x v="1"/>
    <x v="5"/>
    <n v="1.1599999999999999"/>
    <n v="1079"/>
    <n v="680"/>
    <n v="63.3"/>
    <x v="1"/>
    <n v="2.68"/>
    <x v="2"/>
    <n v="14190"/>
    <n v="30"/>
    <n v="0.36909999999999998"/>
    <n v="36.909999999999997"/>
    <n v="9902"/>
    <n v="191"/>
    <s v="Processor"/>
    <s v="No"/>
    <n v="104490"/>
    <n v="57.628803587663469"/>
    <n v="87.595286383663193"/>
    <n v="38567.259000000005"/>
    <n v="65922.740999999995"/>
    <n v="114392"/>
  </r>
  <r>
    <s v="F0131"/>
    <x v="0"/>
    <s v="Savanes"/>
    <x v="0"/>
    <x v="1"/>
    <x v="2"/>
    <n v="6.92"/>
    <n v="80193"/>
    <n v="65517"/>
    <n v="5.2"/>
    <x v="0"/>
    <n v="0.99"/>
    <x v="1"/>
    <n v="671"/>
    <n v="7"/>
    <n v="0.183"/>
    <n v="18.3"/>
    <n v="62227"/>
    <n v="98"/>
    <s v="Local Market"/>
    <s v="Yes"/>
    <n v="6293562"/>
    <n v="80.900107822962667"/>
    <n v="99.989442695470217"/>
    <n v="1151721.8459999999"/>
    <n v="5141840.1540000001"/>
    <n v="6355789"/>
  </r>
  <r>
    <s v="F0803"/>
    <x v="3"/>
    <s v="Yamoussoukro"/>
    <x v="1"/>
    <x v="1"/>
    <x v="0"/>
    <n v="1.58"/>
    <n v="10964"/>
    <n v="9052"/>
    <n v="1"/>
    <x v="0"/>
    <n v="1.06"/>
    <x v="2"/>
    <n v="200"/>
    <n v="7"/>
    <n v="0.17430000000000001"/>
    <n v="17.43"/>
    <n v="25238"/>
    <n v="252"/>
    <s v="Export"/>
    <s v="Yes"/>
    <n v="2232855"/>
    <n v="81.647140906065431"/>
    <n v="99.991142968867976"/>
    <n v="389186.62650000001"/>
    <n v="1843668.3735"/>
    <n v="2258093"/>
  </r>
  <r>
    <s v="F0274"/>
    <x v="4"/>
    <s v="Central"/>
    <x v="1"/>
    <x v="0"/>
    <x v="4"/>
    <n v="2.41"/>
    <n v="3486"/>
    <n v="2917"/>
    <n v="99.7"/>
    <x v="1"/>
    <n v="3.54"/>
    <x v="2"/>
    <n v="21653"/>
    <n v="7"/>
    <n v="0.16309999999999999"/>
    <n v="16.309999999999999"/>
    <n v="51480"/>
    <n v="185"/>
    <s v="Local Market"/>
    <s v="No"/>
    <n v="461116"/>
    <n v="75.285015957986417"/>
    <n v="95.77581565209249"/>
    <n v="75208.0196"/>
    <n v="385907.9804"/>
    <n v="512596"/>
  </r>
  <r>
    <s v="F0916"/>
    <x v="1"/>
    <s v="Kano"/>
    <x v="0"/>
    <x v="0"/>
    <x v="1"/>
    <n v="0.98"/>
    <n v="7546"/>
    <n v="5627"/>
    <n v="3.8"/>
    <x v="1"/>
    <n v="1.48"/>
    <x v="1"/>
    <n v="1053"/>
    <n v="3"/>
    <n v="0.25420000000000004"/>
    <n v="25.42"/>
    <n v="20553"/>
    <n v="301"/>
    <s v="Local Market"/>
    <s v="No"/>
    <n v="1655184"/>
    <n v="73.665272486076276"/>
    <n v="99.93716197708828"/>
    <n v="420747.77279999992"/>
    <n v="1234436.2272000001"/>
    <n v="1675737"/>
  </r>
  <r>
    <s v="F1424"/>
    <x v="4"/>
    <s v="Eastern"/>
    <x v="4"/>
    <x v="0"/>
    <x v="5"/>
    <n v="0.9"/>
    <n v="1038"/>
    <n v="831"/>
    <n v="23.5"/>
    <x v="0"/>
    <n v="1.66"/>
    <x v="0"/>
    <n v="3580"/>
    <n v="14"/>
    <n v="0.19940000000000002"/>
    <n v="19.940000000000001"/>
    <n v="9675"/>
    <n v="225"/>
    <s v="Local Market"/>
    <s v="No"/>
    <n v="171851"/>
    <n v="75.792950100812007"/>
    <n v="98.027830723973437"/>
    <n v="34267.089399999997"/>
    <n v="137583.9106"/>
    <n v="181526"/>
  </r>
  <r>
    <s v="F1105"/>
    <x v="2"/>
    <s v="Borgou"/>
    <x v="3"/>
    <x v="1"/>
    <x v="6"/>
    <n v="1.59"/>
    <n v="18271"/>
    <n v="15241"/>
    <n v="6.6"/>
    <x v="2"/>
    <n v="0.56999999999999995"/>
    <x v="0"/>
    <n v="249"/>
    <n v="1"/>
    <n v="0.16579999999999998"/>
    <n v="16.579999999999998"/>
    <n v="24659"/>
    <n v="293"/>
    <s v="Processor"/>
    <s v="No"/>
    <n v="4396049"/>
    <n v="82.954677752975329"/>
    <n v="99.994367418069686"/>
    <n v="728864.92419999978"/>
    <n v="3667184.0758000002"/>
    <n v="4420708"/>
  </r>
  <r>
    <s v="F0785"/>
    <x v="3"/>
    <s v="Abidjan"/>
    <x v="2"/>
    <x v="0"/>
    <x v="4"/>
    <n v="3.09"/>
    <n v="6170"/>
    <n v="3886"/>
    <n v="31"/>
    <x v="2"/>
    <n v="1.56"/>
    <x v="0"/>
    <n v="1278"/>
    <n v="30"/>
    <n v="0.37009999999999998"/>
    <n v="37.01"/>
    <n v="49703"/>
    <n v="248"/>
    <s v="Export"/>
    <s v="No"/>
    <n v="903110"/>
    <n v="59.704159053245498"/>
    <n v="99.865870847689948"/>
    <n v="334241.01099999994"/>
    <n v="568868.98900000006"/>
    <n v="952813"/>
  </r>
  <r>
    <s v="F0111"/>
    <x v="2"/>
    <s v="Atlantique"/>
    <x v="0"/>
    <x v="1"/>
    <x v="5"/>
    <n v="2.1800000000000002"/>
    <n v="3815"/>
    <n v="3010"/>
    <n v="3.7"/>
    <x v="0"/>
    <n v="0.56000000000000005"/>
    <x v="1"/>
    <n v="406"/>
    <n v="14"/>
    <n v="0.21100000000000002"/>
    <n v="21.1"/>
    <n v="25561"/>
    <n v="247"/>
    <s v="Export"/>
    <s v="No"/>
    <n v="710069"/>
    <n v="76.158454793850169"/>
    <n v="99.944809211152347"/>
    <n v="149824.55900000001"/>
    <n v="560244.44099999999"/>
    <n v="735630"/>
  </r>
  <r>
    <s v="F1166"/>
    <x v="0"/>
    <s v="Central"/>
    <x v="1"/>
    <x v="1"/>
    <x v="5"/>
    <n v="0.87"/>
    <n v="1678"/>
    <n v="1315"/>
    <n v="56.9"/>
    <x v="1"/>
    <n v="1.97"/>
    <x v="1"/>
    <n v="12133"/>
    <n v="14"/>
    <n v="0.21590000000000001"/>
    <n v="21.59"/>
    <n v="13402"/>
    <n v="214"/>
    <s v="Local Market"/>
    <s v="No"/>
    <n v="253061"/>
    <n v="74.466297422156174"/>
    <n v="95.446647376934138"/>
    <n v="54635.869899999991"/>
    <n v="198425.13010000001"/>
    <n v="266463"/>
  </r>
  <r>
    <s v="F0744"/>
    <x v="2"/>
    <s v="Borgou"/>
    <x v="1"/>
    <x v="0"/>
    <x v="6"/>
    <n v="5.93"/>
    <n v="49979"/>
    <n v="42921"/>
    <n v="23.4"/>
    <x v="1"/>
    <n v="1.03"/>
    <x v="2"/>
    <n v="5304"/>
    <n v="1"/>
    <n v="0.14119999999999999"/>
    <n v="14.12"/>
    <n v="147175"/>
    <n v="275"/>
    <s v="Export"/>
    <s v="Yes"/>
    <n v="11532764"/>
    <n v="84.797854879207861"/>
    <n v="99.954588803931259"/>
    <n v="1628426.2767999992"/>
    <n v="9904337.7232000008"/>
    <n v="11679939"/>
  </r>
  <r>
    <s v="F0360"/>
    <x v="3"/>
    <s v="Sassandra"/>
    <x v="4"/>
    <x v="1"/>
    <x v="7"/>
    <n v="3.63"/>
    <n v="52050"/>
    <n v="35591"/>
    <n v="19.399999999999999"/>
    <x v="1"/>
    <n v="0.83"/>
    <x v="0"/>
    <n v="5270"/>
    <n v="2"/>
    <n v="0.31620000000000004"/>
    <n v="31.62"/>
    <n v="77404"/>
    <n v="425"/>
    <s v="Local Market"/>
    <s v="Yes"/>
    <n v="14892240"/>
    <n v="68.026425424679431"/>
    <n v="99.964795421988669"/>
    <n v="4708926.2880000006"/>
    <n v="10183313.711999999"/>
    <n v="14969644"/>
  </r>
  <r>
    <s v="F0746"/>
    <x v="0"/>
    <s v="Plateaux"/>
    <x v="4"/>
    <x v="0"/>
    <x v="4"/>
    <n v="2.11"/>
    <n v="3877"/>
    <n v="3303"/>
    <n v="8.8000000000000007"/>
    <x v="2"/>
    <n v="0.36"/>
    <x v="0"/>
    <n v="305"/>
    <n v="7"/>
    <n v="0.14779999999999999"/>
    <n v="14.78"/>
    <n v="35040"/>
    <n v="251"/>
    <s v="Local Market"/>
    <s v="No"/>
    <n v="785418"/>
    <n v="81.580436731679143"/>
    <n v="99.962825641288163"/>
    <n v="116084.78039999993"/>
    <n v="669333.21960000007"/>
    <n v="820458"/>
  </r>
  <r>
    <s v="F0537"/>
    <x v="0"/>
    <s v="Savanes"/>
    <x v="0"/>
    <x v="0"/>
    <x v="2"/>
    <n v="1.01"/>
    <n v="15348"/>
    <n v="13411"/>
    <n v="27.4"/>
    <x v="0"/>
    <n v="1.1299999999999999"/>
    <x v="2"/>
    <n v="3418"/>
    <n v="7"/>
    <n v="0.12619999999999998"/>
    <n v="12.62"/>
    <n v="10989"/>
    <n v="100"/>
    <s v="Local Market"/>
    <s v="Yes"/>
    <n v="1313282"/>
    <n v="86.654907613320859"/>
    <n v="99.741895729801527"/>
    <n v="165736.18839999987"/>
    <n v="1147545.8116000001"/>
    <n v="1324271"/>
  </r>
  <r>
    <s v="F0210"/>
    <x v="0"/>
    <s v="Savanes"/>
    <x v="4"/>
    <x v="0"/>
    <x v="6"/>
    <n v="1.18"/>
    <n v="16628"/>
    <n v="14115"/>
    <n v="55.6"/>
    <x v="1"/>
    <n v="1.35"/>
    <x v="2"/>
    <n v="10800"/>
    <n v="1"/>
    <n v="0.15109999999999998"/>
    <n v="15.11"/>
    <n v="39610"/>
    <n v="408"/>
    <s v="Processor"/>
    <s v="No"/>
    <n v="5650921"/>
    <n v="84.299107357468046"/>
    <n v="99.810211033030143"/>
    <n v="853854.16310000047"/>
    <n v="4797066.8368999995"/>
    <n v="5690531"/>
  </r>
  <r>
    <s v="F0018"/>
    <x v="0"/>
    <s v="Plateaux"/>
    <x v="4"/>
    <x v="0"/>
    <x v="0"/>
    <n v="2.2000000000000002"/>
    <n v="14885"/>
    <n v="8972"/>
    <n v="25.2"/>
    <x v="1"/>
    <n v="1.27"/>
    <x v="1"/>
    <n v="4994"/>
    <n v="30"/>
    <n v="0.3972"/>
    <n v="39.72"/>
    <n v="35857"/>
    <n v="269"/>
    <s v="Local Market"/>
    <s v="No"/>
    <n v="2348483"/>
    <n v="59.373476618267532"/>
    <n v="99.790550005452232"/>
    <n v="932817.44760000007"/>
    <n v="1415665.5523999999"/>
    <n v="2384340"/>
  </r>
  <r>
    <s v="F0630"/>
    <x v="3"/>
    <s v="Korhogo"/>
    <x v="4"/>
    <x v="0"/>
    <x v="6"/>
    <n v="0.34"/>
    <n v="4684"/>
    <n v="3899"/>
    <n v="41.9"/>
    <x v="1"/>
    <n v="1.82"/>
    <x v="0"/>
    <n v="12407"/>
    <n v="2"/>
    <n v="0.16739999999999999"/>
    <n v="16.739999999999998"/>
    <n v="8554"/>
    <n v="338"/>
    <s v="Processor"/>
    <s v="No"/>
    <n v="1283723"/>
    <n v="82.708875094116806"/>
    <n v="99.039911721712912"/>
    <n v="214895.23020000011"/>
    <n v="1068827.7697999999"/>
    <n v="1292277"/>
  </r>
  <r>
    <s v="F0232"/>
    <x v="1"/>
    <s v="Kaduna"/>
    <x v="3"/>
    <x v="0"/>
    <x v="6"/>
    <n v="0.68"/>
    <n v="5519"/>
    <n v="4512"/>
    <n v="13.8"/>
    <x v="1"/>
    <n v="0.72"/>
    <x v="2"/>
    <n v="3476"/>
    <n v="1"/>
    <n v="0.18239999999999998"/>
    <n v="18.239999999999998"/>
    <n v="18149"/>
    <n v="350"/>
    <s v="Local Market"/>
    <s v="No"/>
    <n v="1541783"/>
    <n v="80.808764792311464"/>
    <n v="99.777169774067076"/>
    <n v="281221.21919999993"/>
    <n v="1260561.7808000001"/>
    <n v="1559932"/>
  </r>
  <r>
    <s v="F1202"/>
    <x v="2"/>
    <s v="Mono"/>
    <x v="3"/>
    <x v="0"/>
    <x v="7"/>
    <n v="0.77"/>
    <n v="17049"/>
    <n v="12725"/>
    <n v="12.4"/>
    <x v="0"/>
    <n v="1.31"/>
    <x v="0"/>
    <n v="1852"/>
    <n v="1"/>
    <n v="0.25359999999999999"/>
    <n v="25.36"/>
    <n v="20920"/>
    <n v="334"/>
    <s v="Local Market"/>
    <s v="No"/>
    <n v="4184877"/>
    <n v="74.268734149555954"/>
    <n v="99.955965539944032"/>
    <n v="1061284.8072000002"/>
    <n v="3123592.1927999998"/>
    <n v="4205797"/>
  </r>
  <r>
    <s v="F1305"/>
    <x v="3"/>
    <s v="Sassandra"/>
    <x v="3"/>
    <x v="1"/>
    <x v="5"/>
    <n v="1"/>
    <n v="1497"/>
    <n v="1195"/>
    <n v="4.7"/>
    <x v="1"/>
    <n v="1.47"/>
    <x v="2"/>
    <n v="1050"/>
    <n v="14"/>
    <n v="0.2016"/>
    <n v="20.16"/>
    <n v="9466"/>
    <n v="229"/>
    <s v="Processor"/>
    <s v="Yes"/>
    <n v="260403"/>
    <n v="77.039509984473952"/>
    <n v="99.610922336392832"/>
    <n v="52497.244799999986"/>
    <n v="207905.75520000001"/>
    <n v="269869"/>
  </r>
  <r>
    <s v="F1146"/>
    <x v="3"/>
    <s v="Sassandra"/>
    <x v="2"/>
    <x v="1"/>
    <x v="2"/>
    <n v="2.9"/>
    <n v="30129"/>
    <n v="25118"/>
    <n v="29.5"/>
    <x v="0"/>
    <n v="1.38"/>
    <x v="0"/>
    <n v="4224"/>
    <n v="7"/>
    <n v="0.1663"/>
    <n v="16.63"/>
    <n v="17028"/>
    <n v="110"/>
    <s v="Local Market"/>
    <s v="No"/>
    <n v="2714099"/>
    <n v="82.850205658689617"/>
    <n v="99.845338572684454"/>
    <n v="451354.66369999992"/>
    <n v="2262744.3363000001"/>
    <n v="2731127"/>
  </r>
  <r>
    <s v="F0957"/>
    <x v="2"/>
    <s v="Borgou"/>
    <x v="1"/>
    <x v="0"/>
    <x v="4"/>
    <n v="1.53"/>
    <n v="4586"/>
    <n v="3691"/>
    <n v="5.9"/>
    <x v="2"/>
    <n v="1.29"/>
    <x v="2"/>
    <n v="200"/>
    <n v="14"/>
    <n v="0.19510000000000002"/>
    <n v="19.510000000000002"/>
    <n v="16498"/>
    <n v="203"/>
    <s v="Processor"/>
    <s v="No"/>
    <n v="725083"/>
    <n v="78.699333815186733"/>
    <n v="99.973030592747108"/>
    <n v="141463.69330000004"/>
    <n v="583619.30669999996"/>
    <n v="741581"/>
  </r>
  <r>
    <s v="F1161"/>
    <x v="0"/>
    <s v="Lomé"/>
    <x v="3"/>
    <x v="0"/>
    <x v="7"/>
    <n v="1.3"/>
    <n v="23980"/>
    <n v="17181"/>
    <n v="64.5"/>
    <x v="0"/>
    <n v="2.4300000000000002"/>
    <x v="1"/>
    <n v="6729"/>
    <n v="3"/>
    <n v="0.28350000000000003"/>
    <n v="28.35"/>
    <n v="45136"/>
    <n v="350"/>
    <s v="Local Market"/>
    <s v="No"/>
    <n v="5901352"/>
    <n v="71.106150521114301"/>
    <n v="99.886840770552297"/>
    <n v="1673033.2920000004"/>
    <n v="4228318.7079999996"/>
    <n v="5946488"/>
  </r>
  <r>
    <s v="F1390"/>
    <x v="4"/>
    <s v="Eastern"/>
    <x v="3"/>
    <x v="1"/>
    <x v="1"/>
    <n v="1.77"/>
    <n v="14431"/>
    <n v="10463"/>
    <n v="48.6"/>
    <x v="4"/>
    <n v="1.99"/>
    <x v="0"/>
    <n v="8397"/>
    <n v="7"/>
    <n v="0.27489999999999998"/>
    <n v="27.49"/>
    <n v="34872"/>
    <n v="329"/>
    <s v="Local Market"/>
    <s v="No"/>
    <n v="3364635"/>
    <n v="71.766195465989625"/>
    <n v="99.752993595836102"/>
    <n v="924938.16149999993"/>
    <n v="2439696.8385000001"/>
    <n v="3399507"/>
  </r>
  <r>
    <s v="F0924"/>
    <x v="4"/>
    <s v="Northern"/>
    <x v="3"/>
    <x v="1"/>
    <x v="0"/>
    <n v="1.18"/>
    <n v="6092"/>
    <n v="5120"/>
    <n v="59.3"/>
    <x v="3"/>
    <n v="3.63"/>
    <x v="0"/>
    <n v="9308"/>
    <n v="7"/>
    <n v="0.1595"/>
    <n v="15.95"/>
    <n v="11627"/>
    <n v="298"/>
    <s v="Export"/>
    <s v="Yes"/>
    <n v="1489568"/>
    <n v="83.399019048158308"/>
    <n v="99.379960631363687"/>
    <n v="237586.0959999999"/>
    <n v="1251981.9040000001"/>
    <n v="1501195"/>
  </r>
  <r>
    <s v="F0963"/>
    <x v="4"/>
    <s v="Greater Accra"/>
    <x v="0"/>
    <x v="0"/>
    <x v="0"/>
    <n v="0.43"/>
    <n v="5212"/>
    <n v="2084"/>
    <n v="14.6"/>
    <x v="3"/>
    <n v="1.3"/>
    <x v="0"/>
    <n v="2466"/>
    <n v="60"/>
    <n v="0.6"/>
    <n v="60"/>
    <n v="7455"/>
    <n v="329"/>
    <s v="Local Market"/>
    <s v="No"/>
    <n v="668859"/>
    <n v="39.559080545427129"/>
    <n v="99.635376467143956"/>
    <n v="401315.39999999997"/>
    <n v="267543.60000000003"/>
    <n v="676314"/>
  </r>
  <r>
    <s v="F1241"/>
    <x v="0"/>
    <s v="Plateaux"/>
    <x v="3"/>
    <x v="1"/>
    <x v="6"/>
    <n v="6.13"/>
    <n v="85704"/>
    <n v="72317"/>
    <n v="35.200000000000003"/>
    <x v="0"/>
    <n v="2.36"/>
    <x v="1"/>
    <n v="4446"/>
    <n v="2"/>
    <n v="0.15620000000000001"/>
    <n v="15.62"/>
    <n v="175801"/>
    <n v="280"/>
    <s v="Processor"/>
    <s v="No"/>
    <n v="19866026"/>
    <n v="83.639843507281057"/>
    <n v="99.977816393685075"/>
    <n v="3103073.2611999996"/>
    <n v="16762952.7388"/>
    <n v="20041827"/>
  </r>
  <r>
    <s v="F0127"/>
    <x v="4"/>
    <s v="Greater Accra"/>
    <x v="1"/>
    <x v="0"/>
    <x v="6"/>
    <n v="4.71"/>
    <n v="67162"/>
    <n v="55354"/>
    <n v="21.1"/>
    <x v="1"/>
    <n v="1.46"/>
    <x v="0"/>
    <n v="4672"/>
    <n v="1"/>
    <n v="0.17579999999999998"/>
    <n v="17.579999999999998"/>
    <n v="130666"/>
    <n v="323"/>
    <s v="Local Market"/>
    <s v="No"/>
    <n v="17565211"/>
    <n v="81.811412377018684"/>
    <n v="99.97359836983496"/>
    <n v="3087964.093799999"/>
    <n v="14477246.906200001"/>
    <n v="17695877"/>
  </r>
  <r>
    <s v="F0683"/>
    <x v="1"/>
    <s v="Oyo"/>
    <x v="3"/>
    <x v="0"/>
    <x v="7"/>
    <n v="0.45"/>
    <n v="13417"/>
    <n v="9450"/>
    <n v="17.8"/>
    <x v="2"/>
    <n v="0.85"/>
    <x v="0"/>
    <n v="653"/>
    <n v="4"/>
    <n v="0.29559999999999997"/>
    <n v="29.56"/>
    <n v="15998"/>
    <n v="421"/>
    <s v="Local Market"/>
    <s v="No"/>
    <n v="3922015"/>
    <n v="70.153840680566574"/>
    <n v="99.983418033409237"/>
    <n v="1159347.6340000001"/>
    <n v="2762667.3659999999"/>
    <n v="3938013"/>
  </r>
  <r>
    <s v="F0077"/>
    <x v="2"/>
    <s v="Borgou"/>
    <x v="0"/>
    <x v="1"/>
    <x v="7"/>
    <n v="0.8"/>
    <n v="12031"/>
    <n v="8751"/>
    <n v="15.9"/>
    <x v="1"/>
    <n v="1.79"/>
    <x v="0"/>
    <n v="3850"/>
    <n v="1"/>
    <n v="0.27260000000000001"/>
    <n v="27.26"/>
    <n v="14493"/>
    <n v="503"/>
    <s v="Local Market"/>
    <s v="Yes"/>
    <n v="4339393"/>
    <n v="72.497866691962074"/>
    <n v="99.911573247439193"/>
    <n v="1182918.5318"/>
    <n v="3156474.4682"/>
    <n v="4353886"/>
  </r>
  <r>
    <s v="F0837"/>
    <x v="4"/>
    <s v="Central"/>
    <x v="3"/>
    <x v="1"/>
    <x v="4"/>
    <n v="0.3"/>
    <n v="702"/>
    <n v="551"/>
    <n v="12.2"/>
    <x v="1"/>
    <n v="1.61"/>
    <x v="1"/>
    <n v="2919"/>
    <n v="14"/>
    <n v="0.21379999999999999"/>
    <n v="21.38"/>
    <n v="7053"/>
    <n v="255"/>
    <s v="Local Market"/>
    <s v="Yes"/>
    <n v="129128"/>
    <n v="74.548162812727185"/>
    <n v="97.856529178079171"/>
    <n v="27607.566399999996"/>
    <n v="101520.4336"/>
    <n v="136181"/>
  </r>
  <r>
    <s v="F0207"/>
    <x v="1"/>
    <s v="Ogun"/>
    <x v="3"/>
    <x v="0"/>
    <x v="5"/>
    <n v="4.71"/>
    <n v="8816"/>
    <n v="5469"/>
    <n v="41.3"/>
    <x v="2"/>
    <n v="1.63"/>
    <x v="1"/>
    <n v="1700"/>
    <n v="30"/>
    <n v="0.37959999999999999"/>
    <n v="37.96"/>
    <n v="53928"/>
    <n v="180"/>
    <s v="Local Market"/>
    <s v="No"/>
    <n v="918948"/>
    <n v="58.601028209144843"/>
    <n v="99.825260362060533"/>
    <n v="348832.66079999995"/>
    <n v="570115.33920000005"/>
    <n v="972876"/>
  </r>
  <r>
    <s v="F1275"/>
    <x v="1"/>
    <s v="Lagos"/>
    <x v="4"/>
    <x v="0"/>
    <x v="2"/>
    <n v="2.4"/>
    <n v="19552"/>
    <n v="16429"/>
    <n v="23"/>
    <x v="0"/>
    <n v="1.42"/>
    <x v="0"/>
    <n v="3343"/>
    <n v="7"/>
    <n v="0.15970000000000001"/>
    <n v="15.97"/>
    <n v="18142"/>
    <n v="112"/>
    <s v="Local Market"/>
    <s v="No"/>
    <n v="1800163"/>
    <n v="83.19159705879926"/>
    <n v="99.816147456009858"/>
    <n v="287486.03110000002"/>
    <n v="1512676.9689"/>
    <n v="1818305"/>
  </r>
  <r>
    <s v="F0497"/>
    <x v="3"/>
    <s v="Yamoussoukro"/>
    <x v="3"/>
    <x v="0"/>
    <x v="1"/>
    <n v="0.2"/>
    <n v="1308"/>
    <n v="1056"/>
    <n v="33.200000000000003"/>
    <x v="2"/>
    <n v="1.21"/>
    <x v="2"/>
    <n v="1425"/>
    <n v="3"/>
    <n v="0.19239999999999999"/>
    <n v="19.239999999999998"/>
    <n v="3243"/>
    <n v="264"/>
    <s v="Processor"/>
    <s v="No"/>
    <n v="271329"/>
    <n v="79.806134784318871"/>
    <n v="99.481010445347678"/>
    <n v="52203.699599999993"/>
    <n v="219125.30040000001"/>
    <n v="274572"/>
  </r>
  <r>
    <s v="F0756"/>
    <x v="0"/>
    <s v="Savanes"/>
    <x v="4"/>
    <x v="0"/>
    <x v="6"/>
    <n v="5.34"/>
    <n v="69598"/>
    <n v="57550"/>
    <n v="141.69999999999999"/>
    <x v="3"/>
    <n v="6"/>
    <x v="0"/>
    <n v="20498"/>
    <n v="2"/>
    <n v="0.17309999999999998"/>
    <n v="17.309999999999999"/>
    <n v="83307"/>
    <n v="363"/>
    <s v="Local Market"/>
    <s v="Yes"/>
    <n v="20577939"/>
    <n v="82.35659049362269"/>
    <n v="99.900790107237484"/>
    <n v="3562041.2409000024"/>
    <n v="17015897.759099998"/>
    <n v="20661246"/>
  </r>
  <r>
    <s v="F0839"/>
    <x v="2"/>
    <s v="Zou"/>
    <x v="4"/>
    <x v="0"/>
    <x v="4"/>
    <n v="0.47"/>
    <n v="1173"/>
    <n v="947"/>
    <n v="39.9"/>
    <x v="1"/>
    <n v="2.31"/>
    <x v="2"/>
    <n v="7519"/>
    <n v="14"/>
    <n v="0.19239999999999999"/>
    <n v="19.239999999999998"/>
    <n v="6680"/>
    <n v="261"/>
    <s v="Local Market"/>
    <s v="No"/>
    <n v="230497"/>
    <n v="78.485425315270874"/>
    <n v="96.829793782702367"/>
    <n v="44347.622800000012"/>
    <n v="186149.37719999999"/>
    <n v="237177"/>
  </r>
  <r>
    <s v="F1303"/>
    <x v="4"/>
    <s v="Eastern"/>
    <x v="3"/>
    <x v="1"/>
    <x v="4"/>
    <n v="2.79"/>
    <n v="6065"/>
    <n v="5556"/>
    <n v="14.8"/>
    <x v="0"/>
    <n v="0.48"/>
    <x v="0"/>
    <n v="2251"/>
    <n v="3"/>
    <n v="8.3800000000000013E-2"/>
    <n v="8.3800000000000008"/>
    <n v="43565"/>
    <n v="209"/>
    <s v="Local Market"/>
    <s v="No"/>
    <n v="1103776"/>
    <n v="88.14115168899221"/>
    <n v="99.803807237778486"/>
    <n v="92496.428799999994"/>
    <n v="1011279.5712"/>
    <n v="1147341"/>
  </r>
  <r>
    <s v="F0785"/>
    <x v="1"/>
    <s v="Rivers"/>
    <x v="2"/>
    <x v="0"/>
    <x v="1"/>
    <n v="3.68"/>
    <n v="25909"/>
    <n v="21512"/>
    <n v="29.3"/>
    <x v="2"/>
    <n v="1.82"/>
    <x v="1"/>
    <n v="1219"/>
    <n v="1"/>
    <n v="0.16969999999999999"/>
    <n v="16.97"/>
    <n v="44519"/>
    <n v="345"/>
    <s v="Local Market"/>
    <s v="No"/>
    <n v="7301686"/>
    <n v="82.526826923561217"/>
    <n v="99.98340639826958"/>
    <n v="1239096.1141999997"/>
    <n v="6062589.8858000003"/>
    <n v="7346205"/>
  </r>
  <r>
    <s v="F1460"/>
    <x v="2"/>
    <s v="Atlantique"/>
    <x v="4"/>
    <x v="1"/>
    <x v="6"/>
    <n v="1.65"/>
    <n v="22364"/>
    <n v="18387"/>
    <n v="3.8"/>
    <x v="2"/>
    <n v="0.28999999999999998"/>
    <x v="1"/>
    <n v="200"/>
    <n v="1"/>
    <n v="0.17780000000000001"/>
    <n v="17.78"/>
    <n v="39070"/>
    <n v="330"/>
    <s v="Local Market"/>
    <s v="No"/>
    <n v="5967763"/>
    <n v="81.685219792193323"/>
    <n v="99.996670458459562"/>
    <n v="1061068.2614000002"/>
    <n v="4906694.7385999998"/>
    <n v="6006833"/>
  </r>
  <r>
    <s v="F0729"/>
    <x v="0"/>
    <s v="Lomé"/>
    <x v="2"/>
    <x v="0"/>
    <x v="4"/>
    <n v="4.7300000000000004"/>
    <n v="7318"/>
    <n v="5844"/>
    <n v="3"/>
    <x v="1"/>
    <n v="0.31"/>
    <x v="0"/>
    <n v="629"/>
    <n v="14"/>
    <n v="0.20129999999999998"/>
    <n v="20.13"/>
    <n v="85506"/>
    <n v="247"/>
    <s v="Local Market"/>
    <s v="Yes"/>
    <n v="1342899"/>
    <n v="75.088888046457413"/>
    <n v="99.955964869907348"/>
    <n v="270325.56869999995"/>
    <n v="1072573.4313000001"/>
    <n v="1428405"/>
  </r>
  <r>
    <s v="F0809"/>
    <x v="2"/>
    <s v="Zou"/>
    <x v="0"/>
    <x v="0"/>
    <x v="5"/>
    <n v="1.38"/>
    <n v="1982"/>
    <n v="1696"/>
    <n v="14.8"/>
    <x v="1"/>
    <n v="1.64"/>
    <x v="2"/>
    <n v="3339"/>
    <n v="7"/>
    <n v="0.14419999999999999"/>
    <n v="14.42"/>
    <n v="10316"/>
    <n v="200"/>
    <s v="Local Market"/>
    <s v="No"/>
    <n v="322153"/>
    <n v="82.924584668044247"/>
    <n v="98.995695839311338"/>
    <n v="46454.46259999997"/>
    <n v="275698.53740000003"/>
    <n v="332469"/>
  </r>
  <r>
    <s v="F0290"/>
    <x v="0"/>
    <s v="Savanes"/>
    <x v="4"/>
    <x v="0"/>
    <x v="6"/>
    <n v="0.67"/>
    <n v="12295"/>
    <n v="9581"/>
    <n v="14.9"/>
    <x v="1"/>
    <n v="0.65"/>
    <x v="1"/>
    <n v="2947"/>
    <n v="5"/>
    <n v="0.22070000000000001"/>
    <n v="22.07"/>
    <n v="17683"/>
    <n v="337"/>
    <s v="Local Market"/>
    <s v="No"/>
    <n v="3175880"/>
    <n v="77.498495692741926"/>
    <n v="99.907720624268265"/>
    <n v="700916.71600000001"/>
    <n v="2474963.284"/>
    <n v="3193563"/>
  </r>
  <r>
    <s v="F0736"/>
    <x v="4"/>
    <s v="Northern"/>
    <x v="2"/>
    <x v="1"/>
    <x v="3"/>
    <n v="0.98"/>
    <n v="2892"/>
    <n v="2586"/>
    <n v="10.4"/>
    <x v="1"/>
    <n v="0.38"/>
    <x v="0"/>
    <n v="2484"/>
    <n v="7"/>
    <n v="0.10580000000000001"/>
    <n v="10.58"/>
    <n v="24529"/>
    <n v="276"/>
    <s v="Processor"/>
    <s v="No"/>
    <n v="679586"/>
    <n v="86.30490774944434"/>
    <n v="99.647216718859838"/>
    <n v="71900.198800000013"/>
    <n v="607685.80119999999"/>
    <n v="704115"/>
  </r>
  <r>
    <s v="F0246"/>
    <x v="1"/>
    <s v="Enugu"/>
    <x v="0"/>
    <x v="0"/>
    <x v="1"/>
    <n v="3.95"/>
    <n v="26552"/>
    <n v="19932"/>
    <n v="1"/>
    <x v="2"/>
    <n v="0.74"/>
    <x v="0"/>
    <n v="200"/>
    <n v="4"/>
    <n v="0.24929999999999999"/>
    <n v="24.93"/>
    <n v="83002"/>
    <n v="232"/>
    <s v="Local Market"/>
    <s v="No"/>
    <n v="4494780"/>
    <n v="73.708869185994459"/>
    <n v="99.995631071990758"/>
    <n v="1120548.6539999996"/>
    <n v="3374231.3460000004"/>
    <n v="4577782"/>
  </r>
  <r>
    <s v="F1103"/>
    <x v="0"/>
    <s v="Savanes"/>
    <x v="0"/>
    <x v="1"/>
    <x v="6"/>
    <n v="1.38"/>
    <n v="14838"/>
    <n v="11797"/>
    <n v="106.6"/>
    <x v="1"/>
    <n v="2.71"/>
    <x v="2"/>
    <n v="24320"/>
    <n v="5"/>
    <n v="0.20489999999999997"/>
    <n v="20.49"/>
    <n v="27746"/>
    <n v="312"/>
    <s v="Local Market"/>
    <s v="No"/>
    <n v="3591792"/>
    <n v="78.900506617142867"/>
    <n v="99.328091043663576"/>
    <n v="735958.18079999974"/>
    <n v="2855833.8192000003"/>
    <n v="3619538"/>
  </r>
  <r>
    <s v="F0093"/>
    <x v="0"/>
    <s v="Central"/>
    <x v="1"/>
    <x v="0"/>
    <x v="1"/>
    <n v="1.56"/>
    <n v="10092"/>
    <n v="8091"/>
    <n v="26.8"/>
    <x v="2"/>
    <n v="2.09"/>
    <x v="0"/>
    <n v="927"/>
    <n v="2"/>
    <n v="0.19820000000000002"/>
    <n v="19.82"/>
    <n v="23009"/>
    <n v="266"/>
    <s v="Local Market"/>
    <s v="No"/>
    <n v="2106748"/>
    <n v="79.313768960496418"/>
    <n v="99.956473907586641"/>
    <n v="417557.45360000012"/>
    <n v="1689190.5463999999"/>
    <n v="2129757"/>
  </r>
  <r>
    <s v="F0541"/>
    <x v="1"/>
    <s v="Oyo"/>
    <x v="2"/>
    <x v="1"/>
    <x v="4"/>
    <n v="1.51"/>
    <n v="2031"/>
    <n v="1281"/>
    <n v="26"/>
    <x v="2"/>
    <n v="1.95"/>
    <x v="1"/>
    <n v="1140"/>
    <n v="30"/>
    <n v="0.36890000000000001"/>
    <n v="36.89"/>
    <n v="35746"/>
    <n v="247"/>
    <s v="Processor"/>
    <s v="No"/>
    <n v="276357"/>
    <n v="55.881841155003322"/>
    <n v="99.634735968574475"/>
    <n v="101948.09729999999"/>
    <n v="174408.90270000001"/>
    <n v="312103"/>
  </r>
  <r>
    <s v="F0781"/>
    <x v="2"/>
    <s v="Atlantique"/>
    <x v="0"/>
    <x v="1"/>
    <x v="3"/>
    <n v="3.62"/>
    <n v="9364"/>
    <n v="8031"/>
    <n v="28.8"/>
    <x v="1"/>
    <n v="1.85"/>
    <x v="0"/>
    <n v="5872"/>
    <n v="7"/>
    <n v="0.14230000000000001"/>
    <n v="14.23"/>
    <n v="55743"/>
    <n v="288"/>
    <s v="Export"/>
    <s v="No"/>
    <n v="2228184"/>
    <n v="83.676641889167215"/>
    <n v="99.742898963057925"/>
    <n v="317070.58319999999"/>
    <n v="1911113.4168"/>
    <n v="2283927"/>
  </r>
  <r>
    <s v="F0951"/>
    <x v="3"/>
    <s v="Abidjan"/>
    <x v="3"/>
    <x v="0"/>
    <x v="2"/>
    <n v="1.01"/>
    <n v="13995"/>
    <n v="5598"/>
    <n v="33.4"/>
    <x v="0"/>
    <n v="1.47"/>
    <x v="0"/>
    <n v="5464"/>
    <n v="60"/>
    <n v="0.6"/>
    <n v="60"/>
    <n v="7943"/>
    <n v="111"/>
    <s v="Export"/>
    <s v="No"/>
    <n v="601758"/>
    <n v="39.478892112691305"/>
    <n v="99.103823021448221"/>
    <n v="361054.8"/>
    <n v="240703.2"/>
    <n v="609701"/>
  </r>
  <r>
    <s v="F0909"/>
    <x v="4"/>
    <s v="Eastern"/>
    <x v="4"/>
    <x v="1"/>
    <x v="7"/>
    <n v="0.63"/>
    <n v="13109"/>
    <n v="9066"/>
    <n v="85.5"/>
    <x v="0"/>
    <n v="3.61"/>
    <x v="0"/>
    <n v="13065"/>
    <n v="5"/>
    <n v="0.30840000000000001"/>
    <n v="30.84"/>
    <n v="14591"/>
    <n v="446"/>
    <s v="Processor"/>
    <s v="No"/>
    <n v="3975346"/>
    <n v="68.907085339943961"/>
    <n v="99.672551220733567"/>
    <n v="1225996.7064"/>
    <n v="2749349.2936"/>
    <n v="3989937"/>
  </r>
  <r>
    <s v="F1463"/>
    <x v="1"/>
    <s v="Enugu"/>
    <x v="1"/>
    <x v="0"/>
    <x v="6"/>
    <n v="3.42"/>
    <n v="53809"/>
    <n v="45194"/>
    <n v="9.9"/>
    <x v="0"/>
    <n v="1.72"/>
    <x v="2"/>
    <n v="1630"/>
    <n v="2"/>
    <n v="0.16010000000000002"/>
    <n v="16.010000000000002"/>
    <n v="77919"/>
    <n v="339"/>
    <s v="Processor"/>
    <s v="No"/>
    <n v="15088010"/>
    <n v="83.558479002506203"/>
    <n v="99.989252224509301"/>
    <n v="2415590.4010000005"/>
    <n v="12672419.598999999"/>
    <n v="15165929"/>
  </r>
  <r>
    <s v="F0700"/>
    <x v="1"/>
    <s v="Ogun"/>
    <x v="3"/>
    <x v="1"/>
    <x v="3"/>
    <n v="1.38"/>
    <n v="2513"/>
    <n v="2367"/>
    <n v="20.100000000000001"/>
    <x v="1"/>
    <n v="1.73"/>
    <x v="0"/>
    <n v="5239"/>
    <n v="1"/>
    <n v="5.79E-2"/>
    <n v="5.79"/>
    <n v="20762"/>
    <n v="409"/>
    <s v="Local Market"/>
    <s v="No"/>
    <n v="932421"/>
    <n v="92.157940720722053"/>
    <n v="99.450367872696006"/>
    <n v="53987.175899999915"/>
    <n v="878433.82410000009"/>
    <n v="953183"/>
  </r>
  <r>
    <s v="F1037"/>
    <x v="1"/>
    <s v="Kaduna"/>
    <x v="4"/>
    <x v="0"/>
    <x v="2"/>
    <n v="0.88"/>
    <n v="10270"/>
    <n v="7677"/>
    <n v="32.299999999999997"/>
    <x v="0"/>
    <n v="1.4"/>
    <x v="0"/>
    <n v="5847"/>
    <n v="14"/>
    <n v="0.25239999999999996"/>
    <n v="25.24"/>
    <n v="6886"/>
    <n v="83"/>
    <s v="Local Market"/>
    <s v="Yes"/>
    <n v="618087"/>
    <n v="73.936288639669229"/>
    <n v="99.064439583790019"/>
    <n v="156005.15879999998"/>
    <n v="462081.84120000002"/>
    <n v="624973"/>
  </r>
  <r>
    <s v="F0716"/>
    <x v="2"/>
    <s v="Ouémé"/>
    <x v="0"/>
    <x v="1"/>
    <x v="3"/>
    <n v="2.21"/>
    <n v="6895"/>
    <n v="6111"/>
    <n v="11.1"/>
    <x v="0"/>
    <n v="1.1599999999999999"/>
    <x v="2"/>
    <n v="1326"/>
    <n v="7"/>
    <n v="0.11359999999999999"/>
    <n v="11.36"/>
    <n v="69750"/>
    <n v="398"/>
    <s v="Local Market"/>
    <s v="No"/>
    <n v="2336781"/>
    <n v="86.070891187356409"/>
    <n v="99.944899941035459"/>
    <n v="265458.32160000014"/>
    <n v="2071322.6783999999"/>
    <n v="2406531"/>
  </r>
  <r>
    <s v="F0299"/>
    <x v="1"/>
    <s v="Kano"/>
    <x v="2"/>
    <x v="1"/>
    <x v="2"/>
    <n v="1.26"/>
    <n v="15034"/>
    <n v="12496"/>
    <n v="33.700000000000003"/>
    <x v="1"/>
    <n v="1.57"/>
    <x v="1"/>
    <n v="10032"/>
    <n v="7"/>
    <n v="0.16879999999999998"/>
    <n v="16.88"/>
    <n v="11239"/>
    <n v="116"/>
    <s v="Local Market"/>
    <s v="Yes"/>
    <n v="1413770"/>
    <n v="82.46443524216339"/>
    <n v="99.296004446287711"/>
    <n v="238644.37599999993"/>
    <n v="1175125.6240000001"/>
    <n v="1425009"/>
  </r>
  <r>
    <s v="F1271"/>
    <x v="1"/>
    <s v="Enugu"/>
    <x v="0"/>
    <x v="0"/>
    <x v="0"/>
    <n v="0.22"/>
    <n v="2373"/>
    <n v="1989"/>
    <n v="51.6"/>
    <x v="1"/>
    <n v="2.57"/>
    <x v="2"/>
    <n v="15520"/>
    <n v="7"/>
    <n v="0.16140000000000002"/>
    <n v="16.14"/>
    <n v="3974"/>
    <n v="338"/>
    <s v="Processor"/>
    <s v="No"/>
    <n v="646066"/>
    <n v="83.347324410805484"/>
    <n v="97.612454618177352"/>
    <n v="104275.05240000004"/>
    <n v="541790.94759999996"/>
    <n v="650040"/>
  </r>
  <r>
    <s v="F1291"/>
    <x v="3"/>
    <s v="Korhogo"/>
    <x v="3"/>
    <x v="0"/>
    <x v="5"/>
    <n v="6.68"/>
    <n v="10204"/>
    <n v="4081"/>
    <n v="19.7"/>
    <x v="0"/>
    <n v="0.63"/>
    <x v="0"/>
    <n v="3497"/>
    <n v="60"/>
    <n v="0.6"/>
    <n v="60"/>
    <n v="52712"/>
    <n v="221"/>
    <s v="Local Market"/>
    <s v="Yes"/>
    <n v="836673"/>
    <n v="37.629283156338374"/>
    <n v="99.606806950870535"/>
    <n v="502003.8"/>
    <n v="334669.2"/>
    <n v="889385"/>
  </r>
  <r>
    <s v="F1149"/>
    <x v="1"/>
    <s v="Oyo"/>
    <x v="3"/>
    <x v="0"/>
    <x v="1"/>
    <n v="2.82"/>
    <n v="21017"/>
    <n v="16548"/>
    <n v="112.7"/>
    <x v="1"/>
    <n v="4.68"/>
    <x v="1"/>
    <n v="27527"/>
    <n v="2"/>
    <n v="0.21260000000000001"/>
    <n v="21.26"/>
    <n v="55472"/>
    <n v="243"/>
    <s v="Export"/>
    <s v="Yes"/>
    <n v="3897954"/>
    <n v="77.635169587087233"/>
    <n v="99.303717838654364"/>
    <n v="828705.02040000027"/>
    <n v="3069248.9795999997"/>
    <n v="3953426"/>
  </r>
  <r>
    <s v="F0609"/>
    <x v="3"/>
    <s v="Abidjan"/>
    <x v="1"/>
    <x v="1"/>
    <x v="5"/>
    <n v="1.87"/>
    <n v="1830"/>
    <n v="1426"/>
    <n v="58.7"/>
    <x v="1"/>
    <n v="2.1800000000000002"/>
    <x v="0"/>
    <n v="14064"/>
    <n v="14"/>
    <n v="0.22070000000000001"/>
    <n v="22.07"/>
    <n v="17683"/>
    <n v="200"/>
    <s v="Local Market"/>
    <s v="Yes"/>
    <n v="250601"/>
    <n v="72.79351705655202"/>
    <n v="94.757793979514247"/>
    <n v="55307.640699999989"/>
    <n v="195293.35930000001"/>
    <n v="268284"/>
  </r>
  <r>
    <s v="F0835"/>
    <x v="1"/>
    <s v="Enugu"/>
    <x v="2"/>
    <x v="1"/>
    <x v="5"/>
    <n v="2.0499999999999998"/>
    <n v="1973"/>
    <n v="1433"/>
    <n v="29.4"/>
    <x v="1"/>
    <n v="1.1599999999999999"/>
    <x v="1"/>
    <n v="7408"/>
    <n v="14"/>
    <n v="0.27329999999999999"/>
    <n v="27.33"/>
    <n v="25976"/>
    <n v="263"/>
    <s v="Local Market"/>
    <s v="Yes"/>
    <n v="339727"/>
    <n v="67.508226867157234"/>
    <n v="97.974312488549458"/>
    <n v="92847.3891"/>
    <n v="246879.6109"/>
    <n v="365703"/>
  </r>
  <r>
    <s v="F0676"/>
    <x v="0"/>
    <s v="Lomé"/>
    <x v="3"/>
    <x v="0"/>
    <x v="7"/>
    <n v="1.0900000000000001"/>
    <n v="29482"/>
    <n v="20218"/>
    <n v="46.4"/>
    <x v="1"/>
    <n v="2.04"/>
    <x v="1"/>
    <n v="10116"/>
    <n v="3"/>
    <n v="0.31420000000000003"/>
    <n v="31.42"/>
    <n v="42748"/>
    <n v="278"/>
    <s v="Local Market"/>
    <s v="No"/>
    <n v="5511534"/>
    <n v="68.052180591478788"/>
    <n v="99.817870248575787"/>
    <n v="1731723.9828000003"/>
    <n v="3779810.0171999997"/>
    <n v="5554282"/>
  </r>
  <r>
    <s v="F0774"/>
    <x v="2"/>
    <s v="Atlantique"/>
    <x v="2"/>
    <x v="1"/>
    <x v="7"/>
    <n v="3.82"/>
    <n v="44961"/>
    <n v="31288"/>
    <n v="32.200000000000003"/>
    <x v="1"/>
    <n v="1.71"/>
    <x v="1"/>
    <n v="7962"/>
    <n v="3"/>
    <n v="0.30409999999999998"/>
    <n v="30.41"/>
    <n v="78523"/>
    <n v="398"/>
    <s v="Local Market"/>
    <s v="Yes"/>
    <n v="12241613"/>
    <n v="69.146464671331557"/>
    <n v="99.935374090026272"/>
    <n v="3722674.5132999998"/>
    <n v="8518938.4867000002"/>
    <n v="12320136"/>
  </r>
  <r>
    <s v="F0883"/>
    <x v="3"/>
    <s v="Yamoussoukro"/>
    <x v="2"/>
    <x v="1"/>
    <x v="4"/>
    <n v="0.2"/>
    <n v="451"/>
    <n v="377"/>
    <n v="32"/>
    <x v="1"/>
    <n v="1.84"/>
    <x v="1"/>
    <n v="8444"/>
    <n v="7"/>
    <n v="0.16219999999999998"/>
    <n v="16.22"/>
    <n v="4767"/>
    <n v="239"/>
    <s v="Local Market"/>
    <s v="No"/>
    <n v="75991"/>
    <n v="78.834616756234681"/>
    <n v="89.544069937343679"/>
    <n v="12325.7402"/>
    <n v="63665.2598"/>
    <n v="80758"/>
  </r>
  <r>
    <s v="F1410"/>
    <x v="2"/>
    <s v="Mono"/>
    <x v="0"/>
    <x v="0"/>
    <x v="4"/>
    <n v="1.02"/>
    <n v="1715"/>
    <n v="1103"/>
    <n v="1"/>
    <x v="1"/>
    <n v="1.1000000000000001"/>
    <x v="2"/>
    <n v="200"/>
    <n v="30"/>
    <n v="0.35659999999999997"/>
    <n v="35.659999999999997"/>
    <n v="18931"/>
    <n v="276"/>
    <s v="Processor"/>
    <s v="No"/>
    <n v="282253"/>
    <n v="60.295892278474284"/>
    <n v="99.933595410114748"/>
    <n v="100651.4198"/>
    <n v="181601.5802"/>
    <n v="301184"/>
  </r>
  <r>
    <s v="F0848"/>
    <x v="1"/>
    <s v="Oyo"/>
    <x v="4"/>
    <x v="1"/>
    <x v="0"/>
    <n v="4.34"/>
    <n v="29654"/>
    <n v="17134"/>
    <n v="18.7"/>
    <x v="0"/>
    <n v="1.36"/>
    <x v="1"/>
    <n v="3087"/>
    <n v="30"/>
    <n v="0.42219999999999996"/>
    <n v="42.22"/>
    <n v="60955"/>
    <n v="306"/>
    <s v="Local Market"/>
    <s v="No"/>
    <n v="5126532"/>
    <n v="57.101062414228707"/>
    <n v="99.940491417135107"/>
    <n v="2164421.8103999994"/>
    <n v="2962110.1896000006"/>
    <n v="5187487"/>
  </r>
  <r>
    <s v="F0448"/>
    <x v="0"/>
    <s v="Kara"/>
    <x v="4"/>
    <x v="1"/>
    <x v="4"/>
    <n v="0.55000000000000004"/>
    <n v="1528"/>
    <n v="931"/>
    <n v="60.5"/>
    <x v="1"/>
    <n v="1.87"/>
    <x v="0"/>
    <n v="11275"/>
    <n v="30"/>
    <n v="0.39069999999999999"/>
    <n v="39.07"/>
    <n v="10585"/>
    <n v="224"/>
    <s v="Export"/>
    <s v="No"/>
    <n v="184599"/>
    <n v="57.625712507172707"/>
    <n v="94.22339945897204"/>
    <n v="72122.829300000012"/>
    <n v="112476.17069999999"/>
    <n v="195184"/>
  </r>
  <r>
    <s v="F0412"/>
    <x v="0"/>
    <s v="Lomé"/>
    <x v="0"/>
    <x v="0"/>
    <x v="5"/>
    <n v="3.44"/>
    <n v="6988"/>
    <n v="5504"/>
    <n v="13.3"/>
    <x v="2"/>
    <n v="1.71"/>
    <x v="0"/>
    <n v="442"/>
    <n v="14"/>
    <n v="0.21230000000000002"/>
    <n v="21.23"/>
    <n v="28379"/>
    <n v="173"/>
    <s v="Local Market"/>
    <s v="No"/>
    <n v="913850"/>
    <n v="76.397525972985321"/>
    <n v="99.953089960084014"/>
    <n v="194010.3550000001"/>
    <n v="719839.6449999999"/>
    <n v="942229"/>
  </r>
  <r>
    <s v="F1118"/>
    <x v="2"/>
    <s v="Ouémé"/>
    <x v="1"/>
    <x v="0"/>
    <x v="6"/>
    <n v="1.74"/>
    <n v="21935"/>
    <n v="17725"/>
    <n v="45.5"/>
    <x v="0"/>
    <n v="1.87"/>
    <x v="0"/>
    <n v="6720"/>
    <n v="4"/>
    <n v="0.19190000000000002"/>
    <n v="19.190000000000001"/>
    <n v="47311"/>
    <n v="330"/>
    <s v="Local Market"/>
    <s v="No"/>
    <n v="5736727"/>
    <n v="80.149008161772102"/>
    <n v="99.883818190682703"/>
    <n v="1100877.9112999998"/>
    <n v="4635849.0887000002"/>
    <n v="5784038"/>
  </r>
  <r>
    <s v="F0928"/>
    <x v="4"/>
    <s v="Central"/>
    <x v="2"/>
    <x v="0"/>
    <x v="7"/>
    <n v="2.3199999999999998"/>
    <n v="62948"/>
    <n v="41419"/>
    <n v="7.4"/>
    <x v="2"/>
    <n v="0.55000000000000004"/>
    <x v="0"/>
    <n v="330"/>
    <n v="7"/>
    <n v="0.34200000000000003"/>
    <n v="34.200000000000003"/>
    <n v="63863"/>
    <n v="400"/>
    <s v="Local Market"/>
    <s v="Yes"/>
    <n v="16337731"/>
    <n v="65.543794084891985"/>
    <n v="99.997988000434589"/>
    <n v="5587504.0020000022"/>
    <n v="10750226.997999998"/>
    <n v="16401594"/>
  </r>
  <r>
    <s v="F0191"/>
    <x v="3"/>
    <s v="Bouaké"/>
    <x v="3"/>
    <x v="1"/>
    <x v="1"/>
    <n v="6.77"/>
    <n v="44456"/>
    <n v="32595"/>
    <n v="2.9"/>
    <x v="1"/>
    <n v="1.47"/>
    <x v="0"/>
    <n v="723"/>
    <n v="7"/>
    <n v="0.26679999999999998"/>
    <n v="26.68"/>
    <n v="89830"/>
    <n v="302"/>
    <s v="Local Market"/>
    <s v="No"/>
    <n v="9654701"/>
    <n v="72.644099271683785"/>
    <n v="99.992580453589824"/>
    <n v="2575874.2267999994"/>
    <n v="7078826.7732000006"/>
    <n v="9744531"/>
  </r>
  <r>
    <s v="F1032"/>
    <x v="1"/>
    <s v="Oyo"/>
    <x v="4"/>
    <x v="0"/>
    <x v="5"/>
    <n v="1.48"/>
    <n v="2859"/>
    <n v="1729"/>
    <n v="7.6"/>
    <x v="2"/>
    <n v="1.5"/>
    <x v="0"/>
    <n v="364"/>
    <n v="30"/>
    <n v="0.39510000000000001"/>
    <n v="39.51"/>
    <n v="20573"/>
    <n v="279"/>
    <s v="Processor"/>
    <s v="No"/>
    <n v="456631"/>
    <n v="57.882182860998654"/>
    <n v="99.923722349351635"/>
    <n v="180414.9081"/>
    <n v="276216.0919"/>
    <n v="477204"/>
  </r>
  <r>
    <s v="F0195"/>
    <x v="4"/>
    <s v="Central"/>
    <x v="0"/>
    <x v="0"/>
    <x v="1"/>
    <n v="15"/>
    <n v="106608"/>
    <n v="81043"/>
    <n v="3.4"/>
    <x v="2"/>
    <n v="0.75"/>
    <x v="0"/>
    <n v="200"/>
    <n v="4"/>
    <n v="0.23980000000000001"/>
    <n v="23.98"/>
    <n v="322278"/>
    <n v="296"/>
    <s v="Processor"/>
    <s v="No"/>
    <n v="23426363"/>
    <n v="74.988379977616418"/>
    <n v="99.999157846547931"/>
    <n v="5617641.8473999985"/>
    <n v="17808721.152600002"/>
    <n v="23748641"/>
  </r>
  <r>
    <s v="F0919"/>
    <x v="4"/>
    <s v="Greater Accra"/>
    <x v="3"/>
    <x v="0"/>
    <x v="0"/>
    <n v="0.6"/>
    <n v="3525"/>
    <n v="2235"/>
    <n v="54.6"/>
    <x v="1"/>
    <n v="2.12"/>
    <x v="0"/>
    <n v="14058"/>
    <n v="30"/>
    <n v="0.36570000000000003"/>
    <n v="36.57"/>
    <n v="10254"/>
    <n v="328"/>
    <s v="Processor"/>
    <s v="No"/>
    <n v="701438"/>
    <n v="62.516105759232921"/>
    <n v="98.024707317210257"/>
    <n v="256515.87660000002"/>
    <n v="444922.12339999998"/>
    <n v="711692"/>
  </r>
  <r>
    <s v="F0821"/>
    <x v="4"/>
    <s v="Northern"/>
    <x v="4"/>
    <x v="1"/>
    <x v="6"/>
    <n v="1.17"/>
    <n v="17050"/>
    <n v="14044"/>
    <n v="6.9"/>
    <x v="2"/>
    <n v="0.21"/>
    <x v="0"/>
    <n v="278"/>
    <n v="1"/>
    <n v="0.17629999999999998"/>
    <n v="17.63"/>
    <n v="33291"/>
    <n v="459"/>
    <s v="Local Market"/>
    <s v="No"/>
    <n v="6348166"/>
    <n v="81.940289407262313"/>
    <n v="99.995643628093077"/>
    <n v="1119181.6658000005"/>
    <n v="5228984.3341999995"/>
    <n v="6381457"/>
  </r>
  <r>
    <s v="F0520"/>
    <x v="0"/>
    <s v="Central"/>
    <x v="2"/>
    <x v="1"/>
    <x v="3"/>
    <n v="2.4300000000000002"/>
    <n v="7023"/>
    <n v="6051"/>
    <n v="18.3"/>
    <x v="2"/>
    <n v="1.35"/>
    <x v="0"/>
    <n v="550"/>
    <n v="7"/>
    <n v="0.13830000000000001"/>
    <n v="13.83"/>
    <n v="55303"/>
    <n v="290"/>
    <s v="Local Market"/>
    <s v="No"/>
    <n v="1681390"/>
    <n v="83.426015018198385"/>
    <n v="99.968330614564579"/>
    <n v="232536.23699999996"/>
    <n v="1448853.763"/>
    <n v="1736693"/>
  </r>
  <r>
    <s v="F0574"/>
    <x v="2"/>
    <s v="Zou"/>
    <x v="1"/>
    <x v="0"/>
    <x v="2"/>
    <n v="0.48"/>
    <n v="5298"/>
    <n v="3238"/>
    <n v="20.399999999999999"/>
    <x v="0"/>
    <n v="1.17"/>
    <x v="1"/>
    <n v="3001"/>
    <n v="30"/>
    <n v="0.38880000000000003"/>
    <n v="38.880000000000003"/>
    <n v="4850"/>
    <n v="75"/>
    <s v="Processor"/>
    <s v="No"/>
    <n v="232571"/>
    <n v="59.871449955985355"/>
    <n v="98.736000606517536"/>
    <n v="90423.604800000001"/>
    <n v="142147.3952"/>
    <n v="237421"/>
  </r>
  <r>
    <s v="F0732"/>
    <x v="4"/>
    <s v="Northern"/>
    <x v="2"/>
    <x v="0"/>
    <x v="4"/>
    <n v="0.91"/>
    <n v="2127"/>
    <n v="2024"/>
    <n v="14.4"/>
    <x v="1"/>
    <n v="1.64"/>
    <x v="2"/>
    <n v="2928"/>
    <n v="1"/>
    <n v="4.8300000000000003E-2"/>
    <n v="4.83"/>
    <n v="19712"/>
    <n v="276"/>
    <s v="Local Market"/>
    <s v="Yes"/>
    <n v="530398"/>
    <n v="91.75978924215157"/>
    <n v="99.46774281507335"/>
    <n v="25618.223400000017"/>
    <n v="504779.77659999998"/>
    <n v="550110"/>
  </r>
  <r>
    <s v="F1085"/>
    <x v="2"/>
    <s v="Mono"/>
    <x v="1"/>
    <x v="1"/>
    <x v="0"/>
    <n v="1.05"/>
    <n v="5866"/>
    <n v="4560"/>
    <n v="9.9"/>
    <x v="1"/>
    <n v="1.07"/>
    <x v="0"/>
    <n v="2311"/>
    <n v="14"/>
    <n v="0.22260000000000002"/>
    <n v="22.26"/>
    <n v="18190"/>
    <n v="258"/>
    <s v="Local Market"/>
    <s v="No"/>
    <n v="1144215"/>
    <n v="76.523478563839618"/>
    <n v="99.801188054077542"/>
    <n v="254702.25900000008"/>
    <n v="889512.74099999992"/>
    <n v="1162405"/>
  </r>
  <r>
    <s v="F0485"/>
    <x v="2"/>
    <s v="Atlantique"/>
    <x v="4"/>
    <x v="0"/>
    <x v="6"/>
    <n v="2.33"/>
    <n v="20150"/>
    <n v="16148"/>
    <n v="9"/>
    <x v="0"/>
    <n v="1.1200000000000001"/>
    <x v="1"/>
    <n v="1312"/>
    <n v="3"/>
    <n v="0.1986"/>
    <n v="19.86"/>
    <n v="62017"/>
    <n v="347"/>
    <s v="Local Market"/>
    <s v="Yes"/>
    <n v="5483994"/>
    <n v="79.243852772740624"/>
    <n v="99.976343357414905"/>
    <n v="1089121.2083999999"/>
    <n v="4394872.7916000001"/>
    <n v="5546011"/>
  </r>
  <r>
    <s v="F1328"/>
    <x v="3"/>
    <s v="Sassandra"/>
    <x v="0"/>
    <x v="1"/>
    <x v="4"/>
    <n v="2.1"/>
    <n v="4199"/>
    <n v="2590"/>
    <n v="7.4"/>
    <x v="2"/>
    <n v="1.39"/>
    <x v="0"/>
    <n v="261"/>
    <n v="30"/>
    <n v="0.38299999999999995"/>
    <n v="38.299999999999997"/>
    <n v="43106"/>
    <n v="234"/>
    <s v="Local Market"/>
    <s v="No"/>
    <n v="556633"/>
    <n v="57.26533725503927"/>
    <n v="99.956481069265138"/>
    <n v="213190.43900000001"/>
    <n v="343442.56099999999"/>
    <n v="599739"/>
  </r>
  <r>
    <s v="F0216"/>
    <x v="0"/>
    <s v="Kara"/>
    <x v="0"/>
    <x v="0"/>
    <x v="5"/>
    <n v="6.79"/>
    <n v="7928"/>
    <n v="6757"/>
    <n v="6.6"/>
    <x v="4"/>
    <n v="1.42"/>
    <x v="0"/>
    <n v="970"/>
    <n v="7"/>
    <n v="0.1477"/>
    <n v="14.77"/>
    <n v="94309"/>
    <n v="209"/>
    <s v="Local Market"/>
    <s v="Yes"/>
    <n v="1302812"/>
    <n v="79.476771704097217"/>
    <n v="99.930571510985814"/>
    <n v="192425.33239999996"/>
    <n v="1110386.6676"/>
    <n v="1397121"/>
  </r>
  <r>
    <s v="F0035"/>
    <x v="2"/>
    <s v="Atlantique"/>
    <x v="1"/>
    <x v="1"/>
    <x v="7"/>
    <n v="4.43"/>
    <n v="110310"/>
    <n v="75363"/>
    <n v="10.199999999999999"/>
    <x v="0"/>
    <n v="0.69"/>
    <x v="0"/>
    <n v="1260"/>
    <n v="5"/>
    <n v="0.31679999999999997"/>
    <n v="31.68"/>
    <n v="154283"/>
    <n v="412"/>
    <s v="Local Market"/>
    <s v="No"/>
    <n v="30583518"/>
    <n v="67.97707974490433"/>
    <n v="99.995900812813517"/>
    <n v="9688858.5023999996"/>
    <n v="20894659.4976"/>
    <n v="30737801"/>
  </r>
  <r>
    <s v="F0556"/>
    <x v="4"/>
    <s v="Northern"/>
    <x v="2"/>
    <x v="0"/>
    <x v="6"/>
    <n v="0.37"/>
    <n v="4427"/>
    <n v="3654"/>
    <n v="47.1"/>
    <x v="0"/>
    <n v="2.4700000000000002"/>
    <x v="2"/>
    <n v="6356"/>
    <n v="3"/>
    <n v="0.1744"/>
    <n v="17.440000000000001"/>
    <n v="7069"/>
    <n v="346"/>
    <s v="Local Market"/>
    <s v="No"/>
    <n v="1238217"/>
    <n v="82.091339274672649"/>
    <n v="99.489595161272192"/>
    <n v="215945.04480000003"/>
    <n v="1022271.9552"/>
    <n v="1245286"/>
  </r>
  <r>
    <s v="F0515"/>
    <x v="2"/>
    <s v="Mono"/>
    <x v="3"/>
    <x v="1"/>
    <x v="1"/>
    <n v="0.51"/>
    <n v="4285"/>
    <n v="3308"/>
    <n v="4.8"/>
    <x v="2"/>
    <n v="1.06"/>
    <x v="0"/>
    <n v="200"/>
    <n v="3"/>
    <n v="0.22800000000000001"/>
    <n v="22.8"/>
    <n v="5408"/>
    <n v="249"/>
    <s v="Local Market"/>
    <s v="No"/>
    <n v="809848"/>
    <n v="76.687893864013262"/>
    <n v="99.975467828510318"/>
    <n v="184645.34400000004"/>
    <n v="625202.65599999996"/>
    <n v="815256"/>
  </r>
  <r>
    <s v="F0139"/>
    <x v="3"/>
    <s v="Korhogo"/>
    <x v="0"/>
    <x v="0"/>
    <x v="0"/>
    <n v="1.08"/>
    <n v="9488"/>
    <n v="5955"/>
    <n v="42.9"/>
    <x v="2"/>
    <n v="1.65"/>
    <x v="0"/>
    <n v="1919"/>
    <n v="30"/>
    <n v="0.37229999999999996"/>
    <n v="37.229999999999997"/>
    <n v="11802"/>
    <n v="357"/>
    <s v="Local Market"/>
    <s v="No"/>
    <n v="2090955"/>
    <n v="62.41769512597034"/>
    <n v="99.908738860457959"/>
    <n v="778462.54649999994"/>
    <n v="1312492.4535000001"/>
    <n v="2102757"/>
  </r>
  <r>
    <s v="F0059"/>
    <x v="0"/>
    <s v="Kara"/>
    <x v="3"/>
    <x v="1"/>
    <x v="1"/>
    <n v="1.36"/>
    <n v="13700"/>
    <n v="10764"/>
    <n v="14"/>
    <x v="3"/>
    <n v="0.71"/>
    <x v="2"/>
    <n v="2076"/>
    <n v="3"/>
    <n v="0.21429999999999999"/>
    <n v="21.43"/>
    <n v="21124"/>
    <n v="295"/>
    <s v="Processor"/>
    <s v="No"/>
    <n v="3120427"/>
    <n v="78.041690041002042"/>
    <n v="99.933917991463446"/>
    <n v="668707.50609999988"/>
    <n v="2451719.4939000001"/>
    <n v="3141551"/>
  </r>
  <r>
    <s v="F1327"/>
    <x v="3"/>
    <s v="Abidjan"/>
    <x v="2"/>
    <x v="0"/>
    <x v="6"/>
    <n v="1.26"/>
    <n v="12780"/>
    <n v="10387"/>
    <n v="3.3"/>
    <x v="0"/>
    <n v="0.36"/>
    <x v="0"/>
    <n v="479"/>
    <n v="2"/>
    <n v="0.18719999999999998"/>
    <n v="18.72"/>
    <n v="28287"/>
    <n v="334"/>
    <s v="Processor"/>
    <s v="No"/>
    <n v="3405800"/>
    <n v="80.61048657183116"/>
    <n v="99.986051605565024"/>
    <n v="637565.76000000024"/>
    <n v="2768234.2399999998"/>
    <n v="3434087"/>
  </r>
  <r>
    <s v="F1419"/>
    <x v="3"/>
    <s v="Sassandra"/>
    <x v="4"/>
    <x v="1"/>
    <x v="6"/>
    <n v="0.33"/>
    <n v="4960"/>
    <n v="4032"/>
    <n v="9.1"/>
    <x v="0"/>
    <n v="0.81"/>
    <x v="2"/>
    <n v="1526"/>
    <n v="2"/>
    <n v="0.187"/>
    <n v="18.7"/>
    <n v="9305"/>
    <n v="328"/>
    <s v="Processor"/>
    <s v="No"/>
    <n v="1298441"/>
    <n v="80.721526427914895"/>
    <n v="99.883310673479414"/>
    <n v="242808.46700000018"/>
    <n v="1055632.5329999998"/>
    <n v="1307746"/>
  </r>
  <r>
    <s v="F1054"/>
    <x v="2"/>
    <s v="Atlantique"/>
    <x v="4"/>
    <x v="0"/>
    <x v="3"/>
    <n v="5.78"/>
    <n v="13722"/>
    <n v="12036"/>
    <n v="54.3"/>
    <x v="1"/>
    <n v="2.0299999999999998"/>
    <x v="1"/>
    <n v="11337"/>
    <n v="7"/>
    <n v="0.12279999999999999"/>
    <n v="12.28"/>
    <n v="150874"/>
    <n v="399"/>
    <s v="Processor"/>
    <s v="Yes"/>
    <n v="4592130"/>
    <n v="84.929644503778619"/>
    <n v="99.760974268628061"/>
    <n v="563913.56400000025"/>
    <n v="4028216.4359999998"/>
    <n v="4743004"/>
  </r>
  <r>
    <s v="F0737"/>
    <x v="4"/>
    <s v="Ashanti"/>
    <x v="1"/>
    <x v="0"/>
    <x v="5"/>
    <n v="11.41"/>
    <n v="17942"/>
    <n v="14005"/>
    <n v="14.4"/>
    <x v="1"/>
    <n v="1.77"/>
    <x v="1"/>
    <n v="3882"/>
    <n v="14"/>
    <n v="0.21940000000000001"/>
    <n v="21.94"/>
    <n v="130208"/>
    <n v="237"/>
    <s v="Local Market"/>
    <s v="Yes"/>
    <n v="3151904"/>
    <n v="74.963202425755114"/>
    <n v="99.881722500633742"/>
    <n v="691527.73760000011"/>
    <n v="2460376.2623999999"/>
    <n v="3282112"/>
  </r>
  <r>
    <s v="F0164"/>
    <x v="3"/>
    <s v="Abidjan"/>
    <x v="4"/>
    <x v="0"/>
    <x v="2"/>
    <n v="1.65"/>
    <n v="25866"/>
    <n v="10346"/>
    <n v="4.9000000000000004"/>
    <x v="1"/>
    <n v="0.87"/>
    <x v="0"/>
    <n v="1267"/>
    <n v="60"/>
    <n v="0.6"/>
    <n v="60"/>
    <n v="14140"/>
    <n v="129"/>
    <s v="Local Market"/>
    <s v="No"/>
    <n v="1305881"/>
    <n v="39.571521968211115"/>
    <n v="99.904016678522538"/>
    <n v="783528.6"/>
    <n v="522352.4"/>
    <n v="1320021"/>
  </r>
  <r>
    <s v="F0112"/>
    <x v="2"/>
    <s v="Atlantique"/>
    <x v="0"/>
    <x v="1"/>
    <x v="7"/>
    <n v="1.75"/>
    <n v="31801"/>
    <n v="22324"/>
    <n v="10.1"/>
    <x v="3"/>
    <n v="1.35"/>
    <x v="1"/>
    <n v="1588"/>
    <n v="7"/>
    <n v="0.29799999999999999"/>
    <n v="29.8"/>
    <n v="30882"/>
    <n v="330"/>
    <s v="Export"/>
    <s v="Yes"/>
    <n v="7260781"/>
    <n v="69.902685601350484"/>
    <n v="99.978221703334341"/>
    <n v="2163712.7379999999"/>
    <n v="5097068.2620000001"/>
    <n v="7291663"/>
  </r>
  <r>
    <s v="F1303"/>
    <x v="4"/>
    <s v="Greater Accra"/>
    <x v="4"/>
    <x v="0"/>
    <x v="3"/>
    <n v="1.77"/>
    <n v="4474"/>
    <n v="2818"/>
    <n v="43.2"/>
    <x v="0"/>
    <n v="1.1100000000000001"/>
    <x v="2"/>
    <n v="5568"/>
    <n v="30"/>
    <n v="0.37009999999999998"/>
    <n v="37.01"/>
    <n v="28253"/>
    <n v="290"/>
    <s v="Local Market"/>
    <s v="Yes"/>
    <n v="775227"/>
    <n v="60.775064382436405"/>
    <n v="99.307014486981629"/>
    <n v="286911.51269999996"/>
    <n v="488315.48730000004"/>
    <n v="803480"/>
  </r>
  <r>
    <s v="F0392"/>
    <x v="1"/>
    <s v="Kaduna"/>
    <x v="4"/>
    <x v="0"/>
    <x v="2"/>
    <n v="0.35"/>
    <n v="3227"/>
    <n v="2756"/>
    <n v="2.5"/>
    <x v="1"/>
    <n v="0.34"/>
    <x v="0"/>
    <n v="725"/>
    <n v="7"/>
    <n v="0.1459"/>
    <n v="14.59"/>
    <n v="3643"/>
    <n v="121"/>
    <s v="Export"/>
    <s v="Yes"/>
    <n v="325774"/>
    <n v="84.465456670420764"/>
    <n v="99.779914212077699"/>
    <n v="47530.426600000006"/>
    <n v="278243.57339999999"/>
    <n v="329417"/>
  </r>
  <r>
    <s v="F0403"/>
    <x v="0"/>
    <s v="Kara"/>
    <x v="0"/>
    <x v="0"/>
    <x v="6"/>
    <n v="0.91"/>
    <n v="8015"/>
    <n v="6393"/>
    <n v="4.7"/>
    <x v="2"/>
    <n v="0.66"/>
    <x v="0"/>
    <n v="200"/>
    <n v="2"/>
    <n v="0.20230000000000001"/>
    <n v="20.23"/>
    <n v="28392"/>
    <n v="324"/>
    <s v="Local Market"/>
    <s v="Yes"/>
    <n v="2022027"/>
    <n v="78.665430719282256"/>
    <n v="99.990245896082712"/>
    <n v="409056.06209999998"/>
    <n v="1612970.9379"/>
    <n v="2050419"/>
  </r>
  <r>
    <s v="F0492"/>
    <x v="3"/>
    <s v="Korhogo"/>
    <x v="4"/>
    <x v="1"/>
    <x v="1"/>
    <n v="1.79"/>
    <n v="17292"/>
    <n v="13690"/>
    <n v="11.4"/>
    <x v="4"/>
    <n v="0.41"/>
    <x v="2"/>
    <n v="2668"/>
    <n v="3"/>
    <n v="0.20829999999999999"/>
    <n v="20.83"/>
    <n v="26178"/>
    <n v="324"/>
    <s v="Local Market"/>
    <s v="Yes"/>
    <n v="4362359"/>
    <n v="78.697744152550158"/>
    <n v="99.939205252228703"/>
    <n v="908679.37969999947"/>
    <n v="3453679.6203000005"/>
    <n v="4388537"/>
  </r>
  <r>
    <s v="F0334"/>
    <x v="2"/>
    <s v="Zou"/>
    <x v="0"/>
    <x v="0"/>
    <x v="6"/>
    <n v="1.65"/>
    <n v="29841"/>
    <n v="24302"/>
    <n v="51.5"/>
    <x v="3"/>
    <n v="1.97"/>
    <x v="0"/>
    <n v="8268"/>
    <n v="4"/>
    <n v="0.18559999999999999"/>
    <n v="18.559999999999999"/>
    <n v="40354"/>
    <n v="315"/>
    <s v="Local Market"/>
    <s v="No"/>
    <n v="7529957"/>
    <n v="81.005879161371311"/>
    <n v="99.890783879288449"/>
    <n v="1397560.0192"/>
    <n v="6132396.9808"/>
    <n v="7570311"/>
  </r>
  <r>
    <s v="F1160"/>
    <x v="2"/>
    <s v="Borgou"/>
    <x v="2"/>
    <x v="0"/>
    <x v="6"/>
    <n v="2.08"/>
    <n v="22000"/>
    <n v="18458"/>
    <n v="101.7"/>
    <x v="0"/>
    <n v="4.3"/>
    <x v="0"/>
    <n v="15067"/>
    <n v="3"/>
    <n v="0.161"/>
    <n v="16.100000000000001"/>
    <n v="45527"/>
    <n v="251"/>
    <s v="Local Market"/>
    <s v="Yes"/>
    <n v="4526035"/>
    <n v="83.064461665400131"/>
    <n v="99.670418994645587"/>
    <n v="728691.63500000024"/>
    <n v="3797343.3649999998"/>
    <n v="4571562"/>
  </r>
  <r>
    <s v="F1112"/>
    <x v="1"/>
    <s v="Enugu"/>
    <x v="2"/>
    <x v="0"/>
    <x v="3"/>
    <n v="0.52"/>
    <n v="1708"/>
    <n v="1425"/>
    <n v="30.8"/>
    <x v="1"/>
    <n v="2.02"/>
    <x v="0"/>
    <n v="7360"/>
    <n v="14"/>
    <n v="0.1656"/>
    <n v="16.559999999999999"/>
    <n v="13396"/>
    <n v="391"/>
    <s v="Local Market"/>
    <s v="Yes"/>
    <n v="530848"/>
    <n v="81.386211184689216"/>
    <n v="98.647665385378616"/>
    <n v="87908.428799999994"/>
    <n v="442939.57120000001"/>
    <n v="544244"/>
  </r>
  <r>
    <s v="F0043"/>
    <x v="2"/>
    <s v="Borgou"/>
    <x v="3"/>
    <x v="0"/>
    <x v="7"/>
    <n v="0.99"/>
    <n v="27205"/>
    <n v="19576"/>
    <n v="10.4"/>
    <x v="2"/>
    <n v="1.3"/>
    <x v="2"/>
    <n v="394"/>
    <n v="2"/>
    <n v="0.28039999999999998"/>
    <n v="28.04"/>
    <n v="35419"/>
    <n v="293"/>
    <s v="Processor"/>
    <s v="No"/>
    <n v="5642598"/>
    <n v="71.511119477099143"/>
    <n v="99.993060957725206"/>
    <n v="1582184.4791999999"/>
    <n v="4060413.5208000001"/>
    <n v="5678017"/>
  </r>
  <r>
    <s v="F1329"/>
    <x v="0"/>
    <s v="Kara"/>
    <x v="1"/>
    <x v="0"/>
    <x v="0"/>
    <n v="1.36"/>
    <n v="15343"/>
    <n v="12220"/>
    <n v="23.9"/>
    <x v="1"/>
    <n v="1.23"/>
    <x v="0"/>
    <n v="4531"/>
    <n v="14"/>
    <n v="0.20350000000000001"/>
    <n v="20.350000000000001"/>
    <n v="20389"/>
    <n v="292"/>
    <s v="Export"/>
    <s v="No"/>
    <n v="3507638"/>
    <n v="79.189690640122649"/>
    <n v="99.871571277657452"/>
    <n v="713804.3330000001"/>
    <n v="2793833.6669999999"/>
    <n v="3528027"/>
  </r>
  <r>
    <s v="F0019"/>
    <x v="1"/>
    <s v="Kaduna"/>
    <x v="4"/>
    <x v="1"/>
    <x v="6"/>
    <n v="2.37"/>
    <n v="40930"/>
    <n v="35388"/>
    <n v="10.5"/>
    <x v="1"/>
    <n v="0.97"/>
    <x v="2"/>
    <n v="3091"/>
    <n v="1"/>
    <n v="0.13539999999999999"/>
    <n v="13.54"/>
    <n v="67456"/>
    <n v="342"/>
    <s v="Local Market"/>
    <s v="No"/>
    <n v="11911123"/>
    <n v="85.973110381456777"/>
    <n v="99.974195603668846"/>
    <n v="1612766.0541999992"/>
    <n v="10298356.945800001"/>
    <n v="11978579"/>
  </r>
  <r>
    <s v="F1427"/>
    <x v="2"/>
    <s v="Borgou"/>
    <x v="4"/>
    <x v="0"/>
    <x v="4"/>
    <n v="1.67"/>
    <n v="4993"/>
    <n v="4333"/>
    <n v="70.400000000000006"/>
    <x v="1"/>
    <n v="2.37"/>
    <x v="1"/>
    <n v="15591"/>
    <n v="7"/>
    <n v="0.1321"/>
    <n v="13.21"/>
    <n v="22082"/>
    <n v="280"/>
    <s v="Local Market"/>
    <s v="Yes"/>
    <n v="1163435"/>
    <n v="85.173408436994151"/>
    <n v="98.684877568183339"/>
    <n v="153689.7635"/>
    <n v="1009745.2365"/>
    <n v="1185517"/>
  </r>
  <r>
    <s v="F0297"/>
    <x v="1"/>
    <s v="Lagos"/>
    <x v="1"/>
    <x v="0"/>
    <x v="0"/>
    <n v="1.18"/>
    <n v="13581"/>
    <n v="10579"/>
    <n v="1"/>
    <x v="2"/>
    <n v="0.51"/>
    <x v="2"/>
    <n v="200"/>
    <n v="14"/>
    <n v="0.221"/>
    <n v="22.1"/>
    <n v="21198"/>
    <n v="265"/>
    <s v="Processor"/>
    <s v="No"/>
    <n v="2754003"/>
    <n v="77.304971315591203"/>
    <n v="99.992793314790532"/>
    <n v="608634.66299999971"/>
    <n v="2145368.3370000003"/>
    <n v="2775201"/>
  </r>
  <r>
    <s v="F0014"/>
    <x v="2"/>
    <s v="Mono"/>
    <x v="4"/>
    <x v="1"/>
    <x v="5"/>
    <n v="2.97"/>
    <n v="6026"/>
    <n v="4668"/>
    <n v="7.8"/>
    <x v="1"/>
    <n v="1.6"/>
    <x v="0"/>
    <n v="1702"/>
    <n v="14"/>
    <n v="0.2253"/>
    <n v="22.53"/>
    <n v="21196"/>
    <n v="218"/>
    <s v="Local Market"/>
    <s v="No"/>
    <n v="984550"/>
    <n v="75.837327217806475"/>
    <n v="99.830772381893638"/>
    <n v="221819.11500000011"/>
    <n v="762730.88499999989"/>
    <n v="1005746"/>
  </r>
  <r>
    <s v="F0972"/>
    <x v="0"/>
    <s v="Lomé"/>
    <x v="1"/>
    <x v="0"/>
    <x v="6"/>
    <n v="1.1499999999999999"/>
    <n v="10598"/>
    <n v="8300"/>
    <n v="132.4"/>
    <x v="1"/>
    <n v="5.15"/>
    <x v="1"/>
    <n v="28568"/>
    <n v="4"/>
    <n v="0.21679999999999999"/>
    <n v="21.68"/>
    <n v="27557"/>
    <n v="305"/>
    <s v="Local Market"/>
    <s v="Yes"/>
    <n v="2450060"/>
    <n v="77.448895127858748"/>
    <n v="98.846956571576641"/>
    <n v="531173.00799999991"/>
    <n v="1918886.9920000001"/>
    <n v="2477617"/>
  </r>
  <r>
    <s v="F0314"/>
    <x v="2"/>
    <s v="Borgou"/>
    <x v="0"/>
    <x v="1"/>
    <x v="0"/>
    <n v="2.08"/>
    <n v="22744"/>
    <n v="17319"/>
    <n v="2.4"/>
    <x v="2"/>
    <n v="0.78"/>
    <x v="1"/>
    <n v="200"/>
    <n v="14"/>
    <n v="0.23850000000000002"/>
    <n v="23.85"/>
    <n v="29543"/>
    <n v="267"/>
    <s v="Local Market"/>
    <s v="Yes"/>
    <n v="4548189"/>
    <n v="75.658555885316119"/>
    <n v="99.995631024271404"/>
    <n v="1084743.0765000004"/>
    <n v="3463445.9234999996"/>
    <n v="4577732"/>
  </r>
  <r>
    <s v="F0416"/>
    <x v="4"/>
    <s v="Northern"/>
    <x v="2"/>
    <x v="0"/>
    <x v="4"/>
    <n v="0.49"/>
    <n v="1291"/>
    <n v="1195"/>
    <n v="75.2"/>
    <x v="1"/>
    <n v="1.9"/>
    <x v="2"/>
    <n v="20735"/>
    <n v="1"/>
    <n v="7.3599999999999999E-2"/>
    <n v="7.36"/>
    <n v="9007"/>
    <n v="221"/>
    <s v="Local Market"/>
    <s v="Yes"/>
    <n v="231713"/>
    <n v="89.173696909272181"/>
    <n v="91.3862578929877"/>
    <n v="17054.07680000001"/>
    <n v="214658.92319999999"/>
    <n v="240720"/>
  </r>
  <r>
    <s v="F1225"/>
    <x v="0"/>
    <s v="Lomé"/>
    <x v="4"/>
    <x v="1"/>
    <x v="1"/>
    <n v="5.74"/>
    <n v="37262"/>
    <n v="28039"/>
    <n v="43.7"/>
    <x v="2"/>
    <n v="2.36"/>
    <x v="2"/>
    <n v="1226"/>
    <n v="5"/>
    <n v="0.2475"/>
    <n v="24.75"/>
    <n v="122155"/>
    <n v="270"/>
    <s v="Local Market"/>
    <s v="No"/>
    <n v="7371444"/>
    <n v="74.023331245773889"/>
    <n v="99.98363937008105"/>
    <n v="1824432.3900000006"/>
    <n v="5547011.6099999994"/>
    <n v="7493599"/>
  </r>
  <r>
    <s v="F1378"/>
    <x v="2"/>
    <s v="Ouémé"/>
    <x v="2"/>
    <x v="1"/>
    <x v="2"/>
    <n v="2.27"/>
    <n v="26264"/>
    <n v="23030"/>
    <n v="31.9"/>
    <x v="2"/>
    <n v="1.87"/>
    <x v="0"/>
    <n v="1179"/>
    <n v="3"/>
    <n v="0.1231"/>
    <n v="12.31"/>
    <n v="16387"/>
    <n v="92"/>
    <s v="Local Market"/>
    <s v="Yes"/>
    <n v="2080007"/>
    <n v="87.004548682165662"/>
    <n v="99.943760571724596"/>
    <n v="256048.86170000001"/>
    <n v="1823958.1383"/>
    <n v="2096394"/>
  </r>
  <r>
    <s v="F0871"/>
    <x v="3"/>
    <s v="Abidjan"/>
    <x v="4"/>
    <x v="0"/>
    <x v="0"/>
    <n v="6.39"/>
    <n v="67386"/>
    <n v="61947"/>
    <n v="18.399999999999999"/>
    <x v="1"/>
    <n v="1.08"/>
    <x v="2"/>
    <n v="4990"/>
    <n v="1"/>
    <n v="8.0700000000000008E-2"/>
    <n v="8.07"/>
    <n v="94169"/>
    <n v="386"/>
    <s v="Processor"/>
    <s v="Yes"/>
    <n v="23573268"/>
    <n v="91.5642250252953"/>
    <n v="99.978916179221272"/>
    <n v="1902362.7276000008"/>
    <n v="21670905.272399999"/>
    <n v="23667437"/>
  </r>
  <r>
    <s v="F0551"/>
    <x v="0"/>
    <s v="Central"/>
    <x v="1"/>
    <x v="1"/>
    <x v="5"/>
    <n v="0.72"/>
    <n v="876"/>
    <n v="686"/>
    <n v="36.299999999999997"/>
    <x v="1"/>
    <n v="2.15"/>
    <x v="0"/>
    <n v="8191"/>
    <n v="14"/>
    <n v="0.21640000000000001"/>
    <n v="21.64"/>
    <n v="5344"/>
    <n v="203"/>
    <s v="Local Market"/>
    <s v="Yes"/>
    <n v="124331"/>
    <n v="75.130728050896465"/>
    <n v="93.683439367649896"/>
    <n v="26905.228400000007"/>
    <n v="97425.771599999993"/>
    <n v="129675"/>
  </r>
  <r>
    <s v="F1176"/>
    <x v="4"/>
    <s v="Ashanti"/>
    <x v="0"/>
    <x v="0"/>
    <x v="0"/>
    <n v="3.41"/>
    <n v="41049"/>
    <n v="16419"/>
    <n v="1"/>
    <x v="0"/>
    <n v="0.7"/>
    <x v="0"/>
    <n v="200"/>
    <n v="60"/>
    <n v="0.6"/>
    <n v="60"/>
    <n v="36461"/>
    <n v="319"/>
    <s v="Local Market"/>
    <s v="No"/>
    <n v="5148624"/>
    <n v="39.718723993917173"/>
    <n v="99.996142782615905"/>
    <n v="3089174.4"/>
    <n v="2059449.6"/>
    <n v="5185085"/>
  </r>
  <r>
    <s v="F0861"/>
    <x v="0"/>
    <s v="Central"/>
    <x v="2"/>
    <x v="0"/>
    <x v="3"/>
    <n v="0.57999999999999996"/>
    <n v="1398"/>
    <n v="1246"/>
    <n v="5.5"/>
    <x v="0"/>
    <n v="1.49"/>
    <x v="2"/>
    <n v="560"/>
    <n v="7"/>
    <n v="0.1084"/>
    <n v="10.84"/>
    <n v="17439"/>
    <n v="324"/>
    <s v="Local Market"/>
    <s v="No"/>
    <n v="381668"/>
    <n v="85.264149413565775"/>
    <n v="99.859686750670875"/>
    <n v="41372.811199999996"/>
    <n v="340295.1888"/>
    <n v="399107"/>
  </r>
  <r>
    <s v="F0907"/>
    <x v="4"/>
    <s v="Northern"/>
    <x v="1"/>
    <x v="0"/>
    <x v="2"/>
    <n v="3.24"/>
    <n v="26874"/>
    <n v="21141"/>
    <n v="24.8"/>
    <x v="0"/>
    <n v="1.82"/>
    <x v="0"/>
    <n v="3688"/>
    <n v="14"/>
    <n v="0.21329999999999999"/>
    <n v="21.33"/>
    <n v="29460"/>
    <n v="102"/>
    <s v="Local Market"/>
    <s v="No"/>
    <n v="2101671"/>
    <n v="77.582493788509481"/>
    <n v="99.826946349145132"/>
    <n v="448286.42430000007"/>
    <n v="1653384.5756999999"/>
    <n v="2131131"/>
  </r>
  <r>
    <s v="F1187"/>
    <x v="4"/>
    <s v="Eastern"/>
    <x v="0"/>
    <x v="0"/>
    <x v="6"/>
    <n v="1.58"/>
    <n v="16061"/>
    <n v="12853"/>
    <n v="34.799999999999997"/>
    <x v="1"/>
    <n v="1.27"/>
    <x v="0"/>
    <n v="8428"/>
    <n v="1"/>
    <n v="0.19969999999999999"/>
    <n v="19.97"/>
    <n v="37600"/>
    <n v="356"/>
    <s v="Local Market"/>
    <s v="Yes"/>
    <n v="4483884"/>
    <n v="79.364482218669792"/>
    <n v="99.813601021257625"/>
    <n v="895431.63480000012"/>
    <n v="3588452.3651999999"/>
    <n v="4521484"/>
  </r>
  <r>
    <s v="F0780"/>
    <x v="0"/>
    <s v="Central"/>
    <x v="3"/>
    <x v="1"/>
    <x v="6"/>
    <n v="3.38"/>
    <n v="36754"/>
    <n v="30149"/>
    <n v="69.8"/>
    <x v="1"/>
    <n v="2.72"/>
    <x v="1"/>
    <n v="12117"/>
    <n v="2"/>
    <n v="0.1797"/>
    <n v="17.97"/>
    <n v="114002"/>
    <n v="247"/>
    <s v="Local Market"/>
    <s v="No"/>
    <n v="7246216"/>
    <n v="80.759441973050258"/>
    <n v="99.835371724044037"/>
    <n v="1302145.0151999993"/>
    <n v="5944070.9848000007"/>
    <n v="7360218"/>
  </r>
  <r>
    <s v="F0913"/>
    <x v="2"/>
    <s v="Atlantique"/>
    <x v="1"/>
    <x v="1"/>
    <x v="0"/>
    <n v="2.77"/>
    <n v="25620"/>
    <n v="19565"/>
    <n v="17.3"/>
    <x v="1"/>
    <n v="0.64"/>
    <x v="1"/>
    <n v="3468"/>
    <n v="14"/>
    <n v="0.23629999999999998"/>
    <n v="23.63"/>
    <n v="40975"/>
    <n v="266"/>
    <s v="Local Market"/>
    <s v="No"/>
    <n v="5107805"/>
    <n v="75.762232577426118"/>
    <n v="99.932644238052518"/>
    <n v="1206974.3214999996"/>
    <n v="3900830.6785000004"/>
    <n v="5148780"/>
  </r>
  <r>
    <s v="F0306"/>
    <x v="4"/>
    <s v="Ashanti"/>
    <x v="2"/>
    <x v="1"/>
    <x v="5"/>
    <n v="1.23"/>
    <n v="1543"/>
    <n v="1309"/>
    <n v="43.9"/>
    <x v="1"/>
    <n v="2.17"/>
    <x v="0"/>
    <n v="9358"/>
    <n v="7"/>
    <n v="0.15160000000000001"/>
    <n v="15.16"/>
    <n v="13530"/>
    <n v="193"/>
    <s v="Local Market"/>
    <s v="No"/>
    <n v="227223"/>
    <n v="80.072104272843944"/>
    <n v="96.113028705768983"/>
    <n v="34447.006800000003"/>
    <n v="192775.9932"/>
    <n v="240753"/>
  </r>
  <r>
    <s v="F0960"/>
    <x v="2"/>
    <s v="Mono"/>
    <x v="4"/>
    <x v="0"/>
    <x v="4"/>
    <n v="1.56"/>
    <n v="2242"/>
    <n v="1751"/>
    <n v="29.4"/>
    <x v="1"/>
    <n v="1.67"/>
    <x v="0"/>
    <n v="5812"/>
    <n v="14"/>
    <n v="0.21899999999999997"/>
    <n v="21.9"/>
    <n v="23944"/>
    <n v="298"/>
    <s v="Local Market"/>
    <s v="Yes"/>
    <n v="486825"/>
    <n v="74.438802080784072"/>
    <n v="98.862107919627078"/>
    <n v="106614.67499999999"/>
    <n v="380210.32500000001"/>
    <n v="510769"/>
  </r>
  <r>
    <s v="F1168"/>
    <x v="3"/>
    <s v="Korhogo"/>
    <x v="2"/>
    <x v="0"/>
    <x v="4"/>
    <n v="0.82"/>
    <n v="2084"/>
    <n v="1929"/>
    <n v="34.5"/>
    <x v="4"/>
    <n v="1.48"/>
    <x v="2"/>
    <n v="7389"/>
    <n v="1"/>
    <n v="7.4099999999999999E-2"/>
    <n v="7.41"/>
    <n v="19247"/>
    <n v="256"/>
    <s v="Export"/>
    <s v="No"/>
    <n v="462250"/>
    <n v="88.888876773894737"/>
    <n v="98.465410999445481"/>
    <n v="34252.725000000035"/>
    <n v="427997.27499999997"/>
    <n v="481497"/>
  </r>
  <r>
    <s v="F0112"/>
    <x v="1"/>
    <s v="Lagos"/>
    <x v="1"/>
    <x v="1"/>
    <x v="0"/>
    <n v="1.1599999999999999"/>
    <n v="11221"/>
    <n v="9545"/>
    <n v="59.4"/>
    <x v="0"/>
    <n v="1.88"/>
    <x v="2"/>
    <n v="8940"/>
    <n v="7"/>
    <n v="0.14929999999999999"/>
    <n v="14.93"/>
    <n v="18244"/>
    <n v="290"/>
    <s v="Processor"/>
    <s v="No"/>
    <n v="2713186"/>
    <n v="84.501793207221127"/>
    <n v="99.672698915952452"/>
    <n v="405078.6697999998"/>
    <n v="2308107.3302000002"/>
    <n v="2731430"/>
  </r>
  <r>
    <s v="F0358"/>
    <x v="0"/>
    <s v="Savanes"/>
    <x v="3"/>
    <x v="0"/>
    <x v="1"/>
    <n v="1.91"/>
    <n v="12884"/>
    <n v="10305"/>
    <n v="1.2"/>
    <x v="0"/>
    <n v="0.57999999999999996"/>
    <x v="2"/>
    <n v="200"/>
    <n v="3"/>
    <n v="0.20010000000000003"/>
    <n v="20.010000000000002"/>
    <n v="36375"/>
    <n v="271"/>
    <s v="Export"/>
    <s v="No"/>
    <n v="2728154"/>
    <n v="78.937511040759574"/>
    <n v="99.99276549459239"/>
    <n v="545903.61540000001"/>
    <n v="2182250.3846"/>
    <n v="2764529"/>
  </r>
  <r>
    <s v="F1102"/>
    <x v="2"/>
    <s v="Zou"/>
    <x v="1"/>
    <x v="1"/>
    <x v="0"/>
    <n v="0.75"/>
    <n v="4061"/>
    <n v="3392"/>
    <n v="12.2"/>
    <x v="1"/>
    <n v="0.53"/>
    <x v="2"/>
    <n v="2278"/>
    <n v="7"/>
    <n v="0.16449999999999998"/>
    <n v="16.45"/>
    <n v="6327"/>
    <n v="230"/>
    <s v="Local Market"/>
    <s v="No"/>
    <n v="763754"/>
    <n v="82.863551626387363"/>
    <n v="99.704186962150729"/>
    <n v="125637.53299999994"/>
    <n v="638116.46700000006"/>
    <n v="770081"/>
  </r>
  <r>
    <s v="F0814"/>
    <x v="3"/>
    <s v="Sassandra"/>
    <x v="3"/>
    <x v="1"/>
    <x v="3"/>
    <n v="0.54"/>
    <n v="890"/>
    <n v="719"/>
    <n v="64.900000000000006"/>
    <x v="1"/>
    <n v="1.97"/>
    <x v="0"/>
    <n v="14605"/>
    <n v="14"/>
    <n v="0.19170000000000001"/>
    <n v="19.170000000000002"/>
    <n v="8877"/>
    <n v="288"/>
    <s v="Local Market"/>
    <s v="No"/>
    <n v="181520"/>
    <n v="77.061411681906762"/>
    <n v="92.329185859020896"/>
    <n v="34797.383999999991"/>
    <n v="146722.61600000001"/>
    <n v="190397"/>
  </r>
  <r>
    <s v="F0980"/>
    <x v="2"/>
    <s v="Borgou"/>
    <x v="2"/>
    <x v="0"/>
    <x v="2"/>
    <n v="0.31"/>
    <n v="3862"/>
    <n v="3403"/>
    <n v="23.4"/>
    <x v="1"/>
    <n v="1.98"/>
    <x v="1"/>
    <n v="4267"/>
    <n v="3"/>
    <n v="0.1186"/>
    <n v="11.86"/>
    <n v="3182"/>
    <n v="83"/>
    <s v="Local Market"/>
    <s v="No"/>
    <n v="272176"/>
    <n v="87.121466018782826"/>
    <n v="98.450380958606615"/>
    <n v="32280.073600000003"/>
    <n v="239895.9264"/>
    <n v="275358"/>
  </r>
  <r>
    <s v="F0123"/>
    <x v="1"/>
    <s v="Rivers"/>
    <x v="4"/>
    <x v="0"/>
    <x v="6"/>
    <n v="2.95"/>
    <n v="39302"/>
    <n v="31535"/>
    <n v="42.4"/>
    <x v="1"/>
    <n v="1.85"/>
    <x v="0"/>
    <n v="12121"/>
    <n v="5"/>
    <n v="0.19760000000000003"/>
    <n v="19.760000000000002"/>
    <n v="64469"/>
    <n v="385"/>
    <s v="Processor"/>
    <s v="Yes"/>
    <n v="11942976"/>
    <n v="79.809184571738612"/>
    <n v="99.899054295064431"/>
    <n v="2359932.0576000009"/>
    <n v="9583043.9423999991"/>
    <n v="12007445"/>
  </r>
  <r>
    <s v="F0077"/>
    <x v="0"/>
    <s v="Plateaux"/>
    <x v="0"/>
    <x v="0"/>
    <x v="2"/>
    <n v="1.2"/>
    <n v="12563"/>
    <n v="10894"/>
    <n v="7.5"/>
    <x v="0"/>
    <n v="0.66"/>
    <x v="1"/>
    <n v="1049"/>
    <n v="1"/>
    <n v="0.1328"/>
    <n v="13.28"/>
    <n v="10503"/>
    <n v="79"/>
    <s v="Local Market"/>
    <s v="Yes"/>
    <n v="840468"/>
    <n v="85.649669565707882"/>
    <n v="99.876729054221585"/>
    <n v="111614.15040000004"/>
    <n v="728853.84959999996"/>
    <n v="850971"/>
  </r>
  <r>
    <s v="F0020"/>
    <x v="0"/>
    <s v="Plateaux"/>
    <x v="0"/>
    <x v="0"/>
    <x v="2"/>
    <n v="2.0499999999999998"/>
    <n v="26308"/>
    <n v="23787"/>
    <n v="1.4"/>
    <x v="2"/>
    <n v="0.43"/>
    <x v="2"/>
    <n v="200"/>
    <n v="3"/>
    <n v="9.5799999999999996E-2"/>
    <n v="9.58"/>
    <n v="23313"/>
    <n v="88"/>
    <s v="Local Market"/>
    <s v="No"/>
    <n v="2048811"/>
    <n v="89.402704963602559"/>
    <n v="99.990348067972761"/>
    <n v="196276.09379999992"/>
    <n v="1852534.9062000001"/>
    <n v="2072124"/>
  </r>
  <r>
    <s v="F0220"/>
    <x v="3"/>
    <s v="Yamoussoukro"/>
    <x v="1"/>
    <x v="0"/>
    <x v="0"/>
    <n v="1.63"/>
    <n v="17743"/>
    <n v="14135"/>
    <n v="38.700000000000003"/>
    <x v="0"/>
    <n v="1.73"/>
    <x v="2"/>
    <n v="5684"/>
    <n v="14"/>
    <n v="0.20329999999999998"/>
    <n v="20.329999999999998"/>
    <n v="13909"/>
    <n v="314"/>
    <s v="Local Market"/>
    <s v="No"/>
    <n v="4374414"/>
    <n v="79.417482117884205"/>
    <n v="99.870474438640912"/>
    <n v="889318.36620000005"/>
    <n v="3485095.6338"/>
    <n v="4388323"/>
  </r>
  <r>
    <s v="F1023"/>
    <x v="1"/>
    <s v="Kano"/>
    <x v="4"/>
    <x v="1"/>
    <x v="6"/>
    <n v="4.5599999999999996"/>
    <n v="67326"/>
    <n v="55106"/>
    <n v="7"/>
    <x v="2"/>
    <n v="1.21"/>
    <x v="0"/>
    <n v="278"/>
    <n v="1"/>
    <n v="0.18149999999999999"/>
    <n v="18.149999999999999"/>
    <n v="72856"/>
    <n v="354"/>
    <s v="Local Market"/>
    <s v="No"/>
    <n v="19239315"/>
    <n v="81.541217336466204"/>
    <n v="99.998560493276486"/>
    <n v="3491935.6724999994"/>
    <n v="15747379.327500001"/>
    <n v="19312171"/>
  </r>
  <r>
    <s v="F0025"/>
    <x v="0"/>
    <s v="Lomé"/>
    <x v="2"/>
    <x v="0"/>
    <x v="1"/>
    <n v="1.05"/>
    <n v="10686"/>
    <n v="8096"/>
    <n v="34.200000000000003"/>
    <x v="0"/>
    <n v="1.37"/>
    <x v="2"/>
    <n v="4377"/>
    <n v="4"/>
    <n v="0.24230000000000002"/>
    <n v="24.23"/>
    <n v="22274"/>
    <n v="213"/>
    <s v="Local Market"/>
    <s v="Yes"/>
    <n v="1680553"/>
    <n v="74.778882887104785"/>
    <n v="99.742956859387348"/>
    <n v="407197.99190000002"/>
    <n v="1273355.0081"/>
    <n v="1702827"/>
  </r>
  <r>
    <s v="F0660"/>
    <x v="1"/>
    <s v="Lagos"/>
    <x v="2"/>
    <x v="0"/>
    <x v="3"/>
    <n v="1.6"/>
    <n v="4279"/>
    <n v="2813"/>
    <n v="29.6"/>
    <x v="2"/>
    <n v="1.21"/>
    <x v="0"/>
    <n v="1149"/>
    <n v="30"/>
    <n v="0.34259999999999996"/>
    <n v="34.26"/>
    <n v="25923"/>
    <n v="403"/>
    <s v="Local Market"/>
    <s v="Yes"/>
    <n v="1095231"/>
    <n v="64.219978647001213"/>
    <n v="99.897516309088672"/>
    <n v="375226.14060000004"/>
    <n v="720004.85939999996"/>
    <n v="1121154"/>
  </r>
  <r>
    <s v="F0024"/>
    <x v="0"/>
    <s v="Kara"/>
    <x v="1"/>
    <x v="0"/>
    <x v="2"/>
    <n v="4.58"/>
    <n v="68577"/>
    <n v="62672"/>
    <n v="1.1000000000000001"/>
    <x v="1"/>
    <n v="0.47"/>
    <x v="1"/>
    <n v="221"/>
    <n v="3"/>
    <n v="8.6099999999999996E-2"/>
    <n v="8.61"/>
    <n v="30094"/>
    <n v="98"/>
    <s v="Local Market"/>
    <s v="Yes"/>
    <n v="6050123"/>
    <n v="90.937665706668042"/>
    <n v="99.996365261305641"/>
    <n v="520915.59029999934"/>
    <n v="5529207.4097000007"/>
    <n v="6080217"/>
  </r>
  <r>
    <s v="F1292"/>
    <x v="2"/>
    <s v="Ouémé"/>
    <x v="4"/>
    <x v="1"/>
    <x v="3"/>
    <n v="1.03"/>
    <n v="1715"/>
    <n v="686"/>
    <n v="19.8"/>
    <x v="1"/>
    <n v="0.94"/>
    <x v="2"/>
    <n v="3843"/>
    <n v="60"/>
    <n v="0.6"/>
    <n v="60"/>
    <n v="32158"/>
    <n v="313"/>
    <s v="Local Market"/>
    <s v="No"/>
    <n v="176570"/>
    <n v="33.837338545858728"/>
    <n v="98.158847878578825"/>
    <n v="105942"/>
    <n v="70628"/>
    <n v="208728"/>
  </r>
  <r>
    <s v="F1287"/>
    <x v="2"/>
    <s v="Zou"/>
    <x v="4"/>
    <x v="1"/>
    <x v="2"/>
    <n v="0.51"/>
    <n v="5417"/>
    <n v="4505"/>
    <n v="8.1"/>
    <x v="0"/>
    <n v="0.31"/>
    <x v="0"/>
    <n v="965"/>
    <n v="7"/>
    <n v="0.16829999999999998"/>
    <n v="16.829999999999998"/>
    <n v="5176"/>
    <n v="93"/>
    <s v="Local Market"/>
    <s v="No"/>
    <n v="408635"/>
    <n v="82.12969918634353"/>
    <n v="99.766801752490878"/>
    <n v="68773.270499999984"/>
    <n v="339861.72950000002"/>
    <n v="413811"/>
  </r>
  <r>
    <s v="F0179"/>
    <x v="3"/>
    <s v="Korhogo"/>
    <x v="3"/>
    <x v="1"/>
    <x v="5"/>
    <n v="1.22"/>
    <n v="1480"/>
    <n v="1251"/>
    <n v="5.5"/>
    <x v="2"/>
    <n v="1.46"/>
    <x v="0"/>
    <n v="205"/>
    <n v="7"/>
    <n v="0.15460000000000002"/>
    <n v="15.46"/>
    <n v="18294"/>
    <n v="243"/>
    <s v="Local Market"/>
    <s v="No"/>
    <n v="282455"/>
    <n v="79.39758968442122"/>
    <n v="99.93183684733782"/>
    <n v="43667.543000000034"/>
    <n v="238787.45699999997"/>
    <n v="300749"/>
  </r>
  <r>
    <s v="F1285"/>
    <x v="0"/>
    <s v="Central"/>
    <x v="1"/>
    <x v="0"/>
    <x v="3"/>
    <n v="1.03"/>
    <n v="1971"/>
    <n v="1590"/>
    <n v="20.399999999999999"/>
    <x v="0"/>
    <n v="2.11"/>
    <x v="1"/>
    <n v="2165"/>
    <n v="14"/>
    <n v="0.1928"/>
    <n v="19.28"/>
    <n v="16547"/>
    <n v="257"/>
    <s v="Local Market"/>
    <s v="No"/>
    <n v="385832"/>
    <n v="77.400557782588052"/>
    <n v="99.461950052065333"/>
    <n v="74388.409600000014"/>
    <n v="311443.59039999999"/>
    <n v="402379"/>
  </r>
  <r>
    <s v="F0646"/>
    <x v="1"/>
    <s v="Kaduna"/>
    <x v="4"/>
    <x v="1"/>
    <x v="3"/>
    <n v="0.39"/>
    <n v="1234"/>
    <n v="963"/>
    <n v="20.5"/>
    <x v="2"/>
    <n v="2.0499999999999998"/>
    <x v="1"/>
    <n v="887"/>
    <n v="14"/>
    <n v="0.21920000000000001"/>
    <n v="21.92"/>
    <n v="8034"/>
    <n v="445"/>
    <s v="Local Market"/>
    <s v="Yes"/>
    <n v="415329"/>
    <n v="76.598305284117885"/>
    <n v="99.790487123343325"/>
    <n v="91040.116800000018"/>
    <n v="324288.88319999998"/>
    <n v="423363"/>
  </r>
  <r>
    <s v="F1344"/>
    <x v="1"/>
    <s v="Rivers"/>
    <x v="0"/>
    <x v="1"/>
    <x v="0"/>
    <n v="0.7"/>
    <n v="4456"/>
    <n v="1782"/>
    <n v="2"/>
    <x v="4"/>
    <n v="1.02"/>
    <x v="1"/>
    <n v="398"/>
    <n v="60"/>
    <n v="0.6"/>
    <n v="60"/>
    <n v="12633"/>
    <n v="380"/>
    <s v="Processor"/>
    <s v="No"/>
    <n v="657358"/>
    <n v="39.24578091347496"/>
    <n v="99.94059621696411"/>
    <n v="394414.8"/>
    <n v="262943.2"/>
    <n v="669991"/>
  </r>
  <r>
    <s v="F0552"/>
    <x v="4"/>
    <s v="Greater Accra"/>
    <x v="0"/>
    <x v="0"/>
    <x v="3"/>
    <n v="1.17"/>
    <n v="3091"/>
    <n v="2617"/>
    <n v="1.1000000000000001"/>
    <x v="2"/>
    <n v="0.67"/>
    <x v="0"/>
    <n v="200"/>
    <n v="7"/>
    <n v="0.15310000000000001"/>
    <n v="15.31"/>
    <n v="31986"/>
    <n v="413"/>
    <s v="Processor"/>
    <s v="No"/>
    <n v="1037827"/>
    <n v="82.157880517436226"/>
    <n v="99.981305143983107"/>
    <n v="158891.31370000006"/>
    <n v="878935.68629999994"/>
    <n v="1069813"/>
  </r>
  <r>
    <s v="F0597"/>
    <x v="4"/>
    <s v="Central"/>
    <x v="1"/>
    <x v="0"/>
    <x v="3"/>
    <n v="0.5"/>
    <n v="1299"/>
    <n v="873"/>
    <n v="77.8"/>
    <x v="1"/>
    <n v="3.1"/>
    <x v="0"/>
    <n v="21006"/>
    <n v="30"/>
    <n v="0.32750000000000001"/>
    <n v="32.75"/>
    <n v="14365"/>
    <n v="276"/>
    <s v="Local Market"/>
    <s v="Yes"/>
    <n v="203168"/>
    <n v="62.809081840456393"/>
    <n v="90.343534084483736"/>
    <n v="66537.51999999999"/>
    <n v="136630.48000000001"/>
    <n v="217533"/>
  </r>
  <r>
    <s v="F0242"/>
    <x v="3"/>
    <s v="Bouaké"/>
    <x v="3"/>
    <x v="0"/>
    <x v="2"/>
    <n v="1.83"/>
    <n v="24631"/>
    <n v="14936"/>
    <n v="19.3"/>
    <x v="4"/>
    <n v="1.88"/>
    <x v="0"/>
    <n v="4277"/>
    <n v="30"/>
    <n v="0.39360000000000001"/>
    <n v="39.36"/>
    <n v="13732"/>
    <n v="96"/>
    <s v="Local Market"/>
    <s v="No"/>
    <n v="1401509"/>
    <n v="60.051613654494183"/>
    <n v="99.697789987712341"/>
    <n v="551633.94239999994"/>
    <n v="849875.05760000006"/>
    <n v="1415241"/>
  </r>
  <r>
    <s v="F0678"/>
    <x v="3"/>
    <s v="Korhogo"/>
    <x v="4"/>
    <x v="0"/>
    <x v="0"/>
    <n v="1.58"/>
    <n v="9680"/>
    <n v="7479"/>
    <n v="20.100000000000001"/>
    <x v="1"/>
    <n v="1.21"/>
    <x v="0"/>
    <n v="4302"/>
    <n v="14"/>
    <n v="0.2273"/>
    <n v="22.73"/>
    <n v="15076"/>
    <n v="351"/>
    <s v="Export"/>
    <s v="Yes"/>
    <n v="2579500"/>
    <n v="76.82101622769963"/>
    <n v="99.834192561713365"/>
    <n v="586320.35000000009"/>
    <n v="1993179.65"/>
    <n v="2594576"/>
  </r>
  <r>
    <s v="F0017"/>
    <x v="2"/>
    <s v="Borgou"/>
    <x v="1"/>
    <x v="1"/>
    <x v="6"/>
    <n v="0.67"/>
    <n v="7036"/>
    <n v="5646"/>
    <n v="44.3"/>
    <x v="0"/>
    <n v="1.86"/>
    <x v="2"/>
    <n v="5199"/>
    <n v="3"/>
    <n v="0.19750000000000001"/>
    <n v="19.75"/>
    <n v="23424"/>
    <n v="291"/>
    <s v="Local Market"/>
    <s v="No"/>
    <n v="1597934"/>
    <n v="79.090616322860214"/>
    <n v="99.679342871839523"/>
    <n v="315591.96500000008"/>
    <n v="1282342.0349999999"/>
    <n v="1621358"/>
  </r>
  <r>
    <s v="F0515"/>
    <x v="4"/>
    <s v="Northern"/>
    <x v="2"/>
    <x v="0"/>
    <x v="3"/>
    <n v="3.36"/>
    <n v="5631"/>
    <n v="3674"/>
    <n v="1"/>
    <x v="2"/>
    <n v="0.42"/>
    <x v="0"/>
    <n v="200"/>
    <n v="30"/>
    <n v="0.34740000000000004"/>
    <n v="34.74"/>
    <n v="50873"/>
    <n v="309"/>
    <s v="Local Market"/>
    <s v="Yes"/>
    <n v="1072841"/>
    <n v="62.30553651551908"/>
    <n v="99.982201876990047"/>
    <n v="372704.96340000001"/>
    <n v="700136.03659999999"/>
    <n v="1123714"/>
  </r>
  <r>
    <s v="F0227"/>
    <x v="3"/>
    <s v="Abidjan"/>
    <x v="0"/>
    <x v="0"/>
    <x v="1"/>
    <n v="1.22"/>
    <n v="15110"/>
    <n v="11893"/>
    <n v="40.5"/>
    <x v="2"/>
    <n v="1.61"/>
    <x v="0"/>
    <n v="1466"/>
    <n v="2"/>
    <n v="0.21289999999999998"/>
    <n v="21.29"/>
    <n v="19002"/>
    <n v="312"/>
    <s v="Local Market"/>
    <s v="Yes"/>
    <n v="3653042"/>
    <n v="78.302693491690192"/>
    <n v="99.96007673110671"/>
    <n v="777732.64179999987"/>
    <n v="2875309.3582000001"/>
    <n v="3672044"/>
  </r>
  <r>
    <s v="F1025"/>
    <x v="1"/>
    <s v="Katsina"/>
    <x v="1"/>
    <x v="0"/>
    <x v="3"/>
    <n v="3.09"/>
    <n v="10254"/>
    <n v="8922"/>
    <n v="81.599999999999994"/>
    <x v="1"/>
    <n v="3.44"/>
    <x v="0"/>
    <n v="23141"/>
    <n v="7"/>
    <n v="0.12990000000000002"/>
    <n v="12.99"/>
    <n v="45816"/>
    <n v="361"/>
    <s v="Local Market"/>
    <s v="No"/>
    <n v="3119677"/>
    <n v="85.750654248801055"/>
    <n v="99.268960632672389"/>
    <n v="405246.04229999986"/>
    <n v="2714430.9577000001"/>
    <n v="3165493"/>
  </r>
  <r>
    <s v="F0842"/>
    <x v="2"/>
    <s v="Zou"/>
    <x v="1"/>
    <x v="0"/>
    <x v="1"/>
    <n v="0.4"/>
    <n v="4716"/>
    <n v="3719"/>
    <n v="3.5"/>
    <x v="2"/>
    <n v="0.55000000000000004"/>
    <x v="0"/>
    <n v="200"/>
    <n v="4"/>
    <n v="0.2114"/>
    <n v="21.14"/>
    <n v="9361"/>
    <n v="259"/>
    <s v="Local Market"/>
    <s v="No"/>
    <n v="944028"/>
    <n v="78.085700674121483"/>
    <n v="99.979022203948233"/>
    <n v="199567.51919999998"/>
    <n v="744460.48080000002"/>
    <n v="953389"/>
  </r>
  <r>
    <s v="F0572"/>
    <x v="2"/>
    <s v="Zou"/>
    <x v="2"/>
    <x v="1"/>
    <x v="4"/>
    <n v="0.22"/>
    <n v="451"/>
    <n v="400"/>
    <n v="34"/>
    <x v="3"/>
    <n v="2.21"/>
    <x v="0"/>
    <n v="5951"/>
    <n v="7"/>
    <n v="0.1116"/>
    <n v="11.16"/>
    <n v="3975"/>
    <n v="272"/>
    <s v="Local Market"/>
    <s v="Yes"/>
    <n v="97786"/>
    <n v="85.369721602578579"/>
    <n v="94.151983569343855"/>
    <n v="10912.917600000001"/>
    <n v="86873.082399999999"/>
    <n v="101761"/>
  </r>
  <r>
    <s v="F0529"/>
    <x v="0"/>
    <s v="Plateaux"/>
    <x v="0"/>
    <x v="1"/>
    <x v="7"/>
    <n v="2.95"/>
    <n v="60491"/>
    <n v="41926"/>
    <n v="13.4"/>
    <x v="1"/>
    <n v="0.78"/>
    <x v="1"/>
    <n v="2588"/>
    <n v="2"/>
    <n v="0.30690000000000001"/>
    <n v="30.69"/>
    <n v="88861"/>
    <n v="342"/>
    <s v="Export"/>
    <s v="Yes"/>
    <n v="14103857"/>
    <n v="68.87604817273197"/>
    <n v="99.98176529682334"/>
    <n v="4328473.713299999"/>
    <n v="9775383.286700001"/>
    <n v="14192718"/>
  </r>
  <r>
    <s v="F0257"/>
    <x v="4"/>
    <s v="Central"/>
    <x v="2"/>
    <x v="1"/>
    <x v="6"/>
    <n v="1.5"/>
    <n v="14337"/>
    <n v="11595"/>
    <n v="5"/>
    <x v="0"/>
    <n v="0.31"/>
    <x v="2"/>
    <n v="832"/>
    <n v="7"/>
    <n v="0.19120000000000001"/>
    <n v="19.12"/>
    <n v="46368"/>
    <n v="396"/>
    <s v="Local Market"/>
    <s v="Yes"/>
    <n v="4498504"/>
    <n v="80.054840602771648"/>
    <n v="99.981693653858684"/>
    <n v="860113.96480000019"/>
    <n v="3638390.0351999998"/>
    <n v="4544872"/>
  </r>
  <r>
    <s v="F0317"/>
    <x v="0"/>
    <s v="Kara"/>
    <x v="2"/>
    <x v="0"/>
    <x v="5"/>
    <n v="0.86"/>
    <n v="1435"/>
    <n v="1125"/>
    <n v="36.200000000000003"/>
    <x v="4"/>
    <n v="1.74"/>
    <x v="2"/>
    <n v="4930"/>
    <n v="14"/>
    <n v="0.21539999999999998"/>
    <n v="21.54"/>
    <n v="8439"/>
    <n v="228"/>
    <s v="Processor"/>
    <s v="Yes"/>
    <n v="240566"/>
    <n v="75.80092110600188"/>
    <n v="98.020120077910079"/>
    <n v="51817.916400000016"/>
    <n v="188748.08359999998"/>
    <n v="249005"/>
  </r>
  <r>
    <s v="F1210"/>
    <x v="2"/>
    <s v="Atlantique"/>
    <x v="3"/>
    <x v="0"/>
    <x v="0"/>
    <n v="1.76"/>
    <n v="21281"/>
    <n v="18335"/>
    <n v="7.6"/>
    <x v="2"/>
    <n v="0.7"/>
    <x v="0"/>
    <n v="284"/>
    <n v="7"/>
    <n v="0.1384"/>
    <n v="13.84"/>
    <n v="27642"/>
    <n v="239"/>
    <s v="Local Market"/>
    <s v="No"/>
    <n v="4310319"/>
    <n v="85.610978300634798"/>
    <n v="99.993453145383285"/>
    <n v="596548.14959999966"/>
    <n v="3713770.8504000003"/>
    <n v="4337961"/>
  </r>
  <r>
    <s v="F0225"/>
    <x v="4"/>
    <s v="Ashanti"/>
    <x v="1"/>
    <x v="1"/>
    <x v="3"/>
    <n v="0.57999999999999996"/>
    <n v="1167"/>
    <n v="466"/>
    <n v="5.8"/>
    <x v="1"/>
    <n v="1.59"/>
    <x v="0"/>
    <n v="1245"/>
    <n v="60"/>
    <n v="0.6"/>
    <n v="60"/>
    <n v="12593"/>
    <n v="277"/>
    <s v="Local Market"/>
    <s v="No"/>
    <n v="113954"/>
    <n v="36.019502635384484"/>
    <n v="99.016175808197744"/>
    <n v="68372.399999999994"/>
    <n v="45581.600000000006"/>
    <n v="126547"/>
  </r>
  <r>
    <s v="F1143"/>
    <x v="2"/>
    <s v="Mono"/>
    <x v="2"/>
    <x v="0"/>
    <x v="7"/>
    <n v="10.43"/>
    <n v="199513"/>
    <n v="147619"/>
    <n v="35.9"/>
    <x v="1"/>
    <n v="2.31"/>
    <x v="0"/>
    <n v="8802"/>
    <n v="2"/>
    <n v="0.2601"/>
    <n v="26.01"/>
    <n v="280543"/>
    <n v="375"/>
    <s v="Processor"/>
    <s v="Yes"/>
    <n v="54514209"/>
    <n v="73.611179477735391"/>
    <n v="99.983936417852576"/>
    <n v="14179145.760899998"/>
    <n v="40335063.239100002"/>
    <n v="54794752"/>
  </r>
  <r>
    <s v="F0631"/>
    <x v="4"/>
    <s v="Ashanti"/>
    <x v="4"/>
    <x v="0"/>
    <x v="6"/>
    <n v="1.86"/>
    <n v="28877"/>
    <n v="23635"/>
    <n v="7.2"/>
    <x v="2"/>
    <n v="0.5"/>
    <x v="1"/>
    <n v="274"/>
    <n v="3"/>
    <n v="0.18149999999999999"/>
    <n v="18.149999999999999"/>
    <n v="60255"/>
    <n v="298"/>
    <s v="Processor"/>
    <s v="No"/>
    <n v="6912269"/>
    <n v="81.142670523615266"/>
    <n v="99.996070289611055"/>
    <n v="1254576.8234999999"/>
    <n v="5657692.1765000001"/>
    <n v="6972524"/>
  </r>
  <r>
    <s v="F0206"/>
    <x v="4"/>
    <s v="Ashanti"/>
    <x v="3"/>
    <x v="0"/>
    <x v="7"/>
    <n v="1.57"/>
    <n v="39545"/>
    <n v="29196"/>
    <n v="11.4"/>
    <x v="1"/>
    <n v="0.7"/>
    <x v="2"/>
    <n v="2796"/>
    <n v="1"/>
    <n v="0.26170000000000004"/>
    <n v="26.17"/>
    <n v="45445"/>
    <n v="422"/>
    <s v="Local Market"/>
    <s v="Yes"/>
    <n v="12149264"/>
    <n v="73.554863926642284"/>
    <n v="99.977072023612862"/>
    <n v="3179462.3888000008"/>
    <n v="8969801.6111999992"/>
    <n v="12194709"/>
  </r>
  <r>
    <s v="F0066"/>
    <x v="2"/>
    <s v="Mono"/>
    <x v="1"/>
    <x v="0"/>
    <x v="3"/>
    <n v="0.46"/>
    <n v="753"/>
    <n v="301"/>
    <n v="31"/>
    <x v="1"/>
    <n v="0.67"/>
    <x v="2"/>
    <n v="7525"/>
    <n v="60"/>
    <n v="0.6"/>
    <n v="60"/>
    <n v="6948"/>
    <n v="254"/>
    <s v="Processor"/>
    <s v="No"/>
    <n v="61217"/>
    <n v="35.922834299127118"/>
    <n v="88.960610283870025"/>
    <n v="36730.199999999997"/>
    <n v="24486.800000000003"/>
    <n v="68165"/>
  </r>
  <r>
    <s v="F0347"/>
    <x v="0"/>
    <s v="Savanes"/>
    <x v="4"/>
    <x v="1"/>
    <x v="6"/>
    <n v="1.1100000000000001"/>
    <n v="11460"/>
    <n v="9049"/>
    <n v="1"/>
    <x v="1"/>
    <n v="0.16"/>
    <x v="1"/>
    <n v="222"/>
    <n v="5"/>
    <n v="0.21030000000000001"/>
    <n v="21.03"/>
    <n v="21544"/>
    <n v="251"/>
    <s v="Local Market"/>
    <s v="No"/>
    <n v="2226821"/>
    <n v="78.213303609511797"/>
    <n v="99.990126158341724"/>
    <n v="468300.45630000019"/>
    <n v="1758520.5436999998"/>
    <n v="2248365"/>
  </r>
  <r>
    <s v="F1443"/>
    <x v="3"/>
    <s v="Korhogo"/>
    <x v="1"/>
    <x v="0"/>
    <x v="3"/>
    <n v="4.66"/>
    <n v="8507"/>
    <n v="6832"/>
    <n v="3.9"/>
    <x v="1"/>
    <n v="0.26"/>
    <x v="1"/>
    <n v="1138"/>
    <n v="14"/>
    <n v="0.1968"/>
    <n v="19.68"/>
    <n v="73704"/>
    <n v="276"/>
    <s v="Processor"/>
    <s v="Yes"/>
    <n v="1791934"/>
    <n v="77.146873552103898"/>
    <n v="99.939002100085872"/>
    <n v="352652.61119999993"/>
    <n v="1439281.3888000001"/>
    <n v="1865638"/>
  </r>
  <r>
    <s v="F1143"/>
    <x v="0"/>
    <s v="Savanes"/>
    <x v="4"/>
    <x v="0"/>
    <x v="3"/>
    <n v="3.49"/>
    <n v="13244"/>
    <n v="8592"/>
    <n v="13.4"/>
    <x v="0"/>
    <n v="0.7"/>
    <x v="2"/>
    <n v="1404"/>
    <n v="30"/>
    <n v="0.35119999999999996"/>
    <n v="35.119999999999997"/>
    <n v="64098"/>
    <n v="361"/>
    <s v="Export"/>
    <s v="Yes"/>
    <n v="3005193"/>
    <n v="63.52506876669564"/>
    <n v="99.954256536770217"/>
    <n v="1055423.7815999999"/>
    <n v="1949769.2184000001"/>
    <n v="3069291"/>
  </r>
  <r>
    <s v="F0112"/>
    <x v="3"/>
    <s v="Yamoussoukro"/>
    <x v="0"/>
    <x v="1"/>
    <x v="1"/>
    <n v="1.47"/>
    <n v="12091"/>
    <n v="10110"/>
    <n v="1.6"/>
    <x v="1"/>
    <n v="1.35"/>
    <x v="2"/>
    <n v="427"/>
    <n v="1"/>
    <n v="0.1638"/>
    <n v="16.38"/>
    <n v="22648"/>
    <n v="281"/>
    <s v="Local Market"/>
    <s v="No"/>
    <n v="2789426"/>
    <n v="82.946537722691517"/>
    <n v="99.984815477828818"/>
    <n v="456907.97879999969"/>
    <n v="2332518.0212000003"/>
    <n v="2812074"/>
  </r>
  <r>
    <s v="F0697"/>
    <x v="3"/>
    <s v="Yamoussoukro"/>
    <x v="3"/>
    <x v="0"/>
    <x v="0"/>
    <n v="5.35"/>
    <n v="55745"/>
    <n v="44088"/>
    <n v="39.799999999999997"/>
    <x v="1"/>
    <n v="1.48"/>
    <x v="1"/>
    <n v="11767"/>
    <n v="7"/>
    <n v="0.20910000000000001"/>
    <n v="20.91"/>
    <n v="57248"/>
    <n v="295"/>
    <s v="Local Market"/>
    <s v="Yes"/>
    <n v="12806886"/>
    <n v="78.738033492188436"/>
    <n v="99.908528626956155"/>
    <n v="2677919.8626000006"/>
    <n v="10128966.137399999"/>
    <n v="12864134"/>
  </r>
  <r>
    <s v="F0985"/>
    <x v="0"/>
    <s v="Lomé"/>
    <x v="2"/>
    <x v="0"/>
    <x v="2"/>
    <n v="1.1499999999999999"/>
    <n v="10827"/>
    <n v="9351"/>
    <n v="54.6"/>
    <x v="1"/>
    <n v="2.4700000000000002"/>
    <x v="0"/>
    <n v="12203"/>
    <n v="3"/>
    <n v="0.1363"/>
    <n v="13.63"/>
    <n v="10226"/>
    <n v="84"/>
    <s v="Local Market"/>
    <s v="No"/>
    <n v="755201"/>
    <n v="85.216108616497721"/>
    <n v="98.405726476855406"/>
    <n v="102933.89630000002"/>
    <n v="652267.10369999998"/>
    <n v="765427"/>
  </r>
  <r>
    <s v="F0173"/>
    <x v="2"/>
    <s v="Zou"/>
    <x v="4"/>
    <x v="1"/>
    <x v="3"/>
    <n v="2.1800000000000002"/>
    <n v="5379"/>
    <n v="4448"/>
    <n v="36.700000000000003"/>
    <x v="1"/>
    <n v="1.34"/>
    <x v="0"/>
    <n v="8156"/>
    <n v="14"/>
    <n v="0.17300000000000001"/>
    <n v="17.3"/>
    <n v="39039"/>
    <n v="309"/>
    <s v="Export"/>
    <s v="No"/>
    <n v="1313493"/>
    <n v="80.312976772453439"/>
    <n v="99.396982844028827"/>
    <n v="227234.28900000011"/>
    <n v="1086258.7109999999"/>
    <n v="1352532"/>
  </r>
  <r>
    <s v="F0997"/>
    <x v="0"/>
    <s v="Kara"/>
    <x v="2"/>
    <x v="0"/>
    <x v="7"/>
    <n v="0.63"/>
    <n v="17027"/>
    <n v="11774"/>
    <n v="17.600000000000001"/>
    <x v="4"/>
    <n v="1"/>
    <x v="0"/>
    <n v="2470"/>
    <n v="2"/>
    <n v="0.3085"/>
    <n v="30.85"/>
    <n v="16910"/>
    <n v="350"/>
    <s v="Local Market"/>
    <s v="Yes"/>
    <n v="4060311"/>
    <n v="68.863205023715906"/>
    <n v="99.93941952128668"/>
    <n v="1252605.9435000001"/>
    <n v="2807705.0564999999"/>
    <n v="4077221"/>
  </r>
  <r>
    <s v="F0857"/>
    <x v="3"/>
    <s v="Yamoussoukro"/>
    <x v="0"/>
    <x v="1"/>
    <x v="4"/>
    <n v="2.4"/>
    <n v="3240"/>
    <n v="1296"/>
    <n v="17.3"/>
    <x v="1"/>
    <n v="1.81"/>
    <x v="1"/>
    <n v="4839"/>
    <n v="60"/>
    <n v="0.6"/>
    <n v="60"/>
    <n v="33723"/>
    <n v="243"/>
    <s v="Local Market"/>
    <s v="Yes"/>
    <n v="273217"/>
    <n v="35.605264872613539"/>
    <n v="98.423470385091548"/>
    <n v="163930.20000000001"/>
    <n v="109286.8"/>
    <n v="306940"/>
  </r>
  <r>
    <s v="F1250"/>
    <x v="1"/>
    <s v="Enugu"/>
    <x v="2"/>
    <x v="1"/>
    <x v="4"/>
    <n v="0.42"/>
    <n v="935"/>
    <n v="616"/>
    <n v="1"/>
    <x v="2"/>
    <n v="0.15"/>
    <x v="2"/>
    <n v="200"/>
    <n v="30"/>
    <n v="0.34029999999999999"/>
    <n v="34.03"/>
    <n v="8411"/>
    <n v="205"/>
    <s v="Export"/>
    <s v="Yes"/>
    <n v="116407"/>
    <n v="61.524538047397016"/>
    <n v="99.839766700315664"/>
    <n v="39613.302100000001"/>
    <n v="76793.697899999999"/>
    <n v="124818"/>
  </r>
  <r>
    <s v="F0540"/>
    <x v="4"/>
    <s v="Ashanti"/>
    <x v="3"/>
    <x v="1"/>
    <x v="5"/>
    <n v="2.95"/>
    <n v="3482"/>
    <n v="3199"/>
    <n v="16"/>
    <x v="1"/>
    <n v="1.1100000000000001"/>
    <x v="1"/>
    <n v="4363"/>
    <n v="1"/>
    <n v="8.1000000000000003E-2"/>
    <n v="8.1"/>
    <n v="21705"/>
    <n v="243"/>
    <s v="Local Market"/>
    <s v="Yes"/>
    <n v="743516"/>
    <n v="89.293315787203966"/>
    <n v="99.429837916105285"/>
    <n v="60224.795999999973"/>
    <n v="683291.20400000003"/>
    <n v="765221"/>
  </r>
  <r>
    <s v="F1422"/>
    <x v="2"/>
    <s v="Ouémé"/>
    <x v="1"/>
    <x v="0"/>
    <x v="7"/>
    <n v="0.87"/>
    <n v="25509"/>
    <n v="17070"/>
    <n v="2.8"/>
    <x v="2"/>
    <n v="1.42"/>
    <x v="0"/>
    <n v="200"/>
    <n v="7"/>
    <n v="0.33079999999999998"/>
    <n v="33.08"/>
    <n v="34017"/>
    <n v="359"/>
    <s v="Local Market"/>
    <s v="Yes"/>
    <n v="6032632"/>
    <n v="66.544765230360298"/>
    <n v="99.996703287102989"/>
    <n v="1995594.6655999999"/>
    <n v="4037037.3344000001"/>
    <n v="6066649"/>
  </r>
  <r>
    <s v="F0243"/>
    <x v="0"/>
    <s v="Central"/>
    <x v="1"/>
    <x v="1"/>
    <x v="7"/>
    <n v="1.74"/>
    <n v="46166"/>
    <n v="32450"/>
    <n v="23"/>
    <x v="1"/>
    <n v="1.4"/>
    <x v="1"/>
    <n v="5016"/>
    <n v="5"/>
    <n v="0.29710000000000003"/>
    <n v="29.71"/>
    <n v="39573"/>
    <n v="387"/>
    <s v="Local Market"/>
    <s v="Yes"/>
    <n v="12387980"/>
    <n v="70.066175875492135"/>
    <n v="99.9596380719519"/>
    <n v="3680468.8580000009"/>
    <n v="8707511.1419999991"/>
    <n v="12427553"/>
  </r>
  <r>
    <s v="F0975"/>
    <x v="0"/>
    <s v="Savanes"/>
    <x v="1"/>
    <x v="1"/>
    <x v="1"/>
    <n v="1.79"/>
    <n v="14020"/>
    <n v="11304"/>
    <n v="10"/>
    <x v="1"/>
    <n v="0.79"/>
    <x v="2"/>
    <n v="2138"/>
    <n v="2"/>
    <n v="0.19370000000000001"/>
    <n v="19.37"/>
    <n v="37926"/>
    <n v="260"/>
    <s v="Local Market"/>
    <s v="Yes"/>
    <n v="2869586"/>
    <n v="79.578250813754167"/>
    <n v="99.926466339605824"/>
    <n v="555838.80819999985"/>
    <n v="2313747.1918000001"/>
    <n v="2907512"/>
  </r>
  <r>
    <s v="F0410"/>
    <x v="3"/>
    <s v="Sassandra"/>
    <x v="0"/>
    <x v="0"/>
    <x v="7"/>
    <n v="5.05"/>
    <n v="113705"/>
    <n v="77569"/>
    <n v="14.4"/>
    <x v="1"/>
    <n v="0.82"/>
    <x v="1"/>
    <n v="3223"/>
    <n v="1"/>
    <n v="0.31780000000000003"/>
    <n v="31.78"/>
    <n v="119698"/>
    <n v="406"/>
    <s v="Local Market"/>
    <s v="Yes"/>
    <n v="31055163"/>
    <n v="67.958064668195306"/>
    <n v="99.989661541714653"/>
    <n v="9869330.8014000021"/>
    <n v="21185832.198599998"/>
    <n v="31174861"/>
  </r>
  <r>
    <s v="F0499"/>
    <x v="4"/>
    <s v="Eastern"/>
    <x v="3"/>
    <x v="1"/>
    <x v="5"/>
    <n v="4.16"/>
    <n v="8004"/>
    <n v="6378"/>
    <n v="7"/>
    <x v="0"/>
    <n v="0.33"/>
    <x v="2"/>
    <n v="923"/>
    <n v="14"/>
    <n v="0.20309999999999997"/>
    <n v="20.309999999999999"/>
    <n v="60213"/>
    <n v="208"/>
    <s v="Processor"/>
    <s v="No"/>
    <n v="1252222"/>
    <n v="76.033914959598007"/>
    <n v="99.929672707600758"/>
    <n v="254326.28819999995"/>
    <n v="997895.71180000005"/>
    <n v="1312435"/>
  </r>
  <r>
    <s v="F0175"/>
    <x v="2"/>
    <s v="Ouémé"/>
    <x v="4"/>
    <x v="0"/>
    <x v="5"/>
    <n v="0.5"/>
    <n v="614"/>
    <n v="528"/>
    <n v="30.9"/>
    <x v="1"/>
    <n v="0.8"/>
    <x v="0"/>
    <n v="7310"/>
    <n v="7"/>
    <n v="0.13980000000000001"/>
    <n v="13.98"/>
    <n v="6227"/>
    <n v="226"/>
    <s v="Local Market"/>
    <s v="Yes"/>
    <n v="104598"/>
    <n v="81.186735483870962"/>
    <n v="93.40401533949921"/>
    <n v="14622.800400000007"/>
    <n v="89975.199599999993"/>
    <n v="110825"/>
  </r>
  <r>
    <s v="F0315"/>
    <x v="3"/>
    <s v="Sassandra"/>
    <x v="1"/>
    <x v="1"/>
    <x v="0"/>
    <n v="2.87"/>
    <n v="16476"/>
    <n v="12724"/>
    <n v="5.9"/>
    <x v="2"/>
    <n v="0.76"/>
    <x v="0"/>
    <n v="206"/>
    <n v="14"/>
    <n v="0.22769999999999999"/>
    <n v="22.77"/>
    <n v="48091"/>
    <n v="278"/>
    <s v="Local Market"/>
    <s v="No"/>
    <n v="3453603"/>
    <n v="76.169351088358937"/>
    <n v="99.994117133021902"/>
    <n v="786385.40310000023"/>
    <n v="2667217.5968999998"/>
    <n v="3501694"/>
  </r>
  <r>
    <s v="F0492"/>
    <x v="3"/>
    <s v="Korhogo"/>
    <x v="1"/>
    <x v="0"/>
    <x v="6"/>
    <n v="1.63"/>
    <n v="22527"/>
    <n v="18864"/>
    <n v="7.7"/>
    <x v="0"/>
    <n v="1.06"/>
    <x v="2"/>
    <n v="1310"/>
    <n v="2"/>
    <n v="0.16260000000000002"/>
    <n v="16.260000000000002"/>
    <n v="46172"/>
    <n v="284"/>
    <s v="Local Market"/>
    <s v="No"/>
    <n v="5256321"/>
    <n v="83.010825387228223"/>
    <n v="99.975294639710029"/>
    <n v="854677.7946000006"/>
    <n v="4401643.2053999994"/>
    <n v="5302493"/>
  </r>
  <r>
    <s v="F1197"/>
    <x v="3"/>
    <s v="Bouaké"/>
    <x v="1"/>
    <x v="0"/>
    <x v="2"/>
    <n v="1.46"/>
    <n v="9584"/>
    <n v="7403"/>
    <n v="4.2"/>
    <x v="0"/>
    <n v="0.5"/>
    <x v="1"/>
    <n v="689"/>
    <n v="14"/>
    <n v="0.22750000000000001"/>
    <n v="22.75"/>
    <n v="10035"/>
    <n v="107"/>
    <s v="Processor"/>
    <s v="No"/>
    <n v="773476"/>
    <n v="76.260602595241153"/>
    <n v="99.912062498165312"/>
    <n v="175965.79000000004"/>
    <n v="597510.21"/>
    <n v="783511"/>
  </r>
  <r>
    <s v="F1112"/>
    <x v="0"/>
    <s v="Kara"/>
    <x v="2"/>
    <x v="0"/>
    <x v="4"/>
    <n v="0.63"/>
    <n v="1018"/>
    <n v="407"/>
    <n v="7.8"/>
    <x v="2"/>
    <n v="0.82"/>
    <x v="2"/>
    <n v="256"/>
    <n v="60"/>
    <n v="0.6"/>
    <n v="60"/>
    <n v="8718"/>
    <n v="245"/>
    <s v="Local Market"/>
    <s v="No"/>
    <n v="89744"/>
    <n v="36.458329101582336"/>
    <n v="99.740001218744283"/>
    <n v="53846.400000000001"/>
    <n v="35897.599999999999"/>
    <n v="98462"/>
  </r>
  <r>
    <s v="F1418"/>
    <x v="2"/>
    <s v="Mono"/>
    <x v="0"/>
    <x v="1"/>
    <x v="0"/>
    <n v="0.78"/>
    <n v="6089"/>
    <n v="3565"/>
    <n v="4.3"/>
    <x v="1"/>
    <n v="0.75"/>
    <x v="0"/>
    <n v="897"/>
    <n v="30"/>
    <n v="0.41450000000000004"/>
    <n v="41.45"/>
    <n v="8172"/>
    <n v="298"/>
    <s v="Local Market"/>
    <s v="No"/>
    <n v="1042678"/>
    <n v="58.09468230480087"/>
    <n v="99.914640529095493"/>
    <n v="432190.03100000008"/>
    <n v="610487.96899999992"/>
    <n v="1050850"/>
  </r>
  <r>
    <s v="F0289"/>
    <x v="0"/>
    <s v="Kara"/>
    <x v="4"/>
    <x v="1"/>
    <x v="1"/>
    <n v="5.28"/>
    <n v="40093"/>
    <n v="32479"/>
    <n v="48.3"/>
    <x v="2"/>
    <n v="1.68"/>
    <x v="2"/>
    <n v="1367"/>
    <n v="1"/>
    <n v="0.18989999999999999"/>
    <n v="18.989999999999998"/>
    <n v="95062"/>
    <n v="223"/>
    <s v="Local Market"/>
    <s v="Yes"/>
    <n v="7073960"/>
    <n v="79.93579871843049"/>
    <n v="99.980931848165625"/>
    <n v="1343345.0039999997"/>
    <n v="5730614.9960000003"/>
    <n v="7169022"/>
  </r>
  <r>
    <s v="F0738"/>
    <x v="3"/>
    <s v="Bouaké"/>
    <x v="3"/>
    <x v="0"/>
    <x v="2"/>
    <n v="5.83"/>
    <n v="87624"/>
    <n v="74673"/>
    <n v="10.199999999999999"/>
    <x v="1"/>
    <n v="0.56000000000000005"/>
    <x v="0"/>
    <n v="2530"/>
    <n v="7"/>
    <n v="0.14779999999999999"/>
    <n v="14.78"/>
    <n v="69442"/>
    <n v="93"/>
    <s v="Local Market"/>
    <s v="No"/>
    <n v="6803172"/>
    <n v="84.358923379081091"/>
    <n v="99.963187223958755"/>
    <n v="1005508.8215999994"/>
    <n v="5797663.1784000006"/>
    <n v="6872614"/>
  </r>
  <r>
    <s v="F1370"/>
    <x v="1"/>
    <s v="Rivers"/>
    <x v="4"/>
    <x v="0"/>
    <x v="4"/>
    <n v="2.19"/>
    <n v="3930"/>
    <n v="3686"/>
    <n v="11.9"/>
    <x v="1"/>
    <n v="0.98"/>
    <x v="2"/>
    <n v="3451"/>
    <n v="1"/>
    <n v="6.1900000000000004E-2"/>
    <n v="6.19"/>
    <n v="29818"/>
    <n v="274"/>
    <s v="Local Market"/>
    <s v="No"/>
    <n v="966596"/>
    <n v="91.002706465384875"/>
    <n v="99.653658017651296"/>
    <n v="59832.292399999918"/>
    <n v="906763.70760000008"/>
    <n v="996414"/>
  </r>
  <r>
    <s v="F0033"/>
    <x v="0"/>
    <s v="Kara"/>
    <x v="0"/>
    <x v="1"/>
    <x v="5"/>
    <n v="1.33"/>
    <n v="2273"/>
    <n v="1408"/>
    <n v="41"/>
    <x v="0"/>
    <n v="1.31"/>
    <x v="0"/>
    <n v="5610"/>
    <n v="30"/>
    <n v="0.38020000000000004"/>
    <n v="38.020000000000003"/>
    <n v="20119"/>
    <n v="201"/>
    <s v="Local Market"/>
    <s v="Yes"/>
    <n v="254449"/>
    <n v="57.438408773054384"/>
    <n v="97.956790303312829"/>
    <n v="96741.509800000029"/>
    <n v="157707.49019999997"/>
    <n v="274568"/>
  </r>
  <r>
    <s v="F1284"/>
    <x v="3"/>
    <s v="Abidjan"/>
    <x v="4"/>
    <x v="0"/>
    <x v="3"/>
    <n v="1.63"/>
    <n v="6275"/>
    <n v="4158"/>
    <n v="15.5"/>
    <x v="1"/>
    <n v="0.59"/>
    <x v="1"/>
    <n v="4053"/>
    <n v="30"/>
    <n v="0.33729999999999999"/>
    <n v="33.729999999999997"/>
    <n v="34215"/>
    <n v="391"/>
    <s v="Local Market"/>
    <s v="No"/>
    <n v="1571253"/>
    <n v="64.857684058480146"/>
    <n v="99.747550247030773"/>
    <n v="529983.63689999992"/>
    <n v="1041269.3631000001"/>
    <n v="1605468"/>
  </r>
  <r>
    <s v="F0538"/>
    <x v="3"/>
    <s v="Sassandra"/>
    <x v="4"/>
    <x v="0"/>
    <x v="6"/>
    <n v="2.14"/>
    <n v="21448"/>
    <n v="17673"/>
    <n v="37"/>
    <x v="1"/>
    <n v="0.98"/>
    <x v="0"/>
    <n v="10835"/>
    <n v="1"/>
    <n v="0.17600000000000002"/>
    <n v="17.600000000000001"/>
    <n v="59590"/>
    <n v="405"/>
    <s v="Local Market"/>
    <s v="No"/>
    <n v="7015565"/>
    <n v="81.705991741523675"/>
    <n v="99.846858478718843"/>
    <n v="1234739.4400000004"/>
    <n v="5780825.5599999996"/>
    <n v="7075155"/>
  </r>
  <r>
    <s v="F0815"/>
    <x v="0"/>
    <s v="Central"/>
    <x v="3"/>
    <x v="0"/>
    <x v="5"/>
    <n v="0.98"/>
    <n v="2189"/>
    <n v="1330"/>
    <n v="54.4"/>
    <x v="1"/>
    <n v="2.74"/>
    <x v="1"/>
    <n v="9379"/>
    <n v="30"/>
    <n v="0.3921"/>
    <n v="39.21"/>
    <n v="11479"/>
    <n v="179"/>
    <s v="Processor"/>
    <s v="Yes"/>
    <n v="214832"/>
    <n v="57.706595260504344"/>
    <n v="95.855702992784259"/>
    <n v="84235.627200000003"/>
    <n v="130596.3728"/>
    <n v="226311"/>
  </r>
  <r>
    <s v="F0342"/>
    <x v="1"/>
    <s v="Katsina"/>
    <x v="0"/>
    <x v="0"/>
    <x v="6"/>
    <n v="1.19"/>
    <n v="17496"/>
    <n v="13410"/>
    <n v="54.2"/>
    <x v="1"/>
    <n v="1.9"/>
    <x v="1"/>
    <n v="12195"/>
    <n v="7"/>
    <n v="0.23350000000000001"/>
    <n v="23.35"/>
    <n v="37595"/>
    <n v="328"/>
    <s v="Local Market"/>
    <s v="No"/>
    <n v="4304706"/>
    <n v="75.986375633563867"/>
    <n v="99.719158114557231"/>
    <n v="1005148.8510000003"/>
    <n v="3299557.1489999997"/>
    <n v="4342301"/>
  </r>
  <r>
    <s v="F1158"/>
    <x v="1"/>
    <s v="Lagos"/>
    <x v="4"/>
    <x v="1"/>
    <x v="5"/>
    <n v="1.05"/>
    <n v="1324"/>
    <n v="1025"/>
    <n v="12.4"/>
    <x v="4"/>
    <n v="1.23"/>
    <x v="0"/>
    <n v="2451"/>
    <n v="14"/>
    <n v="0.22510000000000002"/>
    <n v="22.51"/>
    <n v="11598"/>
    <n v="255"/>
    <s v="Local Market"/>
    <s v="No"/>
    <n v="244713"/>
    <n v="73.983599494364256"/>
    <n v="99.043739831688853"/>
    <n v="55084.896300000022"/>
    <n v="189628.10369999998"/>
    <n v="256311"/>
  </r>
  <r>
    <s v="F0664"/>
    <x v="2"/>
    <s v="Ouémé"/>
    <x v="3"/>
    <x v="1"/>
    <x v="7"/>
    <n v="2.57"/>
    <n v="58498"/>
    <n v="41363"/>
    <n v="25.9"/>
    <x v="1"/>
    <n v="1.7"/>
    <x v="1"/>
    <n v="6076"/>
    <n v="2"/>
    <n v="0.29289999999999999"/>
    <n v="29.29"/>
    <n v="66929"/>
    <n v="359"/>
    <s v="Local Market"/>
    <s v="No"/>
    <n v="14627819"/>
    <n v="70.387942786769813"/>
    <n v="99.958651893860306"/>
    <n v="4284488.1850999985"/>
    <n v="10343330.814900002"/>
    <n v="14694748"/>
  </r>
  <r>
    <s v="F1070"/>
    <x v="4"/>
    <s v="Eastern"/>
    <x v="1"/>
    <x v="1"/>
    <x v="4"/>
    <n v="0.96"/>
    <n v="2438"/>
    <n v="2090"/>
    <n v="4.5999999999999996"/>
    <x v="1"/>
    <n v="0.38"/>
    <x v="0"/>
    <n v="1217"/>
    <n v="7"/>
    <n v="0.14249999999999999"/>
    <n v="14.25"/>
    <n v="12636"/>
    <n v="232"/>
    <s v="Local Market"/>
    <s v="Yes"/>
    <n v="466179"/>
    <n v="83.487044578803932"/>
    <n v="99.745830853252301"/>
    <n v="66430.507500000007"/>
    <n v="399748.49249999999"/>
    <n v="478815"/>
  </r>
  <r>
    <s v="F0986"/>
    <x v="4"/>
    <s v="Central"/>
    <x v="2"/>
    <x v="0"/>
    <x v="1"/>
    <n v="3.22"/>
    <n v="29023"/>
    <n v="22153"/>
    <n v="1"/>
    <x v="1"/>
    <n v="0.19"/>
    <x v="0"/>
    <n v="277"/>
    <n v="5"/>
    <n v="0.23670000000000002"/>
    <n v="23.67"/>
    <n v="51816"/>
    <n v="301"/>
    <s v="Export"/>
    <s v="Yes"/>
    <n v="6549280"/>
    <n v="75.730839606029051"/>
    <n v="99.99580372713865"/>
    <n v="1550214.5760000004"/>
    <n v="4999065.4239999996"/>
    <n v="6601096"/>
  </r>
  <r>
    <s v="F1049"/>
    <x v="2"/>
    <s v="Zou"/>
    <x v="1"/>
    <x v="0"/>
    <x v="3"/>
    <n v="0.44"/>
    <n v="1618"/>
    <n v="1368"/>
    <n v="1.7"/>
    <x v="2"/>
    <n v="0.43"/>
    <x v="1"/>
    <n v="200"/>
    <n v="7"/>
    <n v="0.15439999999999998"/>
    <n v="15.44"/>
    <n v="13980"/>
    <n v="290"/>
    <s v="Export"/>
    <s v="Yes"/>
    <n v="378573"/>
    <n v="81.54856256352646"/>
    <n v="99.949051465661967"/>
    <n v="58451.671199999982"/>
    <n v="320121.32880000002"/>
    <n v="392553"/>
  </r>
  <r>
    <s v="F1125"/>
    <x v="3"/>
    <s v="Korhogo"/>
    <x v="2"/>
    <x v="0"/>
    <x v="5"/>
    <n v="2.3199999999999998"/>
    <n v="4825"/>
    <n v="3639"/>
    <n v="20.5"/>
    <x v="1"/>
    <n v="1.67"/>
    <x v="1"/>
    <n v="5443"/>
    <n v="14"/>
    <n v="0.24579999999999999"/>
    <n v="24.58"/>
    <n v="31628"/>
    <n v="221"/>
    <s v="Local Market"/>
    <s v="Yes"/>
    <n v="759106"/>
    <n v="72.40332971644068"/>
    <n v="99.311652211742512"/>
    <n v="186588.2548"/>
    <n v="572517.7452"/>
    <n v="790734"/>
  </r>
  <r>
    <s v="F1064"/>
    <x v="2"/>
    <s v="Ouémé"/>
    <x v="0"/>
    <x v="1"/>
    <x v="2"/>
    <n v="2.4"/>
    <n v="14449"/>
    <n v="12222"/>
    <n v="9.6999999999999993"/>
    <x v="0"/>
    <n v="0.42"/>
    <x v="1"/>
    <n v="1252"/>
    <n v="3"/>
    <n v="0.15410000000000001"/>
    <n v="15.41"/>
    <n v="27074"/>
    <n v="110"/>
    <s v="Local Market"/>
    <s v="No"/>
    <n v="1302650"/>
    <n v="82.867695476655314"/>
    <n v="99.905845122747266"/>
    <n v="200738.36499999999"/>
    <n v="1101911.635"/>
    <n v="1329724"/>
  </r>
  <r>
    <s v="F1254"/>
    <x v="2"/>
    <s v="Atlantique"/>
    <x v="3"/>
    <x v="1"/>
    <x v="7"/>
    <n v="3.25"/>
    <n v="49478"/>
    <n v="32343"/>
    <n v="43.7"/>
    <x v="1"/>
    <n v="2.8"/>
    <x v="1"/>
    <n v="8484"/>
    <n v="7"/>
    <n v="0.34630000000000005"/>
    <n v="34.630000000000003"/>
    <n v="122892"/>
    <n v="358"/>
    <s v="Local Market"/>
    <s v="Yes"/>
    <n v="11331631"/>
    <n v="64.668665685162082"/>
    <n v="99.92593318813887"/>
    <n v="3924143.8153000008"/>
    <n v="7407487.1846999992"/>
    <n v="11454523"/>
  </r>
  <r>
    <s v="F1191"/>
    <x v="4"/>
    <s v="Ashanti"/>
    <x v="2"/>
    <x v="1"/>
    <x v="0"/>
    <n v="1.69"/>
    <n v="9276"/>
    <n v="8207"/>
    <n v="7.6"/>
    <x v="0"/>
    <n v="0.5"/>
    <x v="0"/>
    <n v="960"/>
    <n v="3"/>
    <n v="0.1152"/>
    <n v="11.52"/>
    <n v="23449"/>
    <n v="264"/>
    <s v="Local Market"/>
    <s v="No"/>
    <n v="2120573"/>
    <n v="87.512301198401886"/>
    <n v="99.955224340048758"/>
    <n v="244290.00959999999"/>
    <n v="1876282.9904"/>
    <n v="2144022"/>
  </r>
  <r>
    <s v="F0066"/>
    <x v="0"/>
    <s v="Kara"/>
    <x v="0"/>
    <x v="1"/>
    <x v="3"/>
    <n v="1.49"/>
    <n v="2587"/>
    <n v="2154"/>
    <n v="4.4000000000000004"/>
    <x v="0"/>
    <n v="0.5"/>
    <x v="0"/>
    <n v="588"/>
    <n v="7"/>
    <n v="0.1671"/>
    <n v="16.71"/>
    <n v="28098"/>
    <n v="289"/>
    <s v="Local Market"/>
    <s v="Yes"/>
    <n v="587595"/>
    <n v="79.488945870750513"/>
    <n v="99.904497858510652"/>
    <n v="98187.124500000034"/>
    <n v="489407.87549999997"/>
    <n v="615693"/>
  </r>
  <r>
    <s v="F1240"/>
    <x v="0"/>
    <s v="Plateaux"/>
    <x v="0"/>
    <x v="0"/>
    <x v="6"/>
    <n v="5.66"/>
    <n v="105636"/>
    <n v="87688"/>
    <n v="15.4"/>
    <x v="4"/>
    <n v="1"/>
    <x v="2"/>
    <n v="2408"/>
    <n v="2"/>
    <n v="0.1699"/>
    <n v="16.989999999999998"/>
    <n v="134570"/>
    <n v="319"/>
    <s v="Local Market"/>
    <s v="No"/>
    <n v="27555770"/>
    <n v="82.606586546066254"/>
    <n v="99.991303826533013"/>
    <n v="4681725.3229999989"/>
    <n v="22874044.677000001"/>
    <n v="27690340"/>
  </r>
  <r>
    <s v="F1006"/>
    <x v="0"/>
    <s v="Central"/>
    <x v="1"/>
    <x v="0"/>
    <x v="5"/>
    <n v="0.54"/>
    <n v="1053"/>
    <n v="898"/>
    <n v="5.4"/>
    <x v="0"/>
    <n v="1.41"/>
    <x v="0"/>
    <n v="618"/>
    <n v="7"/>
    <n v="0.14630000000000001"/>
    <n v="14.63"/>
    <n v="5542"/>
    <n v="187"/>
    <s v="Local Market"/>
    <s v="No"/>
    <n v="160087"/>
    <n v="82.513492142076558"/>
    <n v="99.626876935802301"/>
    <n v="23420.728100000008"/>
    <n v="136666.27189999999"/>
    <n v="165629"/>
  </r>
  <r>
    <s v="F0479"/>
    <x v="3"/>
    <s v="Yamoussoukro"/>
    <x v="3"/>
    <x v="0"/>
    <x v="5"/>
    <n v="2.2599999999999998"/>
    <n v="2640"/>
    <n v="1776"/>
    <n v="90.9"/>
    <x v="0"/>
    <n v="2.67"/>
    <x v="2"/>
    <n v="12306"/>
    <n v="30"/>
    <n v="0.32700000000000001"/>
    <n v="32.700000000000003"/>
    <n v="22102"/>
    <n v="223"/>
    <s v="Local Market"/>
    <s v="No"/>
    <n v="357680"/>
    <n v="63.383372566367022"/>
    <n v="96.759720049923388"/>
    <n v="116961.35999999999"/>
    <n v="240718.64"/>
    <n v="379782"/>
  </r>
  <r>
    <s v="F0457"/>
    <x v="4"/>
    <s v="Eastern"/>
    <x v="0"/>
    <x v="0"/>
    <x v="6"/>
    <n v="0.89"/>
    <n v="9994"/>
    <n v="7900"/>
    <n v="2.2000000000000002"/>
    <x v="2"/>
    <n v="0.87"/>
    <x v="2"/>
    <n v="200"/>
    <n v="2"/>
    <n v="0.20949999999999999"/>
    <n v="20.95"/>
    <n v="30354"/>
    <n v="428"/>
    <s v="Processor"/>
    <s v="No"/>
    <n v="3316834"/>
    <n v="78.333134469889345"/>
    <n v="99.994024835175082"/>
    <n v="694876.72300000023"/>
    <n v="2621957.2769999998"/>
    <n v="3347188"/>
  </r>
  <r>
    <s v="F0561"/>
    <x v="0"/>
    <s v="Savanes"/>
    <x v="4"/>
    <x v="1"/>
    <x v="6"/>
    <n v="1.24"/>
    <n v="16053"/>
    <n v="13388"/>
    <n v="9.3000000000000007"/>
    <x v="0"/>
    <n v="1.1200000000000001"/>
    <x v="2"/>
    <n v="1181"/>
    <n v="1"/>
    <n v="0.16600000000000001"/>
    <n v="16.600000000000001"/>
    <n v="41868"/>
    <n v="288"/>
    <s v="Local Market"/>
    <s v="Yes"/>
    <n v="3774138"/>
    <n v="82.484961816097766"/>
    <n v="99.969051411344751"/>
    <n v="626506.90800000029"/>
    <n v="3147631.0919999997"/>
    <n v="3816006"/>
  </r>
  <r>
    <s v="F0209"/>
    <x v="0"/>
    <s v="Plateaux"/>
    <x v="0"/>
    <x v="1"/>
    <x v="7"/>
    <n v="1.19"/>
    <n v="15255"/>
    <n v="11424"/>
    <n v="1.8"/>
    <x v="2"/>
    <n v="0.13"/>
    <x v="2"/>
    <n v="200"/>
    <n v="2"/>
    <n v="0.25109999999999999"/>
    <n v="25.11"/>
    <n v="38748"/>
    <n v="453"/>
    <s v="Local Market"/>
    <s v="No"/>
    <n v="5084374"/>
    <n v="74.323580203633639"/>
    <n v="99.996096130445451"/>
    <n v="1276686.3114"/>
    <n v="3807687.6886"/>
    <n v="5123122"/>
  </r>
  <r>
    <s v="F0682"/>
    <x v="4"/>
    <s v="Eastern"/>
    <x v="0"/>
    <x v="0"/>
    <x v="6"/>
    <n v="1.1399999999999999"/>
    <n v="15080"/>
    <n v="12275"/>
    <n v="1"/>
    <x v="2"/>
    <n v="0.61"/>
    <x v="0"/>
    <n v="200"/>
    <n v="3"/>
    <n v="0.18600000000000003"/>
    <n v="18.600000000000001"/>
    <n v="22750"/>
    <n v="372"/>
    <s v="Local Market"/>
    <s v="Yes"/>
    <n v="4497687"/>
    <n v="80.990338279241584"/>
    <n v="99.995575648991448"/>
    <n v="836569.78200000012"/>
    <n v="3661117.2179999999"/>
    <n v="4520437"/>
  </r>
  <r>
    <s v="F0217"/>
    <x v="3"/>
    <s v="Yamoussoukro"/>
    <x v="2"/>
    <x v="0"/>
    <x v="1"/>
    <n v="0.62"/>
    <n v="6336"/>
    <n v="4865"/>
    <n v="2"/>
    <x v="2"/>
    <n v="1.07"/>
    <x v="0"/>
    <n v="200"/>
    <n v="5"/>
    <n v="0.2321"/>
    <n v="23.21"/>
    <n v="9605"/>
    <n v="316"/>
    <s v="Local Market"/>
    <s v="No"/>
    <n v="1512162"/>
    <n v="76.305321366542984"/>
    <n v="99.986857383554778"/>
    <n v="350972.80019999994"/>
    <n v="1161189.1998000001"/>
    <n v="1521767"/>
  </r>
  <r>
    <s v="F0645"/>
    <x v="2"/>
    <s v="Borgou"/>
    <x v="3"/>
    <x v="0"/>
    <x v="3"/>
    <n v="2.0499999999999998"/>
    <n v="7846"/>
    <n v="6846"/>
    <n v="5.2"/>
    <x v="2"/>
    <n v="1.36"/>
    <x v="0"/>
    <n v="200"/>
    <n v="7"/>
    <n v="0.12740000000000001"/>
    <n v="12.74"/>
    <n v="63132"/>
    <n v="332"/>
    <s v="Local Market"/>
    <s v="Yes"/>
    <n v="2186812"/>
    <n v="84.811539807212995"/>
    <n v="99.991110889871038"/>
    <n v="278599.8487999998"/>
    <n v="1908212.1512000002"/>
    <n v="2249944"/>
  </r>
  <r>
    <s v="F0060"/>
    <x v="1"/>
    <s v="Ogun"/>
    <x v="1"/>
    <x v="1"/>
    <x v="1"/>
    <n v="1.56"/>
    <n v="7179"/>
    <n v="5752"/>
    <n v="36.5"/>
    <x v="1"/>
    <n v="2.16"/>
    <x v="2"/>
    <n v="10741"/>
    <n v="1"/>
    <n v="0.19870000000000002"/>
    <n v="19.87"/>
    <n v="32741"/>
    <n v="318"/>
    <s v="Local Market"/>
    <s v="No"/>
    <n v="1767363"/>
    <n v="78.672564024078611"/>
    <n v="99.403312253069814"/>
    <n v="351175.0281"/>
    <n v="1416187.9719"/>
    <n v="1800104"/>
  </r>
  <r>
    <s v="F0320"/>
    <x v="0"/>
    <s v="Plateaux"/>
    <x v="2"/>
    <x v="1"/>
    <x v="7"/>
    <n v="2.76"/>
    <n v="35707"/>
    <n v="25209"/>
    <n v="57"/>
    <x v="1"/>
    <n v="3.11"/>
    <x v="1"/>
    <n v="13099"/>
    <n v="3"/>
    <n v="0.29399999999999998"/>
    <n v="29.4"/>
    <n v="90933"/>
    <n v="331"/>
    <s v="Local Market"/>
    <s v="No"/>
    <n v="8156706"/>
    <n v="69.82161120291515"/>
    <n v="99.841178790681795"/>
    <n v="2398071.5640000002"/>
    <n v="5758634.4359999998"/>
    <n v="8247639"/>
  </r>
  <r>
    <s v="F1223"/>
    <x v="2"/>
    <s v="Zou"/>
    <x v="3"/>
    <x v="0"/>
    <x v="7"/>
    <n v="3.06"/>
    <n v="48320"/>
    <n v="33422"/>
    <n v="23.2"/>
    <x v="1"/>
    <n v="2.06"/>
    <x v="0"/>
    <n v="4743"/>
    <n v="2"/>
    <n v="0.30829999999999996"/>
    <n v="30.83"/>
    <n v="68865"/>
    <n v="405"/>
    <s v="Local Market"/>
    <s v="Yes"/>
    <n v="13326943"/>
    <n v="68.814411740598246"/>
    <n v="99.964593401159533"/>
    <n v="4108696.5269000009"/>
    <n v="9218246.4730999991"/>
    <n v="13395808"/>
  </r>
  <r>
    <s v="F1175"/>
    <x v="4"/>
    <s v="Central"/>
    <x v="1"/>
    <x v="1"/>
    <x v="3"/>
    <n v="1.85"/>
    <n v="4004"/>
    <n v="2560"/>
    <n v="22.5"/>
    <x v="3"/>
    <n v="1.6"/>
    <x v="0"/>
    <n v="4346"/>
    <n v="30"/>
    <n v="0.3604"/>
    <n v="36.04"/>
    <n v="28277"/>
    <n v="328"/>
    <s v="Local Market"/>
    <s v="No"/>
    <n v="798661"/>
    <n v="61.77289900814813"/>
    <n v="99.47444669370617"/>
    <n v="287837.42440000002"/>
    <n v="510823.57559999998"/>
    <n v="826938"/>
  </r>
  <r>
    <s v="F1399"/>
    <x v="4"/>
    <s v="Northern"/>
    <x v="3"/>
    <x v="1"/>
    <x v="7"/>
    <n v="1.1499999999999999"/>
    <n v="21704"/>
    <n v="16056"/>
    <n v="25.8"/>
    <x v="1"/>
    <n v="1.94"/>
    <x v="0"/>
    <n v="7232"/>
    <n v="1"/>
    <n v="0.26019999999999999"/>
    <n v="26.02"/>
    <n v="36971"/>
    <n v="309"/>
    <s v="Local Market"/>
    <s v="No"/>
    <n v="4867488"/>
    <n v="73.42232083905688"/>
    <n v="99.852542349727059"/>
    <n v="1266520.3775999998"/>
    <n v="3600967.6224000002"/>
    <n v="4904459"/>
  </r>
  <r>
    <s v="F0684"/>
    <x v="2"/>
    <s v="Zou"/>
    <x v="1"/>
    <x v="1"/>
    <x v="0"/>
    <n v="1.19"/>
    <n v="10654"/>
    <n v="4261"/>
    <n v="27.7"/>
    <x v="0"/>
    <n v="0.81"/>
    <x v="0"/>
    <n v="3950"/>
    <n v="60"/>
    <n v="0.6"/>
    <n v="60"/>
    <n v="15771"/>
    <n v="246"/>
    <s v="Processor"/>
    <s v="No"/>
    <n v="1018003"/>
    <n v="39.389769911025041"/>
    <n v="99.617904880563827"/>
    <n v="610801.80000000005"/>
    <n v="407201.2"/>
    <n v="1033774"/>
  </r>
  <r>
    <s v="F0258"/>
    <x v="1"/>
    <s v="Katsina"/>
    <x v="2"/>
    <x v="1"/>
    <x v="2"/>
    <n v="1.86"/>
    <n v="17277"/>
    <n v="15336"/>
    <n v="1"/>
    <x v="2"/>
    <n v="0.68"/>
    <x v="0"/>
    <n v="200"/>
    <n v="3"/>
    <n v="0.11230000000000001"/>
    <n v="11.23"/>
    <n v="16924"/>
    <n v="111"/>
    <s v="Local Market"/>
    <s v="Yes"/>
    <n v="1668150"/>
    <n v="87.878440650084201"/>
    <n v="99.988131085044344"/>
    <n v="187333.24500000011"/>
    <n v="1480816.7549999999"/>
    <n v="1685074"/>
  </r>
  <r>
    <s v="F0872"/>
    <x v="3"/>
    <s v="Korhogo"/>
    <x v="4"/>
    <x v="0"/>
    <x v="0"/>
    <n v="7.2"/>
    <n v="43838"/>
    <n v="27083"/>
    <n v="22.7"/>
    <x v="0"/>
    <n v="1.37"/>
    <x v="1"/>
    <n v="3055"/>
    <n v="30"/>
    <n v="0.38219999999999998"/>
    <n v="38.22"/>
    <n v="133710"/>
    <n v="367"/>
    <s v="Local Market"/>
    <s v="Yes"/>
    <n v="9703302"/>
    <n v="60.940252747480642"/>
    <n v="99.968943821558824"/>
    <n v="3708602.0243999995"/>
    <n v="5994699.9756000005"/>
    <n v="9837012"/>
  </r>
  <r>
    <s v="F1139"/>
    <x v="3"/>
    <s v="Korhogo"/>
    <x v="3"/>
    <x v="0"/>
    <x v="3"/>
    <n v="1.37"/>
    <n v="4604"/>
    <n v="2749"/>
    <n v="23"/>
    <x v="1"/>
    <n v="1.1499999999999999"/>
    <x v="0"/>
    <n v="5222"/>
    <n v="30"/>
    <n v="0.40289999999999998"/>
    <n v="40.29"/>
    <n v="28576"/>
    <n v="312"/>
    <s v="Processor"/>
    <s v="Yes"/>
    <n v="815314"/>
    <n v="57.688086053869583"/>
    <n v="99.381198971429924"/>
    <n v="328490.01060000004"/>
    <n v="486823.98939999996"/>
    <n v="843890"/>
  </r>
  <r>
    <s v="F1157"/>
    <x v="4"/>
    <s v="Ashanti"/>
    <x v="3"/>
    <x v="0"/>
    <x v="2"/>
    <n v="0.86"/>
    <n v="7805"/>
    <n v="6104"/>
    <n v="35.4"/>
    <x v="1"/>
    <n v="2.27"/>
    <x v="0"/>
    <n v="8461"/>
    <n v="14"/>
    <n v="0.21789999999999998"/>
    <n v="21.79"/>
    <n v="6193"/>
    <n v="102"/>
    <s v="Local Market"/>
    <s v="No"/>
    <n v="601728"/>
    <n v="77.413260736181186"/>
    <n v="98.608207316411182"/>
    <n v="131116.53119999997"/>
    <n v="470611.46880000003"/>
    <n v="607921"/>
  </r>
  <r>
    <s v="F0803"/>
    <x v="2"/>
    <s v="Ouémé"/>
    <x v="1"/>
    <x v="0"/>
    <x v="6"/>
    <n v="1.38"/>
    <n v="13706"/>
    <n v="11264"/>
    <n v="6.7"/>
    <x v="0"/>
    <n v="0.16"/>
    <x v="2"/>
    <n v="847"/>
    <n v="1"/>
    <n v="0.17809999999999998"/>
    <n v="17.809999999999999"/>
    <n v="36345"/>
    <n v="232"/>
    <s v="Local Market"/>
    <s v="No"/>
    <n v="2549924"/>
    <n v="81.034978789909346"/>
    <n v="99.967250119767129"/>
    <n v="454141.46439999971"/>
    <n v="2095782.5356000003"/>
    <n v="2586269"/>
  </r>
  <r>
    <s v="F1009"/>
    <x v="3"/>
    <s v="Abidjan"/>
    <x v="0"/>
    <x v="1"/>
    <x v="2"/>
    <n v="0.9"/>
    <n v="5791"/>
    <n v="4350"/>
    <n v="19.3"/>
    <x v="1"/>
    <n v="1.78"/>
    <x v="1"/>
    <n v="5467"/>
    <n v="14"/>
    <n v="0.24879999999999999"/>
    <n v="24.88"/>
    <n v="8869"/>
    <n v="124"/>
    <s v="Processor"/>
    <s v="No"/>
    <n v="519670"/>
    <n v="73.859469972887524"/>
    <n v="98.965639243272491"/>
    <n v="129293.89600000001"/>
    <n v="390376.10399999999"/>
    <n v="528539"/>
  </r>
  <r>
    <s v="F0652"/>
    <x v="1"/>
    <s v="Enugu"/>
    <x v="2"/>
    <x v="0"/>
    <x v="3"/>
    <n v="1.05"/>
    <n v="3071"/>
    <n v="2777"/>
    <n v="9.3000000000000007"/>
    <x v="1"/>
    <n v="1.25"/>
    <x v="2"/>
    <n v="2813"/>
    <n v="3"/>
    <n v="9.5600000000000004E-2"/>
    <n v="9.56"/>
    <n v="19058"/>
    <n v="389"/>
    <s v="Local Market"/>
    <s v="No"/>
    <n v="1047580"/>
    <n v="88.824076397053162"/>
    <n v="99.736274162368105"/>
    <n v="100148.64800000004"/>
    <n v="947431.35199999996"/>
    <n v="1066638"/>
  </r>
  <r>
    <s v="F0627"/>
    <x v="3"/>
    <s v="Bouaké"/>
    <x v="4"/>
    <x v="0"/>
    <x v="6"/>
    <n v="0.23"/>
    <n v="3162"/>
    <n v="2722"/>
    <n v="23.1"/>
    <x v="0"/>
    <n v="2.14"/>
    <x v="1"/>
    <n v="3273"/>
    <n v="1"/>
    <n v="0.1391"/>
    <n v="13.91"/>
    <n v="4730"/>
    <n v="409"/>
    <s v="Local Market"/>
    <s v="Yes"/>
    <n v="1094163"/>
    <n v="85.719440081973403"/>
    <n v="99.702154804880919"/>
    <n v="152198.07330000005"/>
    <n v="941964.92669999995"/>
    <n v="1098893"/>
  </r>
  <r>
    <s v="F0786"/>
    <x v="3"/>
    <s v="Yamoussoukro"/>
    <x v="0"/>
    <x v="1"/>
    <x v="2"/>
    <n v="0.83"/>
    <n v="7296"/>
    <n v="5476"/>
    <n v="6.1"/>
    <x v="1"/>
    <n v="0.22"/>
    <x v="2"/>
    <n v="1348"/>
    <n v="14"/>
    <n v="0.24940000000000001"/>
    <n v="24.94"/>
    <n v="6565"/>
    <n v="125"/>
    <s v="Processor"/>
    <s v="No"/>
    <n v="669742"/>
    <n v="74.331382818749475"/>
    <n v="99.800682234547338"/>
    <n v="167033.65480000002"/>
    <n v="502708.34519999998"/>
    <n v="676307"/>
  </r>
  <r>
    <s v="F1162"/>
    <x v="2"/>
    <s v="Atlantique"/>
    <x v="3"/>
    <x v="1"/>
    <x v="7"/>
    <n v="2.88"/>
    <n v="46191"/>
    <n v="34292"/>
    <n v="26.3"/>
    <x v="1"/>
    <n v="1.6"/>
    <x v="2"/>
    <n v="6051"/>
    <n v="4"/>
    <n v="0.2576"/>
    <n v="25.76"/>
    <n v="67174"/>
    <n v="427"/>
    <s v="Local Market"/>
    <s v="No"/>
    <n v="14423033"/>
    <n v="73.895836679213758"/>
    <n v="99.958240762192005"/>
    <n v="3715373.3008000012"/>
    <n v="10707659.699199999"/>
    <n v="14490207"/>
  </r>
  <r>
    <s v="F0105"/>
    <x v="1"/>
    <s v="Rivers"/>
    <x v="0"/>
    <x v="0"/>
    <x v="1"/>
    <n v="1.32"/>
    <n v="12481"/>
    <n v="10538"/>
    <n v="26.2"/>
    <x v="0"/>
    <n v="1.76"/>
    <x v="0"/>
    <n v="4596"/>
    <n v="1"/>
    <n v="0.15560000000000002"/>
    <n v="15.56"/>
    <n v="24973"/>
    <n v="270"/>
    <s v="Export"/>
    <s v="Yes"/>
    <n v="2787239"/>
    <n v="83.690156062202988"/>
    <n v="99.836569931427647"/>
    <n v="433694.38840000005"/>
    <n v="2353544.6115999999"/>
    <n v="2812212"/>
  </r>
  <r>
    <s v="F0834"/>
    <x v="0"/>
    <s v="Kara"/>
    <x v="1"/>
    <x v="1"/>
    <x v="2"/>
    <n v="5.19"/>
    <n v="66847"/>
    <n v="51345"/>
    <n v="3.4"/>
    <x v="1"/>
    <n v="0.97"/>
    <x v="2"/>
    <n v="697"/>
    <n v="14"/>
    <n v="0.23190000000000002"/>
    <n v="23.19"/>
    <n v="42930"/>
    <n v="84"/>
    <s v="Local Market"/>
    <s v="No"/>
    <n v="4226224"/>
    <n v="76.037609662242218"/>
    <n v="99.983673580292489"/>
    <n v="980061.34560000012"/>
    <n v="3246162.6543999999"/>
    <n v="4269154"/>
  </r>
  <r>
    <s v="F0557"/>
    <x v="0"/>
    <s v="Central"/>
    <x v="1"/>
    <x v="1"/>
    <x v="6"/>
    <n v="1.44"/>
    <n v="14733"/>
    <n v="12036"/>
    <n v="15.5"/>
    <x v="0"/>
    <n v="0.63"/>
    <x v="1"/>
    <n v="2153"/>
    <n v="1"/>
    <n v="0.183"/>
    <n v="18.3"/>
    <n v="43433"/>
    <n v="244"/>
    <s v="Local Market"/>
    <s v="No"/>
    <n v="2861831"/>
    <n v="80.478604594969667"/>
    <n v="99.925893137422278"/>
    <n v="523715.07300000032"/>
    <n v="2338115.9269999997"/>
    <n v="2905264"/>
  </r>
  <r>
    <s v="F0503"/>
    <x v="2"/>
    <s v="Borgou"/>
    <x v="4"/>
    <x v="1"/>
    <x v="1"/>
    <n v="3.34"/>
    <n v="23620"/>
    <n v="18227"/>
    <n v="18.899999999999999"/>
    <x v="1"/>
    <n v="1.31"/>
    <x v="0"/>
    <n v="4272"/>
    <n v="3"/>
    <n v="0.22829999999999998"/>
    <n v="22.83"/>
    <n v="78104"/>
    <n v="271"/>
    <s v="Local Market"/>
    <s v="No"/>
    <n v="4807746"/>
    <n v="75.936379303498882"/>
    <n v="99.912563832291212"/>
    <n v="1097608.4117999999"/>
    <n v="3710137.5882000001"/>
    <n v="4885850"/>
  </r>
  <r>
    <s v="F0526"/>
    <x v="2"/>
    <s v="Mono"/>
    <x v="0"/>
    <x v="1"/>
    <x v="6"/>
    <n v="3.62"/>
    <n v="29418"/>
    <n v="24708"/>
    <n v="23.8"/>
    <x v="2"/>
    <n v="0.74"/>
    <x v="2"/>
    <n v="937"/>
    <n v="5"/>
    <n v="0.16010000000000002"/>
    <n v="16.010000000000002"/>
    <n v="57348"/>
    <n v="358"/>
    <s v="Local Market"/>
    <s v="No"/>
    <n v="8698725"/>
    <n v="83.439906536868747"/>
    <n v="99.989298855777008"/>
    <n v="1392665.8725000005"/>
    <n v="7306059.1274999995"/>
    <n v="8756073"/>
  </r>
  <r>
    <s v="F0585"/>
    <x v="0"/>
    <s v="Lomé"/>
    <x v="3"/>
    <x v="0"/>
    <x v="5"/>
    <n v="2.5099999999999998"/>
    <n v="3553"/>
    <n v="1421"/>
    <n v="22.7"/>
    <x v="0"/>
    <n v="2.0099999999999998"/>
    <x v="2"/>
    <n v="2905"/>
    <n v="60"/>
    <n v="0.6"/>
    <n v="60"/>
    <n v="24072"/>
    <n v="210"/>
    <s v="Local Market"/>
    <s v="Yes"/>
    <n v="268449"/>
    <n v="36.708338888490061"/>
    <n v="99.006908905685407"/>
    <n v="161069.4"/>
    <n v="107379.6"/>
    <n v="292521"/>
  </r>
  <r>
    <s v="F1076"/>
    <x v="1"/>
    <s v="Rivers"/>
    <x v="2"/>
    <x v="0"/>
    <x v="2"/>
    <n v="5.1100000000000003"/>
    <n v="62794"/>
    <n v="38166"/>
    <n v="2.8"/>
    <x v="0"/>
    <n v="0.69"/>
    <x v="0"/>
    <n v="384"/>
    <n v="30"/>
    <n v="0.39219999999999999"/>
    <n v="39.22"/>
    <n v="30207"/>
    <n v="90"/>
    <s v="Processor"/>
    <s v="No"/>
    <n v="3370000"/>
    <n v="60.240038327078324"/>
    <n v="99.988706569923536"/>
    <n v="1321714"/>
    <n v="2048286"/>
    <n v="3400207"/>
  </r>
  <r>
    <s v="F1315"/>
    <x v="1"/>
    <s v="Lagos"/>
    <x v="4"/>
    <x v="0"/>
    <x v="7"/>
    <n v="3.8"/>
    <n v="105798"/>
    <n v="78618"/>
    <n v="17"/>
    <x v="0"/>
    <n v="1.54"/>
    <x v="2"/>
    <n v="2703"/>
    <n v="1"/>
    <n v="0.25690000000000002"/>
    <n v="25.69"/>
    <n v="96163"/>
    <n v="379"/>
    <s v="Local Market"/>
    <s v="Yes"/>
    <n v="29399394"/>
    <n v="74.067730544637627"/>
    <n v="99.990835907930133"/>
    <n v="7552704.318599999"/>
    <n v="21846689.681400001"/>
    <n v="29495557"/>
  </r>
  <r>
    <s v="F0599"/>
    <x v="0"/>
    <s v="Plateaux"/>
    <x v="4"/>
    <x v="0"/>
    <x v="7"/>
    <n v="3.22"/>
    <n v="94954"/>
    <n v="63998"/>
    <n v="45.7"/>
    <x v="1"/>
    <n v="1.41"/>
    <x v="0"/>
    <n v="8586"/>
    <n v="4"/>
    <n v="0.32600000000000001"/>
    <n v="32.6"/>
    <n v="75042"/>
    <n v="433"/>
    <s v="Processor"/>
    <s v="No"/>
    <n v="27350395"/>
    <n v="67.215578843830258"/>
    <n v="99.968693297393955"/>
    <n v="8916228.7700000033"/>
    <n v="18434166.229999997"/>
    <n v="27425437"/>
  </r>
  <r>
    <s v="F1488"/>
    <x v="4"/>
    <s v="Northern"/>
    <x v="0"/>
    <x v="0"/>
    <x v="4"/>
    <n v="4.8099999999999996"/>
    <n v="7694"/>
    <n v="6871"/>
    <n v="4.5999999999999996"/>
    <x v="2"/>
    <n v="1.03"/>
    <x v="2"/>
    <n v="200"/>
    <n v="3"/>
    <n v="0.1069"/>
    <n v="10.69"/>
    <n v="103501"/>
    <n v="253"/>
    <s v="Local Market"/>
    <s v="Yes"/>
    <n v="1617279"/>
    <n v="83.938206795755406"/>
    <n v="99.988377363753642"/>
    <n v="172887.12510000006"/>
    <n v="1444391.8748999999"/>
    <n v="1720780"/>
  </r>
  <r>
    <s v="F0674"/>
    <x v="0"/>
    <s v="Lomé"/>
    <x v="4"/>
    <x v="1"/>
    <x v="5"/>
    <n v="1.0900000000000001"/>
    <n v="2083"/>
    <n v="1323"/>
    <n v="30.9"/>
    <x v="2"/>
    <n v="1.75"/>
    <x v="2"/>
    <n v="910"/>
    <n v="30"/>
    <n v="0.36450000000000005"/>
    <n v="36.450000000000003"/>
    <n v="12974"/>
    <n v="213"/>
    <s v="Export"/>
    <s v="Yes"/>
    <n v="265098"/>
    <n v="60.584948862165191"/>
    <n v="99.67274662677292"/>
    <n v="96628.22100000002"/>
    <n v="168469.77899999998"/>
    <n v="278072"/>
  </r>
  <r>
    <s v="F0453"/>
    <x v="3"/>
    <s v="Abidjan"/>
    <x v="0"/>
    <x v="0"/>
    <x v="5"/>
    <n v="0.33"/>
    <n v="480"/>
    <n v="406"/>
    <n v="2"/>
    <x v="2"/>
    <n v="1.39"/>
    <x v="0"/>
    <n v="200"/>
    <n v="7"/>
    <n v="0.15340000000000001"/>
    <n v="15.34"/>
    <n v="3138"/>
    <n v="250"/>
    <s v="Local Market"/>
    <s v="No"/>
    <n v="97147"/>
    <n v="82.010919080620241"/>
    <n v="99.800568380116673"/>
    <n v="14902.349799999996"/>
    <n v="82244.650200000004"/>
    <n v="100285"/>
  </r>
  <r>
    <s v="F0104"/>
    <x v="3"/>
    <s v="Yamoussoukro"/>
    <x v="0"/>
    <x v="1"/>
    <x v="7"/>
    <n v="1.21"/>
    <n v="21183"/>
    <n v="14586"/>
    <n v="5"/>
    <x v="2"/>
    <n v="1.02"/>
    <x v="0"/>
    <n v="227"/>
    <n v="4"/>
    <n v="0.31140000000000001"/>
    <n v="31.14"/>
    <n v="41327"/>
    <n v="410"/>
    <s v="Local Market"/>
    <s v="Yes"/>
    <n v="5878904"/>
    <n v="68.379313145044506"/>
    <n v="99.996165690156346"/>
    <n v="1830690.7056"/>
    <n v="4048213.2944"/>
    <n v="5920231"/>
  </r>
  <r>
    <s v="F0504"/>
    <x v="1"/>
    <s v="Katsina"/>
    <x v="0"/>
    <x v="0"/>
    <x v="3"/>
    <n v="0.84"/>
    <n v="3105"/>
    <n v="2711"/>
    <n v="59.8"/>
    <x v="1"/>
    <n v="2.69"/>
    <x v="2"/>
    <n v="16054"/>
    <n v="7"/>
    <n v="0.12659999999999999"/>
    <n v="12.66"/>
    <n v="19066"/>
    <n v="387"/>
    <s v="Processor"/>
    <s v="No"/>
    <n v="1003546"/>
    <n v="85.711597008445025"/>
    <n v="98.430098610225585"/>
    <n v="127048.9236000001"/>
    <n v="876497.0763999999"/>
    <n v="1022612"/>
  </r>
  <r>
    <s v="F0146"/>
    <x v="0"/>
    <s v="Kara"/>
    <x v="3"/>
    <x v="0"/>
    <x v="5"/>
    <n v="0.7"/>
    <n v="954"/>
    <n v="865"/>
    <n v="30.2"/>
    <x v="0"/>
    <n v="1.96"/>
    <x v="0"/>
    <n v="3210"/>
    <n v="3"/>
    <n v="9.3000000000000013E-2"/>
    <n v="9.3000000000000007"/>
    <n v="10542"/>
    <n v="195"/>
    <s v="Local Market"/>
    <s v="No"/>
    <n v="153237"/>
    <n v="84.861892550326971"/>
    <n v="98.040041763596065"/>
    <n v="14251.040999999997"/>
    <n v="138985.959"/>
    <n v="163779"/>
  </r>
  <r>
    <s v="F0138"/>
    <x v="4"/>
    <s v="Northern"/>
    <x v="4"/>
    <x v="0"/>
    <x v="7"/>
    <n v="2.94"/>
    <n v="77166"/>
    <n v="59232"/>
    <n v="3.5"/>
    <x v="1"/>
    <n v="1.22"/>
    <x v="2"/>
    <n v="799"/>
    <n v="2"/>
    <n v="0.2324"/>
    <n v="23.24"/>
    <n v="102920"/>
    <n v="378"/>
    <s v="Processor"/>
    <s v="No"/>
    <n v="22062081"/>
    <n v="76.40357596013645"/>
    <n v="99.996395217848175"/>
    <n v="5127227.6243999973"/>
    <n v="16934853.375600003"/>
    <n v="22165001"/>
  </r>
  <r>
    <s v="F0500"/>
    <x v="4"/>
    <s v="Greater Accra"/>
    <x v="0"/>
    <x v="0"/>
    <x v="1"/>
    <n v="2.89"/>
    <n v="23123"/>
    <n v="17478"/>
    <n v="1.6"/>
    <x v="2"/>
    <n v="1.33"/>
    <x v="0"/>
    <n v="200"/>
    <n v="4"/>
    <n v="0.24410000000000001"/>
    <n v="24.41"/>
    <n v="67563"/>
    <n v="257"/>
    <s v="Local Market"/>
    <s v="No"/>
    <n v="4379165"/>
    <n v="74.441495488368076"/>
    <n v="99.995502310912656"/>
    <n v="1068954.1765000001"/>
    <n v="3310210.8234999999"/>
    <n v="4446728"/>
  </r>
  <r>
    <s v="F1066"/>
    <x v="3"/>
    <s v="Sassandra"/>
    <x v="1"/>
    <x v="1"/>
    <x v="0"/>
    <n v="1.1100000000000001"/>
    <n v="11484"/>
    <n v="10484"/>
    <n v="26.1"/>
    <x v="0"/>
    <n v="1.17"/>
    <x v="0"/>
    <n v="3725"/>
    <n v="1"/>
    <n v="8.6999999999999994E-2"/>
    <n v="8.6999999999999993"/>
    <n v="12345"/>
    <n v="265"/>
    <s v="Local Market"/>
    <s v="No"/>
    <n v="2734408"/>
    <n v="90.889661502144534"/>
    <n v="99.864385330606723"/>
    <n v="237893.49599999981"/>
    <n v="2496514.5040000002"/>
    <n v="2746753"/>
  </r>
  <r>
    <s v="F0104"/>
    <x v="4"/>
    <s v="Eastern"/>
    <x v="3"/>
    <x v="0"/>
    <x v="2"/>
    <n v="3.13"/>
    <n v="35830"/>
    <n v="23432"/>
    <n v="22.8"/>
    <x v="1"/>
    <n v="1.65"/>
    <x v="2"/>
    <n v="6306"/>
    <n v="30"/>
    <n v="0.34600000000000003"/>
    <n v="34.6"/>
    <n v="30244"/>
    <n v="87"/>
    <s v="Local Market"/>
    <s v="Yes"/>
    <n v="1981649"/>
    <n v="64.416867398017672"/>
    <n v="99.686563848077398"/>
    <n v="685650.55400000024"/>
    <n v="1295998.4459999998"/>
    <n v="2011893"/>
  </r>
  <r>
    <s v="F0724"/>
    <x v="3"/>
    <s v="Abidjan"/>
    <x v="2"/>
    <x v="0"/>
    <x v="4"/>
    <n v="2.27"/>
    <n v="6360"/>
    <n v="5557"/>
    <n v="88.2"/>
    <x v="0"/>
    <n v="3.45"/>
    <x v="0"/>
    <n v="13797"/>
    <n v="3"/>
    <n v="0.12619999999999998"/>
    <n v="12.62"/>
    <n v="28587"/>
    <n v="259"/>
    <s v="Local Market"/>
    <s v="No"/>
    <n v="1382487"/>
    <n v="85.609765370207384"/>
    <n v="99.022234128047145"/>
    <n v="174469.85939999996"/>
    <n v="1208017.1406"/>
    <n v="1411074"/>
  </r>
  <r>
    <s v="F1254"/>
    <x v="2"/>
    <s v="Mono"/>
    <x v="2"/>
    <x v="0"/>
    <x v="5"/>
    <n v="0.91"/>
    <n v="1179"/>
    <n v="912"/>
    <n v="27.3"/>
    <x v="3"/>
    <n v="2.14"/>
    <x v="1"/>
    <n v="4463"/>
    <n v="14"/>
    <n v="0.22579999999999997"/>
    <n v="22.58"/>
    <n v="12062"/>
    <n v="175"/>
    <s v="Local Market"/>
    <s v="No"/>
    <n v="141479"/>
    <n v="71.337976045486229"/>
    <n v="97.093284529864988"/>
    <n v="31945.958199999994"/>
    <n v="109533.04180000001"/>
    <n v="153541"/>
  </r>
  <r>
    <s v="F0048"/>
    <x v="0"/>
    <s v="Plateaux"/>
    <x v="0"/>
    <x v="1"/>
    <x v="4"/>
    <n v="1.78"/>
    <n v="2281"/>
    <n v="1445"/>
    <n v="50.9"/>
    <x v="1"/>
    <n v="2.72"/>
    <x v="0"/>
    <n v="9658"/>
    <n v="30"/>
    <n v="0.36649999999999999"/>
    <n v="36.65"/>
    <n v="42101"/>
    <n v="225"/>
    <s v="Local Market"/>
    <s v="No"/>
    <n v="270115"/>
    <n v="54.807521875880795"/>
    <n v="96.90662874420272"/>
    <n v="98997.147500000021"/>
    <n v="171117.85249999998"/>
    <n v="312216"/>
  </r>
  <r>
    <s v="F0583"/>
    <x v="3"/>
    <s v="Abidjan"/>
    <x v="3"/>
    <x v="0"/>
    <x v="6"/>
    <n v="1.18"/>
    <n v="20166"/>
    <n v="16729"/>
    <n v="22.4"/>
    <x v="0"/>
    <n v="1.66"/>
    <x v="2"/>
    <n v="3941"/>
    <n v="1"/>
    <n v="0.1704"/>
    <n v="17.04"/>
    <n v="18838"/>
    <n v="368"/>
    <s v="Export"/>
    <s v="No"/>
    <n v="6071931"/>
    <n v="82.703414915259472"/>
    <n v="99.935295526722484"/>
    <n v="1034657.0423999997"/>
    <n v="5037273.9576000003"/>
    <n v="6090769"/>
  </r>
  <r>
    <s v="F0925"/>
    <x v="4"/>
    <s v="Greater Accra"/>
    <x v="0"/>
    <x v="1"/>
    <x v="7"/>
    <n v="0.3"/>
    <n v="4243"/>
    <n v="2878"/>
    <n v="34.700000000000003"/>
    <x v="0"/>
    <n v="2.2200000000000002"/>
    <x v="2"/>
    <n v="4744"/>
    <n v="7"/>
    <n v="0.32159999999999994"/>
    <n v="32.159999999999997"/>
    <n v="10602"/>
    <n v="477"/>
    <s v="Local Market"/>
    <s v="No"/>
    <n v="1343732"/>
    <n v="67.308934782705009"/>
    <n v="99.649717130338601"/>
    <n v="432144.2111999999"/>
    <n v="911587.7888000001"/>
    <n v="1354334"/>
  </r>
  <r>
    <s v="F0345"/>
    <x v="4"/>
    <s v="Ashanti"/>
    <x v="1"/>
    <x v="0"/>
    <x v="3"/>
    <n v="0.63"/>
    <n v="2370"/>
    <n v="1855"/>
    <n v="55.4"/>
    <x v="4"/>
    <n v="1.26"/>
    <x v="2"/>
    <n v="9809"/>
    <n v="14"/>
    <n v="0.217"/>
    <n v="21.7"/>
    <n v="17100"/>
    <n v="364"/>
    <s v="Local Market"/>
    <s v="Yes"/>
    <n v="641559"/>
    <n v="76.267187877186842"/>
    <n v="98.510762017978962"/>
    <n v="139218.30299999996"/>
    <n v="502340.69700000004"/>
    <n v="658659"/>
  </r>
  <r>
    <s v="F0325"/>
    <x v="2"/>
    <s v="Atlantique"/>
    <x v="3"/>
    <x v="1"/>
    <x v="4"/>
    <n v="0.28000000000000003"/>
    <n v="532"/>
    <n v="326"/>
    <n v="26.3"/>
    <x v="2"/>
    <n v="1.43"/>
    <x v="2"/>
    <n v="768"/>
    <n v="30"/>
    <n v="0.38719999999999999"/>
    <n v="38.72"/>
    <n v="4792"/>
    <n v="200"/>
    <s v="Local Market"/>
    <s v="No"/>
    <n v="58988"/>
    <n v="56.67583317654438"/>
    <n v="98.795860771401692"/>
    <n v="22840.153599999998"/>
    <n v="36147.846400000002"/>
    <n v="63780"/>
  </r>
  <r>
    <s v="F0753"/>
    <x v="1"/>
    <s v="Rivers"/>
    <x v="1"/>
    <x v="0"/>
    <x v="6"/>
    <n v="0.28000000000000003"/>
    <n v="2729"/>
    <n v="2228"/>
    <n v="10.8"/>
    <x v="1"/>
    <n v="1.74"/>
    <x v="0"/>
    <n v="2502"/>
    <n v="1"/>
    <n v="0.18329999999999999"/>
    <n v="18.329999999999998"/>
    <n v="8096"/>
    <n v="371"/>
    <s v="Local Market"/>
    <s v="Yes"/>
    <n v="807725"/>
    <n v="80.859527702768133"/>
    <n v="99.693315077694749"/>
    <n v="148055.99250000005"/>
    <n v="659669.00749999995"/>
    <n v="815821"/>
  </r>
  <r>
    <s v="F0662"/>
    <x v="4"/>
    <s v="Central"/>
    <x v="3"/>
    <x v="0"/>
    <x v="4"/>
    <n v="0.8"/>
    <n v="1409"/>
    <n v="873"/>
    <n v="29.8"/>
    <x v="1"/>
    <n v="1.76"/>
    <x v="1"/>
    <n v="6518"/>
    <n v="30"/>
    <n v="0.38020000000000004"/>
    <n v="38.020000000000003"/>
    <n v="17994"/>
    <n v="200"/>
    <s v="Local Market"/>
    <s v="No"/>
    <n v="148342"/>
    <n v="55.275088736052311"/>
    <n v="96.081425548287797"/>
    <n v="56399.628400000016"/>
    <n v="91942.371599999984"/>
    <n v="166336"/>
  </r>
  <r>
    <s v="F0938"/>
    <x v="0"/>
    <s v="Savanes"/>
    <x v="4"/>
    <x v="0"/>
    <x v="4"/>
    <n v="0.25"/>
    <n v="568"/>
    <n v="484"/>
    <n v="19.899999999999999"/>
    <x v="0"/>
    <n v="0.66"/>
    <x v="2"/>
    <n v="2402"/>
    <n v="7"/>
    <n v="0.1472"/>
    <n v="14.72"/>
    <n v="2756"/>
    <n v="226"/>
    <s v="Processor"/>
    <s v="No"/>
    <n v="103133"/>
    <n v="83.060395697381225"/>
    <n v="97.731586850381063"/>
    <n v="15181.177599999995"/>
    <n v="87951.822400000005"/>
    <n v="105889"/>
  </r>
  <r>
    <s v="F1190"/>
    <x v="3"/>
    <s v="Sassandra"/>
    <x v="2"/>
    <x v="0"/>
    <x v="1"/>
    <n v="4.32"/>
    <n v="49949"/>
    <n v="42291"/>
    <n v="5.9"/>
    <x v="2"/>
    <n v="1"/>
    <x v="2"/>
    <n v="242"/>
    <n v="1"/>
    <n v="0.15329999999999999"/>
    <n v="15.33"/>
    <n v="85715"/>
    <n v="261"/>
    <s v="Local Market"/>
    <s v="Yes"/>
    <n v="10841615"/>
    <n v="84.005840589604247"/>
    <n v="99.99778536934457"/>
    <n v="1662019.5794999991"/>
    <n v="9179595.4205000009"/>
    <n v="10927330"/>
  </r>
  <r>
    <s v="F1291"/>
    <x v="2"/>
    <s v="Ouémé"/>
    <x v="1"/>
    <x v="0"/>
    <x v="0"/>
    <n v="3.53"/>
    <n v="23040"/>
    <n v="18844"/>
    <n v="18.600000000000001"/>
    <x v="1"/>
    <n v="1.93"/>
    <x v="0"/>
    <n v="4100"/>
    <n v="14"/>
    <n v="0.18210000000000001"/>
    <n v="18.21"/>
    <n v="47154"/>
    <n v="259"/>
    <s v="Export"/>
    <s v="Yes"/>
    <n v="4780537"/>
    <n v="80.991124168883204"/>
    <n v="99.915073272088037"/>
    <n v="870535.78770000022"/>
    <n v="3910001.2122999998"/>
    <n v="4827691"/>
  </r>
  <r>
    <s v="F0133"/>
    <x v="2"/>
    <s v="Atlantique"/>
    <x v="1"/>
    <x v="0"/>
    <x v="3"/>
    <n v="5.41"/>
    <n v="13480"/>
    <n v="5392"/>
    <n v="25.5"/>
    <x v="1"/>
    <n v="1.26"/>
    <x v="2"/>
    <n v="5106"/>
    <n v="60"/>
    <n v="0.6"/>
    <n v="60"/>
    <n v="153150"/>
    <n v="289"/>
    <s v="Local Market"/>
    <s v="No"/>
    <n v="1384450"/>
    <n v="36.015868886576484"/>
    <n v="99.667924037460978"/>
    <n v="830670"/>
    <n v="553780"/>
    <n v="1537600"/>
  </r>
  <r>
    <s v="F0125"/>
    <x v="4"/>
    <s v="Ashanti"/>
    <x v="2"/>
    <x v="0"/>
    <x v="1"/>
    <n v="3.95"/>
    <n v="43251"/>
    <n v="31776"/>
    <n v="8.4"/>
    <x v="1"/>
    <n v="1.35"/>
    <x v="0"/>
    <n v="2304"/>
    <n v="3"/>
    <n v="0.26530000000000004"/>
    <n v="26.53"/>
    <n v="54519"/>
    <n v="245"/>
    <s v="Local Market"/>
    <s v="No"/>
    <n v="7650446"/>
    <n v="72.950138984408099"/>
    <n v="99.970097203556406"/>
    <n v="2029663.3238000004"/>
    <n v="5620782.6761999996"/>
    <n v="7704965"/>
  </r>
  <r>
    <s v="F1389"/>
    <x v="1"/>
    <s v="Kano"/>
    <x v="4"/>
    <x v="1"/>
    <x v="5"/>
    <n v="1.38"/>
    <n v="2459"/>
    <n v="1887"/>
    <n v="1"/>
    <x v="0"/>
    <n v="0.6"/>
    <x v="1"/>
    <n v="200"/>
    <n v="14"/>
    <n v="0.2324"/>
    <n v="23.24"/>
    <n v="20429"/>
    <n v="203"/>
    <s v="Processor"/>
    <s v="Yes"/>
    <n v="358602"/>
    <n v="72.622792119905768"/>
    <n v="99.947233867414539"/>
    <n v="83339.104799999972"/>
    <n v="275262.89520000003"/>
    <n v="379031"/>
  </r>
  <r>
    <s v="F1466"/>
    <x v="2"/>
    <s v="Ouémé"/>
    <x v="4"/>
    <x v="0"/>
    <x v="3"/>
    <n v="1.06"/>
    <n v="2126"/>
    <n v="1774"/>
    <n v="22.6"/>
    <x v="4"/>
    <n v="0.91"/>
    <x v="0"/>
    <n v="3752"/>
    <n v="14"/>
    <n v="0.16539999999999999"/>
    <n v="16.54"/>
    <n v="33381"/>
    <n v="316"/>
    <s v="Local Market"/>
    <s v="No"/>
    <n v="517846"/>
    <n v="78.405860308003767"/>
    <n v="99.319336679807051"/>
    <n v="85651.728400000022"/>
    <n v="432194.27159999998"/>
    <n v="551227"/>
  </r>
  <r>
    <s v="F1195"/>
    <x v="4"/>
    <s v="Greater Accra"/>
    <x v="2"/>
    <x v="1"/>
    <x v="7"/>
    <n v="6.27"/>
    <n v="133206"/>
    <n v="94443"/>
    <n v="1"/>
    <x v="1"/>
    <n v="0.11"/>
    <x v="1"/>
    <n v="269"/>
    <n v="3"/>
    <n v="0.29100000000000004"/>
    <n v="29.1"/>
    <n v="127860"/>
    <n v="335"/>
    <s v="Local Market"/>
    <s v="Yes"/>
    <n v="31193892"/>
    <n v="70.610575768558533"/>
    <n v="99.999141171924222"/>
    <n v="9077422.5720000006"/>
    <n v="22116469.427999999"/>
    <n v="31321752"/>
  </r>
  <r>
    <s v="F0380"/>
    <x v="0"/>
    <s v="Lomé"/>
    <x v="0"/>
    <x v="0"/>
    <x v="0"/>
    <n v="1.61"/>
    <n v="10020"/>
    <n v="7854"/>
    <n v="13.9"/>
    <x v="0"/>
    <n v="1.59"/>
    <x v="0"/>
    <n v="1853"/>
    <n v="14"/>
    <n v="0.21609999999999999"/>
    <n v="21.61"/>
    <n v="19664"/>
    <n v="227"/>
    <s v="Local Market"/>
    <s v="No"/>
    <n v="1743513"/>
    <n v="77.515748033237728"/>
    <n v="99.89490561639586"/>
    <n v="376773.15929999994"/>
    <n v="1366739.8407000001"/>
    <n v="1763177"/>
  </r>
  <r>
    <s v="F0167"/>
    <x v="2"/>
    <s v="Mono"/>
    <x v="2"/>
    <x v="0"/>
    <x v="2"/>
    <n v="1.77"/>
    <n v="24110"/>
    <n v="18002"/>
    <n v="1"/>
    <x v="2"/>
    <n v="0.73"/>
    <x v="1"/>
    <n v="200"/>
    <n v="14"/>
    <n v="0.25329999999999997"/>
    <n v="25.33"/>
    <n v="12581"/>
    <n v="78"/>
    <s v="Processor"/>
    <s v="No"/>
    <n v="1377334"/>
    <n v="73.994114589741102"/>
    <n v="99.985610630865921"/>
    <n v="348878.70219999994"/>
    <n v="1028455.2978000001"/>
    <n v="1389915"/>
  </r>
  <r>
    <s v="F0679"/>
    <x v="0"/>
    <s v="Savanes"/>
    <x v="1"/>
    <x v="0"/>
    <x v="7"/>
    <n v="1.0900000000000001"/>
    <n v="18866"/>
    <n v="13292"/>
    <n v="55.3"/>
    <x v="3"/>
    <n v="2.63"/>
    <x v="0"/>
    <n v="7768"/>
    <n v="4"/>
    <n v="0.2954"/>
    <n v="29.54"/>
    <n v="33248"/>
    <n v="332"/>
    <s v="Local Market"/>
    <s v="No"/>
    <n v="4327799"/>
    <n v="69.922823014748531"/>
    <n v="99.821877636264873"/>
    <n v="1278431.8245999999"/>
    <n v="3049367.1754000001"/>
    <n v="4361047"/>
  </r>
  <r>
    <s v="F1279"/>
    <x v="3"/>
    <s v="Bouaké"/>
    <x v="1"/>
    <x v="0"/>
    <x v="5"/>
    <n v="3.02"/>
    <n v="3151"/>
    <n v="2992"/>
    <n v="41.5"/>
    <x v="2"/>
    <n v="1.2"/>
    <x v="2"/>
    <n v="1663"/>
    <n v="1"/>
    <n v="5.04E-2"/>
    <n v="5.04"/>
    <n v="44513"/>
    <n v="236"/>
    <s v="Local Market"/>
    <s v="Yes"/>
    <n v="652875"/>
    <n v="88.898876952284809"/>
    <n v="99.761538770383211"/>
    <n v="32904.900000000023"/>
    <n v="619970.1"/>
    <n v="697388"/>
  </r>
  <r>
    <s v="F0016"/>
    <x v="1"/>
    <s v="Rivers"/>
    <x v="1"/>
    <x v="0"/>
    <x v="2"/>
    <n v="1.21"/>
    <n v="17158"/>
    <n v="10564"/>
    <n v="25.3"/>
    <x v="1"/>
    <n v="0.92"/>
    <x v="1"/>
    <n v="7548"/>
    <n v="30"/>
    <n v="0.38429999999999997"/>
    <n v="38.43"/>
    <n v="14016"/>
    <n v="89"/>
    <s v="Local Market"/>
    <s v="No"/>
    <n v="909231"/>
    <n v="60.635293339702166"/>
    <n v="99.182450633470793"/>
    <n v="349417.47329999995"/>
    <n v="559813.52670000005"/>
    <n v="923247"/>
  </r>
  <r>
    <s v="F1332"/>
    <x v="3"/>
    <s v="Bouaké"/>
    <x v="1"/>
    <x v="0"/>
    <x v="5"/>
    <n v="3.28"/>
    <n v="4010"/>
    <n v="3444"/>
    <n v="29.7"/>
    <x v="1"/>
    <n v="1.1000000000000001"/>
    <x v="1"/>
    <n v="7304"/>
    <n v="7"/>
    <n v="0.14099999999999999"/>
    <n v="14.1"/>
    <n v="46760"/>
    <n v="171"/>
    <s v="Export"/>
    <s v="Yes"/>
    <n v="528971"/>
    <n v="78.923332076959554"/>
    <n v="98.731351968193479"/>
    <n v="74584.911000000022"/>
    <n v="454386.08899999998"/>
    <n v="575731"/>
  </r>
  <r>
    <s v="F0469"/>
    <x v="1"/>
    <s v="Katsina"/>
    <x v="1"/>
    <x v="0"/>
    <x v="0"/>
    <n v="0.68"/>
    <n v="6524"/>
    <n v="5455"/>
    <n v="80.8"/>
    <x v="1"/>
    <n v="2.62"/>
    <x v="0"/>
    <n v="19906"/>
    <n v="7"/>
    <n v="0.1638"/>
    <n v="16.38"/>
    <n v="9423"/>
    <n v="270"/>
    <s v="Export"/>
    <s v="No"/>
    <n v="1428793"/>
    <n v="83.072132878510601"/>
    <n v="98.615924172725101"/>
    <n v="234036.29339999985"/>
    <n v="1194756.7066000002"/>
    <n v="1438216"/>
  </r>
  <r>
    <s v="F0330"/>
    <x v="4"/>
    <s v="Northern"/>
    <x v="0"/>
    <x v="0"/>
    <x v="3"/>
    <n v="0.33"/>
    <n v="951"/>
    <n v="744"/>
    <n v="47.3"/>
    <x v="0"/>
    <n v="2.12"/>
    <x v="2"/>
    <n v="7125"/>
    <n v="14"/>
    <n v="0.21710000000000002"/>
    <n v="21.71"/>
    <n v="6379"/>
    <n v="390"/>
    <s v="Local Market"/>
    <s v="No"/>
    <n v="273755"/>
    <n v="76.50723921409039"/>
    <n v="97.456574353702152"/>
    <n v="59432.210500000016"/>
    <n v="214322.78949999998"/>
    <n v="280134"/>
  </r>
  <r>
    <s v="F0580"/>
    <x v="0"/>
    <s v="Plateaux"/>
    <x v="4"/>
    <x v="0"/>
    <x v="2"/>
    <n v="1.43"/>
    <n v="15964"/>
    <n v="14519"/>
    <n v="8.8000000000000007"/>
    <x v="2"/>
    <n v="1"/>
    <x v="2"/>
    <n v="263"/>
    <n v="1"/>
    <n v="9.0500000000000011E-2"/>
    <n v="9.0500000000000007"/>
    <n v="18248"/>
    <n v="109"/>
    <s v="Local Market"/>
    <s v="Yes"/>
    <n v="1548235"/>
    <n v="89.890521154714094"/>
    <n v="99.983210797691385"/>
    <n v="140115.26750000007"/>
    <n v="1408119.7324999999"/>
    <n v="1566483"/>
  </r>
  <r>
    <s v="F1349"/>
    <x v="2"/>
    <s v="Zou"/>
    <x v="3"/>
    <x v="0"/>
    <x v="1"/>
    <n v="3.11"/>
    <n v="28227"/>
    <n v="22621"/>
    <n v="45.2"/>
    <x v="3"/>
    <n v="1.94"/>
    <x v="0"/>
    <n v="6642"/>
    <n v="2"/>
    <n v="0.1986"/>
    <n v="19.86"/>
    <n v="35096"/>
    <n v="198"/>
    <s v="Local Market"/>
    <s v="No"/>
    <n v="4392431"/>
    <n v="79.504748438575305"/>
    <n v="99.849983975252997"/>
    <n v="872336.7966"/>
    <n v="3520094.2034"/>
    <n v="4427527"/>
  </r>
  <r>
    <s v="F0433"/>
    <x v="0"/>
    <s v="Kara"/>
    <x v="2"/>
    <x v="0"/>
    <x v="0"/>
    <n v="1.1499999999999999"/>
    <n v="14275"/>
    <n v="12927"/>
    <n v="1.6"/>
    <x v="2"/>
    <n v="0.49"/>
    <x v="2"/>
    <n v="200"/>
    <n v="3"/>
    <n v="9.4399999999999998E-2"/>
    <n v="9.44"/>
    <n v="21622"/>
    <n v="341"/>
    <s v="Local Market"/>
    <s v="No"/>
    <n v="4342204"/>
    <n v="90.11129092681513"/>
    <n v="99.995416865842031"/>
    <n v="409904.05759999994"/>
    <n v="3932299.9424000001"/>
    <n v="4363826"/>
  </r>
  <r>
    <s v="F0637"/>
    <x v="4"/>
    <s v="Greater Accra"/>
    <x v="1"/>
    <x v="0"/>
    <x v="6"/>
    <n v="0.67"/>
    <n v="11168"/>
    <n v="8805"/>
    <n v="20"/>
    <x v="0"/>
    <n v="2.0499999999999998"/>
    <x v="0"/>
    <n v="3039"/>
    <n v="5"/>
    <n v="0.21149999999999999"/>
    <n v="21.15"/>
    <n v="18260"/>
    <n v="320"/>
    <s v="Processor"/>
    <s v="No"/>
    <n v="2768125"/>
    <n v="78.333272770991798"/>
    <n v="99.890933952056159"/>
    <n v="585458.4375"/>
    <n v="2182666.5625"/>
    <n v="2786385"/>
  </r>
  <r>
    <s v="F1170"/>
    <x v="1"/>
    <s v="Oyo"/>
    <x v="0"/>
    <x v="1"/>
    <x v="4"/>
    <n v="3.78"/>
    <n v="6304"/>
    <n v="3780"/>
    <n v="1"/>
    <x v="2"/>
    <n v="0.34"/>
    <x v="0"/>
    <n v="200"/>
    <n v="30"/>
    <n v="0.40029999999999999"/>
    <n v="40.03"/>
    <n v="81857"/>
    <n v="299"/>
    <s v="Local Market"/>
    <s v="No"/>
    <n v="1036861"/>
    <n v="55.581973446391316"/>
    <n v="99.982122393668476"/>
    <n v="415055.45829999994"/>
    <n v="621805.54170000006"/>
    <n v="1118718"/>
  </r>
  <r>
    <s v="F0708"/>
    <x v="4"/>
    <s v="Greater Accra"/>
    <x v="0"/>
    <x v="0"/>
    <x v="7"/>
    <n v="1.9"/>
    <n v="51425"/>
    <n v="37216"/>
    <n v="5.0999999999999996"/>
    <x v="2"/>
    <n v="1.24"/>
    <x v="1"/>
    <n v="200"/>
    <n v="3"/>
    <n v="0.27629999999999999"/>
    <n v="27.63"/>
    <n v="66438"/>
    <n v="345"/>
    <s v="Local Market"/>
    <s v="No"/>
    <n v="12644487"/>
    <n v="71.991733425380147"/>
    <n v="99.998426550388743"/>
    <n v="3493671.7580999993"/>
    <n v="9150815.2419000007"/>
    <n v="12710925"/>
  </r>
  <r>
    <s v="F0032"/>
    <x v="4"/>
    <s v="Central"/>
    <x v="2"/>
    <x v="1"/>
    <x v="1"/>
    <n v="2.64"/>
    <n v="27254"/>
    <n v="21890"/>
    <n v="19.2"/>
    <x v="1"/>
    <n v="1.01"/>
    <x v="0"/>
    <n v="4476"/>
    <n v="3"/>
    <n v="0.1968"/>
    <n v="19.68"/>
    <n v="60832"/>
    <n v="258"/>
    <s v="Local Market"/>
    <s v="Yes"/>
    <n v="5525836"/>
    <n v="79.445413172932419"/>
    <n v="99.919880687379319"/>
    <n v="1087484.5247999998"/>
    <n v="4438351.4752000002"/>
    <n v="5586668"/>
  </r>
  <r>
    <s v="F0998"/>
    <x v="3"/>
    <s v="Korhogo"/>
    <x v="0"/>
    <x v="0"/>
    <x v="6"/>
    <n v="2.57"/>
    <n v="24375"/>
    <n v="19741"/>
    <n v="33.200000000000003"/>
    <x v="1"/>
    <n v="0.79"/>
    <x v="2"/>
    <n v="9308"/>
    <n v="5"/>
    <n v="0.19010000000000002"/>
    <n v="19.010000000000002"/>
    <n v="76908"/>
    <n v="301"/>
    <s v="Local Market"/>
    <s v="No"/>
    <n v="5796405"/>
    <n v="79.92947778366316"/>
    <n v="99.841520450212684"/>
    <n v="1101896.5904999999"/>
    <n v="4694508.4095000001"/>
    <n v="5873313"/>
  </r>
  <r>
    <s v="F0787"/>
    <x v="2"/>
    <s v="Atlantique"/>
    <x v="2"/>
    <x v="0"/>
    <x v="4"/>
    <n v="1.08"/>
    <n v="2770"/>
    <n v="2319"/>
    <n v="15.2"/>
    <x v="1"/>
    <n v="1.86"/>
    <x v="0"/>
    <n v="2879"/>
    <n v="7"/>
    <n v="0.16250000000000001"/>
    <n v="16.25"/>
    <n v="18418"/>
    <n v="225"/>
    <s v="Local Market"/>
    <s v="Yes"/>
    <n v="495261"/>
    <n v="80.747137317274024"/>
    <n v="99.439533249363905"/>
    <n v="80479.912499999977"/>
    <n v="414781.08750000002"/>
    <n v="513679"/>
  </r>
  <r>
    <s v="F1267"/>
    <x v="0"/>
    <s v="Kara"/>
    <x v="2"/>
    <x v="1"/>
    <x v="4"/>
    <n v="0.92"/>
    <n v="1997"/>
    <n v="1214"/>
    <n v="32.200000000000003"/>
    <x v="1"/>
    <n v="2"/>
    <x v="0"/>
    <n v="6722"/>
    <n v="30"/>
    <n v="0.39159999999999995"/>
    <n v="39.159999999999997"/>
    <n v="12907"/>
    <n v="243"/>
    <s v="Local Market"/>
    <s v="No"/>
    <n v="272423"/>
    <n v="58.087881821049315"/>
    <n v="97.64413135667472"/>
    <n v="106680.8468"/>
    <n v="165742.1532"/>
    <n v="285330"/>
  </r>
  <r>
    <s v="F1400"/>
    <x v="1"/>
    <s v="Rivers"/>
    <x v="0"/>
    <x v="0"/>
    <x v="3"/>
    <n v="5.62"/>
    <n v="17652"/>
    <n v="11327"/>
    <n v="17.600000000000001"/>
    <x v="1"/>
    <n v="1.24"/>
    <x v="2"/>
    <n v="5182"/>
    <n v="30"/>
    <n v="0.35830000000000001"/>
    <n v="35.83"/>
    <n v="153544"/>
    <n v="322"/>
    <s v="Processor"/>
    <s v="No"/>
    <n v="3452096"/>
    <n v="61.437359337038636"/>
    <n v="99.856280715767525"/>
    <n v="1236885.9968000003"/>
    <n v="2215210.0031999997"/>
    <n v="3605640"/>
  </r>
  <r>
    <s v="F1217"/>
    <x v="1"/>
    <s v="Ogun"/>
    <x v="0"/>
    <x v="1"/>
    <x v="1"/>
    <n v="9.16"/>
    <n v="45528"/>
    <n v="36058"/>
    <n v="69"/>
    <x v="0"/>
    <n v="1.86"/>
    <x v="2"/>
    <n v="12579"/>
    <n v="4"/>
    <n v="0.20800000000000002"/>
    <n v="20.8"/>
    <n v="102914"/>
    <n v="360"/>
    <s v="Processor"/>
    <s v="Yes"/>
    <n v="12735579"/>
    <n v="78.565128851182138"/>
    <n v="99.902021210744905"/>
    <n v="2649000.432"/>
    <n v="10086578.568"/>
    <n v="12838493"/>
  </r>
  <r>
    <s v="F1017"/>
    <x v="3"/>
    <s v="Sassandra"/>
    <x v="0"/>
    <x v="0"/>
    <x v="6"/>
    <n v="2.98"/>
    <n v="47744"/>
    <n v="37980"/>
    <n v="3.3"/>
    <x v="2"/>
    <n v="1.39"/>
    <x v="1"/>
    <n v="200"/>
    <n v="2"/>
    <n v="0.20449999999999999"/>
    <n v="20.45"/>
    <n v="51884"/>
    <n v="355"/>
    <s v="Local Market"/>
    <s v="No"/>
    <n v="13295987"/>
    <n v="79.240784230683673"/>
    <n v="99.998501633706226"/>
    <n v="2719029.341500001"/>
    <n v="10576957.658499999"/>
    <n v="13347871"/>
  </r>
  <r>
    <s v="F1060"/>
    <x v="0"/>
    <s v="Savanes"/>
    <x v="0"/>
    <x v="0"/>
    <x v="2"/>
    <n v="4.1900000000000004"/>
    <n v="48673"/>
    <n v="45119"/>
    <n v="2.4"/>
    <x v="2"/>
    <n v="1.25"/>
    <x v="0"/>
    <n v="200"/>
    <n v="3"/>
    <n v="7.2999999999999995E-2"/>
    <n v="7.3"/>
    <n v="34044"/>
    <n v="93"/>
    <s v="Local Market"/>
    <s v="No"/>
    <n v="4119863"/>
    <n v="91.940262528747041"/>
    <n v="99.995185255712272"/>
    <n v="300749.99899999984"/>
    <n v="3819113.0010000002"/>
    <n v="4153907"/>
  </r>
  <r>
    <s v="F0014"/>
    <x v="2"/>
    <s v="Borgou"/>
    <x v="3"/>
    <x v="0"/>
    <x v="2"/>
    <n v="2.4"/>
    <n v="25618"/>
    <n v="19526"/>
    <n v="3.5"/>
    <x v="2"/>
    <n v="0.35"/>
    <x v="0"/>
    <n v="200"/>
    <n v="14"/>
    <n v="0.23780000000000001"/>
    <n v="23.78"/>
    <n v="20735"/>
    <n v="102"/>
    <s v="Processor"/>
    <s v="Yes"/>
    <n v="1950801"/>
    <n v="75.418380501294422"/>
    <n v="99.989855625258684"/>
    <n v="463900.47779999999"/>
    <n v="1486900.5222"/>
    <n v="1971536"/>
  </r>
  <r>
    <s v="F0545"/>
    <x v="2"/>
    <s v="Zou"/>
    <x v="0"/>
    <x v="1"/>
    <x v="3"/>
    <n v="1.21"/>
    <n v="2204"/>
    <n v="1963"/>
    <n v="1.2"/>
    <x v="2"/>
    <n v="1.25"/>
    <x v="2"/>
    <n v="200"/>
    <n v="7"/>
    <n v="0.10929999999999999"/>
    <n v="10.93"/>
    <n v="25561"/>
    <n v="313"/>
    <s v="Local Market"/>
    <s v="No"/>
    <n v="582514"/>
    <n v="85.32585944168072"/>
    <n v="99.967109320396332"/>
    <n v="63668.780199999979"/>
    <n v="518845.21980000002"/>
    <n v="608075"/>
  </r>
  <r>
    <s v="F1170"/>
    <x v="4"/>
    <s v="Eastern"/>
    <x v="3"/>
    <x v="0"/>
    <x v="6"/>
    <n v="0.79"/>
    <n v="14385"/>
    <n v="11257"/>
    <n v="53.7"/>
    <x v="1"/>
    <n v="2.97"/>
    <x v="1"/>
    <n v="11420"/>
    <n v="4"/>
    <n v="0.21739999999999998"/>
    <n v="21.74"/>
    <n v="23429"/>
    <n v="323"/>
    <s v="Local Market"/>
    <s v="No"/>
    <n v="3564802"/>
    <n v="77.749009057666569"/>
    <n v="99.68173732404631"/>
    <n v="774987.95479999995"/>
    <n v="2789814.0452000001"/>
    <n v="3588231"/>
  </r>
  <r>
    <s v="F0121"/>
    <x v="4"/>
    <s v="Northern"/>
    <x v="0"/>
    <x v="1"/>
    <x v="0"/>
    <n v="5.99"/>
    <n v="33194"/>
    <n v="27302"/>
    <n v="12.2"/>
    <x v="2"/>
    <n v="1.48"/>
    <x v="0"/>
    <n v="472"/>
    <n v="7"/>
    <n v="0.17749999999999999"/>
    <n v="17.75"/>
    <n v="57769"/>
    <n v="284"/>
    <s v="Export"/>
    <s v="Yes"/>
    <n v="7617990"/>
    <n v="81.630973236653219"/>
    <n v="99.993850770979137"/>
    <n v="1352193.2249999996"/>
    <n v="6265796.7750000004"/>
    <n v="7675759"/>
  </r>
  <r>
    <s v="F0625"/>
    <x v="4"/>
    <s v="Greater Accra"/>
    <x v="3"/>
    <x v="0"/>
    <x v="1"/>
    <n v="0.48"/>
    <n v="4224"/>
    <n v="3421"/>
    <n v="32.1"/>
    <x v="1"/>
    <n v="2.0299999999999998"/>
    <x v="0"/>
    <n v="8855"/>
    <n v="3"/>
    <n v="0.19010000000000002"/>
    <n v="19.010000000000002"/>
    <n v="7414"/>
    <n v="238"/>
    <s v="Local Market"/>
    <s v="No"/>
    <n v="789788"/>
    <n v="80.23679082591363"/>
    <n v="98.889240117310294"/>
    <n v="150138.69880000001"/>
    <n v="639649.30119999999"/>
    <n v="797202"/>
  </r>
  <r>
    <s v="F1255"/>
    <x v="4"/>
    <s v="Northern"/>
    <x v="4"/>
    <x v="0"/>
    <x v="3"/>
    <n v="1.66"/>
    <n v="5612"/>
    <n v="4623"/>
    <n v="35"/>
    <x v="1"/>
    <n v="0.94"/>
    <x v="2"/>
    <n v="7647"/>
    <n v="14"/>
    <n v="0.17610000000000001"/>
    <n v="17.61"/>
    <n v="31603"/>
    <n v="477"/>
    <s v="Local Market"/>
    <s v="No"/>
    <n v="2143870"/>
    <n v="81.193124115996838"/>
    <n v="99.64849023637619"/>
    <n v="377535.50699999998"/>
    <n v="1766334.493"/>
    <n v="2175473"/>
  </r>
  <r>
    <s v="F0588"/>
    <x v="4"/>
    <s v="Central"/>
    <x v="4"/>
    <x v="0"/>
    <x v="1"/>
    <n v="2.5499999999999998"/>
    <n v="28705"/>
    <n v="22010"/>
    <n v="13.5"/>
    <x v="1"/>
    <n v="1.1599999999999999"/>
    <x v="0"/>
    <n v="3616"/>
    <n v="2"/>
    <n v="0.23319999999999999"/>
    <n v="23.32"/>
    <n v="58468"/>
    <n v="345"/>
    <s v="Local Market"/>
    <s v="Yes"/>
    <n v="7455432"/>
    <n v="76.083328998256562"/>
    <n v="99.951875856745502"/>
    <n v="1738606.7423999999"/>
    <n v="5716825.2576000001"/>
    <n v="7513900"/>
  </r>
  <r>
    <s v="F0340"/>
    <x v="2"/>
    <s v="Ouémé"/>
    <x v="2"/>
    <x v="0"/>
    <x v="4"/>
    <n v="2.42"/>
    <n v="6497"/>
    <n v="4936"/>
    <n v="6.2"/>
    <x v="1"/>
    <n v="1.1200000000000001"/>
    <x v="1"/>
    <n v="1416"/>
    <n v="14"/>
    <n v="0.2402"/>
    <n v="24.02"/>
    <n v="35734"/>
    <n v="262"/>
    <s v="Local Market"/>
    <s v="No"/>
    <n v="1243150"/>
    <n v="73.85700110408763"/>
    <n v="99.889278464661373"/>
    <n v="298604.63"/>
    <n v="944545.37"/>
    <n v="1278884"/>
  </r>
  <r>
    <s v="F0549"/>
    <x v="3"/>
    <s v="Bouaké"/>
    <x v="4"/>
    <x v="1"/>
    <x v="0"/>
    <n v="0.99"/>
    <n v="9348"/>
    <n v="3739"/>
    <n v="6.7"/>
    <x v="2"/>
    <n v="0.28999999999999998"/>
    <x v="0"/>
    <n v="247"/>
    <n v="60"/>
    <n v="0.6"/>
    <n v="60"/>
    <n v="10818"/>
    <n v="346"/>
    <s v="Local Market"/>
    <s v="No"/>
    <n v="1269693"/>
    <n v="39.66207240703126"/>
    <n v="99.980710825600099"/>
    <n v="761815.8"/>
    <n v="507877.2"/>
    <n v="1280511"/>
  </r>
  <r>
    <s v="F1094"/>
    <x v="2"/>
    <s v="Atlantique"/>
    <x v="2"/>
    <x v="1"/>
    <x v="3"/>
    <n v="3.86"/>
    <n v="8129"/>
    <n v="7338"/>
    <n v="16.399999999999999"/>
    <x v="1"/>
    <n v="1.79"/>
    <x v="0"/>
    <n v="3650"/>
    <n v="1"/>
    <n v="9.7200000000000009E-2"/>
    <n v="9.7200000000000006"/>
    <n v="61936"/>
    <n v="358"/>
    <s v="Local Market"/>
    <s v="Yes"/>
    <n v="2535148"/>
    <n v="88.126976809375449"/>
    <n v="99.859457761088976"/>
    <n v="246416.38559999969"/>
    <n v="2288731.6144000003"/>
    <n v="2597084"/>
  </r>
  <r>
    <s v="F0959"/>
    <x v="0"/>
    <s v="Kara"/>
    <x v="2"/>
    <x v="0"/>
    <x v="3"/>
    <n v="2.25"/>
    <n v="4460"/>
    <n v="3438"/>
    <n v="9.6"/>
    <x v="2"/>
    <n v="1.33"/>
    <x v="1"/>
    <n v="270"/>
    <n v="14"/>
    <n v="0.22899999999999998"/>
    <n v="22.9"/>
    <n v="45386"/>
    <n v="337"/>
    <s v="Processor"/>
    <s v="Yes"/>
    <n v="1101364"/>
    <n v="74.048541007194245"/>
    <n v="99.976455199476774"/>
    <n v="252212.35600000003"/>
    <n v="849151.64399999997"/>
    <n v="1146750"/>
  </r>
  <r>
    <s v="F0642"/>
    <x v="4"/>
    <s v="Eastern"/>
    <x v="3"/>
    <x v="0"/>
    <x v="4"/>
    <n v="1.75"/>
    <n v="4154"/>
    <n v="3575"/>
    <n v="14.3"/>
    <x v="0"/>
    <n v="1.01"/>
    <x v="2"/>
    <n v="2128"/>
    <n v="7"/>
    <n v="0.13919999999999999"/>
    <n v="13.92"/>
    <n v="22054"/>
    <n v="259"/>
    <s v="Local Market"/>
    <s v="No"/>
    <n v="892484"/>
    <n v="84.00418869418219"/>
    <n v="99.767314206736074"/>
    <n v="124233.77280000004"/>
    <n v="768250.22719999996"/>
    <n v="914538"/>
  </r>
  <r>
    <s v="F0272"/>
    <x v="4"/>
    <s v="Northern"/>
    <x v="4"/>
    <x v="0"/>
    <x v="0"/>
    <n v="0.97"/>
    <n v="10437"/>
    <n v="9082"/>
    <n v="7.6"/>
    <x v="2"/>
    <n v="0.94"/>
    <x v="2"/>
    <n v="304"/>
    <n v="7"/>
    <n v="0.1298"/>
    <n v="12.98"/>
    <n v="10066"/>
    <n v="406"/>
    <s v="Local Market"/>
    <s v="No"/>
    <n v="3640050"/>
    <n v="86.780023155428481"/>
    <n v="99.99167149756336"/>
    <n v="472478.49000000022"/>
    <n v="3167571.51"/>
    <n v="3650116"/>
  </r>
  <r>
    <s v="F0568"/>
    <x v="2"/>
    <s v="Ouémé"/>
    <x v="0"/>
    <x v="0"/>
    <x v="2"/>
    <n v="2.82"/>
    <n v="21270"/>
    <n v="19160"/>
    <n v="27.6"/>
    <x v="2"/>
    <n v="0.77"/>
    <x v="2"/>
    <n v="1070"/>
    <n v="7"/>
    <n v="9.9199999999999997E-2"/>
    <n v="9.92"/>
    <n v="31592"/>
    <n v="121"/>
    <s v="Processor"/>
    <s v="Yes"/>
    <n v="2262515"/>
    <n v="88.839514111591129"/>
    <n v="99.953358757895771"/>
    <n v="224441.4879999999"/>
    <n v="2038073.5120000001"/>
    <n v="2294107"/>
  </r>
  <r>
    <s v="F0022"/>
    <x v="4"/>
    <s v="Northern"/>
    <x v="3"/>
    <x v="0"/>
    <x v="7"/>
    <n v="2.5099999999999998"/>
    <n v="53217"/>
    <n v="35133"/>
    <n v="28.7"/>
    <x v="1"/>
    <n v="1.99"/>
    <x v="0"/>
    <n v="7351"/>
    <n v="5"/>
    <n v="0.33979999999999999"/>
    <n v="33.979999999999997"/>
    <n v="69212"/>
    <n v="336"/>
    <s v="Export"/>
    <s v="No"/>
    <n v="11610079"/>
    <n v="65.628762531903689"/>
    <n v="99.937059535548869"/>
    <n v="3945104.8442000002"/>
    <n v="7664974.1557999998"/>
    <n v="11679291"/>
  </r>
  <r>
    <s v="F0107"/>
    <x v="4"/>
    <s v="Central"/>
    <x v="1"/>
    <x v="1"/>
    <x v="4"/>
    <n v="0.37"/>
    <n v="558"/>
    <n v="337"/>
    <n v="7.4"/>
    <x v="0"/>
    <n v="0.46"/>
    <x v="1"/>
    <n v="931"/>
    <n v="30"/>
    <n v="0.39429999999999998"/>
    <n v="39.43"/>
    <n v="7892"/>
    <n v="194"/>
    <s v="Local Market"/>
    <s v="No"/>
    <n v="55902"/>
    <n v="53.076843276797192"/>
    <n v="98.540615104868806"/>
    <n v="22042.158600000002"/>
    <n v="33859.841399999998"/>
    <n v="63794"/>
  </r>
  <r>
    <s v="F1288"/>
    <x v="1"/>
    <s v="Rivers"/>
    <x v="2"/>
    <x v="1"/>
    <x v="1"/>
    <n v="1.1200000000000001"/>
    <n v="10691"/>
    <n v="8489"/>
    <n v="49.6"/>
    <x v="2"/>
    <n v="2.5499999999999998"/>
    <x v="2"/>
    <n v="2259"/>
    <n v="4"/>
    <n v="0.2059"/>
    <n v="20.59"/>
    <n v="14829"/>
    <n v="358"/>
    <s v="Local Market"/>
    <s v="No"/>
    <n v="2991584"/>
    <n v="79.0183136648225"/>
    <n v="99.924860622941694"/>
    <n v="615967.14559999993"/>
    <n v="2375616.8544000001"/>
    <n v="3006413"/>
  </r>
  <r>
    <s v="F1048"/>
    <x v="1"/>
    <s v="Oyo"/>
    <x v="4"/>
    <x v="0"/>
    <x v="7"/>
    <n v="5.44"/>
    <n v="134619"/>
    <n v="90988"/>
    <n v="20.3"/>
    <x v="2"/>
    <n v="1.99"/>
    <x v="0"/>
    <n v="901"/>
    <n v="3"/>
    <n v="0.32409999999999994"/>
    <n v="32.409999999999997"/>
    <n v="189012"/>
    <n v="369"/>
    <s v="Local Market"/>
    <s v="Yes"/>
    <n v="33048914"/>
    <n v="67.205640245423254"/>
    <n v="99.997289241211988"/>
    <n v="10711153.027399998"/>
    <n v="22337760.972600002"/>
    <n v="33237926"/>
  </r>
  <r>
    <s v="F0350"/>
    <x v="2"/>
    <s v="Zou"/>
    <x v="3"/>
    <x v="0"/>
    <x v="4"/>
    <n v="1.73"/>
    <n v="5031"/>
    <n v="4086"/>
    <n v="3.2"/>
    <x v="2"/>
    <n v="0.92"/>
    <x v="0"/>
    <n v="200"/>
    <n v="14"/>
    <n v="0.18770000000000001"/>
    <n v="18.77"/>
    <n v="38421"/>
    <n v="204"/>
    <s v="Local Market"/>
    <s v="Yes"/>
    <n v="786588"/>
    <n v="77.447086322694673"/>
    <n v="99.975757840217511"/>
    <n v="147642.56759999995"/>
    <n v="638945.43240000005"/>
    <n v="825009"/>
  </r>
  <r>
    <s v="F0739"/>
    <x v="4"/>
    <s v="Ashanti"/>
    <x v="3"/>
    <x v="0"/>
    <x v="6"/>
    <n v="2.31"/>
    <n v="21882"/>
    <n v="19043"/>
    <n v="20.100000000000001"/>
    <x v="1"/>
    <n v="1.26"/>
    <x v="0"/>
    <n v="5456"/>
    <n v="1"/>
    <n v="0.12970000000000001"/>
    <n v="12.97"/>
    <n v="71786"/>
    <n v="253"/>
    <s v="Local Market"/>
    <s v="No"/>
    <n v="4692459"/>
    <n v="85.718661985267346"/>
    <n v="99.885480280716038"/>
    <n v="608611.93229999999"/>
    <n v="4083847.0677"/>
    <n v="4764245"/>
  </r>
  <r>
    <s v="F1021"/>
    <x v="1"/>
    <s v="Lagos"/>
    <x v="2"/>
    <x v="0"/>
    <x v="7"/>
    <n v="1.42"/>
    <n v="40309"/>
    <n v="28502"/>
    <n v="4.3"/>
    <x v="2"/>
    <n v="0.36"/>
    <x v="2"/>
    <n v="200"/>
    <n v="5"/>
    <n v="0.29289999999999999"/>
    <n v="29.29"/>
    <n v="40822"/>
    <n v="374"/>
    <s v="Local Market"/>
    <s v="No"/>
    <n v="10512129"/>
    <n v="70.436472375357383"/>
    <n v="99.998104795521186"/>
    <n v="3079002.5840999996"/>
    <n v="7433126.4159000004"/>
    <n v="10552951"/>
  </r>
  <r>
    <s v="F1030"/>
    <x v="4"/>
    <s v="Eastern"/>
    <x v="1"/>
    <x v="0"/>
    <x v="7"/>
    <n v="0.28000000000000003"/>
    <n v="4673"/>
    <n v="3202"/>
    <n v="30.9"/>
    <x v="2"/>
    <n v="2"/>
    <x v="1"/>
    <n v="1027"/>
    <n v="5"/>
    <n v="0.31469999999999998"/>
    <n v="31.47"/>
    <n v="6698"/>
    <n v="412"/>
    <s v="Local Market"/>
    <s v="No"/>
    <n v="1298307"/>
    <n v="68.178266527714456"/>
    <n v="99.921302983513471"/>
    <n v="408577.21289999993"/>
    <n v="889729.78710000007"/>
    <n v="1305005"/>
  </r>
  <r>
    <s v="F0105"/>
    <x v="2"/>
    <s v="Ouémé"/>
    <x v="1"/>
    <x v="0"/>
    <x v="0"/>
    <n v="0.76"/>
    <n v="8893"/>
    <n v="5240"/>
    <n v="75.900000000000006"/>
    <x v="1"/>
    <n v="2.98"/>
    <x v="2"/>
    <n v="16923"/>
    <n v="30"/>
    <n v="0.41070000000000001"/>
    <n v="41.07"/>
    <n v="9236"/>
    <n v="259"/>
    <s v="Local Market"/>
    <s v="No"/>
    <n v="1317430"/>
    <n v="58.519740386804209"/>
    <n v="98.724396343917761"/>
    <n v="541068.50100000005"/>
    <n v="776361.49899999995"/>
    <n v="1326666"/>
  </r>
  <r>
    <s v="F0039"/>
    <x v="3"/>
    <s v="Korhogo"/>
    <x v="1"/>
    <x v="0"/>
    <x v="7"/>
    <n v="2.31"/>
    <n v="43579"/>
    <n v="34667"/>
    <n v="5.0999999999999996"/>
    <x v="2"/>
    <n v="1.1499999999999999"/>
    <x v="2"/>
    <n v="200"/>
    <n v="1"/>
    <n v="0.20449999999999999"/>
    <n v="20.45"/>
    <n v="86529"/>
    <n v="322"/>
    <s v="Processor"/>
    <s v="No"/>
    <n v="10964418"/>
    <n v="78.927122888201339"/>
    <n v="99.998190200351161"/>
    <n v="2242223.4810000006"/>
    <n v="8722194.5189999994"/>
    <n v="11050947"/>
  </r>
  <r>
    <s v="F1225"/>
    <x v="4"/>
    <s v="Greater Accra"/>
    <x v="3"/>
    <x v="1"/>
    <x v="0"/>
    <n v="2.48"/>
    <n v="16665"/>
    <n v="9974"/>
    <n v="22"/>
    <x v="4"/>
    <n v="0.7"/>
    <x v="0"/>
    <n v="4439"/>
    <n v="30"/>
    <n v="0.40149999999999997"/>
    <n v="40.15"/>
    <n v="39540"/>
    <n v="287"/>
    <s v="Local Market"/>
    <s v="No"/>
    <n v="2789934"/>
    <n v="59.013636421469151"/>
    <n v="99.84311571691417"/>
    <n v="1120158.5009999999"/>
    <n v="1669775.4990000001"/>
    <n v="2829474"/>
  </r>
  <r>
    <s v="F1198"/>
    <x v="4"/>
    <s v="Ashanti"/>
    <x v="4"/>
    <x v="0"/>
    <x v="2"/>
    <n v="1.46"/>
    <n v="21661"/>
    <n v="8664"/>
    <n v="14.7"/>
    <x v="1"/>
    <n v="1.32"/>
    <x v="0"/>
    <n v="3466"/>
    <n v="60"/>
    <n v="0.6"/>
    <n v="60"/>
    <n v="9598"/>
    <n v="103"/>
    <s v="Local Market"/>
    <s v="No"/>
    <n v="870405"/>
    <n v="39.563728760015593"/>
    <n v="99.606137706348733"/>
    <n v="522243"/>
    <n v="348162"/>
    <n v="880003"/>
  </r>
  <r>
    <s v="F1215"/>
    <x v="3"/>
    <s v="Korhogo"/>
    <x v="4"/>
    <x v="0"/>
    <x v="3"/>
    <n v="4.05"/>
    <n v="11640"/>
    <n v="9582"/>
    <n v="22.8"/>
    <x v="1"/>
    <n v="0.85"/>
    <x v="0"/>
    <n v="5020"/>
    <n v="14"/>
    <n v="0.17679999999999998"/>
    <n v="17.68"/>
    <n v="118565"/>
    <n v="288"/>
    <s v="Local Market"/>
    <s v="No"/>
    <n v="2608435"/>
    <n v="78.740876127612765"/>
    <n v="99.815914924825805"/>
    <n v="461171.30799999973"/>
    <n v="2147263.6920000003"/>
    <n v="2727000"/>
  </r>
  <r>
    <s v="F0258"/>
    <x v="3"/>
    <s v="Yamoussoukro"/>
    <x v="0"/>
    <x v="1"/>
    <x v="2"/>
    <n v="5.4"/>
    <n v="74825"/>
    <n v="59867"/>
    <n v="1"/>
    <x v="1"/>
    <n v="0.43"/>
    <x v="1"/>
    <n v="256"/>
    <n v="14"/>
    <n v="0.19989999999999999"/>
    <n v="19.989999999999998"/>
    <n v="53751"/>
    <n v="123"/>
    <s v="Local Market"/>
    <s v="Yes"/>
    <n v="7235998"/>
    <n v="79.420045872635669"/>
    <n v="99.996488219278874"/>
    <n v="1446476.0001999997"/>
    <n v="5789521.9998000003"/>
    <n v="7289749"/>
  </r>
  <r>
    <s v="F0266"/>
    <x v="3"/>
    <s v="Yamoussoukro"/>
    <x v="0"/>
    <x v="1"/>
    <x v="6"/>
    <n v="1.86"/>
    <n v="17525"/>
    <n v="15255"/>
    <n v="43.3"/>
    <x v="0"/>
    <n v="2.4300000000000002"/>
    <x v="2"/>
    <n v="6054"/>
    <n v="1"/>
    <n v="0.1295"/>
    <n v="12.95"/>
    <n v="64726"/>
    <n v="313"/>
    <s v="Local Market"/>
    <s v="Yes"/>
    <n v="4656287"/>
    <n v="85.856527688019497"/>
    <n v="99.871764809798236"/>
    <n v="602989.16649999982"/>
    <n v="4053297.8335000002"/>
    <n v="4721013"/>
  </r>
  <r>
    <s v="F1069"/>
    <x v="1"/>
    <s v="Oyo"/>
    <x v="3"/>
    <x v="0"/>
    <x v="0"/>
    <n v="2.19"/>
    <n v="19862"/>
    <n v="15460"/>
    <n v="46.7"/>
    <x v="1"/>
    <n v="2.65"/>
    <x v="1"/>
    <n v="10597"/>
    <n v="14"/>
    <n v="0.22159999999999999"/>
    <n v="22.16"/>
    <n v="36021"/>
    <n v="268"/>
    <s v="Local Market"/>
    <s v="No"/>
    <n v="4055230"/>
    <n v="77.154665700051169"/>
    <n v="99.740983870214762"/>
    <n v="898638.96799999988"/>
    <n v="3156591.0320000001"/>
    <n v="4091251"/>
  </r>
  <r>
    <s v="F0498"/>
    <x v="3"/>
    <s v="Sassandra"/>
    <x v="1"/>
    <x v="0"/>
    <x v="0"/>
    <n v="1.07"/>
    <n v="7311"/>
    <n v="5967"/>
    <n v="2"/>
    <x v="2"/>
    <n v="0.56000000000000005"/>
    <x v="0"/>
    <n v="200"/>
    <n v="14"/>
    <n v="0.1837"/>
    <n v="18.37"/>
    <n v="19261"/>
    <n v="254"/>
    <s v="Export"/>
    <s v="No"/>
    <n v="1481001"/>
    <n v="80.581999430766103"/>
    <n v="99.986668995148847"/>
    <n v="272059.88369999989"/>
    <n v="1208941.1163000001"/>
    <n v="1500262"/>
  </r>
  <r>
    <s v="F0075"/>
    <x v="1"/>
    <s v="Katsina"/>
    <x v="3"/>
    <x v="0"/>
    <x v="3"/>
    <n v="2.66"/>
    <n v="5506"/>
    <n v="4345"/>
    <n v="11"/>
    <x v="1"/>
    <n v="1.56"/>
    <x v="0"/>
    <n v="2611"/>
    <n v="14"/>
    <n v="0.21079999999999999"/>
    <n v="21.08"/>
    <n v="63520"/>
    <n v="325"/>
    <s v="Local Market"/>
    <s v="Yes"/>
    <n v="1331873"/>
    <n v="75.327464850404141"/>
    <n v="99.812884255546635"/>
    <n v="280758.8284"/>
    <n v="1051114.1716"/>
    <n v="1395393"/>
  </r>
  <r>
    <s v="F0088"/>
    <x v="2"/>
    <s v="Ouémé"/>
    <x v="0"/>
    <x v="0"/>
    <x v="6"/>
    <n v="0.81"/>
    <n v="7081"/>
    <n v="5698"/>
    <n v="14.8"/>
    <x v="1"/>
    <n v="0.7"/>
    <x v="0"/>
    <n v="2843"/>
    <n v="5"/>
    <n v="0.1953"/>
    <n v="19.53"/>
    <n v="14674"/>
    <n v="250"/>
    <s v="Local Market"/>
    <s v="No"/>
    <n v="1392738"/>
    <n v="79.631001341469315"/>
    <n v="99.797998027585393"/>
    <n v="272001.73139999993"/>
    <n v="1120736.2686000001"/>
    <n v="1407412"/>
  </r>
  <r>
    <s v="F0277"/>
    <x v="1"/>
    <s v="Oyo"/>
    <x v="2"/>
    <x v="0"/>
    <x v="4"/>
    <n v="1.3"/>
    <n v="3341"/>
    <n v="2983"/>
    <n v="8.1999999999999993"/>
    <x v="1"/>
    <n v="0.86"/>
    <x v="0"/>
    <n v="1854"/>
    <n v="3"/>
    <n v="0.10710000000000001"/>
    <n v="10.71"/>
    <n v="15079"/>
    <n v="302"/>
    <s v="Local Market"/>
    <s v="No"/>
    <n v="874925"/>
    <n v="87.777193417108236"/>
    <n v="99.79168632949964"/>
    <n v="93704.467500000028"/>
    <n v="781220.53249999997"/>
    <n v="890004"/>
  </r>
  <r>
    <s v="F0285"/>
    <x v="4"/>
    <s v="Ashanti"/>
    <x v="4"/>
    <x v="0"/>
    <x v="6"/>
    <n v="2.93"/>
    <n v="42536"/>
    <n v="34279"/>
    <n v="26.4"/>
    <x v="0"/>
    <n v="2.12"/>
    <x v="0"/>
    <n v="3920"/>
    <n v="2"/>
    <n v="0.19409999999999999"/>
    <n v="19.41"/>
    <n v="85475"/>
    <n v="396"/>
    <s v="Local Market"/>
    <s v="Yes"/>
    <n v="13349345"/>
    <n v="80.077270372807391"/>
    <n v="99.970822087679622"/>
    <n v="2591107.8644999992"/>
    <n v="10758237.135500001"/>
    <n v="13434820"/>
  </r>
  <r>
    <s v="F1251"/>
    <x v="3"/>
    <s v="Sassandra"/>
    <x v="2"/>
    <x v="0"/>
    <x v="0"/>
    <n v="1.1399999999999999"/>
    <n v="12268"/>
    <n v="9350"/>
    <n v="44.3"/>
    <x v="1"/>
    <n v="1.43"/>
    <x v="0"/>
    <n v="11706"/>
    <n v="14"/>
    <n v="0.23780000000000001"/>
    <n v="23.78"/>
    <n v="13160"/>
    <n v="343"/>
    <s v="Local Market"/>
    <s v="No"/>
    <n v="3150114"/>
    <n v="75.90290600181963"/>
    <n v="99.629940371905818"/>
    <n v="749097.10919999983"/>
    <n v="2401016.8908000002"/>
    <n v="3163274"/>
  </r>
  <r>
    <s v="F0881"/>
    <x v="1"/>
    <s v="Rivers"/>
    <x v="0"/>
    <x v="0"/>
    <x v="3"/>
    <n v="0.62"/>
    <n v="2324"/>
    <n v="1532"/>
    <n v="15.9"/>
    <x v="4"/>
    <n v="0.87"/>
    <x v="0"/>
    <n v="3724"/>
    <n v="30"/>
    <n v="0.34060000000000001"/>
    <n v="34.06"/>
    <n v="9235"/>
    <n v="365"/>
    <s v="Processor"/>
    <s v="No"/>
    <n v="540630"/>
    <n v="64.832535622380036"/>
    <n v="99.322742855064433"/>
    <n v="184138.57799999998"/>
    <n v="356491.42200000002"/>
    <n v="549865"/>
  </r>
  <r>
    <s v="F1420"/>
    <x v="2"/>
    <s v="Atlantique"/>
    <x v="3"/>
    <x v="1"/>
    <x v="2"/>
    <n v="1.89"/>
    <n v="16886"/>
    <n v="15261"/>
    <n v="2.2999999999999998"/>
    <x v="0"/>
    <n v="0.72"/>
    <x v="2"/>
    <n v="314"/>
    <n v="3"/>
    <n v="9.6199999999999994E-2"/>
    <n v="9.6199999999999992"/>
    <n v="10882"/>
    <n v="93"/>
    <s v="Local Market"/>
    <s v="No"/>
    <n v="1393885"/>
    <n v="89.679873103511127"/>
    <n v="99.977647538702158"/>
    <n v="134091.73699999996"/>
    <n v="1259793.263"/>
    <n v="1404767"/>
  </r>
  <r>
    <s v="F0011"/>
    <x v="1"/>
    <s v="Rivers"/>
    <x v="2"/>
    <x v="1"/>
    <x v="3"/>
    <n v="1.85"/>
    <n v="5585"/>
    <n v="2234"/>
    <n v="4.9000000000000004"/>
    <x v="1"/>
    <n v="0.87"/>
    <x v="0"/>
    <n v="1261"/>
    <n v="60"/>
    <n v="0.6"/>
    <n v="60"/>
    <n v="31222"/>
    <n v="305"/>
    <s v="Processor"/>
    <s v="Yes"/>
    <n v="642074"/>
    <n v="38.145124878211064"/>
    <n v="99.812712388013594"/>
    <n v="385244.4"/>
    <n v="256829.6"/>
    <n v="673296"/>
  </r>
  <r>
    <s v="F1028"/>
    <x v="4"/>
    <s v="Ashanti"/>
    <x v="3"/>
    <x v="1"/>
    <x v="5"/>
    <n v="1.36"/>
    <n v="1766"/>
    <n v="1379"/>
    <n v="7.3"/>
    <x v="0"/>
    <n v="0.87"/>
    <x v="2"/>
    <n v="1133"/>
    <n v="14"/>
    <n v="0.21899999999999997"/>
    <n v="21.9"/>
    <n v="13268"/>
    <n v="176"/>
    <s v="Local Market"/>
    <s v="Yes"/>
    <n v="225876"/>
    <n v="73.766917003980865"/>
    <n v="99.526226875857233"/>
    <n v="49466.843999999983"/>
    <n v="176409.15600000002"/>
    <n v="239144"/>
  </r>
  <r>
    <s v="F0869"/>
    <x v="3"/>
    <s v="Abidjan"/>
    <x v="3"/>
    <x v="1"/>
    <x v="2"/>
    <n v="0.56000000000000005"/>
    <n v="6074"/>
    <n v="4495"/>
    <n v="11.7"/>
    <x v="0"/>
    <n v="1.35"/>
    <x v="2"/>
    <n v="1809"/>
    <n v="14"/>
    <n v="0.25980000000000003"/>
    <n v="25.98"/>
    <n v="5306"/>
    <n v="106"/>
    <s v="Local Market"/>
    <s v="No"/>
    <n v="464591"/>
    <n v="73.184178277367167"/>
    <n v="99.615022015462955"/>
    <n v="120700.74180000002"/>
    <n v="343890.25819999998"/>
    <n v="469897"/>
  </r>
  <r>
    <s v="F1211"/>
    <x v="4"/>
    <s v="Greater Accra"/>
    <x v="2"/>
    <x v="1"/>
    <x v="7"/>
    <n v="0.34"/>
    <n v="6437"/>
    <n v="4577"/>
    <n v="6.5"/>
    <x v="2"/>
    <n v="0.57999999999999996"/>
    <x v="0"/>
    <n v="227"/>
    <n v="3"/>
    <n v="0.28889999999999999"/>
    <n v="28.89"/>
    <n v="9398"/>
    <n v="353"/>
    <s v="Local Market"/>
    <s v="No"/>
    <n v="1589900"/>
    <n v="70.692134298923662"/>
    <n v="99.98580627250206"/>
    <n v="459322.10999999987"/>
    <n v="1130577.8900000001"/>
    <n v="1599298"/>
  </r>
  <r>
    <s v="F0042"/>
    <x v="0"/>
    <s v="Lomé"/>
    <x v="3"/>
    <x v="0"/>
    <x v="1"/>
    <n v="0.91"/>
    <n v="4839"/>
    <n v="3790"/>
    <n v="39.299999999999997"/>
    <x v="1"/>
    <n v="1.35"/>
    <x v="2"/>
    <n v="8601"/>
    <n v="2"/>
    <n v="0.21660000000000001"/>
    <n v="21.66"/>
    <n v="13049"/>
    <n v="239"/>
    <s v="Export"/>
    <s v="Yes"/>
    <n v="875102"/>
    <n v="77.18900353656079"/>
    <n v="99.031583593330424"/>
    <n v="189547.0932"/>
    <n v="685554.9068"/>
    <n v="888151"/>
  </r>
  <r>
    <s v="F0351"/>
    <x v="1"/>
    <s v="Katsina"/>
    <x v="1"/>
    <x v="1"/>
    <x v="3"/>
    <n v="1.52"/>
    <n v="4142"/>
    <n v="2667"/>
    <n v="30.8"/>
    <x v="1"/>
    <n v="1.25"/>
    <x v="0"/>
    <n v="8084"/>
    <n v="30"/>
    <n v="0.35609999999999997"/>
    <n v="35.61"/>
    <n v="46951"/>
    <n v="274"/>
    <s v="Export"/>
    <s v="Yes"/>
    <n v="668416"/>
    <n v="60.163952544637922"/>
    <n v="98.86995066867776"/>
    <n v="238022.9376"/>
    <n v="430393.0624"/>
    <n v="715367"/>
  </r>
  <r>
    <s v="F0385"/>
    <x v="2"/>
    <s v="Ouémé"/>
    <x v="0"/>
    <x v="0"/>
    <x v="7"/>
    <n v="2.06"/>
    <n v="42895"/>
    <n v="30249"/>
    <n v="13.3"/>
    <x v="0"/>
    <n v="1.1000000000000001"/>
    <x v="0"/>
    <n v="1616"/>
    <n v="4"/>
    <n v="0.29480000000000001"/>
    <n v="29.48"/>
    <n v="78011"/>
    <n v="397"/>
    <s v="Local Market"/>
    <s v="No"/>
    <n v="11809138"/>
    <n v="70.057203098909596"/>
    <n v="99.986405487135727"/>
    <n v="3481333.8823999995"/>
    <n v="8327804.1176000005"/>
    <n v="11887149"/>
  </r>
  <r>
    <s v="F0190"/>
    <x v="4"/>
    <s v="Central"/>
    <x v="1"/>
    <x v="0"/>
    <x v="0"/>
    <n v="2.75"/>
    <n v="19770"/>
    <n v="7908"/>
    <n v="28.5"/>
    <x v="1"/>
    <n v="2.31"/>
    <x v="1"/>
    <n v="7010"/>
    <n v="60"/>
    <n v="0.6"/>
    <n v="60"/>
    <n v="27548"/>
    <n v="271"/>
    <s v="Local Market"/>
    <s v="No"/>
    <n v="2087080"/>
    <n v="39.478905982517965"/>
    <n v="99.668499613170738"/>
    <n v="1252248"/>
    <n v="834832"/>
    <n v="2114628"/>
  </r>
  <r>
    <s v="F1355"/>
    <x v="2"/>
    <s v="Atlantique"/>
    <x v="0"/>
    <x v="0"/>
    <x v="2"/>
    <n v="1.28"/>
    <n v="11500"/>
    <n v="4600"/>
    <n v="45"/>
    <x v="1"/>
    <n v="2.09"/>
    <x v="1"/>
    <n v="9791"/>
    <n v="60"/>
    <n v="0.6"/>
    <n v="60"/>
    <n v="8814"/>
    <n v="120"/>
    <s v="Local Market"/>
    <s v="Yes"/>
    <n v="527875"/>
    <n v="39.34308323815096"/>
    <n v="98.175665981602009"/>
    <n v="316725"/>
    <n v="211150"/>
    <n v="536689"/>
  </r>
  <r>
    <s v="F0700"/>
    <x v="4"/>
    <s v="Eastern"/>
    <x v="2"/>
    <x v="1"/>
    <x v="6"/>
    <n v="2.64"/>
    <n v="39930"/>
    <n v="31900"/>
    <n v="11.9"/>
    <x v="2"/>
    <n v="1.22"/>
    <x v="0"/>
    <n v="418"/>
    <n v="4"/>
    <n v="0.2011"/>
    <n v="20.11"/>
    <n v="82597"/>
    <n v="334"/>
    <s v="Local Market"/>
    <s v="No"/>
    <n v="10465039"/>
    <n v="79.264393055467579"/>
    <n v="99.996037026685414"/>
    <n v="2104519.3429000005"/>
    <n v="8360519.6570999995"/>
    <n v="10547636"/>
  </r>
  <r>
    <s v="F0301"/>
    <x v="1"/>
    <s v="Lagos"/>
    <x v="1"/>
    <x v="0"/>
    <x v="1"/>
    <n v="1.92"/>
    <n v="10871"/>
    <n v="8170"/>
    <n v="22.9"/>
    <x v="2"/>
    <n v="0.81"/>
    <x v="1"/>
    <n v="1047"/>
    <n v="4"/>
    <n v="0.24840000000000001"/>
    <n v="24.84"/>
    <n v="34188"/>
    <n v="232"/>
    <s v="Local Market"/>
    <s v="No"/>
    <n v="1841251"/>
    <n v="73.789883413963352"/>
    <n v="99.944173070944984"/>
    <n v="457366.74839999992"/>
    <n v="1383884.2516000001"/>
    <n v="1875439"/>
  </r>
  <r>
    <s v="F0794"/>
    <x v="3"/>
    <s v="Yamoussoukro"/>
    <x v="2"/>
    <x v="1"/>
    <x v="6"/>
    <n v="0.95"/>
    <n v="13993"/>
    <n v="11908"/>
    <n v="10.5"/>
    <x v="3"/>
    <n v="1.1200000000000001"/>
    <x v="0"/>
    <n v="1751"/>
    <n v="2"/>
    <n v="0.14899999999999999"/>
    <n v="14.9"/>
    <n v="15765"/>
    <n v="321"/>
    <s v="Local Market"/>
    <s v="No"/>
    <n v="3766728"/>
    <n v="84.745312892846073"/>
    <n v="99.95370777949887"/>
    <n v="561242.47200000007"/>
    <n v="3205485.5279999999"/>
    <n v="3782493"/>
  </r>
  <r>
    <s v="F1193"/>
    <x v="1"/>
    <s v="Kaduna"/>
    <x v="4"/>
    <x v="1"/>
    <x v="5"/>
    <n v="1.25"/>
    <n v="2157"/>
    <n v="862"/>
    <n v="1.8"/>
    <x v="2"/>
    <n v="0.5"/>
    <x v="0"/>
    <n v="200"/>
    <n v="60"/>
    <n v="0.6"/>
    <n v="60"/>
    <n v="14775"/>
    <n v="267"/>
    <s v="Processor"/>
    <s v="Yes"/>
    <n v="212878"/>
    <n v="37.403943721365415"/>
    <n v="99.912146995646893"/>
    <n v="127726.79999999999"/>
    <n v="85151.200000000012"/>
    <n v="227653"/>
  </r>
  <r>
    <s v="F0606"/>
    <x v="4"/>
    <s v="Eastern"/>
    <x v="4"/>
    <x v="0"/>
    <x v="5"/>
    <n v="2.0299999999999998"/>
    <n v="3126"/>
    <n v="2642"/>
    <n v="9.1"/>
    <x v="0"/>
    <n v="0.35"/>
    <x v="0"/>
    <n v="1366"/>
    <n v="7"/>
    <n v="0.15460000000000002"/>
    <n v="15.46"/>
    <n v="30331"/>
    <n v="257"/>
    <s v="Local Market"/>
    <s v="No"/>
    <n v="640508"/>
    <n v="80.717648079494481"/>
    <n v="99.796374390874703"/>
    <n v="99022.536800000002"/>
    <n v="541485.4632"/>
    <n v="670839"/>
  </r>
  <r>
    <s v="F0727"/>
    <x v="1"/>
    <s v="Ogun"/>
    <x v="4"/>
    <x v="0"/>
    <x v="0"/>
    <n v="2.4700000000000002"/>
    <n v="30414"/>
    <n v="23795"/>
    <n v="32.700000000000003"/>
    <x v="1"/>
    <n v="2.23"/>
    <x v="0"/>
    <n v="8140"/>
    <n v="14"/>
    <n v="0.21760000000000002"/>
    <n v="21.76"/>
    <n v="26482"/>
    <n v="427"/>
    <s v="Local Market"/>
    <s v="No"/>
    <n v="10024239"/>
    <n v="78.033850443167225"/>
    <n v="99.9190107853954"/>
    <n v="2181274.4063999997"/>
    <n v="7842964.5936000003"/>
    <n v="10050721"/>
  </r>
  <r>
    <s v="F1411"/>
    <x v="4"/>
    <s v="Ashanti"/>
    <x v="2"/>
    <x v="1"/>
    <x v="5"/>
    <n v="3.4"/>
    <n v="6196"/>
    <n v="4874"/>
    <n v="8.1"/>
    <x v="2"/>
    <n v="0.41"/>
    <x v="2"/>
    <n v="301"/>
    <n v="14"/>
    <n v="0.21329999999999999"/>
    <n v="21.33"/>
    <n v="40231"/>
    <n v="211"/>
    <s v="Local Market"/>
    <s v="Yes"/>
    <n v="977598"/>
    <n v="75.560467092212917"/>
    <n v="99.970427252514909"/>
    <n v="208521.65340000007"/>
    <n v="769076.34659999993"/>
    <n v="1017829"/>
  </r>
  <r>
    <s v="F0147"/>
    <x v="3"/>
    <s v="Sassandra"/>
    <x v="1"/>
    <x v="0"/>
    <x v="3"/>
    <n v="0.56999999999999995"/>
    <n v="1321"/>
    <n v="831"/>
    <n v="2.1"/>
    <x v="0"/>
    <n v="0.79"/>
    <x v="0"/>
    <n v="364"/>
    <n v="30"/>
    <n v="0.37030000000000002"/>
    <n v="37.03"/>
    <n v="9492"/>
    <n v="311"/>
    <s v="Local Market"/>
    <s v="No"/>
    <n v="246001"/>
    <n v="60.630557275541783"/>
    <n v="99.857530343297071"/>
    <n v="91094.170300000027"/>
    <n v="154906.82969999997"/>
    <n v="255493"/>
  </r>
  <r>
    <s v="F0380"/>
    <x v="3"/>
    <s v="Korhogo"/>
    <x v="2"/>
    <x v="0"/>
    <x v="7"/>
    <n v="1.28"/>
    <n v="25586"/>
    <n v="19281"/>
    <n v="19.399999999999999"/>
    <x v="1"/>
    <n v="1.58"/>
    <x v="2"/>
    <n v="5699"/>
    <n v="2"/>
    <n v="0.24640000000000001"/>
    <n v="24.64"/>
    <n v="42214"/>
    <n v="448"/>
    <s v="Local Market"/>
    <s v="No"/>
    <n v="8503597"/>
    <n v="74.987741938126192"/>
    <n v="99.933312356194165"/>
    <n v="2095286.3007999994"/>
    <n v="6408310.6992000006"/>
    <n v="8545811"/>
  </r>
  <r>
    <s v="F0538"/>
    <x v="2"/>
    <s v="Zou"/>
    <x v="1"/>
    <x v="0"/>
    <x v="4"/>
    <n v="0.36"/>
    <n v="575"/>
    <n v="230"/>
    <n v="15.5"/>
    <x v="2"/>
    <n v="0.71"/>
    <x v="2"/>
    <n v="549"/>
    <n v="60"/>
    <n v="0.6"/>
    <n v="60"/>
    <n v="8255"/>
    <n v="176"/>
    <s v="Local Market"/>
    <s v="No"/>
    <n v="31272"/>
    <n v="31.646216510233515"/>
    <n v="98.611075973385283"/>
    <n v="18763.199999999997"/>
    <n v="12508.800000000001"/>
    <n v="39527"/>
  </r>
  <r>
    <s v="F0251"/>
    <x v="3"/>
    <s v="Korhogo"/>
    <x v="1"/>
    <x v="0"/>
    <x v="1"/>
    <n v="0.36"/>
    <n v="3660"/>
    <n v="2672"/>
    <n v="15"/>
    <x v="4"/>
    <n v="0.61"/>
    <x v="1"/>
    <n v="3558"/>
    <n v="7"/>
    <n v="0.26979999999999998"/>
    <n v="26.98"/>
    <n v="6827"/>
    <n v="210"/>
    <s v="Export"/>
    <s v="No"/>
    <n v="545124"/>
    <n v="72.116826457421041"/>
    <n v="99.355377560689263"/>
    <n v="147074.45520000003"/>
    <n v="398049.54479999997"/>
    <n v="551951"/>
  </r>
  <r>
    <s v="F0428"/>
    <x v="2"/>
    <s v="Borgou"/>
    <x v="1"/>
    <x v="1"/>
    <x v="0"/>
    <n v="1.59"/>
    <n v="8715"/>
    <n v="3486"/>
    <n v="1.2"/>
    <x v="2"/>
    <n v="1.46"/>
    <x v="2"/>
    <n v="200"/>
    <n v="60"/>
    <n v="0.6"/>
    <n v="60"/>
    <n v="22994"/>
    <n v="229"/>
    <s v="Local Market"/>
    <s v="No"/>
    <n v="767118"/>
    <n v="38.835911870722128"/>
    <n v="99.974687132963425"/>
    <n v="460270.8"/>
    <n v="306847.2"/>
    <n v="790112"/>
  </r>
  <r>
    <s v="F1263"/>
    <x v="1"/>
    <s v="Oyo"/>
    <x v="4"/>
    <x v="1"/>
    <x v="6"/>
    <n v="6.17"/>
    <n v="82290"/>
    <n v="61602"/>
    <n v="45.4"/>
    <x v="1"/>
    <n v="2.38"/>
    <x v="0"/>
    <n v="11292"/>
    <n v="5"/>
    <n v="0.25140000000000001"/>
    <n v="25.14"/>
    <n v="210417"/>
    <n v="315"/>
    <s v="Export"/>
    <s v="No"/>
    <n v="18988875"/>
    <n v="74.039562630747"/>
    <n v="99.941185331209098"/>
    <n v="4773803.1750000007"/>
    <n v="14215071.824999999"/>
    <n v="19199292"/>
  </r>
  <r>
    <s v="F1404"/>
    <x v="0"/>
    <s v="Kara"/>
    <x v="3"/>
    <x v="0"/>
    <x v="2"/>
    <n v="0.9"/>
    <n v="9051"/>
    <n v="7620"/>
    <n v="10"/>
    <x v="0"/>
    <n v="0.36"/>
    <x v="0"/>
    <n v="1164"/>
    <n v="7"/>
    <n v="0.158"/>
    <n v="15.8"/>
    <n v="9545"/>
    <n v="90"/>
    <s v="Local Market"/>
    <s v="Yes"/>
    <n v="668233"/>
    <n v="83.014229733039429"/>
    <n v="99.828262351389398"/>
    <n v="105580.81400000001"/>
    <n v="562652.18599999999"/>
    <n v="677778"/>
  </r>
  <r>
    <s v="F1187"/>
    <x v="1"/>
    <s v="Kano"/>
    <x v="4"/>
    <x v="1"/>
    <x v="6"/>
    <n v="0.91"/>
    <n v="12765"/>
    <n v="10208"/>
    <n v="36.299999999999997"/>
    <x v="2"/>
    <n v="2.04"/>
    <x v="0"/>
    <n v="1764"/>
    <n v="4"/>
    <n v="0.20030000000000001"/>
    <n v="20.03"/>
    <n v="28217"/>
    <n v="389"/>
    <s v="Local Market"/>
    <s v="No"/>
    <n v="3901222"/>
    <n v="79.395741565144533"/>
    <n v="99.955108095583114"/>
    <n v="781414.76660000021"/>
    <n v="3119807.2333999998"/>
    <n v="3929439"/>
  </r>
  <r>
    <s v="F0374"/>
    <x v="0"/>
    <s v="Kara"/>
    <x v="3"/>
    <x v="0"/>
    <x v="4"/>
    <n v="3.33"/>
    <n v="4662"/>
    <n v="3684"/>
    <n v="3.3"/>
    <x v="2"/>
    <n v="1.35"/>
    <x v="2"/>
    <n v="200"/>
    <n v="14"/>
    <n v="0.20960000000000001"/>
    <n v="20.96"/>
    <n v="66852"/>
    <n v="202"/>
    <s v="Local Market"/>
    <s v="Yes"/>
    <n v="669675"/>
    <n v="71.86581347323316"/>
    <n v="99.9728455304422"/>
    <n v="140363.88"/>
    <n v="529311.12"/>
    <n v="736527"/>
  </r>
  <r>
    <s v="F1099"/>
    <x v="4"/>
    <s v="Northern"/>
    <x v="4"/>
    <x v="0"/>
    <x v="2"/>
    <n v="2.39"/>
    <n v="30802"/>
    <n v="24210"/>
    <n v="17.100000000000001"/>
    <x v="1"/>
    <n v="0.86"/>
    <x v="1"/>
    <n v="4281"/>
    <n v="14"/>
    <n v="0.214"/>
    <n v="21.4"/>
    <n v="20939"/>
    <n v="126"/>
    <s v="Processor"/>
    <s v="Yes"/>
    <n v="2994736"/>
    <n v="78.054249745081961"/>
    <n v="99.85804173195055"/>
    <n v="640873.50399999972"/>
    <n v="2353862.4960000003"/>
    <n v="3015675"/>
  </r>
  <r>
    <s v="F0409"/>
    <x v="2"/>
    <s v="Ouémé"/>
    <x v="0"/>
    <x v="1"/>
    <x v="2"/>
    <n v="0.68"/>
    <n v="7600"/>
    <n v="5312"/>
    <n v="9.1999999999999993"/>
    <x v="0"/>
    <n v="0.82"/>
    <x v="1"/>
    <n v="1314"/>
    <n v="14"/>
    <n v="0.30099999999999999"/>
    <n v="30.1"/>
    <n v="4663"/>
    <n v="98"/>
    <s v="Processor"/>
    <s v="No"/>
    <n v="509394"/>
    <n v="69.265938602139457"/>
    <n v="99.744386322917507"/>
    <n v="153327.59399999998"/>
    <n v="356066.40600000002"/>
    <n v="514057"/>
  </r>
  <r>
    <s v="F0107"/>
    <x v="0"/>
    <s v="Savanes"/>
    <x v="0"/>
    <x v="1"/>
    <x v="5"/>
    <n v="3.05"/>
    <n v="6371"/>
    <n v="5512"/>
    <n v="16.7"/>
    <x v="0"/>
    <n v="1.2"/>
    <x v="0"/>
    <n v="2007"/>
    <n v="7"/>
    <n v="0.13470000000000001"/>
    <n v="13.47"/>
    <n v="42783"/>
    <n v="214"/>
    <s v="Local Market"/>
    <s v="Yes"/>
    <n v="1122983"/>
    <n v="83.354394441079933"/>
    <n v="99.827838519908795"/>
    <n v="151265.8101"/>
    <n v="971717.1899"/>
    <n v="1165766"/>
  </r>
  <r>
    <s v="F1232"/>
    <x v="3"/>
    <s v="Korhogo"/>
    <x v="2"/>
    <x v="1"/>
    <x v="2"/>
    <n v="4.5599999999999996"/>
    <n v="57512"/>
    <n v="41195"/>
    <n v="1.3"/>
    <x v="0"/>
    <n v="1.31"/>
    <x v="0"/>
    <n v="220"/>
    <n v="14"/>
    <n v="0.28370000000000001"/>
    <n v="28.37"/>
    <n v="58170"/>
    <n v="86"/>
    <s v="Local Market"/>
    <s v="No"/>
    <n v="3448953"/>
    <n v="70.441927297673899"/>
    <n v="99.993727052059484"/>
    <n v="978467.96610000031"/>
    <n v="2470485.0338999997"/>
    <n v="3507123"/>
  </r>
  <r>
    <s v="F0656"/>
    <x v="0"/>
    <s v="Lomé"/>
    <x v="0"/>
    <x v="0"/>
    <x v="0"/>
    <n v="0.8"/>
    <n v="4735"/>
    <n v="3952"/>
    <n v="23.3"/>
    <x v="0"/>
    <n v="1.1200000000000001"/>
    <x v="1"/>
    <n v="3150"/>
    <n v="7"/>
    <n v="0.1653"/>
    <n v="16.53"/>
    <n v="14897"/>
    <n v="276"/>
    <s v="Local Market"/>
    <s v="Yes"/>
    <n v="1061798"/>
    <n v="82.315120865240388"/>
    <n v="99.707438039556237"/>
    <n v="175515.20940000005"/>
    <n v="886282.79059999995"/>
    <n v="1076695"/>
  </r>
  <r>
    <s v="F1390"/>
    <x v="3"/>
    <s v="Korhogo"/>
    <x v="0"/>
    <x v="0"/>
    <x v="2"/>
    <n v="2.78"/>
    <n v="31983"/>
    <n v="26373"/>
    <n v="24.4"/>
    <x v="2"/>
    <n v="2.1800000000000002"/>
    <x v="0"/>
    <n v="941"/>
    <n v="7"/>
    <n v="0.1754"/>
    <n v="17.54"/>
    <n v="24545"/>
    <n v="90"/>
    <s v="Processor"/>
    <s v="Yes"/>
    <n v="2324349"/>
    <n v="81.598326080274376"/>
    <n v="99.959938592375821"/>
    <n v="407690.81459999993"/>
    <n v="1916658.1854000001"/>
    <n v="2348894"/>
  </r>
  <r>
    <s v="F1450"/>
    <x v="3"/>
    <s v="Sassandra"/>
    <x v="2"/>
    <x v="0"/>
    <x v="2"/>
    <n v="1.19"/>
    <n v="13115"/>
    <n v="5246"/>
    <n v="14.3"/>
    <x v="0"/>
    <n v="1.45"/>
    <x v="1"/>
    <n v="1869"/>
    <n v="60"/>
    <n v="0.6"/>
    <n v="60"/>
    <n v="14455"/>
    <n v="85"/>
    <s v="Local Market"/>
    <s v="Yes"/>
    <n v="425127"/>
    <n v="38.684659517450676"/>
    <n v="99.574823354914443"/>
    <n v="255076.19999999998"/>
    <n v="170050.80000000002"/>
    <n v="439582"/>
  </r>
  <r>
    <s v="F1287"/>
    <x v="3"/>
    <s v="Sassandra"/>
    <x v="2"/>
    <x v="0"/>
    <x v="0"/>
    <n v="1.21"/>
    <n v="8813"/>
    <n v="7377"/>
    <n v="2.4"/>
    <x v="1"/>
    <n v="0.62"/>
    <x v="0"/>
    <n v="518"/>
    <n v="3"/>
    <n v="0.16289999999999999"/>
    <n v="16.29"/>
    <n v="12427"/>
    <n v="319"/>
    <s v="Processor"/>
    <s v="No"/>
    <n v="2316786"/>
    <n v="83.263383838232059"/>
    <n v="99.977760728623792"/>
    <n v="377404.43940000003"/>
    <n v="1939381.5606"/>
    <n v="2329213"/>
  </r>
  <r>
    <s v="F0917"/>
    <x v="0"/>
    <s v="Savanes"/>
    <x v="3"/>
    <x v="1"/>
    <x v="1"/>
    <n v="3.51"/>
    <n v="36257"/>
    <n v="27529"/>
    <n v="1"/>
    <x v="1"/>
    <n v="0.09"/>
    <x v="2"/>
    <n v="200"/>
    <n v="5"/>
    <n v="0.2407"/>
    <n v="24.07"/>
    <n v="79333"/>
    <n v="296"/>
    <s v="Local Market"/>
    <s v="Yes"/>
    <n v="7987566"/>
    <n v="75.183275057739024"/>
    <n v="99.997520732564027"/>
    <n v="1922607.1362000005"/>
    <n v="6064958.8637999995"/>
    <n v="8066899"/>
  </r>
  <r>
    <s v="F0229"/>
    <x v="4"/>
    <s v="Greater Accra"/>
    <x v="1"/>
    <x v="0"/>
    <x v="0"/>
    <n v="1.52"/>
    <n v="9707"/>
    <n v="7515"/>
    <n v="14.1"/>
    <x v="1"/>
    <n v="1.42"/>
    <x v="0"/>
    <n v="3567"/>
    <n v="14"/>
    <n v="0.22579999999999997"/>
    <n v="22.58"/>
    <n v="26144"/>
    <n v="288"/>
    <s v="Local Market"/>
    <s v="No"/>
    <n v="2112966"/>
    <n v="76.47378008611058"/>
    <n v="99.83324840704779"/>
    <n v="477107.72280000011"/>
    <n v="1635858.2771999999"/>
    <n v="2139110"/>
  </r>
  <r>
    <s v="F1333"/>
    <x v="2"/>
    <s v="Borgou"/>
    <x v="1"/>
    <x v="0"/>
    <x v="0"/>
    <n v="2.3199999999999998"/>
    <n v="19656"/>
    <n v="17289"/>
    <n v="26.5"/>
    <x v="1"/>
    <n v="0.87"/>
    <x v="2"/>
    <n v="5212"/>
    <n v="7"/>
    <n v="0.12039999999999999"/>
    <n v="12.04"/>
    <n v="29388"/>
    <n v="258"/>
    <s v="Processor"/>
    <s v="No"/>
    <n v="4381357"/>
    <n v="87.373938352817945"/>
    <n v="99.88183402123677"/>
    <n v="527515.38279999979"/>
    <n v="3853841.6172000002"/>
    <n v="4410745"/>
  </r>
  <r>
    <s v="F0984"/>
    <x v="4"/>
    <s v="Greater Accra"/>
    <x v="3"/>
    <x v="1"/>
    <x v="4"/>
    <n v="0.6"/>
    <n v="875"/>
    <n v="700"/>
    <n v="1"/>
    <x v="2"/>
    <n v="0.16"/>
    <x v="0"/>
    <n v="200"/>
    <n v="14"/>
    <n v="0.19899999999999998"/>
    <n v="19.899999999999999"/>
    <n v="14242"/>
    <n v="218"/>
    <s v="Local Market"/>
    <s v="No"/>
    <n v="136632"/>
    <n v="72.538828426369022"/>
    <n v="99.867439055105592"/>
    <n v="27189.767999999996"/>
    <n v="109442.232"/>
    <n v="150874"/>
  </r>
  <r>
    <s v="F0014"/>
    <x v="2"/>
    <s v="Ouémé"/>
    <x v="0"/>
    <x v="1"/>
    <x v="1"/>
    <n v="0.32"/>
    <n v="2471"/>
    <n v="1848"/>
    <n v="49.1"/>
    <x v="0"/>
    <n v="2.39"/>
    <x v="0"/>
    <n v="6243"/>
    <n v="5"/>
    <n v="0.252"/>
    <n v="25.2"/>
    <n v="5832"/>
    <n v="327"/>
    <s v="Local Market"/>
    <s v="No"/>
    <n v="586179"/>
    <n v="74.063132610711619"/>
    <n v="98.945458783705035"/>
    <n v="147717.10800000001"/>
    <n v="438461.89199999999"/>
    <n v="592011"/>
  </r>
  <r>
    <s v="F1440"/>
    <x v="3"/>
    <s v="Bouaké"/>
    <x v="2"/>
    <x v="0"/>
    <x v="4"/>
    <n v="4.3899999999999997"/>
    <n v="9308"/>
    <n v="3723"/>
    <n v="1.1000000000000001"/>
    <x v="0"/>
    <n v="1.37"/>
    <x v="1"/>
    <n v="200"/>
    <n v="60"/>
    <n v="0.6"/>
    <n v="60"/>
    <n v="90936"/>
    <n v="202"/>
    <s v="Processor"/>
    <s v="Yes"/>
    <n v="653390"/>
    <n v="35.113109040930993"/>
    <n v="99.973130053229369"/>
    <n v="392034"/>
    <n v="261356"/>
    <n v="744326"/>
  </r>
  <r>
    <s v="F1106"/>
    <x v="4"/>
    <s v="Central"/>
    <x v="4"/>
    <x v="0"/>
    <x v="5"/>
    <n v="1.63"/>
    <n v="3680"/>
    <n v="2964"/>
    <n v="40.9"/>
    <x v="1"/>
    <n v="0.91"/>
    <x v="2"/>
    <n v="9237"/>
    <n v="14"/>
    <n v="0.19440000000000002"/>
    <n v="19.440000000000001"/>
    <n v="17583"/>
    <n v="217"/>
    <s v="Local Market"/>
    <s v="No"/>
    <n v="609937"/>
    <n v="78.302722972972973"/>
    <n v="98.528015043345235"/>
    <n v="118571.75280000002"/>
    <n v="491365.24719999998"/>
    <n v="627520"/>
  </r>
  <r>
    <s v="F1133"/>
    <x v="0"/>
    <s v="Plateaux"/>
    <x v="2"/>
    <x v="1"/>
    <x v="1"/>
    <n v="1.06"/>
    <n v="11753"/>
    <n v="9632"/>
    <n v="48.1"/>
    <x v="1"/>
    <n v="2.23"/>
    <x v="0"/>
    <n v="9450"/>
    <n v="3"/>
    <n v="0.1804"/>
    <n v="18.04"/>
    <n v="15963"/>
    <n v="216"/>
    <s v="Processor"/>
    <s v="Yes"/>
    <n v="2034294"/>
    <n v="81.321871472698305"/>
    <n v="99.539082173600676"/>
    <n v="366986.63760000002"/>
    <n v="1667307.3624"/>
    <n v="2050257"/>
  </r>
  <r>
    <s v="F1012"/>
    <x v="0"/>
    <s v="Savanes"/>
    <x v="4"/>
    <x v="1"/>
    <x v="3"/>
    <n v="2.42"/>
    <n v="3967"/>
    <n v="3215"/>
    <n v="56.8"/>
    <x v="1"/>
    <n v="1.31"/>
    <x v="2"/>
    <n v="12995"/>
    <n v="14"/>
    <n v="0.18940000000000001"/>
    <n v="18.940000000000001"/>
    <n v="37803"/>
    <n v="321"/>
    <s v="Local Market"/>
    <s v="Yes"/>
    <n v="970897"/>
    <n v="78.022118390006938"/>
    <n v="98.711708139189057"/>
    <n v="183887.89179999998"/>
    <n v="787009.10820000002"/>
    <n v="1008700"/>
  </r>
  <r>
    <s v="F1332"/>
    <x v="4"/>
    <s v="Central"/>
    <x v="3"/>
    <x v="1"/>
    <x v="5"/>
    <n v="1.22"/>
    <n v="1296"/>
    <n v="991"/>
    <n v="13.8"/>
    <x v="0"/>
    <n v="0.59"/>
    <x v="0"/>
    <n v="2040"/>
    <n v="14"/>
    <n v="0.2346"/>
    <n v="23.46"/>
    <n v="12145"/>
    <n v="192"/>
    <s v="Local Market"/>
    <s v="No"/>
    <n v="174185"/>
    <n v="71.551118445768253"/>
    <n v="98.905168249879253"/>
    <n v="40863.801000000007"/>
    <n v="133321.19899999999"/>
    <n v="186330"/>
  </r>
  <r>
    <s v="F1058"/>
    <x v="3"/>
    <s v="Abidjan"/>
    <x v="3"/>
    <x v="1"/>
    <x v="2"/>
    <n v="2.2400000000000002"/>
    <n v="27170"/>
    <n v="20410"/>
    <n v="19.399999999999999"/>
    <x v="1"/>
    <n v="0.59"/>
    <x v="0"/>
    <n v="5670"/>
    <n v="14"/>
    <n v="0.24879999999999999"/>
    <n v="24.88"/>
    <n v="24337"/>
    <n v="104"/>
    <s v="Local Market"/>
    <s v="No"/>
    <n v="2071407"/>
    <n v="74.247662806144248"/>
    <n v="99.729451688755873"/>
    <n v="515366.06160000013"/>
    <n v="1556040.9383999999"/>
    <n v="2095744"/>
  </r>
  <r>
    <s v="F0018"/>
    <x v="0"/>
    <s v="Central"/>
    <x v="1"/>
    <x v="0"/>
    <x v="1"/>
    <n v="2.73"/>
    <n v="25339"/>
    <n v="20395"/>
    <n v="16.899999999999999"/>
    <x v="2"/>
    <n v="1.49"/>
    <x v="0"/>
    <n v="461"/>
    <n v="3"/>
    <n v="0.19510000000000002"/>
    <n v="19.510000000000002"/>
    <n v="30790"/>
    <n v="236"/>
    <s v="Processor"/>
    <s v="No"/>
    <n v="4733837"/>
    <n v="79.969857059115"/>
    <n v="99.990324531175261"/>
    <n v="923571.59870000044"/>
    <n v="3810265.4012999996"/>
    <n v="4764627"/>
  </r>
  <r>
    <s v="F1181"/>
    <x v="0"/>
    <s v="Lomé"/>
    <x v="4"/>
    <x v="1"/>
    <x v="3"/>
    <n v="2.63"/>
    <n v="4528"/>
    <n v="4085"/>
    <n v="11.1"/>
    <x v="0"/>
    <n v="1.2"/>
    <x v="2"/>
    <n v="1268"/>
    <n v="3"/>
    <n v="9.7799999999999998E-2"/>
    <n v="9.7799999999999994"/>
    <n v="51541"/>
    <n v="360"/>
    <s v="Local Market"/>
    <s v="No"/>
    <n v="1403085"/>
    <n v="87.023282067005539"/>
    <n v="99.912829827048327"/>
    <n v="137221.71299999999"/>
    <n v="1265863.287"/>
    <n v="1454626"/>
  </r>
  <r>
    <s v="F0963"/>
    <x v="3"/>
    <s v="Sassandra"/>
    <x v="2"/>
    <x v="0"/>
    <x v="7"/>
    <n v="1.52"/>
    <n v="41303"/>
    <n v="28817"/>
    <n v="59.9"/>
    <x v="1"/>
    <n v="2.2599999999999998"/>
    <x v="0"/>
    <n v="14763"/>
    <n v="5"/>
    <n v="0.30230000000000001"/>
    <n v="30.23"/>
    <n v="57213"/>
    <n v="385"/>
    <s v="Processor"/>
    <s v="Yes"/>
    <n v="10911624"/>
    <n v="69.406082566456234"/>
    <n v="99.865409614528872"/>
    <n v="3298583.9352000002"/>
    <n v="7613040.0647999998"/>
    <n v="10968837"/>
  </r>
  <r>
    <s v="F1373"/>
    <x v="1"/>
    <s v="Ogun"/>
    <x v="1"/>
    <x v="1"/>
    <x v="2"/>
    <n v="3.14"/>
    <n v="31749"/>
    <n v="26767"/>
    <n v="56.7"/>
    <x v="1"/>
    <n v="2.09"/>
    <x v="2"/>
    <n v="17091"/>
    <n v="7"/>
    <n v="0.15689999999999998"/>
    <n v="15.69"/>
    <n v="17609"/>
    <n v="77"/>
    <s v="Local Market"/>
    <s v="Yes"/>
    <n v="2005749"/>
    <n v="83.576261931897363"/>
    <n v="99.155315075236317"/>
    <n v="314702.01809999999"/>
    <n v="1691046.9819"/>
    <n v="2023358"/>
  </r>
  <r>
    <s v="F1481"/>
    <x v="4"/>
    <s v="Central"/>
    <x v="2"/>
    <x v="1"/>
    <x v="7"/>
    <n v="1.34"/>
    <n v="24789"/>
    <n v="17369"/>
    <n v="4.4000000000000004"/>
    <x v="4"/>
    <n v="1.23"/>
    <x v="2"/>
    <n v="967"/>
    <n v="4"/>
    <n v="0.29930000000000001"/>
    <n v="29.93"/>
    <n v="33774"/>
    <n v="449"/>
    <s v="Local Market"/>
    <s v="No"/>
    <n v="7685954"/>
    <n v="69.763442025418513"/>
    <n v="99.987473651921405"/>
    <n v="2300406.0322000002"/>
    <n v="5385547.9677999998"/>
    <n v="7719728"/>
  </r>
  <r>
    <s v="F0183"/>
    <x v="2"/>
    <s v="Mono"/>
    <x v="2"/>
    <x v="1"/>
    <x v="6"/>
    <n v="4.4800000000000004"/>
    <n v="68217"/>
    <n v="55876"/>
    <n v="1.8"/>
    <x v="2"/>
    <n v="0.53"/>
    <x v="0"/>
    <n v="200"/>
    <n v="4"/>
    <n v="0.18090000000000001"/>
    <n v="18.09"/>
    <n v="136362"/>
    <n v="361"/>
    <s v="Local Market"/>
    <s v="Yes"/>
    <n v="19832962"/>
    <n v="81.350671530994234"/>
    <n v="99.998998463843847"/>
    <n v="3587782.8258000016"/>
    <n v="16245179.174199998"/>
    <n v="19969324"/>
  </r>
  <r>
    <s v="F1025"/>
    <x v="1"/>
    <s v="Enugu"/>
    <x v="0"/>
    <x v="0"/>
    <x v="1"/>
    <n v="1.72"/>
    <n v="11600"/>
    <n v="9478"/>
    <n v="24.1"/>
    <x v="1"/>
    <n v="1.92"/>
    <x v="2"/>
    <n v="5649"/>
    <n v="2"/>
    <n v="0.18289999999999998"/>
    <n v="18.29"/>
    <n v="21157"/>
    <n v="320"/>
    <s v="Local Market"/>
    <s v="No"/>
    <n v="2975825"/>
    <n v="81.133173555930597"/>
    <n v="99.811510379441714"/>
    <n v="544278.39250000007"/>
    <n v="2431546.6074999999"/>
    <n v="2996982"/>
  </r>
  <r>
    <s v="F1038"/>
    <x v="2"/>
    <s v="Borgou"/>
    <x v="1"/>
    <x v="0"/>
    <x v="6"/>
    <n v="0.6"/>
    <n v="5603"/>
    <n v="4663"/>
    <n v="25.1"/>
    <x v="1"/>
    <n v="0.68"/>
    <x v="0"/>
    <n v="5910"/>
    <n v="1"/>
    <n v="0.16760000000000003"/>
    <n v="16.760000000000002"/>
    <n v="13325"/>
    <n v="317"/>
    <s v="Processor"/>
    <s v="No"/>
    <n v="1444155"/>
    <n v="82.478978922523808"/>
    <n v="99.594505584982301"/>
    <n v="242040.37800000003"/>
    <n v="1202114.622"/>
    <n v="1457480"/>
  </r>
  <r>
    <s v="F1285"/>
    <x v="3"/>
    <s v="Bouaké"/>
    <x v="1"/>
    <x v="0"/>
    <x v="0"/>
    <n v="1.59"/>
    <n v="15372"/>
    <n v="12981"/>
    <n v="9.5"/>
    <x v="4"/>
    <n v="1.56"/>
    <x v="0"/>
    <n v="1808"/>
    <n v="7"/>
    <n v="0.1555"/>
    <n v="15.55"/>
    <n v="19736"/>
    <n v="244"/>
    <s v="Processor"/>
    <s v="No"/>
    <n v="3114147"/>
    <n v="83.918166105754423"/>
    <n v="99.942307992991445"/>
    <n v="484249.85850000009"/>
    <n v="2629897.1414999999"/>
    <n v="3133883"/>
  </r>
  <r>
    <s v="F0565"/>
    <x v="3"/>
    <s v="Sassandra"/>
    <x v="3"/>
    <x v="0"/>
    <x v="6"/>
    <n v="0.37"/>
    <n v="6360"/>
    <n v="4961"/>
    <n v="37"/>
    <x v="0"/>
    <n v="1.65"/>
    <x v="0"/>
    <n v="5970"/>
    <n v="3"/>
    <n v="0.21989999999999998"/>
    <n v="21.99"/>
    <n v="7895"/>
    <n v="363"/>
    <s v="Export"/>
    <s v="Yes"/>
    <n v="1768970"/>
    <n v="77.663384500229341"/>
    <n v="99.664014992697815"/>
    <n v="388996.50300000003"/>
    <n v="1379973.497"/>
    <n v="1776865"/>
  </r>
  <r>
    <s v="F1126"/>
    <x v="3"/>
    <s v="Sassandra"/>
    <x v="0"/>
    <x v="0"/>
    <x v="3"/>
    <n v="2.62"/>
    <n v="9924"/>
    <n v="6486"/>
    <n v="40.700000000000003"/>
    <x v="1"/>
    <n v="1.93"/>
    <x v="2"/>
    <n v="8984"/>
    <n v="30"/>
    <n v="0.34639999999999999"/>
    <n v="34.64"/>
    <n v="70583"/>
    <n v="322"/>
    <s v="Processor"/>
    <s v="No"/>
    <n v="1988041"/>
    <n v="63.119034733880497"/>
    <n v="99.563591991543859"/>
    <n v="688657.40240000002"/>
    <n v="1299383.5976"/>
    <n v="2058624"/>
  </r>
  <r>
    <s v="F1043"/>
    <x v="4"/>
    <s v="Eastern"/>
    <x v="3"/>
    <x v="0"/>
    <x v="3"/>
    <n v="2.59"/>
    <n v="7243"/>
    <n v="4659"/>
    <n v="121.2"/>
    <x v="1"/>
    <n v="4.3499999999999996"/>
    <x v="0"/>
    <n v="24944"/>
    <n v="30"/>
    <n v="0.35670000000000002"/>
    <n v="35.67"/>
    <n v="41415"/>
    <n v="352"/>
    <s v="Local Market"/>
    <s v="No"/>
    <n v="1557210"/>
    <n v="62.663425944170768"/>
    <n v="98.43965908202361"/>
    <n v="555456.80700000003"/>
    <n v="1001753.193"/>
    <n v="1598625"/>
  </r>
  <r>
    <s v="F1370"/>
    <x v="4"/>
    <s v="Central"/>
    <x v="3"/>
    <x v="0"/>
    <x v="7"/>
    <n v="0.5"/>
    <n v="11046"/>
    <n v="8005"/>
    <n v="9.1999999999999993"/>
    <x v="0"/>
    <n v="1.64"/>
    <x v="0"/>
    <n v="1549"/>
    <n v="3"/>
    <n v="0.27529999999999999"/>
    <n v="27.53"/>
    <n v="10640"/>
    <n v="388"/>
    <s v="Processor"/>
    <s v="Yes"/>
    <n v="3062692"/>
    <n v="72.219105921521006"/>
    <n v="99.94959867661548"/>
    <n v="843159.10759999976"/>
    <n v="2219532.8924000002"/>
    <n v="3073332"/>
  </r>
  <r>
    <s v="F0375"/>
    <x v="1"/>
    <s v="Ogun"/>
    <x v="4"/>
    <x v="0"/>
    <x v="7"/>
    <n v="0.84"/>
    <n v="18349"/>
    <n v="13436"/>
    <n v="29"/>
    <x v="3"/>
    <n v="1.7"/>
    <x v="2"/>
    <n v="6230"/>
    <n v="2"/>
    <n v="0.26769999999999999"/>
    <n v="26.77"/>
    <n v="20625"/>
    <n v="407"/>
    <s v="Local Market"/>
    <s v="No"/>
    <n v="5386913"/>
    <n v="72.95069197664445"/>
    <n v="99.88479045362233"/>
    <n v="1442076.6101000002"/>
    <n v="3944836.3898999998"/>
    <n v="5407538"/>
  </r>
  <r>
    <s v="F1213"/>
    <x v="0"/>
    <s v="Savanes"/>
    <x v="4"/>
    <x v="1"/>
    <x v="2"/>
    <n v="0.98"/>
    <n v="10318"/>
    <n v="8661"/>
    <n v="21.9"/>
    <x v="1"/>
    <n v="1.56"/>
    <x v="0"/>
    <n v="4253"/>
    <n v="7"/>
    <n v="0.1605"/>
    <n v="16.05"/>
    <n v="8304"/>
    <n v="124"/>
    <s v="Local Market"/>
    <s v="No"/>
    <n v="1050668"/>
    <n v="83.291700441560309"/>
    <n v="99.598384093252704"/>
    <n v="168632.21399999992"/>
    <n v="882035.78600000008"/>
    <n v="1058972"/>
  </r>
  <r>
    <s v="F0994"/>
    <x v="0"/>
    <s v="Plateaux"/>
    <x v="4"/>
    <x v="0"/>
    <x v="0"/>
    <n v="0.33"/>
    <n v="3691"/>
    <n v="2795"/>
    <n v="45"/>
    <x v="3"/>
    <n v="3.1"/>
    <x v="0"/>
    <n v="6639"/>
    <n v="14"/>
    <n v="0.2427"/>
    <n v="24.27"/>
    <n v="2782"/>
    <n v="331"/>
    <s v="Export"/>
    <s v="No"/>
    <n v="906473"/>
    <n v="75.498292877135668"/>
    <n v="99.269841793556267"/>
    <n v="220000.99710000004"/>
    <n v="686472.00289999996"/>
    <n v="909255"/>
  </r>
  <r>
    <s v="F0162"/>
    <x v="4"/>
    <s v="Greater Accra"/>
    <x v="0"/>
    <x v="0"/>
    <x v="1"/>
    <n v="3.83"/>
    <n v="40166"/>
    <n v="31678"/>
    <n v="68.900000000000006"/>
    <x v="1"/>
    <n v="1.85"/>
    <x v="2"/>
    <n v="18563"/>
    <n v="1"/>
    <n v="0.21129999999999999"/>
    <n v="21.13"/>
    <n v="77192"/>
    <n v="219"/>
    <s v="Processor"/>
    <s v="No"/>
    <n v="6772353"/>
    <n v="77.981162414437748"/>
    <n v="99.728989297829273"/>
    <n v="1430998.1889000004"/>
    <n v="5341354.8110999996"/>
    <n v="6849545"/>
  </r>
  <r>
    <s v="F1291"/>
    <x v="2"/>
    <s v="Mono"/>
    <x v="2"/>
    <x v="0"/>
    <x v="1"/>
    <n v="0.66"/>
    <n v="7395"/>
    <n v="5806"/>
    <n v="17"/>
    <x v="1"/>
    <n v="1.54"/>
    <x v="2"/>
    <n v="3551"/>
    <n v="4"/>
    <n v="0.21479999999999999"/>
    <n v="21.48"/>
    <n v="11449"/>
    <n v="281"/>
    <s v="Local Market"/>
    <s v="No"/>
    <n v="1600172"/>
    <n v="77.962191756002184"/>
    <n v="99.779662836361652"/>
    <n v="343716.94559999998"/>
    <n v="1256455.0544"/>
    <n v="1611621"/>
  </r>
  <r>
    <s v="F0508"/>
    <x v="4"/>
    <s v="Northern"/>
    <x v="2"/>
    <x v="0"/>
    <x v="1"/>
    <n v="1.88"/>
    <n v="13302"/>
    <n v="9588"/>
    <n v="25.4"/>
    <x v="4"/>
    <n v="1.46"/>
    <x v="1"/>
    <n v="4987"/>
    <n v="5"/>
    <n v="0.2792"/>
    <n v="27.92"/>
    <n v="33384"/>
    <n v="317"/>
    <s v="Processor"/>
    <s v="No"/>
    <n v="2970632"/>
    <n v="71.278966077411027"/>
    <n v="99.833988900192267"/>
    <n v="829400.45440000016"/>
    <n v="2141231.5455999998"/>
    <n v="3004016"/>
  </r>
  <r>
    <s v="F1413"/>
    <x v="3"/>
    <s v="Korhogo"/>
    <x v="2"/>
    <x v="0"/>
    <x v="7"/>
    <n v="3.47"/>
    <n v="92956"/>
    <n v="65970"/>
    <n v="1.2"/>
    <x v="2"/>
    <n v="0.25"/>
    <x v="2"/>
    <n v="200"/>
    <n v="4"/>
    <n v="0.2903"/>
    <n v="29.03"/>
    <n v="122867"/>
    <n v="406"/>
    <s v="Local Market"/>
    <s v="No"/>
    <n v="26392915"/>
    <n v="70.641144113720642"/>
    <n v="99.999245732220913"/>
    <n v="7661863.2245000005"/>
    <n v="18731051.7755"/>
    <n v="26515782"/>
  </r>
  <r>
    <s v="F1283"/>
    <x v="1"/>
    <s v="Lagos"/>
    <x v="2"/>
    <x v="0"/>
    <x v="5"/>
    <n v="7.3"/>
    <n v="14671"/>
    <n v="11239"/>
    <n v="12.6"/>
    <x v="0"/>
    <n v="1.53"/>
    <x v="1"/>
    <n v="2192"/>
    <n v="14"/>
    <n v="0.2339"/>
    <n v="23.39"/>
    <n v="105796"/>
    <n v="269"/>
    <s v="Local Market"/>
    <s v="No"/>
    <n v="2885071"/>
    <n v="73.900072891907271"/>
    <n v="99.926710214797239"/>
    <n v="674818.10690000001"/>
    <n v="2210252.8931"/>
    <n v="2990867"/>
  </r>
  <r>
    <s v="F0225"/>
    <x v="4"/>
    <s v="Central"/>
    <x v="4"/>
    <x v="0"/>
    <x v="4"/>
    <n v="2"/>
    <n v="6523"/>
    <n v="5407"/>
    <n v="1.2"/>
    <x v="0"/>
    <n v="0.64"/>
    <x v="1"/>
    <n v="200"/>
    <n v="7"/>
    <n v="0.17100000000000001"/>
    <n v="17.100000000000001"/>
    <n v="40442"/>
    <n v="225"/>
    <s v="Processor"/>
    <s v="Yes"/>
    <n v="1163768"/>
    <n v="80.115899386319654"/>
    <n v="99.983391601132681"/>
    <n v="199004.3280000001"/>
    <n v="964763.6719999999"/>
    <n v="1204210"/>
  </r>
  <r>
    <s v="F1226"/>
    <x v="2"/>
    <s v="Mono"/>
    <x v="2"/>
    <x v="0"/>
    <x v="4"/>
    <n v="0.75"/>
    <n v="1227"/>
    <n v="795"/>
    <n v="3.4"/>
    <x v="2"/>
    <n v="1.49"/>
    <x v="2"/>
    <n v="200"/>
    <n v="30"/>
    <n v="0.35200000000000004"/>
    <n v="35.200000000000003"/>
    <n v="7997"/>
    <n v="176"/>
    <s v="Local Market"/>
    <s v="No"/>
    <n v="130324"/>
    <n v="61.053601405426505"/>
    <n v="99.855408795482973"/>
    <n v="45874.04800000001"/>
    <n v="84449.95199999999"/>
    <n v="138321"/>
  </r>
  <r>
    <s v="F0720"/>
    <x v="3"/>
    <s v="Korhogo"/>
    <x v="1"/>
    <x v="1"/>
    <x v="6"/>
    <n v="1.44"/>
    <n v="13000"/>
    <n v="10598"/>
    <n v="12.7"/>
    <x v="0"/>
    <n v="1.27"/>
    <x v="0"/>
    <n v="2146"/>
    <n v="2"/>
    <n v="0.18469999999999998"/>
    <n v="18.47"/>
    <n v="43377"/>
    <n v="257"/>
    <s v="Local Market"/>
    <s v="No"/>
    <n v="2650927"/>
    <n v="80.217406168717417"/>
    <n v="99.920350487547054"/>
    <n v="489626.21689999988"/>
    <n v="2161300.7831000001"/>
    <n v="2694304"/>
  </r>
  <r>
    <s v="F1256"/>
    <x v="2"/>
    <s v="Borgou"/>
    <x v="2"/>
    <x v="0"/>
    <x v="2"/>
    <n v="2.73"/>
    <n v="23614"/>
    <n v="22452"/>
    <n v="54.5"/>
    <x v="0"/>
    <n v="1.72"/>
    <x v="2"/>
    <n v="6369"/>
    <n v="1"/>
    <n v="4.9200000000000001E-2"/>
    <n v="4.92"/>
    <n v="21018"/>
    <n v="84"/>
    <s v="Local Market"/>
    <s v="Yes"/>
    <n v="1839722"/>
    <n v="94.006023281060223"/>
    <n v="99.657716822339509"/>
    <n v="90514.322399999946"/>
    <n v="1749207.6776000001"/>
    <n v="1860740"/>
  </r>
  <r>
    <s v="F1193"/>
    <x v="0"/>
    <s v="Plateaux"/>
    <x v="1"/>
    <x v="1"/>
    <x v="5"/>
    <n v="0.56000000000000005"/>
    <n v="1010"/>
    <n v="864"/>
    <n v="71.8"/>
    <x v="1"/>
    <n v="3.17"/>
    <x v="1"/>
    <n v="16156"/>
    <n v="7"/>
    <n v="0.14410000000000001"/>
    <n v="14.41"/>
    <n v="4059"/>
    <n v="211"/>
    <s v="Local Market"/>
    <s v="No"/>
    <n v="160266"/>
    <n v="83.475837151985402"/>
    <n v="90.168264110756127"/>
    <n v="23094.330599999987"/>
    <n v="137171.66940000001"/>
    <n v="164325"/>
  </r>
  <r>
    <s v="F1409"/>
    <x v="3"/>
    <s v="Sassandra"/>
    <x v="4"/>
    <x v="0"/>
    <x v="3"/>
    <n v="1.38"/>
    <n v="2594"/>
    <n v="2107"/>
    <n v="26.9"/>
    <x v="0"/>
    <n v="1.37"/>
    <x v="2"/>
    <n v="3859"/>
    <n v="14"/>
    <n v="0.1875"/>
    <n v="18.75"/>
    <n v="28807"/>
    <n v="330"/>
    <s v="Export"/>
    <s v="No"/>
    <n v="655691"/>
    <n v="77.830605421783559"/>
    <n v="99.436229178171459"/>
    <n v="122942.0625"/>
    <n v="532748.9375"/>
    <n v="684498"/>
  </r>
  <r>
    <s v="F1231"/>
    <x v="4"/>
    <s v="Eastern"/>
    <x v="2"/>
    <x v="1"/>
    <x v="5"/>
    <n v="0.56000000000000005"/>
    <n v="509"/>
    <n v="459"/>
    <n v="26.3"/>
    <x v="1"/>
    <n v="0.89"/>
    <x v="2"/>
    <n v="6311"/>
    <n v="1"/>
    <n v="9.6500000000000002E-2"/>
    <n v="9.65"/>
    <n v="8371"/>
    <n v="203"/>
    <s v="Local Market"/>
    <s v="No"/>
    <n v="77564"/>
    <n v="81.548931168906719"/>
    <n v="92.656077267702329"/>
    <n v="7484.9260000000068"/>
    <n v="70079.073999999993"/>
    <n v="85935"/>
  </r>
  <r>
    <s v="F1242"/>
    <x v="0"/>
    <s v="Central"/>
    <x v="0"/>
    <x v="0"/>
    <x v="7"/>
    <n v="1.38"/>
    <n v="28211"/>
    <n v="20173"/>
    <n v="27.4"/>
    <x v="1"/>
    <n v="1.36"/>
    <x v="0"/>
    <n v="5026"/>
    <n v="1"/>
    <n v="0.28489999999999999"/>
    <n v="28.49"/>
    <n v="38769"/>
    <n v="348"/>
    <s v="Local Market"/>
    <s v="No"/>
    <n v="6906207"/>
    <n v="71.110809104307933"/>
    <n v="99.927631139402067"/>
    <n v="1967578.3742999993"/>
    <n v="4938628.6257000007"/>
    <n v="6944976"/>
  </r>
  <r>
    <s v="F0156"/>
    <x v="2"/>
    <s v="Borgou"/>
    <x v="3"/>
    <x v="1"/>
    <x v="1"/>
    <n v="1.1399999999999999"/>
    <n v="6168"/>
    <n v="4885"/>
    <n v="13.4"/>
    <x v="0"/>
    <n v="1.0900000000000001"/>
    <x v="2"/>
    <n v="1525"/>
    <n v="2"/>
    <n v="0.2079"/>
    <n v="20.79"/>
    <n v="18864"/>
    <n v="233"/>
    <s v="Local Market"/>
    <s v="No"/>
    <n v="1106434"/>
    <n v="77.882158450472687"/>
    <n v="99.864480342096044"/>
    <n v="230027.62859999994"/>
    <n v="876406.37140000006"/>
    <n v="1125298"/>
  </r>
  <r>
    <s v="F0534"/>
    <x v="0"/>
    <s v="Lomé"/>
    <x v="3"/>
    <x v="0"/>
    <x v="7"/>
    <n v="1.54"/>
    <n v="30275"/>
    <n v="22118"/>
    <n v="5.3"/>
    <x v="0"/>
    <n v="0.68"/>
    <x v="0"/>
    <n v="713"/>
    <n v="2"/>
    <n v="0.26940000000000003"/>
    <n v="26.94"/>
    <n v="52438"/>
    <n v="276"/>
    <s v="Processor"/>
    <s v="No"/>
    <n v="5990372"/>
    <n v="72.426003518230758"/>
    <n v="99.988200853576402"/>
    <n v="1613806.2168000005"/>
    <n v="4376565.7831999995"/>
    <n v="6042810"/>
  </r>
  <r>
    <s v="F1184"/>
    <x v="4"/>
    <s v="Ashanti"/>
    <x v="4"/>
    <x v="0"/>
    <x v="6"/>
    <n v="5.16"/>
    <n v="44612"/>
    <n v="34489"/>
    <n v="4.3"/>
    <x v="0"/>
    <n v="1.5"/>
    <x v="1"/>
    <n v="596"/>
    <n v="4"/>
    <n v="0.22690000000000002"/>
    <n v="22.69"/>
    <n v="163961"/>
    <n v="317"/>
    <s v="Local Market"/>
    <s v="No"/>
    <n v="10659126"/>
    <n v="76.138816130739784"/>
    <n v="99.994493253172593"/>
    <n v="2418555.6893999996"/>
    <n v="8240570.3106000004"/>
    <n v="10823087"/>
  </r>
  <r>
    <s v="F0717"/>
    <x v="3"/>
    <s v="Sassandra"/>
    <x v="1"/>
    <x v="1"/>
    <x v="6"/>
    <n v="4.07"/>
    <n v="30463"/>
    <n v="24745"/>
    <n v="8.4"/>
    <x v="1"/>
    <n v="0.71"/>
    <x v="0"/>
    <n v="2042"/>
    <n v="3"/>
    <n v="0.18770000000000001"/>
    <n v="18.77"/>
    <n v="91880"/>
    <n v="314"/>
    <s v="Local Market"/>
    <s v="Yes"/>
    <n v="7598309"/>
    <n v="80.25948908017736"/>
    <n v="99.973446686420843"/>
    <n v="1426202.5992999999"/>
    <n v="6172106.4007000001"/>
    <n v="7690189"/>
  </r>
  <r>
    <s v="F0192"/>
    <x v="4"/>
    <s v="Northern"/>
    <x v="4"/>
    <x v="0"/>
    <x v="2"/>
    <n v="4.04"/>
    <n v="44037"/>
    <n v="27034"/>
    <n v="31.1"/>
    <x v="4"/>
    <n v="0.86"/>
    <x v="0"/>
    <n v="5764"/>
    <n v="30"/>
    <n v="0.3861"/>
    <n v="38.61"/>
    <n v="29197"/>
    <n v="96"/>
    <s v="Local Market"/>
    <s v="Yes"/>
    <n v="2534351"/>
    <n v="60.690811285764887"/>
    <n v="99.775155370603557"/>
    <n v="978512.92109999992"/>
    <n v="1555838.0789000001"/>
    <n v="2563548"/>
  </r>
  <r>
    <s v="F1040"/>
    <x v="3"/>
    <s v="Bouaké"/>
    <x v="4"/>
    <x v="1"/>
    <x v="2"/>
    <n v="0.51"/>
    <n v="4638"/>
    <n v="4031"/>
    <n v="30.1"/>
    <x v="1"/>
    <n v="1.59"/>
    <x v="0"/>
    <n v="7283"/>
    <n v="3"/>
    <n v="0.13070000000000001"/>
    <n v="13.07"/>
    <n v="4732"/>
    <n v="107"/>
    <s v="Local Market"/>
    <s v="Yes"/>
    <n v="414989"/>
    <n v="85.949937625231996"/>
    <n v="98.26479971218977"/>
    <n v="54239.062299999991"/>
    <n v="360749.93770000001"/>
    <n v="419721"/>
  </r>
  <r>
    <s v="F0076"/>
    <x v="4"/>
    <s v="Eastern"/>
    <x v="1"/>
    <x v="1"/>
    <x v="1"/>
    <n v="1.83"/>
    <n v="15255"/>
    <n v="11140"/>
    <n v="1"/>
    <x v="1"/>
    <n v="0.48"/>
    <x v="0"/>
    <n v="207"/>
    <n v="7"/>
    <n v="0.2697"/>
    <n v="26.97"/>
    <n v="30365"/>
    <n v="270"/>
    <s v="Local Market"/>
    <s v="No"/>
    <n v="2947150"/>
    <n v="72.285232652060529"/>
    <n v="99.993047893965269"/>
    <n v="794846.35499999998"/>
    <n v="2152303.645"/>
    <n v="2977515"/>
  </r>
  <r>
    <s v="F0954"/>
    <x v="3"/>
    <s v="Abidjan"/>
    <x v="3"/>
    <x v="0"/>
    <x v="1"/>
    <n v="1.65"/>
    <n v="15816"/>
    <n v="11449"/>
    <n v="11.9"/>
    <x v="0"/>
    <n v="0.66"/>
    <x v="0"/>
    <n v="1766"/>
    <n v="7"/>
    <n v="0.27610000000000001"/>
    <n v="27.61"/>
    <n v="22889"/>
    <n v="220"/>
    <s v="Local Market"/>
    <s v="No"/>
    <n v="2468938"/>
    <n v="71.725052268877405"/>
    <n v="99.929128306258818"/>
    <n v="681673.7818"/>
    <n v="1787264.2182"/>
    <n v="2491827"/>
  </r>
  <r>
    <s v="F1476"/>
    <x v="2"/>
    <s v="Atlantique"/>
    <x v="3"/>
    <x v="0"/>
    <x v="2"/>
    <n v="0.71"/>
    <n v="8767"/>
    <n v="6564"/>
    <n v="1.2"/>
    <x v="4"/>
    <n v="0.78"/>
    <x v="0"/>
    <n v="201"/>
    <n v="14"/>
    <n v="0.25120000000000003"/>
    <n v="25.12"/>
    <n v="5043"/>
    <n v="84"/>
    <s v="Local Market"/>
    <s v="No"/>
    <n v="540619"/>
    <n v="74.187960165816918"/>
    <n v="99.96316400995488"/>
    <n v="135803.49280000007"/>
    <n v="404815.50719999993"/>
    <n v="545662"/>
  </r>
  <r>
    <s v="F1114"/>
    <x v="1"/>
    <s v="Rivers"/>
    <x v="4"/>
    <x v="1"/>
    <x v="3"/>
    <n v="1.75"/>
    <n v="2832"/>
    <n v="2202"/>
    <n v="26.3"/>
    <x v="1"/>
    <n v="1.9"/>
    <x v="0"/>
    <n v="6090"/>
    <n v="14"/>
    <n v="0.2223"/>
    <n v="22.23"/>
    <n v="39869"/>
    <n v="295"/>
    <s v="Local Market"/>
    <s v="Yes"/>
    <n v="597136"/>
    <n v="72.902515239283844"/>
    <n v="99.043963548166815"/>
    <n v="132743.33279999997"/>
    <n v="464392.66720000003"/>
    <n v="637005"/>
  </r>
  <r>
    <s v="F0380"/>
    <x v="4"/>
    <s v="Northern"/>
    <x v="0"/>
    <x v="0"/>
    <x v="3"/>
    <n v="0.88"/>
    <n v="2961"/>
    <n v="1184"/>
    <n v="30.1"/>
    <x v="1"/>
    <n v="1.78"/>
    <x v="1"/>
    <n v="7563"/>
    <n v="60"/>
    <n v="0.6"/>
    <n v="60"/>
    <n v="17267"/>
    <n v="330"/>
    <s v="Processor"/>
    <s v="No"/>
    <n v="361983"/>
    <n v="38.178826631509558"/>
    <n v="98.005800922874101"/>
    <n v="217189.8"/>
    <n v="144793.20000000001"/>
    <n v="379250"/>
  </r>
  <r>
    <s v="F1079"/>
    <x v="4"/>
    <s v="Greater Accra"/>
    <x v="1"/>
    <x v="1"/>
    <x v="2"/>
    <n v="1.38"/>
    <n v="15553"/>
    <n v="6221"/>
    <n v="5.4"/>
    <x v="1"/>
    <n v="0.31"/>
    <x v="1"/>
    <n v="1375"/>
    <n v="60"/>
    <n v="0.6"/>
    <n v="60"/>
    <n v="13286"/>
    <n v="91"/>
    <s v="Local Market"/>
    <s v="No"/>
    <n v="545789"/>
    <n v="39.049429861825338"/>
    <n v="99.75405804230202"/>
    <n v="327473.40000000002"/>
    <n v="218315.6"/>
    <n v="559075"/>
  </r>
  <r>
    <s v="F1115"/>
    <x v="0"/>
    <s v="Plateaux"/>
    <x v="1"/>
    <x v="1"/>
    <x v="3"/>
    <n v="1.85"/>
    <n v="5255"/>
    <n v="4233"/>
    <n v="44.3"/>
    <x v="1"/>
    <n v="1.51"/>
    <x v="1"/>
    <n v="9659"/>
    <n v="14"/>
    <n v="0.19440000000000002"/>
    <n v="19.440000000000001"/>
    <n v="57381"/>
    <n v="338"/>
    <s v="Processor"/>
    <s v="No"/>
    <n v="1349407"/>
    <n v="77.27406540288942"/>
    <n v="99.313400455505729"/>
    <n v="262324.72080000001"/>
    <n v="1087082.2792"/>
    <n v="1406788"/>
  </r>
  <r>
    <s v="F1199"/>
    <x v="0"/>
    <s v="Kara"/>
    <x v="1"/>
    <x v="1"/>
    <x v="2"/>
    <n v="1.08"/>
    <n v="7901"/>
    <n v="6426"/>
    <n v="20.5"/>
    <x v="1"/>
    <n v="1.75"/>
    <x v="1"/>
    <n v="3735"/>
    <n v="3"/>
    <n v="0.18659999999999999"/>
    <n v="18.66"/>
    <n v="9117"/>
    <n v="93"/>
    <s v="Local Market"/>
    <s v="No"/>
    <n v="578790"/>
    <n v="80.078615495307943"/>
    <n v="99.364695436523121"/>
    <n v="108002.21399999998"/>
    <n v="470787.78600000002"/>
    <n v="587907"/>
  </r>
  <r>
    <s v="F0654"/>
    <x v="1"/>
    <s v="Enugu"/>
    <x v="4"/>
    <x v="1"/>
    <x v="6"/>
    <n v="1.1000000000000001"/>
    <n v="17012"/>
    <n v="14070"/>
    <n v="115.8"/>
    <x v="1"/>
    <n v="3.11"/>
    <x v="2"/>
    <n v="32934"/>
    <n v="5"/>
    <n v="0.1729"/>
    <n v="17.29"/>
    <n v="27648"/>
    <n v="392"/>
    <s v="Processor"/>
    <s v="Yes"/>
    <n v="5399704"/>
    <n v="82.288658970341331"/>
    <n v="99.393184742762216"/>
    <n v="933608.82160000037"/>
    <n v="4466095.1783999996"/>
    <n v="5427352"/>
  </r>
  <r>
    <s v="F0893"/>
    <x v="3"/>
    <s v="Sassandra"/>
    <x v="1"/>
    <x v="1"/>
    <x v="7"/>
    <n v="2.0699999999999998"/>
    <n v="50133"/>
    <n v="35408"/>
    <n v="27.4"/>
    <x v="1"/>
    <n v="1.88"/>
    <x v="0"/>
    <n v="7918"/>
    <n v="3"/>
    <n v="0.29370000000000002"/>
    <n v="29.37"/>
    <n v="61026"/>
    <n v="429"/>
    <s v="Local Market"/>
    <s v="No"/>
    <n v="14969188"/>
    <n v="70.343226546208854"/>
    <n v="99.947319446017204"/>
    <n v="4396450.5156000014"/>
    <n v="10572737.484399999"/>
    <n v="15030214"/>
  </r>
  <r>
    <s v="F0166"/>
    <x v="3"/>
    <s v="Bouaké"/>
    <x v="0"/>
    <x v="0"/>
    <x v="5"/>
    <n v="0.84"/>
    <n v="2015"/>
    <n v="1607"/>
    <n v="15.7"/>
    <x v="1"/>
    <n v="0.86"/>
    <x v="0"/>
    <n v="3690"/>
    <n v="14"/>
    <n v="0.20199999999999999"/>
    <n v="20.2"/>
    <n v="5998"/>
    <n v="241"/>
    <s v="Local Market"/>
    <s v="Yes"/>
    <n v="373727"/>
    <n v="78.539507801698605"/>
    <n v="99.02824412403713"/>
    <n v="75492.853999999992"/>
    <n v="298234.14600000001"/>
    <n v="379725"/>
  </r>
  <r>
    <s v="F0169"/>
    <x v="1"/>
    <s v="Kaduna"/>
    <x v="3"/>
    <x v="0"/>
    <x v="5"/>
    <n v="0.83"/>
    <n v="1245"/>
    <n v="1104"/>
    <n v="36.1"/>
    <x v="0"/>
    <n v="2.5"/>
    <x v="0"/>
    <n v="6024"/>
    <n v="3"/>
    <n v="0.113"/>
    <n v="11.3"/>
    <n v="8646"/>
    <n v="222"/>
    <s v="Processor"/>
    <s v="No"/>
    <n v="227968"/>
    <n v="85.458855350909076"/>
    <n v="97.454081330775026"/>
    <n v="25760.383999999991"/>
    <n v="202207.61600000001"/>
    <n v="236614"/>
  </r>
  <r>
    <s v="F0405"/>
    <x v="0"/>
    <s v="Kara"/>
    <x v="0"/>
    <x v="0"/>
    <x v="2"/>
    <n v="4.5"/>
    <n v="44517"/>
    <n v="32234"/>
    <n v="16.8"/>
    <x v="0"/>
    <n v="1.87"/>
    <x v="1"/>
    <n v="2035"/>
    <n v="14"/>
    <n v="0.27589999999999998"/>
    <n v="27.59"/>
    <n v="31820"/>
    <n v="95"/>
    <s v="Processor"/>
    <s v="Yes"/>
    <n v="2997753"/>
    <n v="71.649468334316424"/>
    <n v="99.932828817790494"/>
    <n v="827080.05269999988"/>
    <n v="2170672.9473000001"/>
    <n v="3029573"/>
  </r>
  <r>
    <s v="F0931"/>
    <x v="0"/>
    <s v="Central"/>
    <x v="4"/>
    <x v="0"/>
    <x v="5"/>
    <n v="1.28"/>
    <n v="1661"/>
    <n v="1052"/>
    <n v="26.6"/>
    <x v="1"/>
    <n v="0.94"/>
    <x v="1"/>
    <n v="5082"/>
    <n v="30"/>
    <n v="0.36649999999999999"/>
    <n v="36.65"/>
    <n v="11442"/>
    <n v="180"/>
    <s v="Processor"/>
    <s v="No"/>
    <n v="170943"/>
    <n v="59.375710995970053"/>
    <n v="97.213586643638465"/>
    <n v="62650.609500000006"/>
    <n v="108292.39049999999"/>
    <n v="182385"/>
  </r>
  <r>
    <s v="F0233"/>
    <x v="2"/>
    <s v="Ouémé"/>
    <x v="2"/>
    <x v="0"/>
    <x v="5"/>
    <n v="0.9"/>
    <n v="1295"/>
    <n v="1000"/>
    <n v="15.9"/>
    <x v="0"/>
    <n v="0.81"/>
    <x v="1"/>
    <n v="2304"/>
    <n v="14"/>
    <n v="0.22719999999999999"/>
    <n v="22.72"/>
    <n v="7954"/>
    <n v="183"/>
    <s v="Local Market"/>
    <s v="No"/>
    <n v="170912"/>
    <n v="73.84343229009427"/>
    <n v="98.711884874710677"/>
    <n v="38831.206399999995"/>
    <n v="132080.7936"/>
    <n v="178866"/>
  </r>
  <r>
    <s v="F1122"/>
    <x v="0"/>
    <s v="Savanes"/>
    <x v="2"/>
    <x v="0"/>
    <x v="0"/>
    <n v="4.47"/>
    <n v="40634"/>
    <n v="34538"/>
    <n v="29.9"/>
    <x v="0"/>
    <n v="2.4700000000000002"/>
    <x v="1"/>
    <n v="3315"/>
    <n v="7"/>
    <n v="0.15"/>
    <n v="15"/>
    <n v="78066"/>
    <n v="312"/>
    <s v="Local Market"/>
    <s v="Yes"/>
    <n v="10586717"/>
    <n v="84.377801686166507"/>
    <n v="99.96891638582801"/>
    <n v="1588007.5500000007"/>
    <n v="8998709.4499999993"/>
    <n v="10664783"/>
  </r>
  <r>
    <s v="F0176"/>
    <x v="0"/>
    <s v="Lomé"/>
    <x v="2"/>
    <x v="1"/>
    <x v="4"/>
    <n v="1.25"/>
    <n v="3068"/>
    <n v="2578"/>
    <n v="4.5999999999999996"/>
    <x v="4"/>
    <n v="0.22"/>
    <x v="0"/>
    <n v="668"/>
    <n v="7"/>
    <n v="0.1595"/>
    <n v="15.95"/>
    <n v="19202"/>
    <n v="215"/>
    <s v="Processor"/>
    <s v="No"/>
    <n v="528858"/>
    <n v="81.105198153486839"/>
    <n v="99.878115534795469"/>
    <n v="84352.850999999966"/>
    <n v="444505.14900000003"/>
    <n v="548060"/>
  </r>
  <r>
    <s v="F1484"/>
    <x v="1"/>
    <s v="Ogun"/>
    <x v="4"/>
    <x v="0"/>
    <x v="7"/>
    <n v="1.18"/>
    <n v="26695"/>
    <n v="20683"/>
    <n v="7.4"/>
    <x v="1"/>
    <n v="0.89"/>
    <x v="2"/>
    <n v="2212"/>
    <n v="1"/>
    <n v="0.22519999999999998"/>
    <n v="22.52"/>
    <n v="38629"/>
    <n v="427"/>
    <s v="Local Market"/>
    <s v="No"/>
    <n v="8702484"/>
    <n v="77.137597960351272"/>
    <n v="99.974694298083094"/>
    <n v="1959799.3967999993"/>
    <n v="6742684.6032000007"/>
    <n v="8741113"/>
  </r>
  <r>
    <s v="F1071"/>
    <x v="1"/>
    <s v="Kaduna"/>
    <x v="1"/>
    <x v="1"/>
    <x v="5"/>
    <n v="2.31"/>
    <n v="2721"/>
    <n v="1553"/>
    <n v="26.6"/>
    <x v="3"/>
    <n v="1.75"/>
    <x v="1"/>
    <n v="5644"/>
    <n v="30"/>
    <n v="0.4289"/>
    <n v="42.89"/>
    <n v="29125"/>
    <n v="219"/>
    <s v="Local Market"/>
    <s v="No"/>
    <n v="301937"/>
    <n v="52.085778706103383"/>
    <n v="98.295183379548249"/>
    <n v="129500.77930000002"/>
    <n v="172436.22069999998"/>
    <n v="331062"/>
  </r>
  <r>
    <s v="F0116"/>
    <x v="0"/>
    <s v="Central"/>
    <x v="1"/>
    <x v="1"/>
    <x v="0"/>
    <n v="1.58"/>
    <n v="16026"/>
    <n v="13546"/>
    <n v="22.2"/>
    <x v="0"/>
    <n v="0.92"/>
    <x v="0"/>
    <n v="2906"/>
    <n v="7"/>
    <n v="0.1547"/>
    <n v="15.47"/>
    <n v="20515"/>
    <n v="292"/>
    <s v="Export"/>
    <s v="Yes"/>
    <n v="3892457"/>
    <n v="84.086824595218147"/>
    <n v="99.925734198966921"/>
    <n v="602163.0979000004"/>
    <n v="3290293.9020999996"/>
    <n v="3912972"/>
  </r>
  <r>
    <s v="F0330"/>
    <x v="0"/>
    <s v="Plateaux"/>
    <x v="3"/>
    <x v="0"/>
    <x v="2"/>
    <n v="5.43"/>
    <n v="61759"/>
    <n v="24703"/>
    <n v="21.4"/>
    <x v="4"/>
    <n v="1.45"/>
    <x v="2"/>
    <n v="3445"/>
    <n v="60"/>
    <n v="0.6"/>
    <n v="60"/>
    <n v="47574"/>
    <n v="90"/>
    <s v="Local Market"/>
    <s v="No"/>
    <n v="2150019"/>
    <n v="39.134070776526869"/>
    <n v="99.843237578568917"/>
    <n v="1290011.3999999999"/>
    <n v="860007.60000000009"/>
    <n v="2197593"/>
  </r>
  <r>
    <s v="F1483"/>
    <x v="0"/>
    <s v="Central"/>
    <x v="3"/>
    <x v="0"/>
    <x v="0"/>
    <n v="1.76"/>
    <n v="21553"/>
    <n v="8621"/>
    <n v="16.2"/>
    <x v="1"/>
    <n v="0.75"/>
    <x v="2"/>
    <n v="3339"/>
    <n v="60"/>
    <n v="0.6"/>
    <n v="60"/>
    <n v="20470"/>
    <n v="266"/>
    <s v="Export"/>
    <s v="No"/>
    <n v="2246446"/>
    <n v="39.638804437394242"/>
    <n v="99.852707378658934"/>
    <n v="1347867.6"/>
    <n v="898578.4"/>
    <n v="2266916"/>
  </r>
  <r>
    <s v="F0159"/>
    <x v="1"/>
    <s v="Rivers"/>
    <x v="0"/>
    <x v="1"/>
    <x v="6"/>
    <n v="1.56"/>
    <n v="14646"/>
    <n v="11760"/>
    <n v="5.5"/>
    <x v="2"/>
    <n v="1.35"/>
    <x v="0"/>
    <n v="200"/>
    <n v="4"/>
    <n v="0.19699999999999998"/>
    <n v="19.7"/>
    <n v="46592"/>
    <n v="416"/>
    <s v="Local Market"/>
    <s v="Yes"/>
    <n v="4796447"/>
    <n v="79.527481422305286"/>
    <n v="99.9958703615643"/>
    <n v="944900.05899999989"/>
    <n v="3851546.9410000001"/>
    <n v="4843039"/>
  </r>
  <r>
    <s v="F0696"/>
    <x v="1"/>
    <s v="Katsina"/>
    <x v="1"/>
    <x v="0"/>
    <x v="6"/>
    <n v="1.29"/>
    <n v="10955"/>
    <n v="8604"/>
    <n v="62.5"/>
    <x v="1"/>
    <n v="1.97"/>
    <x v="0"/>
    <n v="17058"/>
    <n v="2"/>
    <n v="0.21460000000000001"/>
    <n v="21.46"/>
    <n v="29943"/>
    <n v="278"/>
    <s v="Local Market"/>
    <s v="No"/>
    <n v="2320992"/>
    <n v="77.53966472063243"/>
    <n v="99.274416349239772"/>
    <n v="498084.88320000004"/>
    <n v="1822907.1168"/>
    <n v="2350935"/>
  </r>
  <r>
    <s v="F0336"/>
    <x v="0"/>
    <s v="Savanes"/>
    <x v="1"/>
    <x v="1"/>
    <x v="0"/>
    <n v="1.17"/>
    <n v="7377"/>
    <n v="4111"/>
    <n v="17.399999999999999"/>
    <x v="1"/>
    <n v="1.49"/>
    <x v="0"/>
    <n v="3803"/>
    <n v="30"/>
    <n v="0.44270000000000004"/>
    <n v="44.27"/>
    <n v="22121"/>
    <n v="280"/>
    <s v="Local Market"/>
    <s v="No"/>
    <n v="1113646"/>
    <n v="54.644563171847736"/>
    <n v="99.665160195709163"/>
    <n v="493011.08420000016"/>
    <n v="620634.91579999984"/>
    <n v="1135767"/>
  </r>
  <r>
    <s v="F0824"/>
    <x v="3"/>
    <s v="Yamoussoukro"/>
    <x v="2"/>
    <x v="0"/>
    <x v="5"/>
    <n v="1.05"/>
    <n v="1374"/>
    <n v="1255"/>
    <n v="11.5"/>
    <x v="0"/>
    <n v="0.37"/>
    <x v="0"/>
    <n v="1618"/>
    <n v="3"/>
    <n v="8.5999999999999993E-2"/>
    <n v="8.6"/>
    <n v="7740"/>
    <n v="248"/>
    <s v="Local Market"/>
    <s v="No"/>
    <n v="298770"/>
    <n v="89.091964373103664"/>
    <n v="99.472121627353104"/>
    <n v="25694.219999999972"/>
    <n v="273075.78000000003"/>
    <n v="306510"/>
  </r>
  <r>
    <s v="F0544"/>
    <x v="4"/>
    <s v="Central"/>
    <x v="4"/>
    <x v="0"/>
    <x v="4"/>
    <n v="1.84"/>
    <n v="3557"/>
    <n v="3110"/>
    <n v="9.5"/>
    <x v="2"/>
    <n v="1.34"/>
    <x v="1"/>
    <n v="355"/>
    <n v="7"/>
    <n v="0.12539999999999998"/>
    <n v="12.54"/>
    <n v="34856"/>
    <n v="233"/>
    <s v="Local Market"/>
    <s v="No"/>
    <n v="682173"/>
    <n v="83.208420552027889"/>
    <n v="99.950490147539355"/>
    <n v="85544.494199999957"/>
    <n v="596628.50580000004"/>
    <n v="717029"/>
  </r>
  <r>
    <s v="F0589"/>
    <x v="4"/>
    <s v="Northern"/>
    <x v="0"/>
    <x v="1"/>
    <x v="6"/>
    <n v="2.89"/>
    <n v="29041"/>
    <n v="23999"/>
    <n v="12.4"/>
    <x v="4"/>
    <n v="1.29"/>
    <x v="1"/>
    <n v="2044"/>
    <n v="1"/>
    <n v="0.1736"/>
    <n v="17.36"/>
    <n v="69352"/>
    <n v="311"/>
    <s v="Processor"/>
    <s v="Yes"/>
    <n v="7317657"/>
    <n v="81.864144808812341"/>
    <n v="99.972329802224408"/>
    <n v="1270345.2551999995"/>
    <n v="6047311.7448000005"/>
    <n v="7387009"/>
  </r>
  <r>
    <s v="F0169"/>
    <x v="2"/>
    <s v="Ouémé"/>
    <x v="4"/>
    <x v="0"/>
    <x v="3"/>
    <n v="0.95"/>
    <n v="3586"/>
    <n v="3220"/>
    <n v="6.9"/>
    <x v="2"/>
    <n v="1.48"/>
    <x v="2"/>
    <n v="214"/>
    <n v="7"/>
    <n v="0.1018"/>
    <n v="10.18"/>
    <n v="24998"/>
    <n v="278"/>
    <s v="Local Market"/>
    <s v="Yes"/>
    <n v="860997"/>
    <n v="87.285764073160692"/>
    <n v="99.975846364821479"/>
    <n v="87649.494599999976"/>
    <n v="773347.50540000002"/>
    <n v="885995"/>
  </r>
  <r>
    <s v="F0791"/>
    <x v="4"/>
    <s v="Greater Accra"/>
    <x v="2"/>
    <x v="0"/>
    <x v="0"/>
    <n v="3.16"/>
    <n v="33215"/>
    <n v="27628"/>
    <n v="20.5"/>
    <x v="1"/>
    <n v="0.9"/>
    <x v="1"/>
    <n v="4913"/>
    <n v="7"/>
    <n v="0.16820000000000002"/>
    <n v="16.82"/>
    <n v="45698"/>
    <n v="345"/>
    <s v="Processor"/>
    <s v="Yes"/>
    <n v="9385733"/>
    <n v="82.776968939283975"/>
    <n v="99.947908223046952"/>
    <n v="1578680.2905999999"/>
    <n v="7807052.7094000001"/>
    <n v="9431431"/>
  </r>
  <r>
    <s v="F0271"/>
    <x v="4"/>
    <s v="Northern"/>
    <x v="1"/>
    <x v="0"/>
    <x v="0"/>
    <n v="1.54"/>
    <n v="11017"/>
    <n v="9586"/>
    <n v="3.3"/>
    <x v="0"/>
    <n v="0.69"/>
    <x v="0"/>
    <n v="508"/>
    <n v="7"/>
    <n v="0.1298"/>
    <n v="12.98"/>
    <n v="15664"/>
    <n v="285"/>
    <s v="Local Market"/>
    <s v="No"/>
    <n v="2688518"/>
    <n v="86.51593582088779"/>
    <n v="99.98121428217479"/>
    <n v="348969.63640000019"/>
    <n v="2339548.3635999998"/>
    <n v="2704182"/>
  </r>
  <r>
    <s v="F1181"/>
    <x v="4"/>
    <s v="Ashanti"/>
    <x v="3"/>
    <x v="0"/>
    <x v="0"/>
    <n v="2.1"/>
    <n v="16631"/>
    <n v="12892"/>
    <n v="17.3"/>
    <x v="1"/>
    <n v="0.56999999999999995"/>
    <x v="0"/>
    <n v="4124"/>
    <n v="14"/>
    <n v="0.2248"/>
    <n v="22.48"/>
    <n v="37826"/>
    <n v="342"/>
    <s v="Export"/>
    <s v="Yes"/>
    <n v="4323024"/>
    <n v="76.84759174931493"/>
    <n v="99.905431280598961"/>
    <n v="971815.79520000005"/>
    <n v="3351208.2047999999"/>
    <n v="4360850"/>
  </r>
  <r>
    <s v="F0155"/>
    <x v="1"/>
    <s v="Lagos"/>
    <x v="0"/>
    <x v="0"/>
    <x v="6"/>
    <n v="4.25"/>
    <n v="81486"/>
    <n v="66891"/>
    <n v="103.1"/>
    <x v="3"/>
    <n v="5.14"/>
    <x v="1"/>
    <n v="22099"/>
    <n v="4"/>
    <n v="0.17910000000000001"/>
    <n v="17.91"/>
    <n v="146468"/>
    <n v="308"/>
    <s v="Local Market"/>
    <s v="No"/>
    <n v="20227837"/>
    <n v="81.499866588332708"/>
    <n v="99.89153495051734"/>
    <n v="3622805.6067000013"/>
    <n v="16605031.393299999"/>
    <n v="20374305"/>
  </r>
  <r>
    <s v="F0446"/>
    <x v="4"/>
    <s v="Greater Accra"/>
    <x v="0"/>
    <x v="0"/>
    <x v="2"/>
    <n v="1.8"/>
    <n v="25220"/>
    <n v="15139"/>
    <n v="11.9"/>
    <x v="3"/>
    <n v="1.38"/>
    <x v="2"/>
    <n v="1784"/>
    <n v="30"/>
    <n v="0.3997"/>
    <n v="39.97"/>
    <n v="19805"/>
    <n v="87"/>
    <s v="Local Market"/>
    <s v="No"/>
    <n v="1282334"/>
    <n v="59.116968326730102"/>
    <n v="99.862994657252415"/>
    <n v="512548.8997999999"/>
    <n v="769785.1002000001"/>
    <n v="1302139"/>
  </r>
  <r>
    <s v="F0367"/>
    <x v="4"/>
    <s v="Ashanti"/>
    <x v="0"/>
    <x v="0"/>
    <x v="2"/>
    <n v="0.87"/>
    <n v="10397"/>
    <n v="4158"/>
    <n v="1.6"/>
    <x v="2"/>
    <n v="0.27"/>
    <x v="0"/>
    <n v="200"/>
    <n v="60"/>
    <n v="0.6"/>
    <n v="60"/>
    <n v="10111"/>
    <n v="107"/>
    <s v="Local Market"/>
    <s v="No"/>
    <n v="430146"/>
    <n v="39.081354754154965"/>
    <n v="99.954571988633916"/>
    <n v="258087.59999999998"/>
    <n v="172058.40000000002"/>
    <n v="440257"/>
  </r>
  <r>
    <s v="F0739"/>
    <x v="3"/>
    <s v="Yamoussoukro"/>
    <x v="3"/>
    <x v="1"/>
    <x v="3"/>
    <n v="0.5"/>
    <n v="1515"/>
    <n v="951"/>
    <n v="45.5"/>
    <x v="1"/>
    <n v="2.36"/>
    <x v="1"/>
    <n v="9779"/>
    <n v="30"/>
    <n v="0.37209999999999999"/>
    <n v="37.21"/>
    <n v="13506"/>
    <n v="365"/>
    <s v="Local Market"/>
    <s v="No"/>
    <n v="320359"/>
    <n v="60.249926197714643"/>
    <n v="97.070971799979034"/>
    <n v="119205.5839"/>
    <n v="201153.4161"/>
    <n v="333865"/>
  </r>
  <r>
    <s v="F0036"/>
    <x v="4"/>
    <s v="Northern"/>
    <x v="3"/>
    <x v="1"/>
    <x v="6"/>
    <n v="2.6"/>
    <n v="39879"/>
    <n v="31396"/>
    <n v="10.3"/>
    <x v="1"/>
    <n v="1.1299999999999999"/>
    <x v="0"/>
    <n v="2114"/>
    <n v="3"/>
    <n v="0.2127"/>
    <n v="21.27"/>
    <n v="67975"/>
    <n v="321"/>
    <s v="Local Market"/>
    <s v="Yes"/>
    <n v="9907246"/>
    <n v="78.19350344017441"/>
    <n v="99.978807487072217"/>
    <n v="2107271.2242000001"/>
    <n v="7799974.7757999999"/>
    <n v="9975221"/>
  </r>
  <r>
    <s v="F1159"/>
    <x v="1"/>
    <s v="Oyo"/>
    <x v="4"/>
    <x v="1"/>
    <x v="1"/>
    <n v="0.63"/>
    <n v="5292"/>
    <n v="4133"/>
    <n v="1"/>
    <x v="0"/>
    <n v="0.61"/>
    <x v="2"/>
    <n v="200"/>
    <n v="5"/>
    <n v="0.21890000000000001"/>
    <n v="21.89"/>
    <n v="9189"/>
    <n v="381"/>
    <s v="Local Market"/>
    <s v="No"/>
    <n v="1549538"/>
    <n v="77.649526299345567"/>
    <n v="99.987169016768178"/>
    <n v="339193.86819999991"/>
    <n v="1210344.1318000001"/>
    <n v="1558727"/>
  </r>
  <r>
    <s v="F0495"/>
    <x v="4"/>
    <s v="Greater Accra"/>
    <x v="3"/>
    <x v="1"/>
    <x v="6"/>
    <n v="3.59"/>
    <n v="55274"/>
    <n v="42793"/>
    <n v="11.3"/>
    <x v="1"/>
    <n v="1.61"/>
    <x v="0"/>
    <n v="2768"/>
    <n v="7"/>
    <n v="0.22579999999999997"/>
    <n v="22.58"/>
    <n v="110787"/>
    <n v="376"/>
    <s v="Processor"/>
    <s v="Yes"/>
    <n v="15815712"/>
    <n v="76.881455430977013"/>
    <n v="99.982620160275033"/>
    <n v="3571187.7696000002"/>
    <n v="12244524.2304"/>
    <n v="15926499"/>
  </r>
  <r>
    <s v="F0444"/>
    <x v="4"/>
    <s v="Northern"/>
    <x v="3"/>
    <x v="0"/>
    <x v="4"/>
    <n v="1.54"/>
    <n v="3201"/>
    <n v="2843"/>
    <n v="20.100000000000001"/>
    <x v="0"/>
    <n v="0.85"/>
    <x v="1"/>
    <n v="3329"/>
    <n v="3"/>
    <n v="0.1118"/>
    <n v="11.18"/>
    <n v="29362"/>
    <n v="248"/>
    <s v="Local Market"/>
    <s v="Yes"/>
    <n v="665323"/>
    <n v="85.065877138559202"/>
    <n v="99.520789998344569"/>
    <n v="74383.111400000053"/>
    <n v="590939.88859999995"/>
    <n v="694685"/>
  </r>
  <r>
    <s v="F0108"/>
    <x v="2"/>
    <s v="Borgou"/>
    <x v="2"/>
    <x v="0"/>
    <x v="7"/>
    <n v="1.2"/>
    <n v="27474"/>
    <n v="19671"/>
    <n v="3.5"/>
    <x v="4"/>
    <n v="0.84"/>
    <x v="1"/>
    <n v="592"/>
    <n v="2"/>
    <n v="0.28399999999999997"/>
    <n v="28.4"/>
    <n v="38226"/>
    <n v="346"/>
    <s v="Local Market"/>
    <s v="No"/>
    <n v="6699287"/>
    <n v="71.193769748570418"/>
    <n v="99.991213375024287"/>
    <n v="1902597.5080000004"/>
    <n v="4796689.4919999996"/>
    <n v="6737513"/>
  </r>
  <r>
    <s v="F0924"/>
    <x v="0"/>
    <s v="Savanes"/>
    <x v="4"/>
    <x v="1"/>
    <x v="6"/>
    <n v="2.0099999999999998"/>
    <n v="25875"/>
    <n v="20135"/>
    <n v="28.3"/>
    <x v="0"/>
    <n v="1.36"/>
    <x v="1"/>
    <n v="3153"/>
    <n v="3"/>
    <n v="0.2218"/>
    <n v="22.18"/>
    <n v="32453"/>
    <n v="280"/>
    <s v="Processor"/>
    <s v="No"/>
    <n v="5545816"/>
    <n v="77.367262338908347"/>
    <n v="99.943477089398158"/>
    <n v="1230061.9888000004"/>
    <n v="4315754.0111999996"/>
    <n v="5578269"/>
  </r>
  <r>
    <s v="F0973"/>
    <x v="2"/>
    <s v="Atlantique"/>
    <x v="1"/>
    <x v="1"/>
    <x v="6"/>
    <n v="14.44"/>
    <n v="215200"/>
    <n v="173730"/>
    <n v="2.6"/>
    <x v="0"/>
    <n v="1.33"/>
    <x v="0"/>
    <n v="343"/>
    <n v="1"/>
    <n v="0.19269999999999998"/>
    <n v="19.27"/>
    <n v="500772"/>
    <n v="272"/>
    <s v="Local Market"/>
    <s v="Yes"/>
    <n v="46280900"/>
    <n v="79.86582987029621"/>
    <n v="99.999266806881124"/>
    <n v="8918329.4299999997"/>
    <n v="37362570.57"/>
    <n v="46781672"/>
  </r>
  <r>
    <s v="F0407"/>
    <x v="3"/>
    <s v="Abidjan"/>
    <x v="0"/>
    <x v="0"/>
    <x v="0"/>
    <n v="1.1000000000000001"/>
    <n v="7280"/>
    <n v="5600"/>
    <n v="26.7"/>
    <x v="2"/>
    <n v="2.0099999999999998"/>
    <x v="1"/>
    <n v="937"/>
    <n v="14"/>
    <n v="0.23070000000000002"/>
    <n v="23.07"/>
    <n v="10622"/>
    <n v="393"/>
    <s v="Local Market"/>
    <s v="Yes"/>
    <n v="2167233"/>
    <n v="76.554791154599371"/>
    <n v="99.956976015391291"/>
    <n v="499980.6531"/>
    <n v="1667252.3469"/>
    <n v="2177855"/>
  </r>
  <r>
    <s v="F0819"/>
    <x v="1"/>
    <s v="Rivers"/>
    <x v="0"/>
    <x v="0"/>
    <x v="6"/>
    <n v="3.11"/>
    <n v="40769"/>
    <n v="32040"/>
    <n v="71"/>
    <x v="3"/>
    <n v="3.11"/>
    <x v="2"/>
    <n v="12790"/>
    <n v="5"/>
    <n v="0.21410000000000001"/>
    <n v="21.41"/>
    <n v="50999"/>
    <n v="385"/>
    <s v="Processor"/>
    <s v="Yes"/>
    <n v="12148257"/>
    <n v="78.261454438696916"/>
    <n v="99.895157540754937"/>
    <n v="2600941.8236999996"/>
    <n v="9547315.1763000004"/>
    <n v="12199256"/>
  </r>
  <r>
    <s v="F1051"/>
    <x v="2"/>
    <s v="Atlantique"/>
    <x v="1"/>
    <x v="1"/>
    <x v="5"/>
    <n v="0.65"/>
    <n v="888"/>
    <n v="355"/>
    <n v="17.899999999999999"/>
    <x v="1"/>
    <n v="1.1499999999999999"/>
    <x v="0"/>
    <n v="4090"/>
    <n v="60"/>
    <n v="0.6"/>
    <n v="60"/>
    <n v="9168"/>
    <n v="172"/>
    <s v="Local Market"/>
    <s v="Yes"/>
    <n v="47192"/>
    <n v="33.493257629524486"/>
    <n v="92.743080198722495"/>
    <n v="28315.200000000001"/>
    <n v="18876.8"/>
    <n v="56360"/>
  </r>
  <r>
    <s v="F0454"/>
    <x v="0"/>
    <s v="Kara"/>
    <x v="4"/>
    <x v="0"/>
    <x v="1"/>
    <n v="0.82"/>
    <n v="8043"/>
    <n v="6266"/>
    <n v="73.900000000000006"/>
    <x v="1"/>
    <n v="2.0499999999999998"/>
    <x v="2"/>
    <n v="14935"/>
    <n v="1"/>
    <n v="0.22089999999999999"/>
    <n v="22.09"/>
    <n v="12075"/>
    <n v="300"/>
    <s v="Local Market"/>
    <s v="No"/>
    <n v="1833992"/>
    <n v="77.400395933625376"/>
    <n v="99.190982775814746"/>
    <n v="405128.83279999997"/>
    <n v="1428863.1672"/>
    <n v="1846067"/>
  </r>
  <r>
    <s v="F0600"/>
    <x v="2"/>
    <s v="Zou"/>
    <x v="0"/>
    <x v="1"/>
    <x v="1"/>
    <n v="0.81"/>
    <n v="4288"/>
    <n v="3513"/>
    <n v="38.6"/>
    <x v="1"/>
    <n v="1.29"/>
    <x v="2"/>
    <n v="7683"/>
    <n v="2"/>
    <n v="0.1807"/>
    <n v="18.07"/>
    <n v="16752"/>
    <n v="306"/>
    <s v="Local Market"/>
    <s v="No"/>
    <n v="1039794"/>
    <n v="80.630963933420801"/>
    <n v="99.272819167362329"/>
    <n v="187890.77579999994"/>
    <n v="851903.22420000006"/>
    <n v="1056546"/>
  </r>
  <r>
    <s v="F0998"/>
    <x v="4"/>
    <s v="Ashanti"/>
    <x v="2"/>
    <x v="1"/>
    <x v="4"/>
    <n v="1.47"/>
    <n v="2658"/>
    <n v="1650"/>
    <n v="19.600000000000001"/>
    <x v="1"/>
    <n v="0.82"/>
    <x v="1"/>
    <n v="4404"/>
    <n v="30"/>
    <n v="0.37890000000000001"/>
    <n v="37.89"/>
    <n v="18598"/>
    <n v="233"/>
    <s v="Processor"/>
    <s v="No"/>
    <n v="357604"/>
    <n v="59.039517174284029"/>
    <n v="98.829352316042971"/>
    <n v="135496.1556"/>
    <n v="222107.8444"/>
    <n v="376202"/>
  </r>
  <r>
    <s v="F1135"/>
    <x v="4"/>
    <s v="Greater Accra"/>
    <x v="3"/>
    <x v="0"/>
    <x v="4"/>
    <n v="5.28"/>
    <n v="12005"/>
    <n v="9919"/>
    <n v="67.5"/>
    <x v="3"/>
    <n v="3.12"/>
    <x v="0"/>
    <n v="10376"/>
    <n v="7"/>
    <n v="0.17370000000000002"/>
    <n v="17.37"/>
    <n v="90695"/>
    <n v="232"/>
    <s v="Local Market"/>
    <s v="Yes"/>
    <n v="2177125"/>
    <n v="79.325448558527583"/>
    <n v="99.54246809711529"/>
    <n v="378166.61249999981"/>
    <n v="1798958.3875000002"/>
    <n v="2267820"/>
  </r>
  <r>
    <s v="F0457"/>
    <x v="3"/>
    <s v="Korhogo"/>
    <x v="0"/>
    <x v="1"/>
    <x v="5"/>
    <n v="1.31"/>
    <n v="2442"/>
    <n v="2229"/>
    <n v="36"/>
    <x v="1"/>
    <n v="1.1000000000000001"/>
    <x v="0"/>
    <n v="7720"/>
    <n v="1"/>
    <n v="8.72E-2"/>
    <n v="8.7200000000000006"/>
    <n v="20207"/>
    <n v="247"/>
    <s v="Local Market"/>
    <s v="No"/>
    <n v="517131"/>
    <n v="87.847346884084132"/>
    <n v="98.563287911891578"/>
    <n v="45093.823199999984"/>
    <n v="472037.17680000002"/>
    <n v="537338"/>
  </r>
  <r>
    <s v="F0104"/>
    <x v="4"/>
    <s v="Central"/>
    <x v="1"/>
    <x v="0"/>
    <x v="1"/>
    <n v="3.01"/>
    <n v="30349"/>
    <n v="23644"/>
    <n v="21.6"/>
    <x v="1"/>
    <n v="0.9"/>
    <x v="2"/>
    <n v="5944"/>
    <n v="1"/>
    <n v="0.22089999999999999"/>
    <n v="22.09"/>
    <n v="58207"/>
    <n v="210"/>
    <s v="Processor"/>
    <s v="Yes"/>
    <n v="4851437"/>
    <n v="76.986326639976326"/>
    <n v="99.878932158828633"/>
    <n v="1071682.4333000001"/>
    <n v="3779754.5666999999"/>
    <n v="4909644"/>
  </r>
  <r>
    <s v="F0767"/>
    <x v="4"/>
    <s v="Central"/>
    <x v="0"/>
    <x v="0"/>
    <x v="2"/>
    <n v="0.48"/>
    <n v="6188"/>
    <n v="4896"/>
    <n v="2.4"/>
    <x v="0"/>
    <n v="1.37"/>
    <x v="1"/>
    <n v="394"/>
    <n v="14"/>
    <n v="0.2087"/>
    <n v="20.87"/>
    <n v="5614"/>
    <n v="79"/>
    <s v="Processor"/>
    <s v="Yes"/>
    <n v="376909"/>
    <n v="77.968668995066963"/>
    <n v="99.896999657536938"/>
    <n v="78660.90830000001"/>
    <n v="298248.09169999999"/>
    <n v="382523"/>
  </r>
  <r>
    <s v="F1459"/>
    <x v="4"/>
    <s v="Greater Accra"/>
    <x v="4"/>
    <x v="0"/>
    <x v="5"/>
    <n v="3.58"/>
    <n v="8462"/>
    <n v="6763"/>
    <n v="17.399999999999999"/>
    <x v="1"/>
    <n v="0.55000000000000004"/>
    <x v="2"/>
    <n v="3624"/>
    <n v="14"/>
    <n v="0.20069999999999999"/>
    <n v="20.07"/>
    <n v="55729"/>
    <n v="255"/>
    <s v="Processor"/>
    <s v="No"/>
    <n v="1647967"/>
    <n v="77.315437912632319"/>
    <n v="99.787285994684495"/>
    <n v="330746.97689999989"/>
    <n v="1317220.0231000001"/>
    <n v="1703696"/>
  </r>
  <r>
    <s v="F1160"/>
    <x v="1"/>
    <s v="Oyo"/>
    <x v="1"/>
    <x v="1"/>
    <x v="7"/>
    <n v="0.37"/>
    <n v="9358"/>
    <n v="6427"/>
    <n v="45.9"/>
    <x v="1"/>
    <n v="2.25"/>
    <x v="0"/>
    <n v="12089"/>
    <n v="4"/>
    <n v="0.31319999999999998"/>
    <n v="31.32"/>
    <n v="9077"/>
    <n v="318"/>
    <s v="Local Market"/>
    <s v="No"/>
    <n v="2002183"/>
    <n v="68.370040889790502"/>
    <n v="99.398934001571163"/>
    <n v="627083.71559999976"/>
    <n v="1375099.2844000002"/>
    <n v="2011260"/>
  </r>
  <r>
    <s v="F0565"/>
    <x v="2"/>
    <s v="Mono"/>
    <x v="4"/>
    <x v="1"/>
    <x v="3"/>
    <n v="2.17"/>
    <n v="6631"/>
    <n v="5386"/>
    <n v="45.6"/>
    <x v="0"/>
    <n v="2.0699999999999998"/>
    <x v="0"/>
    <n v="6474"/>
    <n v="14"/>
    <n v="0.18770000000000001"/>
    <n v="18.77"/>
    <n v="32681"/>
    <n v="307"/>
    <s v="Local Market"/>
    <s v="No"/>
    <n v="1597812"/>
    <n v="79.601855855866916"/>
    <n v="99.602942177611311"/>
    <n v="299909.31239999994"/>
    <n v="1297902.6876000001"/>
    <n v="1630493"/>
  </r>
  <r>
    <s v="F0531"/>
    <x v="2"/>
    <s v="Mono"/>
    <x v="3"/>
    <x v="0"/>
    <x v="7"/>
    <n v="0.9"/>
    <n v="17174"/>
    <n v="11968"/>
    <n v="3"/>
    <x v="2"/>
    <n v="1.23"/>
    <x v="0"/>
    <n v="200"/>
    <n v="4"/>
    <n v="0.30309999999999998"/>
    <n v="30.31"/>
    <n v="33351"/>
    <n v="306"/>
    <s v="Local Market"/>
    <s v="Yes"/>
    <n v="3592035"/>
    <n v="69.048901041158103"/>
    <n v="99.994483346049222"/>
    <n v="1088745.8084999998"/>
    <n v="2503289.1915000002"/>
    <n v="3625386"/>
  </r>
  <r>
    <s v="F0491"/>
    <x v="2"/>
    <s v="Borgou"/>
    <x v="3"/>
    <x v="1"/>
    <x v="0"/>
    <n v="1.93"/>
    <n v="12339"/>
    <n v="11358"/>
    <n v="48.5"/>
    <x v="2"/>
    <n v="1.74"/>
    <x v="0"/>
    <n v="1604"/>
    <n v="3"/>
    <n v="7.9500000000000001E-2"/>
    <n v="7.95"/>
    <n v="28244"/>
    <n v="286"/>
    <s v="Local Market"/>
    <s v="No"/>
    <n v="3186057"/>
    <n v="91.241158450935373"/>
    <n v="99.950098015089438"/>
    <n v="253291.53150000004"/>
    <n v="2932765.4685"/>
    <n v="3214301"/>
  </r>
  <r>
    <s v="F0961"/>
    <x v="2"/>
    <s v="Atlantique"/>
    <x v="0"/>
    <x v="0"/>
    <x v="5"/>
    <n v="1.46"/>
    <n v="1839"/>
    <n v="1439"/>
    <n v="72.900000000000006"/>
    <x v="3"/>
    <n v="3.3"/>
    <x v="0"/>
    <n v="12078"/>
    <n v="14"/>
    <n v="0.21729999999999999"/>
    <n v="21.73"/>
    <n v="18456"/>
    <n v="256"/>
    <s v="Local Market"/>
    <s v="Yes"/>
    <n v="334167"/>
    <n v="74.173412085995523"/>
    <n v="96.574812193192159"/>
    <n v="72614.489100000006"/>
    <n v="261552.51089999999"/>
    <n v="352623"/>
  </r>
  <r>
    <s v="F1435"/>
    <x v="3"/>
    <s v="Bouaké"/>
    <x v="4"/>
    <x v="1"/>
    <x v="5"/>
    <n v="2.12"/>
    <n v="3930"/>
    <n v="3503"/>
    <n v="20.9"/>
    <x v="3"/>
    <n v="2.41"/>
    <x v="1"/>
    <n v="4287"/>
    <n v="1"/>
    <n v="0.1084"/>
    <n v="10.84"/>
    <n v="31739"/>
    <n v="256"/>
    <s v="Local Market"/>
    <s v="No"/>
    <n v="851775"/>
    <n v="85.957052180271049"/>
    <n v="99.514778486815146"/>
    <n v="92332.410000000033"/>
    <n v="759442.59"/>
    <n v="883514"/>
  </r>
  <r>
    <s v="F1142"/>
    <x v="2"/>
    <s v="Borgou"/>
    <x v="0"/>
    <x v="1"/>
    <x v="5"/>
    <n v="0.85"/>
    <n v="1103"/>
    <n v="636"/>
    <n v="2.7"/>
    <x v="2"/>
    <n v="0.57999999999999996"/>
    <x v="1"/>
    <n v="200"/>
    <n v="30"/>
    <n v="0.42299999999999999"/>
    <n v="42.3"/>
    <n v="8046"/>
    <n v="247"/>
    <s v="Local Market"/>
    <s v="Yes"/>
    <n v="147276"/>
    <n v="54.711020975779348"/>
    <n v="99.871235240339431"/>
    <n v="62297.748000000007"/>
    <n v="84978.251999999993"/>
    <n v="155322"/>
  </r>
  <r>
    <s v="F0424"/>
    <x v="0"/>
    <s v="Plateaux"/>
    <x v="2"/>
    <x v="0"/>
    <x v="3"/>
    <n v="1.43"/>
    <n v="4106"/>
    <n v="3747"/>
    <n v="15.5"/>
    <x v="1"/>
    <n v="0.72"/>
    <x v="1"/>
    <n v="3341"/>
    <n v="3"/>
    <n v="8.72E-2"/>
    <n v="8.7200000000000006"/>
    <n v="32449"/>
    <n v="291"/>
    <s v="Export"/>
    <s v="Yes"/>
    <n v="1043684"/>
    <n v="88.527603483955986"/>
    <n v="99.689536516397141"/>
    <n v="91009.244799999986"/>
    <n v="952674.75520000001"/>
    <n v="1076133"/>
  </r>
  <r>
    <s v="F1240"/>
    <x v="3"/>
    <s v="Abidjan"/>
    <x v="1"/>
    <x v="1"/>
    <x v="5"/>
    <n v="1.68"/>
    <n v="3153"/>
    <n v="1261"/>
    <n v="10.1"/>
    <x v="1"/>
    <n v="1.22"/>
    <x v="0"/>
    <n v="2574"/>
    <n v="60"/>
    <n v="0.6"/>
    <n v="60"/>
    <n v="22318"/>
    <n v="182"/>
    <s v="Processor"/>
    <s v="No"/>
    <n v="202315"/>
    <n v="36.025873313360016"/>
    <n v="98.854130960277431"/>
    <n v="121389"/>
    <n v="80926"/>
    <n v="224633"/>
  </r>
  <r>
    <s v="F0540"/>
    <x v="0"/>
    <s v="Plateaux"/>
    <x v="0"/>
    <x v="1"/>
    <x v="4"/>
    <n v="0.96"/>
    <n v="2557"/>
    <n v="1022"/>
    <n v="47"/>
    <x v="1"/>
    <n v="2.67"/>
    <x v="0"/>
    <n v="9557"/>
    <n v="60"/>
    <n v="0.6"/>
    <n v="60"/>
    <n v="12203"/>
    <n v="267"/>
    <s v="Export"/>
    <s v="No"/>
    <n v="248386"/>
    <n v="38.126858769940405"/>
    <n v="96.33253897900525"/>
    <n v="149031.59999999998"/>
    <n v="99354.400000000009"/>
    <n v="260589"/>
  </r>
  <r>
    <s v="F0023"/>
    <x v="4"/>
    <s v="Ashanti"/>
    <x v="2"/>
    <x v="0"/>
    <x v="1"/>
    <n v="3.35"/>
    <n v="36331"/>
    <n v="29486"/>
    <n v="1.2"/>
    <x v="1"/>
    <n v="0.37"/>
    <x v="0"/>
    <n v="270"/>
    <n v="4"/>
    <n v="0.18840000000000001"/>
    <n v="18.84"/>
    <n v="67680"/>
    <n v="269"/>
    <s v="Export"/>
    <s v="No"/>
    <n v="7784467"/>
    <n v="80.460457721945346"/>
    <n v="99.996561450008514"/>
    <n v="1466593.5828"/>
    <n v="6317873.4172"/>
    <n v="7852147"/>
  </r>
  <r>
    <s v="F1223"/>
    <x v="4"/>
    <s v="Ashanti"/>
    <x v="2"/>
    <x v="1"/>
    <x v="3"/>
    <n v="0.85"/>
    <n v="1376"/>
    <n v="1319"/>
    <n v="10"/>
    <x v="2"/>
    <n v="0.85"/>
    <x v="0"/>
    <n v="423"/>
    <n v="1"/>
    <n v="4.0800000000000003E-2"/>
    <n v="4.08"/>
    <n v="18506"/>
    <n v="354"/>
    <s v="Export"/>
    <s v="No"/>
    <n v="443328"/>
    <n v="92.076420878497473"/>
    <n v="99.908408648995092"/>
    <n v="18087.782399999967"/>
    <n v="425240.21760000003"/>
    <n v="461834"/>
  </r>
  <r>
    <s v="F1471"/>
    <x v="1"/>
    <s v="Kaduna"/>
    <x v="1"/>
    <x v="0"/>
    <x v="4"/>
    <n v="2.25"/>
    <n v="5525"/>
    <n v="3684"/>
    <n v="114.2"/>
    <x v="3"/>
    <n v="5.12"/>
    <x v="0"/>
    <n v="21615"/>
    <n v="30"/>
    <n v="0.3332"/>
    <n v="33.32"/>
    <n v="37669"/>
    <n v="274"/>
    <s v="Processor"/>
    <s v="Yes"/>
    <n v="940038"/>
    <n v="64.110959459224489"/>
    <n v="97.789214969310848"/>
    <n v="313220.66159999999"/>
    <n v="626817.33840000001"/>
    <n v="977707"/>
  </r>
  <r>
    <s v="F1015"/>
    <x v="3"/>
    <s v="Abidjan"/>
    <x v="0"/>
    <x v="0"/>
    <x v="2"/>
    <n v="2.0099999999999998"/>
    <n v="29902"/>
    <n v="26041"/>
    <n v="7.6"/>
    <x v="2"/>
    <n v="1.21"/>
    <x v="1"/>
    <n v="305"/>
    <n v="3"/>
    <n v="0.12909999999999999"/>
    <n v="12.91"/>
    <n v="24213"/>
    <n v="106"/>
    <s v="Processor"/>
    <s v="Yes"/>
    <n v="2708225"/>
    <n v="86.318267880186113"/>
    <n v="99.988837807115843"/>
    <n v="349631.84750000015"/>
    <n v="2358593.1524999999"/>
    <n v="2732438"/>
  </r>
  <r>
    <s v="F0555"/>
    <x v="4"/>
    <s v="Greater Accra"/>
    <x v="1"/>
    <x v="0"/>
    <x v="4"/>
    <n v="3.49"/>
    <n v="6478"/>
    <n v="6051"/>
    <n v="12.6"/>
    <x v="2"/>
    <n v="1.48"/>
    <x v="0"/>
    <n v="522"/>
    <n v="1"/>
    <n v="6.59E-2"/>
    <n v="6.59"/>
    <n v="42953"/>
    <n v="227"/>
    <s v="Processor"/>
    <s v="Yes"/>
    <n v="1316367"/>
    <n v="90.458347901892139"/>
    <n v="99.961598446281968"/>
    <n v="86748.585299999919"/>
    <n v="1229618.4147000001"/>
    <n v="1359320"/>
  </r>
  <r>
    <s v="F0564"/>
    <x v="1"/>
    <s v="Enugu"/>
    <x v="4"/>
    <x v="1"/>
    <x v="3"/>
    <n v="1.95"/>
    <n v="6503"/>
    <n v="5602"/>
    <n v="3"/>
    <x v="2"/>
    <n v="0.26"/>
    <x v="2"/>
    <n v="200"/>
    <n v="7"/>
    <n v="0.1384"/>
    <n v="13.84"/>
    <n v="54942"/>
    <n v="397"/>
    <s v="Export"/>
    <s v="No"/>
    <n v="2146613"/>
    <n v="84.00979129751471"/>
    <n v="99.99091551199038"/>
    <n v="297091.23919999995"/>
    <n v="1849521.7608"/>
    <n v="2201555"/>
  </r>
  <r>
    <s v="F1046"/>
    <x v="2"/>
    <s v="Zou"/>
    <x v="4"/>
    <x v="1"/>
    <x v="1"/>
    <n v="5.45"/>
    <n v="39523"/>
    <n v="31661"/>
    <n v="24.9"/>
    <x v="2"/>
    <n v="2.19"/>
    <x v="0"/>
    <n v="729"/>
    <n v="4"/>
    <n v="0.19889999999999999"/>
    <n v="19.89"/>
    <n v="125126"/>
    <n v="251"/>
    <s v="Local Market"/>
    <s v="Yes"/>
    <n v="7741587"/>
    <n v="78.835790065050048"/>
    <n v="99.990733105427893"/>
    <n v="1539801.6542999996"/>
    <n v="6201785.3457000004"/>
    <n v="7866713"/>
  </r>
  <r>
    <s v="F1376"/>
    <x v="1"/>
    <s v="Oyo"/>
    <x v="4"/>
    <x v="0"/>
    <x v="1"/>
    <n v="1.2"/>
    <n v="12754"/>
    <n v="9732"/>
    <n v="4.3"/>
    <x v="2"/>
    <n v="0.56000000000000005"/>
    <x v="2"/>
    <n v="200"/>
    <n v="5"/>
    <n v="0.2369"/>
    <n v="23.69"/>
    <n v="12800"/>
    <n v="259"/>
    <s v="Processor"/>
    <s v="Yes"/>
    <n v="2482383"/>
    <n v="75.918538532043527"/>
    <n v="99.991984555842194"/>
    <n v="588076.5327000001"/>
    <n v="1894306.4672999999"/>
    <n v="2495183"/>
  </r>
  <r>
    <s v="F0040"/>
    <x v="4"/>
    <s v="Eastern"/>
    <x v="4"/>
    <x v="1"/>
    <x v="2"/>
    <n v="5.89"/>
    <n v="78954"/>
    <n v="63992"/>
    <n v="51.8"/>
    <x v="1"/>
    <n v="1.99"/>
    <x v="1"/>
    <n v="12538"/>
    <n v="7"/>
    <n v="0.1895"/>
    <n v="18.95"/>
    <n v="38567"/>
    <n v="121"/>
    <s v="Local Market"/>
    <s v="Yes"/>
    <n v="7614497"/>
    <n v="80.641555049062703"/>
    <n v="99.836170192748938"/>
    <n v="1442947.1814999999"/>
    <n v="6171549.8185000001"/>
    <n v="7653064"/>
  </r>
  <r>
    <s v="F0678"/>
    <x v="4"/>
    <s v="Eastern"/>
    <x v="2"/>
    <x v="1"/>
    <x v="6"/>
    <n v="1.1599999999999999"/>
    <n v="17352"/>
    <n v="13477"/>
    <n v="39"/>
    <x v="1"/>
    <n v="1.6"/>
    <x v="0"/>
    <n v="8430"/>
    <n v="4"/>
    <n v="0.22329999999999997"/>
    <n v="22.33"/>
    <n v="25813"/>
    <n v="364"/>
    <s v="Processor"/>
    <s v="Yes"/>
    <n v="4822329"/>
    <n v="77.256461017437204"/>
    <n v="99.826118954436566"/>
    <n v="1076826.0656999997"/>
    <n v="3745502.9343000003"/>
    <n v="4848142"/>
  </r>
  <r>
    <s v="F1289"/>
    <x v="1"/>
    <s v="Rivers"/>
    <x v="3"/>
    <x v="0"/>
    <x v="1"/>
    <n v="0.53"/>
    <n v="5833"/>
    <n v="4813"/>
    <n v="15.8"/>
    <x v="0"/>
    <n v="0.48"/>
    <x v="2"/>
    <n v="2524"/>
    <n v="2"/>
    <n v="0.17469999999999999"/>
    <n v="17.47"/>
    <n v="12264"/>
    <n v="286"/>
    <s v="Local Market"/>
    <s v="No"/>
    <n v="1347965"/>
    <n v="81.785898881732422"/>
    <n v="99.814443009228597"/>
    <n v="235489.48549999995"/>
    <n v="1112475.5145"/>
    <n v="1360229"/>
  </r>
  <r>
    <s v="F0785"/>
    <x v="2"/>
    <s v="Zou"/>
    <x v="4"/>
    <x v="0"/>
    <x v="6"/>
    <n v="1.41"/>
    <n v="26290"/>
    <n v="20995"/>
    <n v="32.799999999999997"/>
    <x v="1"/>
    <n v="1.91"/>
    <x v="0"/>
    <n v="6035"/>
    <n v="2"/>
    <n v="0.2014"/>
    <n v="20.14"/>
    <n v="42898"/>
    <n v="376"/>
    <s v="Local Market"/>
    <s v="Yes"/>
    <n v="7766246"/>
    <n v="79.421304762724304"/>
    <n v="99.922718802470541"/>
    <n v="1564121.9444000004"/>
    <n v="6202124.0555999996"/>
    <n v="7809144"/>
  </r>
  <r>
    <s v="F0033"/>
    <x v="0"/>
    <s v="Savanes"/>
    <x v="0"/>
    <x v="1"/>
    <x v="3"/>
    <n v="2.27"/>
    <n v="7329"/>
    <n v="6961"/>
    <n v="1"/>
    <x v="2"/>
    <n v="0.55000000000000004"/>
    <x v="2"/>
    <n v="200"/>
    <n v="1"/>
    <n v="5.0199999999999995E-2"/>
    <n v="5.0199999999999996"/>
    <n v="36538"/>
    <n v="273"/>
    <s v="Local Market"/>
    <s v="No"/>
    <n v="1844612"/>
    <n v="93.13518207479467"/>
    <n v="99.989368205618902"/>
    <n v="92599.522400000133"/>
    <n v="1752012.4775999999"/>
    <n v="1881150"/>
  </r>
  <r>
    <s v="F1391"/>
    <x v="4"/>
    <s v="Ashanti"/>
    <x v="4"/>
    <x v="1"/>
    <x v="3"/>
    <n v="1.35"/>
    <n v="3280"/>
    <n v="2875"/>
    <n v="42.1"/>
    <x v="3"/>
    <n v="3.2"/>
    <x v="1"/>
    <n v="7337"/>
    <n v="7"/>
    <n v="0.1234"/>
    <n v="12.34"/>
    <n v="33440"/>
    <n v="289"/>
    <s v="Export"/>
    <s v="No"/>
    <n v="781790"/>
    <n v="84.064265790022446"/>
    <n v="99.10000858653386"/>
    <n v="96472.88599999994"/>
    <n v="685317.11400000006"/>
    <n v="815230"/>
  </r>
  <r>
    <s v="F1304"/>
    <x v="1"/>
    <s v="Lagos"/>
    <x v="4"/>
    <x v="1"/>
    <x v="3"/>
    <n v="0.53"/>
    <n v="1423"/>
    <n v="569"/>
    <n v="18"/>
    <x v="0"/>
    <n v="1.27"/>
    <x v="2"/>
    <n v="2921"/>
    <n v="60"/>
    <n v="0.6"/>
    <n v="60"/>
    <n v="15191"/>
    <n v="351"/>
    <s v="Local Market"/>
    <s v="No"/>
    <n v="179610"/>
    <n v="36.880714164711684"/>
    <n v="98.500521044553153"/>
    <n v="107766"/>
    <n v="71844"/>
    <n v="194801"/>
  </r>
  <r>
    <s v="F1139"/>
    <x v="4"/>
    <s v="Northern"/>
    <x v="1"/>
    <x v="0"/>
    <x v="3"/>
    <n v="1.42"/>
    <n v="2615"/>
    <n v="2471"/>
    <n v="19.600000000000001"/>
    <x v="0"/>
    <n v="1.04"/>
    <x v="0"/>
    <n v="2780"/>
    <n v="3"/>
    <n v="5.4800000000000001E-2"/>
    <n v="5.48"/>
    <n v="45249"/>
    <n v="253"/>
    <s v="Local Market"/>
    <s v="No"/>
    <n v="570883"/>
    <n v="87.578410405562451"/>
    <n v="99.548797984847397"/>
    <n v="31284.388399999938"/>
    <n v="539598.61160000006"/>
    <n v="616132"/>
  </r>
  <r>
    <s v="F0751"/>
    <x v="3"/>
    <s v="Bouaké"/>
    <x v="1"/>
    <x v="1"/>
    <x v="7"/>
    <n v="1.1499999999999999"/>
    <n v="17453"/>
    <n v="11150"/>
    <n v="23.3"/>
    <x v="3"/>
    <n v="1.46"/>
    <x v="0"/>
    <n v="3675"/>
    <n v="7"/>
    <n v="0.36109999999999998"/>
    <n v="36.11"/>
    <n v="36265"/>
    <n v="321"/>
    <s v="Local Market"/>
    <s v="Yes"/>
    <n v="3503419"/>
    <n v="63.23543002991228"/>
    <n v="99.896177172877572"/>
    <n v="1265084.6009"/>
    <n v="2238334.3991"/>
    <n v="3539684"/>
  </r>
  <r>
    <s v="F0791"/>
    <x v="2"/>
    <s v="Mono"/>
    <x v="2"/>
    <x v="0"/>
    <x v="3"/>
    <n v="2.41"/>
    <n v="5359"/>
    <n v="4705"/>
    <n v="3.7"/>
    <x v="0"/>
    <n v="1.39"/>
    <x v="1"/>
    <n v="414"/>
    <n v="3"/>
    <n v="0.122"/>
    <n v="12.2"/>
    <n v="39618"/>
    <n v="262"/>
    <s v="Export"/>
    <s v="No"/>
    <n v="1180351"/>
    <n v="84.948730500529109"/>
    <n v="99.966064711480371"/>
    <n v="144002.82200000004"/>
    <n v="1036348.178"/>
    <n v="1219969"/>
  </r>
  <r>
    <s v="F0672"/>
    <x v="2"/>
    <s v="Zou"/>
    <x v="2"/>
    <x v="1"/>
    <x v="7"/>
    <n v="1.03"/>
    <n v="21002"/>
    <n v="14814"/>
    <n v="32.9"/>
    <x v="1"/>
    <n v="1.19"/>
    <x v="1"/>
    <n v="6615"/>
    <n v="5"/>
    <n v="0.29460000000000003"/>
    <n v="29.46"/>
    <n v="30579"/>
    <n v="320"/>
    <s v="Processor"/>
    <s v="No"/>
    <n v="4655882"/>
    <n v="70.0797288785717"/>
    <n v="99.858848713346802"/>
    <n v="1371622.8372"/>
    <n v="3284259.1628"/>
    <n v="4686461"/>
  </r>
  <r>
    <s v="F0518"/>
    <x v="1"/>
    <s v="Rivers"/>
    <x v="0"/>
    <x v="0"/>
    <x v="1"/>
    <n v="6.6"/>
    <n v="58124"/>
    <n v="44046"/>
    <n v="39.4"/>
    <x v="1"/>
    <n v="1.98"/>
    <x v="1"/>
    <n v="10188"/>
    <n v="1"/>
    <n v="0.2422"/>
    <n v="24.22"/>
    <n v="80294"/>
    <n v="301"/>
    <s v="Processor"/>
    <s v="Yes"/>
    <n v="13034786"/>
    <n v="75.316054730889931"/>
    <n v="99.922318430387008"/>
    <n v="3157025.1691999994"/>
    <n v="9877760.8308000006"/>
    <n v="13115080"/>
  </r>
  <r>
    <s v="F0446"/>
    <x v="1"/>
    <s v="Ogun"/>
    <x v="3"/>
    <x v="1"/>
    <x v="1"/>
    <n v="1.86"/>
    <n v="11121"/>
    <n v="8639"/>
    <n v="12.3"/>
    <x v="0"/>
    <n v="1.34"/>
    <x v="0"/>
    <n v="2202"/>
    <n v="3"/>
    <n v="0.22309999999999999"/>
    <n v="22.31"/>
    <n v="37541"/>
    <n v="258"/>
    <s v="Export"/>
    <s v="No"/>
    <n v="2166831"/>
    <n v="76.366920097878221"/>
    <n v="99.900107604342651"/>
    <n v="483419.99609999987"/>
    <n v="1683411.0039000001"/>
    <n v="2204372"/>
  </r>
  <r>
    <s v="F0801"/>
    <x v="1"/>
    <s v="Katsina"/>
    <x v="2"/>
    <x v="0"/>
    <x v="2"/>
    <n v="5.62"/>
    <n v="81162"/>
    <n v="68947"/>
    <n v="16.8"/>
    <x v="2"/>
    <n v="1.05"/>
    <x v="0"/>
    <n v="726"/>
    <n v="3"/>
    <n v="0.15049999999999999"/>
    <n v="15.05"/>
    <n v="70638"/>
    <n v="98"/>
    <s v="Local Market"/>
    <s v="Yes"/>
    <n v="6617874"/>
    <n v="84.052835114895515"/>
    <n v="99.989145567803419"/>
    <n v="995990.03699999955"/>
    <n v="5621883.9630000005"/>
    <n v="6688512"/>
  </r>
  <r>
    <s v="F0285"/>
    <x v="4"/>
    <s v="Ashanti"/>
    <x v="2"/>
    <x v="1"/>
    <x v="2"/>
    <n v="0.85"/>
    <n v="9160"/>
    <n v="7178"/>
    <n v="34.799999999999997"/>
    <x v="2"/>
    <n v="1.76"/>
    <x v="0"/>
    <n v="1434"/>
    <n v="14"/>
    <n v="0.21629999999999999"/>
    <n v="21.63"/>
    <n v="6805"/>
    <n v="87"/>
    <s v="Export"/>
    <s v="No"/>
    <n v="610003"/>
    <n v="77.505374622248752"/>
    <n v="99.767512743025378"/>
    <n v="131943.64889999997"/>
    <n v="478059.35110000003"/>
    <n v="616808"/>
  </r>
  <r>
    <s v="F0169"/>
    <x v="0"/>
    <s v="Kara"/>
    <x v="1"/>
    <x v="0"/>
    <x v="6"/>
    <n v="1.96"/>
    <n v="30959"/>
    <n v="24695"/>
    <n v="32.4"/>
    <x v="2"/>
    <n v="1.91"/>
    <x v="0"/>
    <n v="1085"/>
    <n v="4"/>
    <n v="0.20230000000000001"/>
    <n v="20.23"/>
    <n v="33381"/>
    <n v="270"/>
    <s v="Local Market"/>
    <s v="Yes"/>
    <n v="6566508"/>
    <n v="79.366538309962493"/>
    <n v="99.983560329575241"/>
    <n v="1328404.5684000002"/>
    <n v="5238103.4315999998"/>
    <n v="6599889"/>
  </r>
  <r>
    <s v="F0174"/>
    <x v="3"/>
    <s v="Yamoussoukro"/>
    <x v="1"/>
    <x v="0"/>
    <x v="1"/>
    <n v="0.81"/>
    <n v="5186"/>
    <n v="3640"/>
    <n v="18.2"/>
    <x v="1"/>
    <n v="0.76"/>
    <x v="0"/>
    <n v="4420"/>
    <n v="7"/>
    <n v="0.29809999999999998"/>
    <n v="29.81"/>
    <n v="12529"/>
    <n v="210"/>
    <s v="Local Market"/>
    <s v="No"/>
    <n v="739807"/>
    <n v="69.021093407732721"/>
    <n v="99.412496544097323"/>
    <n v="220536.46670000005"/>
    <n v="519270.53329999995"/>
    <n v="752336"/>
  </r>
  <r>
    <s v="F1284"/>
    <x v="1"/>
    <s v="Oyo"/>
    <x v="4"/>
    <x v="1"/>
    <x v="3"/>
    <n v="1.33"/>
    <n v="3206"/>
    <n v="2652"/>
    <n v="28.4"/>
    <x v="1"/>
    <n v="1.7"/>
    <x v="0"/>
    <n v="6897"/>
    <n v="14"/>
    <n v="0.17280000000000001"/>
    <n v="17.28"/>
    <n v="18694"/>
    <n v="379"/>
    <s v="Local Market"/>
    <s v="No"/>
    <n v="969466"/>
    <n v="81.155103950777203"/>
    <n v="99.302036107512961"/>
    <n v="167523.72480000008"/>
    <n v="801942.27519999992"/>
    <n v="988160"/>
  </r>
  <r>
    <s v="F1191"/>
    <x v="3"/>
    <s v="Bouaké"/>
    <x v="0"/>
    <x v="1"/>
    <x v="0"/>
    <n v="3.92"/>
    <n v="33152"/>
    <n v="28384"/>
    <n v="25.1"/>
    <x v="0"/>
    <n v="2.04"/>
    <x v="0"/>
    <n v="3317"/>
    <n v="7"/>
    <n v="0.14380000000000001"/>
    <n v="14.38"/>
    <n v="66038"/>
    <n v="318"/>
    <s v="Local Market"/>
    <s v="Yes"/>
    <n v="8866496"/>
    <n v="84.987013485758908"/>
    <n v="99.962866080330627"/>
    <n v="1275002.1248000003"/>
    <n v="7591493.8751999997"/>
    <n v="8932534"/>
  </r>
  <r>
    <s v="F1270"/>
    <x v="2"/>
    <s v="Ouémé"/>
    <x v="2"/>
    <x v="0"/>
    <x v="0"/>
    <n v="0.71"/>
    <n v="5317"/>
    <n v="4232"/>
    <n v="7.5"/>
    <x v="0"/>
    <n v="0.87"/>
    <x v="0"/>
    <n v="1109"/>
    <n v="7"/>
    <n v="0.2039"/>
    <n v="20.39"/>
    <n v="7658"/>
    <n v="338"/>
    <s v="Local Market"/>
    <s v="No"/>
    <n v="1407345"/>
    <n v="79.179150468232223"/>
    <n v="99.921625607860904"/>
    <n v="286957.64549999987"/>
    <n v="1120387.3545000001"/>
    <n v="1415003"/>
  </r>
  <r>
    <s v="F0030"/>
    <x v="1"/>
    <s v="Lagos"/>
    <x v="2"/>
    <x v="0"/>
    <x v="0"/>
    <n v="1.04"/>
    <n v="9267"/>
    <n v="8402"/>
    <n v="17.399999999999999"/>
    <x v="1"/>
    <n v="1.31"/>
    <x v="0"/>
    <n v="4184"/>
    <n v="1"/>
    <n v="9.3299999999999994E-2"/>
    <n v="9.33"/>
    <n v="17572"/>
    <n v="343"/>
    <s v="Processor"/>
    <s v="No"/>
    <n v="2831312"/>
    <n v="90.110744782869361"/>
    <n v="99.853135473399419"/>
    <n v="264161.4095999999"/>
    <n v="2567150.5904000001"/>
    <n v="2848884"/>
  </r>
  <r>
    <s v="F1256"/>
    <x v="4"/>
    <s v="Ashanti"/>
    <x v="3"/>
    <x v="0"/>
    <x v="7"/>
    <n v="1.24"/>
    <n v="34195"/>
    <n v="23608"/>
    <n v="5.7"/>
    <x v="2"/>
    <n v="1.27"/>
    <x v="0"/>
    <n v="214"/>
    <n v="5"/>
    <n v="0.30959999999999999"/>
    <n v="30.96"/>
    <n v="48164"/>
    <n v="423"/>
    <s v="Local Market"/>
    <s v="No"/>
    <n v="9837945"/>
    <n v="68.703644962846354"/>
    <n v="99.997835346545344"/>
    <n v="3045827.7719999999"/>
    <n v="6792117.2280000001"/>
    <n v="9886109"/>
  </r>
  <r>
    <s v="F0080"/>
    <x v="4"/>
    <s v="Greater Accra"/>
    <x v="3"/>
    <x v="0"/>
    <x v="2"/>
    <n v="3.2"/>
    <n v="44623"/>
    <n v="39469"/>
    <n v="25.6"/>
    <x v="0"/>
    <n v="1.3"/>
    <x v="2"/>
    <n v="3246"/>
    <n v="7"/>
    <n v="0.11550000000000001"/>
    <n v="11.55"/>
    <n v="23483"/>
    <n v="86"/>
    <s v="Local Market"/>
    <s v="No"/>
    <n v="3333662"/>
    <n v="87.831298290660669"/>
    <n v="99.903310700014444"/>
    <n v="385037.96100000013"/>
    <n v="2948624.0389999999"/>
    <n v="3357145"/>
  </r>
  <r>
    <s v="F1128"/>
    <x v="0"/>
    <s v="Savanes"/>
    <x v="3"/>
    <x v="0"/>
    <x v="3"/>
    <n v="2.17"/>
    <n v="4418"/>
    <n v="3897"/>
    <n v="7.1"/>
    <x v="2"/>
    <n v="0.44"/>
    <x v="0"/>
    <n v="212"/>
    <n v="7"/>
    <n v="0.11779999999999999"/>
    <n v="11.78"/>
    <n v="64076"/>
    <n v="299"/>
    <s v="Export"/>
    <s v="No"/>
    <n v="1089263"/>
    <n v="83.318765653463558"/>
    <n v="99.981618587423128"/>
    <n v="128315.1814"/>
    <n v="960947.8186"/>
    <n v="1153339"/>
  </r>
  <r>
    <s v="F0715"/>
    <x v="2"/>
    <s v="Atlantique"/>
    <x v="4"/>
    <x v="1"/>
    <x v="3"/>
    <n v="4.3099999999999996"/>
    <n v="7933"/>
    <n v="6992"/>
    <n v="40.700000000000003"/>
    <x v="0"/>
    <n v="2.14"/>
    <x v="0"/>
    <n v="4847"/>
    <n v="7"/>
    <n v="0.11849999999999999"/>
    <n v="11.85"/>
    <n v="70495"/>
    <n v="289"/>
    <s v="Local Market"/>
    <s v="Yes"/>
    <n v="1925140"/>
    <n v="85.036136868715971"/>
    <n v="99.757119914212765"/>
    <n v="228129.09000000008"/>
    <n v="1697010.91"/>
    <n v="1995635"/>
  </r>
  <r>
    <s v="F1346"/>
    <x v="0"/>
    <s v="Central"/>
    <x v="2"/>
    <x v="1"/>
    <x v="1"/>
    <n v="0.86"/>
    <n v="5111"/>
    <n v="3897"/>
    <n v="35.4"/>
    <x v="4"/>
    <n v="1.9"/>
    <x v="0"/>
    <n v="6391"/>
    <n v="4"/>
    <n v="0.23749999999999999"/>
    <n v="23.75"/>
    <n v="16292"/>
    <n v="262"/>
    <s v="Local Market"/>
    <s v="No"/>
    <n v="988121"/>
    <n v="75.013193029162309"/>
    <n v="99.363707956786698"/>
    <n v="234678.73750000005"/>
    <n v="753442.26249999995"/>
    <n v="1004413"/>
  </r>
  <r>
    <s v="F1230"/>
    <x v="3"/>
    <s v="Yamoussoukro"/>
    <x v="0"/>
    <x v="0"/>
    <x v="4"/>
    <n v="2.66"/>
    <n v="7874"/>
    <n v="6365"/>
    <n v="19"/>
    <x v="1"/>
    <n v="1.46"/>
    <x v="2"/>
    <n v="4702"/>
    <n v="14"/>
    <n v="0.19159999999999999"/>
    <n v="19.16"/>
    <n v="45837"/>
    <n v="241"/>
    <s v="Local Market"/>
    <s v="Yes"/>
    <n v="1468087"/>
    <n v="78.392411428843204"/>
    <n v="99.689416377572456"/>
    <n v="281285.46919999993"/>
    <n v="1186801.5308000001"/>
    <n v="1513924"/>
  </r>
  <r>
    <s v="F0762"/>
    <x v="2"/>
    <s v="Borgou"/>
    <x v="2"/>
    <x v="1"/>
    <x v="2"/>
    <n v="1.72"/>
    <n v="15658"/>
    <n v="9739"/>
    <n v="11.6"/>
    <x v="1"/>
    <n v="1.25"/>
    <x v="0"/>
    <n v="2383"/>
    <n v="30"/>
    <n v="0.37799999999999995"/>
    <n v="37.799999999999997"/>
    <n v="19001"/>
    <n v="89"/>
    <s v="Local Market"/>
    <s v="No"/>
    <n v="836720"/>
    <n v="60.818869701690161"/>
    <n v="99.721521383722035"/>
    <n v="316280.15999999992"/>
    <n v="520439.84000000008"/>
    <n v="855721"/>
  </r>
  <r>
    <s v="F0939"/>
    <x v="3"/>
    <s v="Yamoussoukro"/>
    <x v="4"/>
    <x v="1"/>
    <x v="3"/>
    <n v="2.97"/>
    <n v="5960"/>
    <n v="3676"/>
    <n v="26.7"/>
    <x v="1"/>
    <n v="0.9"/>
    <x v="2"/>
    <n v="5860"/>
    <n v="30"/>
    <n v="0.38319999999999999"/>
    <n v="38.32"/>
    <n v="55187"/>
    <n v="314"/>
    <s v="Local Market"/>
    <s v="Yes"/>
    <n v="1081675"/>
    <n v="58.685851053162132"/>
    <n v="99.484546057481026"/>
    <n v="414497.86"/>
    <n v="667177.14"/>
    <n v="1136862"/>
  </r>
  <r>
    <s v="F0678"/>
    <x v="0"/>
    <s v="Plateaux"/>
    <x v="4"/>
    <x v="1"/>
    <x v="1"/>
    <n v="1.1299999999999999"/>
    <n v="7767"/>
    <n v="6034"/>
    <n v="12.1"/>
    <x v="2"/>
    <n v="1.28"/>
    <x v="2"/>
    <n v="335"/>
    <n v="4"/>
    <n v="0.22309999999999999"/>
    <n v="22.31"/>
    <n v="21909"/>
    <n v="269"/>
    <s v="Local Market"/>
    <s v="No"/>
    <n v="1584671"/>
    <n v="76.630538155585157"/>
    <n v="99.979148252810319"/>
    <n v="353540.10009999992"/>
    <n v="1231130.8999000001"/>
    <n v="1606580"/>
  </r>
  <r>
    <s v="F0516"/>
    <x v="1"/>
    <s v="Kaduna"/>
    <x v="3"/>
    <x v="0"/>
    <x v="5"/>
    <n v="1.68"/>
    <n v="2484"/>
    <n v="993"/>
    <n v="18.2"/>
    <x v="0"/>
    <n v="1.83"/>
    <x v="0"/>
    <n v="3081"/>
    <n v="60"/>
    <n v="0.6"/>
    <n v="60"/>
    <n v="15071"/>
    <n v="198"/>
    <s v="Processor"/>
    <s v="Yes"/>
    <n v="176496"/>
    <n v="36.853111444037864"/>
    <n v="98.391685415546519"/>
    <n v="105897.59999999999"/>
    <n v="70598.400000000009"/>
    <n v="191567"/>
  </r>
  <r>
    <s v="F0420"/>
    <x v="3"/>
    <s v="Abidjan"/>
    <x v="2"/>
    <x v="0"/>
    <x v="5"/>
    <n v="0.83"/>
    <n v="1294"/>
    <n v="517"/>
    <n v="7"/>
    <x v="2"/>
    <n v="1.61"/>
    <x v="0"/>
    <n v="263"/>
    <n v="60"/>
    <n v="0.6"/>
    <n v="60"/>
    <n v="8937"/>
    <n v="247"/>
    <s v="Export"/>
    <s v="No"/>
    <n v="117223"/>
    <n v="37.166455294863674"/>
    <n v="99.791534559289801"/>
    <n v="70333.799999999988"/>
    <n v="46889.200000000004"/>
    <n v="126160"/>
  </r>
  <r>
    <s v="F0025"/>
    <x v="1"/>
    <s v="Kaduna"/>
    <x v="0"/>
    <x v="0"/>
    <x v="5"/>
    <n v="1.44"/>
    <n v="2023"/>
    <n v="1808"/>
    <n v="57.2"/>
    <x v="1"/>
    <n v="1.72"/>
    <x v="0"/>
    <n v="15841"/>
    <n v="7"/>
    <n v="0.106"/>
    <n v="10.6"/>
    <n v="10562"/>
    <n v="225"/>
    <s v="Local Market"/>
    <s v="No"/>
    <n v="376329"/>
    <n v="86.959408722353331"/>
    <n v="95.905565133332132"/>
    <n v="39890.874000000011"/>
    <n v="336438.12599999999"/>
    <n v="386891"/>
  </r>
  <r>
    <s v="F1413"/>
    <x v="4"/>
    <s v="Greater Accra"/>
    <x v="3"/>
    <x v="1"/>
    <x v="4"/>
    <n v="4.9400000000000004"/>
    <n v="10413"/>
    <n v="6335"/>
    <n v="34.299999999999997"/>
    <x v="0"/>
    <n v="1.31"/>
    <x v="2"/>
    <n v="5400"/>
    <n v="30"/>
    <n v="0.39159999999999995"/>
    <n v="39.159999999999997"/>
    <n v="70315"/>
    <n v="218"/>
    <s v="Processor"/>
    <s v="Yes"/>
    <n v="1291505"/>
    <n v="57.698641670705385"/>
    <n v="99.603471824470191"/>
    <n v="505753.35799999989"/>
    <n v="785751.64200000011"/>
    <n v="1361820"/>
  </r>
  <r>
    <s v="F1473"/>
    <x v="2"/>
    <s v="Ouémé"/>
    <x v="0"/>
    <x v="0"/>
    <x v="0"/>
    <n v="4.43"/>
    <n v="50352"/>
    <n v="32129"/>
    <n v="3.2"/>
    <x v="2"/>
    <n v="0.65"/>
    <x v="2"/>
    <n v="200"/>
    <n v="30"/>
    <n v="0.3619"/>
    <n v="36.19"/>
    <n v="56617"/>
    <n v="276"/>
    <s v="Local Market"/>
    <s v="No"/>
    <n v="8722111"/>
    <n v="63.398467626517188"/>
    <n v="99.99772176561342"/>
    <n v="3156531.9709000001"/>
    <n v="5565579.0290999999"/>
    <n v="8778728"/>
  </r>
  <r>
    <s v="F1395"/>
    <x v="1"/>
    <s v="Lagos"/>
    <x v="0"/>
    <x v="1"/>
    <x v="5"/>
    <n v="2.68"/>
    <n v="4690"/>
    <n v="3742"/>
    <n v="25.5"/>
    <x v="1"/>
    <n v="1.3"/>
    <x v="0"/>
    <n v="6075"/>
    <n v="14"/>
    <n v="0.2021"/>
    <n v="20.21"/>
    <n v="35684"/>
    <n v="268"/>
    <s v="Local Market"/>
    <s v="No"/>
    <n v="951069"/>
    <n v="76.904550084975682"/>
    <n v="99.384344410404637"/>
    <n v="192211.04489999998"/>
    <n v="758857.95510000002"/>
    <n v="986753"/>
  </r>
  <r>
    <s v="F0145"/>
    <x v="3"/>
    <s v="Abidjan"/>
    <x v="1"/>
    <x v="0"/>
    <x v="0"/>
    <n v="2.72"/>
    <n v="24360"/>
    <n v="18859"/>
    <n v="21.9"/>
    <x v="4"/>
    <n v="0.93"/>
    <x v="1"/>
    <n v="4998"/>
    <n v="14"/>
    <n v="0.22579999999999997"/>
    <n v="22.58"/>
    <n v="50005"/>
    <n v="275"/>
    <s v="Local Market"/>
    <s v="No"/>
    <n v="5079360"/>
    <n v="76.665250221031258"/>
    <n v="99.902561038257176"/>
    <n v="1146919.4879999999"/>
    <n v="3932440.5120000001"/>
    <n v="5129365"/>
  </r>
  <r>
    <s v="F1305"/>
    <x v="3"/>
    <s v="Sassandra"/>
    <x v="2"/>
    <x v="1"/>
    <x v="7"/>
    <n v="2.66"/>
    <n v="64045"/>
    <n v="44882"/>
    <n v="4.8"/>
    <x v="2"/>
    <n v="0.65"/>
    <x v="2"/>
    <n v="200"/>
    <n v="5"/>
    <n v="0.29920000000000002"/>
    <n v="29.92"/>
    <n v="68514"/>
    <n v="462"/>
    <s v="Processor"/>
    <s v="Yes"/>
    <n v="20459416"/>
    <n v="69.846101057437352"/>
    <n v="99.999025717644201"/>
    <n v="6121457.2672000006"/>
    <n v="14337958.732799999"/>
    <n v="20527930"/>
  </r>
  <r>
    <s v="F0694"/>
    <x v="2"/>
    <s v="Mono"/>
    <x v="3"/>
    <x v="1"/>
    <x v="5"/>
    <n v="0.78"/>
    <n v="971"/>
    <n v="754"/>
    <n v="62.4"/>
    <x v="1"/>
    <n v="1.95"/>
    <x v="2"/>
    <n v="14292"/>
    <n v="14"/>
    <n v="0.223"/>
    <n v="22.3"/>
    <n v="10159"/>
    <n v="173"/>
    <s v="Local Market"/>
    <s v="No"/>
    <n v="104687"/>
    <n v="70.826845514863379"/>
    <n v="87.555509116556081"/>
    <n v="23345.201000000001"/>
    <n v="81341.798999999999"/>
    <n v="114846"/>
  </r>
  <r>
    <s v="F1417"/>
    <x v="4"/>
    <s v="Ashanti"/>
    <x v="4"/>
    <x v="1"/>
    <x v="2"/>
    <n v="3.89"/>
    <n v="52620"/>
    <n v="21048"/>
    <n v="9"/>
    <x v="2"/>
    <n v="1.61"/>
    <x v="0"/>
    <n v="382"/>
    <n v="60"/>
    <n v="0.6"/>
    <n v="60"/>
    <n v="27784"/>
    <n v="121"/>
    <s v="Processor"/>
    <s v="Yes"/>
    <n v="2493174"/>
    <n v="39.559151719306712"/>
    <n v="99.984847030374951"/>
    <n v="1495904.4"/>
    <n v="997269.60000000009"/>
    <n v="2520958"/>
  </r>
  <r>
    <s v="F0315"/>
    <x v="3"/>
    <s v="Korhogo"/>
    <x v="2"/>
    <x v="1"/>
    <x v="1"/>
    <n v="0.5"/>
    <n v="4353"/>
    <n v="3261"/>
    <n v="33.1"/>
    <x v="1"/>
    <n v="1.1200000000000001"/>
    <x v="2"/>
    <n v="8037"/>
    <n v="4"/>
    <n v="0.25069999999999998"/>
    <n v="25.07"/>
    <n v="6410"/>
    <n v="262"/>
    <s v="Local Market"/>
    <s v="No"/>
    <n v="831392"/>
    <n v="74.356712636159855"/>
    <n v="99.040704128183037"/>
    <n v="208429.97439999995"/>
    <n v="622962.02560000005"/>
    <n v="837802"/>
  </r>
  <r>
    <s v="F0748"/>
    <x v="0"/>
    <s v="Central"/>
    <x v="1"/>
    <x v="1"/>
    <x v="3"/>
    <n v="0.87"/>
    <n v="1493"/>
    <n v="1227"/>
    <n v="22.4"/>
    <x v="0"/>
    <n v="2.0699999999999998"/>
    <x v="0"/>
    <n v="2866"/>
    <n v="14"/>
    <n v="0.1777"/>
    <n v="17.77"/>
    <n v="24400"/>
    <n v="237"/>
    <s v="Processor"/>
    <s v="No"/>
    <n v="260626"/>
    <n v="75.190600085606235"/>
    <n v="98.994477696771526"/>
    <n v="46313.2402"/>
    <n v="214312.7598"/>
    <n v="285026"/>
  </r>
  <r>
    <s v="F0715"/>
    <x v="2"/>
    <s v="Borgou"/>
    <x v="3"/>
    <x v="1"/>
    <x v="6"/>
    <n v="1.38"/>
    <n v="15598"/>
    <n v="11799"/>
    <n v="14.7"/>
    <x v="2"/>
    <n v="1.63"/>
    <x v="0"/>
    <n v="501"/>
    <n v="7"/>
    <n v="0.24350000000000002"/>
    <n v="24.35"/>
    <n v="22877"/>
    <n v="304"/>
    <s v="Local Market"/>
    <s v="Yes"/>
    <n v="3527650"/>
    <n v="75.162566711927553"/>
    <n v="99.985889418669387"/>
    <n v="858982.77500000037"/>
    <n v="2668667.2249999996"/>
    <n v="3550527"/>
  </r>
  <r>
    <s v="F0754"/>
    <x v="1"/>
    <s v="Kano"/>
    <x v="3"/>
    <x v="1"/>
    <x v="2"/>
    <n v="0.61"/>
    <n v="7411"/>
    <n v="6188"/>
    <n v="42.2"/>
    <x v="2"/>
    <n v="1.73"/>
    <x v="2"/>
    <n v="2078"/>
    <n v="7"/>
    <n v="0.16489999999999999"/>
    <n v="16.489999999999998"/>
    <n v="4320"/>
    <n v="87"/>
    <s v="Local Market"/>
    <s v="No"/>
    <n v="526575"/>
    <n v="82.830462238295695"/>
    <n v="99.608585501841233"/>
    <n v="86832.217500000028"/>
    <n v="439742.78249999997"/>
    <n v="530895"/>
  </r>
  <r>
    <s v="F0509"/>
    <x v="1"/>
    <s v="Rivers"/>
    <x v="4"/>
    <x v="1"/>
    <x v="1"/>
    <n v="1.1599999999999999"/>
    <n v="7907"/>
    <n v="5730"/>
    <n v="25.5"/>
    <x v="2"/>
    <n v="1.93"/>
    <x v="0"/>
    <n v="987"/>
    <n v="7"/>
    <n v="0.2752"/>
    <n v="27.52"/>
    <n v="19030"/>
    <n v="344"/>
    <s v="Local Market"/>
    <s v="No"/>
    <n v="1931392"/>
    <n v="71.772822578908574"/>
    <n v="99.949395566703004"/>
    <n v="531519.0784"/>
    <n v="1399872.9216"/>
    <n v="1950422"/>
  </r>
  <r>
    <s v="F0745"/>
    <x v="4"/>
    <s v="Ashanti"/>
    <x v="3"/>
    <x v="1"/>
    <x v="7"/>
    <n v="4.57"/>
    <n v="111401"/>
    <n v="81445"/>
    <n v="5.8"/>
    <x v="2"/>
    <n v="0.42"/>
    <x v="2"/>
    <n v="201"/>
    <n v="2"/>
    <n v="0.26890000000000003"/>
    <n v="26.89"/>
    <n v="82295"/>
    <n v="371"/>
    <s v="Local Market"/>
    <s v="Yes"/>
    <n v="29831439"/>
    <n v="72.908868725315259"/>
    <n v="99.999328067836672"/>
    <n v="8021673.9471000023"/>
    <n v="21809765.052899998"/>
    <n v="29913734"/>
  </r>
  <r>
    <s v="F1102"/>
    <x v="0"/>
    <s v="Savanes"/>
    <x v="1"/>
    <x v="1"/>
    <x v="1"/>
    <n v="3.33"/>
    <n v="25366"/>
    <n v="20092"/>
    <n v="15.5"/>
    <x v="2"/>
    <n v="1.48"/>
    <x v="2"/>
    <n v="567"/>
    <n v="5"/>
    <n v="0.2079"/>
    <n v="20.79"/>
    <n v="57892"/>
    <n v="270"/>
    <s v="Local Market"/>
    <s v="Yes"/>
    <n v="5312133"/>
    <n v="78.35607002388258"/>
    <n v="99.989441389937667"/>
    <n v="1104392.4506999999"/>
    <n v="4207740.5493000001"/>
    <n v="5370025"/>
  </r>
  <r>
    <s v="F0707"/>
    <x v="2"/>
    <s v="Atlantique"/>
    <x v="0"/>
    <x v="0"/>
    <x v="1"/>
    <n v="3"/>
    <n v="16837"/>
    <n v="13318"/>
    <n v="31"/>
    <x v="0"/>
    <n v="2.25"/>
    <x v="0"/>
    <n v="3538"/>
    <n v="2"/>
    <n v="0.20899999999999999"/>
    <n v="20.9"/>
    <n v="71829"/>
    <n v="278"/>
    <s v="Processor"/>
    <s v="No"/>
    <n v="3590013"/>
    <n v="77.548410963662562"/>
    <n v="99.903381959134236"/>
    <n v="750312.71699999971"/>
    <n v="2839700.2830000003"/>
    <n v="3661842"/>
  </r>
  <r>
    <s v="F0650"/>
    <x v="2"/>
    <s v="Atlantique"/>
    <x v="3"/>
    <x v="0"/>
    <x v="7"/>
    <n v="2.66"/>
    <n v="53241"/>
    <n v="37332"/>
    <n v="16.3"/>
    <x v="0"/>
    <n v="1.59"/>
    <x v="0"/>
    <n v="2427"/>
    <n v="3"/>
    <n v="0.29880000000000001"/>
    <n v="29.88"/>
    <n v="51525"/>
    <n v="350"/>
    <s v="Processor"/>
    <s v="Yes"/>
    <n v="12881586"/>
    <n v="69.840644707990208"/>
    <n v="99.981234213485067"/>
    <n v="3849017.8968000002"/>
    <n v="9032568.1031999998"/>
    <n v="12933111"/>
  </r>
  <r>
    <s v="F1345"/>
    <x v="4"/>
    <s v="Ashanti"/>
    <x v="4"/>
    <x v="0"/>
    <x v="0"/>
    <n v="3.04"/>
    <n v="22780"/>
    <n v="13775"/>
    <n v="21.6"/>
    <x v="0"/>
    <n v="1.18"/>
    <x v="0"/>
    <n v="2740"/>
    <n v="30"/>
    <n v="0.39529999999999998"/>
    <n v="39.53"/>
    <n v="48457"/>
    <n v="377"/>
    <s v="Local Market"/>
    <s v="No"/>
    <n v="5090047"/>
    <n v="59.899757223113973"/>
    <n v="99.94667708733904"/>
    <n v="2012095.5790999997"/>
    <n v="3077951.4209000003"/>
    <n v="5138504"/>
  </r>
  <r>
    <s v="F1060"/>
    <x v="1"/>
    <s v="Kaduna"/>
    <x v="3"/>
    <x v="1"/>
    <x v="3"/>
    <n v="0.57999999999999996"/>
    <n v="1624"/>
    <n v="1492"/>
    <n v="61"/>
    <x v="1"/>
    <n v="1.9"/>
    <x v="0"/>
    <n v="17204"/>
    <n v="7"/>
    <n v="8.0799999999999997E-2"/>
    <n v="8.08"/>
    <n v="10570"/>
    <n v="377"/>
    <s v="Processor"/>
    <s v="No"/>
    <n v="529086"/>
    <n v="90.119604192300287"/>
    <n v="96.812043227537544"/>
    <n v="42750.148799999966"/>
    <n v="486335.85120000003"/>
    <n v="539656"/>
  </r>
  <r>
    <s v="F0668"/>
    <x v="2"/>
    <s v="Borgou"/>
    <x v="3"/>
    <x v="0"/>
    <x v="2"/>
    <n v="0.5"/>
    <n v="3654"/>
    <n v="2151"/>
    <n v="18.7"/>
    <x v="1"/>
    <n v="0.75"/>
    <x v="1"/>
    <n v="3471"/>
    <n v="30"/>
    <n v="0.41119999999999995"/>
    <n v="41.12"/>
    <n v="3090"/>
    <n v="86"/>
    <s v="Local Market"/>
    <s v="Yes"/>
    <n v="176576"/>
    <n v="57.867347633942977"/>
    <n v="98.068081885276015"/>
    <n v="72608.051200000002"/>
    <n v="103967.9488"/>
    <n v="179666"/>
  </r>
  <r>
    <s v="F1034"/>
    <x v="2"/>
    <s v="Borgou"/>
    <x v="0"/>
    <x v="0"/>
    <x v="1"/>
    <n v="1.1000000000000001"/>
    <n v="9694"/>
    <n v="7756"/>
    <n v="18.399999999999999"/>
    <x v="4"/>
    <n v="1.18"/>
    <x v="0"/>
    <n v="3015"/>
    <n v="2"/>
    <n v="0.19989999999999999"/>
    <n v="19.989999999999998"/>
    <n v="20974"/>
    <n v="319"/>
    <s v="Local Market"/>
    <s v="No"/>
    <n v="2425434"/>
    <n v="79.324043389328352"/>
    <n v="99.876758087776039"/>
    <n v="484844.25659999996"/>
    <n v="1940589.7434"/>
    <n v="2446408"/>
  </r>
  <r>
    <s v="F0175"/>
    <x v="4"/>
    <s v="Ashanti"/>
    <x v="3"/>
    <x v="0"/>
    <x v="6"/>
    <n v="2.42"/>
    <n v="42415"/>
    <n v="34021"/>
    <n v="9.9"/>
    <x v="4"/>
    <n v="1.33"/>
    <x v="0"/>
    <n v="2070"/>
    <n v="2"/>
    <n v="0.19789999999999999"/>
    <n v="19.79"/>
    <n v="57138"/>
    <n v="319"/>
    <s v="Local Market"/>
    <s v="No"/>
    <n v="10684965"/>
    <n v="79.783357378904299"/>
    <n v="99.980730030237098"/>
    <n v="2114554.5734999999"/>
    <n v="8570410.4265000001"/>
    <n v="10742103"/>
  </r>
  <r>
    <s v="F0284"/>
    <x v="3"/>
    <s v="Abidjan"/>
    <x v="4"/>
    <x v="0"/>
    <x v="0"/>
    <n v="8.64"/>
    <n v="83972"/>
    <n v="62861"/>
    <n v="7.1"/>
    <x v="2"/>
    <n v="1.62"/>
    <x v="0"/>
    <n v="266"/>
    <n v="14"/>
    <n v="0.25140000000000001"/>
    <n v="25.14"/>
    <n v="164162"/>
    <n v="358"/>
    <s v="Local Market"/>
    <s v="No"/>
    <n v="22114768"/>
    <n v="74.308395083605888"/>
    <n v="99.998806046789497"/>
    <n v="5559652.6752000023"/>
    <n v="16555115.324799998"/>
    <n v="22278930"/>
  </r>
  <r>
    <s v="F0670"/>
    <x v="2"/>
    <s v="Borgou"/>
    <x v="3"/>
    <x v="1"/>
    <x v="3"/>
    <n v="4.57"/>
    <n v="9241"/>
    <n v="3696"/>
    <n v="29"/>
    <x v="2"/>
    <n v="0.83"/>
    <x v="0"/>
    <n v="919"/>
    <n v="60"/>
    <n v="0.6"/>
    <n v="60"/>
    <n v="87841"/>
    <n v="269"/>
    <s v="Local Market"/>
    <s v="Yes"/>
    <n v="895522"/>
    <n v="36.42691457783139"/>
    <n v="99.906545192365385"/>
    <n v="537313.19999999995"/>
    <n v="358208.80000000005"/>
    <n v="983363"/>
  </r>
  <r>
    <s v="F0505"/>
    <x v="1"/>
    <s v="Ogun"/>
    <x v="4"/>
    <x v="1"/>
    <x v="1"/>
    <n v="1.78"/>
    <n v="11701"/>
    <n v="9022"/>
    <n v="5.3"/>
    <x v="2"/>
    <n v="1.05"/>
    <x v="0"/>
    <n v="210"/>
    <n v="4"/>
    <n v="0.22889999999999999"/>
    <n v="22.89"/>
    <n v="38273"/>
    <n v="383"/>
    <s v="Local Market"/>
    <s v="Yes"/>
    <n v="3382389"/>
    <n v="76.247233953544665"/>
    <n v="99.993860837463615"/>
    <n v="774228.84210000001"/>
    <n v="2608160.1579"/>
    <n v="3420662"/>
  </r>
  <r>
    <s v="F0059"/>
    <x v="0"/>
    <s v="Kara"/>
    <x v="4"/>
    <x v="1"/>
    <x v="4"/>
    <n v="1.46"/>
    <n v="2551"/>
    <n v="2031"/>
    <n v="27.2"/>
    <x v="3"/>
    <n v="1.65"/>
    <x v="0"/>
    <n v="3813"/>
    <n v="14"/>
    <n v="0.2036"/>
    <n v="20.36"/>
    <n v="15832"/>
    <n v="269"/>
    <s v="Local Market"/>
    <s v="No"/>
    <n v="521231"/>
    <n v="77.292304329287248"/>
    <n v="99.290027426949905"/>
    <n v="106122.63160000002"/>
    <n v="415108.36839999998"/>
    <n v="537063"/>
  </r>
  <r>
    <s v="F1215"/>
    <x v="1"/>
    <s v="Katsina"/>
    <x v="3"/>
    <x v="0"/>
    <x v="5"/>
    <n v="0.71"/>
    <n v="774"/>
    <n v="496"/>
    <n v="9.9"/>
    <x v="2"/>
    <n v="0.39"/>
    <x v="0"/>
    <n v="402"/>
    <n v="30"/>
    <n v="0.35880000000000001"/>
    <n v="35.880000000000003"/>
    <n v="11155"/>
    <n v="220"/>
    <s v="Local Market"/>
    <s v="No"/>
    <n v="96472"/>
    <n v="57.474282847240929"/>
    <n v="99.626487777230622"/>
    <n v="34614.153599999998"/>
    <n v="61857.846400000002"/>
    <n v="107627"/>
  </r>
  <r>
    <s v="F0022"/>
    <x v="1"/>
    <s v="Katsina"/>
    <x v="3"/>
    <x v="0"/>
    <x v="4"/>
    <n v="1.63"/>
    <n v="4345"/>
    <n v="2812"/>
    <n v="23.2"/>
    <x v="1"/>
    <n v="0.93"/>
    <x v="0"/>
    <n v="6360"/>
    <n v="30"/>
    <n v="0.35259999999999997"/>
    <n v="35.26"/>
    <n v="26541"/>
    <n v="218"/>
    <s v="Local Market"/>
    <s v="Yes"/>
    <n v="573985"/>
    <n v="61.878734476109273"/>
    <n v="98.940928452723114"/>
    <n v="202387.11100000003"/>
    <n v="371597.88899999997"/>
    <n v="600526"/>
  </r>
  <r>
    <s v="F0718"/>
    <x v="2"/>
    <s v="Atlantique"/>
    <x v="1"/>
    <x v="0"/>
    <x v="4"/>
    <n v="1.57"/>
    <n v="2674"/>
    <n v="2384"/>
    <n v="68.400000000000006"/>
    <x v="3"/>
    <n v="4.45"/>
    <x v="1"/>
    <n v="10118"/>
    <n v="3"/>
    <n v="0.1084"/>
    <n v="10.84"/>
    <n v="28541"/>
    <n v="235"/>
    <s v="Export"/>
    <s v="No"/>
    <n v="515979"/>
    <n v="84.486681187100558"/>
    <n v="98.141849702490276"/>
    <n v="55932.12360000005"/>
    <n v="460046.87639999995"/>
    <n v="544520"/>
  </r>
  <r>
    <s v="F0072"/>
    <x v="1"/>
    <s v="Kano"/>
    <x v="1"/>
    <x v="1"/>
    <x v="4"/>
    <n v="0.52"/>
    <n v="1377"/>
    <n v="1090"/>
    <n v="31.3"/>
    <x v="1"/>
    <n v="1.52"/>
    <x v="0"/>
    <n v="8953"/>
    <n v="14"/>
    <n v="0.2077"/>
    <n v="20.77"/>
    <n v="8857"/>
    <n v="202"/>
    <s v="Export"/>
    <s v="No"/>
    <n v="200169"/>
    <n v="75.872809459110343"/>
    <n v="95.716800780764117"/>
    <n v="41575.101300000009"/>
    <n v="158593.89869999999"/>
    <n v="209026"/>
  </r>
  <r>
    <s v="F0028"/>
    <x v="4"/>
    <s v="Eastern"/>
    <x v="0"/>
    <x v="1"/>
    <x v="7"/>
    <n v="0.72"/>
    <n v="16771"/>
    <n v="11691"/>
    <n v="3.5"/>
    <x v="0"/>
    <n v="0.81"/>
    <x v="2"/>
    <n v="494"/>
    <n v="5"/>
    <n v="0.3029"/>
    <n v="30.29"/>
    <n v="17376"/>
    <n v="433"/>
    <s v="Local Market"/>
    <s v="No"/>
    <n v="4993711"/>
    <n v="69.468279798375093"/>
    <n v="99.990141859440868"/>
    <n v="1512595.0618999996"/>
    <n v="3481115.9381000004"/>
    <n v="5011087"/>
  </r>
  <r>
    <s v="F0330"/>
    <x v="0"/>
    <s v="Central"/>
    <x v="4"/>
    <x v="0"/>
    <x v="2"/>
    <n v="0.86"/>
    <n v="13009"/>
    <n v="10675"/>
    <n v="10.5"/>
    <x v="0"/>
    <n v="1.42"/>
    <x v="0"/>
    <n v="1381"/>
    <n v="7"/>
    <n v="0.1794"/>
    <n v="17.940000000000001"/>
    <n v="8137"/>
    <n v="107"/>
    <s v="Processor"/>
    <s v="No"/>
    <n v="1121285"/>
    <n v="81.468792975521993"/>
    <n v="99.877725066449912"/>
    <n v="201158.52899999998"/>
    <n v="920126.47100000002"/>
    <n v="1129422"/>
  </r>
  <r>
    <s v="F1137"/>
    <x v="4"/>
    <s v="Greater Accra"/>
    <x v="3"/>
    <x v="0"/>
    <x v="4"/>
    <n v="2.89"/>
    <n v="8132"/>
    <n v="7247"/>
    <n v="11.3"/>
    <x v="1"/>
    <n v="1.74"/>
    <x v="1"/>
    <n v="2850"/>
    <n v="3"/>
    <n v="0.10880000000000001"/>
    <n v="10.88"/>
    <n v="55480"/>
    <n v="197"/>
    <s v="Local Market"/>
    <s v="No"/>
    <n v="1355053"/>
    <n v="85.614674282700221"/>
    <n v="99.79794871867584"/>
    <n v="147429.76640000008"/>
    <n v="1207623.2335999999"/>
    <n v="1410533"/>
  </r>
  <r>
    <s v="F0318"/>
    <x v="0"/>
    <s v="Savanes"/>
    <x v="4"/>
    <x v="1"/>
    <x v="2"/>
    <n v="2.8"/>
    <n v="30702"/>
    <n v="18620"/>
    <n v="5.6"/>
    <x v="2"/>
    <n v="1.03"/>
    <x v="0"/>
    <n v="200"/>
    <n v="30"/>
    <n v="0.39350000000000002"/>
    <n v="39.35"/>
    <n v="21907"/>
    <n v="103"/>
    <s v="Local Market"/>
    <s v="Yes"/>
    <n v="1876575"/>
    <n v="59.950146353771075"/>
    <n v="99.989465267513737"/>
    <n v="738432.26249999995"/>
    <n v="1138142.7375"/>
    <n v="1898482"/>
  </r>
  <r>
    <s v="F0336"/>
    <x v="2"/>
    <s v="Mono"/>
    <x v="4"/>
    <x v="1"/>
    <x v="2"/>
    <n v="5"/>
    <n v="59134"/>
    <n v="44764"/>
    <n v="22.4"/>
    <x v="0"/>
    <n v="1.49"/>
    <x v="0"/>
    <n v="2849"/>
    <n v="14"/>
    <n v="0.24299999999999999"/>
    <n v="24.3"/>
    <n v="54054"/>
    <n v="96"/>
    <s v="Local Market"/>
    <s v="Yes"/>
    <n v="4197468"/>
    <n v="74.73754754179798"/>
    <n v="99.932988703810068"/>
    <n v="1019984.7239999999"/>
    <n v="3177483.2760000001"/>
    <n v="4251522"/>
  </r>
  <r>
    <s v="F0121"/>
    <x v="2"/>
    <s v="Borgou"/>
    <x v="0"/>
    <x v="1"/>
    <x v="4"/>
    <n v="0.94"/>
    <n v="1696"/>
    <n v="1046"/>
    <n v="27.9"/>
    <x v="2"/>
    <n v="1.28"/>
    <x v="2"/>
    <n v="823"/>
    <n v="30"/>
    <n v="0.3831"/>
    <n v="38.31"/>
    <n v="16231"/>
    <n v="195"/>
    <s v="Local Market"/>
    <s v="No"/>
    <n v="184877"/>
    <n v="56.711130984346717"/>
    <n v="99.590767149989063"/>
    <n v="70826.378700000001"/>
    <n v="114050.6213"/>
    <n v="201108"/>
  </r>
  <r>
    <s v="F0952"/>
    <x v="3"/>
    <s v="Yamoussoukro"/>
    <x v="2"/>
    <x v="0"/>
    <x v="4"/>
    <n v="0.57999999999999996"/>
    <n v="1343"/>
    <n v="1174"/>
    <n v="27.1"/>
    <x v="1"/>
    <n v="1.1200000000000001"/>
    <x v="0"/>
    <n v="7382"/>
    <n v="7"/>
    <n v="0.12570000000000001"/>
    <n v="12.57"/>
    <n v="7583"/>
    <n v="278"/>
    <s v="Processor"/>
    <s v="No"/>
    <n v="308144"/>
    <n v="85.330142559869756"/>
    <n v="97.661904113363761"/>
    <n v="38733.700799999991"/>
    <n v="269410.29920000001"/>
    <n v="315727"/>
  </r>
  <r>
    <s v="F0459"/>
    <x v="4"/>
    <s v="Northern"/>
    <x v="0"/>
    <x v="1"/>
    <x v="5"/>
    <n v="0.95"/>
    <n v="1647"/>
    <n v="1289"/>
    <n v="72.7"/>
    <x v="1"/>
    <n v="2.23"/>
    <x v="0"/>
    <n v="16516"/>
    <n v="14"/>
    <n v="0.21729999999999999"/>
    <n v="21.73"/>
    <n v="11140"/>
    <n v="273"/>
    <s v="Local Market"/>
    <s v="No"/>
    <n v="320723"/>
    <n v="75.642627258838729"/>
    <n v="95.023247544920636"/>
    <n v="69693.107900000003"/>
    <n v="251029.8921"/>
    <n v="331863"/>
  </r>
  <r>
    <s v="F1480"/>
    <x v="2"/>
    <s v="Ouémé"/>
    <x v="0"/>
    <x v="0"/>
    <x v="6"/>
    <n v="2.15"/>
    <n v="39794"/>
    <n v="34151"/>
    <n v="5.3"/>
    <x v="2"/>
    <n v="0.3"/>
    <x v="0"/>
    <n v="200"/>
    <n v="2"/>
    <n v="0.14180000000000001"/>
    <n v="14.18"/>
    <n v="72083"/>
    <n v="354"/>
    <s v="Local Market"/>
    <s v="No"/>
    <n v="11896277"/>
    <n v="85.303123580841472"/>
    <n v="99.998328927271572"/>
    <n v="1686892.0786000006"/>
    <n v="10209384.921399999"/>
    <n v="11968360"/>
  </r>
  <r>
    <s v="F1483"/>
    <x v="2"/>
    <s v="Mono"/>
    <x v="0"/>
    <x v="1"/>
    <x v="5"/>
    <n v="4.72"/>
    <n v="8527"/>
    <n v="3410"/>
    <n v="6.8"/>
    <x v="2"/>
    <n v="0.39"/>
    <x v="2"/>
    <n v="270"/>
    <n v="60"/>
    <n v="0.6"/>
    <n v="60"/>
    <n v="39162"/>
    <n v="212"/>
    <s v="Local Market"/>
    <s v="No"/>
    <n v="676259"/>
    <n v="37.810408137306574"/>
    <n v="99.962259983981454"/>
    <n v="405755.39999999997"/>
    <n v="270503.60000000003"/>
    <n v="715421"/>
  </r>
  <r>
    <s v="F1376"/>
    <x v="3"/>
    <s v="Yamoussoukro"/>
    <x v="4"/>
    <x v="1"/>
    <x v="2"/>
    <n v="0.59"/>
    <n v="4829"/>
    <n v="4146"/>
    <n v="14.8"/>
    <x v="0"/>
    <n v="0.9"/>
    <x v="0"/>
    <n v="1939"/>
    <n v="7"/>
    <n v="0.14130000000000001"/>
    <n v="14.13"/>
    <n v="4807"/>
    <n v="120"/>
    <s v="Local Market"/>
    <s v="No"/>
    <n v="485799"/>
    <n v="85.028638316694042"/>
    <n v="99.604774503369299"/>
    <n v="68643.39870000002"/>
    <n v="417155.60129999998"/>
    <n v="490606"/>
  </r>
  <r>
    <s v="F1102"/>
    <x v="0"/>
    <s v="Central"/>
    <x v="4"/>
    <x v="0"/>
    <x v="3"/>
    <n v="1.37"/>
    <n v="2957"/>
    <n v="2780"/>
    <n v="14.4"/>
    <x v="2"/>
    <n v="1.06"/>
    <x v="2"/>
    <n v="464"/>
    <n v="3"/>
    <n v="5.96E-2"/>
    <n v="5.96"/>
    <n v="31854"/>
    <n v="409"/>
    <s v="Local Market"/>
    <s v="No"/>
    <n v="1093332"/>
    <n v="91.377728908820416"/>
    <n v="99.958762373509799"/>
    <n v="65162.587199999951"/>
    <n v="1028169.4128"/>
    <n v="1125186"/>
  </r>
  <r>
    <s v="F0048"/>
    <x v="3"/>
    <s v="Korhogo"/>
    <x v="4"/>
    <x v="0"/>
    <x v="5"/>
    <n v="2.5299999999999998"/>
    <n v="3351"/>
    <n v="2731"/>
    <n v="1.8"/>
    <x v="2"/>
    <n v="1.33"/>
    <x v="0"/>
    <n v="200"/>
    <n v="14"/>
    <n v="0.185"/>
    <n v="18.5"/>
    <n v="19086"/>
    <n v="265"/>
    <s v="Local Market"/>
    <s v="Yes"/>
    <n v="697192"/>
    <n v="79.328344581293848"/>
    <n v="99.972077880376048"/>
    <n v="128980.52000000002"/>
    <n v="568211.48"/>
    <n v="716278"/>
  </r>
  <r>
    <s v="F0653"/>
    <x v="0"/>
    <s v="Plateaux"/>
    <x v="3"/>
    <x v="0"/>
    <x v="0"/>
    <n v="1.34"/>
    <n v="10959"/>
    <n v="6599"/>
    <n v="40.700000000000003"/>
    <x v="0"/>
    <n v="1.35"/>
    <x v="0"/>
    <n v="5450"/>
    <n v="30"/>
    <n v="0.39779999999999999"/>
    <n v="39.78"/>
    <n v="15453"/>
    <n v="227"/>
    <s v="Local Market"/>
    <s v="No"/>
    <n v="1462091"/>
    <n v="59.590184806679204"/>
    <n v="99.631144656267423"/>
    <n v="581619.79979999992"/>
    <n v="880471.20020000008"/>
    <n v="1477544"/>
  </r>
  <r>
    <s v="F1189"/>
    <x v="1"/>
    <s v="Enugu"/>
    <x v="0"/>
    <x v="1"/>
    <x v="4"/>
    <n v="1.75"/>
    <n v="3628"/>
    <n v="1451"/>
    <n v="1.5"/>
    <x v="2"/>
    <n v="0.5"/>
    <x v="0"/>
    <n v="200"/>
    <n v="60"/>
    <n v="0.6"/>
    <n v="60"/>
    <n v="26343"/>
    <n v="288"/>
    <s v="Processor"/>
    <s v="Yes"/>
    <n v="387167"/>
    <n v="37.451766583637642"/>
    <n v="99.95163357597157"/>
    <n v="232300.19999999998"/>
    <n v="154866.80000000002"/>
    <n v="413510"/>
  </r>
  <r>
    <s v="F0746"/>
    <x v="3"/>
    <s v="Yamoussoukro"/>
    <x v="3"/>
    <x v="1"/>
    <x v="3"/>
    <n v="1.28"/>
    <n v="2052"/>
    <n v="1827"/>
    <n v="58.2"/>
    <x v="2"/>
    <n v="1.42"/>
    <x v="2"/>
    <n v="2708"/>
    <n v="7"/>
    <n v="0.10949999999999999"/>
    <n v="10.95"/>
    <n v="32868"/>
    <n v="306"/>
    <s v="Processor"/>
    <s v="No"/>
    <n v="517896"/>
    <n v="83.735753970847767"/>
    <n v="99.508319352753631"/>
    <n v="56709.611999999965"/>
    <n v="461186.38800000004"/>
    <n v="550764"/>
  </r>
  <r>
    <s v="F0487"/>
    <x v="3"/>
    <s v="Sassandra"/>
    <x v="3"/>
    <x v="0"/>
    <x v="5"/>
    <n v="5.28"/>
    <n v="8294"/>
    <n v="6751"/>
    <n v="13"/>
    <x v="1"/>
    <n v="1.55"/>
    <x v="2"/>
    <n v="3131"/>
    <n v="14"/>
    <n v="0.18600000000000003"/>
    <n v="18.600000000000001"/>
    <n v="81989"/>
    <n v="208"/>
    <s v="Local Market"/>
    <s v="No"/>
    <n v="1305046"/>
    <n v="76.588366119095767"/>
    <n v="99.774266691179378"/>
    <n v="242738.5560000001"/>
    <n v="1062307.4439999999"/>
    <n v="1387035"/>
  </r>
  <r>
    <s v="F0227"/>
    <x v="0"/>
    <s v="Plateaux"/>
    <x v="4"/>
    <x v="1"/>
    <x v="2"/>
    <n v="1.31"/>
    <n v="13145"/>
    <n v="11745"/>
    <n v="1"/>
    <x v="2"/>
    <n v="0.31"/>
    <x v="0"/>
    <n v="200"/>
    <n v="3"/>
    <n v="0.1065"/>
    <n v="10.65"/>
    <n v="7768"/>
    <n v="89"/>
    <s v="Local Market"/>
    <s v="Yes"/>
    <n v="1026884"/>
    <n v="88.679174640362163"/>
    <n v="99.980669829082629"/>
    <n v="109363.14600000007"/>
    <n v="917520.85399999993"/>
    <n v="1034652"/>
  </r>
  <r>
    <s v="F1187"/>
    <x v="1"/>
    <s v="Lagos"/>
    <x v="3"/>
    <x v="0"/>
    <x v="2"/>
    <n v="2.0699999999999998"/>
    <n v="20333"/>
    <n v="8133"/>
    <n v="73.400000000000006"/>
    <x v="2"/>
    <n v="3.44"/>
    <x v="1"/>
    <n v="2858"/>
    <n v="60"/>
    <n v="0.6"/>
    <n v="60"/>
    <n v="22850"/>
    <n v="110"/>
    <s v="Local Market"/>
    <s v="Yes"/>
    <n v="859976"/>
    <n v="38.964688398393342"/>
    <n v="99.676266897440726"/>
    <n v="515985.6"/>
    <n v="343990.4"/>
    <n v="882826"/>
  </r>
  <r>
    <s v="F1182"/>
    <x v="2"/>
    <s v="Borgou"/>
    <x v="1"/>
    <x v="0"/>
    <x v="3"/>
    <n v="2.09"/>
    <n v="6827"/>
    <n v="4235"/>
    <n v="1.5"/>
    <x v="2"/>
    <n v="1.47"/>
    <x v="0"/>
    <n v="200"/>
    <n v="30"/>
    <n v="0.37959999999999999"/>
    <n v="37.96"/>
    <n v="40655"/>
    <n v="273"/>
    <s v="Local Market"/>
    <s v="No"/>
    <n v="1103739"/>
    <n v="59.836007144392589"/>
    <n v="99.982523501521328"/>
    <n v="418979.32439999992"/>
    <n v="684759.67560000008"/>
    <n v="1144394"/>
  </r>
  <r>
    <s v="F1483"/>
    <x v="1"/>
    <s v="Kaduna"/>
    <x v="4"/>
    <x v="1"/>
    <x v="2"/>
    <n v="1.0900000000000001"/>
    <n v="13578"/>
    <n v="11360"/>
    <n v="28"/>
    <x v="2"/>
    <n v="2.46"/>
    <x v="1"/>
    <n v="1240"/>
    <n v="7"/>
    <n v="0.16329999999999997"/>
    <n v="16.329999999999998"/>
    <n v="13688"/>
    <n v="104"/>
    <s v="Local Market"/>
    <s v="No"/>
    <n v="1154698"/>
    <n v="82.689780312328281"/>
    <n v="99.893870689994571"/>
    <n v="188562.18339999998"/>
    <n v="966135.81660000002"/>
    <n v="1168386"/>
  </r>
  <r>
    <s v="F0539"/>
    <x v="1"/>
    <s v="Enugu"/>
    <x v="0"/>
    <x v="1"/>
    <x v="1"/>
    <n v="0.9"/>
    <n v="7595"/>
    <n v="5719"/>
    <n v="8.9"/>
    <x v="1"/>
    <n v="0.51"/>
    <x v="0"/>
    <n v="2626"/>
    <n v="1"/>
    <n v="0.24690000000000001"/>
    <n v="24.69"/>
    <n v="17052"/>
    <n v="343"/>
    <s v="Local Market"/>
    <s v="No"/>
    <n v="1922323"/>
    <n v="74.647835065420566"/>
    <n v="99.864595552690943"/>
    <n v="474621.54869999993"/>
    <n v="1447701.4513000001"/>
    <n v="1939375"/>
  </r>
  <r>
    <s v="F0654"/>
    <x v="2"/>
    <s v="Zou"/>
    <x v="0"/>
    <x v="1"/>
    <x v="5"/>
    <n v="1.59"/>
    <n v="1505"/>
    <n v="922"/>
    <n v="29.7"/>
    <x v="2"/>
    <n v="0.91"/>
    <x v="2"/>
    <n v="1078"/>
    <n v="30"/>
    <n v="0.38729999999999998"/>
    <n v="38.729999999999997"/>
    <n v="24806"/>
    <n v="221"/>
    <s v="Local Market"/>
    <s v="No"/>
    <n v="175841"/>
    <n v="53.695186421925079"/>
    <n v="99.462738042432733"/>
    <n v="68103.219299999997"/>
    <n v="107737.7807"/>
    <n v="200647"/>
  </r>
  <r>
    <s v="F0426"/>
    <x v="2"/>
    <s v="Mono"/>
    <x v="1"/>
    <x v="0"/>
    <x v="7"/>
    <n v="1.52"/>
    <n v="39296"/>
    <n v="27739"/>
    <n v="12.8"/>
    <x v="1"/>
    <n v="0.97"/>
    <x v="0"/>
    <n v="3161"/>
    <n v="2"/>
    <n v="0.29410000000000003"/>
    <n v="29.41"/>
    <n v="60414"/>
    <n v="307"/>
    <s v="Local Market"/>
    <s v="No"/>
    <n v="8367140"/>
    <n v="70.083966545927794"/>
    <n v="99.962492082518835"/>
    <n v="2460775.8739999998"/>
    <n v="5906364.1260000002"/>
    <n v="8427554"/>
  </r>
  <r>
    <s v="F0712"/>
    <x v="1"/>
    <s v="Rivers"/>
    <x v="1"/>
    <x v="1"/>
    <x v="6"/>
    <n v="2.87"/>
    <n v="26422"/>
    <n v="23161"/>
    <n v="67.5"/>
    <x v="1"/>
    <n v="1.49"/>
    <x v="2"/>
    <n v="19054"/>
    <n v="1"/>
    <n v="0.1234"/>
    <n v="12.34"/>
    <n v="47419"/>
    <n v="337"/>
    <s v="Local Market"/>
    <s v="No"/>
    <n v="7660732"/>
    <n v="87.120733249776777"/>
    <n v="99.752807125859363"/>
    <n v="945334.32879999932"/>
    <n v="6715397.6712000007"/>
    <n v="7708151"/>
  </r>
  <r>
    <s v="F0692"/>
    <x v="3"/>
    <s v="Yamoussoukro"/>
    <x v="4"/>
    <x v="1"/>
    <x v="3"/>
    <n v="0.75"/>
    <n v="1428"/>
    <n v="1162"/>
    <n v="37.1"/>
    <x v="0"/>
    <n v="2.4900000000000002"/>
    <x v="0"/>
    <n v="5993"/>
    <n v="14"/>
    <n v="0.18579999999999999"/>
    <n v="18.579999999999998"/>
    <n v="14284"/>
    <n v="339"/>
    <s v="Local Market"/>
    <s v="Yes"/>
    <n v="369702"/>
    <n v="78.391235201283394"/>
    <n v="98.439266014906792"/>
    <n v="68690.631599999964"/>
    <n v="301011.36840000004"/>
    <n v="383986"/>
  </r>
  <r>
    <s v="F0844"/>
    <x v="2"/>
    <s v="Ouémé"/>
    <x v="2"/>
    <x v="0"/>
    <x v="5"/>
    <n v="8.51"/>
    <n v="11971"/>
    <n v="4788"/>
    <n v="20.7"/>
    <x v="0"/>
    <n v="1.32"/>
    <x v="2"/>
    <n v="2972"/>
    <n v="60"/>
    <n v="0.6"/>
    <n v="60"/>
    <n v="128545"/>
    <n v="195"/>
    <s v="Local Market"/>
    <s v="No"/>
    <n v="792807"/>
    <n v="34.419288176505837"/>
    <n v="99.67743055857045"/>
    <n v="475684.19999999995"/>
    <n v="317122.80000000005"/>
    <n v="921352"/>
  </r>
  <r>
    <s v="F1205"/>
    <x v="1"/>
    <s v="Lagos"/>
    <x v="2"/>
    <x v="1"/>
    <x v="6"/>
    <n v="4.38"/>
    <n v="49369"/>
    <n v="38157"/>
    <n v="4"/>
    <x v="2"/>
    <n v="0.3"/>
    <x v="0"/>
    <n v="200"/>
    <n v="1"/>
    <n v="0.2271"/>
    <n v="22.71"/>
    <n v="118301"/>
    <n v="306"/>
    <s v="Processor"/>
    <s v="Yes"/>
    <n v="11440781"/>
    <n v="76.498978334957741"/>
    <n v="99.998269758792276"/>
    <n v="2598201.3651000001"/>
    <n v="8842579.6348999999"/>
    <n v="11559082"/>
  </r>
  <r>
    <s v="F0148"/>
    <x v="4"/>
    <s v="Northern"/>
    <x v="4"/>
    <x v="1"/>
    <x v="6"/>
    <n v="3.69"/>
    <n v="57032"/>
    <n v="44638"/>
    <n v="1.4"/>
    <x v="2"/>
    <n v="0.78"/>
    <x v="1"/>
    <n v="200"/>
    <n v="5"/>
    <n v="0.21729999999999999"/>
    <n v="21.73"/>
    <n v="78521"/>
    <n v="322"/>
    <s v="Processor"/>
    <s v="No"/>
    <n v="14150981"/>
    <n v="77.838091794779601"/>
    <n v="99.998594469433996"/>
    <n v="3075008.1713000014"/>
    <n v="11075972.828699999"/>
    <n v="14229502"/>
  </r>
  <r>
    <s v="F0678"/>
    <x v="0"/>
    <s v="Central"/>
    <x v="3"/>
    <x v="1"/>
    <x v="5"/>
    <n v="2.1800000000000002"/>
    <n v="3009"/>
    <n v="2557"/>
    <n v="10.7"/>
    <x v="1"/>
    <n v="0.69"/>
    <x v="0"/>
    <n v="2269"/>
    <n v="7"/>
    <n v="0.1502"/>
    <n v="15.02"/>
    <n v="31949"/>
    <n v="193"/>
    <s v="Processor"/>
    <s v="No"/>
    <n v="454348"/>
    <n v="79.396938578687511"/>
    <n v="99.533412708694485"/>
    <n v="68243.069599999988"/>
    <n v="386104.93040000001"/>
    <n v="486297"/>
  </r>
  <r>
    <s v="F0847"/>
    <x v="1"/>
    <s v="Ogun"/>
    <x v="0"/>
    <x v="1"/>
    <x v="6"/>
    <n v="5.16"/>
    <n v="59270"/>
    <n v="45679"/>
    <n v="51"/>
    <x v="3"/>
    <n v="2.73"/>
    <x v="2"/>
    <n v="10711"/>
    <n v="4"/>
    <n v="0.2293"/>
    <n v="22.93"/>
    <n v="125181"/>
    <n v="406"/>
    <s v="Local Market"/>
    <s v="Yes"/>
    <n v="18224326"/>
    <n v="76.544225674291937"/>
    <n v="99.94162785953867"/>
    <n v="4178837.9518000018"/>
    <n v="14045488.048199998"/>
    <n v="18349507"/>
  </r>
  <r>
    <s v="F0670"/>
    <x v="3"/>
    <s v="Abidjan"/>
    <x v="4"/>
    <x v="1"/>
    <x v="1"/>
    <n v="0.83"/>
    <n v="6400"/>
    <n v="5125"/>
    <n v="54.9"/>
    <x v="1"/>
    <n v="1.47"/>
    <x v="2"/>
    <n v="14919"/>
    <n v="2"/>
    <n v="0.1991"/>
    <n v="19.91"/>
    <n v="16589"/>
    <n v="380"/>
    <s v="Local Market"/>
    <s v="No"/>
    <n v="1896517"/>
    <n v="79.395520441627383"/>
    <n v="99.220168668123989"/>
    <n v="377596.53470000019"/>
    <n v="1518920.4652999998"/>
    <n v="1913106"/>
  </r>
  <r>
    <s v="F0659"/>
    <x v="4"/>
    <s v="Ashanti"/>
    <x v="2"/>
    <x v="1"/>
    <x v="6"/>
    <n v="2.85"/>
    <n v="46358"/>
    <n v="35255"/>
    <n v="1"/>
    <x v="0"/>
    <n v="0.57999999999999996"/>
    <x v="2"/>
    <n v="200"/>
    <n v="7"/>
    <n v="0.23949999999999999"/>
    <n v="23.95"/>
    <n v="69396"/>
    <n v="287"/>
    <s v="Processor"/>
    <s v="No"/>
    <n v="9947408"/>
    <n v="75.523128774407482"/>
    <n v="99.998003355161984"/>
    <n v="2382404.216"/>
    <n v="7565003.784"/>
    <n v="10016804"/>
  </r>
  <r>
    <s v="F0649"/>
    <x v="1"/>
    <s v="Katsina"/>
    <x v="3"/>
    <x v="0"/>
    <x v="0"/>
    <n v="0.38"/>
    <n v="3378"/>
    <n v="2533"/>
    <n v="119.5"/>
    <x v="2"/>
    <n v="4.8499999999999996"/>
    <x v="1"/>
    <n v="5123"/>
    <n v="14"/>
    <n v="0.25"/>
    <n v="25"/>
    <n v="3608"/>
    <n v="256"/>
    <s v="Local Market"/>
    <s v="Yes"/>
    <n v="633233"/>
    <n v="74.575090171644092"/>
    <n v="99.195560587336558"/>
    <n v="158308.25"/>
    <n v="474924.75"/>
    <n v="636841"/>
  </r>
  <r>
    <s v="F0395"/>
    <x v="1"/>
    <s v="Enugu"/>
    <x v="3"/>
    <x v="0"/>
    <x v="2"/>
    <n v="1.01"/>
    <n v="11986"/>
    <n v="9181"/>
    <n v="5.9"/>
    <x v="0"/>
    <n v="0.78"/>
    <x v="2"/>
    <n v="978"/>
    <n v="14"/>
    <n v="0.23399999999999999"/>
    <n v="23.4"/>
    <n v="8408"/>
    <n v="104"/>
    <s v="Processor"/>
    <s v="Yes"/>
    <n v="935890"/>
    <n v="75.917955984233785"/>
    <n v="99.896430999536165"/>
    <n v="218998.26"/>
    <n v="716891.74"/>
    <n v="944298"/>
  </r>
  <r>
    <s v="F0370"/>
    <x v="3"/>
    <s v="Abidjan"/>
    <x v="0"/>
    <x v="1"/>
    <x v="0"/>
    <n v="0.89"/>
    <n v="5418"/>
    <n v="4220"/>
    <n v="2"/>
    <x v="2"/>
    <n v="0.38"/>
    <x v="0"/>
    <n v="200"/>
    <n v="14"/>
    <n v="0.22109999999999999"/>
    <n v="22.11"/>
    <n v="9541"/>
    <n v="333"/>
    <s v="Local Market"/>
    <s v="No"/>
    <n v="1381467"/>
    <n v="77.35574822718489"/>
    <n v="99.985621937472686"/>
    <n v="305442.35369999986"/>
    <n v="1076024.6463000001"/>
    <n v="1391008"/>
  </r>
  <r>
    <s v="F0846"/>
    <x v="2"/>
    <s v="Ouémé"/>
    <x v="3"/>
    <x v="0"/>
    <x v="7"/>
    <n v="1.03"/>
    <n v="19453"/>
    <n v="13724"/>
    <n v="43.2"/>
    <x v="0"/>
    <n v="1.87"/>
    <x v="0"/>
    <n v="4973"/>
    <n v="1"/>
    <n v="0.29449999999999998"/>
    <n v="29.45"/>
    <n v="36067"/>
    <n v="311"/>
    <s v="Export"/>
    <s v="No"/>
    <n v="4184443"/>
    <n v="69.947104413921537"/>
    <n v="99.882170638145624"/>
    <n v="1232318.4635000001"/>
    <n v="2952124.5364999999"/>
    <n v="4220510"/>
  </r>
  <r>
    <s v="F1143"/>
    <x v="1"/>
    <s v="Katsina"/>
    <x v="1"/>
    <x v="1"/>
    <x v="3"/>
    <n v="1.75"/>
    <n v="3615"/>
    <n v="2897"/>
    <n v="83.1"/>
    <x v="0"/>
    <n v="3.42"/>
    <x v="2"/>
    <n v="12697"/>
    <n v="14"/>
    <n v="0.19850000000000001"/>
    <n v="19.850000000000001"/>
    <n v="42210"/>
    <n v="370"/>
    <s v="Local Market"/>
    <s v="No"/>
    <n v="1006265"/>
    <n v="76.923283578530715"/>
    <n v="98.789003075895948"/>
    <n v="199743.60250000004"/>
    <n v="806521.39749999996"/>
    <n v="1048475"/>
  </r>
  <r>
    <s v="F1362"/>
    <x v="1"/>
    <s v="Oyo"/>
    <x v="3"/>
    <x v="0"/>
    <x v="7"/>
    <n v="1.75"/>
    <n v="35599"/>
    <n v="26845"/>
    <n v="17.399999999999999"/>
    <x v="1"/>
    <n v="1.62"/>
    <x v="2"/>
    <n v="4643"/>
    <n v="2"/>
    <n v="0.24590000000000001"/>
    <n v="24.59"/>
    <n v="45150"/>
    <n v="389"/>
    <s v="Local Market"/>
    <s v="Yes"/>
    <n v="10288485"/>
    <n v="75.080516570403347"/>
    <n v="99.955069053629245"/>
    <n v="2529938.4615000002"/>
    <n v="7758546.5384999998"/>
    <n v="10333635"/>
  </r>
  <r>
    <s v="F0238"/>
    <x v="2"/>
    <s v="Atlantique"/>
    <x v="3"/>
    <x v="1"/>
    <x v="3"/>
    <n v="5.79"/>
    <n v="10220"/>
    <n v="7772"/>
    <n v="7.9"/>
    <x v="1"/>
    <n v="0.38"/>
    <x v="2"/>
    <n v="1959"/>
    <n v="14"/>
    <n v="0.23949999999999999"/>
    <n v="23.95"/>
    <n v="94181"/>
    <n v="308"/>
    <s v="Local Market"/>
    <s v="No"/>
    <n v="2273699"/>
    <n v="73.025157081439943"/>
    <n v="99.917267766947646"/>
    <n v="544550.9105"/>
    <n v="1729148.0895"/>
    <n v="2367880"/>
  </r>
  <r>
    <s v="F1364"/>
    <x v="3"/>
    <s v="Yamoussoukro"/>
    <x v="0"/>
    <x v="1"/>
    <x v="5"/>
    <n v="2.48"/>
    <n v="2373"/>
    <n v="949"/>
    <n v="23.7"/>
    <x v="0"/>
    <n v="1.1499999999999999"/>
    <x v="2"/>
    <n v="4029"/>
    <n v="60"/>
    <n v="0.6"/>
    <n v="60"/>
    <n v="26669"/>
    <n v="243"/>
    <s v="Local Market"/>
    <s v="No"/>
    <n v="197603"/>
    <n v="35.24345437682814"/>
    <n v="98.203520724834121"/>
    <n v="118561.79999999999"/>
    <n v="79041.200000000012"/>
    <n v="224272"/>
  </r>
  <r>
    <s v="F1047"/>
    <x v="3"/>
    <s v="Bouaké"/>
    <x v="3"/>
    <x v="0"/>
    <x v="6"/>
    <n v="5.32"/>
    <n v="71235"/>
    <n v="59951"/>
    <n v="18.600000000000001"/>
    <x v="0"/>
    <n v="2.09"/>
    <x v="1"/>
    <n v="3119"/>
    <n v="1"/>
    <n v="0.15839999999999999"/>
    <n v="15.84"/>
    <n v="159716"/>
    <n v="345"/>
    <s v="Local Market"/>
    <s v="Yes"/>
    <n v="20313430"/>
    <n v="83.503447335353357"/>
    <n v="99.984765409282971"/>
    <n v="3217647.311999999"/>
    <n v="17095782.688000001"/>
    <n v="20473146"/>
  </r>
  <r>
    <s v="F0481"/>
    <x v="0"/>
    <s v="Plateaux"/>
    <x v="4"/>
    <x v="0"/>
    <x v="4"/>
    <n v="1.05"/>
    <n v="1935"/>
    <n v="1639"/>
    <n v="9.3000000000000007"/>
    <x v="2"/>
    <n v="0.96"/>
    <x v="0"/>
    <n v="252"/>
    <n v="7"/>
    <n v="0.1527"/>
    <n v="15.27"/>
    <n v="22826"/>
    <n v="252"/>
    <s v="Local Market"/>
    <s v="No"/>
    <n v="385820"/>
    <n v="79.997182402372701"/>
    <n v="99.938332933639387"/>
    <n v="58914.714000000036"/>
    <n v="326905.28599999996"/>
    <n v="408646"/>
  </r>
  <r>
    <s v="F1413"/>
    <x v="2"/>
    <s v="Zou"/>
    <x v="1"/>
    <x v="0"/>
    <x v="0"/>
    <n v="0.69"/>
    <n v="7717"/>
    <n v="6981"/>
    <n v="16.7"/>
    <x v="0"/>
    <n v="0.52"/>
    <x v="2"/>
    <n v="2384"/>
    <n v="1"/>
    <n v="9.5299999999999996E-2"/>
    <n v="9.5299999999999994"/>
    <n v="5823"/>
    <n v="270"/>
    <s v="Local Market"/>
    <s v="No"/>
    <n v="1857815"/>
    <n v="90.187323423325779"/>
    <n v="99.87207816110211"/>
    <n v="177049.76949999994"/>
    <n v="1680765.2305000001"/>
    <n v="1863638"/>
  </r>
  <r>
    <s v="F1450"/>
    <x v="1"/>
    <s v="Lagos"/>
    <x v="3"/>
    <x v="1"/>
    <x v="1"/>
    <n v="5.52"/>
    <n v="58756"/>
    <n v="47850"/>
    <n v="95.9"/>
    <x v="1"/>
    <n v="2.37"/>
    <x v="2"/>
    <n v="29903"/>
    <n v="2"/>
    <n v="0.18559999999999999"/>
    <n v="18.559999999999999"/>
    <n v="125174"/>
    <n v="311"/>
    <s v="Export"/>
    <s v="Yes"/>
    <n v="14577460"/>
    <n v="80.746643247733701"/>
    <n v="99.796614674622248"/>
    <n v="2705576.5759999994"/>
    <n v="11871883.424000001"/>
    <n v="14702634"/>
  </r>
  <r>
    <s v="F0721"/>
    <x v="3"/>
    <s v="Abidjan"/>
    <x v="3"/>
    <x v="1"/>
    <x v="3"/>
    <n v="0.45"/>
    <n v="1157"/>
    <n v="462"/>
    <n v="11.3"/>
    <x v="1"/>
    <n v="0.56999999999999995"/>
    <x v="0"/>
    <n v="2650"/>
    <n v="60"/>
    <n v="0.6"/>
    <n v="60"/>
    <n v="13178"/>
    <n v="377"/>
    <s v="Local Market"/>
    <s v="Yes"/>
    <n v="156605"/>
    <n v="36.895331099108866"/>
    <n v="98.439184135042964"/>
    <n v="93963"/>
    <n v="62642"/>
    <n v="169783"/>
  </r>
  <r>
    <s v="F1421"/>
    <x v="1"/>
    <s v="Enugu"/>
    <x v="2"/>
    <x v="1"/>
    <x v="4"/>
    <n v="5.22"/>
    <n v="9065"/>
    <n v="8224"/>
    <n v="34.9"/>
    <x v="1"/>
    <n v="1.52"/>
    <x v="1"/>
    <n v="8662"/>
    <n v="3"/>
    <n v="9.2699999999999991E-2"/>
    <n v="9.27"/>
    <n v="81389"/>
    <n v="258"/>
    <s v="Local Market"/>
    <s v="Yes"/>
    <n v="2010524"/>
    <n v="87.200013824666698"/>
    <n v="99.585929242755313"/>
    <n v="186375.57480000006"/>
    <n v="1824148.4251999999"/>
    <n v="2091913"/>
  </r>
  <r>
    <s v="F1453"/>
    <x v="0"/>
    <s v="Lomé"/>
    <x v="3"/>
    <x v="0"/>
    <x v="5"/>
    <n v="0.56999999999999995"/>
    <n v="1219"/>
    <n v="487"/>
    <n v="9.9"/>
    <x v="0"/>
    <n v="1.7"/>
    <x v="0"/>
    <n v="1206"/>
    <n v="60"/>
    <n v="0.6"/>
    <n v="60"/>
    <n v="7354"/>
    <n v="218"/>
    <s v="Local Market"/>
    <s v="Yes"/>
    <n v="96545"/>
    <n v="37.168788920008858"/>
    <n v="98.839257355701207"/>
    <n v="57927"/>
    <n v="38618"/>
    <n v="103899"/>
  </r>
  <r>
    <s v="F0395"/>
    <x v="0"/>
    <s v="Savanes"/>
    <x v="0"/>
    <x v="1"/>
    <x v="1"/>
    <n v="3.46"/>
    <n v="36358"/>
    <n v="28679"/>
    <n v="30.9"/>
    <x v="3"/>
    <n v="2.23"/>
    <x v="0"/>
    <n v="4632"/>
    <n v="3"/>
    <n v="0.2112"/>
    <n v="21.12"/>
    <n v="78481"/>
    <n v="219"/>
    <s v="Local Market"/>
    <s v="Yes"/>
    <n v="6134781"/>
    <n v="77.883650372380885"/>
    <n v="99.925449787889193"/>
    <n v="1295665.7472000001"/>
    <n v="4839115.2527999999"/>
    <n v="6213262"/>
  </r>
  <r>
    <s v="F0620"/>
    <x v="3"/>
    <s v="Bouaké"/>
    <x v="2"/>
    <x v="0"/>
    <x v="2"/>
    <n v="1.7"/>
    <n v="17464"/>
    <n v="14605"/>
    <n v="25.8"/>
    <x v="2"/>
    <n v="2.19"/>
    <x v="1"/>
    <n v="924"/>
    <n v="7"/>
    <n v="0.16370000000000001"/>
    <n v="16.37"/>
    <n v="21396"/>
    <n v="95"/>
    <s v="Local Market"/>
    <s v="Yes"/>
    <n v="1351281"/>
    <n v="82.326454096630158"/>
    <n v="99.932686276523896"/>
    <n v="221204.6997"/>
    <n v="1130076.3003"/>
    <n v="1372677"/>
  </r>
  <r>
    <s v="F1304"/>
    <x v="3"/>
    <s v="Sassandra"/>
    <x v="3"/>
    <x v="1"/>
    <x v="4"/>
    <n v="1.42"/>
    <n v="3461"/>
    <n v="2677"/>
    <n v="20.7"/>
    <x v="1"/>
    <n v="1.94"/>
    <x v="1"/>
    <n v="5160"/>
    <n v="14"/>
    <n v="0.22640000000000002"/>
    <n v="22.64"/>
    <n v="17355"/>
    <n v="215"/>
    <s v="Local Market"/>
    <s v="No"/>
    <n v="547285"/>
    <n v="74.982232218758853"/>
    <n v="99.086143383394727"/>
    <n v="123905.32400000002"/>
    <n v="423379.67599999998"/>
    <n v="564640"/>
  </r>
  <r>
    <s v="F0090"/>
    <x v="3"/>
    <s v="Bouaké"/>
    <x v="2"/>
    <x v="1"/>
    <x v="6"/>
    <n v="1.55"/>
    <n v="16555"/>
    <n v="13568"/>
    <n v="37"/>
    <x v="0"/>
    <n v="1.84"/>
    <x v="0"/>
    <n v="5724"/>
    <n v="3"/>
    <n v="0.1804"/>
    <n v="18.04"/>
    <n v="40830"/>
    <n v="296"/>
    <s v="Local Market"/>
    <s v="No"/>
    <n v="3929413"/>
    <n v="81.117122926732705"/>
    <n v="99.855827464465023"/>
    <n v="708866.10520000011"/>
    <n v="3220546.8947999999"/>
    <n v="3970243"/>
  </r>
  <r>
    <s v="F0631"/>
    <x v="0"/>
    <s v="Central"/>
    <x v="1"/>
    <x v="0"/>
    <x v="1"/>
    <n v="1.47"/>
    <n v="11981"/>
    <n v="8558"/>
    <n v="30.3"/>
    <x v="1"/>
    <n v="1.58"/>
    <x v="0"/>
    <n v="6289"/>
    <n v="5"/>
    <n v="0.28570000000000001"/>
    <n v="28.57"/>
    <n v="32827"/>
    <n v="232"/>
    <s v="Local Market"/>
    <s v="Yes"/>
    <n v="1926486"/>
    <n v="70.233237354113399"/>
    <n v="99.679020146347213"/>
    <n v="550397.05020000017"/>
    <n v="1376088.9497999998"/>
    <n v="1959313"/>
  </r>
  <r>
    <s v="F0139"/>
    <x v="1"/>
    <s v="Oyo"/>
    <x v="2"/>
    <x v="0"/>
    <x v="0"/>
    <n v="5.13"/>
    <n v="58888"/>
    <n v="38512"/>
    <n v="8.9"/>
    <x v="2"/>
    <n v="1.71"/>
    <x v="0"/>
    <n v="330"/>
    <n v="30"/>
    <n v="0.34600000000000003"/>
    <n v="34.6"/>
    <n v="62015"/>
    <n v="398"/>
    <s v="Local Market"/>
    <s v="Yes"/>
    <n v="15112154"/>
    <n v="65.132718081629378"/>
    <n v="99.997825251583791"/>
    <n v="5228805.2840000018"/>
    <n v="9883348.7159999982"/>
    <n v="15174169"/>
  </r>
  <r>
    <s v="F0396"/>
    <x v="2"/>
    <s v="Ouémé"/>
    <x v="0"/>
    <x v="0"/>
    <x v="6"/>
    <n v="1.1599999999999999"/>
    <n v="9710"/>
    <n v="8320"/>
    <n v="2.5"/>
    <x v="2"/>
    <n v="0.21"/>
    <x v="2"/>
    <n v="200"/>
    <n v="1"/>
    <n v="0.1431"/>
    <n v="14.31"/>
    <n v="22724"/>
    <n v="258"/>
    <s v="Local Market"/>
    <s v="No"/>
    <n v="2102171"/>
    <n v="84.773616103383929"/>
    <n v="99.990587770219236"/>
    <n v="300820.67009999999"/>
    <n v="1801350.3299"/>
    <n v="2124895"/>
  </r>
  <r>
    <s v="F0422"/>
    <x v="2"/>
    <s v="Zou"/>
    <x v="1"/>
    <x v="0"/>
    <x v="4"/>
    <n v="1.19"/>
    <n v="1627"/>
    <n v="1419"/>
    <n v="17.5"/>
    <x v="0"/>
    <n v="1.18"/>
    <x v="2"/>
    <n v="1902"/>
    <n v="7"/>
    <n v="0.1273"/>
    <n v="12.73"/>
    <n v="20326"/>
    <n v="238"/>
    <s v="Processor"/>
    <s v="Yes"/>
    <n v="312117"/>
    <n v="81.934198012892438"/>
    <n v="99.427871845699869"/>
    <n v="39732.494100000011"/>
    <n v="272384.50589999999"/>
    <n v="332443"/>
  </r>
  <r>
    <s v="F0161"/>
    <x v="0"/>
    <s v="Lomé"/>
    <x v="0"/>
    <x v="0"/>
    <x v="2"/>
    <n v="1.82"/>
    <n v="15275"/>
    <n v="11587"/>
    <n v="6.1"/>
    <x v="0"/>
    <n v="0.54"/>
    <x v="1"/>
    <n v="728"/>
    <n v="14"/>
    <n v="0.2414"/>
    <n v="24.14"/>
    <n v="12522"/>
    <n v="101"/>
    <s v="Local Market"/>
    <s v="Yes"/>
    <n v="1145335"/>
    <n v="75.039588740233029"/>
    <n v="99.937125223581148"/>
    <n v="276483.86900000006"/>
    <n v="868851.13099999994"/>
    <n v="1157857"/>
  </r>
  <r>
    <s v="F0274"/>
    <x v="3"/>
    <s v="Sassandra"/>
    <x v="4"/>
    <x v="0"/>
    <x v="3"/>
    <n v="2.61"/>
    <n v="5498"/>
    <n v="3550"/>
    <n v="3.2"/>
    <x v="1"/>
    <n v="0.39"/>
    <x v="2"/>
    <n v="833"/>
    <n v="30"/>
    <n v="0.3543"/>
    <n v="35.43"/>
    <n v="42499"/>
    <n v="464"/>
    <s v="Processor"/>
    <s v="Yes"/>
    <n v="1587396"/>
    <n v="62.886357538369033"/>
    <n v="99.948892413314965"/>
    <n v="562414.40280000004"/>
    <n v="1024981.5972"/>
    <n v="1629895"/>
  </r>
  <r>
    <s v="F1215"/>
    <x v="4"/>
    <s v="Central"/>
    <x v="4"/>
    <x v="0"/>
    <x v="3"/>
    <n v="0.28000000000000003"/>
    <n v="617"/>
    <n v="537"/>
    <n v="24.1"/>
    <x v="1"/>
    <n v="0.76"/>
    <x v="0"/>
    <n v="6392"/>
    <n v="7"/>
    <n v="0.12869999999999998"/>
    <n v="12.87"/>
    <n v="4497"/>
    <n v="365"/>
    <s v="Local Market"/>
    <s v="No"/>
    <n v="183156"/>
    <n v="85.041977906028677"/>
    <n v="96.593712863636611"/>
    <n v="23572.177200000006"/>
    <n v="159583.82279999999"/>
    <n v="187653"/>
  </r>
  <r>
    <s v="F0757"/>
    <x v="4"/>
    <s v="Northern"/>
    <x v="1"/>
    <x v="0"/>
    <x v="2"/>
    <n v="1.8"/>
    <n v="11950"/>
    <n v="9042"/>
    <n v="33.5"/>
    <x v="1"/>
    <n v="1.55"/>
    <x v="0"/>
    <n v="7555"/>
    <n v="14"/>
    <n v="0.24329999999999999"/>
    <n v="24.33"/>
    <n v="18043"/>
    <n v="83"/>
    <s v="Processor"/>
    <s v="No"/>
    <n v="717384"/>
    <n v="73.813508723503489"/>
    <n v="98.972705652634446"/>
    <n v="174539.52720000001"/>
    <n v="542844.47279999999"/>
    <n v="735427"/>
  </r>
  <r>
    <s v="F0974"/>
    <x v="1"/>
    <s v="Katsina"/>
    <x v="1"/>
    <x v="1"/>
    <x v="7"/>
    <n v="1.06"/>
    <n v="24444"/>
    <n v="17511"/>
    <n v="5.8"/>
    <x v="2"/>
    <n v="0.37"/>
    <x v="1"/>
    <n v="241"/>
    <n v="2"/>
    <n v="0.28360000000000002"/>
    <n v="28.36"/>
    <n v="23312"/>
    <n v="411"/>
    <s v="Export"/>
    <s v="No"/>
    <n v="7101498"/>
    <n v="71.405597724009468"/>
    <n v="99.996617453658416"/>
    <n v="2013984.8328000009"/>
    <n v="5087513.1671999991"/>
    <n v="7124810"/>
  </r>
  <r>
    <s v="F0850"/>
    <x v="1"/>
    <s v="Kaduna"/>
    <x v="4"/>
    <x v="1"/>
    <x v="1"/>
    <n v="3.21"/>
    <n v="31780"/>
    <n v="24724"/>
    <n v="40.299999999999997"/>
    <x v="1"/>
    <n v="2.75"/>
    <x v="1"/>
    <n v="12143"/>
    <n v="3"/>
    <n v="0.222"/>
    <n v="22.2"/>
    <n v="40527"/>
    <n v="362"/>
    <s v="Local Market"/>
    <s v="Yes"/>
    <n v="8807918"/>
    <n v="77.443666135688247"/>
    <n v="99.862766847734264"/>
    <n v="1955357.7960000001"/>
    <n v="6852560.2039999999"/>
    <n v="8848445"/>
  </r>
  <r>
    <s v="F0721"/>
    <x v="1"/>
    <s v="Katsina"/>
    <x v="2"/>
    <x v="1"/>
    <x v="0"/>
    <n v="0.39"/>
    <n v="3378"/>
    <n v="2899"/>
    <n v="1"/>
    <x v="2"/>
    <n v="0.09"/>
    <x v="1"/>
    <n v="200"/>
    <n v="7"/>
    <n v="0.1416"/>
    <n v="14.16"/>
    <n v="5715"/>
    <n v="312"/>
    <s v="Processor"/>
    <s v="No"/>
    <n v="889529"/>
    <n v="85.29202023135592"/>
    <n v="99.977659721818853"/>
    <n v="125957.3064"/>
    <n v="763571.6936"/>
    <n v="895244"/>
  </r>
  <r>
    <s v="F1117"/>
    <x v="3"/>
    <s v="Abidjan"/>
    <x v="1"/>
    <x v="1"/>
    <x v="0"/>
    <n v="1.33"/>
    <n v="6985"/>
    <n v="5635"/>
    <n v="23.9"/>
    <x v="0"/>
    <n v="1.83"/>
    <x v="2"/>
    <n v="3212"/>
    <n v="14"/>
    <n v="0.19320000000000001"/>
    <n v="19.32"/>
    <n v="17562"/>
    <n v="269"/>
    <s v="Local Market"/>
    <s v="Yes"/>
    <n v="1479883"/>
    <n v="79.733786843590238"/>
    <n v="99.785501303887628"/>
    <n v="285913.39560000016"/>
    <n v="1193969.6043999998"/>
    <n v="1497445"/>
  </r>
  <r>
    <s v="F1088"/>
    <x v="1"/>
    <s v="Oyo"/>
    <x v="2"/>
    <x v="0"/>
    <x v="5"/>
    <n v="1.27"/>
    <n v="2016"/>
    <n v="1566"/>
    <n v="4.5999999999999996"/>
    <x v="1"/>
    <n v="1.53"/>
    <x v="0"/>
    <n v="1065"/>
    <n v="14"/>
    <n v="0.22309999999999999"/>
    <n v="22.31"/>
    <n v="14946"/>
    <n v="212"/>
    <s v="Local Market"/>
    <s v="Yes"/>
    <n v="312662"/>
    <n v="74.14565816463579"/>
    <n v="99.674916363458763"/>
    <n v="69754.892200000002"/>
    <n v="242907.1078"/>
    <n v="327608"/>
  </r>
  <r>
    <s v="F0309"/>
    <x v="0"/>
    <s v="Central"/>
    <x v="0"/>
    <x v="0"/>
    <x v="5"/>
    <n v="1.46"/>
    <n v="2590"/>
    <n v="1992"/>
    <n v="4.4000000000000004"/>
    <x v="4"/>
    <n v="1.1599999999999999"/>
    <x v="1"/>
    <n v="818"/>
    <n v="14"/>
    <n v="0.23070000000000002"/>
    <n v="23.07"/>
    <n v="18408"/>
    <n v="186"/>
    <s v="Local Market"/>
    <s v="No"/>
    <n v="347581"/>
    <n v="73.060683053315799"/>
    <n v="99.776496014907551"/>
    <n v="80186.93670000002"/>
    <n v="267394.06329999998"/>
    <n v="365989"/>
  </r>
  <r>
    <s v="F1440"/>
    <x v="3"/>
    <s v="Yamoussoukro"/>
    <x v="1"/>
    <x v="0"/>
    <x v="5"/>
    <n v="2.89"/>
    <n v="4599"/>
    <n v="4307"/>
    <n v="19.899999999999999"/>
    <x v="2"/>
    <n v="1.97"/>
    <x v="2"/>
    <n v="830"/>
    <n v="1"/>
    <n v="6.3399999999999998E-2"/>
    <n v="6.34"/>
    <n v="40945"/>
    <n v="178"/>
    <s v="Processor"/>
    <s v="Yes"/>
    <n v="717205"/>
    <n v="88.601754665963199"/>
    <n v="99.89052298357845"/>
    <n v="45470.79700000002"/>
    <n v="671734.20299999998"/>
    <n v="758150"/>
  </r>
  <r>
    <s v="F0849"/>
    <x v="2"/>
    <s v="Mono"/>
    <x v="3"/>
    <x v="1"/>
    <x v="7"/>
    <n v="1.71"/>
    <n v="27820"/>
    <n v="18767"/>
    <n v="3.5"/>
    <x v="2"/>
    <n v="1.34"/>
    <x v="0"/>
    <n v="200"/>
    <n v="7"/>
    <n v="0.32539999999999997"/>
    <n v="32.54"/>
    <n v="34048"/>
    <n v="406"/>
    <s v="Local Market"/>
    <s v="No"/>
    <n v="7508960"/>
    <n v="67.155495738570082"/>
    <n v="99.997348537877727"/>
    <n v="2443415.5839999998"/>
    <n v="5065544.4160000002"/>
    <n v="7543008"/>
  </r>
  <r>
    <s v="F0655"/>
    <x v="0"/>
    <s v="Central"/>
    <x v="4"/>
    <x v="0"/>
    <x v="1"/>
    <n v="1.29"/>
    <n v="12356"/>
    <n v="9433"/>
    <n v="20.2"/>
    <x v="1"/>
    <n v="1.91"/>
    <x v="0"/>
    <n v="4188"/>
    <n v="3"/>
    <n v="0.23649999999999999"/>
    <n v="23.65"/>
    <n v="24885"/>
    <n v="343"/>
    <s v="Local Market"/>
    <s v="Yes"/>
    <n v="3174091"/>
    <n v="75.756069395331522"/>
    <n v="99.869083106594118"/>
    <n v="750672.5214999998"/>
    <n v="2423418.4785000002"/>
    <n v="3198976"/>
  </r>
  <r>
    <s v="F1231"/>
    <x v="1"/>
    <s v="Ogun"/>
    <x v="4"/>
    <x v="0"/>
    <x v="4"/>
    <n v="1.51"/>
    <n v="4206"/>
    <n v="3260"/>
    <n v="53.1"/>
    <x v="1"/>
    <n v="1.33"/>
    <x v="2"/>
    <n v="15631"/>
    <n v="14"/>
    <n v="0.2248"/>
    <n v="22.48"/>
    <n v="18544"/>
    <n v="269"/>
    <s v="Processor"/>
    <s v="No"/>
    <n v="833996"/>
    <n v="75.833825885002469"/>
    <n v="98.166537640462622"/>
    <n v="187482.30079999997"/>
    <n v="646513.69920000003"/>
    <n v="852540"/>
  </r>
  <r>
    <s v="F0151"/>
    <x v="1"/>
    <s v="Ogun"/>
    <x v="0"/>
    <x v="0"/>
    <x v="4"/>
    <n v="1.56"/>
    <n v="2855"/>
    <n v="1832"/>
    <n v="12.4"/>
    <x v="1"/>
    <n v="0.46"/>
    <x v="0"/>
    <n v="3285"/>
    <n v="30"/>
    <n v="0.35810000000000003"/>
    <n v="35.81"/>
    <n v="33649"/>
    <n v="312"/>
    <s v="Processor"/>
    <s v="Yes"/>
    <n v="528935"/>
    <n v="60.350699006726096"/>
    <n v="99.416087197645155"/>
    <n v="189411.62350000005"/>
    <n v="339523.37649999995"/>
    <n v="562584"/>
  </r>
  <r>
    <s v="F0586"/>
    <x v="0"/>
    <s v="Plateaux"/>
    <x v="3"/>
    <x v="1"/>
    <x v="2"/>
    <n v="2.63"/>
    <n v="28047"/>
    <n v="23281"/>
    <n v="3.2"/>
    <x v="2"/>
    <n v="0.52"/>
    <x v="0"/>
    <n v="200"/>
    <n v="7"/>
    <n v="0.1699"/>
    <n v="16.989999999999998"/>
    <n v="23843"/>
    <n v="81"/>
    <s v="Processor"/>
    <s v="No"/>
    <n v="1842861"/>
    <n v="81.949731510726934"/>
    <n v="99.989285928567142"/>
    <n v="313102.08389999997"/>
    <n v="1529758.9161"/>
    <n v="1866704"/>
  </r>
  <r>
    <s v="F1333"/>
    <x v="0"/>
    <s v="Savanes"/>
    <x v="1"/>
    <x v="0"/>
    <x v="2"/>
    <n v="3.45"/>
    <n v="51572"/>
    <n v="39493"/>
    <n v="32.9"/>
    <x v="1"/>
    <n v="1.63"/>
    <x v="0"/>
    <n v="7076"/>
    <n v="14"/>
    <n v="0.23420000000000002"/>
    <n v="23.42"/>
    <n v="28886"/>
    <n v="83"/>
    <s v="Export"/>
    <s v="No"/>
    <n v="3209178"/>
    <n v="75.896848005474865"/>
    <n v="99.781474362458553"/>
    <n v="751589.48760000011"/>
    <n v="2457588.5123999999"/>
    <n v="3238064"/>
  </r>
  <r>
    <s v="F1145"/>
    <x v="4"/>
    <s v="Ashanti"/>
    <x v="0"/>
    <x v="0"/>
    <x v="6"/>
    <n v="1.64"/>
    <n v="24229"/>
    <n v="20582"/>
    <n v="24.9"/>
    <x v="0"/>
    <n v="1.64"/>
    <x v="2"/>
    <n v="3379"/>
    <n v="2"/>
    <n v="0.15049999999999999"/>
    <n v="15.05"/>
    <n v="49749"/>
    <n v="309"/>
    <s v="Local Market"/>
    <s v="Yes"/>
    <n v="6243112"/>
    <n v="84.278417146032623"/>
    <n v="99.94630423268525"/>
    <n v="939588.35599999968"/>
    <n v="5303523.6440000003"/>
    <n v="6292861"/>
  </r>
  <r>
    <s v="F0078"/>
    <x v="1"/>
    <s v="Oyo"/>
    <x v="1"/>
    <x v="0"/>
    <x v="0"/>
    <n v="1.42"/>
    <n v="15687"/>
    <n v="13553"/>
    <n v="1.9"/>
    <x v="2"/>
    <n v="0.52"/>
    <x v="2"/>
    <n v="200"/>
    <n v="3"/>
    <n v="0.13600000000000001"/>
    <n v="13.6"/>
    <n v="24163"/>
    <n v="270"/>
    <s v="Local Market"/>
    <s v="Yes"/>
    <n v="3598354"/>
    <n v="85.823692642436185"/>
    <n v="99.994478976910244"/>
    <n v="489376.14399999985"/>
    <n v="3108977.8560000001"/>
    <n v="3622517"/>
  </r>
  <r>
    <s v="F0896"/>
    <x v="3"/>
    <s v="Yamoussoukro"/>
    <x v="1"/>
    <x v="1"/>
    <x v="1"/>
    <n v="1.96"/>
    <n v="11329"/>
    <n v="8893"/>
    <n v="13.3"/>
    <x v="1"/>
    <n v="0.66"/>
    <x v="0"/>
    <n v="3155"/>
    <n v="3"/>
    <n v="0.215"/>
    <n v="21.5"/>
    <n v="34095"/>
    <n v="296"/>
    <s v="Export"/>
    <s v="No"/>
    <n v="2568755"/>
    <n v="77.471720421845291"/>
    <n v="99.878786714562878"/>
    <n v="552282.32499999995"/>
    <n v="2016472.675"/>
    <n v="2602850"/>
  </r>
  <r>
    <s v="F0725"/>
    <x v="1"/>
    <s v="Oyo"/>
    <x v="0"/>
    <x v="1"/>
    <x v="0"/>
    <n v="1.25"/>
    <n v="10089"/>
    <n v="5946"/>
    <n v="37"/>
    <x v="1"/>
    <n v="2.2799999999999998"/>
    <x v="0"/>
    <n v="8548"/>
    <n v="30"/>
    <n v="0.41060000000000002"/>
    <n v="41.06"/>
    <n v="23030"/>
    <n v="366"/>
    <s v="Processor"/>
    <s v="No"/>
    <n v="2122896"/>
    <n v="58.307458057733577"/>
    <n v="99.60166380387767"/>
    <n v="871661.09760000021"/>
    <n v="1251234.9023999998"/>
    <n v="2145926"/>
  </r>
  <r>
    <s v="F0045"/>
    <x v="1"/>
    <s v="Enugu"/>
    <x v="1"/>
    <x v="1"/>
    <x v="7"/>
    <n v="0.76"/>
    <n v="17735"/>
    <n v="12286"/>
    <n v="2.6"/>
    <x v="1"/>
    <n v="0.54"/>
    <x v="2"/>
    <n v="639"/>
    <n v="2"/>
    <n v="0.30719999999999997"/>
    <n v="30.72"/>
    <n v="15746"/>
    <n v="436"/>
    <s v="Local Market"/>
    <s v="No"/>
    <n v="5286745"/>
    <n v="69.074269734734116"/>
    <n v="99.987949060168134"/>
    <n v="1624088.0639999998"/>
    <n v="3662656.9360000002"/>
    <n v="5302491"/>
  </r>
  <r>
    <s v="F0025"/>
    <x v="1"/>
    <s v="Ogun"/>
    <x v="3"/>
    <x v="0"/>
    <x v="3"/>
    <n v="7.14"/>
    <n v="20654"/>
    <n v="8261"/>
    <n v="15"/>
    <x v="1"/>
    <n v="1.66"/>
    <x v="2"/>
    <n v="4429"/>
    <n v="60"/>
    <n v="0.6"/>
    <n v="60"/>
    <n v="192119"/>
    <n v="297"/>
    <s v="Local Market"/>
    <s v="Yes"/>
    <n v="2232434"/>
    <n v="36.830442559927548"/>
    <n v="99.817327152675148"/>
    <n v="1339460.3999999999"/>
    <n v="892973.60000000009"/>
    <n v="2424553"/>
  </r>
  <r>
    <s v="F1431"/>
    <x v="3"/>
    <s v="Yamoussoukro"/>
    <x v="4"/>
    <x v="0"/>
    <x v="7"/>
    <n v="1.42"/>
    <n v="31678"/>
    <n v="23232"/>
    <n v="39.4"/>
    <x v="1"/>
    <n v="1.02"/>
    <x v="2"/>
    <n v="9774"/>
    <n v="2"/>
    <n v="0.2666"/>
    <n v="26.66"/>
    <n v="42404"/>
    <n v="532"/>
    <s v="Local Market"/>
    <s v="No"/>
    <n v="12183652"/>
    <n v="73.085632658643149"/>
    <n v="99.920055985348014"/>
    <n v="3248161.6231999993"/>
    <n v="8935490.3768000007"/>
    <n v="12226056"/>
  </r>
  <r>
    <s v="F0095"/>
    <x v="3"/>
    <s v="Sassandra"/>
    <x v="3"/>
    <x v="0"/>
    <x v="2"/>
    <n v="2.39"/>
    <n v="26414"/>
    <n v="20600"/>
    <n v="1"/>
    <x v="1"/>
    <n v="1.08"/>
    <x v="2"/>
    <n v="250"/>
    <n v="14"/>
    <n v="0.22010000000000002"/>
    <n v="22.01"/>
    <n v="23750"/>
    <n v="79"/>
    <s v="Local Market"/>
    <s v="No"/>
    <n v="1587126"/>
    <n v="76.840152029082319"/>
    <n v="99.984480493843094"/>
    <n v="349326.43259999994"/>
    <n v="1237799.5674000001"/>
    <n v="1610876"/>
  </r>
  <r>
    <s v="F0459"/>
    <x v="4"/>
    <s v="Northern"/>
    <x v="0"/>
    <x v="0"/>
    <x v="3"/>
    <n v="4.3600000000000003"/>
    <n v="13815"/>
    <n v="13151"/>
    <n v="6.6"/>
    <x v="0"/>
    <n v="1.0900000000000001"/>
    <x v="2"/>
    <n v="1039"/>
    <n v="1"/>
    <n v="4.8000000000000001E-2"/>
    <n v="4.8"/>
    <n v="126737"/>
    <n v="371"/>
    <s v="Local Market"/>
    <s v="No"/>
    <n v="4702455"/>
    <n v="92.701577406738025"/>
    <n v="99.978485013642043"/>
    <n v="225717.83999999985"/>
    <n v="4476737.16"/>
    <n v="4829192"/>
  </r>
  <r>
    <s v="F0745"/>
    <x v="3"/>
    <s v="Sassandra"/>
    <x v="1"/>
    <x v="0"/>
    <x v="0"/>
    <n v="2.99"/>
    <n v="34130"/>
    <n v="21160"/>
    <n v="18.399999999999999"/>
    <x v="3"/>
    <n v="1.08"/>
    <x v="0"/>
    <n v="3223"/>
    <n v="30"/>
    <n v="0.38"/>
    <n v="38"/>
    <n v="36126"/>
    <n v="238"/>
    <s v="Local Market"/>
    <s v="No"/>
    <n v="4946371"/>
    <n v="61.550463954117788"/>
    <n v="99.935313558643387"/>
    <n v="1879620.98"/>
    <n v="3066750.02"/>
    <n v="4982497"/>
  </r>
  <r>
    <s v="F0911"/>
    <x v="3"/>
    <s v="Sassandra"/>
    <x v="2"/>
    <x v="0"/>
    <x v="3"/>
    <n v="1.49"/>
    <n v="3431"/>
    <n v="3176"/>
    <n v="40.299999999999997"/>
    <x v="1"/>
    <n v="1.9"/>
    <x v="2"/>
    <n v="9577"/>
    <n v="1"/>
    <n v="7.4200000000000002E-2"/>
    <n v="7.42"/>
    <n v="45849"/>
    <n v="378"/>
    <s v="Local Market"/>
    <s v="Yes"/>
    <n v="1133097"/>
    <n v="88.979580286119969"/>
    <n v="99.187664235681709"/>
    <n v="84075.797400000039"/>
    <n v="1049021.2026"/>
    <n v="1178946"/>
  </r>
  <r>
    <s v="F0955"/>
    <x v="3"/>
    <s v="Yamoussoukro"/>
    <x v="2"/>
    <x v="1"/>
    <x v="1"/>
    <n v="1.21"/>
    <n v="6677"/>
    <n v="5259"/>
    <n v="12.7"/>
    <x v="0"/>
    <n v="0.6"/>
    <x v="2"/>
    <n v="1732"/>
    <n v="2"/>
    <n v="0.21230000000000002"/>
    <n v="21.23"/>
    <n v="16398"/>
    <n v="318"/>
    <s v="Local Market"/>
    <s v="No"/>
    <n v="1637509"/>
    <n v="77.989018687265968"/>
    <n v="99.895278271390112"/>
    <n v="347643.16070000012"/>
    <n v="1289865.8392999999"/>
    <n v="1653907"/>
  </r>
  <r>
    <s v="F1255"/>
    <x v="1"/>
    <s v="Rivers"/>
    <x v="3"/>
    <x v="0"/>
    <x v="6"/>
    <n v="2.4500000000000002"/>
    <n v="40251"/>
    <n v="32204"/>
    <n v="20.399999999999999"/>
    <x v="1"/>
    <n v="1.53"/>
    <x v="0"/>
    <n v="6128"/>
    <n v="5"/>
    <n v="0.19989999999999999"/>
    <n v="19.989999999999998"/>
    <n v="67438"/>
    <n v="372"/>
    <s v="Local Market"/>
    <s v="No"/>
    <n v="11786524"/>
    <n v="79.554817641561542"/>
    <n v="99.948304204113356"/>
    <n v="2356126.1475999989"/>
    <n v="9430397.8524000011"/>
    <n v="11853962"/>
  </r>
  <r>
    <s v="F1054"/>
    <x v="3"/>
    <s v="Abidjan"/>
    <x v="4"/>
    <x v="1"/>
    <x v="2"/>
    <n v="2.98"/>
    <n v="25806"/>
    <n v="10322"/>
    <n v="3.6"/>
    <x v="2"/>
    <n v="1.18"/>
    <x v="2"/>
    <n v="200"/>
    <n v="60"/>
    <n v="0.6"/>
    <n v="60"/>
    <n v="17428"/>
    <n v="90"/>
    <s v="Local Market"/>
    <s v="Yes"/>
    <n v="902063"/>
    <n v="39.241841410084497"/>
    <n v="99.978248835497027"/>
    <n v="541237.80000000005"/>
    <n v="360825.2"/>
    <n v="919491"/>
  </r>
  <r>
    <s v="F0168"/>
    <x v="4"/>
    <s v="Central"/>
    <x v="2"/>
    <x v="0"/>
    <x v="0"/>
    <n v="1.62"/>
    <n v="10111"/>
    <n v="8418"/>
    <n v="1"/>
    <x v="0"/>
    <n v="0.39"/>
    <x v="2"/>
    <n v="200"/>
    <n v="14"/>
    <n v="0.16739999999999999"/>
    <n v="16.739999999999998"/>
    <n v="29124"/>
    <n v="350"/>
    <s v="Local Market"/>
    <s v="No"/>
    <n v="2887513"/>
    <n v="82.428609518428246"/>
    <n v="99.9931427873952"/>
    <n v="483369.6762000001"/>
    <n v="2404143.3237999999"/>
    <n v="2916637"/>
  </r>
  <r>
    <s v="F0733"/>
    <x v="1"/>
    <s v="Lagos"/>
    <x v="1"/>
    <x v="1"/>
    <x v="1"/>
    <n v="5.34"/>
    <n v="25922"/>
    <n v="20252"/>
    <n v="30.4"/>
    <x v="1"/>
    <n v="1.34"/>
    <x v="1"/>
    <n v="7256"/>
    <n v="2"/>
    <n v="0.21870000000000001"/>
    <n v="21.87"/>
    <n v="79709"/>
    <n v="291"/>
    <s v="Local Market"/>
    <s v="Yes"/>
    <n v="5747434"/>
    <n v="77.061266287784605"/>
    <n v="99.875479287190998"/>
    <n v="1256963.8158"/>
    <n v="4490470.1842"/>
    <n v="5827143"/>
  </r>
  <r>
    <s v="F0029"/>
    <x v="2"/>
    <s v="Zou"/>
    <x v="3"/>
    <x v="0"/>
    <x v="1"/>
    <n v="0.64"/>
    <n v="4411"/>
    <n v="3434"/>
    <n v="23.7"/>
    <x v="1"/>
    <n v="1.5"/>
    <x v="0"/>
    <n v="4462"/>
    <n v="5"/>
    <n v="0.22140000000000001"/>
    <n v="22.14"/>
    <n v="15061"/>
    <n v="253"/>
    <s v="Local Market"/>
    <s v="No"/>
    <n v="840591"/>
    <n v="76.489525250919755"/>
    <n v="99.478526316773639"/>
    <n v="186106.84740000009"/>
    <n v="654484.15259999991"/>
    <n v="855652"/>
  </r>
  <r>
    <s v="F0378"/>
    <x v="3"/>
    <s v="Bouaké"/>
    <x v="3"/>
    <x v="0"/>
    <x v="4"/>
    <n v="1.52"/>
    <n v="4647"/>
    <n v="4078"/>
    <n v="33.1"/>
    <x v="0"/>
    <n v="1.69"/>
    <x v="0"/>
    <n v="5685"/>
    <n v="7"/>
    <n v="0.12240000000000001"/>
    <n v="12.24"/>
    <n v="20548"/>
    <n v="237"/>
    <s v="Local Market"/>
    <s v="Yes"/>
    <n v="930589"/>
    <n v="85.864066522488343"/>
    <n v="99.402294306708711"/>
    <n v="113904.09360000002"/>
    <n v="816684.90639999998"/>
    <n v="951137"/>
  </r>
  <r>
    <s v="F1478"/>
    <x v="4"/>
    <s v="Central"/>
    <x v="0"/>
    <x v="1"/>
    <x v="7"/>
    <n v="1"/>
    <n v="25513"/>
    <n v="17744"/>
    <n v="18"/>
    <x v="1"/>
    <n v="0.62"/>
    <x v="0"/>
    <n v="4137"/>
    <n v="3"/>
    <n v="0.30449999999999999"/>
    <n v="30.45"/>
    <n v="28277"/>
    <n v="412"/>
    <s v="Local Market"/>
    <s v="No"/>
    <n v="7205009"/>
    <n v="69.278109001911432"/>
    <n v="99.942806077348521"/>
    <n v="2193925.2405000003"/>
    <n v="5011083.7594999997"/>
    <n v="7233286"/>
  </r>
  <r>
    <s v="F1343"/>
    <x v="4"/>
    <s v="Greater Accra"/>
    <x v="2"/>
    <x v="1"/>
    <x v="4"/>
    <n v="1.58"/>
    <n v="4279"/>
    <n v="3547"/>
    <n v="6.6"/>
    <x v="2"/>
    <n v="1.1399999999999999"/>
    <x v="1"/>
    <n v="256"/>
    <n v="7"/>
    <n v="0.17100000000000001"/>
    <n v="17.100000000000001"/>
    <n v="20355"/>
    <n v="206"/>
    <s v="Processor"/>
    <s v="Yes"/>
    <n v="702765"/>
    <n v="80.566459923664112"/>
    <n v="99.964597853744891"/>
    <n v="120172.81500000006"/>
    <n v="582592.18499999994"/>
    <n v="723120"/>
  </r>
  <r>
    <s v="F0479"/>
    <x v="1"/>
    <s v="Enugu"/>
    <x v="0"/>
    <x v="0"/>
    <x v="6"/>
    <n v="1.58"/>
    <n v="12817"/>
    <n v="10325"/>
    <n v="1.2"/>
    <x v="0"/>
    <n v="1.45"/>
    <x v="1"/>
    <n v="200"/>
    <n v="3"/>
    <n v="0.19440000000000002"/>
    <n v="19.440000000000001"/>
    <n v="26937"/>
    <n v="331"/>
    <s v="Local Market"/>
    <s v="Yes"/>
    <n v="3356263"/>
    <n v="79.918582194372192"/>
    <n v="99.994088436982736"/>
    <n v="652457.52719999989"/>
    <n v="2703805.4728000001"/>
    <n v="3383200"/>
  </r>
  <r>
    <s v="F0205"/>
    <x v="4"/>
    <s v="Central"/>
    <x v="0"/>
    <x v="0"/>
    <x v="3"/>
    <n v="1.1499999999999999"/>
    <n v="2790"/>
    <n v="2218"/>
    <n v="26.1"/>
    <x v="0"/>
    <n v="1.58"/>
    <x v="0"/>
    <n v="3856"/>
    <n v="14"/>
    <n v="0.20469999999999999"/>
    <n v="20.47"/>
    <n v="23641"/>
    <n v="300"/>
    <s v="Processor"/>
    <s v="No"/>
    <n v="631249"/>
    <n v="76.659031241887959"/>
    <n v="99.411198827283982"/>
    <n v="129216.6703"/>
    <n v="502032.3297"/>
    <n v="654890"/>
  </r>
  <r>
    <s v="F0656"/>
    <x v="3"/>
    <s v="Korhogo"/>
    <x v="4"/>
    <x v="1"/>
    <x v="7"/>
    <n v="1.98"/>
    <n v="49364"/>
    <n v="36613"/>
    <n v="135.69999999999999"/>
    <x v="1"/>
    <n v="3.65"/>
    <x v="2"/>
    <n v="32332"/>
    <n v="1"/>
    <n v="0.25829999999999997"/>
    <n v="25.83"/>
    <n v="44456"/>
    <n v="424"/>
    <s v="Local Market"/>
    <s v="No"/>
    <n v="15291885"/>
    <n v="73.955000769088286"/>
    <n v="99.789180483141308"/>
    <n v="3949893.8954999987"/>
    <n v="11341991.104500001"/>
    <n v="15336341"/>
  </r>
  <r>
    <s v="F0890"/>
    <x v="4"/>
    <s v="Ashanti"/>
    <x v="0"/>
    <x v="0"/>
    <x v="6"/>
    <n v="0.59"/>
    <n v="7007"/>
    <n v="5472"/>
    <n v="64.2"/>
    <x v="4"/>
    <n v="1.27"/>
    <x v="2"/>
    <n v="10767"/>
    <n v="5"/>
    <n v="0.21899999999999997"/>
    <n v="21.9"/>
    <n v="16452"/>
    <n v="317"/>
    <s v="Local Market"/>
    <s v="No"/>
    <n v="1690059"/>
    <n v="77.347059526718553"/>
    <n v="99.369063545444476"/>
    <n v="370122.92099999986"/>
    <n v="1319936.0790000001"/>
    <n v="1706511"/>
  </r>
  <r>
    <s v="F0331"/>
    <x v="3"/>
    <s v="Yamoussoukro"/>
    <x v="3"/>
    <x v="0"/>
    <x v="0"/>
    <n v="2.36"/>
    <n v="27373"/>
    <n v="22798"/>
    <n v="1.8"/>
    <x v="1"/>
    <n v="1.53"/>
    <x v="1"/>
    <n v="397"/>
    <n v="7"/>
    <n v="0.1671"/>
    <n v="16.71"/>
    <n v="21216"/>
    <n v="336"/>
    <s v="Local Market"/>
    <s v="No"/>
    <n v="7561914"/>
    <n v="83.056972128923007"/>
    <n v="99.994764694789623"/>
    <n v="1263595.8294000002"/>
    <n v="6298318.1705999998"/>
    <n v="7583130"/>
  </r>
  <r>
    <s v="F0023"/>
    <x v="0"/>
    <s v="Central"/>
    <x v="1"/>
    <x v="1"/>
    <x v="1"/>
    <n v="3.45"/>
    <n v="28866"/>
    <n v="22524"/>
    <n v="21.8"/>
    <x v="0"/>
    <n v="1.9"/>
    <x v="1"/>
    <n v="2718"/>
    <n v="1"/>
    <n v="0.21969999999999998"/>
    <n v="21.97"/>
    <n v="49109"/>
    <n v="209"/>
    <s v="Local Market"/>
    <s v="No"/>
    <n v="4608614"/>
    <n v="77.207285710206463"/>
    <n v="99.941645306086258"/>
    <n v="1012512.4958000001"/>
    <n v="3596101.5041999999"/>
    <n v="4657723"/>
  </r>
  <r>
    <s v="F0716"/>
    <x v="0"/>
    <s v="Plateaux"/>
    <x v="2"/>
    <x v="1"/>
    <x v="6"/>
    <n v="0.99"/>
    <n v="13630"/>
    <n v="11262"/>
    <n v="123.4"/>
    <x v="1"/>
    <n v="4.4800000000000004"/>
    <x v="0"/>
    <n v="22511"/>
    <n v="2"/>
    <n v="0.17370000000000002"/>
    <n v="17.37"/>
    <n v="28158"/>
    <n v="304"/>
    <s v="Local Market"/>
    <s v="No"/>
    <n v="3338743"/>
    <n v="81.938950414639464"/>
    <n v="99.331402972644582"/>
    <n v="579939.65909999982"/>
    <n v="2758803.3409000002"/>
    <n v="3366901"/>
  </r>
  <r>
    <s v="F0491"/>
    <x v="0"/>
    <s v="Central"/>
    <x v="1"/>
    <x v="0"/>
    <x v="4"/>
    <n v="3.84"/>
    <n v="5250"/>
    <n v="3304"/>
    <n v="97.6"/>
    <x v="1"/>
    <n v="3.46"/>
    <x v="2"/>
    <n v="17719"/>
    <n v="30"/>
    <n v="0.37060000000000004"/>
    <n v="37.06"/>
    <n v="82738"/>
    <n v="186"/>
    <s v="Local Market"/>
    <s v="No"/>
    <n v="507942"/>
    <n v="54.123839439290307"/>
    <n v="97.000237014965805"/>
    <n v="188243.3052"/>
    <n v="319698.6948"/>
    <n v="590680"/>
  </r>
  <r>
    <s v="F0058"/>
    <x v="1"/>
    <s v="Lagos"/>
    <x v="3"/>
    <x v="0"/>
    <x v="6"/>
    <n v="0.62"/>
    <n v="8004"/>
    <n v="6573"/>
    <n v="48.8"/>
    <x v="1"/>
    <n v="2.72"/>
    <x v="0"/>
    <n v="14870"/>
    <n v="1"/>
    <n v="0.1787"/>
    <n v="17.87"/>
    <n v="19009"/>
    <n v="265"/>
    <s v="Local Market"/>
    <s v="No"/>
    <n v="1690548"/>
    <n v="81.216775597420849"/>
    <n v="99.130184018432843"/>
    <n v="302100.92760000005"/>
    <n v="1388447.0723999999"/>
    <n v="1709557"/>
  </r>
  <r>
    <s v="F1167"/>
    <x v="4"/>
    <s v="Northern"/>
    <x v="3"/>
    <x v="1"/>
    <x v="3"/>
    <n v="3.76"/>
    <n v="8754"/>
    <n v="7642"/>
    <n v="2.5"/>
    <x v="0"/>
    <n v="1.56"/>
    <x v="1"/>
    <n v="406"/>
    <n v="7"/>
    <n v="0.127"/>
    <n v="12.7"/>
    <n v="55766"/>
    <n v="377"/>
    <s v="Local Market"/>
    <s v="Yes"/>
    <n v="2796052"/>
    <n v="85.592888325973121"/>
    <n v="99.985763467374142"/>
    <n v="355098.60399999982"/>
    <n v="2440953.3960000002"/>
    <n v="2851818"/>
  </r>
  <r>
    <s v="F0826"/>
    <x v="1"/>
    <s v="Lagos"/>
    <x v="0"/>
    <x v="0"/>
    <x v="5"/>
    <n v="1.1200000000000001"/>
    <n v="1970"/>
    <n v="1694"/>
    <n v="16.399999999999999"/>
    <x v="1"/>
    <n v="1.7"/>
    <x v="2"/>
    <n v="4594"/>
    <n v="7"/>
    <n v="0.1396"/>
    <n v="13.96"/>
    <n v="10655"/>
    <n v="236"/>
    <s v="Local Market"/>
    <s v="Yes"/>
    <n v="380538"/>
    <n v="83.696511747398347"/>
    <n v="98.825643608142272"/>
    <n v="53123.104799999972"/>
    <n v="327414.89520000003"/>
    <n v="391193"/>
  </r>
  <r>
    <s v="F0482"/>
    <x v="2"/>
    <s v="Borgou"/>
    <x v="1"/>
    <x v="0"/>
    <x v="4"/>
    <n v="1.6"/>
    <n v="4522"/>
    <n v="3986"/>
    <n v="1"/>
    <x v="0"/>
    <n v="0.34"/>
    <x v="0"/>
    <n v="200"/>
    <n v="3"/>
    <n v="0.11849999999999999"/>
    <n v="11.85"/>
    <n v="32929"/>
    <n v="176"/>
    <s v="Processor"/>
    <s v="No"/>
    <n v="661392"/>
    <n v="83.969381309221518"/>
    <n v="99.971194879601796"/>
    <n v="78374.952000000048"/>
    <n v="583017.04799999995"/>
    <n v="694321"/>
  </r>
  <r>
    <s v="F0795"/>
    <x v="1"/>
    <s v="Oyo"/>
    <x v="0"/>
    <x v="1"/>
    <x v="1"/>
    <n v="0.9"/>
    <n v="6206"/>
    <n v="4908"/>
    <n v="42.5"/>
    <x v="1"/>
    <n v="1.93"/>
    <x v="2"/>
    <n v="10468"/>
    <n v="1"/>
    <n v="0.20910000000000001"/>
    <n v="20.91"/>
    <n v="15069"/>
    <n v="343"/>
    <s v="Processor"/>
    <s v="No"/>
    <n v="1641073"/>
    <n v="78.370371363083606"/>
    <n v="99.367928595494831"/>
    <n v="343148.36430000002"/>
    <n v="1297924.6357"/>
    <n v="1656142"/>
  </r>
  <r>
    <s v="F0766"/>
    <x v="2"/>
    <s v="Mono"/>
    <x v="4"/>
    <x v="0"/>
    <x v="1"/>
    <n v="0.59"/>
    <n v="3777"/>
    <n v="2926"/>
    <n v="31.8"/>
    <x v="1"/>
    <n v="2"/>
    <x v="0"/>
    <n v="7281"/>
    <n v="4"/>
    <n v="0.22519999999999998"/>
    <n v="22.52"/>
    <n v="7898"/>
    <n v="299"/>
    <s v="Local Market"/>
    <s v="Yes"/>
    <n v="850947"/>
    <n v="76.767488382653454"/>
    <n v="99.152233522929052"/>
    <n v="191633.26439999999"/>
    <n v="659313.73560000001"/>
    <n v="858845"/>
  </r>
  <r>
    <s v="F0896"/>
    <x v="1"/>
    <s v="Enugu"/>
    <x v="2"/>
    <x v="1"/>
    <x v="0"/>
    <n v="1.1200000000000001"/>
    <n v="11818"/>
    <n v="6849"/>
    <n v="20.3"/>
    <x v="1"/>
    <n v="0.77"/>
    <x v="0"/>
    <n v="6312"/>
    <n v="30"/>
    <n v="0.4204"/>
    <n v="42.04"/>
    <n v="9716"/>
    <n v="305"/>
    <s v="Local Market"/>
    <s v="No"/>
    <n v="2052028"/>
    <n v="57.686862617279353"/>
    <n v="99.69385141899285"/>
    <n v="862672.57119999989"/>
    <n v="1189355.4288000001"/>
    <n v="2061744"/>
  </r>
  <r>
    <s v="F1120"/>
    <x v="0"/>
    <s v="Savanes"/>
    <x v="4"/>
    <x v="0"/>
    <x v="4"/>
    <n v="0.53"/>
    <n v="721"/>
    <n v="571"/>
    <n v="3"/>
    <x v="2"/>
    <n v="0.86"/>
    <x v="1"/>
    <n v="200"/>
    <n v="14"/>
    <n v="0.20780000000000001"/>
    <n v="20.78"/>
    <n v="9205"/>
    <n v="233"/>
    <s v="Local Market"/>
    <s v="No"/>
    <n v="122308"/>
    <n v="73.675148160257919"/>
    <n v="99.847923779398243"/>
    <n v="25415.602400000003"/>
    <n v="96892.397599999997"/>
    <n v="131513"/>
  </r>
  <r>
    <s v="F1360"/>
    <x v="2"/>
    <s v="Borgou"/>
    <x v="1"/>
    <x v="0"/>
    <x v="7"/>
    <n v="1.1499999999999999"/>
    <n v="15624"/>
    <n v="11486"/>
    <n v="76.3"/>
    <x v="1"/>
    <n v="2.52"/>
    <x v="0"/>
    <n v="17551"/>
    <n v="2"/>
    <n v="0.26479999999999998"/>
    <n v="26.48"/>
    <n v="26018"/>
    <n v="359"/>
    <s v="Local Market"/>
    <s v="Yes"/>
    <n v="4038671"/>
    <n v="73.049399823701151"/>
    <n v="99.568208047405349"/>
    <n v="1069440.0807999996"/>
    <n v="2969230.9192000004"/>
    <n v="4064689"/>
  </r>
  <r>
    <s v="F0200"/>
    <x v="2"/>
    <s v="Zou"/>
    <x v="1"/>
    <x v="0"/>
    <x v="6"/>
    <n v="0.28999999999999998"/>
    <n v="2643"/>
    <n v="2173"/>
    <n v="13"/>
    <x v="0"/>
    <n v="0.56000000000000005"/>
    <x v="2"/>
    <n v="1826"/>
    <n v="1"/>
    <n v="0.1777"/>
    <n v="17.77"/>
    <n v="6858"/>
    <n v="258"/>
    <s v="Local Market"/>
    <s v="No"/>
    <n v="546344"/>
    <n v="81.210601407804035"/>
    <n v="99.669921656103924"/>
    <n v="97085.328799999959"/>
    <n v="449258.67120000004"/>
    <n v="553202"/>
  </r>
  <r>
    <s v="F0838"/>
    <x v="0"/>
    <s v="Savanes"/>
    <x v="3"/>
    <x v="0"/>
    <x v="4"/>
    <n v="4.8"/>
    <n v="12829"/>
    <n v="10147"/>
    <n v="15.3"/>
    <x v="0"/>
    <n v="0.66"/>
    <x v="0"/>
    <n v="1831"/>
    <n v="14"/>
    <n v="0.20899999999999999"/>
    <n v="20.9"/>
    <n v="90251"/>
    <n v="215"/>
    <s v="Local Market"/>
    <s v="No"/>
    <n v="2067707"/>
    <n v="75.791847524372585"/>
    <n v="99.915151268004294"/>
    <n v="432150.76300000004"/>
    <n v="1635556.237"/>
    <n v="2157958"/>
  </r>
  <r>
    <s v="F1462"/>
    <x v="3"/>
    <s v="Abidjan"/>
    <x v="2"/>
    <x v="1"/>
    <x v="5"/>
    <n v="3.63"/>
    <n v="3782"/>
    <n v="2953"/>
    <n v="1"/>
    <x v="2"/>
    <n v="0.23"/>
    <x v="0"/>
    <n v="200"/>
    <n v="14"/>
    <n v="0.21899999999999997"/>
    <n v="21.9"/>
    <n v="33312"/>
    <n v="241"/>
    <s v="Local Market"/>
    <s v="Yes"/>
    <n v="671045"/>
    <n v="74.406323071964934"/>
    <n v="99.971605308103705"/>
    <n v="146958.85499999998"/>
    <n v="524086.14500000002"/>
    <n v="704357"/>
  </r>
  <r>
    <s v="F0175"/>
    <x v="3"/>
    <s v="Korhogo"/>
    <x v="4"/>
    <x v="1"/>
    <x v="5"/>
    <n v="1.2"/>
    <n v="1151"/>
    <n v="888"/>
    <n v="10.199999999999999"/>
    <x v="1"/>
    <n v="0.64"/>
    <x v="1"/>
    <n v="2940"/>
    <n v="14"/>
    <n v="0.2278"/>
    <n v="22.78"/>
    <n v="12393"/>
    <n v="251"/>
    <s v="Processor"/>
    <s v="Yes"/>
    <n v="205327"/>
    <n v="72.824503674444244"/>
    <n v="98.649641741686565"/>
    <n v="46773.49059999999"/>
    <n v="158553.50940000001"/>
    <n v="217720"/>
  </r>
  <r>
    <s v="F0042"/>
    <x v="3"/>
    <s v="Bouaké"/>
    <x v="3"/>
    <x v="0"/>
    <x v="5"/>
    <n v="2.2599999999999998"/>
    <n v="4699"/>
    <n v="3974"/>
    <n v="10.3"/>
    <x v="4"/>
    <n v="0.78"/>
    <x v="2"/>
    <n v="1999"/>
    <n v="7"/>
    <n v="0.1542"/>
    <n v="15.42"/>
    <n v="34073"/>
    <n v="223"/>
    <s v="Processor"/>
    <s v="Yes"/>
    <n v="841268"/>
    <n v="81.287689528994974"/>
    <n v="99.771631855471171"/>
    <n v="129723.52560000005"/>
    <n v="711544.47439999995"/>
    <n v="875341"/>
  </r>
  <r>
    <s v="F1409"/>
    <x v="3"/>
    <s v="Bouaké"/>
    <x v="3"/>
    <x v="0"/>
    <x v="6"/>
    <n v="0.91"/>
    <n v="8660"/>
    <n v="6929"/>
    <n v="6"/>
    <x v="2"/>
    <n v="1.55"/>
    <x v="0"/>
    <n v="281"/>
    <n v="2"/>
    <n v="0.19980000000000001"/>
    <n v="19.98"/>
    <n v="19855"/>
    <n v="320"/>
    <s v="Local Market"/>
    <s v="Yes"/>
    <n v="2174972"/>
    <n v="79.296117388750915"/>
    <n v="99.987197168615111"/>
    <n v="434559.40559999994"/>
    <n v="1740412.5944000001"/>
    <n v="2194827"/>
  </r>
  <r>
    <s v="F1291"/>
    <x v="1"/>
    <s v="Kano"/>
    <x v="2"/>
    <x v="1"/>
    <x v="2"/>
    <n v="0.83"/>
    <n v="9358"/>
    <n v="7139"/>
    <n v="59.7"/>
    <x v="2"/>
    <n v="2.23"/>
    <x v="2"/>
    <n v="2197"/>
    <n v="14"/>
    <n v="0.23710000000000001"/>
    <n v="23.71"/>
    <n v="5967"/>
    <n v="100"/>
    <s v="Processor"/>
    <s v="No"/>
    <n v="698597"/>
    <n v="75.643894848445285"/>
    <n v="99.688175949949184"/>
    <n v="165637.34869999997"/>
    <n v="532959.65130000003"/>
    <n v="704564"/>
  </r>
  <r>
    <s v="F0941"/>
    <x v="2"/>
    <s v="Ouémé"/>
    <x v="0"/>
    <x v="0"/>
    <x v="1"/>
    <n v="1.29"/>
    <n v="9796"/>
    <n v="7710"/>
    <n v="10.199999999999999"/>
    <x v="0"/>
    <n v="1.1000000000000001"/>
    <x v="1"/>
    <n v="1291"/>
    <n v="2"/>
    <n v="0.21289999999999998"/>
    <n v="21.29"/>
    <n v="13781"/>
    <n v="266"/>
    <s v="Processor"/>
    <s v="No"/>
    <n v="2015280"/>
    <n v="78.175416510395706"/>
    <n v="99.936374510179832"/>
    <n v="429053.11199999996"/>
    <n v="1586226.888"/>
    <n v="2029061"/>
  </r>
  <r>
    <s v="F0135"/>
    <x v="3"/>
    <s v="Abidjan"/>
    <x v="3"/>
    <x v="0"/>
    <x v="2"/>
    <n v="4.9800000000000004"/>
    <n v="43211"/>
    <n v="27521"/>
    <n v="4.3"/>
    <x v="0"/>
    <n v="0.4"/>
    <x v="0"/>
    <n v="576"/>
    <n v="30"/>
    <n v="0.36310000000000003"/>
    <n v="36.31"/>
    <n v="55733"/>
    <n v="102"/>
    <s v="Local Market"/>
    <s v="Yes"/>
    <n v="2722762"/>
    <n v="62.412461343281166"/>
    <n v="99.979269352653148"/>
    <n v="988634.88219999988"/>
    <n v="1734127.1178000001"/>
    <n v="2778495"/>
  </r>
  <r>
    <s v="F1499"/>
    <x v="3"/>
    <s v="Abidjan"/>
    <x v="3"/>
    <x v="0"/>
    <x v="5"/>
    <n v="3.81"/>
    <n v="7935"/>
    <n v="7327"/>
    <n v="42.2"/>
    <x v="1"/>
    <n v="2.33"/>
    <x v="0"/>
    <n v="9109"/>
    <n v="3"/>
    <n v="7.6600000000000001E-2"/>
    <n v="7.66"/>
    <n v="55427"/>
    <n v="240"/>
    <s v="Local Market"/>
    <s v="No"/>
    <n v="1676360"/>
    <n v="89.384596604547795"/>
    <n v="99.474011526821712"/>
    <n v="128409.17599999998"/>
    <n v="1547950.824"/>
    <n v="1731787"/>
  </r>
  <r>
    <s v="F0558"/>
    <x v="4"/>
    <s v="Ashanti"/>
    <x v="2"/>
    <x v="1"/>
    <x v="6"/>
    <n v="0.97"/>
    <n v="11272"/>
    <n v="8465"/>
    <n v="43.1"/>
    <x v="1"/>
    <n v="1.58"/>
    <x v="2"/>
    <n v="9017"/>
    <n v="7"/>
    <n v="0.249"/>
    <n v="24.9"/>
    <n v="20959"/>
    <n v="341"/>
    <s v="Export"/>
    <s v="No"/>
    <n v="2827724"/>
    <n v="74.547456631713672"/>
    <n v="99.683467763875441"/>
    <n v="704103.27600000007"/>
    <n v="2123620.7239999999"/>
    <n v="2848683"/>
  </r>
  <r>
    <s v="F0875"/>
    <x v="3"/>
    <s v="Yamoussoukro"/>
    <x v="2"/>
    <x v="0"/>
    <x v="0"/>
    <n v="1.1499999999999999"/>
    <n v="13524"/>
    <n v="10332"/>
    <n v="1"/>
    <x v="2"/>
    <n v="0.15"/>
    <x v="0"/>
    <n v="200"/>
    <n v="14"/>
    <n v="0.23600000000000002"/>
    <n v="23.6"/>
    <n v="18034"/>
    <n v="283"/>
    <s v="Processor"/>
    <s v="No"/>
    <n v="2876483"/>
    <n v="75.923997406130283"/>
    <n v="99.993090384337009"/>
    <n v="678849.9879999999"/>
    <n v="2197633.0120000001"/>
    <n v="2894517"/>
  </r>
  <r>
    <s v="F0212"/>
    <x v="1"/>
    <s v="Kano"/>
    <x v="0"/>
    <x v="1"/>
    <x v="0"/>
    <n v="1.01"/>
    <n v="5976"/>
    <n v="4464"/>
    <n v="18.100000000000001"/>
    <x v="2"/>
    <n v="1.54"/>
    <x v="2"/>
    <n v="672"/>
    <n v="14"/>
    <n v="0.25290000000000001"/>
    <n v="25.29"/>
    <n v="15221"/>
    <n v="383"/>
    <s v="Local Market"/>
    <s v="Yes"/>
    <n v="1676722"/>
    <n v="74.037896442137821"/>
    <n v="99.96028234993733"/>
    <n v="424042.99380000005"/>
    <n v="1252679.0061999999"/>
    <n v="1691943"/>
  </r>
  <r>
    <s v="F0539"/>
    <x v="2"/>
    <s v="Ouémé"/>
    <x v="4"/>
    <x v="0"/>
    <x v="2"/>
    <n v="1.1299999999999999"/>
    <n v="10925"/>
    <n v="8341"/>
    <n v="39.9"/>
    <x v="1"/>
    <n v="1.18"/>
    <x v="0"/>
    <n v="7496"/>
    <n v="14"/>
    <n v="0.23649999999999999"/>
    <n v="23.65"/>
    <n v="13511"/>
    <n v="123"/>
    <s v="Local Market"/>
    <s v="Yes"/>
    <n v="994677"/>
    <n v="75.326813005114133"/>
    <n v="99.256487877260994"/>
    <n v="235241.11049999995"/>
    <n v="759435.88950000005"/>
    <n v="1008188"/>
  </r>
  <r>
    <s v="F0133"/>
    <x v="1"/>
    <s v="Kaduna"/>
    <x v="3"/>
    <x v="1"/>
    <x v="3"/>
    <n v="1.41"/>
    <n v="2241"/>
    <n v="1886"/>
    <n v="1.2"/>
    <x v="2"/>
    <n v="0.35"/>
    <x v="0"/>
    <n v="200"/>
    <n v="7"/>
    <n v="0.15839999999999999"/>
    <n v="15.84"/>
    <n v="33375"/>
    <n v="352"/>
    <s v="Local Market"/>
    <s v="No"/>
    <n v="623659"/>
    <n v="79.88497009287191"/>
    <n v="99.969560174968123"/>
    <n v="98787.585599999991"/>
    <n v="524871.41440000001"/>
    <n v="657034"/>
  </r>
  <r>
    <s v="F0707"/>
    <x v="2"/>
    <s v="Borgou"/>
    <x v="4"/>
    <x v="0"/>
    <x v="7"/>
    <n v="1.65"/>
    <n v="44123"/>
    <n v="30872"/>
    <n v="10.6"/>
    <x v="1"/>
    <n v="0.48"/>
    <x v="0"/>
    <n v="2508"/>
    <n v="2"/>
    <n v="0.30030000000000001"/>
    <n v="30.03"/>
    <n v="59572"/>
    <n v="485"/>
    <s v="Local Market"/>
    <s v="Yes"/>
    <n v="14761111"/>
    <n v="69.688754335410849"/>
    <n v="99.983077702964167"/>
    <n v="4432761.6333000008"/>
    <n v="10328349.366699999"/>
    <n v="14820683"/>
  </r>
  <r>
    <s v="F1101"/>
    <x v="0"/>
    <s v="Lomé"/>
    <x v="3"/>
    <x v="0"/>
    <x v="7"/>
    <n v="1.1599999999999999"/>
    <n v="32230"/>
    <n v="22357"/>
    <n v="1.1000000000000001"/>
    <x v="2"/>
    <n v="0.88"/>
    <x v="0"/>
    <n v="200"/>
    <n v="3"/>
    <n v="0.30630000000000002"/>
    <n v="30.63"/>
    <n v="25456"/>
    <n v="338"/>
    <s v="Export"/>
    <s v="Yes"/>
    <n v="7455444"/>
    <n v="69.133947824459625"/>
    <n v="99.997326524883363"/>
    <n v="2283602.4972000001"/>
    <n v="5171841.5027999999"/>
    <n v="7480900"/>
  </r>
  <r>
    <s v="F0242"/>
    <x v="4"/>
    <s v="Northern"/>
    <x v="3"/>
    <x v="1"/>
    <x v="4"/>
    <n v="1.31"/>
    <n v="1645"/>
    <n v="1321"/>
    <n v="72.8"/>
    <x v="3"/>
    <n v="3.56"/>
    <x v="1"/>
    <n v="14084"/>
    <n v="14"/>
    <n v="0.19640000000000002"/>
    <n v="19.64"/>
    <n v="13923"/>
    <n v="205"/>
    <s v="Local Market"/>
    <s v="Yes"/>
    <n v="240090"/>
    <n v="75.955295201426694"/>
    <n v="94.455401888879706"/>
    <n v="47153.676000000007"/>
    <n v="192936.32399999999"/>
    <n v="254013"/>
  </r>
  <r>
    <s v="F1105"/>
    <x v="0"/>
    <s v="Plateaux"/>
    <x v="1"/>
    <x v="0"/>
    <x v="1"/>
    <n v="2.27"/>
    <n v="25334"/>
    <n v="19631"/>
    <n v="12.6"/>
    <x v="2"/>
    <n v="0.93"/>
    <x v="2"/>
    <n v="426"/>
    <n v="3"/>
    <n v="0.22510000000000002"/>
    <n v="22.51"/>
    <n v="45201"/>
    <n v="204"/>
    <s v="Local Market"/>
    <s v="No"/>
    <n v="3919050"/>
    <n v="76.606447094293472"/>
    <n v="99.989253959953601"/>
    <n v="882178.15500000026"/>
    <n v="3036871.8449999997"/>
    <n v="3964251"/>
  </r>
  <r>
    <s v="F0882"/>
    <x v="3"/>
    <s v="Korhogo"/>
    <x v="2"/>
    <x v="0"/>
    <x v="4"/>
    <n v="6.04"/>
    <n v="15375"/>
    <n v="9692"/>
    <n v="3.6"/>
    <x v="1"/>
    <n v="1.07"/>
    <x v="0"/>
    <n v="1060"/>
    <n v="30"/>
    <n v="0.36959999999999998"/>
    <n v="36.96"/>
    <n v="142890"/>
    <n v="293"/>
    <s v="Local Market"/>
    <s v="Yes"/>
    <n v="2667409"/>
    <n v="59.834723408434485"/>
    <n v="99.962281593524395"/>
    <n v="985874.36639999971"/>
    <n v="1681534.6336000003"/>
    <n v="2810299"/>
  </r>
  <r>
    <s v="F0647"/>
    <x v="1"/>
    <s v="Oyo"/>
    <x v="4"/>
    <x v="1"/>
    <x v="3"/>
    <n v="0.44"/>
    <n v="1264"/>
    <n v="1169"/>
    <n v="19.100000000000001"/>
    <x v="1"/>
    <n v="1.65"/>
    <x v="2"/>
    <n v="5041"/>
    <n v="3"/>
    <n v="7.4900000000000008E-2"/>
    <n v="7.49"/>
    <n v="6483"/>
    <n v="385"/>
    <s v="Export"/>
    <s v="No"/>
    <n v="434041"/>
    <n v="91.148570588662608"/>
    <n v="98.85568096176371"/>
    <n v="32509.670899999968"/>
    <n v="401531.32910000003"/>
    <n v="440524"/>
  </r>
  <r>
    <s v="F1426"/>
    <x v="3"/>
    <s v="Korhogo"/>
    <x v="1"/>
    <x v="0"/>
    <x v="1"/>
    <n v="12.31"/>
    <n v="113544"/>
    <n v="85453"/>
    <n v="27.3"/>
    <x v="0"/>
    <n v="1.26"/>
    <x v="1"/>
    <n v="4349"/>
    <n v="4"/>
    <n v="0.24739999999999998"/>
    <n v="24.74"/>
    <n v="153493"/>
    <n v="225"/>
    <s v="Processor"/>
    <s v="Yes"/>
    <n v="18876814"/>
    <n v="74.652974418121588"/>
    <n v="99.977146979289401"/>
    <n v="4670123.7835999988"/>
    <n v="14206690.216400001"/>
    <n v="19030307"/>
  </r>
  <r>
    <s v="F1289"/>
    <x v="2"/>
    <s v="Ouémé"/>
    <x v="0"/>
    <x v="0"/>
    <x v="5"/>
    <n v="1.06"/>
    <n v="2295"/>
    <n v="2142"/>
    <n v="49.2"/>
    <x v="0"/>
    <n v="1.99"/>
    <x v="1"/>
    <n v="6881"/>
    <n v="1"/>
    <n v="6.6400000000000001E-2"/>
    <n v="6.64"/>
    <n v="8500"/>
    <n v="173"/>
    <s v="Processor"/>
    <s v="No"/>
    <n v="351480"/>
    <n v="91.155544196899825"/>
    <n v="98.08850491693984"/>
    <n v="23338.271999999997"/>
    <n v="328141.728"/>
    <n v="359980"/>
  </r>
  <r>
    <s v="F0917"/>
    <x v="4"/>
    <s v="Eastern"/>
    <x v="1"/>
    <x v="1"/>
    <x v="0"/>
    <n v="0.43"/>
    <n v="2335"/>
    <n v="1378"/>
    <n v="31.4"/>
    <x v="2"/>
    <n v="1.79"/>
    <x v="2"/>
    <n v="1373"/>
    <n v="30"/>
    <n v="0.40970000000000001"/>
    <n v="40.97"/>
    <n v="6753"/>
    <n v="326"/>
    <s v="Local Market"/>
    <s v="Yes"/>
    <n v="436610"/>
    <n v="58.130895676905837"/>
    <n v="99.690321474728378"/>
    <n v="178879.11699999997"/>
    <n v="257730.88300000003"/>
    <n v="443363"/>
  </r>
  <r>
    <s v="F0258"/>
    <x v="3"/>
    <s v="Abidjan"/>
    <x v="3"/>
    <x v="1"/>
    <x v="4"/>
    <n v="4.7"/>
    <n v="12414"/>
    <n v="9536"/>
    <n v="1"/>
    <x v="2"/>
    <n v="0.31"/>
    <x v="0"/>
    <n v="200"/>
    <n v="14"/>
    <n v="0.23180000000000001"/>
    <n v="23.18"/>
    <n v="107508"/>
    <n v="258"/>
    <s v="Local Market"/>
    <s v="Yes"/>
    <n v="2327978"/>
    <n v="73.428987052276213"/>
    <n v="99.991788086648825"/>
    <n v="539625.30040000007"/>
    <n v="1788352.6995999999"/>
    <n v="2435486"/>
  </r>
  <r>
    <s v="F1275"/>
    <x v="2"/>
    <s v="Atlantique"/>
    <x v="4"/>
    <x v="0"/>
    <x v="4"/>
    <n v="4.5199999999999996"/>
    <n v="9271"/>
    <n v="7901"/>
    <n v="5.0999999999999996"/>
    <x v="2"/>
    <n v="0.62"/>
    <x v="0"/>
    <n v="200"/>
    <n v="7"/>
    <n v="0.1477"/>
    <n v="14.77"/>
    <n v="68401"/>
    <n v="241"/>
    <s v="Local Market"/>
    <s v="Yes"/>
    <n v="1816499"/>
    <n v="82.137094684068117"/>
    <n v="99.989389357525596"/>
    <n v="268296.90229999996"/>
    <n v="1548202.0977"/>
    <n v="1884900"/>
  </r>
  <r>
    <s v="F1146"/>
    <x v="4"/>
    <s v="Central"/>
    <x v="0"/>
    <x v="0"/>
    <x v="3"/>
    <n v="1.03"/>
    <n v="3164"/>
    <n v="1265"/>
    <n v="10.9"/>
    <x v="1"/>
    <n v="0.5"/>
    <x v="0"/>
    <n v="2994"/>
    <n v="60"/>
    <n v="0.6"/>
    <n v="60"/>
    <n v="28890"/>
    <n v="330"/>
    <s v="Processor"/>
    <s v="No"/>
    <n v="381392"/>
    <n v="37.183400685382253"/>
    <n v="99.270258017656147"/>
    <n v="228835.19999999998"/>
    <n v="152556.80000000002"/>
    <n v="410282"/>
  </r>
  <r>
    <s v="F0357"/>
    <x v="2"/>
    <s v="Atlantique"/>
    <x v="1"/>
    <x v="1"/>
    <x v="6"/>
    <n v="1.93"/>
    <n v="28226"/>
    <n v="22422"/>
    <n v="17"/>
    <x v="0"/>
    <n v="1.78"/>
    <x v="2"/>
    <n v="2079"/>
    <n v="5"/>
    <n v="0.20559999999999998"/>
    <n v="20.56"/>
    <n v="40182"/>
    <n v="303"/>
    <s v="Local Market"/>
    <s v="No"/>
    <n v="6683667"/>
    <n v="78.965263271081781"/>
    <n v="99.969080209861943"/>
    <n v="1374161.9352000002"/>
    <n v="5309505.0647999998"/>
    <n v="6723849"/>
  </r>
  <r>
    <s v="F0713"/>
    <x v="1"/>
    <s v="Ogun"/>
    <x v="4"/>
    <x v="0"/>
    <x v="2"/>
    <n v="2.0299999999999998"/>
    <n v="31477"/>
    <n v="26711"/>
    <n v="8.9"/>
    <x v="2"/>
    <n v="1.45"/>
    <x v="0"/>
    <n v="405"/>
    <n v="7"/>
    <n v="0.15140000000000001"/>
    <n v="15.14"/>
    <n v="14199"/>
    <n v="138"/>
    <s v="Local Market"/>
    <s v="Yes"/>
    <n v="3634653"/>
    <n v="84.529779114088484"/>
    <n v="99.988900618605527"/>
    <n v="550286.46419999981"/>
    <n v="3084366.5358000002"/>
    <n v="3648852"/>
  </r>
  <r>
    <s v="F1377"/>
    <x v="1"/>
    <s v="Lagos"/>
    <x v="2"/>
    <x v="1"/>
    <x v="4"/>
    <n v="0.2"/>
    <n v="377"/>
    <n v="321"/>
    <n v="4.7"/>
    <x v="2"/>
    <n v="1.57"/>
    <x v="1"/>
    <n v="231"/>
    <n v="3"/>
    <n v="0.1479"/>
    <n v="14.79"/>
    <n v="4682"/>
    <n v="264"/>
    <s v="Local Market"/>
    <s v="No"/>
    <n v="78984"/>
    <n v="80.441596825472701"/>
    <n v="99.723902182487507"/>
    <n v="11681.733600000007"/>
    <n v="67302.266399999993"/>
    <n v="83666"/>
  </r>
  <r>
    <s v="F0404"/>
    <x v="2"/>
    <s v="Zou"/>
    <x v="2"/>
    <x v="1"/>
    <x v="5"/>
    <n v="1.52"/>
    <n v="1747"/>
    <n v="1381"/>
    <n v="1.6"/>
    <x v="2"/>
    <n v="0.49"/>
    <x v="2"/>
    <n v="200"/>
    <n v="14"/>
    <n v="0.20899999999999999"/>
    <n v="20.9"/>
    <n v="13429"/>
    <n v="209"/>
    <s v="Local Market"/>
    <s v="No"/>
    <n v="272114"/>
    <n v="75.379951180732846"/>
    <n v="99.92995800982689"/>
    <n v="56871.826000000001"/>
    <n v="215242.174"/>
    <n v="285543"/>
  </r>
  <r>
    <s v="F1118"/>
    <x v="4"/>
    <s v="Northern"/>
    <x v="3"/>
    <x v="0"/>
    <x v="6"/>
    <n v="5.55"/>
    <n v="49983"/>
    <n v="41126"/>
    <n v="2.5"/>
    <x v="2"/>
    <n v="0.71"/>
    <x v="2"/>
    <n v="200"/>
    <n v="3"/>
    <n v="0.1772"/>
    <n v="17.72"/>
    <n v="140618"/>
    <n v="274"/>
    <s v="Processor"/>
    <s v="Yes"/>
    <n v="11015021"/>
    <n v="81.242851967511669"/>
    <n v="99.998207184725146"/>
    <n v="1951861.7212000005"/>
    <n v="9063159.2787999995"/>
    <n v="11155639"/>
  </r>
  <r>
    <s v="F0889"/>
    <x v="1"/>
    <s v="Katsina"/>
    <x v="2"/>
    <x v="0"/>
    <x v="1"/>
    <n v="1.68"/>
    <n v="18462"/>
    <n v="14374"/>
    <n v="66.5"/>
    <x v="1"/>
    <n v="2.95"/>
    <x v="0"/>
    <n v="16056"/>
    <n v="1"/>
    <n v="0.22140000000000001"/>
    <n v="22.14"/>
    <n v="27578"/>
    <n v="253"/>
    <s v="Local Market"/>
    <s v="No"/>
    <n v="3556622"/>
    <n v="77.260919848222741"/>
    <n v="99.552033926678192"/>
    <n v="787436.11080000037"/>
    <n v="2769185.8891999996"/>
    <n v="3584200"/>
  </r>
  <r>
    <s v="F0520"/>
    <x v="4"/>
    <s v="Eastern"/>
    <x v="4"/>
    <x v="0"/>
    <x v="5"/>
    <n v="1.21"/>
    <n v="2502"/>
    <n v="1963"/>
    <n v="1"/>
    <x v="1"/>
    <n v="1.04"/>
    <x v="0"/>
    <n v="278"/>
    <n v="14"/>
    <n v="0.21530000000000002"/>
    <n v="21.53"/>
    <n v="10913"/>
    <n v="274"/>
    <s v="Local Market"/>
    <s v="No"/>
    <n v="521293"/>
    <n v="76.860955551046018"/>
    <n v="99.94776458739662"/>
    <n v="112234.38290000003"/>
    <n v="409058.61709999997"/>
    <n v="532206"/>
  </r>
  <r>
    <s v="F1328"/>
    <x v="1"/>
    <s v="Kano"/>
    <x v="2"/>
    <x v="0"/>
    <x v="2"/>
    <n v="1.77"/>
    <n v="23467"/>
    <n v="19285"/>
    <n v="13.4"/>
    <x v="1"/>
    <n v="1.04"/>
    <x v="0"/>
    <n v="4054"/>
    <n v="7"/>
    <n v="0.1782"/>
    <n v="17.82"/>
    <n v="11233"/>
    <n v="91"/>
    <s v="Local Market"/>
    <s v="Yes"/>
    <n v="1722099"/>
    <n v="81.647425778789056"/>
    <n v="99.766115204704008"/>
    <n v="306878.04180000001"/>
    <n v="1415220.9582"/>
    <n v="1733332"/>
  </r>
  <r>
    <s v="F0003"/>
    <x v="2"/>
    <s v="Borgou"/>
    <x v="2"/>
    <x v="0"/>
    <x v="0"/>
    <n v="2.15"/>
    <n v="19866"/>
    <n v="16983"/>
    <n v="1.1000000000000001"/>
    <x v="0"/>
    <n v="0.49"/>
    <x v="1"/>
    <n v="200"/>
    <n v="7"/>
    <n v="0.14510000000000001"/>
    <n v="14.51"/>
    <n v="38825"/>
    <n v="263"/>
    <s v="Local Market"/>
    <s v="Yes"/>
    <n v="4382839"/>
    <n v="84.73934385561634"/>
    <n v="99.995476815967919"/>
    <n v="635949.93889999995"/>
    <n v="3746889.0611"/>
    <n v="4421664"/>
  </r>
  <r>
    <s v="F1360"/>
    <x v="1"/>
    <s v="Ogun"/>
    <x v="3"/>
    <x v="0"/>
    <x v="4"/>
    <n v="2.61"/>
    <n v="5133"/>
    <n v="4616"/>
    <n v="15.7"/>
    <x v="1"/>
    <n v="1.44"/>
    <x v="0"/>
    <n v="4041"/>
    <n v="7"/>
    <n v="0.10060000000000001"/>
    <n v="10.06"/>
    <n v="38728"/>
    <n v="249"/>
    <s v="Local Market"/>
    <s v="No"/>
    <n v="1095122"/>
    <n v="86.867991956608009"/>
    <n v="99.643603651276621"/>
    <n v="110169.27320000005"/>
    <n v="984952.72679999995"/>
    <n v="1133850"/>
  </r>
  <r>
    <s v="F0969"/>
    <x v="1"/>
    <s v="Rivers"/>
    <x v="3"/>
    <x v="0"/>
    <x v="2"/>
    <n v="2.17"/>
    <n v="21010"/>
    <n v="17852"/>
    <n v="17.399999999999999"/>
    <x v="1"/>
    <n v="0.73"/>
    <x v="2"/>
    <n v="4023"/>
    <n v="7"/>
    <n v="0.15029999999999999"/>
    <n v="15.03"/>
    <n v="22938"/>
    <n v="102"/>
    <s v="Local Market"/>
    <s v="Yes"/>
    <n v="1775734"/>
    <n v="83.886399510305381"/>
    <n v="99.776334984922215"/>
    <n v="266892.82019999996"/>
    <n v="1508841.1798"/>
    <n v="1798672"/>
  </r>
  <r>
    <s v="F1392"/>
    <x v="1"/>
    <s v="Oyo"/>
    <x v="1"/>
    <x v="0"/>
    <x v="7"/>
    <n v="1.1599999999999999"/>
    <n v="27955"/>
    <n v="18995"/>
    <n v="17.600000000000001"/>
    <x v="4"/>
    <n v="1.31"/>
    <x v="2"/>
    <n v="3558"/>
    <n v="7"/>
    <n v="0.32049999999999995"/>
    <n v="32.049999999999997"/>
    <n v="43335"/>
    <n v="389"/>
    <s v="Local Market"/>
    <s v="Yes"/>
    <n v="7268272"/>
    <n v="67.547268664740869"/>
    <n v="99.951337647113689"/>
    <n v="2329481.176"/>
    <n v="4938790.824"/>
    <n v="7311607"/>
  </r>
  <r>
    <s v="F0634"/>
    <x v="0"/>
    <s v="Lomé"/>
    <x v="3"/>
    <x v="0"/>
    <x v="0"/>
    <n v="0.88"/>
    <n v="8419"/>
    <n v="3367"/>
    <n v="7"/>
    <x v="2"/>
    <n v="0.52"/>
    <x v="2"/>
    <n v="205"/>
    <n v="60"/>
    <n v="0.6"/>
    <n v="60"/>
    <n v="13249"/>
    <n v="263"/>
    <s v="Local Market"/>
    <s v="No"/>
    <n v="863212"/>
    <n v="39.395341036281138"/>
    <n v="99.976610482383137"/>
    <n v="517927.19999999995"/>
    <n v="345284.80000000005"/>
    <n v="876461"/>
  </r>
  <r>
    <s v="F1496"/>
    <x v="1"/>
    <s v="Rivers"/>
    <x v="1"/>
    <x v="1"/>
    <x v="0"/>
    <n v="1.08"/>
    <n v="6758"/>
    <n v="2703"/>
    <n v="4.9000000000000004"/>
    <x v="2"/>
    <n v="0.97"/>
    <x v="2"/>
    <n v="212"/>
    <n v="60"/>
    <n v="0.6"/>
    <n v="60"/>
    <n v="15271"/>
    <n v="250"/>
    <s v="Local Market"/>
    <s v="Yes"/>
    <n v="653510"/>
    <n v="39.086636731605715"/>
    <n v="99.968300534853711"/>
    <n v="392106"/>
    <n v="261404"/>
    <n v="668781"/>
  </r>
  <r>
    <s v="F1290"/>
    <x v="1"/>
    <s v="Ogun"/>
    <x v="4"/>
    <x v="0"/>
    <x v="7"/>
    <n v="1.18"/>
    <n v="29298"/>
    <n v="21217"/>
    <n v="1.7"/>
    <x v="2"/>
    <n v="0.85"/>
    <x v="0"/>
    <n v="200"/>
    <n v="2"/>
    <n v="0.27579999999999999"/>
    <n v="27.58"/>
    <n v="25271"/>
    <n v="521"/>
    <s v="Local Market"/>
    <s v="No"/>
    <n v="10918046"/>
    <n v="72.252763153987033"/>
    <n v="99.998172400561913"/>
    <n v="3011197.0868000006"/>
    <n v="7906848.9131999994"/>
    <n v="10943317"/>
  </r>
  <r>
    <s v="F0894"/>
    <x v="2"/>
    <s v="Atlantique"/>
    <x v="2"/>
    <x v="0"/>
    <x v="6"/>
    <n v="2.2799999999999998"/>
    <n v="34012"/>
    <n v="28250"/>
    <n v="10.8"/>
    <x v="1"/>
    <n v="1.43"/>
    <x v="2"/>
    <n v="2657"/>
    <n v="2"/>
    <n v="0.16940000000000002"/>
    <n v="16.940000000000001"/>
    <n v="76718"/>
    <n v="312"/>
    <s v="Local Market"/>
    <s v="No"/>
    <n v="8646485"/>
    <n v="82.32951177451676"/>
    <n v="99.969541004605773"/>
    <n v="1464714.5590000004"/>
    <n v="7181770.4409999996"/>
    <n v="8723203"/>
  </r>
  <r>
    <s v="F1255"/>
    <x v="0"/>
    <s v="Savanes"/>
    <x v="4"/>
    <x v="1"/>
    <x v="1"/>
    <n v="2.0499999999999998"/>
    <n v="21418"/>
    <n v="17956"/>
    <n v="32.6"/>
    <x v="1"/>
    <n v="1.1100000000000001"/>
    <x v="0"/>
    <n v="7480"/>
    <n v="1"/>
    <n v="0.16159999999999999"/>
    <n v="16.16"/>
    <n v="38992"/>
    <n v="276"/>
    <s v="Local Market"/>
    <s v="Yes"/>
    <n v="4859826"/>
    <n v="83.172677948027456"/>
    <n v="99.847310106233792"/>
    <n v="785347.88159999996"/>
    <n v="4074478.1184"/>
    <n v="4898818"/>
  </r>
  <r>
    <s v="F1251"/>
    <x v="1"/>
    <s v="Oyo"/>
    <x v="2"/>
    <x v="0"/>
    <x v="6"/>
    <n v="6.05"/>
    <n v="89584"/>
    <n v="73252"/>
    <n v="4.2"/>
    <x v="2"/>
    <n v="0.68"/>
    <x v="2"/>
    <n v="200"/>
    <n v="3"/>
    <n v="0.18230000000000002"/>
    <n v="18.23"/>
    <n v="138850"/>
    <n v="393"/>
    <s v="Local Market"/>
    <s v="No"/>
    <n v="28361106"/>
    <n v="81.371621683205404"/>
    <n v="99.999298244530621"/>
    <n v="5170229.623800002"/>
    <n v="23190876.376199998"/>
    <n v="28499956"/>
  </r>
  <r>
    <s v="F0008"/>
    <x v="4"/>
    <s v="Northern"/>
    <x v="0"/>
    <x v="0"/>
    <x v="5"/>
    <n v="1.2"/>
    <n v="1802"/>
    <n v="1459"/>
    <n v="14.5"/>
    <x v="1"/>
    <n v="1.49"/>
    <x v="0"/>
    <n v="3789"/>
    <n v="14"/>
    <n v="0.1898"/>
    <n v="18.98"/>
    <n v="15502"/>
    <n v="188"/>
    <s v="Local Market"/>
    <s v="No"/>
    <n v="252259"/>
    <n v="76.329354088160713"/>
    <n v="98.58493208495635"/>
    <n v="47878.758199999982"/>
    <n v="204380.24180000002"/>
    <n v="267761"/>
  </r>
  <r>
    <s v="F1211"/>
    <x v="2"/>
    <s v="Mono"/>
    <x v="2"/>
    <x v="0"/>
    <x v="0"/>
    <n v="0.66"/>
    <n v="4095"/>
    <n v="3261"/>
    <n v="71.599999999999994"/>
    <x v="1"/>
    <n v="2.9"/>
    <x v="0"/>
    <n v="14817"/>
    <n v="14"/>
    <n v="0.2036"/>
    <n v="20.36"/>
    <n v="11127"/>
    <n v="262"/>
    <s v="Local Market"/>
    <s v="No"/>
    <n v="819895"/>
    <n v="78.573657255764601"/>
    <n v="98.217014712005209"/>
    <n v="166930.62199999997"/>
    <n v="652964.37800000003"/>
    <n v="831022"/>
  </r>
  <r>
    <s v="F0647"/>
    <x v="4"/>
    <s v="Northern"/>
    <x v="4"/>
    <x v="1"/>
    <x v="0"/>
    <n v="0.52"/>
    <n v="5535"/>
    <n v="4280"/>
    <n v="1"/>
    <x v="1"/>
    <n v="1.39"/>
    <x v="0"/>
    <n v="212"/>
    <n v="14"/>
    <n v="0.2266"/>
    <n v="22.66"/>
    <n v="7912"/>
    <n v="387"/>
    <s v="Local Market"/>
    <s v="No"/>
    <n v="1631673"/>
    <n v="76.9667872174971"/>
    <n v="99.987069898785364"/>
    <n v="369737.10180000006"/>
    <n v="1261935.8981999999"/>
    <n v="1639585"/>
  </r>
  <r>
    <s v="F0496"/>
    <x v="0"/>
    <s v="Kara"/>
    <x v="2"/>
    <x v="0"/>
    <x v="2"/>
    <n v="1.08"/>
    <n v="7508"/>
    <n v="4657"/>
    <n v="3.8"/>
    <x v="2"/>
    <n v="0.94"/>
    <x v="0"/>
    <n v="200"/>
    <n v="30"/>
    <n v="0.37969999999999998"/>
    <n v="37.97"/>
    <n v="10377"/>
    <n v="93"/>
    <s v="Local Market"/>
    <s v="No"/>
    <n v="418193"/>
    <n v="60.528062603542018"/>
    <n v="99.953333177777253"/>
    <n v="158787.88209999996"/>
    <n v="259405.11790000004"/>
    <n v="428570"/>
  </r>
  <r>
    <s v="F0931"/>
    <x v="2"/>
    <s v="Mono"/>
    <x v="2"/>
    <x v="1"/>
    <x v="5"/>
    <n v="1.62"/>
    <n v="2339"/>
    <n v="2061"/>
    <n v="6.8"/>
    <x v="0"/>
    <n v="0.28999999999999998"/>
    <x v="0"/>
    <n v="882"/>
    <n v="7"/>
    <n v="0.11849999999999999"/>
    <n v="11.85"/>
    <n v="12419"/>
    <n v="197"/>
    <s v="Local Market"/>
    <s v="No"/>
    <n v="388656"/>
    <n v="85.420498410521716"/>
    <n v="99.780091005422918"/>
    <n v="46055.736000000034"/>
    <n v="342600.26399999997"/>
    <n v="401075"/>
  </r>
  <r>
    <s v="F1259"/>
    <x v="4"/>
    <s v="Ashanti"/>
    <x v="4"/>
    <x v="0"/>
    <x v="5"/>
    <n v="1.74"/>
    <n v="2744"/>
    <n v="2560"/>
    <n v="24.9"/>
    <x v="1"/>
    <n v="0.69"/>
    <x v="2"/>
    <n v="6309"/>
    <n v="3"/>
    <n v="6.6699999999999995E-2"/>
    <n v="6.67"/>
    <n v="21843"/>
    <n v="259"/>
    <s v="Local Market"/>
    <s v="Yes"/>
    <n v="628258"/>
    <n v="90.194168506124441"/>
    <n v="99.029535410651576"/>
    <n v="41904.808599999989"/>
    <n v="586353.19140000001"/>
    <n v="650101"/>
  </r>
  <r>
    <s v="F0396"/>
    <x v="1"/>
    <s v="Enugu"/>
    <x v="2"/>
    <x v="0"/>
    <x v="4"/>
    <n v="1.57"/>
    <n v="3165"/>
    <n v="1999"/>
    <n v="4.5999999999999996"/>
    <x v="2"/>
    <n v="0.46"/>
    <x v="0"/>
    <n v="200"/>
    <n v="30"/>
    <n v="0.36820000000000003"/>
    <n v="36.82"/>
    <n v="18320"/>
    <n v="232"/>
    <s v="Local Market"/>
    <s v="No"/>
    <n v="440611"/>
    <n v="60.657926747158065"/>
    <n v="99.956420464078477"/>
    <n v="162232.97020000004"/>
    <n v="278378.02979999996"/>
    <n v="458931"/>
  </r>
  <r>
    <s v="F0352"/>
    <x v="2"/>
    <s v="Atlantique"/>
    <x v="0"/>
    <x v="0"/>
    <x v="3"/>
    <n v="7.09"/>
    <n v="16421"/>
    <n v="14069"/>
    <n v="73.900000000000006"/>
    <x v="1"/>
    <n v="1.95"/>
    <x v="0"/>
    <n v="14674"/>
    <n v="7"/>
    <n v="0.14319999999999999"/>
    <n v="14.32"/>
    <n v="182187"/>
    <n v="329"/>
    <s v="Local Market"/>
    <s v="No"/>
    <n v="4385553"/>
    <n v="82.262602740085896"/>
    <n v="99.678747039017097"/>
    <n v="628011.18960000016"/>
    <n v="3757541.8103999998"/>
    <n v="4567740"/>
  </r>
  <r>
    <s v="F0391"/>
    <x v="0"/>
    <s v="Lomé"/>
    <x v="3"/>
    <x v="0"/>
    <x v="1"/>
    <n v="6.97"/>
    <n v="41113"/>
    <n v="31167"/>
    <n v="41.1"/>
    <x v="2"/>
    <n v="1.55"/>
    <x v="1"/>
    <n v="1362"/>
    <n v="4"/>
    <n v="0.2419"/>
    <n v="24.19"/>
    <n v="160984"/>
    <n v="261"/>
    <s v="Local Market"/>
    <s v="No"/>
    <n v="7890896"/>
    <n v="74.294304654316761"/>
    <n v="99.983084695748076"/>
    <n v="1908807.7423999999"/>
    <n v="5982088.2576000001"/>
    <n v="8051880"/>
  </r>
  <r>
    <s v="F0020"/>
    <x v="1"/>
    <s v="Kaduna"/>
    <x v="1"/>
    <x v="1"/>
    <x v="4"/>
    <n v="0.53"/>
    <n v="928"/>
    <n v="371"/>
    <n v="2.4"/>
    <x v="2"/>
    <n v="1.1599999999999999"/>
    <x v="2"/>
    <n v="200"/>
    <n v="60"/>
    <n v="0.6"/>
    <n v="60"/>
    <n v="10227"/>
    <n v="220"/>
    <s v="Export"/>
    <s v="No"/>
    <n v="70377"/>
    <n v="34.924817626916784"/>
    <n v="99.751873356160985"/>
    <n v="42226.2"/>
    <n v="28150.800000000003"/>
    <n v="80604"/>
  </r>
  <r>
    <s v="F0810"/>
    <x v="0"/>
    <s v="Central"/>
    <x v="2"/>
    <x v="0"/>
    <x v="0"/>
    <n v="2.4300000000000002"/>
    <n v="30323"/>
    <n v="18985"/>
    <n v="81.900000000000006"/>
    <x v="1"/>
    <n v="1.95"/>
    <x v="2"/>
    <n v="17593"/>
    <n v="30"/>
    <n v="0.37390000000000001"/>
    <n v="37.39"/>
    <n v="38106"/>
    <n v="244"/>
    <s v="Local Market"/>
    <s v="No"/>
    <n v="4530318"/>
    <n v="62.08775936296631"/>
    <n v="99.614900018036849"/>
    <n v="1693885.9002"/>
    <n v="2836432.0998"/>
    <n v="4568424"/>
  </r>
  <r>
    <s v="F0566"/>
    <x v="2"/>
    <s v="Mono"/>
    <x v="2"/>
    <x v="0"/>
    <x v="0"/>
    <n v="3.61"/>
    <n v="23723"/>
    <n v="20964"/>
    <n v="22"/>
    <x v="0"/>
    <n v="1.59"/>
    <x v="0"/>
    <n v="3133"/>
    <n v="1"/>
    <n v="0.11630000000000001"/>
    <n v="11.63"/>
    <n v="56484"/>
    <n v="255"/>
    <s v="Processor"/>
    <s v="No"/>
    <n v="5232745"/>
    <n v="87.426291364960747"/>
    <n v="99.940766414159796"/>
    <n v="608568.2435000008"/>
    <n v="4624176.7564999992"/>
    <n v="5289229"/>
  </r>
  <r>
    <s v="F1144"/>
    <x v="3"/>
    <s v="Sassandra"/>
    <x v="0"/>
    <x v="0"/>
    <x v="7"/>
    <n v="2.21"/>
    <n v="30278"/>
    <n v="20080"/>
    <n v="15.8"/>
    <x v="2"/>
    <n v="0.9"/>
    <x v="0"/>
    <n v="603"/>
    <n v="4"/>
    <n v="0.33679999999999999"/>
    <n v="33.68"/>
    <n v="41068"/>
    <n v="499"/>
    <s v="Local Market"/>
    <s v="No"/>
    <n v="9878050"/>
    <n v="66.045416134781334"/>
    <n v="99.993920830460937"/>
    <n v="3326927.24"/>
    <n v="6551122.7599999998"/>
    <n v="9919118"/>
  </r>
  <r>
    <s v="F0784"/>
    <x v="1"/>
    <s v="Ogun"/>
    <x v="0"/>
    <x v="0"/>
    <x v="5"/>
    <n v="1.49"/>
    <n v="2540"/>
    <n v="2211"/>
    <n v="10.9"/>
    <x v="1"/>
    <n v="0.37"/>
    <x v="2"/>
    <n v="3357"/>
    <n v="7"/>
    <n v="0.12939999999999999"/>
    <n v="12.94"/>
    <n v="10628"/>
    <n v="222"/>
    <s v="Local Market"/>
    <s v="Yes"/>
    <n v="471949"/>
    <n v="85.142640324756471"/>
    <n v="99.304359718759912"/>
    <n v="61070.200599999982"/>
    <n v="410878.79940000002"/>
    <n v="482577"/>
  </r>
  <r>
    <s v="F0726"/>
    <x v="1"/>
    <s v="Kano"/>
    <x v="3"/>
    <x v="1"/>
    <x v="3"/>
    <n v="0.82"/>
    <n v="1601"/>
    <n v="1385"/>
    <n v="55.9"/>
    <x v="1"/>
    <n v="2.0499999999999998"/>
    <x v="2"/>
    <n v="16605"/>
    <n v="7"/>
    <n v="0.1346"/>
    <n v="13.46"/>
    <n v="20471"/>
    <n v="372"/>
    <s v="Local Market"/>
    <s v="No"/>
    <n v="472992"/>
    <n v="82.949942913653103"/>
    <n v="96.635006069350695"/>
    <n v="63664.723200000008"/>
    <n v="409327.27679999999"/>
    <n v="493463"/>
  </r>
  <r>
    <s v="F0910"/>
    <x v="0"/>
    <s v="Central"/>
    <x v="3"/>
    <x v="0"/>
    <x v="5"/>
    <n v="3.85"/>
    <n v="5084"/>
    <n v="2033"/>
    <n v="6.8"/>
    <x v="2"/>
    <n v="1.18"/>
    <x v="0"/>
    <n v="238"/>
    <n v="60"/>
    <n v="0.6"/>
    <n v="60"/>
    <n v="35270"/>
    <n v="191"/>
    <s v="Local Market"/>
    <s v="Yes"/>
    <n v="348912"/>
    <n v="36.327782144920903"/>
    <n v="99.938050194959686"/>
    <n v="209347.19999999998"/>
    <n v="139564.80000000002"/>
    <n v="384182"/>
  </r>
  <r>
    <s v="F0940"/>
    <x v="1"/>
    <s v="Kaduna"/>
    <x v="0"/>
    <x v="1"/>
    <x v="3"/>
    <n v="0.52"/>
    <n v="1428"/>
    <n v="1278"/>
    <n v="2.2999999999999998"/>
    <x v="1"/>
    <n v="0.28999999999999998"/>
    <x v="1"/>
    <n v="573"/>
    <n v="3"/>
    <n v="0.1045"/>
    <n v="10.45"/>
    <n v="15811"/>
    <n v="296"/>
    <s v="Local Market"/>
    <s v="No"/>
    <n v="358122"/>
    <n v="85.763559514672423"/>
    <n v="99.846763992479936"/>
    <n v="37423.749000000011"/>
    <n v="320698.25099999999"/>
    <n v="373933"/>
  </r>
  <r>
    <s v="F1112"/>
    <x v="0"/>
    <s v="Central"/>
    <x v="4"/>
    <x v="1"/>
    <x v="6"/>
    <n v="1.19"/>
    <n v="13791"/>
    <n v="10988"/>
    <n v="18.5"/>
    <x v="1"/>
    <n v="1.68"/>
    <x v="0"/>
    <n v="3452"/>
    <n v="4"/>
    <n v="0.20319999999999999"/>
    <n v="20.32"/>
    <n v="23184"/>
    <n v="296"/>
    <s v="Local Market"/>
    <s v="No"/>
    <n v="3193288"/>
    <n v="79.10567473927955"/>
    <n v="99.892677442862862"/>
    <n v="648876.12160000019"/>
    <n v="2544411.8783999998"/>
    <n v="3216472"/>
  </r>
  <r>
    <s v="F0839"/>
    <x v="3"/>
    <s v="Korhogo"/>
    <x v="2"/>
    <x v="0"/>
    <x v="7"/>
    <n v="1.26"/>
    <n v="23582"/>
    <n v="16589"/>
    <n v="2.5"/>
    <x v="2"/>
    <n v="0.7"/>
    <x v="2"/>
    <n v="200"/>
    <n v="3"/>
    <n v="0.29649999999999999"/>
    <n v="29.65"/>
    <n v="23440"/>
    <n v="412"/>
    <s v="Export"/>
    <s v="No"/>
    <n v="6742682"/>
    <n v="70.106285210346499"/>
    <n v="99.997044097047024"/>
    <n v="1999205.2129999995"/>
    <n v="4743476.7870000005"/>
    <n v="6766122"/>
  </r>
  <r>
    <s v="F0900"/>
    <x v="4"/>
    <s v="Central"/>
    <x v="2"/>
    <x v="0"/>
    <x v="7"/>
    <n v="1.06"/>
    <n v="24809"/>
    <n v="16897"/>
    <n v="12.8"/>
    <x v="0"/>
    <n v="0.99"/>
    <x v="0"/>
    <n v="1969"/>
    <n v="4"/>
    <n v="0.31890000000000002"/>
    <n v="31.89"/>
    <n v="36411"/>
    <n v="310"/>
    <s v="Processor"/>
    <s v="No"/>
    <n v="5147310"/>
    <n v="67.63158821626395"/>
    <n v="99.962015702619794"/>
    <n v="1641477.159"/>
    <n v="3505832.841"/>
    <n v="5183721"/>
  </r>
  <r>
    <s v="F1372"/>
    <x v="4"/>
    <s v="Ashanti"/>
    <x v="4"/>
    <x v="1"/>
    <x v="4"/>
    <n v="2.34"/>
    <n v="3777"/>
    <n v="2910"/>
    <n v="16.5"/>
    <x v="0"/>
    <n v="0.92"/>
    <x v="0"/>
    <n v="2730"/>
    <n v="14"/>
    <n v="0.22949999999999998"/>
    <n v="22.95"/>
    <n v="45728"/>
    <n v="242"/>
    <s v="Processor"/>
    <s v="No"/>
    <n v="648720"/>
    <n v="71.976412920765839"/>
    <n v="99.606882012764103"/>
    <n v="148881.24000000005"/>
    <n v="499838.75999999995"/>
    <n v="6944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ECEA1-FA23-461A-A6C6-15BD95B2604C}" name="CROP BAR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147:C155" firstHeaderRow="1"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axis="axisRow"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Fields count="1">
    <field x="5"/>
  </rowFields>
  <rowItems count="8">
    <i>
      <x/>
    </i>
    <i>
      <x v="1"/>
    </i>
    <i>
      <x v="2"/>
    </i>
    <i>
      <x v="3"/>
    </i>
    <i>
      <x v="4"/>
    </i>
    <i>
      <x v="5"/>
    </i>
    <i>
      <x v="6"/>
    </i>
    <i>
      <x v="7"/>
    </i>
  </rowItems>
  <colItems count="1">
    <i/>
  </colItems>
  <dataFields count="1">
    <dataField name="Profit Margin %" fld="28" baseField="0" baseItem="2359311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593D58-F068-4A72-8B9B-7DB362F406ED}" name="OVERVIEW KPI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D5" firstHeaderRow="1" firstDataRow="1" firstDataCol="0"/>
  <pivotFields count="30">
    <pivotField showAll="0"/>
    <pivotField showAll="0"/>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Profit Margin %" fld="28" baseField="0" baseItem="2359311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E4002-323A-43F9-BF49-A784C7645281}" name="COUNTRY BAR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83:B88" firstHeaderRow="1" firstDataRow="1" firstDataCol="1"/>
  <pivotFields count="30">
    <pivotField showAll="0"/>
    <pivotField axis="axisRow"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5">
    <i>
      <x/>
    </i>
    <i>
      <x v="1"/>
    </i>
    <i>
      <x v="2"/>
    </i>
    <i>
      <x v="3"/>
    </i>
    <i>
      <x v="4"/>
    </i>
  </rowItems>
  <colItems count="1">
    <i/>
  </colItems>
  <dataFields count="1">
    <dataField name="Sum of Profit magin after loss" fld="28" baseField="1"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AB4089-F120-4E0D-BF53-77982D7E6411}" name="OVERVIEW YO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2:F17" firstHeaderRow="0" firstDataRow="1" firstDataCol="1"/>
  <pivotFields count="30">
    <pivotField showAll="0"/>
    <pivotField showAll="0"/>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dataField="1" numFmtId="164" showAll="0"/>
    <pivotField dataField="1" numFmtId="164" showAll="0"/>
    <pivotField dataField="1" numFmtId="164" showAl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i>
    <i>
      <x v="1"/>
    </i>
    <i>
      <x v="2"/>
    </i>
    <i>
      <x v="3"/>
    </i>
    <i>
      <x v="4"/>
    </i>
  </rowItems>
  <colFields count="1">
    <field x="-2"/>
  </colFields>
  <colItems count="5">
    <i>
      <x/>
    </i>
    <i i="1">
      <x v="1"/>
    </i>
    <i i="2">
      <x v="2"/>
    </i>
    <i i="3">
      <x v="3"/>
    </i>
    <i i="4">
      <x v="4"/>
    </i>
  </colItems>
  <dataFields count="5">
    <dataField name="Sum of Total_Revenue" fld="26" baseField="0" baseItem="0"/>
    <dataField name="Sum of Profit_After_Storage_Loss" fld="25" baseField="0" baseItem="0"/>
    <dataField name="Sum of Loss_Value" fld="24" baseField="0" baseItem="0"/>
    <dataField name="Sum of Profit magin after loss" fld="28" baseField="3" baseItem="0" numFmtId="10"/>
    <dataField name="Sum of Input_Cost_NG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6138F-45D4-4368-8362-19F9E48B04CC}"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C230:D233" firstHeaderRow="1"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dataField="1" showAll="0">
      <items count="6">
        <item x="3"/>
        <item x="4"/>
        <item x="2"/>
        <item x="0"/>
        <item x="1"/>
        <item t="default"/>
      </items>
    </pivotField>
    <pivotField showAll="0"/>
    <pivotField axis="axisRow" showAll="0">
      <items count="4">
        <item x="0"/>
        <item x="2"/>
        <item x="1"/>
        <item t="default"/>
      </items>
    </pivotField>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x v="2"/>
    </i>
  </rowItems>
  <colItems count="1">
    <i/>
  </colItems>
  <dataFields count="1">
    <dataField name="Count of Transport_Mode" fld="10"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CA2C2F-4294-4F4E-8CD6-912EEA3288BC}" name="OVERVIEW LOSS VAL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A106:B111" firstHeaderRow="1" firstDataRow="1" firstDataCol="1"/>
  <pivotFields count="30">
    <pivotField showAll="0"/>
    <pivotField showAll="0"/>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Loss_Value" fld="24"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335C5A-CB86-401B-BC83-25E71FFC2591}" name="OVERVIEW INPUT COS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96:B101" firstHeaderRow="1" firstDataRow="1" firstDataCol="1"/>
  <pivotFields count="30">
    <pivotField showAll="0"/>
    <pivotField showAll="0"/>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Input_Cost_NGN"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D30687-8B6C-4C94-BBC5-3D3AABB4925F}" name="OVERVIEW KPI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B5" firstHeaderRow="1" firstDataRow="1" firstDataCol="0"/>
  <pivotFields count="30">
    <pivotField showAll="0"/>
    <pivotField showAll="0"/>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Profit" fld="25" baseField="0" baseItem="169085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E04E4A-160C-48BE-BD10-4AC59ECCAB1B}" name="CROP SCATTER PLO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166:D174" firstHeaderRow="0"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axis="axisRow"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8">
    <i>
      <x/>
    </i>
    <i>
      <x v="1"/>
    </i>
    <i>
      <x v="2"/>
    </i>
    <i>
      <x v="3"/>
    </i>
    <i>
      <x v="4"/>
    </i>
    <i>
      <x v="5"/>
    </i>
    <i>
      <x v="6"/>
    </i>
    <i>
      <x v="7"/>
    </i>
  </rowItems>
  <colFields count="1">
    <field x="-2"/>
  </colFields>
  <colItems count="2">
    <i>
      <x/>
    </i>
    <i i="1">
      <x v="1"/>
    </i>
  </colItems>
  <dataFields count="2">
    <dataField name="Average of Input_Cost_NGN" fld="17" subtotal="average" baseField="0" baseItem="0"/>
    <dataField name="Average of Profit_After_Storage_Loss" fld="2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1646BE-FEAC-4011-8DE7-ECC0FA9FCAD5}" name="PivotTable2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C301:D303" firstHeaderRow="1"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axis="axisRow" showAll="0">
      <items count="3">
        <item x="1"/>
        <item x="0"/>
        <item t="default"/>
      </items>
    </pivotField>
    <pivotField showAll="0"/>
    <pivotField showAll="0"/>
    <pivotField showAll="0"/>
    <pivotField showAll="0"/>
    <pivotField showAll="0"/>
    <pivotField showAll="0">
      <items count="6">
        <item x="3"/>
        <item x="4"/>
        <item x="2"/>
        <item x="0"/>
        <item x="1"/>
        <item t="default"/>
      </items>
    </pivotField>
    <pivotField showAll="0"/>
    <pivotField showAll="0">
      <items count="4">
        <item x="0"/>
        <item x="2"/>
        <item x="1"/>
        <item t="default"/>
      </items>
    </pivotField>
    <pivotField dataField="1"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i>
    <i>
      <x v="1"/>
    </i>
  </rowItems>
  <colItems count="1">
    <i/>
  </colItems>
  <dataFields count="1">
    <dataField name="Sum of Transport_Cost_NGN" fld="13"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5A7023-2358-4FC2-AF0C-14799FC778A6}"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8:B46" firstHeaderRow="1" firstDataRow="1" firstDataCol="1"/>
  <pivotFields count="30">
    <pivotField showAll="0"/>
    <pivotField showAll="0"/>
    <pivotField showAll="0"/>
    <pivotField showAll="0">
      <items count="6">
        <item x="1"/>
        <item x="3"/>
        <item x="2"/>
        <item x="0"/>
        <item x="4"/>
        <item t="default"/>
      </items>
    </pivotField>
    <pivotField showAll="0"/>
    <pivotField axis="axisRow"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8">
    <i>
      <x/>
    </i>
    <i>
      <x v="1"/>
    </i>
    <i>
      <x v="2"/>
    </i>
    <i>
      <x v="3"/>
    </i>
    <i>
      <x v="4"/>
    </i>
    <i>
      <x v="5"/>
    </i>
    <i>
      <x v="6"/>
    </i>
    <i>
      <x v="7"/>
    </i>
  </rowItems>
  <colItems count="1">
    <i/>
  </colItems>
  <dataFields count="1">
    <dataField name="Sum of Profit_After_Storage_Loss" fld="25" baseField="0" baseItem="0"/>
  </dataFields>
  <formats count="1">
    <format dxfId="4">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BE95F8-AECE-4CB6-B456-2989C5C60504}" name="OVERVIEW MAP"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69:B74" firstHeaderRow="1" firstDataRow="1" firstDataCol="1"/>
  <pivotFields count="30">
    <pivotField showAll="0"/>
    <pivotField axis="axisRow"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dataField="1"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x v="4"/>
    </i>
  </rowItems>
  <colItems count="1">
    <i/>
  </colItems>
  <dataFields count="1">
    <dataField name="Average of Profit_Margin"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239A67-AC24-4BA9-8F1F-16C8DEBFEBAE}" name="CROP KPI 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40:B141"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Profit_After_Storage_Loss" fld="25" subtotal="average" baseField="0" baseItem="16908569"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83B50A-E0CE-4A9D-B807-19743B747C92}" name="logistics average cos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15:D216"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showAll="0"/>
    <pivotField showAll="0"/>
    <pivotField showAll="0">
      <items count="4">
        <item x="0"/>
        <item x="2"/>
        <item x="1"/>
        <item t="default"/>
      </items>
    </pivotField>
    <pivotField dataField="1"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Transport_Cost_NGN" fld="13"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B84F3B-D9CF-419A-A664-BC1B3841355F}" name="logistics storage loss tre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C248:D253" firstHeaderRow="1" firstDataRow="1" firstDataCol="1"/>
  <pivotFields count="30">
    <pivotField showAll="0"/>
    <pivotField showAll="0">
      <items count="6">
        <item x="2"/>
        <item x="3"/>
        <item x="4"/>
        <item x="1"/>
        <item x="0"/>
        <item t="default"/>
      </items>
    </pivotField>
    <pivotField showAll="0"/>
    <pivotField axis="axisRow"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showAll="0">
      <items count="6">
        <item x="3"/>
        <item x="4"/>
        <item x="2"/>
        <item x="0"/>
        <item x="1"/>
        <item t="default"/>
      </items>
    </pivotField>
    <pivotField showAll="0"/>
    <pivotField showAll="0">
      <items count="4">
        <item x="0"/>
        <item x="2"/>
        <item x="1"/>
        <item t="default"/>
      </items>
    </pivotField>
    <pivotField numFmtId="164" showAll="0"/>
    <pivotField showAll="0"/>
    <pivotField dataField="1"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Average of Storage_Loss %" fld="15" subtotal="average" baseField="3"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A1E5FAB-4E41-4823-8EB1-61C78D569A49}" name="CROP TRE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B180:J186" firstHeaderRow="1" firstDataRow="2" firstDataCol="1"/>
  <pivotFields count="30">
    <pivotField showAll="0"/>
    <pivotField showAll="0">
      <items count="6">
        <item x="2"/>
        <item x="3"/>
        <item x="4"/>
        <item x="1"/>
        <item x="0"/>
        <item t="default"/>
      </items>
    </pivotField>
    <pivotField showAll="0"/>
    <pivotField axis="axisRow" showAll="0">
      <items count="6">
        <item x="1"/>
        <item x="3"/>
        <item x="2"/>
        <item x="0"/>
        <item x="4"/>
        <item t="default"/>
      </items>
    </pivotField>
    <pivotField showAll="0">
      <items count="3">
        <item x="1"/>
        <item x="0"/>
        <item t="default"/>
      </items>
    </pivotField>
    <pivotField axis="axisCol"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i>
    <i>
      <x v="1"/>
    </i>
    <i>
      <x v="2"/>
    </i>
    <i>
      <x v="3"/>
    </i>
    <i>
      <x v="4"/>
    </i>
  </rowItems>
  <colFields count="1">
    <field x="5"/>
  </colFields>
  <colItems count="8">
    <i>
      <x/>
    </i>
    <i>
      <x v="1"/>
    </i>
    <i>
      <x v="2"/>
    </i>
    <i>
      <x v="3"/>
    </i>
    <i>
      <x v="4"/>
    </i>
    <i>
      <x v="5"/>
    </i>
    <i>
      <x v="6"/>
    </i>
    <i>
      <x v="7"/>
    </i>
  </colItems>
  <dataFields count="1">
    <dataField name="Sum of Profit magin after loss" fld="28" baseField="3" baseItem="0" numFmtId="10"/>
  </dataFields>
  <formats count="2">
    <format dxfId="10">
      <pivotArea collapsedLevelsAreSubtotals="1" fieldPosition="0">
        <references count="2">
          <reference field="3" count="1" selected="0">
            <x v="2"/>
          </reference>
          <reference field="5" count="1">
            <x v="3"/>
          </reference>
        </references>
      </pivotArea>
    </format>
    <format dxfId="9">
      <pivotArea outline="0" collapsedLevelsAreSubtotals="1" fieldPosition="0"/>
    </format>
  </formats>
  <chartFormats count="9">
    <chartFormat chart="11" format="56" series="1">
      <pivotArea type="data" outline="0" fieldPosition="0">
        <references count="2">
          <reference field="4294967294" count="1" selected="0">
            <x v="0"/>
          </reference>
          <reference field="5" count="1" selected="0">
            <x v="0"/>
          </reference>
        </references>
      </pivotArea>
    </chartFormat>
    <chartFormat chart="11" format="57" series="1">
      <pivotArea type="data" outline="0" fieldPosition="0">
        <references count="2">
          <reference field="4294967294" count="1" selected="0">
            <x v="0"/>
          </reference>
          <reference field="5" count="1" selected="0">
            <x v="1"/>
          </reference>
        </references>
      </pivotArea>
    </chartFormat>
    <chartFormat chart="11" format="58" series="1">
      <pivotArea type="data" outline="0" fieldPosition="0">
        <references count="2">
          <reference field="4294967294" count="1" selected="0">
            <x v="0"/>
          </reference>
          <reference field="5" count="1" selected="0">
            <x v="2"/>
          </reference>
        </references>
      </pivotArea>
    </chartFormat>
    <chartFormat chart="11" format="59" series="1">
      <pivotArea type="data" outline="0" fieldPosition="0">
        <references count="2">
          <reference field="4294967294" count="1" selected="0">
            <x v="0"/>
          </reference>
          <reference field="5" count="1" selected="0">
            <x v="3"/>
          </reference>
        </references>
      </pivotArea>
    </chartFormat>
    <chartFormat chart="11" format="60" series="1">
      <pivotArea type="data" outline="0" fieldPosition="0">
        <references count="2">
          <reference field="4294967294" count="1" selected="0">
            <x v="0"/>
          </reference>
          <reference field="5" count="1" selected="0">
            <x v="4"/>
          </reference>
        </references>
      </pivotArea>
    </chartFormat>
    <chartFormat chart="11" format="61" series="1">
      <pivotArea type="data" outline="0" fieldPosition="0">
        <references count="2">
          <reference field="4294967294" count="1" selected="0">
            <x v="0"/>
          </reference>
          <reference field="5" count="1" selected="0">
            <x v="5"/>
          </reference>
        </references>
      </pivotArea>
    </chartFormat>
    <chartFormat chart="11" format="62" series="1">
      <pivotArea type="data" outline="0" fieldPosition="0">
        <references count="2">
          <reference field="4294967294" count="1" selected="0">
            <x v="0"/>
          </reference>
          <reference field="5" count="1" selected="0">
            <x v="6"/>
          </reference>
        </references>
      </pivotArea>
    </chartFormat>
    <chartFormat chart="11" format="63" series="1">
      <pivotArea type="data" outline="0" fieldPosition="0">
        <references count="2">
          <reference field="4294967294" count="1" selected="0">
            <x v="0"/>
          </reference>
          <reference field="5" count="1" selected="0">
            <x v="7"/>
          </reference>
        </references>
      </pivotArea>
    </chartFormat>
    <chartFormat chart="11" format="6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0A78704-A1F1-46C2-A210-CDD11EE398EB}" name="OVERVIEW PROFIT MARGIN"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6">
  <location ref="A115:B120" firstHeaderRow="1" firstDataRow="1" firstDataCol="1"/>
  <pivotFields count="30">
    <pivotField showAll="0"/>
    <pivotField showAll="0"/>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Profit magin after loss" fld="28" baseField="3" baseItem="0" numFmtId="1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8A0D2F-0279-4221-B7B0-B6F6FE459639}" name="LOGISTICS COST YEARLY TRE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C314:D319" firstHeaderRow="1" firstDataRow="1" firstDataCol="1"/>
  <pivotFields count="30">
    <pivotField showAll="0"/>
    <pivotField showAll="0">
      <items count="6">
        <item x="2"/>
        <item x="3"/>
        <item x="4"/>
        <item x="1"/>
        <item x="0"/>
        <item t="default"/>
      </items>
    </pivotField>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items count="6">
        <item x="3"/>
        <item x="4"/>
        <item x="2"/>
        <item x="0"/>
        <item x="1"/>
        <item t="default"/>
      </items>
    </pivotField>
    <pivotField showAll="0"/>
    <pivotField showAll="0">
      <items count="4">
        <item x="0"/>
        <item x="2"/>
        <item x="1"/>
        <item t="default"/>
      </items>
    </pivotField>
    <pivotField dataField="1"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Transport_Cost_NGN" fld="13"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7BEB875-C3E7-4E3C-A999-9D6CE8777AAF}" name="LOGISTICS SCATTER PLO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D275:F280" firstHeaderRow="0"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dataField="1" showAll="0"/>
    <pivotField axis="axisRow" showAll="0">
      <items count="6">
        <item x="3"/>
        <item x="4"/>
        <item x="2"/>
        <item x="0"/>
        <item x="1"/>
        <item t="default"/>
      </items>
    </pivotField>
    <pivotField showAll="0"/>
    <pivotField showAll="0">
      <items count="4">
        <item x="0"/>
        <item x="2"/>
        <item x="1"/>
        <item t="default"/>
      </items>
    </pivotField>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5">
    <i>
      <x/>
    </i>
    <i>
      <x v="1"/>
    </i>
    <i>
      <x v="2"/>
    </i>
    <i>
      <x v="3"/>
    </i>
    <i>
      <x v="4"/>
    </i>
  </rowItems>
  <colFields count="1">
    <field x="-2"/>
  </colFields>
  <colItems count="2">
    <i>
      <x/>
    </i>
    <i i="1">
      <x v="1"/>
    </i>
  </colItems>
  <dataFields count="2">
    <dataField name="Average of Distance_to_Market_km" fld="9" subtotal="average" baseField="0" baseItem="0" numFmtId="173"/>
    <dataField name="Sum of Profit_After_Storage_Loss" fld="25" baseField="0" baseItem="0"/>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91E20F1-2483-4DC0-BCC3-9483B003211A}" name="OVERVIEW MAINTRE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26:B31" firstHeaderRow="1" firstDataRow="1" firstDataCol="1"/>
  <pivotFields count="30">
    <pivotField showAll="0"/>
    <pivotField showAll="0"/>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Profit_After_Storage_Loss"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E28496E-EBE8-4734-A05E-103514005C36}" name="CROP RANK TABL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CROPS">
  <location ref="B193:G201" firstHeaderRow="0"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axis="axisRow" showAll="0" sortType="descending">
      <items count="9">
        <item x="2"/>
        <item x="4"/>
        <item x="1"/>
        <item x="6"/>
        <item x="3"/>
        <item x="5"/>
        <item x="7"/>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numFmtId="164" showAll="0"/>
    <pivotField showAll="0"/>
    <pivotField dataField="1" numFmtId="9" showAll="0"/>
    <pivotField showAll="0"/>
    <pivotField numFmtId="164" showAll="0"/>
    <pivotField showAll="0"/>
    <pivotField showAll="0"/>
    <pivotField showAll="0"/>
    <pivotField numFmtId="164" showAll="0"/>
    <pivotField numFmtId="2" showAll="0"/>
    <pivotField showAll="0"/>
    <pivotField dataField="1" numFmtId="164" showAll="0"/>
    <pivotField dataField="1" numFmtId="164" showAll="0"/>
    <pivotField dataField="1" numFmtId="164" showAl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8">
    <i>
      <x v="6"/>
    </i>
    <i>
      <x v="3"/>
    </i>
    <i>
      <x v="7"/>
    </i>
    <i>
      <x v="2"/>
    </i>
    <i>
      <x/>
    </i>
    <i>
      <x v="4"/>
    </i>
    <i>
      <x v="1"/>
    </i>
    <i>
      <x v="5"/>
    </i>
  </rowItems>
  <colFields count="1">
    <field x="-2"/>
  </colFields>
  <colItems count="5">
    <i>
      <x/>
    </i>
    <i i="1">
      <x v="1"/>
    </i>
    <i i="2">
      <x v="2"/>
    </i>
    <i i="3">
      <x v="3"/>
    </i>
    <i i="4">
      <x v="4"/>
    </i>
  </colItems>
  <dataFields count="5">
    <dataField name="Sum of Total_Revenue" fld="26" baseField="5" baseItem="6" numFmtId="168"/>
    <dataField name="Sum of Profit_After_Storage_Loss" fld="25" baseField="5" baseItem="6" numFmtId="168"/>
    <dataField name="LOSS (%)" fld="15" subtotal="average" baseField="5" baseItem="6" numFmtId="169"/>
    <dataField name="PROFIT MARGIN (%)" fld="27" baseField="5" baseItem="6" numFmtId="169"/>
    <dataField name="Average of Loss_Value" fld="24" subtotal="average" baseField="5" baseItem="6" numFmtId="168"/>
  </dataFields>
  <formats count="6">
    <format dxfId="18">
      <pivotArea outline="0" fieldPosition="0">
        <references count="1">
          <reference field="4294967294" count="1">
            <x v="3"/>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4074ECC-AF45-4164-9C3D-92D327A80D81}" name="OVERVIEW TRE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location ref="A126:B131" firstHeaderRow="1" firstDataRow="1" firstDataCol="1"/>
  <pivotFields count="30">
    <pivotField showAll="0"/>
    <pivotField showAll="0"/>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Total_Revenue" fld="26" baseField="0"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3213A0A-294D-4553-BD2C-AD0BFAFB09AA}" name="OVERVIEW KPI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30">
    <pivotField showAll="0"/>
    <pivotField showAll="0"/>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Revenue" fld="26" baseField="0" baseItem="4056745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53FAB6E-69F1-424E-9AF0-16DE712DC2AF}" name="logistics mode of transport bar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C258:D263" firstHeaderRow="1"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numFmtId="164" showAll="0"/>
    <pivotField showAll="0"/>
    <pivotField dataField="1"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5">
    <i>
      <x/>
    </i>
    <i>
      <x v="4"/>
    </i>
    <i>
      <x v="3"/>
    </i>
    <i>
      <x v="2"/>
    </i>
    <i>
      <x v="1"/>
    </i>
  </rowItems>
  <colItems count="1">
    <i/>
  </colItems>
  <dataFields count="1">
    <dataField name="Average of Storage_Loss %" fld="15" subtotal="average" baseField="10" baseItem="0" numFmtId="10"/>
  </dataFields>
  <formats count="2">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97F1CDB-EE2A-4F6F-9C90-B7526C4C2174}" name="OVERVIEW BAR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57:B62" firstHeaderRow="1" firstDataRow="1" firstDataCol="1"/>
  <pivotFields count="30">
    <pivotField showAll="0"/>
    <pivotField axis="axisRow"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x v="4"/>
    </i>
  </rowItems>
  <colItems count="1">
    <i/>
  </colItems>
  <dataFields count="1">
    <dataField name="Sum of Profit_After_Storage_Loss" fld="25"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4013818-9508-4A02-AB61-0CF59F538EFB}" name="CROP KPI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40:E141"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Input_Cost_NGN" fld="17" subtotal="average" baseField="0" baseItem="0" numFmtId="1"/>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27E2EE2-DA30-4E27-8991-54747E40C5D1}" name="OVERVIEW KPI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4:C5" firstHeaderRow="1" firstDataRow="1" firstDataCol="0"/>
  <pivotFields count="30">
    <pivotField showAll="0"/>
    <pivotField showAll="0"/>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Loss Value" fld="24" baseField="0" baseItem="4902164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E69C352-FC17-42D0-9964-205868720D6D}" name="OVERVIEW KPI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E5" firstHeaderRow="1" firstDataRow="1" firstDataCol="0"/>
  <pivotFields count="30">
    <pivotField showAll="0"/>
    <pivotField showAll="0"/>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Input_Cost_NG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2E6F367-69AE-4B30-B28A-3299AD3572FE}" name="logistics storage los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15:E216"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showAll="0"/>
    <pivotField showAll="0"/>
    <pivotField showAll="0">
      <items count="4">
        <item x="0"/>
        <item x="2"/>
        <item x="1"/>
        <item t="default"/>
      </items>
    </pivotField>
    <pivotField numFmtId="164" showAll="0"/>
    <pivotField showAll="0"/>
    <pivotField dataField="1"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Storage_Loss %" fld="15" subtotal="average" baseField="0" baseItem="0" numFmtId="9"/>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1BEAC39-90E7-480C-8D3E-0362BD9145AB}" name="logistics ti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15:F216"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showAll="0"/>
    <pivotField dataField="1" showAll="0"/>
    <pivotField showAll="0">
      <items count="4">
        <item x="0"/>
        <item x="2"/>
        <item x="1"/>
        <item t="default"/>
      </items>
    </pivotField>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Transport_Time_hr" fld="11" subtotal="average"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30F2B69-E2A8-4866-AB70-773362C69312}" name="CROP KPI 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40:C141"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Loss_Value" fld="24" subtotal="average" baseField="0" baseItem="49021647" numFmtId="1"/>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4F58E49-D846-4032-A75D-90A9D703564F}" name="logistics donut 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C221:D226" firstHeaderRow="1"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axis="axisRow" dataField="1" showAll="0">
      <items count="6">
        <item x="3"/>
        <item x="4"/>
        <item x="2"/>
        <item x="0"/>
        <item x="1"/>
        <item t="default"/>
      </items>
    </pivotField>
    <pivotField showAll="0"/>
    <pivotField showAll="0">
      <items count="4">
        <item x="0"/>
        <item x="2"/>
        <item x="1"/>
        <item t="default"/>
      </items>
    </pivotField>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5">
    <i>
      <x/>
    </i>
    <i>
      <x v="1"/>
    </i>
    <i>
      <x v="2"/>
    </i>
    <i>
      <x v="3"/>
    </i>
    <i>
      <x v="4"/>
    </i>
  </rowItems>
  <colItems count="1">
    <i/>
  </colItems>
  <dataFields count="1">
    <dataField name="Count of Transport_Mode" fld="10" subtotal="count"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500EB41-9697-40F6-A5F4-6DAC117FA683}" name="logistics dist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15:C216"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dataField="1" showAll="0"/>
    <pivotField showAll="0"/>
    <pivotField showAll="0"/>
    <pivotField showAll="0">
      <items count="4">
        <item x="0"/>
        <item x="2"/>
        <item x="1"/>
        <item t="default"/>
      </items>
    </pivotField>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Distance_to_Market_km" fld="9" subtotal="average"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A285FA9-EBA8-4A7D-BA77-6BD565AE8F7D}" name="CROP KPI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40:D141" firstHeaderRow="1" firstDataRow="1" firstDataCol="0"/>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Profit Margin %" fld="28" baseField="0" baseItem="2359311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9998EEB-90C2-4506-B303-AA2E2E754D3C}" name="LOGISTICS SCATTER COMBO CHAR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C287:E292" firstHeaderRow="0" firstDataRow="1" firstDataCol="1"/>
  <pivotFields count="30">
    <pivotField showAll="0"/>
    <pivotField showAll="0">
      <items count="6">
        <item x="2"/>
        <item x="3"/>
        <item x="4"/>
        <item x="1"/>
        <item x="0"/>
        <item t="default"/>
      </items>
    </pivotField>
    <pivotField showAll="0"/>
    <pivotField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axis="axisRow" showAll="0" sortType="descending">
      <items count="6">
        <item x="3"/>
        <item x="4"/>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5">
    <i>
      <x v="4"/>
    </i>
    <i>
      <x v="2"/>
    </i>
    <i>
      <x v="3"/>
    </i>
    <i>
      <x v="1"/>
    </i>
    <i>
      <x/>
    </i>
  </rowItems>
  <colFields count="1">
    <field x="-2"/>
  </colFields>
  <colItems count="2">
    <i>
      <x/>
    </i>
    <i i="1">
      <x v="1"/>
    </i>
  </colItems>
  <dataFields count="2">
    <dataField name="Sum of Input_Cost_NGN" fld="17" baseField="0" baseItem="0"/>
    <dataField name="Average of Profit_After_Storage_Loss" fld="25" subtotal="average"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A770A00-B4A0-4093-A82C-DFB8D12545E8}" name="CROP YO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J140:M145" firstHeaderRow="0" firstDataRow="1" firstDataCol="1"/>
  <pivotFields count="30">
    <pivotField showAll="0"/>
    <pivotField showAll="0">
      <items count="6">
        <item x="2"/>
        <item x="3"/>
        <item x="4"/>
        <item x="1"/>
        <item x="0"/>
        <item t="default"/>
      </items>
    </pivotField>
    <pivotField showAll="0"/>
    <pivotField axis="axisRow" showAll="0">
      <items count="6">
        <item x="1"/>
        <item x="3"/>
        <item x="2"/>
        <item x="0"/>
        <item x="4"/>
        <item t="default"/>
      </items>
    </pivotField>
    <pivotField showAll="0">
      <items count="3">
        <item x="1"/>
        <item x="0"/>
        <item t="default"/>
      </items>
    </pivotField>
    <pivotField showAll="0">
      <items count="9">
        <item x="2"/>
        <item x="4"/>
        <item x="1"/>
        <item x="6"/>
        <item x="3"/>
        <item x="5"/>
        <item x="7"/>
        <item x="0"/>
        <item t="default"/>
      </items>
    </pivotField>
    <pivotField showAll="0"/>
    <pivotField showAll="0"/>
    <pivotField showAll="0"/>
    <pivotField showAll="0"/>
    <pivotField showAll="0"/>
    <pivotField showAll="0"/>
    <pivotField showAll="0"/>
    <pivotField numFmtId="164" showAll="0"/>
    <pivotField showAll="0"/>
    <pivotField numFmtId="9" showAll="0"/>
    <pivotField showAll="0"/>
    <pivotField dataField="1" numFmtId="164" showAll="0"/>
    <pivotField showAll="0"/>
    <pivotField showAll="0"/>
    <pivotField showAll="0"/>
    <pivotField numFmtId="164" showAll="0"/>
    <pivotField numFmtId="2" showAll="0"/>
    <pivotField showAll="0"/>
    <pivotField numFmtId="164" showAll="0"/>
    <pivotField dataField="1"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i>
    <i>
      <x v="1"/>
    </i>
    <i>
      <x v="2"/>
    </i>
    <i>
      <x v="3"/>
    </i>
    <i>
      <x v="4"/>
    </i>
  </rowItems>
  <colFields count="1">
    <field x="-2"/>
  </colFields>
  <colItems count="3">
    <i>
      <x/>
    </i>
    <i i="1">
      <x v="1"/>
    </i>
    <i i="2">
      <x v="2"/>
    </i>
  </colItems>
  <dataFields count="3">
    <dataField name="Average of Profit_After_Storage_Loss" fld="25" subtotal="average" baseField="0" baseItem="0"/>
    <dataField name="Sum of Profit magin after loss" fld="28" baseField="3" baseItem="0" numFmtId="10"/>
    <dataField name="Average of Input_Cost_NGN"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173B5FB7-4304-4C37-946E-585EEC1BC394}" name="logistics cost tre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C238:D243" firstHeaderRow="1" firstDataRow="1" firstDataCol="1"/>
  <pivotFields count="30">
    <pivotField showAll="0"/>
    <pivotField showAll="0">
      <items count="6">
        <item x="2"/>
        <item x="3"/>
        <item x="4"/>
        <item x="1"/>
        <item x="0"/>
        <item t="default"/>
      </items>
    </pivotField>
    <pivotField showAll="0"/>
    <pivotField axis="axisRow" showAll="0">
      <items count="6">
        <item x="1"/>
        <item x="3"/>
        <item x="2"/>
        <item x="0"/>
        <item x="4"/>
        <item t="default"/>
      </items>
    </pivotField>
    <pivotField showAll="0"/>
    <pivotField showAll="0">
      <items count="9">
        <item x="2"/>
        <item x="4"/>
        <item x="1"/>
        <item x="6"/>
        <item x="3"/>
        <item x="5"/>
        <item x="7"/>
        <item x="0"/>
        <item t="default"/>
      </items>
    </pivotField>
    <pivotField showAll="0"/>
    <pivotField showAll="0"/>
    <pivotField showAll="0"/>
    <pivotField showAll="0"/>
    <pivotField showAll="0">
      <items count="6">
        <item x="3"/>
        <item x="4"/>
        <item x="2"/>
        <item x="0"/>
        <item x="1"/>
        <item t="default"/>
      </items>
    </pivotField>
    <pivotField showAll="0"/>
    <pivotField showAll="0">
      <items count="4">
        <item x="0"/>
        <item x="2"/>
        <item x="1"/>
        <item t="default"/>
      </items>
    </pivotField>
    <pivotField dataField="1"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Items count="1">
    <i/>
  </colItems>
  <dataFields count="1">
    <dataField name="Sum of Transport_Cost_NGN" fld="13" baseField="0" baseItem="0"/>
  </dataFields>
  <formats count="1">
    <format dxfId="3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7FEDDD7-6B36-4799-B605-FBE0FB546A70}" name="PivotTable3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CROPS">
  <location ref="Z12:AB29" firstHeaderRow="1" firstDataRow="1" firstDataCol="0"/>
  <pivotFields count="30">
    <pivotField showAll="0"/>
    <pivotField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showAll="0"/>
    <pivotField showAll="0"/>
    <pivotField numFmtId="164" showAll="0"/>
    <pivotField numFmtId="2"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 xr10:uid="{9D92A069-4E08-465B-9AA0-E1E6020B2D83}" sourceName="Crop">
  <pivotTables>
    <pivotTable tabId="9" name="OVERVIEW KPI1"/>
    <pivotTable tabId="9" name="OVERVIEW KPI5"/>
    <pivotTable tabId="9" name="OVERVIEW YOY"/>
    <pivotTable tabId="9" name="OVERVIEW INPUT COST"/>
    <pivotTable tabId="9" name="OVERVIEW LOSS VALUE"/>
    <pivotTable tabId="9" name="OVERVIEW PROFIT MARGIN"/>
    <pivotTable tabId="9" name="OVERVIEW TREND"/>
    <pivotTable tabId="9" name="CROP KPI4"/>
    <pivotTable tabId="9" name="OVERVIEW BARCHART"/>
    <pivotTable tabId="9" name="OVERVIEW KPI2"/>
    <pivotTable tabId="9" name="OVERVIEW KPI3"/>
    <pivotTable tabId="9" name="OVERVIEW KPI4"/>
    <pivotTable tabId="9" name="OVERVIEW MAINTREND"/>
    <pivotTable tabId="9" name="OVERVIEW MAP"/>
    <pivotTable tabId="9" name="logistics average cost"/>
    <pivotTable tabId="9" name="logistics cost trend"/>
    <pivotTable tabId="9" name="logistics distance"/>
    <pivotTable tabId="9" name="logistics storage loss"/>
    <pivotTable tabId="9" name="logistics storage loss trend"/>
    <pivotTable tabId="9" name="logistics time"/>
    <pivotTable tabId="9" name="COUNTRY BARCHART"/>
    <pivotTable tabId="9" name="LOGISTICS COST YEARLY TREND"/>
    <pivotTable tabId="9" name="logistics donut chart"/>
    <pivotTable tabId="9" name="logistics mode of transport barchart"/>
    <pivotTable tabId="9" name="LOGISTICS SCATTER COMBO CHART"/>
    <pivotTable tabId="9" name="LOGISTICS SCATTER PLOT"/>
    <pivotTable tabId="9" name="CROP TREND"/>
    <pivotTable tabId="9" name="CROP KPI 1"/>
    <pivotTable tabId="9" name="CROP KPI 2"/>
    <pivotTable tabId="9" name="CROP KPI3"/>
    <pivotTable tabId="9" name="CROP YOY"/>
  </pivotTables>
  <data>
    <tabular pivotCacheId="404037187">
      <items count="8">
        <i x="2" s="1"/>
        <i x="4" s="1"/>
        <i x="1" s="1"/>
        <i x="6" s="1"/>
        <i x="3" s="1"/>
        <i x="5"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BC05F49-A002-4AA0-ADB9-6295B4737213}" sourceName="Country">
  <pivotTables>
    <pivotTable tabId="9" name="CROP KPI4"/>
    <pivotTable tabId="9" name="CROP BARCHART"/>
    <pivotTable tabId="9" name="CROP KPI 1"/>
    <pivotTable tabId="9" name="CROP KPI 2"/>
    <pivotTable tabId="9" name="CROP KPI3"/>
    <pivotTable tabId="4" name="PivotTable39"/>
    <pivotTable tabId="9" name="CROP RANK TABLE"/>
    <pivotTable tabId="9" name="CROP SCATTER PLOT"/>
    <pivotTable tabId="9" name="CROP TREND"/>
    <pivotTable tabId="9" name="CROP YOY"/>
    <pivotTable tabId="9" name="logistics distance"/>
    <pivotTable tabId="9" name="logistics average cost"/>
    <pivotTable tabId="9" name="logistics storage loss"/>
    <pivotTable tabId="9" name="logistics time"/>
    <pivotTable tabId="9" name="logistics donut chart"/>
    <pivotTable tabId="9" name="PivotTable8"/>
    <pivotTable tabId="9" name="logistics cost trend"/>
    <pivotTable tabId="9" name="logistics storage loss trend"/>
    <pivotTable tabId="9" name="logistics mode of transport barchart"/>
    <pivotTable tabId="9" name="LOGISTICS SCATTER PLOT"/>
    <pivotTable tabId="9" name="LOGISTICS SCATTER COMBO CHART"/>
    <pivotTable tabId="9" name="PivotTable21"/>
    <pivotTable tabId="9" name="LOGISTICS COST YEARLY TREND"/>
  </pivotTables>
  <data>
    <tabular pivotCacheId="404037187">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932506-1DB0-4C6B-AF61-9C86D5E56328}" sourceName="Year">
  <pivotTables>
    <pivotTable tabId="9" name="OVERVIEW BARCHART"/>
    <pivotTable tabId="9" name="OVERVIEW KPI1"/>
    <pivotTable tabId="9" name="OVERVIEW KPI2"/>
    <pivotTable tabId="9" name="OVERVIEW KPI3"/>
    <pivotTable tabId="9" name="OVERVIEW KPI4"/>
    <pivotTable tabId="9" name="OVERVIEW KPI5"/>
    <pivotTable tabId="9" name="OVERVIEW MAP"/>
    <pivotTable tabId="9" name="COUNTRY BARCHART"/>
    <pivotTable tabId="9" name="PivotTable21"/>
    <pivotTable tabId="9" name="LOGISTICS SCATTER PLOT"/>
    <pivotTable tabId="9" name="logistics mode of transport barchart"/>
    <pivotTable tabId="9" name="PivotTable8"/>
    <pivotTable tabId="9" name="logistics donut chart"/>
    <pivotTable tabId="9" name="logistics time"/>
    <pivotTable tabId="9" name="logistics storage loss"/>
    <pivotTable tabId="9" name="logistics average cost"/>
    <pivotTable tabId="9" name="logistics distance"/>
    <pivotTable tabId="9" name="CROP RANK TABLE"/>
    <pivotTable tabId="9" name="CROP SCATTER PLOT"/>
    <pivotTable tabId="9" name="CROP KPI3"/>
    <pivotTable tabId="9" name="CROP KPI 2"/>
    <pivotTable tabId="9" name="CROP KPI 1"/>
    <pivotTable tabId="9" name="CROP BARCHART"/>
    <pivotTable tabId="9" name="CROP KPI4"/>
  </pivotTables>
  <data>
    <tabular pivotCacheId="404037187">
      <items count="5">
        <i x="1" s="1"/>
        <i x="3"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Condition" xr10:uid="{093E237A-9620-40BA-A229-C5DA5008E036}" sourceName="Road_Condition">
  <pivotTables>
    <pivotTable tabId="9" name="logistics mode of transport barchart"/>
    <pivotTable tabId="9" name="PivotTable21"/>
    <pivotTable tabId="9" name="logistics average cost"/>
    <pivotTable tabId="9" name="logistics cost trend"/>
    <pivotTable tabId="9" name="LOGISTICS COST YEARLY TREND"/>
    <pivotTable tabId="9" name="logistics distance"/>
    <pivotTable tabId="9" name="LOGISTICS SCATTER PLOT"/>
    <pivotTable tabId="9" name="logistics storage loss"/>
    <pivotTable tabId="9" name="logistics storage loss trend"/>
    <pivotTable tabId="9" name="logistics time"/>
    <pivotTable tabId="9" name="LOGISTICS SCATTER COMBO CHART"/>
    <pivotTable tabId="9" name="logistics donut chart"/>
  </pivotTables>
  <data>
    <tabular pivotCacheId="404037187">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7DE6E45-B41F-4D77-8602-9CF7E3CE94CA}" sourceName="Season">
  <pivotTables>
    <pivotTable tabId="9" name="PivotTable21"/>
    <pivotTable tabId="9" name="CROP BARCHART"/>
    <pivotTable tabId="9" name="CROP KPI 1"/>
    <pivotTable tabId="9" name="CROP KPI 2"/>
    <pivotTable tabId="9" name="CROP KPI3"/>
    <pivotTable tabId="9" name="CROP KPI4"/>
    <pivotTable tabId="9" name="CROP RANK TABLE"/>
    <pivotTable tabId="9" name="CROP SCATTER PLOT"/>
    <pivotTable tabId="9" name="CROP TREND"/>
    <pivotTable tabId="9" name="CROP YOY"/>
    <pivotTable tabId="9" name="COUNTRY BARCHART"/>
    <pivotTable tabId="9" name="OVERVIEW BARCHART"/>
    <pivotTable tabId="9" name="OVERVIEW INPUT COST"/>
    <pivotTable tabId="9" name="OVERVIEW KPI1"/>
    <pivotTable tabId="9" name="OVERVIEW KPI2"/>
    <pivotTable tabId="9" name="OVERVIEW KPI3"/>
    <pivotTable tabId="9" name="OVERVIEW KPI4"/>
    <pivotTable tabId="9" name="OVERVIEW KPI5"/>
    <pivotTable tabId="9" name="OVERVIEW LOSS VALUE"/>
    <pivotTable tabId="9" name="OVERVIEW MAINTREND"/>
    <pivotTable tabId="9" name="OVERVIEW MAP"/>
    <pivotTable tabId="9" name="OVERVIEW PROFIT MARGIN"/>
    <pivotTable tabId="9" name="OVERVIEW TREND"/>
    <pivotTable tabId="9" name="OVERVIEW YOY"/>
  </pivotTables>
  <data>
    <tabular pivotCacheId="4040371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d_Condition" xr10:uid="{118FDA0F-8F2D-4C6C-AC8E-124D7CFD7F6C}" cache="Slicer_Road_Condition" caption="Road_Condition"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1" xr10:uid="{42E6554F-B379-4EDD-975A-AB45C79F45FD}" cache="Slicer_Crop" caption="Crop" columnCount="8" showCaption="0" style="Slicer Style 1" rowHeight="241300"/>
  <slicer name="Year" xr10:uid="{EB334D42-DE73-46B3-9315-8E3BB29A29E3}" cache="Slicer_Year" columnCount="5" style="Slicer Style 1" rowHeight="241300"/>
  <slicer name="Season 1" xr10:uid="{841C017D-2EA3-4732-B074-3CE5A57E5DC5}" cache="Slicer_Season" columnCount="2" style="Slicer Style 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3" xr10:uid="{DBCAFCB7-B05B-4DB6-BD42-DEB573789168}" cache="Slicer_Crop" columnCount="8" style="Slicer Style 1" rowHeight="241300"/>
  <slicer name="Country 1" xr10:uid="{2764CB10-B3D5-4F70-9FAC-2671B85B4961}" cache="Slicer_Country1" columnCount="5" style="Slicer Style 1" rowHeight="182880"/>
  <slicer name="Year 2" xr10:uid="{3835628A-025A-4A1A-B3C7-F6032559A5CE}" cache="Slicer_Year" columnCount="5" style="Slicer Style 1" rowHeight="241300"/>
  <slicer name="Season" xr10:uid="{4E0DAE79-777D-4E33-9062-A4221746F086}" cache="Slicer_Season" columnCount="2" style="Slicer Style 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2" xr10:uid="{5B25E830-799D-44E2-9A8D-78ECCB92A130}" cache="Slicer_Crop" caption=" " columnCount="8" style="Slicer Style 1" rowHeight="241300"/>
  <slicer name="Country 2" xr10:uid="{862A7F7F-66C0-4EA7-BCA9-CB5E2A7F3B84}" cache="Slicer_Country1" caption=" " columnCount="5" style="Slicer Style 1" rowHeight="182880"/>
  <slicer name="Year 1" xr10:uid="{701EEE83-F3BD-4DF8-A069-633FF9ED879B}" cache="Slicer_Year" columnCount="5" style="Slicer Style 1 2" rowHeight="241300"/>
  <slicer name="Road_Condition 1" xr10:uid="{F53C0FD5-F7D1-4BD0-A8A0-165B5FA56364}" cache="Slicer_Road_Condition" caption="Road Condition" columnCount="3" style="Slicer Style 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180E26-E53E-460E-973E-762457BC0FEB}" name="Agridata" displayName="Agridata" ref="A1:AA5001" totalsRowShown="0" headerRowDxfId="49" headerRowBorderDxfId="48" tableBorderDxfId="47">
  <autoFilter ref="A1:AA5001" xr:uid="{02180E26-E53E-460E-973E-762457BC0FEB}"/>
  <tableColumns count="27">
    <tableColumn id="1" xr3:uid="{7158ACE0-39DA-4D6E-B8E0-711A2D386F26}" name="Farmer_ID"/>
    <tableColumn id="2" xr3:uid="{CA31CF19-5C2F-4740-9F1A-0C019BA87EFD}" name="Country"/>
    <tableColumn id="3" xr3:uid="{86ECC143-1E02-436D-A105-F3562C7ED41B}" name="State"/>
    <tableColumn id="4" xr3:uid="{64D6D57A-7D7C-49DD-AD5A-2ACE2297F7E5}" name="Year"/>
    <tableColumn id="5" xr3:uid="{F948479D-CA9E-4B16-A843-24F4618B816C}" name="Season"/>
    <tableColumn id="6" xr3:uid="{D932BD7C-E010-4044-BFB5-4DCE7329B264}" name="Crop"/>
    <tableColumn id="7" xr3:uid="{4CCD56AE-37DA-4BF7-89D4-89E4056CAA1D}" name="Farm_Size_ha"/>
    <tableColumn id="8" xr3:uid="{09C4F888-3BFD-4422-8618-53FC8B043233}" name="Quantity_Harvested_kg"/>
    <tableColumn id="9" xr3:uid="{8C591A75-EBE9-40D4-8DC6-49F9B1D833A6}" name="Quantity_Sold_kg"/>
    <tableColumn id="10" xr3:uid="{7A797978-F613-44C1-AD2E-5B77E429715F}" name="Distance_to_Market_km"/>
    <tableColumn id="11" xr3:uid="{6FFA6341-4F36-4992-B75E-54A7D2A81030}" name="Transport_Mode"/>
    <tableColumn id="12" xr3:uid="{9C8E0FD4-DE6A-489A-9778-AE139095EBFD}" name="Transport_Time_hr"/>
    <tableColumn id="13" xr3:uid="{CAB58AC6-9988-4534-8131-A6242EC870E0}" name="Road_Condition"/>
    <tableColumn id="14" xr3:uid="{9376F98A-F98E-4AA2-8114-655B4D68BF41}" name="Transport_Cost_NGN" dataDxfId="46"/>
    <tableColumn id="15" xr3:uid="{C5355700-FC15-4D4C-89F5-0F0F53D781CC}" name="Storage_Duration_days"/>
    <tableColumn id="26" xr3:uid="{7C577213-9CE3-40AE-9F47-CB91E1A6B6FD}" name="Storage_Loss %" dataCellStyle="Percent">
      <calculatedColumnFormula>Agridata[[#This Row],[Storage_Loss_%]]/100</calculatedColumnFormula>
    </tableColumn>
    <tableColumn id="16" xr3:uid="{E1DD0252-A56D-4E64-B30B-527A148CFF01}" name="Storage_Loss_%" dataDxfId="45" dataCellStyle="Percent"/>
    <tableColumn id="17" xr3:uid="{73AE4B40-9E00-4E9A-9F54-65A856D4898F}" name="Input_Cost_NGN" dataDxfId="44"/>
    <tableColumn id="18" xr3:uid="{518DA4D3-B96F-48A7-9158-7F8893A933A6}" name="Market_Price_NGN_perkg"/>
    <tableColumn id="19" xr3:uid="{01B24970-8840-4EE5-9FE5-A8801509A646}" name="Market_Access"/>
    <tableColumn id="20" xr3:uid="{9D6AFD8B-D8AB-4276-9315-1327DAC6641C}" name="Credit_Access"/>
    <tableColumn id="21" xr3:uid="{EE8D20BE-8102-4310-9404-B87B83C3E4E2}" name="Final_Profit_NGN" dataDxfId="43"/>
    <tableColumn id="22" xr3:uid="{75A13DB1-F9B0-4363-8712-DC23A8451CBD}" name="Profit_Margin" dataDxfId="42" dataCellStyle="Percent">
      <calculatedColumnFormula>(Agridata[[#This Row],[Profit_After_Storage_Loss]]/Agridata[[#This Row],[Total_Revenue]])*100</calculatedColumnFormula>
    </tableColumn>
    <tableColumn id="23" xr3:uid="{D67008FF-2AE8-4B54-AD6A-72A075B0EA32}" name="Transport_Efficiency" dataDxfId="41">
      <calculatedColumnFormula>(1-Agridata[[#This Row],[Transport_Cost_NGN]]/(Agridata[[#This Row],[Input_Cost_NGN]]+Agridata[[#This Row],[Final_Profit_NGN]]))*100</calculatedColumnFormula>
    </tableColumn>
    <tableColumn id="24" xr3:uid="{204F0C60-6EC7-4040-B2A5-C46686EE6497}" name="Loss_Value" dataDxfId="40">
      <calculatedColumnFormula>Agridata[[#This Row],[Final_Profit_NGN]]*Agridata[[#This Row],[Storage_Loss_%]]</calculatedColumnFormula>
    </tableColumn>
    <tableColumn id="25" xr3:uid="{8E40F8B7-0579-4CAB-8D6E-F3958F1298BA}" name="Profit_After_Storage_Loss" dataDxfId="39">
      <calculatedColumnFormula>Agridata[[#This Row],[Final_Profit_NGN]] * (1-Agridata[[#This Row],[Storage_Loss_%]]/100)</calculatedColumnFormula>
    </tableColumn>
    <tableColumn id="27" xr3:uid="{416C63C6-F32E-4DE9-B6B3-CB919B2BFB50}" name="Total_Revenue" dataDxfId="38">
      <calculatedColumnFormula>Agridata[[#This Row],[Final_Profit_NGN]]+Agridata[[#This Row],[Input_Cost_NGN]]</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drawing" Target="../drawings/drawing1.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8.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001"/>
  <sheetViews>
    <sheetView topLeftCell="T1" workbookViewId="0">
      <selection activeCell="W2" sqref="W2"/>
    </sheetView>
  </sheetViews>
  <sheetFormatPr defaultRowHeight="14.5" x14ac:dyDescent="0.35"/>
  <cols>
    <col min="1" max="1" width="14.1796875" bestFit="1" customWidth="1"/>
    <col min="2" max="2" width="12.08984375" bestFit="1" customWidth="1"/>
    <col min="3" max="3" width="13.26953125" bestFit="1" customWidth="1"/>
    <col min="4" max="4" width="9.08984375" bestFit="1" customWidth="1"/>
    <col min="5" max="5" width="11.26953125" bestFit="1" customWidth="1"/>
    <col min="6" max="6" width="9.36328125" bestFit="1" customWidth="1"/>
    <col min="7" max="7" width="16.90625" bestFit="1" customWidth="1"/>
    <col min="8" max="8" width="25.36328125" bestFit="1" customWidth="1"/>
    <col min="9" max="9" width="20.26953125" bestFit="1" customWidth="1"/>
    <col min="10" max="10" width="26.453125" bestFit="1" customWidth="1"/>
    <col min="11" max="11" width="19.6328125" bestFit="1" customWidth="1"/>
    <col min="12" max="12" width="21.7265625" bestFit="1" customWidth="1"/>
    <col min="13" max="13" width="18.90625" bestFit="1" customWidth="1"/>
    <col min="14" max="14" width="23.36328125" style="1" bestFit="1" customWidth="1"/>
    <col min="15" max="15" width="25.1796875" bestFit="1" customWidth="1"/>
    <col min="16" max="16" width="18.26953125" style="11" bestFit="1" customWidth="1"/>
    <col min="17" max="17" width="18.81640625" style="7" bestFit="1" customWidth="1"/>
    <col min="18" max="18" width="19.54296875" style="1" bestFit="1" customWidth="1"/>
    <col min="19" max="19" width="27.453125" bestFit="1" customWidth="1"/>
    <col min="20" max="20" width="18.08984375" bestFit="1" customWidth="1"/>
    <col min="21" max="21" width="16.90625" bestFit="1" customWidth="1"/>
    <col min="22" max="22" width="19.90625" style="1" bestFit="1" customWidth="1"/>
    <col min="23" max="23" width="17" style="7" bestFit="1" customWidth="1"/>
    <col min="24" max="24" width="22.6328125" bestFit="1" customWidth="1"/>
    <col min="25" max="25" width="14.6328125" bestFit="1" customWidth="1"/>
    <col min="26" max="26" width="27.54296875" bestFit="1" customWidth="1"/>
    <col min="27" max="27" width="17.90625" bestFit="1" customWidth="1"/>
  </cols>
  <sheetData>
    <row r="1" spans="1:27" x14ac:dyDescent="0.35">
      <c r="A1" s="2" t="s">
        <v>0</v>
      </c>
      <c r="B1" s="2" t="s">
        <v>1</v>
      </c>
      <c r="C1" s="2" t="s">
        <v>2</v>
      </c>
      <c r="D1" s="2" t="s">
        <v>3</v>
      </c>
      <c r="E1" s="2" t="s">
        <v>4</v>
      </c>
      <c r="F1" s="2" t="s">
        <v>5</v>
      </c>
      <c r="G1" s="2" t="s">
        <v>6</v>
      </c>
      <c r="H1" s="2" t="s">
        <v>7</v>
      </c>
      <c r="I1" s="2" t="s">
        <v>8</v>
      </c>
      <c r="J1" s="2" t="s">
        <v>9</v>
      </c>
      <c r="K1" s="2" t="s">
        <v>10</v>
      </c>
      <c r="L1" s="2" t="s">
        <v>11</v>
      </c>
      <c r="M1" s="2" t="s">
        <v>12</v>
      </c>
      <c r="N1" s="3" t="s">
        <v>13</v>
      </c>
      <c r="O1" s="2" t="s">
        <v>14</v>
      </c>
      <c r="P1" s="24" t="s">
        <v>1558</v>
      </c>
      <c r="Q1" s="6" t="s">
        <v>15</v>
      </c>
      <c r="R1" s="3" t="s">
        <v>16</v>
      </c>
      <c r="S1" s="2" t="s">
        <v>17</v>
      </c>
      <c r="T1" s="2" t="s">
        <v>18</v>
      </c>
      <c r="U1" s="2" t="s">
        <v>19</v>
      </c>
      <c r="V1" s="3" t="s">
        <v>20</v>
      </c>
      <c r="W1" s="6" t="s">
        <v>1525</v>
      </c>
      <c r="X1" s="2" t="s">
        <v>1526</v>
      </c>
      <c r="Y1" s="2" t="s">
        <v>1527</v>
      </c>
      <c r="Z1" s="2" t="s">
        <v>1531</v>
      </c>
      <c r="AA1" s="2" t="s">
        <v>1529</v>
      </c>
    </row>
    <row r="2" spans="1:27" x14ac:dyDescent="0.35">
      <c r="A2" t="s">
        <v>21</v>
      </c>
      <c r="B2" t="s">
        <v>1469</v>
      </c>
      <c r="C2" t="s">
        <v>1474</v>
      </c>
      <c r="D2">
        <v>2024</v>
      </c>
      <c r="E2" t="s">
        <v>1501</v>
      </c>
      <c r="F2" t="s">
        <v>1503</v>
      </c>
      <c r="G2">
        <v>1.61</v>
      </c>
      <c r="H2">
        <v>17084</v>
      </c>
      <c r="I2">
        <v>12616</v>
      </c>
      <c r="J2">
        <v>28</v>
      </c>
      <c r="K2" t="s">
        <v>1511</v>
      </c>
      <c r="L2">
        <v>0.96</v>
      </c>
      <c r="M2" t="s">
        <v>1516</v>
      </c>
      <c r="N2" s="13">
        <v>3166</v>
      </c>
      <c r="O2">
        <v>14</v>
      </c>
      <c r="P2" s="11">
        <f>Agridata[[#This Row],[Storage_Loss_%]]/100</f>
        <v>0.26150000000000001</v>
      </c>
      <c r="Q2" s="7">
        <v>26.15</v>
      </c>
      <c r="R2" s="13">
        <v>30192</v>
      </c>
      <c r="S2">
        <v>260</v>
      </c>
      <c r="T2" t="s">
        <v>1519</v>
      </c>
      <c r="U2" t="s">
        <v>1522</v>
      </c>
      <c r="V2" s="13">
        <v>3214001</v>
      </c>
      <c r="W2" s="7">
        <f>(Agridata[[#This Row],[Profit_After_Storage_Loss]]/Agridata[[#This Row],[Total_Revenue]])*100</f>
        <v>73.162716845144544</v>
      </c>
      <c r="X2">
        <f>(1-Agridata[[#This Row],[Transport_Cost_NGN]]/(Agridata[[#This Row],[Input_Cost_NGN]]+Agridata[[#This Row],[Final_Profit_NGN]]))*100</f>
        <v>99.902410245013158</v>
      </c>
      <c r="Y2" s="13">
        <f>Agridata[[#This Row],[Final_Profit_NGN]]*Agridata[[#This Row],[Storage_Loss_%]]</f>
        <v>84046126.149999991</v>
      </c>
      <c r="Z2" s="13">
        <f>Agridata[[#This Row],[Final_Profit_NGN]] * (1-Agridata[[#This Row],[Storage_Loss_%]]/100)</f>
        <v>2373539.7385</v>
      </c>
      <c r="AA2" s="13">
        <f>Agridata[[#This Row],[Final_Profit_NGN]]+Agridata[[#This Row],[Input_Cost_NGN]]</f>
        <v>3244193</v>
      </c>
    </row>
    <row r="3" spans="1:27" x14ac:dyDescent="0.35">
      <c r="A3" t="s">
        <v>22</v>
      </c>
      <c r="B3" t="s">
        <v>1470</v>
      </c>
      <c r="C3" t="s">
        <v>1475</v>
      </c>
      <c r="D3">
        <v>2021</v>
      </c>
      <c r="E3" t="s">
        <v>1502</v>
      </c>
      <c r="F3" t="s">
        <v>1504</v>
      </c>
      <c r="G3">
        <v>5.39</v>
      </c>
      <c r="H3">
        <v>41107</v>
      </c>
      <c r="I3">
        <v>31903</v>
      </c>
      <c r="J3">
        <v>35</v>
      </c>
      <c r="K3" t="s">
        <v>1512</v>
      </c>
      <c r="L3">
        <v>1.06</v>
      </c>
      <c r="M3" t="s">
        <v>1516</v>
      </c>
      <c r="N3" s="13">
        <v>9718</v>
      </c>
      <c r="O3">
        <v>2</v>
      </c>
      <c r="P3" s="11">
        <f>Agridata[[#This Row],[Storage_Loss_%]]/100</f>
        <v>0.22390000000000002</v>
      </c>
      <c r="Q3" s="7">
        <v>22.39</v>
      </c>
      <c r="R3" s="13">
        <v>66624</v>
      </c>
      <c r="S3">
        <v>244</v>
      </c>
      <c r="T3" t="s">
        <v>1520</v>
      </c>
      <c r="U3" t="s">
        <v>1523</v>
      </c>
      <c r="V3" s="13">
        <v>7630147</v>
      </c>
      <c r="W3" s="7">
        <f>(Agridata[[#This Row],[Profit_After_Storage_Loss]]/Agridata[[#This Row],[Total_Revenue]])*100</f>
        <v>76.938200275154344</v>
      </c>
      <c r="X3">
        <f>(1-Agridata[[#This Row],[Transport_Cost_NGN]]/(Agridata[[#This Row],[Input_Cost_NGN]]+Agridata[[#This Row],[Final_Profit_NGN]]))*100</f>
        <v>99.873739260269019</v>
      </c>
      <c r="Y3" s="13">
        <f>Agridata[[#This Row],[Final_Profit_NGN]]*Agridata[[#This Row],[Storage_Loss_%]]</f>
        <v>170838991.33000001</v>
      </c>
      <c r="Z3" s="13">
        <f>Agridata[[#This Row],[Final_Profit_NGN]] * (1-Agridata[[#This Row],[Storage_Loss_%]]/100)</f>
        <v>5921757.0866999999</v>
      </c>
      <c r="AA3" s="13">
        <f>Agridata[[#This Row],[Final_Profit_NGN]]+Agridata[[#This Row],[Input_Cost_NGN]]</f>
        <v>7696771</v>
      </c>
    </row>
    <row r="4" spans="1:27" x14ac:dyDescent="0.35">
      <c r="A4" t="s">
        <v>23</v>
      </c>
      <c r="B4" t="s">
        <v>1470</v>
      </c>
      <c r="C4" t="s">
        <v>1476</v>
      </c>
      <c r="D4">
        <v>2024</v>
      </c>
      <c r="E4" t="s">
        <v>1502</v>
      </c>
      <c r="F4" t="s">
        <v>1505</v>
      </c>
      <c r="G4">
        <v>4.1399999999999997</v>
      </c>
      <c r="H4">
        <v>33985</v>
      </c>
      <c r="I4">
        <v>19497</v>
      </c>
      <c r="J4">
        <v>8.4</v>
      </c>
      <c r="K4" t="s">
        <v>1513</v>
      </c>
      <c r="L4">
        <v>1.1200000000000001</v>
      </c>
      <c r="M4" t="s">
        <v>1516</v>
      </c>
      <c r="N4" s="13">
        <v>379</v>
      </c>
      <c r="O4">
        <v>30</v>
      </c>
      <c r="P4" s="11">
        <f>Agridata[[#This Row],[Storage_Loss_%]]/100</f>
        <v>0.42630000000000001</v>
      </c>
      <c r="Q4" s="7">
        <v>42.63</v>
      </c>
      <c r="R4" s="13">
        <v>45490</v>
      </c>
      <c r="S4">
        <v>96</v>
      </c>
      <c r="T4" t="s">
        <v>1520</v>
      </c>
      <c r="U4" t="s">
        <v>1523</v>
      </c>
      <c r="V4" s="13">
        <v>1807126</v>
      </c>
      <c r="W4" s="7">
        <f>(Agridata[[#This Row],[Profit_After_Storage_Loss]]/Agridata[[#This Row],[Total_Revenue]])*100</f>
        <v>55.961310179767423</v>
      </c>
      <c r="X4">
        <f>(1-Agridata[[#This Row],[Transport_Cost_NGN]]/(Agridata[[#This Row],[Input_Cost_NGN]]+Agridata[[#This Row],[Final_Profit_NGN]]))*100</f>
        <v>99.979542441606895</v>
      </c>
      <c r="Y4" s="13">
        <f>Agridata[[#This Row],[Final_Profit_NGN]]*Agridata[[#This Row],[Storage_Loss_%]]</f>
        <v>77037781.38000001</v>
      </c>
      <c r="Z4" s="13">
        <f>Agridata[[#This Row],[Final_Profit_NGN]] * (1-Agridata[[#This Row],[Storage_Loss_%]]/100)</f>
        <v>1036748.1862</v>
      </c>
      <c r="AA4" s="13">
        <f>Agridata[[#This Row],[Final_Profit_NGN]]+Agridata[[#This Row],[Input_Cost_NGN]]</f>
        <v>1852616</v>
      </c>
    </row>
    <row r="5" spans="1:27" x14ac:dyDescent="0.35">
      <c r="A5" t="s">
        <v>24</v>
      </c>
      <c r="B5" t="s">
        <v>1471</v>
      </c>
      <c r="C5" t="s">
        <v>1477</v>
      </c>
      <c r="D5">
        <v>2021</v>
      </c>
      <c r="E5" t="s">
        <v>1502</v>
      </c>
      <c r="F5" t="s">
        <v>1503</v>
      </c>
      <c r="G5">
        <v>0.98</v>
      </c>
      <c r="H5">
        <v>5533</v>
      </c>
      <c r="I5">
        <v>4299</v>
      </c>
      <c r="J5">
        <v>2.1</v>
      </c>
      <c r="K5" t="s">
        <v>1511</v>
      </c>
      <c r="L5">
        <v>0.49</v>
      </c>
      <c r="M5" t="s">
        <v>1517</v>
      </c>
      <c r="N5" s="13">
        <v>260</v>
      </c>
      <c r="O5">
        <v>14</v>
      </c>
      <c r="P5" s="11">
        <f>Agridata[[#This Row],[Storage_Loss_%]]/100</f>
        <v>0.22289999999999999</v>
      </c>
      <c r="Q5" s="7">
        <v>22.29</v>
      </c>
      <c r="R5" s="13">
        <v>11723</v>
      </c>
      <c r="S5">
        <v>225</v>
      </c>
      <c r="T5" t="s">
        <v>1520</v>
      </c>
      <c r="U5" t="s">
        <v>1523</v>
      </c>
      <c r="V5" s="13">
        <v>945620</v>
      </c>
      <c r="W5" s="7">
        <f>(Agridata[[#This Row],[Profit_After_Storage_Loss]]/Agridata[[#This Row],[Total_Revenue]])*100</f>
        <v>76.75841386002719</v>
      </c>
      <c r="X5">
        <f>(1-Agridata[[#This Row],[Transport_Cost_NGN]]/(Agridata[[#This Row],[Input_Cost_NGN]]+Agridata[[#This Row],[Final_Profit_NGN]]))*100</f>
        <v>99.972841499859513</v>
      </c>
      <c r="Y5" s="13">
        <f>Agridata[[#This Row],[Final_Profit_NGN]]*Agridata[[#This Row],[Storage_Loss_%]]</f>
        <v>21077869.800000001</v>
      </c>
      <c r="Z5" s="13">
        <f>Agridata[[#This Row],[Final_Profit_NGN]] * (1-Agridata[[#This Row],[Storage_Loss_%]]/100)</f>
        <v>734841.30200000003</v>
      </c>
      <c r="AA5" s="13">
        <f>Agridata[[#This Row],[Final_Profit_NGN]]+Agridata[[#This Row],[Input_Cost_NGN]]</f>
        <v>957343</v>
      </c>
    </row>
    <row r="6" spans="1:27" x14ac:dyDescent="0.35">
      <c r="A6" t="s">
        <v>25</v>
      </c>
      <c r="B6" t="s">
        <v>1472</v>
      </c>
      <c r="C6" t="s">
        <v>1478</v>
      </c>
      <c r="D6">
        <v>2024</v>
      </c>
      <c r="E6" t="s">
        <v>1502</v>
      </c>
      <c r="F6" t="s">
        <v>1503</v>
      </c>
      <c r="G6">
        <v>2.4</v>
      </c>
      <c r="H6">
        <v>18492</v>
      </c>
      <c r="I6">
        <v>14375</v>
      </c>
      <c r="J6">
        <v>26.1</v>
      </c>
      <c r="K6" t="s">
        <v>1512</v>
      </c>
      <c r="L6">
        <v>0.75</v>
      </c>
      <c r="M6" t="s">
        <v>1518</v>
      </c>
      <c r="N6" s="13">
        <v>6124</v>
      </c>
      <c r="O6">
        <v>14</v>
      </c>
      <c r="P6" s="11">
        <f>Agridata[[#This Row],[Storage_Loss_%]]/100</f>
        <v>0.22260000000000002</v>
      </c>
      <c r="Q6" s="7">
        <v>22.26</v>
      </c>
      <c r="R6" s="13">
        <v>32794</v>
      </c>
      <c r="S6">
        <v>333</v>
      </c>
      <c r="T6" t="s">
        <v>1520</v>
      </c>
      <c r="U6" t="s">
        <v>1523</v>
      </c>
      <c r="V6" s="13">
        <v>4700089</v>
      </c>
      <c r="W6" s="7">
        <f>(Agridata[[#This Row],[Profit_After_Storage_Loss]]/Agridata[[#This Row],[Total_Revenue]])*100</f>
        <v>77.201341943166568</v>
      </c>
      <c r="X6">
        <f>(1-Agridata[[#This Row],[Transport_Cost_NGN]]/(Agridata[[#This Row],[Input_Cost_NGN]]+Agridata[[#This Row],[Final_Profit_NGN]]))*100</f>
        <v>99.870607407789294</v>
      </c>
      <c r="Y6" s="13">
        <f>Agridata[[#This Row],[Final_Profit_NGN]]*Agridata[[#This Row],[Storage_Loss_%]]</f>
        <v>104623981.14</v>
      </c>
      <c r="Z6" s="13">
        <f>Agridata[[#This Row],[Final_Profit_NGN]] * (1-Agridata[[#This Row],[Storage_Loss_%]]/100)</f>
        <v>3653849.1886</v>
      </c>
      <c r="AA6" s="13">
        <f>Agridata[[#This Row],[Final_Profit_NGN]]+Agridata[[#This Row],[Input_Cost_NGN]]</f>
        <v>4732883</v>
      </c>
    </row>
    <row r="7" spans="1:27" x14ac:dyDescent="0.35">
      <c r="A7" t="s">
        <v>26</v>
      </c>
      <c r="B7" t="s">
        <v>1472</v>
      </c>
      <c r="C7" t="s">
        <v>1479</v>
      </c>
      <c r="D7">
        <v>2023</v>
      </c>
      <c r="E7" t="s">
        <v>1501</v>
      </c>
      <c r="F7" t="s">
        <v>1506</v>
      </c>
      <c r="G7">
        <v>0.7</v>
      </c>
      <c r="H7">
        <v>1302</v>
      </c>
      <c r="I7">
        <v>1192</v>
      </c>
      <c r="J7">
        <v>13.8</v>
      </c>
      <c r="K7" t="s">
        <v>1513</v>
      </c>
      <c r="L7">
        <v>1.68</v>
      </c>
      <c r="M7" t="s">
        <v>1518</v>
      </c>
      <c r="N7" s="13">
        <v>615</v>
      </c>
      <c r="O7">
        <v>7</v>
      </c>
      <c r="P7" s="11">
        <f>Agridata[[#This Row],[Storage_Loss_%]]/100</f>
        <v>8.4399999999999989E-2</v>
      </c>
      <c r="Q7" s="7">
        <v>8.44</v>
      </c>
      <c r="R7" s="13">
        <v>22097</v>
      </c>
      <c r="S7">
        <v>290</v>
      </c>
      <c r="T7" t="s">
        <v>1520</v>
      </c>
      <c r="U7" t="s">
        <v>1523</v>
      </c>
      <c r="V7" s="13">
        <v>319512</v>
      </c>
      <c r="W7" s="7">
        <f>(Agridata[[#This Row],[Profit_After_Storage_Loss]]/Agridata[[#This Row],[Total_Revenue]])*100</f>
        <v>85.637435547658285</v>
      </c>
      <c r="X7">
        <f>(1-Agridata[[#This Row],[Transport_Cost_NGN]]/(Agridata[[#This Row],[Input_Cost_NGN]]+Agridata[[#This Row],[Final_Profit_NGN]]))*100</f>
        <v>99.819969614383695</v>
      </c>
      <c r="Y7" s="13">
        <f>Agridata[[#This Row],[Final_Profit_NGN]]*Agridata[[#This Row],[Storage_Loss_%]]</f>
        <v>2696681.28</v>
      </c>
      <c r="Z7" s="13">
        <f>Agridata[[#This Row],[Final_Profit_NGN]] * (1-Agridata[[#This Row],[Storage_Loss_%]]/100)</f>
        <v>292545.18719999999</v>
      </c>
      <c r="AA7" s="13">
        <f>Agridata[[#This Row],[Final_Profit_NGN]]+Agridata[[#This Row],[Input_Cost_NGN]]</f>
        <v>341609</v>
      </c>
    </row>
    <row r="8" spans="1:27" x14ac:dyDescent="0.35">
      <c r="A8" t="s">
        <v>27</v>
      </c>
      <c r="B8" t="s">
        <v>1469</v>
      </c>
      <c r="C8" t="s">
        <v>1480</v>
      </c>
      <c r="D8">
        <v>2022</v>
      </c>
      <c r="E8" t="s">
        <v>1501</v>
      </c>
      <c r="F8" t="s">
        <v>1506</v>
      </c>
      <c r="G8">
        <v>6.19</v>
      </c>
      <c r="H8">
        <v>22800</v>
      </c>
      <c r="I8">
        <v>13643</v>
      </c>
      <c r="J8">
        <v>12.7</v>
      </c>
      <c r="K8" t="s">
        <v>1511</v>
      </c>
      <c r="L8">
        <v>1.54</v>
      </c>
      <c r="M8" t="s">
        <v>1516</v>
      </c>
      <c r="N8" s="13">
        <v>1545</v>
      </c>
      <c r="O8">
        <v>30</v>
      </c>
      <c r="P8" s="11">
        <f>Agridata[[#This Row],[Storage_Loss_%]]/100</f>
        <v>0.40159999999999996</v>
      </c>
      <c r="Q8" s="7">
        <v>40.159999999999997</v>
      </c>
      <c r="R8" s="13">
        <v>130267</v>
      </c>
      <c r="S8">
        <v>277</v>
      </c>
      <c r="T8" t="s">
        <v>1520</v>
      </c>
      <c r="U8" t="s">
        <v>1523</v>
      </c>
      <c r="V8" s="13">
        <v>3609508</v>
      </c>
      <c r="W8" s="7">
        <f>(Agridata[[#This Row],[Profit_After_Storage_Loss]]/Agridata[[#This Row],[Total_Revenue]])*100</f>
        <v>57.755602601760799</v>
      </c>
      <c r="X8">
        <f>(1-Agridata[[#This Row],[Transport_Cost_NGN]]/(Agridata[[#This Row],[Input_Cost_NGN]]+Agridata[[#This Row],[Final_Profit_NGN]]))*100</f>
        <v>99.958687354185756</v>
      </c>
      <c r="Y8" s="13">
        <f>Agridata[[#This Row],[Final_Profit_NGN]]*Agridata[[#This Row],[Storage_Loss_%]]</f>
        <v>144957841.28</v>
      </c>
      <c r="Z8" s="13">
        <f>Agridata[[#This Row],[Final_Profit_NGN]] * (1-Agridata[[#This Row],[Storage_Loss_%]]/100)</f>
        <v>2159929.5872</v>
      </c>
      <c r="AA8" s="13">
        <f>Agridata[[#This Row],[Final_Profit_NGN]]+Agridata[[#This Row],[Input_Cost_NGN]]</f>
        <v>3739775</v>
      </c>
    </row>
    <row r="9" spans="1:27" x14ac:dyDescent="0.35">
      <c r="A9" t="s">
        <v>28</v>
      </c>
      <c r="B9" t="s">
        <v>1472</v>
      </c>
      <c r="C9" t="s">
        <v>1479</v>
      </c>
      <c r="D9">
        <v>2022</v>
      </c>
      <c r="E9" t="s">
        <v>1501</v>
      </c>
      <c r="F9" t="s">
        <v>1503</v>
      </c>
      <c r="G9">
        <v>2.97</v>
      </c>
      <c r="H9">
        <v>19812</v>
      </c>
      <c r="I9">
        <v>16309</v>
      </c>
      <c r="J9">
        <v>61.2</v>
      </c>
      <c r="K9" t="s">
        <v>1512</v>
      </c>
      <c r="L9">
        <v>2.4300000000000002</v>
      </c>
      <c r="M9" t="s">
        <v>1518</v>
      </c>
      <c r="N9" s="13">
        <v>18066</v>
      </c>
      <c r="O9">
        <v>14</v>
      </c>
      <c r="P9" s="11">
        <f>Agridata[[#This Row],[Storage_Loss_%]]/100</f>
        <v>0.17679999999999998</v>
      </c>
      <c r="Q9" s="7">
        <v>17.68</v>
      </c>
      <c r="R9" s="13">
        <v>54532</v>
      </c>
      <c r="S9">
        <v>306</v>
      </c>
      <c r="T9" t="s">
        <v>1520</v>
      </c>
      <c r="U9" t="s">
        <v>1522</v>
      </c>
      <c r="V9" s="13">
        <v>4868051</v>
      </c>
      <c r="W9" s="7">
        <f>(Agridata[[#This Row],[Profit_After_Storage_Loss]]/Agridata[[#This Row],[Total_Revenue]])*100</f>
        <v>81.408065302301651</v>
      </c>
      <c r="X9">
        <f>(1-Agridata[[#This Row],[Transport_Cost_NGN]]/(Agridata[[#This Row],[Input_Cost_NGN]]+Agridata[[#This Row],[Final_Profit_NGN]]))*100</f>
        <v>99.632997554332761</v>
      </c>
      <c r="Y9" s="13">
        <f>Agridata[[#This Row],[Final_Profit_NGN]]*Agridata[[#This Row],[Storage_Loss_%]]</f>
        <v>86067141.679999992</v>
      </c>
      <c r="Z9" s="13">
        <f>Agridata[[#This Row],[Final_Profit_NGN]] * (1-Agridata[[#This Row],[Storage_Loss_%]]/100)</f>
        <v>4007379.5832000002</v>
      </c>
      <c r="AA9" s="13">
        <f>Agridata[[#This Row],[Final_Profit_NGN]]+Agridata[[#This Row],[Input_Cost_NGN]]</f>
        <v>4922583</v>
      </c>
    </row>
    <row r="10" spans="1:27" x14ac:dyDescent="0.35">
      <c r="A10" t="s">
        <v>29</v>
      </c>
      <c r="B10" t="s">
        <v>1469</v>
      </c>
      <c r="C10" t="s">
        <v>1481</v>
      </c>
      <c r="D10">
        <v>2021</v>
      </c>
      <c r="E10" t="s">
        <v>1501</v>
      </c>
      <c r="F10" t="s">
        <v>1504</v>
      </c>
      <c r="G10">
        <v>1.34</v>
      </c>
      <c r="H10">
        <v>13699</v>
      </c>
      <c r="I10">
        <v>10345</v>
      </c>
      <c r="J10">
        <v>30.5</v>
      </c>
      <c r="K10" t="s">
        <v>1511</v>
      </c>
      <c r="L10">
        <v>1.59</v>
      </c>
      <c r="M10" t="s">
        <v>1518</v>
      </c>
      <c r="N10" s="13">
        <v>3624</v>
      </c>
      <c r="O10">
        <v>5</v>
      </c>
      <c r="P10" s="11">
        <f>Agridata[[#This Row],[Storage_Loss_%]]/100</f>
        <v>0.24480000000000002</v>
      </c>
      <c r="Q10" s="7">
        <v>24.48</v>
      </c>
      <c r="R10" s="13">
        <v>21201</v>
      </c>
      <c r="S10">
        <v>227</v>
      </c>
      <c r="T10" t="s">
        <v>1520</v>
      </c>
      <c r="U10" t="s">
        <v>1523</v>
      </c>
      <c r="V10" s="13">
        <v>2300007</v>
      </c>
      <c r="W10" s="7">
        <f>(Agridata[[#This Row],[Profit_After_Storage_Loss]]/Agridata[[#This Row],[Total_Revenue]])*100</f>
        <v>74.830230052627769</v>
      </c>
      <c r="X10">
        <f>(1-Agridata[[#This Row],[Transport_Cost_NGN]]/(Agridata[[#This Row],[Input_Cost_NGN]]+Agridata[[#This Row],[Final_Profit_NGN]]))*100</f>
        <v>99.843874396434956</v>
      </c>
      <c r="Y10" s="13">
        <f>Agridata[[#This Row],[Final_Profit_NGN]]*Agridata[[#This Row],[Storage_Loss_%]]</f>
        <v>56304171.359999999</v>
      </c>
      <c r="Z10" s="13">
        <f>Agridata[[#This Row],[Final_Profit_NGN]] * (1-Agridata[[#This Row],[Storage_Loss_%]]/100)</f>
        <v>1736965.2863999999</v>
      </c>
      <c r="AA10" s="13">
        <f>Agridata[[#This Row],[Final_Profit_NGN]]+Agridata[[#This Row],[Input_Cost_NGN]]</f>
        <v>2321208</v>
      </c>
    </row>
    <row r="11" spans="1:27" x14ac:dyDescent="0.35">
      <c r="A11" t="s">
        <v>30</v>
      </c>
      <c r="B11" t="s">
        <v>1470</v>
      </c>
      <c r="C11" t="s">
        <v>1482</v>
      </c>
      <c r="D11">
        <v>2024</v>
      </c>
      <c r="E11" t="s">
        <v>1501</v>
      </c>
      <c r="F11" t="s">
        <v>1507</v>
      </c>
      <c r="G11">
        <v>3.47</v>
      </c>
      <c r="H11">
        <v>5647</v>
      </c>
      <c r="I11">
        <v>4614</v>
      </c>
      <c r="J11">
        <v>3.6</v>
      </c>
      <c r="K11" t="s">
        <v>1513</v>
      </c>
      <c r="L11">
        <v>0.78</v>
      </c>
      <c r="M11" t="s">
        <v>1516</v>
      </c>
      <c r="N11" s="13">
        <v>200</v>
      </c>
      <c r="O11">
        <v>14</v>
      </c>
      <c r="P11" s="11">
        <f>Agridata[[#This Row],[Storage_Loss_%]]/100</f>
        <v>0.18289999999999998</v>
      </c>
      <c r="Q11" s="7">
        <v>18.29</v>
      </c>
      <c r="R11" s="13">
        <v>62533</v>
      </c>
      <c r="S11">
        <v>243</v>
      </c>
      <c r="T11" t="s">
        <v>1520</v>
      </c>
      <c r="U11" t="s">
        <v>1523</v>
      </c>
      <c r="V11" s="13">
        <v>1047257</v>
      </c>
      <c r="W11" s="7">
        <f>(Agridata[[#This Row],[Profit_After_Storage_Loss]]/Agridata[[#This Row],[Total_Revenue]])*100</f>
        <v>77.105911451716096</v>
      </c>
      <c r="X11">
        <f>(1-Agridata[[#This Row],[Transport_Cost_NGN]]/(Agridata[[#This Row],[Input_Cost_NGN]]+Agridata[[#This Row],[Final_Profit_NGN]]))*100</f>
        <v>99.981978572522735</v>
      </c>
      <c r="Y11" s="13">
        <f>Agridata[[#This Row],[Final_Profit_NGN]]*Agridata[[#This Row],[Storage_Loss_%]]</f>
        <v>19154330.529999997</v>
      </c>
      <c r="Z11" s="13">
        <f>Agridata[[#This Row],[Final_Profit_NGN]] * (1-Agridata[[#This Row],[Storage_Loss_%]]/100)</f>
        <v>855713.69469999999</v>
      </c>
      <c r="AA11" s="13">
        <f>Agridata[[#This Row],[Final_Profit_NGN]]+Agridata[[#This Row],[Input_Cost_NGN]]</f>
        <v>1109790</v>
      </c>
    </row>
    <row r="12" spans="1:27" x14ac:dyDescent="0.35">
      <c r="A12" t="s">
        <v>31</v>
      </c>
      <c r="B12" t="s">
        <v>1471</v>
      </c>
      <c r="C12" t="s">
        <v>1477</v>
      </c>
      <c r="D12">
        <v>2024</v>
      </c>
      <c r="E12" t="s">
        <v>1501</v>
      </c>
      <c r="F12" t="s">
        <v>1505</v>
      </c>
      <c r="G12">
        <v>1.1000000000000001</v>
      </c>
      <c r="H12">
        <v>15303</v>
      </c>
      <c r="I12">
        <v>11255</v>
      </c>
      <c r="J12">
        <v>3.8</v>
      </c>
      <c r="K12" t="s">
        <v>1512</v>
      </c>
      <c r="L12">
        <v>0.72</v>
      </c>
      <c r="M12" t="s">
        <v>1518</v>
      </c>
      <c r="N12" s="13">
        <v>787</v>
      </c>
      <c r="O12">
        <v>14</v>
      </c>
      <c r="P12" s="11">
        <f>Agridata[[#This Row],[Storage_Loss_%]]/100</f>
        <v>0.26450000000000001</v>
      </c>
      <c r="Q12" s="7">
        <v>26.45</v>
      </c>
      <c r="R12" s="13">
        <v>14046</v>
      </c>
      <c r="S12">
        <v>118</v>
      </c>
      <c r="T12" t="s">
        <v>1520</v>
      </c>
      <c r="U12" t="s">
        <v>1523</v>
      </c>
      <c r="V12" s="13">
        <v>1299977</v>
      </c>
      <c r="W12" s="7">
        <f>(Agridata[[#This Row],[Profit_After_Storage_Loss]]/Agridata[[#This Row],[Total_Revenue]])*100</f>
        <v>72.763801204392934</v>
      </c>
      <c r="X12">
        <f>(1-Agridata[[#This Row],[Transport_Cost_NGN]]/(Agridata[[#This Row],[Input_Cost_NGN]]+Agridata[[#This Row],[Final_Profit_NGN]]))*100</f>
        <v>99.940107593246083</v>
      </c>
      <c r="Y12" s="13">
        <f>Agridata[[#This Row],[Final_Profit_NGN]]*Agridata[[#This Row],[Storage_Loss_%]]</f>
        <v>34384391.649999999</v>
      </c>
      <c r="Z12" s="13">
        <f>Agridata[[#This Row],[Final_Profit_NGN]] * (1-Agridata[[#This Row],[Storage_Loss_%]]/100)</f>
        <v>956133.08350000007</v>
      </c>
      <c r="AA12" s="13">
        <f>Agridata[[#This Row],[Final_Profit_NGN]]+Agridata[[#This Row],[Input_Cost_NGN]]</f>
        <v>1314023</v>
      </c>
    </row>
    <row r="13" spans="1:27" x14ac:dyDescent="0.35">
      <c r="A13" t="s">
        <v>32</v>
      </c>
      <c r="B13" t="s">
        <v>1469</v>
      </c>
      <c r="C13" t="s">
        <v>1474</v>
      </c>
      <c r="D13">
        <v>2022</v>
      </c>
      <c r="E13" t="s">
        <v>1502</v>
      </c>
      <c r="F13" t="s">
        <v>1508</v>
      </c>
      <c r="G13">
        <v>0.92</v>
      </c>
      <c r="H13">
        <v>964</v>
      </c>
      <c r="I13">
        <v>385</v>
      </c>
      <c r="J13">
        <v>44.7</v>
      </c>
      <c r="K13" t="s">
        <v>1511</v>
      </c>
      <c r="L13">
        <v>1.93</v>
      </c>
      <c r="M13" t="s">
        <v>1516</v>
      </c>
      <c r="N13" s="13">
        <v>5193</v>
      </c>
      <c r="O13">
        <v>60</v>
      </c>
      <c r="P13" s="11">
        <f>Agridata[[#This Row],[Storage_Loss_%]]/100</f>
        <v>0.6</v>
      </c>
      <c r="Q13" s="7">
        <v>60</v>
      </c>
      <c r="R13" s="13">
        <v>8519</v>
      </c>
      <c r="S13">
        <v>196</v>
      </c>
      <c r="T13" t="s">
        <v>1520</v>
      </c>
      <c r="U13" t="s">
        <v>1522</v>
      </c>
      <c r="V13" s="13">
        <v>60994</v>
      </c>
      <c r="W13" s="7">
        <f>(Agridata[[#This Row],[Profit_After_Storage_Loss]]/Agridata[[#This Row],[Total_Revenue]])*100</f>
        <v>35.097895357702882</v>
      </c>
      <c r="X13">
        <f>(1-Agridata[[#This Row],[Transport_Cost_NGN]]/(Agridata[[#This Row],[Input_Cost_NGN]]+Agridata[[#This Row],[Final_Profit_NGN]]))*100</f>
        <v>92.529454922100911</v>
      </c>
      <c r="Y13" s="13">
        <f>Agridata[[#This Row],[Final_Profit_NGN]]*Agridata[[#This Row],[Storage_Loss_%]]</f>
        <v>3659640</v>
      </c>
      <c r="Z13" s="13">
        <f>Agridata[[#This Row],[Final_Profit_NGN]] * (1-Agridata[[#This Row],[Storage_Loss_%]]/100)</f>
        <v>24397.600000000002</v>
      </c>
      <c r="AA13" s="13">
        <f>Agridata[[#This Row],[Final_Profit_NGN]]+Agridata[[#This Row],[Input_Cost_NGN]]</f>
        <v>69513</v>
      </c>
    </row>
    <row r="14" spans="1:27" x14ac:dyDescent="0.35">
      <c r="A14" t="s">
        <v>33</v>
      </c>
      <c r="B14" t="s">
        <v>1471</v>
      </c>
      <c r="C14" t="s">
        <v>1477</v>
      </c>
      <c r="D14">
        <v>2023</v>
      </c>
      <c r="E14" t="s">
        <v>1501</v>
      </c>
      <c r="F14" t="s">
        <v>1509</v>
      </c>
      <c r="G14">
        <v>0.45</v>
      </c>
      <c r="H14">
        <v>4648</v>
      </c>
      <c r="I14">
        <v>3780</v>
      </c>
      <c r="J14">
        <v>57</v>
      </c>
      <c r="K14" t="s">
        <v>1513</v>
      </c>
      <c r="L14">
        <v>3.37</v>
      </c>
      <c r="M14" t="s">
        <v>1517</v>
      </c>
      <c r="N14" s="13">
        <v>2051</v>
      </c>
      <c r="O14">
        <v>1</v>
      </c>
      <c r="P14" s="11">
        <f>Agridata[[#This Row],[Storage_Loss_%]]/100</f>
        <v>0.18659999999999999</v>
      </c>
      <c r="Q14" s="7">
        <v>18.66</v>
      </c>
      <c r="R14" s="13">
        <v>15811</v>
      </c>
      <c r="S14">
        <v>318</v>
      </c>
      <c r="T14" t="s">
        <v>1520</v>
      </c>
      <c r="U14" t="s">
        <v>1522</v>
      </c>
      <c r="V14" s="13">
        <v>1172158</v>
      </c>
      <c r="W14" s="7">
        <f>(Agridata[[#This Row],[Profit_After_Storage_Loss]]/Agridata[[#This Row],[Total_Revenue]])*100</f>
        <v>80.257423990019944</v>
      </c>
      <c r="X14">
        <f>(1-Agridata[[#This Row],[Transport_Cost_NGN]]/(Agridata[[#This Row],[Input_Cost_NGN]]+Agridata[[#This Row],[Final_Profit_NGN]]))*100</f>
        <v>99.827352397242691</v>
      </c>
      <c r="Y14" s="13">
        <f>Agridata[[#This Row],[Final_Profit_NGN]]*Agridata[[#This Row],[Storage_Loss_%]]</f>
        <v>21872468.280000001</v>
      </c>
      <c r="Z14" s="13">
        <f>Agridata[[#This Row],[Final_Profit_NGN]] * (1-Agridata[[#This Row],[Storage_Loss_%]]/100)</f>
        <v>953433.31720000005</v>
      </c>
      <c r="AA14" s="13">
        <f>Agridata[[#This Row],[Final_Profit_NGN]]+Agridata[[#This Row],[Input_Cost_NGN]]</f>
        <v>1187969</v>
      </c>
    </row>
    <row r="15" spans="1:27" x14ac:dyDescent="0.35">
      <c r="A15" t="s">
        <v>34</v>
      </c>
      <c r="B15" t="s">
        <v>1469</v>
      </c>
      <c r="C15" t="s">
        <v>1480</v>
      </c>
      <c r="D15">
        <v>2023</v>
      </c>
      <c r="E15" t="s">
        <v>1501</v>
      </c>
      <c r="F15" t="s">
        <v>1507</v>
      </c>
      <c r="G15">
        <v>2.4300000000000002</v>
      </c>
      <c r="H15">
        <v>3531</v>
      </c>
      <c r="I15">
        <v>2948</v>
      </c>
      <c r="J15">
        <v>54.1</v>
      </c>
      <c r="K15" t="s">
        <v>1511</v>
      </c>
      <c r="L15">
        <v>1.63</v>
      </c>
      <c r="M15" t="s">
        <v>1516</v>
      </c>
      <c r="N15" s="13">
        <v>6615</v>
      </c>
      <c r="O15">
        <v>7</v>
      </c>
      <c r="P15" s="11">
        <f>Agridata[[#This Row],[Storage_Loss_%]]/100</f>
        <v>0.16489999999999999</v>
      </c>
      <c r="Q15" s="7">
        <v>16.489999999999998</v>
      </c>
      <c r="R15" s="13">
        <v>34863</v>
      </c>
      <c r="S15">
        <v>178</v>
      </c>
      <c r="T15" t="s">
        <v>1520</v>
      </c>
      <c r="U15" t="s">
        <v>1522</v>
      </c>
      <c r="V15" s="13">
        <v>478019</v>
      </c>
      <c r="W15" s="7">
        <f>(Agridata[[#This Row],[Profit_After_Storage_Loss]]/Agridata[[#This Row],[Total_Revenue]])*100</f>
        <v>77.833432816905244</v>
      </c>
      <c r="X15">
        <f>(1-Agridata[[#This Row],[Transport_Cost_NGN]]/(Agridata[[#This Row],[Input_Cost_NGN]]+Agridata[[#This Row],[Final_Profit_NGN]]))*100</f>
        <v>98.710229643465752</v>
      </c>
      <c r="Y15" s="13">
        <f>Agridata[[#This Row],[Final_Profit_NGN]]*Agridata[[#This Row],[Storage_Loss_%]]</f>
        <v>7882533.3099999996</v>
      </c>
      <c r="Z15" s="13">
        <f>Agridata[[#This Row],[Final_Profit_NGN]] * (1-Agridata[[#This Row],[Storage_Loss_%]]/100)</f>
        <v>399193.66689999995</v>
      </c>
      <c r="AA15" s="13">
        <f>Agridata[[#This Row],[Final_Profit_NGN]]+Agridata[[#This Row],[Input_Cost_NGN]]</f>
        <v>512882</v>
      </c>
    </row>
    <row r="16" spans="1:27" x14ac:dyDescent="0.35">
      <c r="A16" t="s">
        <v>35</v>
      </c>
      <c r="B16" t="s">
        <v>1471</v>
      </c>
      <c r="C16" t="s">
        <v>1483</v>
      </c>
      <c r="D16">
        <v>2023</v>
      </c>
      <c r="E16" t="s">
        <v>1501</v>
      </c>
      <c r="F16" t="s">
        <v>1504</v>
      </c>
      <c r="G16">
        <v>0.59</v>
      </c>
      <c r="H16">
        <v>6280</v>
      </c>
      <c r="I16">
        <v>5088</v>
      </c>
      <c r="J16">
        <v>12.9</v>
      </c>
      <c r="K16" t="s">
        <v>1513</v>
      </c>
      <c r="L16">
        <v>1.52</v>
      </c>
      <c r="M16" t="s">
        <v>1516</v>
      </c>
      <c r="N16" s="13">
        <v>416</v>
      </c>
      <c r="O16">
        <v>4</v>
      </c>
      <c r="P16" s="11">
        <f>Agridata[[#This Row],[Storage_Loss_%]]/100</f>
        <v>0.18969999999999998</v>
      </c>
      <c r="Q16" s="7">
        <v>18.97</v>
      </c>
      <c r="R16" s="13">
        <v>11178</v>
      </c>
      <c r="S16">
        <v>227</v>
      </c>
      <c r="T16" t="s">
        <v>1521</v>
      </c>
      <c r="U16" t="s">
        <v>1523</v>
      </c>
      <c r="V16" s="13">
        <v>1131833</v>
      </c>
      <c r="W16" s="7">
        <f>(Agridata[[#This Row],[Profit_After_Storage_Loss]]/Agridata[[#This Row],[Total_Revenue]])*100</f>
        <v>80.237572508051102</v>
      </c>
      <c r="X16">
        <f>(1-Agridata[[#This Row],[Transport_Cost_NGN]]/(Agridata[[#This Row],[Input_Cost_NGN]]+Agridata[[#This Row],[Final_Profit_NGN]]))*100</f>
        <v>99.963604899690381</v>
      </c>
      <c r="Y16" s="13">
        <f>Agridata[[#This Row],[Final_Profit_NGN]]*Agridata[[#This Row],[Storage_Loss_%]]</f>
        <v>21470872.009999998</v>
      </c>
      <c r="Z16" s="13">
        <f>Agridata[[#This Row],[Final_Profit_NGN]] * (1-Agridata[[#This Row],[Storage_Loss_%]]/100)</f>
        <v>917124.27989999996</v>
      </c>
      <c r="AA16" s="13">
        <f>Agridata[[#This Row],[Final_Profit_NGN]]+Agridata[[#This Row],[Input_Cost_NGN]]</f>
        <v>1143011</v>
      </c>
    </row>
    <row r="17" spans="1:27" x14ac:dyDescent="0.35">
      <c r="A17" t="s">
        <v>36</v>
      </c>
      <c r="B17" t="s">
        <v>1473</v>
      </c>
      <c r="C17" t="s">
        <v>1484</v>
      </c>
      <c r="D17">
        <v>2025</v>
      </c>
      <c r="E17" t="s">
        <v>1502</v>
      </c>
      <c r="F17" t="s">
        <v>1509</v>
      </c>
      <c r="G17">
        <v>1.2</v>
      </c>
      <c r="H17">
        <v>12048</v>
      </c>
      <c r="I17">
        <v>9596</v>
      </c>
      <c r="J17">
        <v>3.1</v>
      </c>
      <c r="K17" t="s">
        <v>1513</v>
      </c>
      <c r="L17">
        <v>0.25</v>
      </c>
      <c r="M17" t="s">
        <v>1517</v>
      </c>
      <c r="N17" s="13">
        <v>200</v>
      </c>
      <c r="O17">
        <v>4</v>
      </c>
      <c r="P17" s="11">
        <f>Agridata[[#This Row],[Storage_Loss_%]]/100</f>
        <v>0.20350000000000001</v>
      </c>
      <c r="Q17" s="7">
        <v>20.350000000000001</v>
      </c>
      <c r="R17" s="13">
        <v>20412</v>
      </c>
      <c r="S17">
        <v>344</v>
      </c>
      <c r="T17" t="s">
        <v>1520</v>
      </c>
      <c r="U17" t="s">
        <v>1523</v>
      </c>
      <c r="V17" s="13">
        <v>3247402</v>
      </c>
      <c r="W17" s="7">
        <f>(Agridata[[#This Row],[Profit_After_Storage_Loss]]/Agridata[[#This Row],[Total_Revenue]])*100</f>
        <v>79.152476028317395</v>
      </c>
      <c r="X17">
        <f>(1-Agridata[[#This Row],[Transport_Cost_NGN]]/(Agridata[[#This Row],[Input_Cost_NGN]]+Agridata[[#This Row],[Final_Profit_NGN]]))*100</f>
        <v>99.993879700619431</v>
      </c>
      <c r="Y17" s="13">
        <f>Agridata[[#This Row],[Final_Profit_NGN]]*Agridata[[#This Row],[Storage_Loss_%]]</f>
        <v>66084630.700000003</v>
      </c>
      <c r="Z17" s="13">
        <f>Agridata[[#This Row],[Final_Profit_NGN]] * (1-Agridata[[#This Row],[Storage_Loss_%]]/100)</f>
        <v>2586555.693</v>
      </c>
      <c r="AA17" s="13">
        <f>Agridata[[#This Row],[Final_Profit_NGN]]+Agridata[[#This Row],[Input_Cost_NGN]]</f>
        <v>3267814</v>
      </c>
    </row>
    <row r="18" spans="1:27" x14ac:dyDescent="0.35">
      <c r="A18" t="s">
        <v>37</v>
      </c>
      <c r="B18" t="s">
        <v>1469</v>
      </c>
      <c r="C18" t="s">
        <v>1481</v>
      </c>
      <c r="D18">
        <v>2024</v>
      </c>
      <c r="E18" t="s">
        <v>1502</v>
      </c>
      <c r="F18" t="s">
        <v>1504</v>
      </c>
      <c r="G18">
        <v>0.45</v>
      </c>
      <c r="H18">
        <v>3332</v>
      </c>
      <c r="I18">
        <v>2602</v>
      </c>
      <c r="J18">
        <v>116.9</v>
      </c>
      <c r="K18" t="s">
        <v>1511</v>
      </c>
      <c r="L18">
        <v>4.9000000000000004</v>
      </c>
      <c r="M18" t="s">
        <v>1517</v>
      </c>
      <c r="N18" s="13">
        <v>13962</v>
      </c>
      <c r="O18">
        <v>1</v>
      </c>
      <c r="P18" s="11">
        <f>Agridata[[#This Row],[Storage_Loss_%]]/100</f>
        <v>0.21899999999999997</v>
      </c>
      <c r="Q18" s="7">
        <v>21.9</v>
      </c>
      <c r="R18" s="13">
        <v>6582</v>
      </c>
      <c r="S18">
        <v>285</v>
      </c>
      <c r="T18" t="s">
        <v>1521</v>
      </c>
      <c r="U18" t="s">
        <v>1523</v>
      </c>
      <c r="V18" s="13">
        <v>713611</v>
      </c>
      <c r="W18" s="7">
        <f>(Agridata[[#This Row],[Profit_After_Storage_Loss]]/Agridata[[#This Row],[Total_Revenue]])*100</f>
        <v>77.386227164107396</v>
      </c>
      <c r="X18">
        <f>(1-Agridata[[#This Row],[Transport_Cost_NGN]]/(Agridata[[#This Row],[Input_Cost_NGN]]+Agridata[[#This Row],[Final_Profit_NGN]]))*100</f>
        <v>98.061352998432355</v>
      </c>
      <c r="Y18" s="13">
        <f>Agridata[[#This Row],[Final_Profit_NGN]]*Agridata[[#This Row],[Storage_Loss_%]]</f>
        <v>15628080.899999999</v>
      </c>
      <c r="Z18" s="13">
        <f>Agridata[[#This Row],[Final_Profit_NGN]] * (1-Agridata[[#This Row],[Storage_Loss_%]]/100)</f>
        <v>557330.19099999999</v>
      </c>
      <c r="AA18" s="13">
        <f>Agridata[[#This Row],[Final_Profit_NGN]]+Agridata[[#This Row],[Input_Cost_NGN]]</f>
        <v>720193</v>
      </c>
    </row>
    <row r="19" spans="1:27" x14ac:dyDescent="0.35">
      <c r="A19" t="s">
        <v>38</v>
      </c>
      <c r="B19" t="s">
        <v>1470</v>
      </c>
      <c r="C19" t="s">
        <v>1485</v>
      </c>
      <c r="D19">
        <v>2023</v>
      </c>
      <c r="E19" t="s">
        <v>1501</v>
      </c>
      <c r="F19" t="s">
        <v>1506</v>
      </c>
      <c r="G19">
        <v>1.19</v>
      </c>
      <c r="H19">
        <v>2249</v>
      </c>
      <c r="I19">
        <v>1463</v>
      </c>
      <c r="J19">
        <v>2.7</v>
      </c>
      <c r="K19" t="s">
        <v>1513</v>
      </c>
      <c r="L19">
        <v>0.34</v>
      </c>
      <c r="M19" t="s">
        <v>1516</v>
      </c>
      <c r="N19" s="13">
        <v>200</v>
      </c>
      <c r="O19">
        <v>30</v>
      </c>
      <c r="P19" s="11">
        <f>Agridata[[#This Row],[Storage_Loss_%]]/100</f>
        <v>0.3493</v>
      </c>
      <c r="Q19" s="7">
        <v>34.93</v>
      </c>
      <c r="R19" s="13">
        <v>17768</v>
      </c>
      <c r="S19">
        <v>339</v>
      </c>
      <c r="T19" t="s">
        <v>1521</v>
      </c>
      <c r="U19" t="s">
        <v>1522</v>
      </c>
      <c r="V19" s="13">
        <v>473030</v>
      </c>
      <c r="W19" s="7">
        <f>(Agridata[[#This Row],[Profit_After_Storage_Loss]]/Agridata[[#This Row],[Total_Revenue]])*100</f>
        <v>62.714318518005371</v>
      </c>
      <c r="X19">
        <f>(1-Agridata[[#This Row],[Transport_Cost_NGN]]/(Agridata[[#This Row],[Input_Cost_NGN]]+Agridata[[#This Row],[Final_Profit_NGN]]))*100</f>
        <v>99.959250037693721</v>
      </c>
      <c r="Y19" s="13">
        <f>Agridata[[#This Row],[Final_Profit_NGN]]*Agridata[[#This Row],[Storage_Loss_%]]</f>
        <v>16522937.9</v>
      </c>
      <c r="Z19" s="13">
        <f>Agridata[[#This Row],[Final_Profit_NGN]] * (1-Agridata[[#This Row],[Storage_Loss_%]]/100)</f>
        <v>307800.62100000004</v>
      </c>
      <c r="AA19" s="13">
        <f>Agridata[[#This Row],[Final_Profit_NGN]]+Agridata[[#This Row],[Input_Cost_NGN]]</f>
        <v>490798</v>
      </c>
    </row>
    <row r="20" spans="1:27" x14ac:dyDescent="0.35">
      <c r="A20" t="s">
        <v>39</v>
      </c>
      <c r="B20" t="s">
        <v>1471</v>
      </c>
      <c r="C20" t="s">
        <v>1486</v>
      </c>
      <c r="D20">
        <v>2025</v>
      </c>
      <c r="E20" t="s">
        <v>1501</v>
      </c>
      <c r="F20" t="s">
        <v>1504</v>
      </c>
      <c r="G20">
        <v>1.45</v>
      </c>
      <c r="H20">
        <v>15403</v>
      </c>
      <c r="I20">
        <v>12276</v>
      </c>
      <c r="J20">
        <v>5.0999999999999996</v>
      </c>
      <c r="K20" t="s">
        <v>1513</v>
      </c>
      <c r="L20">
        <v>1.38</v>
      </c>
      <c r="M20" t="s">
        <v>1516</v>
      </c>
      <c r="N20" s="13">
        <v>200</v>
      </c>
      <c r="O20">
        <v>4</v>
      </c>
      <c r="P20" s="11">
        <f>Agridata[[#This Row],[Storage_Loss_%]]/100</f>
        <v>0.20300000000000001</v>
      </c>
      <c r="Q20" s="7">
        <v>20.3</v>
      </c>
      <c r="R20" s="13">
        <v>21202</v>
      </c>
      <c r="S20">
        <v>266</v>
      </c>
      <c r="T20" t="s">
        <v>1519</v>
      </c>
      <c r="U20" t="s">
        <v>1522</v>
      </c>
      <c r="V20" s="13">
        <v>3211360</v>
      </c>
      <c r="W20" s="7">
        <f>(Agridata[[#This Row],[Profit_After_Storage_Loss]]/Agridata[[#This Row],[Total_Revenue]])*100</f>
        <v>79.17725692500251</v>
      </c>
      <c r="X20">
        <f>(1-Agridata[[#This Row],[Transport_Cost_NGN]]/(Agridata[[#This Row],[Input_Cost_NGN]]+Agridata[[#This Row],[Final_Profit_NGN]]))*100</f>
        <v>99.993812957029121</v>
      </c>
      <c r="Y20" s="13">
        <f>Agridata[[#This Row],[Final_Profit_NGN]]*Agridata[[#This Row],[Storage_Loss_%]]</f>
        <v>65190608</v>
      </c>
      <c r="Z20" s="13">
        <f>Agridata[[#This Row],[Final_Profit_NGN]] * (1-Agridata[[#This Row],[Storage_Loss_%]]/100)</f>
        <v>2559453.92</v>
      </c>
      <c r="AA20" s="13">
        <f>Agridata[[#This Row],[Final_Profit_NGN]]+Agridata[[#This Row],[Input_Cost_NGN]]</f>
        <v>3232562</v>
      </c>
    </row>
    <row r="21" spans="1:27" x14ac:dyDescent="0.35">
      <c r="A21" t="s">
        <v>40</v>
      </c>
      <c r="B21" t="s">
        <v>1470</v>
      </c>
      <c r="C21" t="s">
        <v>1476</v>
      </c>
      <c r="D21">
        <v>2025</v>
      </c>
      <c r="E21" t="s">
        <v>1501</v>
      </c>
      <c r="F21" t="s">
        <v>1505</v>
      </c>
      <c r="G21">
        <v>1.48</v>
      </c>
      <c r="H21">
        <v>17202</v>
      </c>
      <c r="I21">
        <v>6880</v>
      </c>
      <c r="J21">
        <v>23.6</v>
      </c>
      <c r="K21" t="s">
        <v>1514</v>
      </c>
      <c r="L21">
        <v>2.5499999999999998</v>
      </c>
      <c r="M21" t="s">
        <v>1517</v>
      </c>
      <c r="N21" s="13">
        <v>4341</v>
      </c>
      <c r="O21">
        <v>60</v>
      </c>
      <c r="P21" s="11">
        <f>Agridata[[#This Row],[Storage_Loss_%]]/100</f>
        <v>0.6</v>
      </c>
      <c r="Q21" s="7">
        <v>60</v>
      </c>
      <c r="R21" s="13">
        <v>13141</v>
      </c>
      <c r="S21">
        <v>108</v>
      </c>
      <c r="T21" t="s">
        <v>1520</v>
      </c>
      <c r="U21" t="s">
        <v>1522</v>
      </c>
      <c r="V21" s="13">
        <v>718128</v>
      </c>
      <c r="W21" s="7">
        <f>(Agridata[[#This Row],[Profit_After_Storage_Loss]]/Agridata[[#This Row],[Total_Revenue]])*100</f>
        <v>39.281194745025431</v>
      </c>
      <c r="X21">
        <f>(1-Agridata[[#This Row],[Transport_Cost_NGN]]/(Agridata[[#This Row],[Input_Cost_NGN]]+Agridata[[#This Row],[Final_Profit_NGN]]))*100</f>
        <v>99.406374398477169</v>
      </c>
      <c r="Y21" s="13">
        <f>Agridata[[#This Row],[Final_Profit_NGN]]*Agridata[[#This Row],[Storage_Loss_%]]</f>
        <v>43087680</v>
      </c>
      <c r="Z21" s="13">
        <f>Agridata[[#This Row],[Final_Profit_NGN]] * (1-Agridata[[#This Row],[Storage_Loss_%]]/100)</f>
        <v>287251.20000000001</v>
      </c>
      <c r="AA21" s="13">
        <f>Agridata[[#This Row],[Final_Profit_NGN]]+Agridata[[#This Row],[Input_Cost_NGN]]</f>
        <v>731269</v>
      </c>
    </row>
    <row r="22" spans="1:27" x14ac:dyDescent="0.35">
      <c r="A22" t="s">
        <v>41</v>
      </c>
      <c r="B22" t="s">
        <v>1472</v>
      </c>
      <c r="C22" t="s">
        <v>1487</v>
      </c>
      <c r="D22">
        <v>2025</v>
      </c>
      <c r="E22" t="s">
        <v>1501</v>
      </c>
      <c r="F22" t="s">
        <v>1504</v>
      </c>
      <c r="G22">
        <v>1.53</v>
      </c>
      <c r="H22">
        <v>14320</v>
      </c>
      <c r="I22">
        <v>10707</v>
      </c>
      <c r="J22">
        <v>39.200000000000003</v>
      </c>
      <c r="K22" t="s">
        <v>1512</v>
      </c>
      <c r="L22">
        <v>2</v>
      </c>
      <c r="M22" t="s">
        <v>1516</v>
      </c>
      <c r="N22" s="13">
        <v>9556</v>
      </c>
      <c r="O22">
        <v>3</v>
      </c>
      <c r="P22" s="11">
        <f>Agridata[[#This Row],[Storage_Loss_%]]/100</f>
        <v>0.25230000000000002</v>
      </c>
      <c r="Q22" s="7">
        <v>25.23</v>
      </c>
      <c r="R22" s="13">
        <v>26135</v>
      </c>
      <c r="S22">
        <v>326</v>
      </c>
      <c r="T22" t="s">
        <v>1521</v>
      </c>
      <c r="U22" t="s">
        <v>1523</v>
      </c>
      <c r="V22" s="13">
        <v>3419887</v>
      </c>
      <c r="W22" s="7">
        <f>(Agridata[[#This Row],[Profit_After_Storage_Loss]]/Agridata[[#This Row],[Total_Revenue]])*100</f>
        <v>74.202936310331154</v>
      </c>
      <c r="X22">
        <f>(1-Agridata[[#This Row],[Transport_Cost_NGN]]/(Agridata[[#This Row],[Input_Cost_NGN]]+Agridata[[#This Row],[Final_Profit_NGN]]))*100</f>
        <v>99.722694747741016</v>
      </c>
      <c r="Y22" s="13">
        <f>Agridata[[#This Row],[Final_Profit_NGN]]*Agridata[[#This Row],[Storage_Loss_%]]</f>
        <v>86283749.010000005</v>
      </c>
      <c r="Z22" s="13">
        <f>Agridata[[#This Row],[Final_Profit_NGN]] * (1-Agridata[[#This Row],[Storage_Loss_%]]/100)</f>
        <v>2557049.5098999999</v>
      </c>
      <c r="AA22" s="13">
        <f>Agridata[[#This Row],[Final_Profit_NGN]]+Agridata[[#This Row],[Input_Cost_NGN]]</f>
        <v>3446022</v>
      </c>
    </row>
    <row r="23" spans="1:27" x14ac:dyDescent="0.35">
      <c r="A23" t="s">
        <v>42</v>
      </c>
      <c r="B23" t="s">
        <v>1472</v>
      </c>
      <c r="C23" t="s">
        <v>1479</v>
      </c>
      <c r="D23">
        <v>2025</v>
      </c>
      <c r="E23" t="s">
        <v>1502</v>
      </c>
      <c r="F23" t="s">
        <v>1507</v>
      </c>
      <c r="G23">
        <v>0.4</v>
      </c>
      <c r="H23">
        <v>739</v>
      </c>
      <c r="I23">
        <v>623</v>
      </c>
      <c r="J23">
        <v>8.6999999999999993</v>
      </c>
      <c r="K23" t="s">
        <v>1513</v>
      </c>
      <c r="L23">
        <v>0.92</v>
      </c>
      <c r="M23" t="s">
        <v>1516</v>
      </c>
      <c r="N23" s="13">
        <v>316</v>
      </c>
      <c r="O23">
        <v>7</v>
      </c>
      <c r="P23" s="11">
        <f>Agridata[[#This Row],[Storage_Loss_%]]/100</f>
        <v>0.15659999999999999</v>
      </c>
      <c r="Q23" s="7">
        <v>15.66</v>
      </c>
      <c r="R23" s="13">
        <v>4731</v>
      </c>
      <c r="S23">
        <v>311</v>
      </c>
      <c r="T23" t="s">
        <v>1520</v>
      </c>
      <c r="U23" t="s">
        <v>1522</v>
      </c>
      <c r="V23" s="13">
        <v>186769</v>
      </c>
      <c r="W23" s="7">
        <f>(Agridata[[#This Row],[Profit_After_Storage_Loss]]/Agridata[[#This Row],[Total_Revenue]])*100</f>
        <v>82.256383603133159</v>
      </c>
      <c r="X23">
        <f>(1-Agridata[[#This Row],[Transport_Cost_NGN]]/(Agridata[[#This Row],[Input_Cost_NGN]]+Agridata[[#This Row],[Final_Profit_NGN]]))*100</f>
        <v>99.834986945169717</v>
      </c>
      <c r="Y23" s="13">
        <f>Agridata[[#This Row],[Final_Profit_NGN]]*Agridata[[#This Row],[Storage_Loss_%]]</f>
        <v>2924802.54</v>
      </c>
      <c r="Z23" s="13">
        <f>Agridata[[#This Row],[Final_Profit_NGN]] * (1-Agridata[[#This Row],[Storage_Loss_%]]/100)</f>
        <v>157520.97460000002</v>
      </c>
      <c r="AA23" s="13">
        <f>Agridata[[#This Row],[Final_Profit_NGN]]+Agridata[[#This Row],[Input_Cost_NGN]]</f>
        <v>191500</v>
      </c>
    </row>
    <row r="24" spans="1:27" x14ac:dyDescent="0.35">
      <c r="A24" t="s">
        <v>43</v>
      </c>
      <c r="B24" t="s">
        <v>1472</v>
      </c>
      <c r="C24" t="s">
        <v>1488</v>
      </c>
      <c r="D24">
        <v>2024</v>
      </c>
      <c r="E24" t="s">
        <v>1501</v>
      </c>
      <c r="F24" t="s">
        <v>1505</v>
      </c>
      <c r="G24">
        <v>1.66</v>
      </c>
      <c r="H24">
        <v>22029</v>
      </c>
      <c r="I24">
        <v>17739</v>
      </c>
      <c r="J24">
        <v>11.2</v>
      </c>
      <c r="K24" t="s">
        <v>1512</v>
      </c>
      <c r="L24">
        <v>1.08</v>
      </c>
      <c r="M24" t="s">
        <v>1518</v>
      </c>
      <c r="N24" s="13">
        <v>3070</v>
      </c>
      <c r="O24">
        <v>14</v>
      </c>
      <c r="P24" s="11">
        <f>Agridata[[#This Row],[Storage_Loss_%]]/100</f>
        <v>0.19469999999999998</v>
      </c>
      <c r="Q24" s="7">
        <v>19.47</v>
      </c>
      <c r="R24" s="13">
        <v>15577</v>
      </c>
      <c r="S24">
        <v>116</v>
      </c>
      <c r="T24" t="s">
        <v>1519</v>
      </c>
      <c r="U24" t="s">
        <v>1522</v>
      </c>
      <c r="V24" s="13">
        <v>2018500</v>
      </c>
      <c r="W24" s="7">
        <f>(Agridata[[#This Row],[Profit_After_Storage_Loss]]/Agridata[[#This Row],[Total_Revenue]])*100</f>
        <v>79.913299742340143</v>
      </c>
      <c r="X24">
        <f>(1-Agridata[[#This Row],[Transport_Cost_NGN]]/(Agridata[[#This Row],[Input_Cost_NGN]]+Agridata[[#This Row],[Final_Profit_NGN]]))*100</f>
        <v>99.849071593651573</v>
      </c>
      <c r="Y24" s="13">
        <f>Agridata[[#This Row],[Final_Profit_NGN]]*Agridata[[#This Row],[Storage_Loss_%]]</f>
        <v>39300195</v>
      </c>
      <c r="Z24" s="13">
        <f>Agridata[[#This Row],[Final_Profit_NGN]] * (1-Agridata[[#This Row],[Storage_Loss_%]]/100)</f>
        <v>1625498.05</v>
      </c>
      <c r="AA24" s="13">
        <f>Agridata[[#This Row],[Final_Profit_NGN]]+Agridata[[#This Row],[Input_Cost_NGN]]</f>
        <v>2034077</v>
      </c>
    </row>
    <row r="25" spans="1:27" x14ac:dyDescent="0.35">
      <c r="A25" t="s">
        <v>44</v>
      </c>
      <c r="B25" t="s">
        <v>1473</v>
      </c>
      <c r="C25" t="s">
        <v>1484</v>
      </c>
      <c r="D25">
        <v>2021</v>
      </c>
      <c r="E25" t="s">
        <v>1502</v>
      </c>
      <c r="F25" t="s">
        <v>1508</v>
      </c>
      <c r="G25">
        <v>0.82</v>
      </c>
      <c r="H25">
        <v>1062</v>
      </c>
      <c r="I25">
        <v>630</v>
      </c>
      <c r="J25">
        <v>13</v>
      </c>
      <c r="K25" t="s">
        <v>1512</v>
      </c>
      <c r="L25">
        <v>0.47</v>
      </c>
      <c r="M25" t="s">
        <v>1518</v>
      </c>
      <c r="N25" s="13">
        <v>3302</v>
      </c>
      <c r="O25">
        <v>30</v>
      </c>
      <c r="P25" s="11">
        <f>Agridata[[#This Row],[Storage_Loss_%]]/100</f>
        <v>0.40630000000000005</v>
      </c>
      <c r="Q25" s="7">
        <v>40.630000000000003</v>
      </c>
      <c r="R25" s="13">
        <v>13032</v>
      </c>
      <c r="S25">
        <v>207</v>
      </c>
      <c r="T25" t="s">
        <v>1519</v>
      </c>
      <c r="U25" t="s">
        <v>1523</v>
      </c>
      <c r="V25" s="13">
        <v>112772</v>
      </c>
      <c r="W25" s="7">
        <f>(Agridata[[#This Row],[Profit_After_Storage_Loss]]/Agridata[[#This Row],[Total_Revenue]])*100</f>
        <v>53.219878859177761</v>
      </c>
      <c r="X25">
        <f>(1-Agridata[[#This Row],[Transport_Cost_NGN]]/(Agridata[[#This Row],[Input_Cost_NGN]]+Agridata[[#This Row],[Final_Profit_NGN]]))*100</f>
        <v>97.375282184986162</v>
      </c>
      <c r="Y25" s="13">
        <f>Agridata[[#This Row],[Final_Profit_NGN]]*Agridata[[#This Row],[Storage_Loss_%]]</f>
        <v>4581926.3600000003</v>
      </c>
      <c r="Z25" s="13">
        <f>Agridata[[#This Row],[Final_Profit_NGN]] * (1-Agridata[[#This Row],[Storage_Loss_%]]/100)</f>
        <v>66952.736399999994</v>
      </c>
      <c r="AA25" s="13">
        <f>Agridata[[#This Row],[Final_Profit_NGN]]+Agridata[[#This Row],[Input_Cost_NGN]]</f>
        <v>125804</v>
      </c>
    </row>
    <row r="26" spans="1:27" x14ac:dyDescent="0.35">
      <c r="A26" t="s">
        <v>45</v>
      </c>
      <c r="B26" t="s">
        <v>1470</v>
      </c>
      <c r="C26" t="s">
        <v>1485</v>
      </c>
      <c r="D26">
        <v>2022</v>
      </c>
      <c r="E26" t="s">
        <v>1502</v>
      </c>
      <c r="F26" t="s">
        <v>1509</v>
      </c>
      <c r="G26">
        <v>2.98</v>
      </c>
      <c r="H26">
        <v>26712</v>
      </c>
      <c r="I26">
        <v>21187</v>
      </c>
      <c r="J26">
        <v>8.6999999999999993</v>
      </c>
      <c r="K26" t="s">
        <v>1512</v>
      </c>
      <c r="L26">
        <v>0.5</v>
      </c>
      <c r="M26" t="s">
        <v>1517</v>
      </c>
      <c r="N26" s="13">
        <v>2173</v>
      </c>
      <c r="O26">
        <v>2</v>
      </c>
      <c r="P26" s="11">
        <f>Agridata[[#This Row],[Storage_Loss_%]]/100</f>
        <v>0.20679999999999998</v>
      </c>
      <c r="Q26" s="7">
        <v>20.68</v>
      </c>
      <c r="R26" s="13">
        <v>78528</v>
      </c>
      <c r="S26">
        <v>369</v>
      </c>
      <c r="T26" t="s">
        <v>1520</v>
      </c>
      <c r="U26" t="s">
        <v>1523</v>
      </c>
      <c r="V26" s="13">
        <v>7659122</v>
      </c>
      <c r="W26" s="7">
        <f>(Agridata[[#This Row],[Profit_After_Storage_Loss]]/Agridata[[#This Row],[Total_Revenue]])*100</f>
        <v>78.514995772618306</v>
      </c>
      <c r="X26">
        <f>(1-Agridata[[#This Row],[Transport_Cost_NGN]]/(Agridata[[#This Row],[Input_Cost_NGN]]+Agridata[[#This Row],[Final_Profit_NGN]]))*100</f>
        <v>99.971916537966948</v>
      </c>
      <c r="Y26" s="13">
        <f>Agridata[[#This Row],[Final_Profit_NGN]]*Agridata[[#This Row],[Storage_Loss_%]]</f>
        <v>158390642.96000001</v>
      </c>
      <c r="Z26" s="13">
        <f>Agridata[[#This Row],[Final_Profit_NGN]] * (1-Agridata[[#This Row],[Storage_Loss_%]]/100)</f>
        <v>6075215.5704000005</v>
      </c>
      <c r="AA26" s="13">
        <f>Agridata[[#This Row],[Final_Profit_NGN]]+Agridata[[#This Row],[Input_Cost_NGN]]</f>
        <v>7737650</v>
      </c>
    </row>
    <row r="27" spans="1:27" x14ac:dyDescent="0.35">
      <c r="A27" t="s">
        <v>46</v>
      </c>
      <c r="B27" t="s">
        <v>1471</v>
      </c>
      <c r="C27" t="s">
        <v>1483</v>
      </c>
      <c r="D27">
        <v>2025</v>
      </c>
      <c r="E27" t="s">
        <v>1501</v>
      </c>
      <c r="F27" t="s">
        <v>1509</v>
      </c>
      <c r="G27">
        <v>4.3099999999999996</v>
      </c>
      <c r="H27">
        <v>49803</v>
      </c>
      <c r="I27">
        <v>41824</v>
      </c>
      <c r="J27">
        <v>49.6</v>
      </c>
      <c r="K27" t="s">
        <v>1511</v>
      </c>
      <c r="L27">
        <v>2.19</v>
      </c>
      <c r="M27" t="s">
        <v>1518</v>
      </c>
      <c r="N27" s="13">
        <v>5818</v>
      </c>
      <c r="O27">
        <v>1</v>
      </c>
      <c r="P27" s="11">
        <f>Agridata[[#This Row],[Storage_Loss_%]]/100</f>
        <v>0.16020000000000001</v>
      </c>
      <c r="Q27" s="7">
        <v>16.02</v>
      </c>
      <c r="R27" s="13">
        <v>101298</v>
      </c>
      <c r="S27">
        <v>364</v>
      </c>
      <c r="T27" t="s">
        <v>1521</v>
      </c>
      <c r="U27" t="s">
        <v>1523</v>
      </c>
      <c r="V27" s="13">
        <v>14964581</v>
      </c>
      <c r="W27" s="7">
        <f>(Agridata[[#This Row],[Profit_After_Storage_Loss]]/Agridata[[#This Row],[Total_Revenue]])*100</f>
        <v>83.415346185907907</v>
      </c>
      <c r="X27">
        <f>(1-Agridata[[#This Row],[Transport_Cost_NGN]]/(Agridata[[#This Row],[Input_Cost_NGN]]+Agridata[[#This Row],[Final_Profit_NGN]]))*100</f>
        <v>99.961382936899994</v>
      </c>
      <c r="Y27" s="13">
        <f>Agridata[[#This Row],[Final_Profit_NGN]]*Agridata[[#This Row],[Storage_Loss_%]]</f>
        <v>239732587.62</v>
      </c>
      <c r="Z27" s="13">
        <f>Agridata[[#This Row],[Final_Profit_NGN]] * (1-Agridata[[#This Row],[Storage_Loss_%]]/100)</f>
        <v>12567255.1238</v>
      </c>
      <c r="AA27" s="13">
        <f>Agridata[[#This Row],[Final_Profit_NGN]]+Agridata[[#This Row],[Input_Cost_NGN]]</f>
        <v>15065879</v>
      </c>
    </row>
    <row r="28" spans="1:27" x14ac:dyDescent="0.35">
      <c r="A28" t="s">
        <v>47</v>
      </c>
      <c r="B28" t="s">
        <v>1472</v>
      </c>
      <c r="C28" t="s">
        <v>1489</v>
      </c>
      <c r="D28">
        <v>2021</v>
      </c>
      <c r="E28" t="s">
        <v>1502</v>
      </c>
      <c r="F28" t="s">
        <v>1503</v>
      </c>
      <c r="G28">
        <v>8.58</v>
      </c>
      <c r="H28">
        <v>60597</v>
      </c>
      <c r="I28">
        <v>50501</v>
      </c>
      <c r="J28">
        <v>39.6</v>
      </c>
      <c r="K28" t="s">
        <v>1512</v>
      </c>
      <c r="L28">
        <v>1.41</v>
      </c>
      <c r="M28" t="s">
        <v>1516</v>
      </c>
      <c r="N28" s="13">
        <v>11568</v>
      </c>
      <c r="O28">
        <v>7</v>
      </c>
      <c r="P28" s="11">
        <f>Agridata[[#This Row],[Storage_Loss_%]]/100</f>
        <v>0.1666</v>
      </c>
      <c r="Q28" s="7">
        <v>16.66</v>
      </c>
      <c r="R28" s="13">
        <v>110472</v>
      </c>
      <c r="S28">
        <v>267</v>
      </c>
      <c r="T28" t="s">
        <v>1520</v>
      </c>
      <c r="U28" t="s">
        <v>1523</v>
      </c>
      <c r="V28" s="13">
        <v>13226890</v>
      </c>
      <c r="W28" s="7">
        <f>(Agridata[[#This Row],[Profit_After_Storage_Loss]]/Agridata[[#This Row],[Total_Revenue]])*100</f>
        <v>82.649703337136685</v>
      </c>
      <c r="X28">
        <f>(1-Agridata[[#This Row],[Transport_Cost_NGN]]/(Agridata[[#This Row],[Input_Cost_NGN]]+Agridata[[#This Row],[Final_Profit_NGN]]))*100</f>
        <v>99.913266206615674</v>
      </c>
      <c r="Y28" s="13">
        <f>Agridata[[#This Row],[Final_Profit_NGN]]*Agridata[[#This Row],[Storage_Loss_%]]</f>
        <v>220359987.40000001</v>
      </c>
      <c r="Z28" s="13">
        <f>Agridata[[#This Row],[Final_Profit_NGN]] * (1-Agridata[[#This Row],[Storage_Loss_%]]/100)</f>
        <v>11023290.126</v>
      </c>
      <c r="AA28" s="13">
        <f>Agridata[[#This Row],[Final_Profit_NGN]]+Agridata[[#This Row],[Input_Cost_NGN]]</f>
        <v>13337362</v>
      </c>
    </row>
    <row r="29" spans="1:27" x14ac:dyDescent="0.35">
      <c r="A29" t="s">
        <v>48</v>
      </c>
      <c r="B29" t="s">
        <v>1473</v>
      </c>
      <c r="C29" t="s">
        <v>1484</v>
      </c>
      <c r="D29">
        <v>2023</v>
      </c>
      <c r="E29" t="s">
        <v>1502</v>
      </c>
      <c r="F29" t="s">
        <v>1505</v>
      </c>
      <c r="G29">
        <v>0.44</v>
      </c>
      <c r="H29">
        <v>5815</v>
      </c>
      <c r="I29">
        <v>4871</v>
      </c>
      <c r="J29">
        <v>5.8</v>
      </c>
      <c r="K29" t="s">
        <v>1513</v>
      </c>
      <c r="L29">
        <v>0.99</v>
      </c>
      <c r="M29" t="s">
        <v>1516</v>
      </c>
      <c r="N29" s="13">
        <v>237</v>
      </c>
      <c r="O29">
        <v>7</v>
      </c>
      <c r="P29" s="11">
        <f>Agridata[[#This Row],[Storage_Loss_%]]/100</f>
        <v>0.16219999999999998</v>
      </c>
      <c r="Q29" s="7">
        <v>16.22</v>
      </c>
      <c r="R29" s="13">
        <v>4114</v>
      </c>
      <c r="S29">
        <v>82</v>
      </c>
      <c r="T29" t="s">
        <v>1521</v>
      </c>
      <c r="U29" t="s">
        <v>1522</v>
      </c>
      <c r="V29" s="13">
        <v>391077</v>
      </c>
      <c r="W29" s="7">
        <f>(Agridata[[#This Row],[Profit_After_Storage_Loss]]/Agridata[[#This Row],[Total_Revenue]])*100</f>
        <v>82.907837121796788</v>
      </c>
      <c r="X29">
        <f>(1-Agridata[[#This Row],[Transport_Cost_NGN]]/(Agridata[[#This Row],[Input_Cost_NGN]]+Agridata[[#This Row],[Final_Profit_NGN]]))*100</f>
        <v>99.940028998636095</v>
      </c>
      <c r="Y29" s="13">
        <f>Agridata[[#This Row],[Final_Profit_NGN]]*Agridata[[#This Row],[Storage_Loss_%]]</f>
        <v>6343268.9399999995</v>
      </c>
      <c r="Z29" s="13">
        <f>Agridata[[#This Row],[Final_Profit_NGN]] * (1-Agridata[[#This Row],[Storage_Loss_%]]/100)</f>
        <v>327644.31059999997</v>
      </c>
      <c r="AA29" s="13">
        <f>Agridata[[#This Row],[Final_Profit_NGN]]+Agridata[[#This Row],[Input_Cost_NGN]]</f>
        <v>395191</v>
      </c>
    </row>
    <row r="30" spans="1:27" x14ac:dyDescent="0.35">
      <c r="A30" t="s">
        <v>49</v>
      </c>
      <c r="B30" t="s">
        <v>1469</v>
      </c>
      <c r="C30" t="s">
        <v>1480</v>
      </c>
      <c r="D30">
        <v>2023</v>
      </c>
      <c r="E30" t="s">
        <v>1502</v>
      </c>
      <c r="F30" t="s">
        <v>1503</v>
      </c>
      <c r="G30">
        <v>0.4</v>
      </c>
      <c r="H30">
        <v>2042</v>
      </c>
      <c r="I30">
        <v>816</v>
      </c>
      <c r="J30">
        <v>24.1</v>
      </c>
      <c r="K30" t="s">
        <v>1512</v>
      </c>
      <c r="L30">
        <v>1</v>
      </c>
      <c r="M30" t="s">
        <v>1518</v>
      </c>
      <c r="N30" s="13">
        <v>4181</v>
      </c>
      <c r="O30">
        <v>60</v>
      </c>
      <c r="P30" s="11">
        <f>Agridata[[#This Row],[Storage_Loss_%]]/100</f>
        <v>0.6</v>
      </c>
      <c r="Q30" s="7">
        <v>60</v>
      </c>
      <c r="R30" s="13">
        <v>5723</v>
      </c>
      <c r="S30">
        <v>279</v>
      </c>
      <c r="T30" t="s">
        <v>1520</v>
      </c>
      <c r="U30" t="s">
        <v>1522</v>
      </c>
      <c r="V30" s="13">
        <v>215484</v>
      </c>
      <c r="W30" s="7">
        <f>(Agridata[[#This Row],[Profit_After_Storage_Loss]]/Agridata[[#This Row],[Total_Revenue]])*100</f>
        <v>38.965132206485329</v>
      </c>
      <c r="X30">
        <f>(1-Agridata[[#This Row],[Transport_Cost_NGN]]/(Agridata[[#This Row],[Input_Cost_NGN]]+Agridata[[#This Row],[Final_Profit_NGN]]))*100</f>
        <v>98.109915147350662</v>
      </c>
      <c r="Y30" s="13">
        <f>Agridata[[#This Row],[Final_Profit_NGN]]*Agridata[[#This Row],[Storage_Loss_%]]</f>
        <v>12929040</v>
      </c>
      <c r="Z30" s="13">
        <f>Agridata[[#This Row],[Final_Profit_NGN]] * (1-Agridata[[#This Row],[Storage_Loss_%]]/100)</f>
        <v>86193.600000000006</v>
      </c>
      <c r="AA30" s="13">
        <f>Agridata[[#This Row],[Final_Profit_NGN]]+Agridata[[#This Row],[Input_Cost_NGN]]</f>
        <v>221207</v>
      </c>
    </row>
    <row r="31" spans="1:27" x14ac:dyDescent="0.35">
      <c r="A31" t="s">
        <v>50</v>
      </c>
      <c r="B31" t="s">
        <v>1470</v>
      </c>
      <c r="C31" t="s">
        <v>1490</v>
      </c>
      <c r="D31">
        <v>2025</v>
      </c>
      <c r="E31" t="s">
        <v>1501</v>
      </c>
      <c r="F31" t="s">
        <v>1504</v>
      </c>
      <c r="G31">
        <v>3.07</v>
      </c>
      <c r="H31">
        <v>40041</v>
      </c>
      <c r="I31">
        <v>31071</v>
      </c>
      <c r="J31">
        <v>46.3</v>
      </c>
      <c r="K31" t="s">
        <v>1512</v>
      </c>
      <c r="L31">
        <v>2.12</v>
      </c>
      <c r="M31" t="s">
        <v>1516</v>
      </c>
      <c r="N31" s="13">
        <v>13269</v>
      </c>
      <c r="O31">
        <v>4</v>
      </c>
      <c r="P31" s="11">
        <f>Agridata[[#This Row],[Storage_Loss_%]]/100</f>
        <v>0.22399999999999998</v>
      </c>
      <c r="Q31" s="7">
        <v>22.4</v>
      </c>
      <c r="R31" s="13">
        <v>72348</v>
      </c>
      <c r="S31">
        <v>331</v>
      </c>
      <c r="T31" t="s">
        <v>1520</v>
      </c>
      <c r="U31" t="s">
        <v>1523</v>
      </c>
      <c r="V31" s="13">
        <v>10096039</v>
      </c>
      <c r="W31" s="7">
        <f>(Agridata[[#This Row],[Profit_After_Storage_Loss]]/Agridata[[#This Row],[Total_Revenue]])*100</f>
        <v>77.047876560953085</v>
      </c>
      <c r="X31">
        <f>(1-Agridata[[#This Row],[Transport_Cost_NGN]]/(Agridata[[#This Row],[Input_Cost_NGN]]+Agridata[[#This Row],[Final_Profit_NGN]]))*100</f>
        <v>99.869507326973292</v>
      </c>
      <c r="Y31" s="13">
        <f>Agridata[[#This Row],[Final_Profit_NGN]]*Agridata[[#This Row],[Storage_Loss_%]]</f>
        <v>226151273.59999999</v>
      </c>
      <c r="Z31" s="13">
        <f>Agridata[[#This Row],[Final_Profit_NGN]] * (1-Agridata[[#This Row],[Storage_Loss_%]]/100)</f>
        <v>7834526.2640000004</v>
      </c>
      <c r="AA31" s="13">
        <f>Agridata[[#This Row],[Final_Profit_NGN]]+Agridata[[#This Row],[Input_Cost_NGN]]</f>
        <v>10168387</v>
      </c>
    </row>
    <row r="32" spans="1:27" x14ac:dyDescent="0.35">
      <c r="A32" t="s">
        <v>51</v>
      </c>
      <c r="B32" t="s">
        <v>1469</v>
      </c>
      <c r="C32" t="s">
        <v>1484</v>
      </c>
      <c r="D32">
        <v>2022</v>
      </c>
      <c r="E32" t="s">
        <v>1502</v>
      </c>
      <c r="F32" t="s">
        <v>1504</v>
      </c>
      <c r="G32">
        <v>0.87</v>
      </c>
      <c r="H32">
        <v>7331</v>
      </c>
      <c r="I32">
        <v>5799</v>
      </c>
      <c r="J32">
        <v>9.4</v>
      </c>
      <c r="K32" t="s">
        <v>1513</v>
      </c>
      <c r="L32">
        <v>0.71</v>
      </c>
      <c r="M32" t="s">
        <v>1516</v>
      </c>
      <c r="N32" s="13">
        <v>347</v>
      </c>
      <c r="O32">
        <v>1</v>
      </c>
      <c r="P32" s="11">
        <f>Agridata[[#This Row],[Storage_Loss_%]]/100</f>
        <v>0.2089</v>
      </c>
      <c r="Q32" s="7">
        <v>20.89</v>
      </c>
      <c r="R32" s="13">
        <v>17983</v>
      </c>
      <c r="S32">
        <v>303</v>
      </c>
      <c r="T32" t="s">
        <v>1520</v>
      </c>
      <c r="U32" t="s">
        <v>1522</v>
      </c>
      <c r="V32" s="13">
        <v>1721197</v>
      </c>
      <c r="W32" s="7">
        <f>(Agridata[[#This Row],[Profit_After_Storage_Loss]]/Agridata[[#This Row],[Total_Revenue]])*100</f>
        <v>78.292008113018767</v>
      </c>
      <c r="X32">
        <f>(1-Agridata[[#This Row],[Transport_Cost_NGN]]/(Agridata[[#This Row],[Input_Cost_NGN]]+Agridata[[#This Row],[Final_Profit_NGN]]))*100</f>
        <v>99.98004806863004</v>
      </c>
      <c r="Y32" s="13">
        <f>Agridata[[#This Row],[Final_Profit_NGN]]*Agridata[[#This Row],[Storage_Loss_%]]</f>
        <v>35955805.329999998</v>
      </c>
      <c r="Z32" s="13">
        <f>Agridata[[#This Row],[Final_Profit_NGN]] * (1-Agridata[[#This Row],[Storage_Loss_%]]/100)</f>
        <v>1361638.9467</v>
      </c>
      <c r="AA32" s="13">
        <f>Agridata[[#This Row],[Final_Profit_NGN]]+Agridata[[#This Row],[Input_Cost_NGN]]</f>
        <v>1739180</v>
      </c>
    </row>
    <row r="33" spans="1:27" x14ac:dyDescent="0.35">
      <c r="A33" t="s">
        <v>52</v>
      </c>
      <c r="B33" t="s">
        <v>1470</v>
      </c>
      <c r="C33" t="s">
        <v>1491</v>
      </c>
      <c r="D33">
        <v>2021</v>
      </c>
      <c r="E33" t="s">
        <v>1502</v>
      </c>
      <c r="F33" t="s">
        <v>1510</v>
      </c>
      <c r="G33">
        <v>3.6</v>
      </c>
      <c r="H33">
        <v>64782</v>
      </c>
      <c r="I33">
        <v>44848</v>
      </c>
      <c r="J33">
        <v>34.4</v>
      </c>
      <c r="K33" t="s">
        <v>1511</v>
      </c>
      <c r="L33">
        <v>1.38</v>
      </c>
      <c r="M33" t="s">
        <v>1517</v>
      </c>
      <c r="N33" s="13">
        <v>5580</v>
      </c>
      <c r="O33">
        <v>3</v>
      </c>
      <c r="P33" s="11">
        <f>Agridata[[#This Row],[Storage_Loss_%]]/100</f>
        <v>0.30769999999999997</v>
      </c>
      <c r="Q33" s="7">
        <v>30.77</v>
      </c>
      <c r="R33" s="13">
        <v>77111</v>
      </c>
      <c r="S33">
        <v>338</v>
      </c>
      <c r="T33" t="s">
        <v>1520</v>
      </c>
      <c r="U33" t="s">
        <v>1522</v>
      </c>
      <c r="V33" s="13">
        <v>14924347</v>
      </c>
      <c r="W33" s="7">
        <f>(Agridata[[#This Row],[Profit_After_Storage_Loss]]/Agridata[[#This Row],[Total_Revenue]])*100</f>
        <v>68.874141620767801</v>
      </c>
      <c r="X33">
        <f>(1-Agridata[[#This Row],[Transport_Cost_NGN]]/(Agridata[[#This Row],[Input_Cost_NGN]]+Agridata[[#This Row],[Final_Profit_NGN]]))*100</f>
        <v>99.962803615488568</v>
      </c>
      <c r="Y33" s="13">
        <f>Agridata[[#This Row],[Final_Profit_NGN]]*Agridata[[#This Row],[Storage_Loss_%]]</f>
        <v>459222157.19</v>
      </c>
      <c r="Z33" s="13">
        <f>Agridata[[#This Row],[Final_Profit_NGN]] * (1-Agridata[[#This Row],[Storage_Loss_%]]/100)</f>
        <v>10332125.428100001</v>
      </c>
      <c r="AA33" s="13">
        <f>Agridata[[#This Row],[Final_Profit_NGN]]+Agridata[[#This Row],[Input_Cost_NGN]]</f>
        <v>15001458</v>
      </c>
    </row>
    <row r="34" spans="1:27" x14ac:dyDescent="0.35">
      <c r="A34" t="s">
        <v>53</v>
      </c>
      <c r="B34" t="s">
        <v>1469</v>
      </c>
      <c r="C34" t="s">
        <v>1484</v>
      </c>
      <c r="D34">
        <v>2024</v>
      </c>
      <c r="E34" t="s">
        <v>1501</v>
      </c>
      <c r="F34" t="s">
        <v>1505</v>
      </c>
      <c r="G34">
        <v>0.56000000000000005</v>
      </c>
      <c r="H34">
        <v>8390</v>
      </c>
      <c r="I34">
        <v>7692</v>
      </c>
      <c r="J34">
        <v>12.1</v>
      </c>
      <c r="K34" t="s">
        <v>1512</v>
      </c>
      <c r="L34">
        <v>1.48</v>
      </c>
      <c r="M34" t="s">
        <v>1516</v>
      </c>
      <c r="N34" s="13">
        <v>2048</v>
      </c>
      <c r="O34">
        <v>3</v>
      </c>
      <c r="P34" s="11">
        <f>Agridata[[#This Row],[Storage_Loss_%]]/100</f>
        <v>8.3100000000000007E-2</v>
      </c>
      <c r="Q34" s="7">
        <v>8.31</v>
      </c>
      <c r="R34" s="13">
        <v>5034</v>
      </c>
      <c r="S34">
        <v>84</v>
      </c>
      <c r="T34" t="s">
        <v>1520</v>
      </c>
      <c r="U34" t="s">
        <v>1522</v>
      </c>
      <c r="V34" s="13">
        <v>632585</v>
      </c>
      <c r="W34" s="7">
        <f>(Agridata[[#This Row],[Profit_After_Storage_Loss]]/Agridata[[#This Row],[Total_Revenue]])*100</f>
        <v>90.966107738320233</v>
      </c>
      <c r="X34">
        <f>(1-Agridata[[#This Row],[Transport_Cost_NGN]]/(Agridata[[#This Row],[Input_Cost_NGN]]+Agridata[[#This Row],[Final_Profit_NGN]]))*100</f>
        <v>99.678805054429048</v>
      </c>
      <c r="Y34" s="13">
        <f>Agridata[[#This Row],[Final_Profit_NGN]]*Agridata[[#This Row],[Storage_Loss_%]]</f>
        <v>5256781.3500000006</v>
      </c>
      <c r="Z34" s="13">
        <f>Agridata[[#This Row],[Final_Profit_NGN]] * (1-Agridata[[#This Row],[Storage_Loss_%]]/100)</f>
        <v>580017.18650000007</v>
      </c>
      <c r="AA34" s="13">
        <f>Agridata[[#This Row],[Final_Profit_NGN]]+Agridata[[#This Row],[Input_Cost_NGN]]</f>
        <v>637619</v>
      </c>
    </row>
    <row r="35" spans="1:27" x14ac:dyDescent="0.35">
      <c r="A35" t="s">
        <v>54</v>
      </c>
      <c r="B35" t="s">
        <v>1469</v>
      </c>
      <c r="C35" t="s">
        <v>1474</v>
      </c>
      <c r="D35">
        <v>2023</v>
      </c>
      <c r="E35" t="s">
        <v>1501</v>
      </c>
      <c r="F35" t="s">
        <v>1503</v>
      </c>
      <c r="G35">
        <v>1.44</v>
      </c>
      <c r="H35">
        <v>11741</v>
      </c>
      <c r="I35">
        <v>8916</v>
      </c>
      <c r="J35">
        <v>8.4</v>
      </c>
      <c r="K35" t="s">
        <v>1512</v>
      </c>
      <c r="L35">
        <v>1.32</v>
      </c>
      <c r="M35" t="s">
        <v>1516</v>
      </c>
      <c r="N35" s="13">
        <v>1419</v>
      </c>
      <c r="O35">
        <v>14</v>
      </c>
      <c r="P35" s="11">
        <f>Agridata[[#This Row],[Storage_Loss_%]]/100</f>
        <v>0.24059999999999998</v>
      </c>
      <c r="Q35" s="7">
        <v>24.06</v>
      </c>
      <c r="R35" s="13">
        <v>16864</v>
      </c>
      <c r="S35">
        <v>245</v>
      </c>
      <c r="T35" t="s">
        <v>1519</v>
      </c>
      <c r="U35" t="s">
        <v>1523</v>
      </c>
      <c r="V35" s="13">
        <v>2144293</v>
      </c>
      <c r="W35" s="7">
        <f>(Agridata[[#This Row],[Profit_After_Storage_Loss]]/Agridata[[#This Row],[Total_Revenue]])*100</f>
        <v>75.347422894310796</v>
      </c>
      <c r="X35">
        <f>(1-Agridata[[#This Row],[Transport_Cost_NGN]]/(Agridata[[#This Row],[Input_Cost_NGN]]+Agridata[[#This Row],[Final_Profit_NGN]]))*100</f>
        <v>99.934340725824171</v>
      </c>
      <c r="Y35" s="13">
        <f>Agridata[[#This Row],[Final_Profit_NGN]]*Agridata[[#This Row],[Storage_Loss_%]]</f>
        <v>51591689.579999998</v>
      </c>
      <c r="Z35" s="13">
        <f>Agridata[[#This Row],[Final_Profit_NGN]] * (1-Agridata[[#This Row],[Storage_Loss_%]]/100)</f>
        <v>1628376.1042000002</v>
      </c>
      <c r="AA35" s="13">
        <f>Agridata[[#This Row],[Final_Profit_NGN]]+Agridata[[#This Row],[Input_Cost_NGN]]</f>
        <v>2161157</v>
      </c>
    </row>
    <row r="36" spans="1:27" x14ac:dyDescent="0.35">
      <c r="A36" t="s">
        <v>55</v>
      </c>
      <c r="B36" t="s">
        <v>1471</v>
      </c>
      <c r="C36" t="s">
        <v>1492</v>
      </c>
      <c r="D36">
        <v>2022</v>
      </c>
      <c r="E36" t="s">
        <v>1502</v>
      </c>
      <c r="F36" t="s">
        <v>1505</v>
      </c>
      <c r="G36">
        <v>4.03</v>
      </c>
      <c r="H36">
        <v>36342</v>
      </c>
      <c r="I36">
        <v>31770</v>
      </c>
      <c r="J36">
        <v>31.8</v>
      </c>
      <c r="K36" t="s">
        <v>1511</v>
      </c>
      <c r="L36">
        <v>1.03</v>
      </c>
      <c r="M36" t="s">
        <v>1516</v>
      </c>
      <c r="N36" s="13">
        <v>4133</v>
      </c>
      <c r="O36">
        <v>3</v>
      </c>
      <c r="P36" s="11">
        <f>Agridata[[#This Row],[Storage_Loss_%]]/100</f>
        <v>0.1258</v>
      </c>
      <c r="Q36" s="7">
        <v>12.58</v>
      </c>
      <c r="R36" s="13">
        <v>31079</v>
      </c>
      <c r="S36">
        <v>99</v>
      </c>
      <c r="T36" t="s">
        <v>1520</v>
      </c>
      <c r="U36" t="s">
        <v>1522</v>
      </c>
      <c r="V36" s="13">
        <v>3078566</v>
      </c>
      <c r="W36" s="7">
        <f>(Agridata[[#This Row],[Profit_After_Storage_Loss]]/Agridata[[#This Row],[Total_Revenue]])*100</f>
        <v>86.546290563713868</v>
      </c>
      <c r="X36">
        <f>(1-Agridata[[#This Row],[Transport_Cost_NGN]]/(Agridata[[#This Row],[Input_Cost_NGN]]+Agridata[[#This Row],[Final_Profit_NGN]]))*100</f>
        <v>99.867090938033115</v>
      </c>
      <c r="Y36" s="13">
        <f>Agridata[[#This Row],[Final_Profit_NGN]]*Agridata[[#This Row],[Storage_Loss_%]]</f>
        <v>38728360.280000001</v>
      </c>
      <c r="Z36" s="13">
        <f>Agridata[[#This Row],[Final_Profit_NGN]] * (1-Agridata[[#This Row],[Storage_Loss_%]]/100)</f>
        <v>2691282.3972</v>
      </c>
      <c r="AA36" s="13">
        <f>Agridata[[#This Row],[Final_Profit_NGN]]+Agridata[[#This Row],[Input_Cost_NGN]]</f>
        <v>3109645</v>
      </c>
    </row>
    <row r="37" spans="1:27" x14ac:dyDescent="0.35">
      <c r="A37" t="s">
        <v>56</v>
      </c>
      <c r="B37" t="s">
        <v>1469</v>
      </c>
      <c r="C37" t="s">
        <v>1480</v>
      </c>
      <c r="D37">
        <v>2024</v>
      </c>
      <c r="E37" t="s">
        <v>1501</v>
      </c>
      <c r="F37" t="s">
        <v>1503</v>
      </c>
      <c r="G37">
        <v>0.74</v>
      </c>
      <c r="H37">
        <v>4778</v>
      </c>
      <c r="I37">
        <v>2902</v>
      </c>
      <c r="J37">
        <v>29</v>
      </c>
      <c r="K37" t="s">
        <v>1512</v>
      </c>
      <c r="L37">
        <v>1.4</v>
      </c>
      <c r="M37" t="s">
        <v>1516</v>
      </c>
      <c r="N37" s="13">
        <v>6692</v>
      </c>
      <c r="O37">
        <v>30</v>
      </c>
      <c r="P37" s="11">
        <f>Agridata[[#This Row],[Storage_Loss_%]]/100</f>
        <v>0.3926</v>
      </c>
      <c r="Q37" s="7">
        <v>39.26</v>
      </c>
      <c r="R37" s="13">
        <v>13128</v>
      </c>
      <c r="S37">
        <v>249</v>
      </c>
      <c r="T37" t="s">
        <v>1519</v>
      </c>
      <c r="U37" t="s">
        <v>1523</v>
      </c>
      <c r="V37" s="13">
        <v>695553</v>
      </c>
      <c r="W37" s="7">
        <f>(Agridata[[#This Row],[Profit_After_Storage_Loss]]/Agridata[[#This Row],[Total_Revenue]])*100</f>
        <v>59.614818543180917</v>
      </c>
      <c r="X37">
        <f>(1-Agridata[[#This Row],[Transport_Cost_NGN]]/(Agridata[[#This Row],[Input_Cost_NGN]]+Agridata[[#This Row],[Final_Profit_NGN]]))*100</f>
        <v>99.05571053830991</v>
      </c>
      <c r="Y37" s="13">
        <f>Agridata[[#This Row],[Final_Profit_NGN]]*Agridata[[#This Row],[Storage_Loss_%]]</f>
        <v>27307410.779999997</v>
      </c>
      <c r="Z37" s="13">
        <f>Agridata[[#This Row],[Final_Profit_NGN]] * (1-Agridata[[#This Row],[Storage_Loss_%]]/100)</f>
        <v>422478.89219999994</v>
      </c>
      <c r="AA37" s="13">
        <f>Agridata[[#This Row],[Final_Profit_NGN]]+Agridata[[#This Row],[Input_Cost_NGN]]</f>
        <v>708681</v>
      </c>
    </row>
    <row r="38" spans="1:27" x14ac:dyDescent="0.35">
      <c r="A38" t="s">
        <v>57</v>
      </c>
      <c r="B38" t="s">
        <v>1469</v>
      </c>
      <c r="C38" t="s">
        <v>1481</v>
      </c>
      <c r="D38">
        <v>2021</v>
      </c>
      <c r="E38" t="s">
        <v>1502</v>
      </c>
      <c r="F38" t="s">
        <v>1505</v>
      </c>
      <c r="G38">
        <v>1.57</v>
      </c>
      <c r="H38">
        <v>13366</v>
      </c>
      <c r="I38">
        <v>11034</v>
      </c>
      <c r="J38">
        <v>10.9</v>
      </c>
      <c r="K38" t="s">
        <v>1512</v>
      </c>
      <c r="L38">
        <v>1.31</v>
      </c>
      <c r="M38" t="s">
        <v>1516</v>
      </c>
      <c r="N38" s="13">
        <v>2265</v>
      </c>
      <c r="O38">
        <v>7</v>
      </c>
      <c r="P38" s="11">
        <f>Agridata[[#This Row],[Storage_Loss_%]]/100</f>
        <v>0.1744</v>
      </c>
      <c r="Q38" s="7">
        <v>17.440000000000001</v>
      </c>
      <c r="R38" s="13">
        <v>19911</v>
      </c>
      <c r="S38">
        <v>77</v>
      </c>
      <c r="T38" t="s">
        <v>1520</v>
      </c>
      <c r="U38" t="s">
        <v>1522</v>
      </c>
      <c r="V38" s="13">
        <v>818946</v>
      </c>
      <c r="W38" s="7">
        <f>(Agridata[[#This Row],[Profit_After_Storage_Loss]]/Agridata[[#This Row],[Total_Revenue]])*100</f>
        <v>80.600366641751805</v>
      </c>
      <c r="X38">
        <f>(1-Agridata[[#This Row],[Transport_Cost_NGN]]/(Agridata[[#This Row],[Input_Cost_NGN]]+Agridata[[#This Row],[Final_Profit_NGN]]))*100</f>
        <v>99.729989736033673</v>
      </c>
      <c r="Y38" s="13">
        <f>Agridata[[#This Row],[Final_Profit_NGN]]*Agridata[[#This Row],[Storage_Loss_%]]</f>
        <v>14282418.24</v>
      </c>
      <c r="Z38" s="13">
        <f>Agridata[[#This Row],[Final_Profit_NGN]] * (1-Agridata[[#This Row],[Storage_Loss_%]]/100)</f>
        <v>676121.81759999995</v>
      </c>
      <c r="AA38" s="13">
        <f>Agridata[[#This Row],[Final_Profit_NGN]]+Agridata[[#This Row],[Input_Cost_NGN]]</f>
        <v>838857</v>
      </c>
    </row>
    <row r="39" spans="1:27" x14ac:dyDescent="0.35">
      <c r="A39" t="s">
        <v>58</v>
      </c>
      <c r="B39" t="s">
        <v>1470</v>
      </c>
      <c r="C39" t="s">
        <v>1491</v>
      </c>
      <c r="D39">
        <v>2022</v>
      </c>
      <c r="E39" t="s">
        <v>1501</v>
      </c>
      <c r="F39" t="s">
        <v>1505</v>
      </c>
      <c r="G39">
        <v>3.36</v>
      </c>
      <c r="H39">
        <v>48131</v>
      </c>
      <c r="I39">
        <v>41580</v>
      </c>
      <c r="J39">
        <v>12.4</v>
      </c>
      <c r="K39" t="s">
        <v>1512</v>
      </c>
      <c r="L39">
        <v>0.73</v>
      </c>
      <c r="M39" t="s">
        <v>1518</v>
      </c>
      <c r="N39" s="13">
        <v>2996</v>
      </c>
      <c r="O39">
        <v>7</v>
      </c>
      <c r="P39" s="11">
        <f>Agridata[[#This Row],[Storage_Loss_%]]/100</f>
        <v>0.1361</v>
      </c>
      <c r="Q39" s="7">
        <v>13.61</v>
      </c>
      <c r="R39" s="13">
        <v>31977</v>
      </c>
      <c r="S39">
        <v>80</v>
      </c>
      <c r="T39" t="s">
        <v>1521</v>
      </c>
      <c r="U39" t="s">
        <v>1523</v>
      </c>
      <c r="V39" s="13">
        <v>3258163</v>
      </c>
      <c r="W39" s="7">
        <f>(Agridata[[#This Row],[Profit_After_Storage_Loss]]/Agridata[[#This Row],[Total_Revenue]])*100</f>
        <v>85.550372193888407</v>
      </c>
      <c r="X39">
        <f>(1-Agridata[[#This Row],[Transport_Cost_NGN]]/(Agridata[[#This Row],[Input_Cost_NGN]]+Agridata[[#This Row],[Final_Profit_NGN]]))*100</f>
        <v>99.908940045104472</v>
      </c>
      <c r="Y39" s="13">
        <f>Agridata[[#This Row],[Final_Profit_NGN]]*Agridata[[#This Row],[Storage_Loss_%]]</f>
        <v>44343598.43</v>
      </c>
      <c r="Z39" s="13">
        <f>Agridata[[#This Row],[Final_Profit_NGN]] * (1-Agridata[[#This Row],[Storage_Loss_%]]/100)</f>
        <v>2814727.0156999999</v>
      </c>
      <c r="AA39" s="13">
        <f>Agridata[[#This Row],[Final_Profit_NGN]]+Agridata[[#This Row],[Input_Cost_NGN]]</f>
        <v>3290140</v>
      </c>
    </row>
    <row r="40" spans="1:27" x14ac:dyDescent="0.35">
      <c r="A40" t="s">
        <v>59</v>
      </c>
      <c r="B40" t="s">
        <v>1471</v>
      </c>
      <c r="C40" t="s">
        <v>1477</v>
      </c>
      <c r="D40">
        <v>2025</v>
      </c>
      <c r="E40" t="s">
        <v>1502</v>
      </c>
      <c r="F40" t="s">
        <v>1509</v>
      </c>
      <c r="G40">
        <v>1</v>
      </c>
      <c r="H40">
        <v>14604</v>
      </c>
      <c r="I40">
        <v>11979</v>
      </c>
      <c r="J40">
        <v>10.199999999999999</v>
      </c>
      <c r="K40" t="s">
        <v>1511</v>
      </c>
      <c r="L40">
        <v>1.19</v>
      </c>
      <c r="M40" t="s">
        <v>1516</v>
      </c>
      <c r="N40" s="13">
        <v>1416</v>
      </c>
      <c r="O40">
        <v>3</v>
      </c>
      <c r="P40" s="11">
        <f>Agridata[[#This Row],[Storage_Loss_%]]/100</f>
        <v>0.1797</v>
      </c>
      <c r="Q40" s="7">
        <v>17.97</v>
      </c>
      <c r="R40" s="13">
        <v>34844</v>
      </c>
      <c r="S40">
        <v>276</v>
      </c>
      <c r="T40" t="s">
        <v>1520</v>
      </c>
      <c r="U40" t="s">
        <v>1522</v>
      </c>
      <c r="V40" s="13">
        <v>3236882</v>
      </c>
      <c r="W40" s="7">
        <f>(Agridata[[#This Row],[Profit_After_Storage_Loss]]/Agridata[[#This Row],[Total_Revenue]])*100</f>
        <v>81.15637753895038</v>
      </c>
      <c r="X40">
        <f>(1-Agridata[[#This Row],[Transport_Cost_NGN]]/(Agridata[[#This Row],[Input_Cost_NGN]]+Agridata[[#This Row],[Final_Profit_NGN]]))*100</f>
        <v>99.956720092085945</v>
      </c>
      <c r="Y40" s="13">
        <f>Agridata[[#This Row],[Final_Profit_NGN]]*Agridata[[#This Row],[Storage_Loss_%]]</f>
        <v>58166769.539999999</v>
      </c>
      <c r="Z40" s="13">
        <f>Agridata[[#This Row],[Final_Profit_NGN]] * (1-Agridata[[#This Row],[Storage_Loss_%]]/100)</f>
        <v>2655214.3045999999</v>
      </c>
      <c r="AA40" s="13">
        <f>Agridata[[#This Row],[Final_Profit_NGN]]+Agridata[[#This Row],[Input_Cost_NGN]]</f>
        <v>3271726</v>
      </c>
    </row>
    <row r="41" spans="1:27" x14ac:dyDescent="0.35">
      <c r="A41" t="s">
        <v>60</v>
      </c>
      <c r="B41" t="s">
        <v>1471</v>
      </c>
      <c r="C41" t="s">
        <v>1483</v>
      </c>
      <c r="D41">
        <v>2025</v>
      </c>
      <c r="E41" t="s">
        <v>1502</v>
      </c>
      <c r="F41" t="s">
        <v>1506</v>
      </c>
      <c r="G41">
        <v>3.04</v>
      </c>
      <c r="H41">
        <v>9815</v>
      </c>
      <c r="I41">
        <v>8232</v>
      </c>
      <c r="J41">
        <v>1</v>
      </c>
      <c r="K41" t="s">
        <v>1512</v>
      </c>
      <c r="L41">
        <v>1.4</v>
      </c>
      <c r="M41" t="s">
        <v>1516</v>
      </c>
      <c r="N41" s="13">
        <v>213</v>
      </c>
      <c r="O41">
        <v>7</v>
      </c>
      <c r="P41" s="11">
        <f>Agridata[[#This Row],[Storage_Loss_%]]/100</f>
        <v>0.16120000000000001</v>
      </c>
      <c r="Q41" s="7">
        <v>16.12</v>
      </c>
      <c r="R41" s="13">
        <v>69508</v>
      </c>
      <c r="S41">
        <v>400</v>
      </c>
      <c r="T41" t="s">
        <v>1520</v>
      </c>
      <c r="U41" t="s">
        <v>1523</v>
      </c>
      <c r="V41" s="13">
        <v>3190151</v>
      </c>
      <c r="W41" s="7">
        <f>(Agridata[[#This Row],[Profit_After_Storage_Loss]]/Agridata[[#This Row],[Total_Revenue]])*100</f>
        <v>82.091367802583022</v>
      </c>
      <c r="X41">
        <f>(1-Agridata[[#This Row],[Transport_Cost_NGN]]/(Agridata[[#This Row],[Input_Cost_NGN]]+Agridata[[#This Row],[Final_Profit_NGN]]))*100</f>
        <v>99.993465574159742</v>
      </c>
      <c r="Y41" s="13">
        <f>Agridata[[#This Row],[Final_Profit_NGN]]*Agridata[[#This Row],[Storage_Loss_%]]</f>
        <v>51425234.120000005</v>
      </c>
      <c r="Z41" s="13">
        <f>Agridata[[#This Row],[Final_Profit_NGN]] * (1-Agridata[[#This Row],[Storage_Loss_%]]/100)</f>
        <v>2675898.6587999999</v>
      </c>
      <c r="AA41" s="13">
        <f>Agridata[[#This Row],[Final_Profit_NGN]]+Agridata[[#This Row],[Input_Cost_NGN]]</f>
        <v>3259659</v>
      </c>
    </row>
    <row r="42" spans="1:27" x14ac:dyDescent="0.35">
      <c r="A42" t="s">
        <v>61</v>
      </c>
      <c r="B42" t="s">
        <v>1470</v>
      </c>
      <c r="C42" t="s">
        <v>1485</v>
      </c>
      <c r="D42">
        <v>2022</v>
      </c>
      <c r="E42" t="s">
        <v>1501</v>
      </c>
      <c r="F42" t="s">
        <v>1505</v>
      </c>
      <c r="G42">
        <v>2.0299999999999998</v>
      </c>
      <c r="H42">
        <v>20399</v>
      </c>
      <c r="I42">
        <v>15582</v>
      </c>
      <c r="J42">
        <v>9.5</v>
      </c>
      <c r="K42" t="s">
        <v>1513</v>
      </c>
      <c r="L42">
        <v>0.32</v>
      </c>
      <c r="M42" t="s">
        <v>1516</v>
      </c>
      <c r="N42" s="13">
        <v>391</v>
      </c>
      <c r="O42">
        <v>14</v>
      </c>
      <c r="P42" s="11">
        <f>Agridata[[#This Row],[Storage_Loss_%]]/100</f>
        <v>0.2361</v>
      </c>
      <c r="Q42" s="7">
        <v>23.61</v>
      </c>
      <c r="R42" s="13">
        <v>17667</v>
      </c>
      <c r="S42">
        <v>88</v>
      </c>
      <c r="T42" t="s">
        <v>1520</v>
      </c>
      <c r="U42" t="s">
        <v>1523</v>
      </c>
      <c r="V42" s="13">
        <v>1339446</v>
      </c>
      <c r="W42" s="7">
        <f>(Agridata[[#This Row],[Profit_After_Storage_Loss]]/Agridata[[#This Row],[Total_Revenue]])*100</f>
        <v>75.395549184187317</v>
      </c>
      <c r="X42">
        <f>(1-Agridata[[#This Row],[Transport_Cost_NGN]]/(Agridata[[#This Row],[Input_Cost_NGN]]+Agridata[[#This Row],[Final_Profit_NGN]]))*100</f>
        <v>99.971188839838689</v>
      </c>
      <c r="Y42" s="13">
        <f>Agridata[[#This Row],[Final_Profit_NGN]]*Agridata[[#This Row],[Storage_Loss_%]]</f>
        <v>31624320.059999999</v>
      </c>
      <c r="Z42" s="13">
        <f>Agridata[[#This Row],[Final_Profit_NGN]] * (1-Agridata[[#This Row],[Storage_Loss_%]]/100)</f>
        <v>1023202.7994</v>
      </c>
      <c r="AA42" s="13">
        <f>Agridata[[#This Row],[Final_Profit_NGN]]+Agridata[[#This Row],[Input_Cost_NGN]]</f>
        <v>1357113</v>
      </c>
    </row>
    <row r="43" spans="1:27" x14ac:dyDescent="0.35">
      <c r="A43" t="s">
        <v>62</v>
      </c>
      <c r="B43" t="s">
        <v>1469</v>
      </c>
      <c r="C43" t="s">
        <v>1481</v>
      </c>
      <c r="D43">
        <v>2024</v>
      </c>
      <c r="E43" t="s">
        <v>1501</v>
      </c>
      <c r="F43" t="s">
        <v>1505</v>
      </c>
      <c r="G43">
        <v>0.67</v>
      </c>
      <c r="H43">
        <v>10040</v>
      </c>
      <c r="I43">
        <v>8951</v>
      </c>
      <c r="J43">
        <v>31.3</v>
      </c>
      <c r="K43" t="s">
        <v>1512</v>
      </c>
      <c r="L43">
        <v>2.13</v>
      </c>
      <c r="M43" t="s">
        <v>1518</v>
      </c>
      <c r="N43" s="13">
        <v>5381</v>
      </c>
      <c r="O43">
        <v>3</v>
      </c>
      <c r="P43" s="11">
        <f>Agridata[[#This Row],[Storage_Loss_%]]/100</f>
        <v>0.1084</v>
      </c>
      <c r="Q43" s="7">
        <v>10.84</v>
      </c>
      <c r="R43" s="13">
        <v>6053</v>
      </c>
      <c r="S43">
        <v>110</v>
      </c>
      <c r="T43" t="s">
        <v>1520</v>
      </c>
      <c r="U43" t="s">
        <v>1522</v>
      </c>
      <c r="V43" s="13">
        <v>963330</v>
      </c>
      <c r="W43" s="7">
        <f>(Agridata[[#This Row],[Profit_After_Storage_Loss]]/Agridata[[#This Row],[Total_Revenue]])*100</f>
        <v>88.603269089719944</v>
      </c>
      <c r="X43">
        <f>(1-Agridata[[#This Row],[Transport_Cost_NGN]]/(Agridata[[#This Row],[Input_Cost_NGN]]+Agridata[[#This Row],[Final_Profit_NGN]]))*100</f>
        <v>99.444904645532262</v>
      </c>
      <c r="Y43" s="13">
        <f>Agridata[[#This Row],[Final_Profit_NGN]]*Agridata[[#This Row],[Storage_Loss_%]]</f>
        <v>10442497.199999999</v>
      </c>
      <c r="Z43" s="13">
        <f>Agridata[[#This Row],[Final_Profit_NGN]] * (1-Agridata[[#This Row],[Storage_Loss_%]]/100)</f>
        <v>858905.02799999993</v>
      </c>
      <c r="AA43" s="13">
        <f>Agridata[[#This Row],[Final_Profit_NGN]]+Agridata[[#This Row],[Input_Cost_NGN]]</f>
        <v>969383</v>
      </c>
    </row>
    <row r="44" spans="1:27" x14ac:dyDescent="0.35">
      <c r="A44" t="s">
        <v>63</v>
      </c>
      <c r="B44" t="s">
        <v>1472</v>
      </c>
      <c r="C44" t="s">
        <v>1488</v>
      </c>
      <c r="D44">
        <v>2025</v>
      </c>
      <c r="E44" t="s">
        <v>1501</v>
      </c>
      <c r="F44" t="s">
        <v>1504</v>
      </c>
      <c r="G44">
        <v>2.39</v>
      </c>
      <c r="H44">
        <v>17658</v>
      </c>
      <c r="I44">
        <v>14317</v>
      </c>
      <c r="J44">
        <v>11.2</v>
      </c>
      <c r="K44" t="s">
        <v>1512</v>
      </c>
      <c r="L44">
        <v>0.28000000000000003</v>
      </c>
      <c r="M44" t="s">
        <v>1518</v>
      </c>
      <c r="N44" s="13">
        <v>2654</v>
      </c>
      <c r="O44">
        <v>3</v>
      </c>
      <c r="P44" s="11">
        <f>Agridata[[#This Row],[Storage_Loss_%]]/100</f>
        <v>0.18920000000000001</v>
      </c>
      <c r="Q44" s="7">
        <v>18.920000000000002</v>
      </c>
      <c r="R44" s="13">
        <v>44543</v>
      </c>
      <c r="S44">
        <v>253</v>
      </c>
      <c r="T44" t="s">
        <v>1520</v>
      </c>
      <c r="U44" t="s">
        <v>1522</v>
      </c>
      <c r="V44" s="13">
        <v>3538782</v>
      </c>
      <c r="W44" s="7">
        <f>(Agridata[[#This Row],[Profit_After_Storage_Loss]]/Agridata[[#This Row],[Total_Revenue]])*100</f>
        <v>80.072124230986574</v>
      </c>
      <c r="X44">
        <f>(1-Agridata[[#This Row],[Transport_Cost_NGN]]/(Agridata[[#This Row],[Input_Cost_NGN]]+Agridata[[#This Row],[Final_Profit_NGN]]))*100</f>
        <v>99.925934711476074</v>
      </c>
      <c r="Y44" s="13">
        <f>Agridata[[#This Row],[Final_Profit_NGN]]*Agridata[[#This Row],[Storage_Loss_%]]</f>
        <v>66953755.440000005</v>
      </c>
      <c r="Z44" s="13">
        <f>Agridata[[#This Row],[Final_Profit_NGN]] * (1-Agridata[[#This Row],[Storage_Loss_%]]/100)</f>
        <v>2869244.4455999997</v>
      </c>
      <c r="AA44" s="13">
        <f>Agridata[[#This Row],[Final_Profit_NGN]]+Agridata[[#This Row],[Input_Cost_NGN]]</f>
        <v>3583325</v>
      </c>
    </row>
    <row r="45" spans="1:27" x14ac:dyDescent="0.35">
      <c r="A45" t="s">
        <v>64</v>
      </c>
      <c r="B45" t="s">
        <v>1470</v>
      </c>
      <c r="C45" t="s">
        <v>1475</v>
      </c>
      <c r="D45">
        <v>2025</v>
      </c>
      <c r="E45" t="s">
        <v>1502</v>
      </c>
      <c r="F45" t="s">
        <v>1504</v>
      </c>
      <c r="G45">
        <v>1.22</v>
      </c>
      <c r="H45">
        <v>7329</v>
      </c>
      <c r="I45">
        <v>5962</v>
      </c>
      <c r="J45">
        <v>42.3</v>
      </c>
      <c r="K45" t="s">
        <v>1512</v>
      </c>
      <c r="L45">
        <v>1.7</v>
      </c>
      <c r="M45" t="s">
        <v>1518</v>
      </c>
      <c r="N45" s="13">
        <v>11712</v>
      </c>
      <c r="O45">
        <v>3</v>
      </c>
      <c r="P45" s="11">
        <f>Agridata[[#This Row],[Storage_Loss_%]]/100</f>
        <v>0.1865</v>
      </c>
      <c r="Q45" s="7">
        <v>18.649999999999999</v>
      </c>
      <c r="R45" s="13">
        <v>14316</v>
      </c>
      <c r="S45">
        <v>323</v>
      </c>
      <c r="T45" t="s">
        <v>1520</v>
      </c>
      <c r="U45" t="s">
        <v>1522</v>
      </c>
      <c r="V45" s="13">
        <v>1880441</v>
      </c>
      <c r="W45" s="7">
        <f>(Agridata[[#This Row],[Profit_After_Storage_Loss]]/Agridata[[#This Row],[Total_Revenue]])*100</f>
        <v>80.735353055827218</v>
      </c>
      <c r="X45">
        <f>(1-Agridata[[#This Row],[Transport_Cost_NGN]]/(Agridata[[#This Row],[Input_Cost_NGN]]+Agridata[[#This Row],[Final_Profit_NGN]]))*100</f>
        <v>99.381873242848556</v>
      </c>
      <c r="Y45" s="13">
        <f>Agridata[[#This Row],[Final_Profit_NGN]]*Agridata[[#This Row],[Storage_Loss_%]]</f>
        <v>35070224.649999999</v>
      </c>
      <c r="Z45" s="13">
        <f>Agridata[[#This Row],[Final_Profit_NGN]] * (1-Agridata[[#This Row],[Storage_Loss_%]]/100)</f>
        <v>1529738.7535000001</v>
      </c>
      <c r="AA45" s="13">
        <f>Agridata[[#This Row],[Final_Profit_NGN]]+Agridata[[#This Row],[Input_Cost_NGN]]</f>
        <v>1894757</v>
      </c>
    </row>
    <row r="46" spans="1:27" x14ac:dyDescent="0.35">
      <c r="A46" t="s">
        <v>65</v>
      </c>
      <c r="B46" t="s">
        <v>1473</v>
      </c>
      <c r="C46" t="s">
        <v>1493</v>
      </c>
      <c r="D46">
        <v>2025</v>
      </c>
      <c r="E46" t="s">
        <v>1502</v>
      </c>
      <c r="F46" t="s">
        <v>1509</v>
      </c>
      <c r="G46">
        <v>1.1499999999999999</v>
      </c>
      <c r="H46">
        <v>11945</v>
      </c>
      <c r="I46">
        <v>9145</v>
      </c>
      <c r="J46">
        <v>13.8</v>
      </c>
      <c r="K46" t="s">
        <v>1511</v>
      </c>
      <c r="L46">
        <v>0.85</v>
      </c>
      <c r="M46" t="s">
        <v>1518</v>
      </c>
      <c r="N46" s="13">
        <v>1937</v>
      </c>
      <c r="O46">
        <v>5</v>
      </c>
      <c r="P46" s="11">
        <f>Agridata[[#This Row],[Storage_Loss_%]]/100</f>
        <v>0.23440000000000003</v>
      </c>
      <c r="Q46" s="7">
        <v>23.44</v>
      </c>
      <c r="R46" s="13">
        <v>29018</v>
      </c>
      <c r="S46">
        <v>425</v>
      </c>
      <c r="T46" t="s">
        <v>1521</v>
      </c>
      <c r="U46" t="s">
        <v>1523</v>
      </c>
      <c r="V46" s="13">
        <v>3816804</v>
      </c>
      <c r="W46" s="7">
        <f>(Agridata[[#This Row],[Profit_After_Storage_Loss]]/Agridata[[#This Row],[Total_Revenue]])*100</f>
        <v>75.98232945778561</v>
      </c>
      <c r="X46">
        <f>(1-Agridata[[#This Row],[Transport_Cost_NGN]]/(Agridata[[#This Row],[Input_Cost_NGN]]+Agridata[[#This Row],[Final_Profit_NGN]]))*100</f>
        <v>99.949633654391704</v>
      </c>
      <c r="Y46" s="13">
        <f>Agridata[[#This Row],[Final_Profit_NGN]]*Agridata[[#This Row],[Storage_Loss_%]]</f>
        <v>89465885.760000005</v>
      </c>
      <c r="Z46" s="13">
        <f>Agridata[[#This Row],[Final_Profit_NGN]] * (1-Agridata[[#This Row],[Storage_Loss_%]]/100)</f>
        <v>2922145.1423999998</v>
      </c>
      <c r="AA46" s="13">
        <f>Agridata[[#This Row],[Final_Profit_NGN]]+Agridata[[#This Row],[Input_Cost_NGN]]</f>
        <v>3845822</v>
      </c>
    </row>
    <row r="47" spans="1:27" x14ac:dyDescent="0.35">
      <c r="A47" t="s">
        <v>37</v>
      </c>
      <c r="B47" t="s">
        <v>1471</v>
      </c>
      <c r="C47" t="s">
        <v>1486</v>
      </c>
      <c r="D47">
        <v>2023</v>
      </c>
      <c r="E47" t="s">
        <v>1502</v>
      </c>
      <c r="F47" t="s">
        <v>1504</v>
      </c>
      <c r="G47">
        <v>3.93</v>
      </c>
      <c r="H47">
        <v>36741</v>
      </c>
      <c r="I47">
        <v>26975</v>
      </c>
      <c r="J47">
        <v>42.7</v>
      </c>
      <c r="K47" t="s">
        <v>1511</v>
      </c>
      <c r="L47">
        <v>1.6</v>
      </c>
      <c r="M47" t="s">
        <v>1516</v>
      </c>
      <c r="N47" s="13">
        <v>5967</v>
      </c>
      <c r="O47">
        <v>5</v>
      </c>
      <c r="P47" s="11">
        <f>Agridata[[#This Row],[Storage_Loss_%]]/100</f>
        <v>0.26579999999999998</v>
      </c>
      <c r="Q47" s="7">
        <v>26.58</v>
      </c>
      <c r="R47" s="13">
        <v>81664</v>
      </c>
      <c r="S47">
        <v>234</v>
      </c>
      <c r="T47" t="s">
        <v>1521</v>
      </c>
      <c r="U47" t="s">
        <v>1522</v>
      </c>
      <c r="V47" s="13">
        <v>6161398</v>
      </c>
      <c r="W47" s="7">
        <f>(Agridata[[#This Row],[Profit_After_Storage_Loss]]/Agridata[[#This Row],[Total_Revenue]])*100</f>
        <v>72.459610550079432</v>
      </c>
      <c r="X47">
        <f>(1-Agridata[[#This Row],[Transport_Cost_NGN]]/(Agridata[[#This Row],[Input_Cost_NGN]]+Agridata[[#This Row],[Final_Profit_NGN]]))*100</f>
        <v>99.904421900663493</v>
      </c>
      <c r="Y47" s="13">
        <f>Agridata[[#This Row],[Final_Profit_NGN]]*Agridata[[#This Row],[Storage_Loss_%]]</f>
        <v>163769958.84</v>
      </c>
      <c r="Z47" s="13">
        <f>Agridata[[#This Row],[Final_Profit_NGN]] * (1-Agridata[[#This Row],[Storage_Loss_%]]/100)</f>
        <v>4523698.4116000002</v>
      </c>
      <c r="AA47" s="13">
        <f>Agridata[[#This Row],[Final_Profit_NGN]]+Agridata[[#This Row],[Input_Cost_NGN]]</f>
        <v>6243062</v>
      </c>
    </row>
    <row r="48" spans="1:27" x14ac:dyDescent="0.35">
      <c r="A48" t="s">
        <v>66</v>
      </c>
      <c r="B48" t="s">
        <v>1473</v>
      </c>
      <c r="C48" t="s">
        <v>1494</v>
      </c>
      <c r="D48">
        <v>2024</v>
      </c>
      <c r="E48" t="s">
        <v>1502</v>
      </c>
      <c r="F48" t="s">
        <v>1510</v>
      </c>
      <c r="G48">
        <v>13.7</v>
      </c>
      <c r="H48">
        <v>184305</v>
      </c>
      <c r="I48">
        <v>123152</v>
      </c>
      <c r="J48">
        <v>1</v>
      </c>
      <c r="K48" t="s">
        <v>1513</v>
      </c>
      <c r="L48">
        <v>0.95</v>
      </c>
      <c r="M48" t="s">
        <v>1517</v>
      </c>
      <c r="N48" s="13">
        <v>200</v>
      </c>
      <c r="O48">
        <v>4</v>
      </c>
      <c r="P48" s="11">
        <f>Agridata[[#This Row],[Storage_Loss_%]]/100</f>
        <v>0.33179999999999998</v>
      </c>
      <c r="Q48" s="7">
        <v>33.18</v>
      </c>
      <c r="R48" s="13">
        <v>439247</v>
      </c>
      <c r="S48">
        <v>431</v>
      </c>
      <c r="T48" t="s">
        <v>1521</v>
      </c>
      <c r="U48" t="s">
        <v>1522</v>
      </c>
      <c r="V48" s="13">
        <v>52108280</v>
      </c>
      <c r="W48" s="7">
        <f>(Agridata[[#This Row],[Profit_After_Storage_Loss]]/Agridata[[#This Row],[Total_Revenue]])*100</f>
        <v>66.261448794726348</v>
      </c>
      <c r="X48">
        <f>(1-Agridata[[#This Row],[Transport_Cost_NGN]]/(Agridata[[#This Row],[Input_Cost_NGN]]+Agridata[[#This Row],[Final_Profit_NGN]]))*100</f>
        <v>99.999619392174253</v>
      </c>
      <c r="Y48" s="13">
        <f>Agridata[[#This Row],[Final_Profit_NGN]]*Agridata[[#This Row],[Storage_Loss_%]]</f>
        <v>1728952730.4000001</v>
      </c>
      <c r="Z48" s="13">
        <f>Agridata[[#This Row],[Final_Profit_NGN]] * (1-Agridata[[#This Row],[Storage_Loss_%]]/100)</f>
        <v>34818752.696000002</v>
      </c>
      <c r="AA48" s="13">
        <f>Agridata[[#This Row],[Final_Profit_NGN]]+Agridata[[#This Row],[Input_Cost_NGN]]</f>
        <v>52547527</v>
      </c>
    </row>
    <row r="49" spans="1:27" x14ac:dyDescent="0.35">
      <c r="A49" t="s">
        <v>67</v>
      </c>
      <c r="B49" t="s">
        <v>1472</v>
      </c>
      <c r="C49" t="s">
        <v>1478</v>
      </c>
      <c r="D49">
        <v>2021</v>
      </c>
      <c r="E49" t="s">
        <v>1502</v>
      </c>
      <c r="F49" t="s">
        <v>1508</v>
      </c>
      <c r="G49">
        <v>0.5</v>
      </c>
      <c r="H49">
        <v>822</v>
      </c>
      <c r="I49">
        <v>510</v>
      </c>
      <c r="J49">
        <v>12.3</v>
      </c>
      <c r="K49" t="s">
        <v>1511</v>
      </c>
      <c r="L49">
        <v>0.88</v>
      </c>
      <c r="M49" t="s">
        <v>1516</v>
      </c>
      <c r="N49" s="13">
        <v>1734</v>
      </c>
      <c r="O49">
        <v>30</v>
      </c>
      <c r="P49" s="11">
        <f>Agridata[[#This Row],[Storage_Loss_%]]/100</f>
        <v>0.3785</v>
      </c>
      <c r="Q49" s="7">
        <v>37.85</v>
      </c>
      <c r="R49" s="13">
        <v>6584</v>
      </c>
      <c r="S49">
        <v>205</v>
      </c>
      <c r="T49" t="s">
        <v>1520</v>
      </c>
      <c r="U49" t="s">
        <v>1522</v>
      </c>
      <c r="V49" s="13">
        <v>95187</v>
      </c>
      <c r="W49" s="7">
        <f>(Agridata[[#This Row],[Profit_After_Storage_Loss]]/Agridata[[#This Row],[Total_Revenue]])*100</f>
        <v>58.129251456701802</v>
      </c>
      <c r="X49">
        <f>(1-Agridata[[#This Row],[Transport_Cost_NGN]]/(Agridata[[#This Row],[Input_Cost_NGN]]+Agridata[[#This Row],[Final_Profit_NGN]]))*100</f>
        <v>98.296174745261425</v>
      </c>
      <c r="Y49" s="13">
        <f>Agridata[[#This Row],[Final_Profit_NGN]]*Agridata[[#This Row],[Storage_Loss_%]]</f>
        <v>3602827.95</v>
      </c>
      <c r="Z49" s="13">
        <f>Agridata[[#This Row],[Final_Profit_NGN]] * (1-Agridata[[#This Row],[Storage_Loss_%]]/100)</f>
        <v>59158.720499999996</v>
      </c>
      <c r="AA49" s="13">
        <f>Agridata[[#This Row],[Final_Profit_NGN]]+Agridata[[#This Row],[Input_Cost_NGN]]</f>
        <v>101771</v>
      </c>
    </row>
    <row r="50" spans="1:27" x14ac:dyDescent="0.35">
      <c r="A50" t="s">
        <v>68</v>
      </c>
      <c r="B50" t="s">
        <v>1469</v>
      </c>
      <c r="C50" t="s">
        <v>1480</v>
      </c>
      <c r="D50">
        <v>2024</v>
      </c>
      <c r="E50" t="s">
        <v>1502</v>
      </c>
      <c r="F50" t="s">
        <v>1508</v>
      </c>
      <c r="G50">
        <v>3.25</v>
      </c>
      <c r="H50">
        <v>3340</v>
      </c>
      <c r="I50">
        <v>1336</v>
      </c>
      <c r="J50">
        <v>25.5</v>
      </c>
      <c r="K50" t="s">
        <v>1511</v>
      </c>
      <c r="L50">
        <v>1.85</v>
      </c>
      <c r="M50" t="s">
        <v>1518</v>
      </c>
      <c r="N50" s="13">
        <v>3106</v>
      </c>
      <c r="O50">
        <v>60</v>
      </c>
      <c r="P50" s="11">
        <f>Agridata[[#This Row],[Storage_Loss_%]]/100</f>
        <v>0.6</v>
      </c>
      <c r="Q50" s="7">
        <v>60</v>
      </c>
      <c r="R50" s="13">
        <v>23345</v>
      </c>
      <c r="S50">
        <v>224</v>
      </c>
      <c r="T50" t="s">
        <v>1519</v>
      </c>
      <c r="U50" t="s">
        <v>1522</v>
      </c>
      <c r="V50" s="13">
        <v>269821</v>
      </c>
      <c r="W50" s="7">
        <f>(Agridata[[#This Row],[Profit_After_Storage_Loss]]/Agridata[[#This Row],[Total_Revenue]])*100</f>
        <v>36.814773882373814</v>
      </c>
      <c r="X50">
        <f>(1-Agridata[[#This Row],[Transport_Cost_NGN]]/(Agridata[[#This Row],[Input_Cost_NGN]]+Agridata[[#This Row],[Final_Profit_NGN]]))*100</f>
        <v>98.940531985291614</v>
      </c>
      <c r="Y50" s="13">
        <f>Agridata[[#This Row],[Final_Profit_NGN]]*Agridata[[#This Row],[Storage_Loss_%]]</f>
        <v>16189260</v>
      </c>
      <c r="Z50" s="13">
        <f>Agridata[[#This Row],[Final_Profit_NGN]] * (1-Agridata[[#This Row],[Storage_Loss_%]]/100)</f>
        <v>107928.40000000001</v>
      </c>
      <c r="AA50" s="13">
        <f>Agridata[[#This Row],[Final_Profit_NGN]]+Agridata[[#This Row],[Input_Cost_NGN]]</f>
        <v>293166</v>
      </c>
    </row>
    <row r="51" spans="1:27" x14ac:dyDescent="0.35">
      <c r="A51" t="s">
        <v>69</v>
      </c>
      <c r="B51" t="s">
        <v>1472</v>
      </c>
      <c r="C51" t="s">
        <v>1478</v>
      </c>
      <c r="D51">
        <v>2023</v>
      </c>
      <c r="E51" t="s">
        <v>1501</v>
      </c>
      <c r="F51" t="s">
        <v>1507</v>
      </c>
      <c r="G51">
        <v>2.4</v>
      </c>
      <c r="H51">
        <v>7011</v>
      </c>
      <c r="I51">
        <v>6550</v>
      </c>
      <c r="J51">
        <v>63.7</v>
      </c>
      <c r="K51" t="s">
        <v>1512</v>
      </c>
      <c r="L51">
        <v>2.41</v>
      </c>
      <c r="M51" t="s">
        <v>1516</v>
      </c>
      <c r="N51" s="13">
        <v>17669</v>
      </c>
      <c r="O51">
        <v>3</v>
      </c>
      <c r="P51" s="11">
        <f>Agridata[[#This Row],[Storage_Loss_%]]/100</f>
        <v>6.5700000000000008E-2</v>
      </c>
      <c r="Q51" s="7">
        <v>6.57</v>
      </c>
      <c r="R51" s="13">
        <v>53164</v>
      </c>
      <c r="S51">
        <v>274</v>
      </c>
      <c r="T51" t="s">
        <v>1520</v>
      </c>
      <c r="U51" t="s">
        <v>1522</v>
      </c>
      <c r="V51" s="13">
        <v>1705920</v>
      </c>
      <c r="W51" s="7">
        <f>(Agridata[[#This Row],[Profit_After_Storage_Loss]]/Agridata[[#This Row],[Total_Revenue]])*100</f>
        <v>90.606307373610363</v>
      </c>
      <c r="X51">
        <f>(1-Agridata[[#This Row],[Transport_Cost_NGN]]/(Agridata[[#This Row],[Input_Cost_NGN]]+Agridata[[#This Row],[Final_Profit_NGN]]))*100</f>
        <v>98.995556778414212</v>
      </c>
      <c r="Y51" s="13">
        <f>Agridata[[#This Row],[Final_Profit_NGN]]*Agridata[[#This Row],[Storage_Loss_%]]</f>
        <v>11207894.4</v>
      </c>
      <c r="Z51" s="13">
        <f>Agridata[[#This Row],[Final_Profit_NGN]] * (1-Agridata[[#This Row],[Storage_Loss_%]]/100)</f>
        <v>1593841.0560000001</v>
      </c>
      <c r="AA51" s="13">
        <f>Agridata[[#This Row],[Final_Profit_NGN]]+Agridata[[#This Row],[Input_Cost_NGN]]</f>
        <v>1759084</v>
      </c>
    </row>
    <row r="52" spans="1:27" x14ac:dyDescent="0.35">
      <c r="A52" t="s">
        <v>70</v>
      </c>
      <c r="B52" t="s">
        <v>1470</v>
      </c>
      <c r="C52" t="s">
        <v>1475</v>
      </c>
      <c r="D52">
        <v>2023</v>
      </c>
      <c r="E52" t="s">
        <v>1501</v>
      </c>
      <c r="F52" t="s">
        <v>1505</v>
      </c>
      <c r="G52">
        <v>0.36</v>
      </c>
      <c r="H52">
        <v>3283</v>
      </c>
      <c r="I52">
        <v>2966</v>
      </c>
      <c r="J52">
        <v>28.2</v>
      </c>
      <c r="K52" t="s">
        <v>1512</v>
      </c>
      <c r="L52">
        <v>2.12</v>
      </c>
      <c r="M52" t="s">
        <v>1516</v>
      </c>
      <c r="N52" s="13">
        <v>8243</v>
      </c>
      <c r="O52">
        <v>1</v>
      </c>
      <c r="P52" s="11">
        <f>Agridata[[#This Row],[Storage_Loss_%]]/100</f>
        <v>9.6300000000000011E-2</v>
      </c>
      <c r="Q52" s="7">
        <v>9.6300000000000008</v>
      </c>
      <c r="R52" s="13">
        <v>3274</v>
      </c>
      <c r="S52">
        <v>91</v>
      </c>
      <c r="T52" t="s">
        <v>1520</v>
      </c>
      <c r="U52" t="s">
        <v>1522</v>
      </c>
      <c r="V52" s="13">
        <v>255690</v>
      </c>
      <c r="W52" s="7">
        <f>(Agridata[[#This Row],[Profit_After_Storage_Loss]]/Agridata[[#This Row],[Total_Revenue]])*100</f>
        <v>89.227480653681596</v>
      </c>
      <c r="X52">
        <f>(1-Agridata[[#This Row],[Transport_Cost_NGN]]/(Agridata[[#This Row],[Input_Cost_NGN]]+Agridata[[#This Row],[Final_Profit_NGN]]))*100</f>
        <v>96.816932083223932</v>
      </c>
      <c r="Y52" s="13">
        <f>Agridata[[#This Row],[Final_Profit_NGN]]*Agridata[[#This Row],[Storage_Loss_%]]</f>
        <v>2462294.7000000002</v>
      </c>
      <c r="Z52" s="13">
        <f>Agridata[[#This Row],[Final_Profit_NGN]] * (1-Agridata[[#This Row],[Storage_Loss_%]]/100)</f>
        <v>231067.05299999999</v>
      </c>
      <c r="AA52" s="13">
        <f>Agridata[[#This Row],[Final_Profit_NGN]]+Agridata[[#This Row],[Input_Cost_NGN]]</f>
        <v>258964</v>
      </c>
    </row>
    <row r="53" spans="1:27" x14ac:dyDescent="0.35">
      <c r="A53" t="s">
        <v>71</v>
      </c>
      <c r="B53" t="s">
        <v>1470</v>
      </c>
      <c r="C53" t="s">
        <v>1495</v>
      </c>
      <c r="D53">
        <v>2025</v>
      </c>
      <c r="E53" t="s">
        <v>1502</v>
      </c>
      <c r="F53" t="s">
        <v>1505</v>
      </c>
      <c r="G53">
        <v>0.49</v>
      </c>
      <c r="H53">
        <v>5096</v>
      </c>
      <c r="I53">
        <v>3907</v>
      </c>
      <c r="J53">
        <v>41.7</v>
      </c>
      <c r="K53" t="s">
        <v>1513</v>
      </c>
      <c r="L53">
        <v>2.4300000000000002</v>
      </c>
      <c r="M53" t="s">
        <v>1518</v>
      </c>
      <c r="N53" s="13">
        <v>1873</v>
      </c>
      <c r="O53">
        <v>14</v>
      </c>
      <c r="P53" s="11">
        <f>Agridata[[#This Row],[Storage_Loss_%]]/100</f>
        <v>0.23329999999999998</v>
      </c>
      <c r="Q53" s="7">
        <v>23.33</v>
      </c>
      <c r="R53" s="13">
        <v>2847</v>
      </c>
      <c r="S53">
        <v>110</v>
      </c>
      <c r="T53" t="s">
        <v>1521</v>
      </c>
      <c r="U53" t="s">
        <v>1522</v>
      </c>
      <c r="V53" s="13">
        <v>420753</v>
      </c>
      <c r="W53" s="7">
        <f>(Agridata[[#This Row],[Profit_After_Storage_Loss]]/Agridata[[#This Row],[Total_Revenue]])*100</f>
        <v>76.154703753541071</v>
      </c>
      <c r="X53">
        <f>(1-Agridata[[#This Row],[Transport_Cost_NGN]]/(Agridata[[#This Row],[Input_Cost_NGN]]+Agridata[[#This Row],[Final_Profit_NGN]]))*100</f>
        <v>99.557837582625126</v>
      </c>
      <c r="Y53" s="13">
        <f>Agridata[[#This Row],[Final_Profit_NGN]]*Agridata[[#This Row],[Storage_Loss_%]]</f>
        <v>9816167.4899999984</v>
      </c>
      <c r="Z53" s="13">
        <f>Agridata[[#This Row],[Final_Profit_NGN]] * (1-Agridata[[#This Row],[Storage_Loss_%]]/100)</f>
        <v>322591.32510000002</v>
      </c>
      <c r="AA53" s="13">
        <f>Agridata[[#This Row],[Final_Profit_NGN]]+Agridata[[#This Row],[Input_Cost_NGN]]</f>
        <v>423600</v>
      </c>
    </row>
    <row r="54" spans="1:27" x14ac:dyDescent="0.35">
      <c r="A54" t="s">
        <v>72</v>
      </c>
      <c r="B54" t="s">
        <v>1469</v>
      </c>
      <c r="C54" t="s">
        <v>1481</v>
      </c>
      <c r="D54">
        <v>2024</v>
      </c>
      <c r="E54" t="s">
        <v>1502</v>
      </c>
      <c r="F54" t="s">
        <v>1505</v>
      </c>
      <c r="G54">
        <v>0.65</v>
      </c>
      <c r="H54">
        <v>9045</v>
      </c>
      <c r="I54">
        <v>7103</v>
      </c>
      <c r="J54">
        <v>24.7</v>
      </c>
      <c r="K54" t="s">
        <v>1512</v>
      </c>
      <c r="L54">
        <v>2.06</v>
      </c>
      <c r="M54" t="s">
        <v>1516</v>
      </c>
      <c r="N54" s="13">
        <v>5186</v>
      </c>
      <c r="O54">
        <v>14</v>
      </c>
      <c r="P54" s="11">
        <f>Agridata[[#This Row],[Storage_Loss_%]]/100</f>
        <v>0.2147</v>
      </c>
      <c r="Q54" s="7">
        <v>21.47</v>
      </c>
      <c r="R54" s="13">
        <v>5453</v>
      </c>
      <c r="S54">
        <v>76</v>
      </c>
      <c r="T54" t="s">
        <v>1520</v>
      </c>
      <c r="U54" t="s">
        <v>1522</v>
      </c>
      <c r="V54" s="13">
        <v>523791</v>
      </c>
      <c r="W54" s="7">
        <f>(Agridata[[#This Row],[Profit_After_Storage_Loss]]/Agridata[[#This Row],[Total_Revenue]])*100</f>
        <v>77.720875871998558</v>
      </c>
      <c r="X54">
        <f>(1-Agridata[[#This Row],[Transport_Cost_NGN]]/(Agridata[[#This Row],[Input_Cost_NGN]]+Agridata[[#This Row],[Final_Profit_NGN]]))*100</f>
        <v>99.020111706509667</v>
      </c>
      <c r="Y54" s="13">
        <f>Agridata[[#This Row],[Final_Profit_NGN]]*Agridata[[#This Row],[Storage_Loss_%]]</f>
        <v>11245792.77</v>
      </c>
      <c r="Z54" s="13">
        <f>Agridata[[#This Row],[Final_Profit_NGN]] * (1-Agridata[[#This Row],[Storage_Loss_%]]/100)</f>
        <v>411333.0723</v>
      </c>
      <c r="AA54" s="13">
        <f>Agridata[[#This Row],[Final_Profit_NGN]]+Agridata[[#This Row],[Input_Cost_NGN]]</f>
        <v>529244</v>
      </c>
    </row>
    <row r="55" spans="1:27" x14ac:dyDescent="0.35">
      <c r="A55" t="s">
        <v>73</v>
      </c>
      <c r="B55" t="s">
        <v>1472</v>
      </c>
      <c r="C55" t="s">
        <v>1479</v>
      </c>
      <c r="D55">
        <v>2021</v>
      </c>
      <c r="E55" t="s">
        <v>1501</v>
      </c>
      <c r="F55" t="s">
        <v>1510</v>
      </c>
      <c r="G55">
        <v>2.69</v>
      </c>
      <c r="H55">
        <v>48547</v>
      </c>
      <c r="I55">
        <v>33725</v>
      </c>
      <c r="J55">
        <v>40.700000000000003</v>
      </c>
      <c r="K55" t="s">
        <v>1512</v>
      </c>
      <c r="L55">
        <v>2.4300000000000002</v>
      </c>
      <c r="M55" t="s">
        <v>1516</v>
      </c>
      <c r="N55" s="13">
        <v>11846</v>
      </c>
      <c r="O55">
        <v>5</v>
      </c>
      <c r="P55" s="11">
        <f>Agridata[[#This Row],[Storage_Loss_%]]/100</f>
        <v>0.30530000000000002</v>
      </c>
      <c r="Q55" s="7">
        <v>30.53</v>
      </c>
      <c r="R55" s="13">
        <v>78427</v>
      </c>
      <c r="S55">
        <v>388</v>
      </c>
      <c r="T55" t="s">
        <v>1521</v>
      </c>
      <c r="U55" t="s">
        <v>1522</v>
      </c>
      <c r="V55" s="13">
        <v>12864174</v>
      </c>
      <c r="W55" s="7">
        <f>(Agridata[[#This Row],[Profit_After_Storage_Loss]]/Agridata[[#This Row],[Total_Revenue]])*100</f>
        <v>69.049039507592013</v>
      </c>
      <c r="X55">
        <f>(1-Agridata[[#This Row],[Transport_Cost_NGN]]/(Agridata[[#This Row],[Input_Cost_NGN]]+Agridata[[#This Row],[Final_Profit_NGN]]))*100</f>
        <v>99.908472802337016</v>
      </c>
      <c r="Y55" s="13">
        <f>Agridata[[#This Row],[Final_Profit_NGN]]*Agridata[[#This Row],[Storage_Loss_%]]</f>
        <v>392743232.22000003</v>
      </c>
      <c r="Z55" s="13">
        <f>Agridata[[#This Row],[Final_Profit_NGN]] * (1-Agridata[[#This Row],[Storage_Loss_%]]/100)</f>
        <v>8936741.6777999997</v>
      </c>
      <c r="AA55" s="13">
        <f>Agridata[[#This Row],[Final_Profit_NGN]]+Agridata[[#This Row],[Input_Cost_NGN]]</f>
        <v>12942601</v>
      </c>
    </row>
    <row r="56" spans="1:27" x14ac:dyDescent="0.35">
      <c r="A56" t="s">
        <v>74</v>
      </c>
      <c r="B56" t="s">
        <v>1472</v>
      </c>
      <c r="C56" t="s">
        <v>1478</v>
      </c>
      <c r="D56">
        <v>2022</v>
      </c>
      <c r="E56" t="s">
        <v>1502</v>
      </c>
      <c r="F56" t="s">
        <v>1503</v>
      </c>
      <c r="G56">
        <v>2.35</v>
      </c>
      <c r="H56">
        <v>13522</v>
      </c>
      <c r="I56">
        <v>9953</v>
      </c>
      <c r="J56">
        <v>89.4</v>
      </c>
      <c r="K56" t="s">
        <v>1512</v>
      </c>
      <c r="L56">
        <v>4.26</v>
      </c>
      <c r="M56" t="s">
        <v>1517</v>
      </c>
      <c r="N56" s="13">
        <v>19375</v>
      </c>
      <c r="O56">
        <v>14</v>
      </c>
      <c r="P56" s="11">
        <f>Agridata[[#This Row],[Storage_Loss_%]]/100</f>
        <v>0.26390000000000002</v>
      </c>
      <c r="Q56" s="7">
        <v>26.39</v>
      </c>
      <c r="R56" s="13">
        <v>26494</v>
      </c>
      <c r="S56">
        <v>304</v>
      </c>
      <c r="T56" t="s">
        <v>1520</v>
      </c>
      <c r="U56" t="s">
        <v>1522</v>
      </c>
      <c r="V56" s="13">
        <v>2949586</v>
      </c>
      <c r="W56" s="7">
        <f>(Agridata[[#This Row],[Profit_After_Storage_Loss]]/Agridata[[#This Row],[Total_Revenue]])*100</f>
        <v>72.954700633047494</v>
      </c>
      <c r="X56">
        <f>(1-Agridata[[#This Row],[Transport_Cost_NGN]]/(Agridata[[#This Row],[Input_Cost_NGN]]+Agridata[[#This Row],[Final_Profit_NGN]]))*100</f>
        <v>99.348975833982962</v>
      </c>
      <c r="Y56" s="13">
        <f>Agridata[[#This Row],[Final_Profit_NGN]]*Agridata[[#This Row],[Storage_Loss_%]]</f>
        <v>77839574.540000007</v>
      </c>
      <c r="Z56" s="13">
        <f>Agridata[[#This Row],[Final_Profit_NGN]] * (1-Agridata[[#This Row],[Storage_Loss_%]]/100)</f>
        <v>2171190.2546000001</v>
      </c>
      <c r="AA56" s="13">
        <f>Agridata[[#This Row],[Final_Profit_NGN]]+Agridata[[#This Row],[Input_Cost_NGN]]</f>
        <v>2976080</v>
      </c>
    </row>
    <row r="57" spans="1:27" x14ac:dyDescent="0.35">
      <c r="A57" t="s">
        <v>75</v>
      </c>
      <c r="B57" t="s">
        <v>1470</v>
      </c>
      <c r="C57" t="s">
        <v>1490</v>
      </c>
      <c r="D57">
        <v>2024</v>
      </c>
      <c r="E57" t="s">
        <v>1502</v>
      </c>
      <c r="F57" t="s">
        <v>1505</v>
      </c>
      <c r="G57">
        <v>1.41</v>
      </c>
      <c r="H57">
        <v>14305</v>
      </c>
      <c r="I57">
        <v>8804</v>
      </c>
      <c r="J57">
        <v>5.8</v>
      </c>
      <c r="K57" t="s">
        <v>1513</v>
      </c>
      <c r="L57">
        <v>1.66</v>
      </c>
      <c r="M57" t="s">
        <v>1516</v>
      </c>
      <c r="N57" s="13">
        <v>275</v>
      </c>
      <c r="O57">
        <v>30</v>
      </c>
      <c r="P57" s="11">
        <f>Agridata[[#This Row],[Storage_Loss_%]]/100</f>
        <v>0.38450000000000001</v>
      </c>
      <c r="Q57" s="7">
        <v>38.450000000000003</v>
      </c>
      <c r="R57" s="13">
        <v>17907</v>
      </c>
      <c r="S57">
        <v>112</v>
      </c>
      <c r="T57" t="s">
        <v>1520</v>
      </c>
      <c r="U57" t="s">
        <v>1523</v>
      </c>
      <c r="V57" s="13">
        <v>958006</v>
      </c>
      <c r="W57" s="7">
        <f>(Agridata[[#This Row],[Profit_After_Storage_Loss]]/Agridata[[#This Row],[Total_Revenue]])*100</f>
        <v>60.420620793042005</v>
      </c>
      <c r="X57">
        <f>(1-Agridata[[#This Row],[Transport_Cost_NGN]]/(Agridata[[#This Row],[Input_Cost_NGN]]+Agridata[[#This Row],[Final_Profit_NGN]]))*100</f>
        <v>99.971821258657272</v>
      </c>
      <c r="Y57" s="13">
        <f>Agridata[[#This Row],[Final_Profit_NGN]]*Agridata[[#This Row],[Storage_Loss_%]]</f>
        <v>36835330.700000003</v>
      </c>
      <c r="Z57" s="13">
        <f>Agridata[[#This Row],[Final_Profit_NGN]] * (1-Agridata[[#This Row],[Storage_Loss_%]]/100)</f>
        <v>589652.69299999997</v>
      </c>
      <c r="AA57" s="13">
        <f>Agridata[[#This Row],[Final_Profit_NGN]]+Agridata[[#This Row],[Input_Cost_NGN]]</f>
        <v>975913</v>
      </c>
    </row>
    <row r="58" spans="1:27" x14ac:dyDescent="0.35">
      <c r="A58" t="s">
        <v>76</v>
      </c>
      <c r="B58" t="s">
        <v>1472</v>
      </c>
      <c r="C58" t="s">
        <v>1478</v>
      </c>
      <c r="D58">
        <v>2025</v>
      </c>
      <c r="E58" t="s">
        <v>1502</v>
      </c>
      <c r="F58" t="s">
        <v>1509</v>
      </c>
      <c r="G58">
        <v>1.08</v>
      </c>
      <c r="H58">
        <v>17767</v>
      </c>
      <c r="I58">
        <v>14561</v>
      </c>
      <c r="J58">
        <v>3.3</v>
      </c>
      <c r="K58" t="s">
        <v>1512</v>
      </c>
      <c r="L58">
        <v>0.12</v>
      </c>
      <c r="M58" t="s">
        <v>1516</v>
      </c>
      <c r="N58" s="13">
        <v>958</v>
      </c>
      <c r="O58">
        <v>5</v>
      </c>
      <c r="P58" s="11">
        <f>Agridata[[#This Row],[Storage_Loss_%]]/100</f>
        <v>0.1804</v>
      </c>
      <c r="Q58" s="7">
        <v>18.04</v>
      </c>
      <c r="R58" s="13">
        <v>31475</v>
      </c>
      <c r="S58">
        <v>443</v>
      </c>
      <c r="T58" t="s">
        <v>1520</v>
      </c>
      <c r="U58" t="s">
        <v>1522</v>
      </c>
      <c r="V58" s="13">
        <v>6353585</v>
      </c>
      <c r="W58" s="7">
        <f>(Agridata[[#This Row],[Profit_After_Storage_Loss]]/Agridata[[#This Row],[Total_Revenue]])*100</f>
        <v>81.555980147406601</v>
      </c>
      <c r="X58">
        <f>(1-Agridata[[#This Row],[Transport_Cost_NGN]]/(Agridata[[#This Row],[Input_Cost_NGN]]+Agridata[[#This Row],[Final_Profit_NGN]]))*100</f>
        <v>99.984996225564046</v>
      </c>
      <c r="Y58" s="13">
        <f>Agridata[[#This Row],[Final_Profit_NGN]]*Agridata[[#This Row],[Storage_Loss_%]]</f>
        <v>114618673.39999999</v>
      </c>
      <c r="Z58" s="13">
        <f>Agridata[[#This Row],[Final_Profit_NGN]] * (1-Agridata[[#This Row],[Storage_Loss_%]]/100)</f>
        <v>5207398.2659999998</v>
      </c>
      <c r="AA58" s="13">
        <f>Agridata[[#This Row],[Final_Profit_NGN]]+Agridata[[#This Row],[Input_Cost_NGN]]</f>
        <v>6385060</v>
      </c>
    </row>
    <row r="59" spans="1:27" x14ac:dyDescent="0.35">
      <c r="A59" t="s">
        <v>77</v>
      </c>
      <c r="B59" t="s">
        <v>1472</v>
      </c>
      <c r="C59" t="s">
        <v>1487</v>
      </c>
      <c r="D59">
        <v>2023</v>
      </c>
      <c r="E59" t="s">
        <v>1501</v>
      </c>
      <c r="F59" t="s">
        <v>1509</v>
      </c>
      <c r="G59">
        <v>1.8</v>
      </c>
      <c r="H59">
        <v>20046</v>
      </c>
      <c r="I59">
        <v>15641</v>
      </c>
      <c r="J59">
        <v>22.5</v>
      </c>
      <c r="K59" t="s">
        <v>1513</v>
      </c>
      <c r="L59">
        <v>1.08</v>
      </c>
      <c r="M59" t="s">
        <v>1518</v>
      </c>
      <c r="N59" s="13">
        <v>857</v>
      </c>
      <c r="O59">
        <v>5</v>
      </c>
      <c r="P59" s="11">
        <f>Agridata[[#This Row],[Storage_Loss_%]]/100</f>
        <v>0.21969999999999998</v>
      </c>
      <c r="Q59" s="7">
        <v>21.97</v>
      </c>
      <c r="R59" s="13">
        <v>44114</v>
      </c>
      <c r="S59">
        <v>364</v>
      </c>
      <c r="T59" t="s">
        <v>1520</v>
      </c>
      <c r="U59" t="s">
        <v>1522</v>
      </c>
      <c r="V59" s="13">
        <v>5591420</v>
      </c>
      <c r="W59" s="7">
        <f>(Agridata[[#This Row],[Profit_After_Storage_Loss]]/Agridata[[#This Row],[Total_Revenue]])*100</f>
        <v>77.4191944543321</v>
      </c>
      <c r="X59">
        <f>(1-Agridata[[#This Row],[Transport_Cost_NGN]]/(Agridata[[#This Row],[Input_Cost_NGN]]+Agridata[[#This Row],[Final_Profit_NGN]]))*100</f>
        <v>99.984792922906678</v>
      </c>
      <c r="Y59" s="13">
        <f>Agridata[[#This Row],[Final_Profit_NGN]]*Agridata[[#This Row],[Storage_Loss_%]]</f>
        <v>122843497.39999999</v>
      </c>
      <c r="Z59" s="13">
        <f>Agridata[[#This Row],[Final_Profit_NGN]] * (1-Agridata[[#This Row],[Storage_Loss_%]]/100)</f>
        <v>4362985.0259999996</v>
      </c>
      <c r="AA59" s="13">
        <f>Agridata[[#This Row],[Final_Profit_NGN]]+Agridata[[#This Row],[Input_Cost_NGN]]</f>
        <v>5635534</v>
      </c>
    </row>
    <row r="60" spans="1:27" x14ac:dyDescent="0.35">
      <c r="A60" t="s">
        <v>78</v>
      </c>
      <c r="B60" t="s">
        <v>1471</v>
      </c>
      <c r="C60" t="s">
        <v>1483</v>
      </c>
      <c r="D60">
        <v>2023</v>
      </c>
      <c r="E60" t="s">
        <v>1502</v>
      </c>
      <c r="F60" t="s">
        <v>1508</v>
      </c>
      <c r="G60">
        <v>1.65</v>
      </c>
      <c r="H60">
        <v>1783</v>
      </c>
      <c r="I60">
        <v>1657</v>
      </c>
      <c r="J60">
        <v>9.4</v>
      </c>
      <c r="K60" t="s">
        <v>1512</v>
      </c>
      <c r="L60">
        <v>0.76</v>
      </c>
      <c r="M60" t="s">
        <v>1518</v>
      </c>
      <c r="N60" s="13">
        <v>2047</v>
      </c>
      <c r="O60">
        <v>3</v>
      </c>
      <c r="P60" s="11">
        <f>Agridata[[#This Row],[Storage_Loss_%]]/100</f>
        <v>7.0199999999999999E-2</v>
      </c>
      <c r="Q60" s="7">
        <v>7.02</v>
      </c>
      <c r="R60" s="13">
        <v>20516</v>
      </c>
      <c r="S60">
        <v>257</v>
      </c>
      <c r="T60" t="s">
        <v>1521</v>
      </c>
      <c r="U60" t="s">
        <v>1523</v>
      </c>
      <c r="V60" s="13">
        <v>399028</v>
      </c>
      <c r="W60" s="7">
        <f>(Agridata[[#This Row],[Profit_After_Storage_Loss]]/Agridata[[#This Row],[Total_Revenue]])*100</f>
        <v>88.433211868123479</v>
      </c>
      <c r="X60">
        <f>(1-Agridata[[#This Row],[Transport_Cost_NGN]]/(Agridata[[#This Row],[Input_Cost_NGN]]+Agridata[[#This Row],[Final_Profit_NGN]]))*100</f>
        <v>99.512089316019285</v>
      </c>
      <c r="Y60" s="13">
        <f>Agridata[[#This Row],[Final_Profit_NGN]]*Agridata[[#This Row],[Storage_Loss_%]]</f>
        <v>2801176.56</v>
      </c>
      <c r="Z60" s="13">
        <f>Agridata[[#This Row],[Final_Profit_NGN]] * (1-Agridata[[#This Row],[Storage_Loss_%]]/100)</f>
        <v>371016.23439999996</v>
      </c>
      <c r="AA60" s="13">
        <f>Agridata[[#This Row],[Final_Profit_NGN]]+Agridata[[#This Row],[Input_Cost_NGN]]</f>
        <v>419544</v>
      </c>
    </row>
    <row r="61" spans="1:27" x14ac:dyDescent="0.35">
      <c r="A61" t="s">
        <v>79</v>
      </c>
      <c r="B61" t="s">
        <v>1471</v>
      </c>
      <c r="C61" t="s">
        <v>1492</v>
      </c>
      <c r="D61">
        <v>2021</v>
      </c>
      <c r="E61" t="s">
        <v>1501</v>
      </c>
      <c r="F61" t="s">
        <v>1503</v>
      </c>
      <c r="G61">
        <v>1.41</v>
      </c>
      <c r="H61">
        <v>10982</v>
      </c>
      <c r="I61">
        <v>6964</v>
      </c>
      <c r="J61">
        <v>45.9</v>
      </c>
      <c r="K61" t="s">
        <v>1511</v>
      </c>
      <c r="L61">
        <v>1.1000000000000001</v>
      </c>
      <c r="M61" t="s">
        <v>1518</v>
      </c>
      <c r="N61" s="13">
        <v>6758</v>
      </c>
      <c r="O61">
        <v>30</v>
      </c>
      <c r="P61" s="11">
        <f>Agridata[[#This Row],[Storage_Loss_%]]/100</f>
        <v>0.36579999999999996</v>
      </c>
      <c r="Q61" s="7">
        <v>36.58</v>
      </c>
      <c r="R61" s="13">
        <v>18129</v>
      </c>
      <c r="S61">
        <v>308</v>
      </c>
      <c r="T61" t="s">
        <v>1520</v>
      </c>
      <c r="U61" t="s">
        <v>1523</v>
      </c>
      <c r="V61" s="13">
        <v>2098576</v>
      </c>
      <c r="W61" s="7">
        <f>(Agridata[[#This Row],[Profit_After_Storage_Loss]]/Agridata[[#This Row],[Total_Revenue]])*100</f>
        <v>62.876825027578242</v>
      </c>
      <c r="X61">
        <f>(1-Agridata[[#This Row],[Transport_Cost_NGN]]/(Agridata[[#This Row],[Input_Cost_NGN]]+Agridata[[#This Row],[Final_Profit_NGN]]))*100</f>
        <v>99.680730191500473</v>
      </c>
      <c r="Y61" s="13">
        <f>Agridata[[#This Row],[Final_Profit_NGN]]*Agridata[[#This Row],[Storage_Loss_%]]</f>
        <v>76765910.079999998</v>
      </c>
      <c r="Z61" s="13">
        <f>Agridata[[#This Row],[Final_Profit_NGN]] * (1-Agridata[[#This Row],[Storage_Loss_%]]/100)</f>
        <v>1330916.8992000001</v>
      </c>
      <c r="AA61" s="13">
        <f>Agridata[[#This Row],[Final_Profit_NGN]]+Agridata[[#This Row],[Input_Cost_NGN]]</f>
        <v>2116705</v>
      </c>
    </row>
    <row r="62" spans="1:27" x14ac:dyDescent="0.35">
      <c r="A62" t="s">
        <v>80</v>
      </c>
      <c r="B62" t="s">
        <v>1473</v>
      </c>
      <c r="C62" t="s">
        <v>1496</v>
      </c>
      <c r="D62">
        <v>2023</v>
      </c>
      <c r="E62" t="s">
        <v>1501</v>
      </c>
      <c r="F62" t="s">
        <v>1504</v>
      </c>
      <c r="G62">
        <v>2.54</v>
      </c>
      <c r="H62">
        <v>23614</v>
      </c>
      <c r="I62">
        <v>18888</v>
      </c>
      <c r="J62">
        <v>22.6</v>
      </c>
      <c r="K62" t="s">
        <v>1512</v>
      </c>
      <c r="L62">
        <v>1.81</v>
      </c>
      <c r="M62" t="s">
        <v>1516</v>
      </c>
      <c r="N62" s="13">
        <v>4923</v>
      </c>
      <c r="O62">
        <v>2</v>
      </c>
      <c r="P62" s="11">
        <f>Agridata[[#This Row],[Storage_Loss_%]]/100</f>
        <v>0.20010000000000003</v>
      </c>
      <c r="Q62" s="7">
        <v>20.010000000000002</v>
      </c>
      <c r="R62" s="13">
        <v>32616</v>
      </c>
      <c r="S62">
        <v>291</v>
      </c>
      <c r="T62" t="s">
        <v>1521</v>
      </c>
      <c r="U62" t="s">
        <v>1522</v>
      </c>
      <c r="V62" s="13">
        <v>5403905</v>
      </c>
      <c r="W62" s="7">
        <f>(Agridata[[#This Row],[Profit_After_Storage_Loss]]/Agridata[[#This Row],[Total_Revenue]])*100</f>
        <v>79.510105994256236</v>
      </c>
      <c r="X62">
        <f>(1-Agridata[[#This Row],[Transport_Cost_NGN]]/(Agridata[[#This Row],[Input_Cost_NGN]]+Agridata[[#This Row],[Final_Profit_NGN]]))*100</f>
        <v>99.909445765039806</v>
      </c>
      <c r="Y62" s="13">
        <f>Agridata[[#This Row],[Final_Profit_NGN]]*Agridata[[#This Row],[Storage_Loss_%]]</f>
        <v>108132139.05000001</v>
      </c>
      <c r="Z62" s="13">
        <f>Agridata[[#This Row],[Final_Profit_NGN]] * (1-Agridata[[#This Row],[Storage_Loss_%]]/100)</f>
        <v>4322583.6094999993</v>
      </c>
      <c r="AA62" s="13">
        <f>Agridata[[#This Row],[Final_Profit_NGN]]+Agridata[[#This Row],[Input_Cost_NGN]]</f>
        <v>5436521</v>
      </c>
    </row>
    <row r="63" spans="1:27" x14ac:dyDescent="0.35">
      <c r="A63" t="s">
        <v>81</v>
      </c>
      <c r="B63" t="s">
        <v>1470</v>
      </c>
      <c r="C63" t="s">
        <v>1495</v>
      </c>
      <c r="D63">
        <v>2024</v>
      </c>
      <c r="E63" t="s">
        <v>1502</v>
      </c>
      <c r="F63" t="s">
        <v>1506</v>
      </c>
      <c r="G63">
        <v>2.93</v>
      </c>
      <c r="H63">
        <v>6604</v>
      </c>
      <c r="I63">
        <v>4225</v>
      </c>
      <c r="J63">
        <v>41.9</v>
      </c>
      <c r="K63" t="s">
        <v>1512</v>
      </c>
      <c r="L63">
        <v>2.56</v>
      </c>
      <c r="M63" t="s">
        <v>1516</v>
      </c>
      <c r="N63" s="13">
        <v>11660</v>
      </c>
      <c r="O63">
        <v>30</v>
      </c>
      <c r="P63" s="11">
        <f>Agridata[[#This Row],[Storage_Loss_%]]/100</f>
        <v>0.36009999999999998</v>
      </c>
      <c r="Q63" s="7">
        <v>36.01</v>
      </c>
      <c r="R63" s="13">
        <v>68685</v>
      </c>
      <c r="S63">
        <v>420</v>
      </c>
      <c r="T63" t="s">
        <v>1520</v>
      </c>
      <c r="U63" t="s">
        <v>1523</v>
      </c>
      <c r="V63" s="13">
        <v>1676410</v>
      </c>
      <c r="W63" s="7">
        <f>(Agridata[[#This Row],[Profit_After_Storage_Loss]]/Agridata[[#This Row],[Total_Revenue]])*100</f>
        <v>61.471424707537416</v>
      </c>
      <c r="X63">
        <f>(1-Agridata[[#This Row],[Transport_Cost_NGN]]/(Agridata[[#This Row],[Input_Cost_NGN]]+Agridata[[#This Row],[Final_Profit_NGN]]))*100</f>
        <v>99.331841532982452</v>
      </c>
      <c r="Y63" s="13">
        <f>Agridata[[#This Row],[Final_Profit_NGN]]*Agridata[[#This Row],[Storage_Loss_%]]</f>
        <v>60367524.099999994</v>
      </c>
      <c r="Z63" s="13">
        <f>Agridata[[#This Row],[Final_Profit_NGN]] * (1-Agridata[[#This Row],[Storage_Loss_%]]/100)</f>
        <v>1072734.7590000001</v>
      </c>
      <c r="AA63" s="13">
        <f>Agridata[[#This Row],[Final_Profit_NGN]]+Agridata[[#This Row],[Input_Cost_NGN]]</f>
        <v>1745095</v>
      </c>
    </row>
    <row r="64" spans="1:27" x14ac:dyDescent="0.35">
      <c r="A64" t="s">
        <v>82</v>
      </c>
      <c r="B64" t="s">
        <v>1471</v>
      </c>
      <c r="C64" t="s">
        <v>1492</v>
      </c>
      <c r="D64">
        <v>2022</v>
      </c>
      <c r="E64" t="s">
        <v>1501</v>
      </c>
      <c r="F64" t="s">
        <v>1503</v>
      </c>
      <c r="G64">
        <v>2.5299999999999998</v>
      </c>
      <c r="H64">
        <v>23651</v>
      </c>
      <c r="I64">
        <v>18925</v>
      </c>
      <c r="J64">
        <v>14.8</v>
      </c>
      <c r="K64" t="s">
        <v>1512</v>
      </c>
      <c r="L64">
        <v>0.87</v>
      </c>
      <c r="M64" t="s">
        <v>1518</v>
      </c>
      <c r="N64" s="13">
        <v>3092</v>
      </c>
      <c r="O64">
        <v>14</v>
      </c>
      <c r="P64" s="11">
        <f>Agridata[[#This Row],[Storage_Loss_%]]/100</f>
        <v>0.19980000000000001</v>
      </c>
      <c r="Q64" s="7">
        <v>19.98</v>
      </c>
      <c r="R64" s="13">
        <v>44746</v>
      </c>
      <c r="S64">
        <v>257</v>
      </c>
      <c r="T64" t="s">
        <v>1521</v>
      </c>
      <c r="U64" t="s">
        <v>1522</v>
      </c>
      <c r="V64" s="13">
        <v>4767250</v>
      </c>
      <c r="W64" s="7">
        <f>(Agridata[[#This Row],[Profit_After_Storage_Loss]]/Agridata[[#This Row],[Total_Revenue]])*100</f>
        <v>79.275906505325437</v>
      </c>
      <c r="X64">
        <f>(1-Agridata[[#This Row],[Transport_Cost_NGN]]/(Agridata[[#This Row],[Input_Cost_NGN]]+Agridata[[#This Row],[Final_Profit_NGN]]))*100</f>
        <v>99.935743919986635</v>
      </c>
      <c r="Y64" s="13">
        <f>Agridata[[#This Row],[Final_Profit_NGN]]*Agridata[[#This Row],[Storage_Loss_%]]</f>
        <v>95249655</v>
      </c>
      <c r="Z64" s="13">
        <f>Agridata[[#This Row],[Final_Profit_NGN]] * (1-Agridata[[#This Row],[Storage_Loss_%]]/100)</f>
        <v>3814753.45</v>
      </c>
      <c r="AA64" s="13">
        <f>Agridata[[#This Row],[Final_Profit_NGN]]+Agridata[[#This Row],[Input_Cost_NGN]]</f>
        <v>4811996</v>
      </c>
    </row>
    <row r="65" spans="1:27" x14ac:dyDescent="0.35">
      <c r="A65" t="s">
        <v>83</v>
      </c>
      <c r="B65" t="s">
        <v>1472</v>
      </c>
      <c r="C65" t="s">
        <v>1479</v>
      </c>
      <c r="D65">
        <v>2024</v>
      </c>
      <c r="E65" t="s">
        <v>1501</v>
      </c>
      <c r="F65" t="s">
        <v>1510</v>
      </c>
      <c r="G65">
        <v>2.41</v>
      </c>
      <c r="H65">
        <v>47798</v>
      </c>
      <c r="I65">
        <v>35595</v>
      </c>
      <c r="J65">
        <v>2.8</v>
      </c>
      <c r="K65" t="s">
        <v>1513</v>
      </c>
      <c r="L65">
        <v>1.38</v>
      </c>
      <c r="M65" t="s">
        <v>1516</v>
      </c>
      <c r="N65" s="13">
        <v>200</v>
      </c>
      <c r="O65">
        <v>2</v>
      </c>
      <c r="P65" s="11">
        <f>Agridata[[#This Row],[Storage_Loss_%]]/100</f>
        <v>0.25530000000000003</v>
      </c>
      <c r="Q65" s="7">
        <v>25.53</v>
      </c>
      <c r="R65" s="13">
        <v>71977</v>
      </c>
      <c r="S65">
        <v>330</v>
      </c>
      <c r="T65" t="s">
        <v>1520</v>
      </c>
      <c r="U65" t="s">
        <v>1523</v>
      </c>
      <c r="V65" s="13">
        <v>11556710</v>
      </c>
      <c r="W65" s="7">
        <f>(Agridata[[#This Row],[Profit_After_Storage_Loss]]/Agridata[[#This Row],[Total_Revenue]])*100</f>
        <v>74.009059982438259</v>
      </c>
      <c r="X65">
        <f>(1-Agridata[[#This Row],[Transport_Cost_NGN]]/(Agridata[[#This Row],[Input_Cost_NGN]]+Agridata[[#This Row],[Final_Profit_NGN]]))*100</f>
        <v>99.998280115373305</v>
      </c>
      <c r="Y65" s="13">
        <f>Agridata[[#This Row],[Final_Profit_NGN]]*Agridata[[#This Row],[Storage_Loss_%]]</f>
        <v>295042806.30000001</v>
      </c>
      <c r="Z65" s="13">
        <f>Agridata[[#This Row],[Final_Profit_NGN]] * (1-Agridata[[#This Row],[Storage_Loss_%]]/100)</f>
        <v>8606281.936999999</v>
      </c>
      <c r="AA65" s="13">
        <f>Agridata[[#This Row],[Final_Profit_NGN]]+Agridata[[#This Row],[Input_Cost_NGN]]</f>
        <v>11628687</v>
      </c>
    </row>
    <row r="66" spans="1:27" x14ac:dyDescent="0.35">
      <c r="A66" t="s">
        <v>48</v>
      </c>
      <c r="B66" t="s">
        <v>1472</v>
      </c>
      <c r="C66" t="s">
        <v>1478</v>
      </c>
      <c r="D66">
        <v>2023</v>
      </c>
      <c r="E66" t="s">
        <v>1502</v>
      </c>
      <c r="F66" t="s">
        <v>1503</v>
      </c>
      <c r="G66">
        <v>2.44</v>
      </c>
      <c r="H66">
        <v>15263</v>
      </c>
      <c r="I66">
        <v>12202</v>
      </c>
      <c r="J66">
        <v>28.5</v>
      </c>
      <c r="K66" t="s">
        <v>1512</v>
      </c>
      <c r="L66">
        <v>1.29</v>
      </c>
      <c r="M66" t="s">
        <v>1516</v>
      </c>
      <c r="N66" s="13">
        <v>7357</v>
      </c>
      <c r="O66">
        <v>14</v>
      </c>
      <c r="P66" s="11">
        <f>Agridata[[#This Row],[Storage_Loss_%]]/100</f>
        <v>0.20050000000000001</v>
      </c>
      <c r="Q66" s="7">
        <v>20.05</v>
      </c>
      <c r="R66" s="13">
        <v>30763</v>
      </c>
      <c r="S66">
        <v>262</v>
      </c>
      <c r="T66" t="s">
        <v>1520</v>
      </c>
      <c r="U66" t="s">
        <v>1522</v>
      </c>
      <c r="V66" s="13">
        <v>3126835</v>
      </c>
      <c r="W66" s="7">
        <f>(Agridata[[#This Row],[Profit_After_Storage_Loss]]/Agridata[[#This Row],[Total_Revenue]])*100</f>
        <v>79.171084555412051</v>
      </c>
      <c r="X66">
        <f>(1-Agridata[[#This Row],[Transport_Cost_NGN]]/(Agridata[[#This Row],[Input_Cost_NGN]]+Agridata[[#This Row],[Final_Profit_NGN]]))*100</f>
        <v>99.767006439705114</v>
      </c>
      <c r="Y66" s="13">
        <f>Agridata[[#This Row],[Final_Profit_NGN]]*Agridata[[#This Row],[Storage_Loss_%]]</f>
        <v>62693041.75</v>
      </c>
      <c r="Z66" s="13">
        <f>Agridata[[#This Row],[Final_Profit_NGN]] * (1-Agridata[[#This Row],[Storage_Loss_%]]/100)</f>
        <v>2499904.5825</v>
      </c>
      <c r="AA66" s="13">
        <f>Agridata[[#This Row],[Final_Profit_NGN]]+Agridata[[#This Row],[Input_Cost_NGN]]</f>
        <v>3157598</v>
      </c>
    </row>
    <row r="67" spans="1:27" x14ac:dyDescent="0.35">
      <c r="A67" t="s">
        <v>84</v>
      </c>
      <c r="B67" t="s">
        <v>1469</v>
      </c>
      <c r="C67" t="s">
        <v>1474</v>
      </c>
      <c r="D67">
        <v>2023</v>
      </c>
      <c r="E67" t="s">
        <v>1502</v>
      </c>
      <c r="F67" t="s">
        <v>1508</v>
      </c>
      <c r="G67">
        <v>2.85</v>
      </c>
      <c r="H67">
        <v>3877</v>
      </c>
      <c r="I67">
        <v>3348</v>
      </c>
      <c r="J67">
        <v>30.4</v>
      </c>
      <c r="K67" t="s">
        <v>1513</v>
      </c>
      <c r="L67">
        <v>1.58</v>
      </c>
      <c r="M67" t="s">
        <v>1516</v>
      </c>
      <c r="N67" s="13">
        <v>998</v>
      </c>
      <c r="O67">
        <v>7</v>
      </c>
      <c r="P67" s="11">
        <f>Agridata[[#This Row],[Storage_Loss_%]]/100</f>
        <v>0.1363</v>
      </c>
      <c r="Q67" s="7">
        <v>13.63</v>
      </c>
      <c r="R67" s="13">
        <v>21370</v>
      </c>
      <c r="S67">
        <v>197</v>
      </c>
      <c r="T67" t="s">
        <v>1519</v>
      </c>
      <c r="U67" t="s">
        <v>1523</v>
      </c>
      <c r="V67" s="13">
        <v>630593</v>
      </c>
      <c r="W67" s="7">
        <f>(Agridata[[#This Row],[Profit_After_Storage_Loss]]/Agridata[[#This Row],[Total_Revenue]])*100</f>
        <v>83.538969864854309</v>
      </c>
      <c r="X67">
        <f>(1-Agridata[[#This Row],[Transport_Cost_NGN]]/(Agridata[[#This Row],[Input_Cost_NGN]]+Agridata[[#This Row],[Final_Profit_NGN]]))*100</f>
        <v>99.84692382849947</v>
      </c>
      <c r="Y67" s="13">
        <f>Agridata[[#This Row],[Final_Profit_NGN]]*Agridata[[#This Row],[Storage_Loss_%]]</f>
        <v>8594982.5899999999</v>
      </c>
      <c r="Z67" s="13">
        <f>Agridata[[#This Row],[Final_Profit_NGN]] * (1-Agridata[[#This Row],[Storage_Loss_%]]/100)</f>
        <v>544643.17410000006</v>
      </c>
      <c r="AA67" s="13">
        <f>Agridata[[#This Row],[Final_Profit_NGN]]+Agridata[[#This Row],[Input_Cost_NGN]]</f>
        <v>651963</v>
      </c>
    </row>
    <row r="68" spans="1:27" x14ac:dyDescent="0.35">
      <c r="A68" t="s">
        <v>85</v>
      </c>
      <c r="B68" t="s">
        <v>1469</v>
      </c>
      <c r="C68" t="s">
        <v>1474</v>
      </c>
      <c r="D68">
        <v>2025</v>
      </c>
      <c r="E68" t="s">
        <v>1501</v>
      </c>
      <c r="F68" t="s">
        <v>1506</v>
      </c>
      <c r="G68">
        <v>1.49</v>
      </c>
      <c r="H68">
        <v>4960</v>
      </c>
      <c r="I68">
        <v>3894</v>
      </c>
      <c r="J68">
        <v>13</v>
      </c>
      <c r="K68" t="s">
        <v>1511</v>
      </c>
      <c r="L68">
        <v>0.78</v>
      </c>
      <c r="M68" t="s">
        <v>1518</v>
      </c>
      <c r="N68" s="13">
        <v>1626</v>
      </c>
      <c r="O68">
        <v>14</v>
      </c>
      <c r="P68" s="11">
        <f>Agridata[[#This Row],[Storage_Loss_%]]/100</f>
        <v>0.21479999999999999</v>
      </c>
      <c r="Q68" s="7">
        <v>21.48</v>
      </c>
      <c r="R68" s="13">
        <v>39623</v>
      </c>
      <c r="S68">
        <v>363</v>
      </c>
      <c r="T68" t="s">
        <v>1520</v>
      </c>
      <c r="U68" t="s">
        <v>1522</v>
      </c>
      <c r="V68" s="13">
        <v>1358138</v>
      </c>
      <c r="W68" s="7">
        <f>(Agridata[[#This Row],[Profit_After_Storage_Loss]]/Agridata[[#This Row],[Total_Revenue]])*100</f>
        <v>76.294155982317434</v>
      </c>
      <c r="X68">
        <f>(1-Agridata[[#This Row],[Transport_Cost_NGN]]/(Agridata[[#This Row],[Input_Cost_NGN]]+Agridata[[#This Row],[Final_Profit_NGN]]))*100</f>
        <v>99.883671099708749</v>
      </c>
      <c r="Y68" s="13">
        <f>Agridata[[#This Row],[Final_Profit_NGN]]*Agridata[[#This Row],[Storage_Loss_%]]</f>
        <v>29172804.240000002</v>
      </c>
      <c r="Z68" s="13">
        <f>Agridata[[#This Row],[Final_Profit_NGN]] * (1-Agridata[[#This Row],[Storage_Loss_%]]/100)</f>
        <v>1066409.9576000001</v>
      </c>
      <c r="AA68" s="13">
        <f>Agridata[[#This Row],[Final_Profit_NGN]]+Agridata[[#This Row],[Input_Cost_NGN]]</f>
        <v>1397761</v>
      </c>
    </row>
    <row r="69" spans="1:27" x14ac:dyDescent="0.35">
      <c r="A69" t="s">
        <v>86</v>
      </c>
      <c r="B69" t="s">
        <v>1473</v>
      </c>
      <c r="C69" t="s">
        <v>1493</v>
      </c>
      <c r="D69">
        <v>2024</v>
      </c>
      <c r="E69" t="s">
        <v>1502</v>
      </c>
      <c r="F69" t="s">
        <v>1503</v>
      </c>
      <c r="G69">
        <v>0.21</v>
      </c>
      <c r="H69">
        <v>1063</v>
      </c>
      <c r="I69">
        <v>916</v>
      </c>
      <c r="J69">
        <v>31.8</v>
      </c>
      <c r="K69" t="s">
        <v>1512</v>
      </c>
      <c r="L69">
        <v>0.7</v>
      </c>
      <c r="M69" t="s">
        <v>1518</v>
      </c>
      <c r="N69" s="13">
        <v>8771</v>
      </c>
      <c r="O69">
        <v>7</v>
      </c>
      <c r="P69" s="11">
        <f>Agridata[[#This Row],[Storage_Loss_%]]/100</f>
        <v>0.13789999999999999</v>
      </c>
      <c r="Q69" s="7">
        <v>13.79</v>
      </c>
      <c r="R69" s="13">
        <v>2779</v>
      </c>
      <c r="S69">
        <v>339</v>
      </c>
      <c r="T69" t="s">
        <v>1520</v>
      </c>
      <c r="U69" t="s">
        <v>1522</v>
      </c>
      <c r="V69" s="13">
        <v>295869</v>
      </c>
      <c r="W69" s="7">
        <f>(Agridata[[#This Row],[Profit_After_Storage_Loss]]/Agridata[[#This Row],[Total_Revenue]])*100</f>
        <v>85.407792752672037</v>
      </c>
      <c r="X69">
        <f>(1-Agridata[[#This Row],[Transport_Cost_NGN]]/(Agridata[[#This Row],[Input_Cost_NGN]]+Agridata[[#This Row],[Final_Profit_NGN]]))*100</f>
        <v>97.063097693605854</v>
      </c>
      <c r="Y69" s="13">
        <f>Agridata[[#This Row],[Final_Profit_NGN]]*Agridata[[#This Row],[Storage_Loss_%]]</f>
        <v>4080033.51</v>
      </c>
      <c r="Z69" s="13">
        <f>Agridata[[#This Row],[Final_Profit_NGN]] * (1-Agridata[[#This Row],[Storage_Loss_%]]/100)</f>
        <v>255068.6649</v>
      </c>
      <c r="AA69" s="13">
        <f>Agridata[[#This Row],[Final_Profit_NGN]]+Agridata[[#This Row],[Input_Cost_NGN]]</f>
        <v>298648</v>
      </c>
    </row>
    <row r="70" spans="1:27" x14ac:dyDescent="0.35">
      <c r="A70" t="s">
        <v>87</v>
      </c>
      <c r="B70" t="s">
        <v>1473</v>
      </c>
      <c r="C70" t="s">
        <v>1497</v>
      </c>
      <c r="D70">
        <v>2022</v>
      </c>
      <c r="E70" t="s">
        <v>1501</v>
      </c>
      <c r="F70" t="s">
        <v>1510</v>
      </c>
      <c r="G70">
        <v>2.62</v>
      </c>
      <c r="H70">
        <v>35977</v>
      </c>
      <c r="I70">
        <v>23752</v>
      </c>
      <c r="J70">
        <v>38.5</v>
      </c>
      <c r="K70" t="s">
        <v>1511</v>
      </c>
      <c r="L70">
        <v>1.29</v>
      </c>
      <c r="M70" t="s">
        <v>1516</v>
      </c>
      <c r="N70" s="13">
        <v>6349</v>
      </c>
      <c r="O70">
        <v>5</v>
      </c>
      <c r="P70" s="11">
        <f>Agridata[[#This Row],[Storage_Loss_%]]/100</f>
        <v>0.33979999999999999</v>
      </c>
      <c r="Q70" s="7">
        <v>33.979999999999997</v>
      </c>
      <c r="R70" s="13">
        <v>98920</v>
      </c>
      <c r="S70">
        <v>362</v>
      </c>
      <c r="T70" t="s">
        <v>1520</v>
      </c>
      <c r="U70" t="s">
        <v>1523</v>
      </c>
      <c r="V70" s="13">
        <v>8406973</v>
      </c>
      <c r="W70" s="7">
        <f>(Agridata[[#This Row],[Profit_After_Storage_Loss]]/Agridata[[#This Row],[Total_Revenue]])*100</f>
        <v>65.25221484211005</v>
      </c>
      <c r="X70">
        <f>(1-Agridata[[#This Row],[Transport_Cost_NGN]]/(Agridata[[#This Row],[Input_Cost_NGN]]+Agridata[[#This Row],[Final_Profit_NGN]]))*100</f>
        <v>99.925357631467975</v>
      </c>
      <c r="Y70" s="13">
        <f>Agridata[[#This Row],[Final_Profit_NGN]]*Agridata[[#This Row],[Storage_Loss_%]]</f>
        <v>285668942.53999996</v>
      </c>
      <c r="Z70" s="13">
        <f>Agridata[[#This Row],[Final_Profit_NGN]] * (1-Agridata[[#This Row],[Storage_Loss_%]]/100)</f>
        <v>5550283.5745999999</v>
      </c>
      <c r="AA70" s="13">
        <f>Agridata[[#This Row],[Final_Profit_NGN]]+Agridata[[#This Row],[Input_Cost_NGN]]</f>
        <v>8505893</v>
      </c>
    </row>
    <row r="71" spans="1:27" x14ac:dyDescent="0.35">
      <c r="A71" t="s">
        <v>88</v>
      </c>
      <c r="B71" t="s">
        <v>1470</v>
      </c>
      <c r="C71" t="s">
        <v>1491</v>
      </c>
      <c r="D71">
        <v>2025</v>
      </c>
      <c r="E71" t="s">
        <v>1501</v>
      </c>
      <c r="F71" t="s">
        <v>1505</v>
      </c>
      <c r="G71">
        <v>3.25</v>
      </c>
      <c r="H71">
        <v>22457</v>
      </c>
      <c r="I71">
        <v>18015</v>
      </c>
      <c r="J71">
        <v>11.4</v>
      </c>
      <c r="K71" t="s">
        <v>1512</v>
      </c>
      <c r="L71">
        <v>1.03</v>
      </c>
      <c r="M71" t="s">
        <v>1518</v>
      </c>
      <c r="N71" s="13">
        <v>2796</v>
      </c>
      <c r="O71">
        <v>14</v>
      </c>
      <c r="P71" s="11">
        <f>Agridata[[#This Row],[Storage_Loss_%]]/100</f>
        <v>0.1978</v>
      </c>
      <c r="Q71" s="7">
        <v>19.78</v>
      </c>
      <c r="R71" s="13">
        <v>27987</v>
      </c>
      <c r="S71">
        <v>104</v>
      </c>
      <c r="T71" t="s">
        <v>1520</v>
      </c>
      <c r="U71" t="s">
        <v>1522</v>
      </c>
      <c r="V71" s="13">
        <v>1824042</v>
      </c>
      <c r="W71" s="7">
        <f>(Agridata[[#This Row],[Profit_After_Storage_Loss]]/Agridata[[#This Row],[Total_Revenue]])*100</f>
        <v>79.007752707975968</v>
      </c>
      <c r="X71">
        <f>(1-Agridata[[#This Row],[Transport_Cost_NGN]]/(Agridata[[#This Row],[Input_Cost_NGN]]+Agridata[[#This Row],[Final_Profit_NGN]]))*100</f>
        <v>99.849030441747942</v>
      </c>
      <c r="Y71" s="13">
        <f>Agridata[[#This Row],[Final_Profit_NGN]]*Agridata[[#This Row],[Storage_Loss_%]]</f>
        <v>36079550.760000005</v>
      </c>
      <c r="Z71" s="13">
        <f>Agridata[[#This Row],[Final_Profit_NGN]] * (1-Agridata[[#This Row],[Storage_Loss_%]]/100)</f>
        <v>1463246.4924000001</v>
      </c>
      <c r="AA71" s="13">
        <f>Agridata[[#This Row],[Final_Profit_NGN]]+Agridata[[#This Row],[Input_Cost_NGN]]</f>
        <v>1852029</v>
      </c>
    </row>
    <row r="72" spans="1:27" x14ac:dyDescent="0.35">
      <c r="A72" t="s">
        <v>89</v>
      </c>
      <c r="B72" t="s">
        <v>1470</v>
      </c>
      <c r="C72" t="s">
        <v>1495</v>
      </c>
      <c r="D72">
        <v>2022</v>
      </c>
      <c r="E72" t="s">
        <v>1501</v>
      </c>
      <c r="F72" t="s">
        <v>1510</v>
      </c>
      <c r="G72">
        <v>1.65</v>
      </c>
      <c r="H72">
        <v>24205</v>
      </c>
      <c r="I72">
        <v>17219</v>
      </c>
      <c r="J72">
        <v>16.899999999999999</v>
      </c>
      <c r="K72" t="s">
        <v>1513</v>
      </c>
      <c r="L72">
        <v>0.78</v>
      </c>
      <c r="M72" t="s">
        <v>1518</v>
      </c>
      <c r="N72" s="13">
        <v>721</v>
      </c>
      <c r="O72">
        <v>3</v>
      </c>
      <c r="P72" s="11">
        <f>Agridata[[#This Row],[Storage_Loss_%]]/100</f>
        <v>0.28859999999999997</v>
      </c>
      <c r="Q72" s="7">
        <v>28.86</v>
      </c>
      <c r="R72" s="13">
        <v>40202</v>
      </c>
      <c r="S72">
        <v>380</v>
      </c>
      <c r="T72" t="s">
        <v>1521</v>
      </c>
      <c r="U72" t="s">
        <v>1522</v>
      </c>
      <c r="V72" s="13">
        <v>6436865</v>
      </c>
      <c r="W72" s="7">
        <f>(Agridata[[#This Row],[Profit_After_Storage_Loss]]/Agridata[[#This Row],[Total_Revenue]])*100</f>
        <v>70.698446704349365</v>
      </c>
      <c r="X72">
        <f>(1-Agridata[[#This Row],[Transport_Cost_NGN]]/(Agridata[[#This Row],[Input_Cost_NGN]]+Agridata[[#This Row],[Final_Profit_NGN]]))*100</f>
        <v>99.988868418375162</v>
      </c>
      <c r="Y72" s="13">
        <f>Agridata[[#This Row],[Final_Profit_NGN]]*Agridata[[#This Row],[Storage_Loss_%]]</f>
        <v>185767923.90000001</v>
      </c>
      <c r="Z72" s="13">
        <f>Agridata[[#This Row],[Final_Profit_NGN]] * (1-Agridata[[#This Row],[Storage_Loss_%]]/100)</f>
        <v>4579185.7609999999</v>
      </c>
      <c r="AA72" s="13">
        <f>Agridata[[#This Row],[Final_Profit_NGN]]+Agridata[[#This Row],[Input_Cost_NGN]]</f>
        <v>6477067</v>
      </c>
    </row>
    <row r="73" spans="1:27" x14ac:dyDescent="0.35">
      <c r="A73" t="s">
        <v>90</v>
      </c>
      <c r="B73" t="s">
        <v>1470</v>
      </c>
      <c r="C73" t="s">
        <v>1475</v>
      </c>
      <c r="D73">
        <v>2022</v>
      </c>
      <c r="E73" t="s">
        <v>1501</v>
      </c>
      <c r="F73" t="s">
        <v>1509</v>
      </c>
      <c r="G73">
        <v>0.48</v>
      </c>
      <c r="H73">
        <v>6480</v>
      </c>
      <c r="I73">
        <v>5377</v>
      </c>
      <c r="J73">
        <v>3.4</v>
      </c>
      <c r="K73" t="s">
        <v>1512</v>
      </c>
      <c r="L73">
        <v>1.48</v>
      </c>
      <c r="M73" t="s">
        <v>1518</v>
      </c>
      <c r="N73" s="13">
        <v>983</v>
      </c>
      <c r="O73">
        <v>1</v>
      </c>
      <c r="P73" s="11">
        <f>Agridata[[#This Row],[Storage_Loss_%]]/100</f>
        <v>0.17010000000000003</v>
      </c>
      <c r="Q73" s="7">
        <v>17.010000000000002</v>
      </c>
      <c r="R73" s="13">
        <v>9182</v>
      </c>
      <c r="S73">
        <v>291</v>
      </c>
      <c r="T73" t="s">
        <v>1520</v>
      </c>
      <c r="U73" t="s">
        <v>1522</v>
      </c>
      <c r="V73" s="13">
        <v>1538895</v>
      </c>
      <c r="W73" s="7">
        <f>(Agridata[[#This Row],[Profit_After_Storage_Loss]]/Agridata[[#This Row],[Total_Revenue]])*100</f>
        <v>82.497767262222737</v>
      </c>
      <c r="X73">
        <f>(1-Agridata[[#This Row],[Transport_Cost_NGN]]/(Agridata[[#This Row],[Input_Cost_NGN]]+Agridata[[#This Row],[Final_Profit_NGN]]))*100</f>
        <v>99.936501866509218</v>
      </c>
      <c r="Y73" s="13">
        <f>Agridata[[#This Row],[Final_Profit_NGN]]*Agridata[[#This Row],[Storage_Loss_%]]</f>
        <v>26176603.950000003</v>
      </c>
      <c r="Z73" s="13">
        <f>Agridata[[#This Row],[Final_Profit_NGN]] * (1-Agridata[[#This Row],[Storage_Loss_%]]/100)</f>
        <v>1277128.9605</v>
      </c>
      <c r="AA73" s="13">
        <f>Agridata[[#This Row],[Final_Profit_NGN]]+Agridata[[#This Row],[Input_Cost_NGN]]</f>
        <v>1548077</v>
      </c>
    </row>
    <row r="74" spans="1:27" x14ac:dyDescent="0.35">
      <c r="A74" t="s">
        <v>91</v>
      </c>
      <c r="B74" t="s">
        <v>1472</v>
      </c>
      <c r="C74" t="s">
        <v>1478</v>
      </c>
      <c r="D74">
        <v>2024</v>
      </c>
      <c r="E74" t="s">
        <v>1502</v>
      </c>
      <c r="F74" t="s">
        <v>1506</v>
      </c>
      <c r="G74">
        <v>1.78</v>
      </c>
      <c r="H74">
        <v>3720</v>
      </c>
      <c r="I74">
        <v>3125</v>
      </c>
      <c r="J74">
        <v>86.6</v>
      </c>
      <c r="K74" t="s">
        <v>1512</v>
      </c>
      <c r="L74">
        <v>3.08</v>
      </c>
      <c r="M74" t="s">
        <v>1518</v>
      </c>
      <c r="N74" s="13">
        <v>18872</v>
      </c>
      <c r="O74">
        <v>14</v>
      </c>
      <c r="P74" s="11">
        <f>Agridata[[#This Row],[Storage_Loss_%]]/100</f>
        <v>0.15970000000000001</v>
      </c>
      <c r="Q74" s="7">
        <v>15.97</v>
      </c>
      <c r="R74" s="13">
        <v>37082</v>
      </c>
      <c r="S74">
        <v>327</v>
      </c>
      <c r="T74" t="s">
        <v>1520</v>
      </c>
      <c r="U74" t="s">
        <v>1523</v>
      </c>
      <c r="V74" s="13">
        <v>955703</v>
      </c>
      <c r="W74" s="7">
        <f>(Agridata[[#This Row],[Profit_After_Storage_Loss]]/Agridata[[#This Row],[Total_Revenue]])*100</f>
        <v>80.8913542106297</v>
      </c>
      <c r="X74">
        <f>(1-Agridata[[#This Row],[Transport_Cost_NGN]]/(Agridata[[#This Row],[Input_Cost_NGN]]+Agridata[[#This Row],[Final_Profit_NGN]]))*100</f>
        <v>98.099084897535718</v>
      </c>
      <c r="Y74" s="13">
        <f>Agridata[[#This Row],[Final_Profit_NGN]]*Agridata[[#This Row],[Storage_Loss_%]]</f>
        <v>15262576.91</v>
      </c>
      <c r="Z74" s="13">
        <f>Agridata[[#This Row],[Final_Profit_NGN]] * (1-Agridata[[#This Row],[Storage_Loss_%]]/100)</f>
        <v>803077.23090000008</v>
      </c>
      <c r="AA74" s="13">
        <f>Agridata[[#This Row],[Final_Profit_NGN]]+Agridata[[#This Row],[Input_Cost_NGN]]</f>
        <v>992785</v>
      </c>
    </row>
    <row r="75" spans="1:27" x14ac:dyDescent="0.35">
      <c r="A75" t="s">
        <v>92</v>
      </c>
      <c r="B75" t="s">
        <v>1471</v>
      </c>
      <c r="C75" t="s">
        <v>1486</v>
      </c>
      <c r="D75">
        <v>2021</v>
      </c>
      <c r="E75" t="s">
        <v>1501</v>
      </c>
      <c r="F75" t="s">
        <v>1509</v>
      </c>
      <c r="G75">
        <v>0.43</v>
      </c>
      <c r="H75">
        <v>7502</v>
      </c>
      <c r="I75">
        <v>6147</v>
      </c>
      <c r="J75">
        <v>64</v>
      </c>
      <c r="K75" t="s">
        <v>1512</v>
      </c>
      <c r="L75">
        <v>2.74</v>
      </c>
      <c r="M75" t="s">
        <v>1516</v>
      </c>
      <c r="N75" s="13">
        <v>11684</v>
      </c>
      <c r="O75">
        <v>3</v>
      </c>
      <c r="P75" s="11">
        <f>Agridata[[#This Row],[Storage_Loss_%]]/100</f>
        <v>0.18059999999999998</v>
      </c>
      <c r="Q75" s="7">
        <v>18.059999999999999</v>
      </c>
      <c r="R75" s="13">
        <v>9485</v>
      </c>
      <c r="S75">
        <v>230</v>
      </c>
      <c r="T75" t="s">
        <v>1520</v>
      </c>
      <c r="U75" t="s">
        <v>1522</v>
      </c>
      <c r="V75" s="13">
        <v>1378503</v>
      </c>
      <c r="W75" s="7">
        <f>(Agridata[[#This Row],[Profit_After_Storage_Loss]]/Agridata[[#This Row],[Total_Revenue]])*100</f>
        <v>81.380052147424919</v>
      </c>
      <c r="X75">
        <f>(1-Agridata[[#This Row],[Transport_Cost_NGN]]/(Agridata[[#This Row],[Input_Cost_NGN]]+Agridata[[#This Row],[Final_Profit_NGN]]))*100</f>
        <v>99.158205978726045</v>
      </c>
      <c r="Y75" s="13">
        <f>Agridata[[#This Row],[Final_Profit_NGN]]*Agridata[[#This Row],[Storage_Loss_%]]</f>
        <v>24895764.18</v>
      </c>
      <c r="Z75" s="13">
        <f>Agridata[[#This Row],[Final_Profit_NGN]] * (1-Agridata[[#This Row],[Storage_Loss_%]]/100)</f>
        <v>1129545.3582000001</v>
      </c>
      <c r="AA75" s="13">
        <f>Agridata[[#This Row],[Final_Profit_NGN]]+Agridata[[#This Row],[Input_Cost_NGN]]</f>
        <v>1387988</v>
      </c>
    </row>
    <row r="76" spans="1:27" x14ac:dyDescent="0.35">
      <c r="A76" t="s">
        <v>93</v>
      </c>
      <c r="B76" t="s">
        <v>1472</v>
      </c>
      <c r="C76" t="s">
        <v>1487</v>
      </c>
      <c r="D76">
        <v>2023</v>
      </c>
      <c r="E76" t="s">
        <v>1501</v>
      </c>
      <c r="F76" t="s">
        <v>1508</v>
      </c>
      <c r="G76">
        <v>5.45</v>
      </c>
      <c r="H76">
        <v>9178</v>
      </c>
      <c r="I76">
        <v>7456</v>
      </c>
      <c r="J76">
        <v>54.2</v>
      </c>
      <c r="K76" t="s">
        <v>1512</v>
      </c>
      <c r="L76">
        <v>1.29</v>
      </c>
      <c r="M76" t="s">
        <v>1518</v>
      </c>
      <c r="N76" s="13">
        <v>13095</v>
      </c>
      <c r="O76">
        <v>14</v>
      </c>
      <c r="P76" s="11">
        <f>Agridata[[#This Row],[Storage_Loss_%]]/100</f>
        <v>0.18760000000000002</v>
      </c>
      <c r="Q76" s="7">
        <v>18.760000000000002</v>
      </c>
      <c r="R76" s="13">
        <v>74090</v>
      </c>
      <c r="S76">
        <v>195</v>
      </c>
      <c r="T76" t="s">
        <v>1520</v>
      </c>
      <c r="U76" t="s">
        <v>1523</v>
      </c>
      <c r="V76" s="13">
        <v>1352196</v>
      </c>
      <c r="W76" s="7">
        <f>(Agridata[[#This Row],[Profit_After_Storage_Loss]]/Agridata[[#This Row],[Total_Revenue]])*100</f>
        <v>77.019898561719046</v>
      </c>
      <c r="X76">
        <f>(1-Agridata[[#This Row],[Transport_Cost_NGN]]/(Agridata[[#This Row],[Input_Cost_NGN]]+Agridata[[#This Row],[Final_Profit_NGN]]))*100</f>
        <v>99.08188119353342</v>
      </c>
      <c r="Y76" s="13">
        <f>Agridata[[#This Row],[Final_Profit_NGN]]*Agridata[[#This Row],[Storage_Loss_%]]</f>
        <v>25367196.960000001</v>
      </c>
      <c r="Z76" s="13">
        <f>Agridata[[#This Row],[Final_Profit_NGN]] * (1-Agridata[[#This Row],[Storage_Loss_%]]/100)</f>
        <v>1098524.0304</v>
      </c>
      <c r="AA76" s="13">
        <f>Agridata[[#This Row],[Final_Profit_NGN]]+Agridata[[#This Row],[Input_Cost_NGN]]</f>
        <v>1426286</v>
      </c>
    </row>
    <row r="77" spans="1:27" x14ac:dyDescent="0.35">
      <c r="A77" t="s">
        <v>94</v>
      </c>
      <c r="B77" t="s">
        <v>1472</v>
      </c>
      <c r="C77" t="s">
        <v>1488</v>
      </c>
      <c r="D77">
        <v>2025</v>
      </c>
      <c r="E77" t="s">
        <v>1502</v>
      </c>
      <c r="F77" t="s">
        <v>1509</v>
      </c>
      <c r="G77">
        <v>3.98</v>
      </c>
      <c r="H77">
        <v>43471</v>
      </c>
      <c r="I77">
        <v>36067</v>
      </c>
      <c r="J77">
        <v>29.6</v>
      </c>
      <c r="K77" t="s">
        <v>1513</v>
      </c>
      <c r="L77">
        <v>1.22</v>
      </c>
      <c r="M77" t="s">
        <v>1516</v>
      </c>
      <c r="N77" s="13">
        <v>1117</v>
      </c>
      <c r="O77">
        <v>1</v>
      </c>
      <c r="P77" s="11">
        <f>Agridata[[#This Row],[Storage_Loss_%]]/100</f>
        <v>0.17030000000000001</v>
      </c>
      <c r="Q77" s="7">
        <v>17.03</v>
      </c>
      <c r="R77" s="13">
        <v>94400</v>
      </c>
      <c r="S77">
        <v>420</v>
      </c>
      <c r="T77" t="s">
        <v>1521</v>
      </c>
      <c r="U77" t="s">
        <v>1522</v>
      </c>
      <c r="V77" s="13">
        <v>14901142</v>
      </c>
      <c r="W77" s="7">
        <f>(Agridata[[#This Row],[Profit_After_Storage_Loss]]/Agridata[[#This Row],[Total_Revenue]])*100</f>
        <v>82.447686901880573</v>
      </c>
      <c r="X77">
        <f>(1-Agridata[[#This Row],[Transport_Cost_NGN]]/(Agridata[[#This Row],[Input_Cost_NGN]]+Agridata[[#This Row],[Final_Profit_NGN]]))*100</f>
        <v>99.992551119526055</v>
      </c>
      <c r="Y77" s="13">
        <f>Agridata[[#This Row],[Final_Profit_NGN]]*Agridata[[#This Row],[Storage_Loss_%]]</f>
        <v>253766448.26000002</v>
      </c>
      <c r="Z77" s="13">
        <f>Agridata[[#This Row],[Final_Profit_NGN]] * (1-Agridata[[#This Row],[Storage_Loss_%]]/100)</f>
        <v>12363477.5174</v>
      </c>
      <c r="AA77" s="13">
        <f>Agridata[[#This Row],[Final_Profit_NGN]]+Agridata[[#This Row],[Input_Cost_NGN]]</f>
        <v>14995542</v>
      </c>
    </row>
    <row r="78" spans="1:27" x14ac:dyDescent="0.35">
      <c r="A78" t="s">
        <v>95</v>
      </c>
      <c r="B78" t="s">
        <v>1472</v>
      </c>
      <c r="C78" t="s">
        <v>1478</v>
      </c>
      <c r="D78">
        <v>2024</v>
      </c>
      <c r="E78" t="s">
        <v>1502</v>
      </c>
      <c r="F78" t="s">
        <v>1504</v>
      </c>
      <c r="G78">
        <v>0.85</v>
      </c>
      <c r="H78">
        <v>4549</v>
      </c>
      <c r="I78">
        <v>3603</v>
      </c>
      <c r="J78">
        <v>24</v>
      </c>
      <c r="K78" t="s">
        <v>1511</v>
      </c>
      <c r="L78">
        <v>1.55</v>
      </c>
      <c r="M78" t="s">
        <v>1518</v>
      </c>
      <c r="N78" s="13">
        <v>3332</v>
      </c>
      <c r="O78">
        <v>2</v>
      </c>
      <c r="P78" s="11">
        <f>Agridata[[#This Row],[Storage_Loss_%]]/100</f>
        <v>0.20780000000000001</v>
      </c>
      <c r="Q78" s="7">
        <v>20.78</v>
      </c>
      <c r="R78" s="13">
        <v>9014</v>
      </c>
      <c r="S78">
        <v>298</v>
      </c>
      <c r="T78" t="s">
        <v>1520</v>
      </c>
      <c r="U78" t="s">
        <v>1522</v>
      </c>
      <c r="V78" s="13">
        <v>1050612</v>
      </c>
      <c r="W78" s="7">
        <f>(Agridata[[#This Row],[Profit_After_Storage_Loss]]/Agridata[[#This Row],[Total_Revenue]])*100</f>
        <v>78.546093281969291</v>
      </c>
      <c r="X78">
        <f>(1-Agridata[[#This Row],[Transport_Cost_NGN]]/(Agridata[[#This Row],[Input_Cost_NGN]]+Agridata[[#This Row],[Final_Profit_NGN]]))*100</f>
        <v>99.685549429704452</v>
      </c>
      <c r="Y78" s="13">
        <f>Agridata[[#This Row],[Final_Profit_NGN]]*Agridata[[#This Row],[Storage_Loss_%]]</f>
        <v>21831717.359999999</v>
      </c>
      <c r="Z78" s="13">
        <f>Agridata[[#This Row],[Final_Profit_NGN]] * (1-Agridata[[#This Row],[Storage_Loss_%]]/100)</f>
        <v>832294.82640000002</v>
      </c>
      <c r="AA78" s="13">
        <f>Agridata[[#This Row],[Final_Profit_NGN]]+Agridata[[#This Row],[Input_Cost_NGN]]</f>
        <v>1059626</v>
      </c>
    </row>
    <row r="79" spans="1:27" x14ac:dyDescent="0.35">
      <c r="A79" t="s">
        <v>96</v>
      </c>
      <c r="B79" t="s">
        <v>1469</v>
      </c>
      <c r="C79" t="s">
        <v>1498</v>
      </c>
      <c r="D79">
        <v>2024</v>
      </c>
      <c r="E79" t="s">
        <v>1502</v>
      </c>
      <c r="F79" t="s">
        <v>1507</v>
      </c>
      <c r="G79">
        <v>3.27</v>
      </c>
      <c r="H79">
        <v>8159</v>
      </c>
      <c r="I79">
        <v>4728</v>
      </c>
      <c r="J79">
        <v>5</v>
      </c>
      <c r="K79" t="s">
        <v>1511</v>
      </c>
      <c r="L79">
        <v>1.38</v>
      </c>
      <c r="M79" t="s">
        <v>1516</v>
      </c>
      <c r="N79" s="13">
        <v>630</v>
      </c>
      <c r="O79">
        <v>30</v>
      </c>
      <c r="P79" s="11">
        <f>Agridata[[#This Row],[Storage_Loss_%]]/100</f>
        <v>0.42049999999999998</v>
      </c>
      <c r="Q79" s="7">
        <v>42.05</v>
      </c>
      <c r="R79" s="13">
        <v>42038</v>
      </c>
      <c r="S79">
        <v>232</v>
      </c>
      <c r="T79" t="s">
        <v>1519</v>
      </c>
      <c r="U79" t="s">
        <v>1522</v>
      </c>
      <c r="V79" s="13">
        <v>1043260</v>
      </c>
      <c r="W79" s="7">
        <f>(Agridata[[#This Row],[Profit_After_Storage_Loss]]/Agridata[[#This Row],[Total_Revenue]])*100</f>
        <v>55.70536110819333</v>
      </c>
      <c r="X79">
        <f>(1-Agridata[[#This Row],[Transport_Cost_NGN]]/(Agridata[[#This Row],[Input_Cost_NGN]]+Agridata[[#This Row],[Final_Profit_NGN]]))*100</f>
        <v>99.941951427165634</v>
      </c>
      <c r="Y79" s="13">
        <f>Agridata[[#This Row],[Final_Profit_NGN]]*Agridata[[#This Row],[Storage_Loss_%]]</f>
        <v>43869083</v>
      </c>
      <c r="Z79" s="13">
        <f>Agridata[[#This Row],[Final_Profit_NGN]] * (1-Agridata[[#This Row],[Storage_Loss_%]]/100)</f>
        <v>604569.17000000004</v>
      </c>
      <c r="AA79" s="13">
        <f>Agridata[[#This Row],[Final_Profit_NGN]]+Agridata[[#This Row],[Input_Cost_NGN]]</f>
        <v>1085298</v>
      </c>
    </row>
    <row r="80" spans="1:27" x14ac:dyDescent="0.35">
      <c r="A80" t="s">
        <v>27</v>
      </c>
      <c r="B80" t="s">
        <v>1471</v>
      </c>
      <c r="C80" t="s">
        <v>1486</v>
      </c>
      <c r="D80">
        <v>2021</v>
      </c>
      <c r="E80" t="s">
        <v>1502</v>
      </c>
      <c r="F80" t="s">
        <v>1507</v>
      </c>
      <c r="G80">
        <v>0.94</v>
      </c>
      <c r="H80">
        <v>2223</v>
      </c>
      <c r="I80">
        <v>1868</v>
      </c>
      <c r="J80">
        <v>27.2</v>
      </c>
      <c r="K80" t="s">
        <v>1512</v>
      </c>
      <c r="L80">
        <v>1.63</v>
      </c>
      <c r="M80" t="s">
        <v>1518</v>
      </c>
      <c r="N80" s="13">
        <v>5525</v>
      </c>
      <c r="O80">
        <v>7</v>
      </c>
      <c r="P80" s="11">
        <f>Agridata[[#This Row],[Storage_Loss_%]]/100</f>
        <v>0.1595</v>
      </c>
      <c r="Q80" s="7">
        <v>15.95</v>
      </c>
      <c r="R80" s="13">
        <v>16720</v>
      </c>
      <c r="S80">
        <v>215</v>
      </c>
      <c r="T80" t="s">
        <v>1520</v>
      </c>
      <c r="U80" t="s">
        <v>1522</v>
      </c>
      <c r="V80" s="13">
        <v>375359</v>
      </c>
      <c r="W80" s="7">
        <f>(Agridata[[#This Row],[Profit_After_Storage_Loss]]/Agridata[[#This Row],[Total_Revenue]])*100</f>
        <v>80.465732543696561</v>
      </c>
      <c r="X80">
        <f>(1-Agridata[[#This Row],[Transport_Cost_NGN]]/(Agridata[[#This Row],[Input_Cost_NGN]]+Agridata[[#This Row],[Final_Profit_NGN]]))*100</f>
        <v>98.590845212316907</v>
      </c>
      <c r="Y80" s="13">
        <f>Agridata[[#This Row],[Final_Profit_NGN]]*Agridata[[#This Row],[Storage_Loss_%]]</f>
        <v>5986976.0499999998</v>
      </c>
      <c r="Z80" s="13">
        <f>Agridata[[#This Row],[Final_Profit_NGN]] * (1-Agridata[[#This Row],[Storage_Loss_%]]/100)</f>
        <v>315489.23950000003</v>
      </c>
      <c r="AA80" s="13">
        <f>Agridata[[#This Row],[Final_Profit_NGN]]+Agridata[[#This Row],[Input_Cost_NGN]]</f>
        <v>392079</v>
      </c>
    </row>
    <row r="81" spans="1:27" x14ac:dyDescent="0.35">
      <c r="A81" t="s">
        <v>97</v>
      </c>
      <c r="B81" t="s">
        <v>1470</v>
      </c>
      <c r="C81" t="s">
        <v>1499</v>
      </c>
      <c r="D81">
        <v>2021</v>
      </c>
      <c r="E81" t="s">
        <v>1502</v>
      </c>
      <c r="F81" t="s">
        <v>1503</v>
      </c>
      <c r="G81">
        <v>2.31</v>
      </c>
      <c r="H81">
        <v>20758</v>
      </c>
      <c r="I81">
        <v>16346</v>
      </c>
      <c r="J81">
        <v>2.4</v>
      </c>
      <c r="K81" t="s">
        <v>1512</v>
      </c>
      <c r="L81">
        <v>1.1599999999999999</v>
      </c>
      <c r="M81" t="s">
        <v>1518</v>
      </c>
      <c r="N81" s="13">
        <v>566</v>
      </c>
      <c r="O81">
        <v>14</v>
      </c>
      <c r="P81" s="11">
        <f>Agridata[[#This Row],[Storage_Loss_%]]/100</f>
        <v>0.21249999999999999</v>
      </c>
      <c r="Q81" s="7">
        <v>21.25</v>
      </c>
      <c r="R81" s="13">
        <v>33260</v>
      </c>
      <c r="S81">
        <v>294</v>
      </c>
      <c r="T81" t="s">
        <v>1520</v>
      </c>
      <c r="U81" t="s">
        <v>1523</v>
      </c>
      <c r="V81" s="13">
        <v>4723841</v>
      </c>
      <c r="W81" s="7">
        <f>(Agridata[[#This Row],[Profit_After_Storage_Loss]]/Agridata[[#This Row],[Total_Revenue]])*100</f>
        <v>78.199407317607921</v>
      </c>
      <c r="X81">
        <f>(1-Agridata[[#This Row],[Transport_Cost_NGN]]/(Agridata[[#This Row],[Input_Cost_NGN]]+Agridata[[#This Row],[Final_Profit_NGN]]))*100</f>
        <v>99.988101997413963</v>
      </c>
      <c r="Y81" s="13">
        <f>Agridata[[#This Row],[Final_Profit_NGN]]*Agridata[[#This Row],[Storage_Loss_%]]</f>
        <v>100381621.25</v>
      </c>
      <c r="Z81" s="13">
        <f>Agridata[[#This Row],[Final_Profit_NGN]] * (1-Agridata[[#This Row],[Storage_Loss_%]]/100)</f>
        <v>3720024.7875000001</v>
      </c>
      <c r="AA81" s="13">
        <f>Agridata[[#This Row],[Final_Profit_NGN]]+Agridata[[#This Row],[Input_Cost_NGN]]</f>
        <v>4757101</v>
      </c>
    </row>
    <row r="82" spans="1:27" x14ac:dyDescent="0.35">
      <c r="A82" t="s">
        <v>98</v>
      </c>
      <c r="B82" t="s">
        <v>1469</v>
      </c>
      <c r="C82" t="s">
        <v>1480</v>
      </c>
      <c r="D82">
        <v>2022</v>
      </c>
      <c r="E82" t="s">
        <v>1501</v>
      </c>
      <c r="F82" t="s">
        <v>1504</v>
      </c>
      <c r="G82">
        <v>1.08</v>
      </c>
      <c r="H82">
        <v>9627</v>
      </c>
      <c r="I82">
        <v>7744</v>
      </c>
      <c r="J82">
        <v>72.3</v>
      </c>
      <c r="K82" t="s">
        <v>1512</v>
      </c>
      <c r="L82">
        <v>2.39</v>
      </c>
      <c r="M82" t="s">
        <v>1516</v>
      </c>
      <c r="N82" s="13">
        <v>16078</v>
      </c>
      <c r="O82">
        <v>2</v>
      </c>
      <c r="P82" s="11">
        <f>Agridata[[#This Row],[Storage_Loss_%]]/100</f>
        <v>0.19550000000000001</v>
      </c>
      <c r="Q82" s="7">
        <v>19.55</v>
      </c>
      <c r="R82" s="13">
        <v>15593</v>
      </c>
      <c r="S82">
        <v>229</v>
      </c>
      <c r="T82" t="s">
        <v>1519</v>
      </c>
      <c r="U82" t="s">
        <v>1522</v>
      </c>
      <c r="V82" s="13">
        <v>1723972</v>
      </c>
      <c r="W82" s="7">
        <f>(Agridata[[#This Row],[Profit_After_Storage_Loss]]/Agridata[[#This Row],[Total_Revenue]])*100</f>
        <v>79.728867504232383</v>
      </c>
      <c r="X82">
        <f>(1-Agridata[[#This Row],[Transport_Cost_NGN]]/(Agridata[[#This Row],[Input_Cost_NGN]]+Agridata[[#This Row],[Final_Profit_NGN]]))*100</f>
        <v>99.075745947981247</v>
      </c>
      <c r="Y82" s="13">
        <f>Agridata[[#This Row],[Final_Profit_NGN]]*Agridata[[#This Row],[Storage_Loss_%]]</f>
        <v>33703652.600000001</v>
      </c>
      <c r="Z82" s="13">
        <f>Agridata[[#This Row],[Final_Profit_NGN]] * (1-Agridata[[#This Row],[Storage_Loss_%]]/100)</f>
        <v>1386935.4739999999</v>
      </c>
      <c r="AA82" s="13">
        <f>Agridata[[#This Row],[Final_Profit_NGN]]+Agridata[[#This Row],[Input_Cost_NGN]]</f>
        <v>1739565</v>
      </c>
    </row>
    <row r="83" spans="1:27" x14ac:dyDescent="0.35">
      <c r="A83" t="s">
        <v>99</v>
      </c>
      <c r="B83" t="s">
        <v>1470</v>
      </c>
      <c r="C83" t="s">
        <v>1482</v>
      </c>
      <c r="D83">
        <v>2025</v>
      </c>
      <c r="E83" t="s">
        <v>1501</v>
      </c>
      <c r="F83" t="s">
        <v>1504</v>
      </c>
      <c r="G83">
        <v>8.85</v>
      </c>
      <c r="H83">
        <v>100035</v>
      </c>
      <c r="I83">
        <v>76176</v>
      </c>
      <c r="J83">
        <v>14.9</v>
      </c>
      <c r="K83" t="s">
        <v>1512</v>
      </c>
      <c r="L83">
        <v>1.76</v>
      </c>
      <c r="M83" t="s">
        <v>1518</v>
      </c>
      <c r="N83" s="13">
        <v>4398</v>
      </c>
      <c r="O83">
        <v>4</v>
      </c>
      <c r="P83" s="11">
        <f>Agridata[[#This Row],[Storage_Loss_%]]/100</f>
        <v>0.23850000000000002</v>
      </c>
      <c r="Q83" s="7">
        <v>23.85</v>
      </c>
      <c r="R83" s="13">
        <v>206232</v>
      </c>
      <c r="S83">
        <v>336</v>
      </c>
      <c r="T83" t="s">
        <v>1520</v>
      </c>
      <c r="U83" t="s">
        <v>1522</v>
      </c>
      <c r="V83" s="13">
        <v>25128555</v>
      </c>
      <c r="W83" s="7">
        <f>(Agridata[[#This Row],[Profit_After_Storage_Loss]]/Agridata[[#This Row],[Total_Revenue]])*100</f>
        <v>75.530118459255263</v>
      </c>
      <c r="X83">
        <f>(1-Agridata[[#This Row],[Transport_Cost_NGN]]/(Agridata[[#This Row],[Input_Cost_NGN]]+Agridata[[#This Row],[Final_Profit_NGN]]))*100</f>
        <v>99.982640469801467</v>
      </c>
      <c r="Y83" s="13">
        <f>Agridata[[#This Row],[Final_Profit_NGN]]*Agridata[[#This Row],[Storage_Loss_%]]</f>
        <v>599316036.75</v>
      </c>
      <c r="Z83" s="13">
        <f>Agridata[[#This Row],[Final_Profit_NGN]] * (1-Agridata[[#This Row],[Storage_Loss_%]]/100)</f>
        <v>19135394.6325</v>
      </c>
      <c r="AA83" s="13">
        <f>Agridata[[#This Row],[Final_Profit_NGN]]+Agridata[[#This Row],[Input_Cost_NGN]]</f>
        <v>25334787</v>
      </c>
    </row>
    <row r="84" spans="1:27" x14ac:dyDescent="0.35">
      <c r="A84" t="s">
        <v>100</v>
      </c>
      <c r="B84" t="s">
        <v>1472</v>
      </c>
      <c r="C84" t="s">
        <v>1478</v>
      </c>
      <c r="D84">
        <v>2022</v>
      </c>
      <c r="E84" t="s">
        <v>1501</v>
      </c>
      <c r="F84" t="s">
        <v>1506</v>
      </c>
      <c r="G84">
        <v>5.62</v>
      </c>
      <c r="H84">
        <v>17404</v>
      </c>
      <c r="I84">
        <v>14123</v>
      </c>
      <c r="J84">
        <v>13.3</v>
      </c>
      <c r="K84" t="s">
        <v>1513</v>
      </c>
      <c r="L84">
        <v>0.45</v>
      </c>
      <c r="M84" t="s">
        <v>1518</v>
      </c>
      <c r="N84" s="13">
        <v>594</v>
      </c>
      <c r="O84">
        <v>14</v>
      </c>
      <c r="P84" s="11">
        <f>Agridata[[#This Row],[Storage_Loss_%]]/100</f>
        <v>0.1885</v>
      </c>
      <c r="Q84" s="7">
        <v>18.850000000000001</v>
      </c>
      <c r="R84" s="13">
        <v>99521</v>
      </c>
      <c r="S84">
        <v>286</v>
      </c>
      <c r="T84" t="s">
        <v>1520</v>
      </c>
      <c r="U84" t="s">
        <v>1522</v>
      </c>
      <c r="V84" s="13">
        <v>3898672</v>
      </c>
      <c r="W84" s="7">
        <f>(Agridata[[#This Row],[Profit_After_Storage_Loss]]/Agridata[[#This Row],[Total_Revenue]])*100</f>
        <v>79.130055202437717</v>
      </c>
      <c r="X84">
        <f>(1-Agridata[[#This Row],[Transport_Cost_NGN]]/(Agridata[[#This Row],[Input_Cost_NGN]]+Agridata[[#This Row],[Final_Profit_NGN]]))*100</f>
        <v>99.985143288480572</v>
      </c>
      <c r="Y84" s="13">
        <f>Agridata[[#This Row],[Final_Profit_NGN]]*Agridata[[#This Row],[Storage_Loss_%]]</f>
        <v>73489967.200000003</v>
      </c>
      <c r="Z84" s="13">
        <f>Agridata[[#This Row],[Final_Profit_NGN]] * (1-Agridata[[#This Row],[Storage_Loss_%]]/100)</f>
        <v>3163772.3280000002</v>
      </c>
      <c r="AA84" s="13">
        <f>Agridata[[#This Row],[Final_Profit_NGN]]+Agridata[[#This Row],[Input_Cost_NGN]]</f>
        <v>3998193</v>
      </c>
    </row>
    <row r="85" spans="1:27" x14ac:dyDescent="0.35">
      <c r="A85" t="s">
        <v>101</v>
      </c>
      <c r="B85" t="s">
        <v>1470</v>
      </c>
      <c r="C85" t="s">
        <v>1499</v>
      </c>
      <c r="D85">
        <v>2025</v>
      </c>
      <c r="E85" t="s">
        <v>1501</v>
      </c>
      <c r="F85" t="s">
        <v>1505</v>
      </c>
      <c r="G85">
        <v>5.95</v>
      </c>
      <c r="H85">
        <v>76225</v>
      </c>
      <c r="I85">
        <v>57626</v>
      </c>
      <c r="J85">
        <v>14.7</v>
      </c>
      <c r="K85" t="s">
        <v>1511</v>
      </c>
      <c r="L85">
        <v>1.05</v>
      </c>
      <c r="M85" t="s">
        <v>1517</v>
      </c>
      <c r="N85" s="13">
        <v>2543</v>
      </c>
      <c r="O85">
        <v>14</v>
      </c>
      <c r="P85" s="11">
        <f>Agridata[[#This Row],[Storage_Loss_%]]/100</f>
        <v>0.24399999999999999</v>
      </c>
      <c r="Q85" s="7">
        <v>24.4</v>
      </c>
      <c r="R85" s="13">
        <v>41864</v>
      </c>
      <c r="S85">
        <v>99</v>
      </c>
      <c r="T85" t="s">
        <v>1520</v>
      </c>
      <c r="U85" t="s">
        <v>1523</v>
      </c>
      <c r="V85" s="13">
        <v>5603518</v>
      </c>
      <c r="W85" s="7">
        <f>(Agridata[[#This Row],[Profit_After_Storage_Loss]]/Agridata[[#This Row],[Total_Revenue]])*100</f>
        <v>75.039379230670306</v>
      </c>
      <c r="X85">
        <f>(1-Agridata[[#This Row],[Transport_Cost_NGN]]/(Agridata[[#This Row],[Input_Cost_NGN]]+Agridata[[#This Row],[Final_Profit_NGN]]))*100</f>
        <v>99.954954332585473</v>
      </c>
      <c r="Y85" s="13">
        <f>Agridata[[#This Row],[Final_Profit_NGN]]*Agridata[[#This Row],[Storage_Loss_%]]</f>
        <v>136725839.19999999</v>
      </c>
      <c r="Z85" s="13">
        <f>Agridata[[#This Row],[Final_Profit_NGN]] * (1-Agridata[[#This Row],[Storage_Loss_%]]/100)</f>
        <v>4236259.608</v>
      </c>
      <c r="AA85" s="13">
        <f>Agridata[[#This Row],[Final_Profit_NGN]]+Agridata[[#This Row],[Input_Cost_NGN]]</f>
        <v>5645382</v>
      </c>
    </row>
    <row r="86" spans="1:27" x14ac:dyDescent="0.35">
      <c r="A86" t="s">
        <v>102</v>
      </c>
      <c r="B86" t="s">
        <v>1472</v>
      </c>
      <c r="C86" t="s">
        <v>1479</v>
      </c>
      <c r="D86">
        <v>2024</v>
      </c>
      <c r="E86" t="s">
        <v>1502</v>
      </c>
      <c r="F86" t="s">
        <v>1503</v>
      </c>
      <c r="G86">
        <v>2.4700000000000002</v>
      </c>
      <c r="H86">
        <v>14215</v>
      </c>
      <c r="I86">
        <v>12811</v>
      </c>
      <c r="J86">
        <v>38.1</v>
      </c>
      <c r="K86" t="s">
        <v>1512</v>
      </c>
      <c r="L86">
        <v>0.86</v>
      </c>
      <c r="M86" t="s">
        <v>1518</v>
      </c>
      <c r="N86" s="13">
        <v>9615</v>
      </c>
      <c r="O86">
        <v>3</v>
      </c>
      <c r="P86" s="11">
        <f>Agridata[[#This Row],[Storage_Loss_%]]/100</f>
        <v>9.8699999999999996E-2</v>
      </c>
      <c r="Q86" s="7">
        <v>9.8699999999999992</v>
      </c>
      <c r="R86" s="13">
        <v>30040</v>
      </c>
      <c r="S86">
        <v>377</v>
      </c>
      <c r="T86" t="s">
        <v>1520</v>
      </c>
      <c r="U86" t="s">
        <v>1523</v>
      </c>
      <c r="V86" s="13">
        <v>4741795</v>
      </c>
      <c r="W86" s="7">
        <f>(Agridata[[#This Row],[Profit_After_Storage_Loss]]/Agridata[[#This Row],[Total_Revenue]])*100</f>
        <v>89.562607120740751</v>
      </c>
      <c r="X86">
        <f>(1-Agridata[[#This Row],[Transport_Cost_NGN]]/(Agridata[[#This Row],[Input_Cost_NGN]]+Agridata[[#This Row],[Final_Profit_NGN]]))*100</f>
        <v>99.798505187207851</v>
      </c>
      <c r="Y86" s="13">
        <f>Agridata[[#This Row],[Final_Profit_NGN]]*Agridata[[#This Row],[Storage_Loss_%]]</f>
        <v>46801516.649999999</v>
      </c>
      <c r="Z86" s="13">
        <f>Agridata[[#This Row],[Final_Profit_NGN]] * (1-Agridata[[#This Row],[Storage_Loss_%]]/100)</f>
        <v>4273779.8334999997</v>
      </c>
      <c r="AA86" s="13">
        <f>Agridata[[#This Row],[Final_Profit_NGN]]+Agridata[[#This Row],[Input_Cost_NGN]]</f>
        <v>4771835</v>
      </c>
    </row>
    <row r="87" spans="1:27" x14ac:dyDescent="0.35">
      <c r="A87" t="s">
        <v>103</v>
      </c>
      <c r="B87" t="s">
        <v>1472</v>
      </c>
      <c r="C87" t="s">
        <v>1488</v>
      </c>
      <c r="D87">
        <v>2024</v>
      </c>
      <c r="E87" t="s">
        <v>1502</v>
      </c>
      <c r="F87" t="s">
        <v>1506</v>
      </c>
      <c r="G87">
        <v>1.57</v>
      </c>
      <c r="H87">
        <v>2384</v>
      </c>
      <c r="I87">
        <v>2126</v>
      </c>
      <c r="J87">
        <v>57.5</v>
      </c>
      <c r="K87" t="s">
        <v>1512</v>
      </c>
      <c r="L87">
        <v>1.93</v>
      </c>
      <c r="M87" t="s">
        <v>1518</v>
      </c>
      <c r="N87" s="13">
        <v>12516</v>
      </c>
      <c r="O87">
        <v>3</v>
      </c>
      <c r="P87" s="11">
        <f>Agridata[[#This Row],[Storage_Loss_%]]/100</f>
        <v>0.10800000000000001</v>
      </c>
      <c r="Q87" s="7">
        <v>10.8</v>
      </c>
      <c r="R87" s="13">
        <v>43529</v>
      </c>
      <c r="S87">
        <v>343</v>
      </c>
      <c r="T87" t="s">
        <v>1520</v>
      </c>
      <c r="U87" t="s">
        <v>1522</v>
      </c>
      <c r="V87" s="13">
        <v>665881</v>
      </c>
      <c r="W87" s="7">
        <f>(Agridata[[#This Row],[Profit_After_Storage_Loss]]/Agridata[[#This Row],[Total_Revenue]])*100</f>
        <v>83.726737993543921</v>
      </c>
      <c r="X87">
        <f>(1-Agridata[[#This Row],[Transport_Cost_NGN]]/(Agridata[[#This Row],[Input_Cost_NGN]]+Agridata[[#This Row],[Final_Profit_NGN]]))*100</f>
        <v>98.235717004271152</v>
      </c>
      <c r="Y87" s="13">
        <f>Agridata[[#This Row],[Final_Profit_NGN]]*Agridata[[#This Row],[Storage_Loss_%]]</f>
        <v>7191514.8000000007</v>
      </c>
      <c r="Z87" s="13">
        <f>Agridata[[#This Row],[Final_Profit_NGN]] * (1-Agridata[[#This Row],[Storage_Loss_%]]/100)</f>
        <v>593965.85199999996</v>
      </c>
      <c r="AA87" s="13">
        <f>Agridata[[#This Row],[Final_Profit_NGN]]+Agridata[[#This Row],[Input_Cost_NGN]]</f>
        <v>709410</v>
      </c>
    </row>
    <row r="88" spans="1:27" x14ac:dyDescent="0.35">
      <c r="A88" t="s">
        <v>104</v>
      </c>
      <c r="B88" t="s">
        <v>1471</v>
      </c>
      <c r="C88" t="s">
        <v>1486</v>
      </c>
      <c r="D88">
        <v>2025</v>
      </c>
      <c r="E88" t="s">
        <v>1502</v>
      </c>
      <c r="F88" t="s">
        <v>1508</v>
      </c>
      <c r="G88">
        <v>0.73</v>
      </c>
      <c r="H88">
        <v>1247</v>
      </c>
      <c r="I88">
        <v>498</v>
      </c>
      <c r="J88">
        <v>132.69999999999999</v>
      </c>
      <c r="K88" t="s">
        <v>1512</v>
      </c>
      <c r="L88">
        <v>5.46</v>
      </c>
      <c r="M88" t="s">
        <v>1517</v>
      </c>
      <c r="N88" s="13">
        <v>24503</v>
      </c>
      <c r="O88">
        <v>60</v>
      </c>
      <c r="P88" s="11">
        <f>Agridata[[#This Row],[Storage_Loss_%]]/100</f>
        <v>0.6</v>
      </c>
      <c r="Q88" s="7">
        <v>60</v>
      </c>
      <c r="R88" s="13">
        <v>6961</v>
      </c>
      <c r="S88">
        <v>186</v>
      </c>
      <c r="T88" t="s">
        <v>1520</v>
      </c>
      <c r="U88" t="s">
        <v>1522</v>
      </c>
      <c r="V88" s="13">
        <v>60238</v>
      </c>
      <c r="W88" s="7">
        <f>(Agridata[[#This Row],[Profit_After_Storage_Loss]]/Agridata[[#This Row],[Total_Revenue]])*100</f>
        <v>35.856485959612492</v>
      </c>
      <c r="X88">
        <f>(1-Agridata[[#This Row],[Transport_Cost_NGN]]/(Agridata[[#This Row],[Input_Cost_NGN]]+Agridata[[#This Row],[Final_Profit_NGN]]))*100</f>
        <v>63.536659771722789</v>
      </c>
      <c r="Y88" s="13">
        <f>Agridata[[#This Row],[Final_Profit_NGN]]*Agridata[[#This Row],[Storage_Loss_%]]</f>
        <v>3614280</v>
      </c>
      <c r="Z88" s="13">
        <f>Agridata[[#This Row],[Final_Profit_NGN]] * (1-Agridata[[#This Row],[Storage_Loss_%]]/100)</f>
        <v>24095.200000000001</v>
      </c>
      <c r="AA88" s="13">
        <f>Agridata[[#This Row],[Final_Profit_NGN]]+Agridata[[#This Row],[Input_Cost_NGN]]</f>
        <v>67199</v>
      </c>
    </row>
    <row r="89" spans="1:27" x14ac:dyDescent="0.35">
      <c r="A89" t="s">
        <v>105</v>
      </c>
      <c r="B89" t="s">
        <v>1471</v>
      </c>
      <c r="C89" t="s">
        <v>1477</v>
      </c>
      <c r="D89">
        <v>2021</v>
      </c>
      <c r="E89" t="s">
        <v>1502</v>
      </c>
      <c r="F89" t="s">
        <v>1503</v>
      </c>
      <c r="G89">
        <v>0.67</v>
      </c>
      <c r="H89">
        <v>5801</v>
      </c>
      <c r="I89">
        <v>4162</v>
      </c>
      <c r="J89">
        <v>5.7</v>
      </c>
      <c r="K89" t="s">
        <v>1513</v>
      </c>
      <c r="L89">
        <v>0.42</v>
      </c>
      <c r="M89" t="s">
        <v>1517</v>
      </c>
      <c r="N89" s="13">
        <v>200</v>
      </c>
      <c r="O89">
        <v>14</v>
      </c>
      <c r="P89" s="11">
        <f>Agridata[[#This Row],[Storage_Loss_%]]/100</f>
        <v>0.28239999999999998</v>
      </c>
      <c r="Q89" s="7">
        <v>28.24</v>
      </c>
      <c r="R89" s="13">
        <v>6451</v>
      </c>
      <c r="S89">
        <v>244</v>
      </c>
      <c r="T89" t="s">
        <v>1520</v>
      </c>
      <c r="U89" t="s">
        <v>1522</v>
      </c>
      <c r="V89" s="13">
        <v>998722</v>
      </c>
      <c r="W89" s="7">
        <f>(Agridata[[#This Row],[Profit_After_Storage_Loss]]/Agridata[[#This Row],[Total_Revenue]])*100</f>
        <v>71.299458620555868</v>
      </c>
      <c r="X89">
        <f>(1-Agridata[[#This Row],[Transport_Cost_NGN]]/(Agridata[[#This Row],[Input_Cost_NGN]]+Agridata[[#This Row],[Final_Profit_NGN]]))*100</f>
        <v>99.980102927555762</v>
      </c>
      <c r="Y89" s="13">
        <f>Agridata[[#This Row],[Final_Profit_NGN]]*Agridata[[#This Row],[Storage_Loss_%]]</f>
        <v>28203909.279999997</v>
      </c>
      <c r="Z89" s="13">
        <f>Agridata[[#This Row],[Final_Profit_NGN]] * (1-Agridata[[#This Row],[Storage_Loss_%]]/100)</f>
        <v>716682.90720000002</v>
      </c>
      <c r="AA89" s="13">
        <f>Agridata[[#This Row],[Final_Profit_NGN]]+Agridata[[#This Row],[Input_Cost_NGN]]</f>
        <v>1005173</v>
      </c>
    </row>
    <row r="90" spans="1:27" x14ac:dyDescent="0.35">
      <c r="A90" t="s">
        <v>106</v>
      </c>
      <c r="B90" t="s">
        <v>1472</v>
      </c>
      <c r="C90" t="s">
        <v>1488</v>
      </c>
      <c r="D90">
        <v>2025</v>
      </c>
      <c r="E90" t="s">
        <v>1502</v>
      </c>
      <c r="F90" t="s">
        <v>1510</v>
      </c>
      <c r="G90">
        <v>0.64</v>
      </c>
      <c r="H90">
        <v>10160</v>
      </c>
      <c r="I90">
        <v>7031</v>
      </c>
      <c r="J90">
        <v>26.9</v>
      </c>
      <c r="K90" t="s">
        <v>1515</v>
      </c>
      <c r="L90">
        <v>1.58</v>
      </c>
      <c r="M90" t="s">
        <v>1517</v>
      </c>
      <c r="N90" s="13">
        <v>4872</v>
      </c>
      <c r="O90">
        <v>4</v>
      </c>
      <c r="P90" s="11">
        <f>Agridata[[#This Row],[Storage_Loss_%]]/100</f>
        <v>0.30790000000000001</v>
      </c>
      <c r="Q90" s="7">
        <v>30.79</v>
      </c>
      <c r="R90" s="13">
        <v>21781</v>
      </c>
      <c r="S90">
        <v>555</v>
      </c>
      <c r="T90" t="s">
        <v>1520</v>
      </c>
      <c r="U90" t="s">
        <v>1522</v>
      </c>
      <c r="V90" s="13">
        <v>3836530</v>
      </c>
      <c r="W90" s="7">
        <f>(Agridata[[#This Row],[Profit_After_Storage_Loss]]/Agridata[[#This Row],[Total_Revenue]])*100</f>
        <v>68.81929458252587</v>
      </c>
      <c r="X90">
        <f>(1-Agridata[[#This Row],[Transport_Cost_NGN]]/(Agridata[[#This Row],[Input_Cost_NGN]]+Agridata[[#This Row],[Final_Profit_NGN]]))*100</f>
        <v>99.873727130861141</v>
      </c>
      <c r="Y90" s="13">
        <f>Agridata[[#This Row],[Final_Profit_NGN]]*Agridata[[#This Row],[Storage_Loss_%]]</f>
        <v>118126758.7</v>
      </c>
      <c r="Z90" s="13">
        <f>Agridata[[#This Row],[Final_Profit_NGN]] * (1-Agridata[[#This Row],[Storage_Loss_%]]/100)</f>
        <v>2655262.4129999997</v>
      </c>
      <c r="AA90" s="13">
        <f>Agridata[[#This Row],[Final_Profit_NGN]]+Agridata[[#This Row],[Input_Cost_NGN]]</f>
        <v>3858311</v>
      </c>
    </row>
    <row r="91" spans="1:27" x14ac:dyDescent="0.35">
      <c r="A91" t="s">
        <v>107</v>
      </c>
      <c r="B91" t="s">
        <v>1471</v>
      </c>
      <c r="C91" t="s">
        <v>1483</v>
      </c>
      <c r="D91">
        <v>2025</v>
      </c>
      <c r="E91" t="s">
        <v>1501</v>
      </c>
      <c r="F91" t="s">
        <v>1508</v>
      </c>
      <c r="G91">
        <v>1.9</v>
      </c>
      <c r="H91">
        <v>3815</v>
      </c>
      <c r="I91">
        <v>3304</v>
      </c>
      <c r="J91">
        <v>7.4</v>
      </c>
      <c r="K91" t="s">
        <v>1511</v>
      </c>
      <c r="L91">
        <v>1.53</v>
      </c>
      <c r="M91" t="s">
        <v>1516</v>
      </c>
      <c r="N91" s="13">
        <v>858</v>
      </c>
      <c r="O91">
        <v>7</v>
      </c>
      <c r="P91" s="11">
        <f>Agridata[[#This Row],[Storage_Loss_%]]/100</f>
        <v>0.1338</v>
      </c>
      <c r="Q91" s="7">
        <v>13.38</v>
      </c>
      <c r="R91" s="13">
        <v>24689</v>
      </c>
      <c r="S91">
        <v>238</v>
      </c>
      <c r="T91" t="s">
        <v>1519</v>
      </c>
      <c r="U91" t="s">
        <v>1522</v>
      </c>
      <c r="V91" s="13">
        <v>752942</v>
      </c>
      <c r="W91" s="7">
        <f>(Agridata[[#This Row],[Profit_After_Storage_Loss]]/Agridata[[#This Row],[Total_Revenue]])*100</f>
        <v>83.869902357287714</v>
      </c>
      <c r="X91">
        <f>(1-Agridata[[#This Row],[Transport_Cost_NGN]]/(Agridata[[#This Row],[Input_Cost_NGN]]+Agridata[[#This Row],[Final_Profit_NGN]]))*100</f>
        <v>99.889664892474713</v>
      </c>
      <c r="Y91" s="13">
        <f>Agridata[[#This Row],[Final_Profit_NGN]]*Agridata[[#This Row],[Storage_Loss_%]]</f>
        <v>10074363.960000001</v>
      </c>
      <c r="Z91" s="13">
        <f>Agridata[[#This Row],[Final_Profit_NGN]] * (1-Agridata[[#This Row],[Storage_Loss_%]]/100)</f>
        <v>652198.36040000001</v>
      </c>
      <c r="AA91" s="13">
        <f>Agridata[[#This Row],[Final_Profit_NGN]]+Agridata[[#This Row],[Input_Cost_NGN]]</f>
        <v>777631</v>
      </c>
    </row>
    <row r="92" spans="1:27" x14ac:dyDescent="0.35">
      <c r="A92" t="s">
        <v>108</v>
      </c>
      <c r="B92" t="s">
        <v>1470</v>
      </c>
      <c r="C92" t="s">
        <v>1495</v>
      </c>
      <c r="D92">
        <v>2021</v>
      </c>
      <c r="E92" t="s">
        <v>1501</v>
      </c>
      <c r="F92" t="s">
        <v>1505</v>
      </c>
      <c r="G92">
        <v>1.84</v>
      </c>
      <c r="H92">
        <v>15101</v>
      </c>
      <c r="I92">
        <v>13399</v>
      </c>
      <c r="J92">
        <v>1</v>
      </c>
      <c r="K92" t="s">
        <v>1513</v>
      </c>
      <c r="L92">
        <v>1.24</v>
      </c>
      <c r="M92" t="s">
        <v>1518</v>
      </c>
      <c r="N92" s="13">
        <v>200</v>
      </c>
      <c r="O92">
        <v>3</v>
      </c>
      <c r="P92" s="11">
        <f>Agridata[[#This Row],[Storage_Loss_%]]/100</f>
        <v>0.11269999999999999</v>
      </c>
      <c r="Q92" s="7">
        <v>11.27</v>
      </c>
      <c r="R92" s="13">
        <v>14622</v>
      </c>
      <c r="S92">
        <v>97</v>
      </c>
      <c r="T92" t="s">
        <v>1520</v>
      </c>
      <c r="U92" t="s">
        <v>1522</v>
      </c>
      <c r="V92" s="13">
        <v>1271884</v>
      </c>
      <c r="W92" s="7">
        <f>(Agridata[[#This Row],[Profit_After_Storage_Loss]]/Agridata[[#This Row],[Total_Revenue]])*100</f>
        <v>87.721524283602264</v>
      </c>
      <c r="X92">
        <f>(1-Agridata[[#This Row],[Transport_Cost_NGN]]/(Agridata[[#This Row],[Input_Cost_NGN]]+Agridata[[#This Row],[Final_Profit_NGN]]))*100</f>
        <v>99.984454017315116</v>
      </c>
      <c r="Y92" s="13">
        <f>Agridata[[#This Row],[Final_Profit_NGN]]*Agridata[[#This Row],[Storage_Loss_%]]</f>
        <v>14334132.68</v>
      </c>
      <c r="Z92" s="13">
        <f>Agridata[[#This Row],[Final_Profit_NGN]] * (1-Agridata[[#This Row],[Storage_Loss_%]]/100)</f>
        <v>1128542.6732000001</v>
      </c>
      <c r="AA92" s="13">
        <f>Agridata[[#This Row],[Final_Profit_NGN]]+Agridata[[#This Row],[Input_Cost_NGN]]</f>
        <v>1286506</v>
      </c>
    </row>
    <row r="93" spans="1:27" x14ac:dyDescent="0.35">
      <c r="A93" t="s">
        <v>109</v>
      </c>
      <c r="B93" t="s">
        <v>1469</v>
      </c>
      <c r="C93" t="s">
        <v>1481</v>
      </c>
      <c r="D93">
        <v>2025</v>
      </c>
      <c r="E93" t="s">
        <v>1501</v>
      </c>
      <c r="F93" t="s">
        <v>1506</v>
      </c>
      <c r="G93">
        <v>3.06</v>
      </c>
      <c r="H93">
        <v>10366</v>
      </c>
      <c r="I93">
        <v>6609</v>
      </c>
      <c r="J93">
        <v>14.5</v>
      </c>
      <c r="K93" t="s">
        <v>1511</v>
      </c>
      <c r="L93">
        <v>1.71</v>
      </c>
      <c r="M93" t="s">
        <v>1518</v>
      </c>
      <c r="N93" s="13">
        <v>1840</v>
      </c>
      <c r="O93">
        <v>30</v>
      </c>
      <c r="P93" s="11">
        <f>Agridata[[#This Row],[Storage_Loss_%]]/100</f>
        <v>0.3624</v>
      </c>
      <c r="Q93" s="7">
        <v>36.24</v>
      </c>
      <c r="R93" s="13">
        <v>62578</v>
      </c>
      <c r="S93">
        <v>339</v>
      </c>
      <c r="T93" t="s">
        <v>1520</v>
      </c>
      <c r="U93" t="s">
        <v>1522</v>
      </c>
      <c r="V93" s="13">
        <v>2153629</v>
      </c>
      <c r="W93" s="7">
        <f>(Agridata[[#This Row],[Profit_After_Storage_Loss]]/Agridata[[#This Row],[Total_Revenue]])*100</f>
        <v>61.959638716058564</v>
      </c>
      <c r="X93">
        <f>(1-Agridata[[#This Row],[Transport_Cost_NGN]]/(Agridata[[#This Row],[Input_Cost_NGN]]+Agridata[[#This Row],[Final_Profit_NGN]]))*100</f>
        <v>99.916975264494695</v>
      </c>
      <c r="Y93" s="13">
        <f>Agridata[[#This Row],[Final_Profit_NGN]]*Agridata[[#This Row],[Storage_Loss_%]]</f>
        <v>78047514.960000008</v>
      </c>
      <c r="Z93" s="13">
        <f>Agridata[[#This Row],[Final_Profit_NGN]] * (1-Agridata[[#This Row],[Storage_Loss_%]]/100)</f>
        <v>1373153.8503999999</v>
      </c>
      <c r="AA93" s="13">
        <f>Agridata[[#This Row],[Final_Profit_NGN]]+Agridata[[#This Row],[Input_Cost_NGN]]</f>
        <v>2216207</v>
      </c>
    </row>
    <row r="94" spans="1:27" x14ac:dyDescent="0.35">
      <c r="A94" t="s">
        <v>110</v>
      </c>
      <c r="B94" t="s">
        <v>1470</v>
      </c>
      <c r="C94" t="s">
        <v>1495</v>
      </c>
      <c r="D94">
        <v>2023</v>
      </c>
      <c r="E94" t="s">
        <v>1501</v>
      </c>
      <c r="F94" t="s">
        <v>1505</v>
      </c>
      <c r="G94">
        <v>3.07</v>
      </c>
      <c r="H94">
        <v>32732</v>
      </c>
      <c r="I94">
        <v>21544</v>
      </c>
      <c r="J94">
        <v>82.8</v>
      </c>
      <c r="K94" t="s">
        <v>1511</v>
      </c>
      <c r="L94">
        <v>2.85</v>
      </c>
      <c r="M94" t="s">
        <v>1516</v>
      </c>
      <c r="N94" s="13">
        <v>14542</v>
      </c>
      <c r="O94">
        <v>30</v>
      </c>
      <c r="P94" s="11">
        <f>Agridata[[#This Row],[Storage_Loss_%]]/100</f>
        <v>0.34179999999999999</v>
      </c>
      <c r="Q94" s="7">
        <v>34.18</v>
      </c>
      <c r="R94" s="13">
        <v>28714</v>
      </c>
      <c r="S94">
        <v>93</v>
      </c>
      <c r="T94" t="s">
        <v>1520</v>
      </c>
      <c r="U94" t="s">
        <v>1522</v>
      </c>
      <c r="V94" s="13">
        <v>1940301</v>
      </c>
      <c r="W94" s="7">
        <f>(Agridata[[#This Row],[Profit_After_Storage_Loss]]/Agridata[[#This Row],[Total_Revenue]])*100</f>
        <v>64.860151811946579</v>
      </c>
      <c r="X94">
        <f>(1-Agridata[[#This Row],[Transport_Cost_NGN]]/(Agridata[[#This Row],[Input_Cost_NGN]]+Agridata[[#This Row],[Final_Profit_NGN]]))*100</f>
        <v>99.261458140237636</v>
      </c>
      <c r="Y94" s="13">
        <f>Agridata[[#This Row],[Final_Profit_NGN]]*Agridata[[#This Row],[Storage_Loss_%]]</f>
        <v>66319488.18</v>
      </c>
      <c r="Z94" s="13">
        <f>Agridata[[#This Row],[Final_Profit_NGN]] * (1-Agridata[[#This Row],[Storage_Loss_%]]/100)</f>
        <v>1277106.1181999999</v>
      </c>
      <c r="AA94" s="13">
        <f>Agridata[[#This Row],[Final_Profit_NGN]]+Agridata[[#This Row],[Input_Cost_NGN]]</f>
        <v>1969015</v>
      </c>
    </row>
    <row r="95" spans="1:27" x14ac:dyDescent="0.35">
      <c r="A95" t="s">
        <v>111</v>
      </c>
      <c r="B95" t="s">
        <v>1469</v>
      </c>
      <c r="C95" t="s">
        <v>1474</v>
      </c>
      <c r="D95">
        <v>2023</v>
      </c>
      <c r="E95" t="s">
        <v>1502</v>
      </c>
      <c r="F95" t="s">
        <v>1509</v>
      </c>
      <c r="G95">
        <v>0.6</v>
      </c>
      <c r="H95">
        <v>8461</v>
      </c>
      <c r="I95">
        <v>6314</v>
      </c>
      <c r="J95">
        <v>11.3</v>
      </c>
      <c r="K95" t="s">
        <v>1512</v>
      </c>
      <c r="L95">
        <v>0.67</v>
      </c>
      <c r="M95" t="s">
        <v>1516</v>
      </c>
      <c r="N95" s="13">
        <v>2288</v>
      </c>
      <c r="O95">
        <v>7</v>
      </c>
      <c r="P95" s="11">
        <f>Agridata[[#This Row],[Storage_Loss_%]]/100</f>
        <v>0.25370000000000004</v>
      </c>
      <c r="Q95" s="7">
        <v>25.37</v>
      </c>
      <c r="R95" s="13">
        <v>18795</v>
      </c>
      <c r="S95">
        <v>306</v>
      </c>
      <c r="T95" t="s">
        <v>1520</v>
      </c>
      <c r="U95" t="s">
        <v>1522</v>
      </c>
      <c r="V95" s="13">
        <v>1891681</v>
      </c>
      <c r="W95" s="7">
        <f>(Agridata[[#This Row],[Profit_After_Storage_Loss]]/Agridata[[#This Row],[Total_Revenue]])*100</f>
        <v>73.895800329342009</v>
      </c>
      <c r="X95">
        <f>(1-Agridata[[#This Row],[Transport_Cost_NGN]]/(Agridata[[#This Row],[Input_Cost_NGN]]+Agridata[[#This Row],[Final_Profit_NGN]]))*100</f>
        <v>99.880239270213295</v>
      </c>
      <c r="Y95" s="13">
        <f>Agridata[[#This Row],[Final_Profit_NGN]]*Agridata[[#This Row],[Storage_Loss_%]]</f>
        <v>47991946.969999999</v>
      </c>
      <c r="Z95" s="13">
        <f>Agridata[[#This Row],[Final_Profit_NGN]] * (1-Agridata[[#This Row],[Storage_Loss_%]]/100)</f>
        <v>1411761.5303</v>
      </c>
      <c r="AA95" s="13">
        <f>Agridata[[#This Row],[Final_Profit_NGN]]+Agridata[[#This Row],[Input_Cost_NGN]]</f>
        <v>1910476</v>
      </c>
    </row>
    <row r="96" spans="1:27" x14ac:dyDescent="0.35">
      <c r="A96" t="s">
        <v>112</v>
      </c>
      <c r="B96" t="s">
        <v>1470</v>
      </c>
      <c r="C96" t="s">
        <v>1499</v>
      </c>
      <c r="D96">
        <v>2024</v>
      </c>
      <c r="E96" t="s">
        <v>1501</v>
      </c>
      <c r="F96" t="s">
        <v>1509</v>
      </c>
      <c r="G96">
        <v>2.02</v>
      </c>
      <c r="H96">
        <v>31459</v>
      </c>
      <c r="I96">
        <v>25293</v>
      </c>
      <c r="J96">
        <v>1.7</v>
      </c>
      <c r="K96" t="s">
        <v>1511</v>
      </c>
      <c r="L96">
        <v>1.29</v>
      </c>
      <c r="M96" t="s">
        <v>1516</v>
      </c>
      <c r="N96" s="13">
        <v>244</v>
      </c>
      <c r="O96">
        <v>5</v>
      </c>
      <c r="P96" s="11">
        <f>Agridata[[#This Row],[Storage_Loss_%]]/100</f>
        <v>0.19600000000000001</v>
      </c>
      <c r="Q96" s="7">
        <v>19.600000000000001</v>
      </c>
      <c r="R96" s="13">
        <v>57351</v>
      </c>
      <c r="S96">
        <v>381</v>
      </c>
      <c r="T96" t="s">
        <v>1520</v>
      </c>
      <c r="U96" t="s">
        <v>1522</v>
      </c>
      <c r="V96" s="13">
        <v>9482672</v>
      </c>
      <c r="W96" s="7">
        <f>(Agridata[[#This Row],[Profit_After_Storage_Loss]]/Agridata[[#This Row],[Total_Revenue]])*100</f>
        <v>79.916665693573279</v>
      </c>
      <c r="X96">
        <f>(1-Agridata[[#This Row],[Transport_Cost_NGN]]/(Agridata[[#This Row],[Input_Cost_NGN]]+Agridata[[#This Row],[Final_Profit_NGN]]))*100</f>
        <v>99.997442354174609</v>
      </c>
      <c r="Y96" s="13">
        <f>Agridata[[#This Row],[Final_Profit_NGN]]*Agridata[[#This Row],[Storage_Loss_%]]</f>
        <v>185860371.20000002</v>
      </c>
      <c r="Z96" s="13">
        <f>Agridata[[#This Row],[Final_Profit_NGN]] * (1-Agridata[[#This Row],[Storage_Loss_%]]/100)</f>
        <v>7624068.2880000006</v>
      </c>
      <c r="AA96" s="13">
        <f>Agridata[[#This Row],[Final_Profit_NGN]]+Agridata[[#This Row],[Input_Cost_NGN]]</f>
        <v>9540023</v>
      </c>
    </row>
    <row r="97" spans="1:27" x14ac:dyDescent="0.35">
      <c r="A97" t="s">
        <v>113</v>
      </c>
      <c r="B97" t="s">
        <v>1471</v>
      </c>
      <c r="C97" t="s">
        <v>1500</v>
      </c>
      <c r="D97">
        <v>2023</v>
      </c>
      <c r="E97" t="s">
        <v>1501</v>
      </c>
      <c r="F97" t="s">
        <v>1508</v>
      </c>
      <c r="G97">
        <v>1.61</v>
      </c>
      <c r="H97">
        <v>3072</v>
      </c>
      <c r="I97">
        <v>2339</v>
      </c>
      <c r="J97">
        <v>11.8</v>
      </c>
      <c r="K97" t="s">
        <v>1511</v>
      </c>
      <c r="L97">
        <v>0.43</v>
      </c>
      <c r="M97" t="s">
        <v>1516</v>
      </c>
      <c r="N97" s="13">
        <v>1481</v>
      </c>
      <c r="O97">
        <v>14</v>
      </c>
      <c r="P97" s="11">
        <f>Agridata[[#This Row],[Storage_Loss_%]]/100</f>
        <v>0.23850000000000002</v>
      </c>
      <c r="Q97" s="7">
        <v>23.85</v>
      </c>
      <c r="R97" s="13">
        <v>21750</v>
      </c>
      <c r="S97">
        <v>179</v>
      </c>
      <c r="T97" t="s">
        <v>1520</v>
      </c>
      <c r="U97" t="s">
        <v>1522</v>
      </c>
      <c r="V97" s="13">
        <v>391264</v>
      </c>
      <c r="W97" s="7">
        <f>(Agridata[[#This Row],[Profit_After_Storage_Loss]]/Agridata[[#This Row],[Total_Revenue]])*100</f>
        <v>72.139815115226114</v>
      </c>
      <c r="X97">
        <f>(1-Agridata[[#This Row],[Transport_Cost_NGN]]/(Agridata[[#This Row],[Input_Cost_NGN]]+Agridata[[#This Row],[Final_Profit_NGN]]))*100</f>
        <v>99.641416513725929</v>
      </c>
      <c r="Y97" s="13">
        <f>Agridata[[#This Row],[Final_Profit_NGN]]*Agridata[[#This Row],[Storage_Loss_%]]</f>
        <v>9331646.4000000004</v>
      </c>
      <c r="Z97" s="13">
        <f>Agridata[[#This Row],[Final_Profit_NGN]] * (1-Agridata[[#This Row],[Storage_Loss_%]]/100)</f>
        <v>297947.53599999996</v>
      </c>
      <c r="AA97" s="13">
        <f>Agridata[[#This Row],[Final_Profit_NGN]]+Agridata[[#This Row],[Input_Cost_NGN]]</f>
        <v>413014</v>
      </c>
    </row>
    <row r="98" spans="1:27" x14ac:dyDescent="0.35">
      <c r="A98" t="s">
        <v>114</v>
      </c>
      <c r="B98" t="s">
        <v>1473</v>
      </c>
      <c r="C98" t="s">
        <v>1494</v>
      </c>
      <c r="D98">
        <v>2023</v>
      </c>
      <c r="E98" t="s">
        <v>1501</v>
      </c>
      <c r="F98" t="s">
        <v>1510</v>
      </c>
      <c r="G98">
        <v>1.06</v>
      </c>
      <c r="H98">
        <v>21845</v>
      </c>
      <c r="I98">
        <v>15225</v>
      </c>
      <c r="J98">
        <v>15.7</v>
      </c>
      <c r="K98" t="s">
        <v>1512</v>
      </c>
      <c r="L98">
        <v>0.85</v>
      </c>
      <c r="M98" t="s">
        <v>1518</v>
      </c>
      <c r="N98" s="13">
        <v>4023</v>
      </c>
      <c r="O98">
        <v>5</v>
      </c>
      <c r="P98" s="11">
        <f>Agridata[[#This Row],[Storage_Loss_%]]/100</f>
        <v>0.30299999999999999</v>
      </c>
      <c r="Q98" s="7">
        <v>30.3</v>
      </c>
      <c r="R98" s="13">
        <v>32681</v>
      </c>
      <c r="S98">
        <v>391</v>
      </c>
      <c r="T98" t="s">
        <v>1521</v>
      </c>
      <c r="U98" t="s">
        <v>1522</v>
      </c>
      <c r="V98" s="13">
        <v>5856742</v>
      </c>
      <c r="W98" s="7">
        <f>(Agridata[[#This Row],[Profit_After_Storage_Loss]]/Agridata[[#This Row],[Total_Revenue]])*100</f>
        <v>69.313227696499311</v>
      </c>
      <c r="X98">
        <f>(1-Agridata[[#This Row],[Transport_Cost_NGN]]/(Agridata[[#This Row],[Input_Cost_NGN]]+Agridata[[#This Row],[Final_Profit_NGN]]))*100</f>
        <v>99.93169110114863</v>
      </c>
      <c r="Y98" s="13">
        <f>Agridata[[#This Row],[Final_Profit_NGN]]*Agridata[[#This Row],[Storage_Loss_%]]</f>
        <v>177459282.59999999</v>
      </c>
      <c r="Z98" s="13">
        <f>Agridata[[#This Row],[Final_Profit_NGN]] * (1-Agridata[[#This Row],[Storage_Loss_%]]/100)</f>
        <v>4082149.1740000006</v>
      </c>
      <c r="AA98" s="13">
        <f>Agridata[[#This Row],[Final_Profit_NGN]]+Agridata[[#This Row],[Input_Cost_NGN]]</f>
        <v>5889423</v>
      </c>
    </row>
    <row r="99" spans="1:27" x14ac:dyDescent="0.35">
      <c r="A99" t="s">
        <v>115</v>
      </c>
      <c r="B99" t="s">
        <v>1471</v>
      </c>
      <c r="C99" t="s">
        <v>1500</v>
      </c>
      <c r="D99">
        <v>2021</v>
      </c>
      <c r="E99" t="s">
        <v>1501</v>
      </c>
      <c r="F99" t="s">
        <v>1507</v>
      </c>
      <c r="G99">
        <v>1.81</v>
      </c>
      <c r="H99">
        <v>5193</v>
      </c>
      <c r="I99">
        <v>2077</v>
      </c>
      <c r="J99">
        <v>8</v>
      </c>
      <c r="K99" t="s">
        <v>1511</v>
      </c>
      <c r="L99">
        <v>0.97</v>
      </c>
      <c r="M99" t="s">
        <v>1516</v>
      </c>
      <c r="N99" s="13">
        <v>960</v>
      </c>
      <c r="O99">
        <v>60</v>
      </c>
      <c r="P99" s="11">
        <f>Agridata[[#This Row],[Storage_Loss_%]]/100</f>
        <v>0.6</v>
      </c>
      <c r="Q99" s="7">
        <v>60</v>
      </c>
      <c r="R99" s="13">
        <v>24308</v>
      </c>
      <c r="S99">
        <v>202</v>
      </c>
      <c r="T99" t="s">
        <v>1520</v>
      </c>
      <c r="U99" t="s">
        <v>1523</v>
      </c>
      <c r="V99" s="13">
        <v>390091</v>
      </c>
      <c r="W99" s="7">
        <f>(Agridata[[#This Row],[Profit_After_Storage_Loss]]/Agridata[[#This Row],[Total_Revenue]])*100</f>
        <v>37.653662291656111</v>
      </c>
      <c r="X99">
        <f>(1-Agridata[[#This Row],[Transport_Cost_NGN]]/(Agridata[[#This Row],[Input_Cost_NGN]]+Agridata[[#This Row],[Final_Profit_NGN]]))*100</f>
        <v>99.768339209312757</v>
      </c>
      <c r="Y99" s="13">
        <f>Agridata[[#This Row],[Final_Profit_NGN]]*Agridata[[#This Row],[Storage_Loss_%]]</f>
        <v>23405460</v>
      </c>
      <c r="Z99" s="13">
        <f>Agridata[[#This Row],[Final_Profit_NGN]] * (1-Agridata[[#This Row],[Storage_Loss_%]]/100)</f>
        <v>156036.4</v>
      </c>
      <c r="AA99" s="13">
        <f>Agridata[[#This Row],[Final_Profit_NGN]]+Agridata[[#This Row],[Input_Cost_NGN]]</f>
        <v>414399</v>
      </c>
    </row>
    <row r="100" spans="1:27" x14ac:dyDescent="0.35">
      <c r="A100" t="s">
        <v>116</v>
      </c>
      <c r="B100" t="s">
        <v>1473</v>
      </c>
      <c r="C100" t="s">
        <v>1494</v>
      </c>
      <c r="D100">
        <v>2025</v>
      </c>
      <c r="E100" t="s">
        <v>1501</v>
      </c>
      <c r="F100" t="s">
        <v>1505</v>
      </c>
      <c r="G100">
        <v>1.79</v>
      </c>
      <c r="H100">
        <v>18611</v>
      </c>
      <c r="I100">
        <v>16266</v>
      </c>
      <c r="J100">
        <v>8.9</v>
      </c>
      <c r="K100" t="s">
        <v>1513</v>
      </c>
      <c r="L100">
        <v>0.56000000000000005</v>
      </c>
      <c r="M100" t="s">
        <v>1516</v>
      </c>
      <c r="N100" s="13">
        <v>309</v>
      </c>
      <c r="O100">
        <v>3</v>
      </c>
      <c r="P100" s="11">
        <f>Agridata[[#This Row],[Storage_Loss_%]]/100</f>
        <v>0.126</v>
      </c>
      <c r="Q100" s="7">
        <v>12.6</v>
      </c>
      <c r="R100" s="13">
        <v>14032</v>
      </c>
      <c r="S100">
        <v>128</v>
      </c>
      <c r="T100" t="s">
        <v>1521</v>
      </c>
      <c r="U100" t="s">
        <v>1522</v>
      </c>
      <c r="V100" s="13">
        <v>2046887</v>
      </c>
      <c r="W100" s="7">
        <f>(Agridata[[#This Row],[Profit_After_Storage_Loss]]/Agridata[[#This Row],[Total_Revenue]])*100</f>
        <v>86.804927219361844</v>
      </c>
      <c r="X100">
        <f>(1-Agridata[[#This Row],[Transport_Cost_NGN]]/(Agridata[[#This Row],[Input_Cost_NGN]]+Agridata[[#This Row],[Final_Profit_NGN]]))*100</f>
        <v>99.985006688763605</v>
      </c>
      <c r="Y100" s="13">
        <f>Agridata[[#This Row],[Final_Profit_NGN]]*Agridata[[#This Row],[Storage_Loss_%]]</f>
        <v>25790776.199999999</v>
      </c>
      <c r="Z100" s="13">
        <f>Agridata[[#This Row],[Final_Profit_NGN]] * (1-Agridata[[#This Row],[Storage_Loss_%]]/100)</f>
        <v>1788979.2379999999</v>
      </c>
      <c r="AA100" s="13">
        <f>Agridata[[#This Row],[Final_Profit_NGN]]+Agridata[[#This Row],[Input_Cost_NGN]]</f>
        <v>2060919</v>
      </c>
    </row>
    <row r="101" spans="1:27" x14ac:dyDescent="0.35">
      <c r="A101" t="s">
        <v>117</v>
      </c>
      <c r="B101" t="s">
        <v>1471</v>
      </c>
      <c r="C101" t="s">
        <v>1492</v>
      </c>
      <c r="D101">
        <v>2023</v>
      </c>
      <c r="E101" t="s">
        <v>1502</v>
      </c>
      <c r="F101" t="s">
        <v>1503</v>
      </c>
      <c r="G101">
        <v>1.53</v>
      </c>
      <c r="H101">
        <v>14420</v>
      </c>
      <c r="I101">
        <v>12911</v>
      </c>
      <c r="J101">
        <v>36.5</v>
      </c>
      <c r="K101" t="s">
        <v>1513</v>
      </c>
      <c r="L101">
        <v>1.82</v>
      </c>
      <c r="M101" t="s">
        <v>1516</v>
      </c>
      <c r="N101" s="13">
        <v>1291</v>
      </c>
      <c r="O101">
        <v>1</v>
      </c>
      <c r="P101" s="11">
        <f>Agridata[[#This Row],[Storage_Loss_%]]/100</f>
        <v>0.10460000000000001</v>
      </c>
      <c r="Q101" s="7">
        <v>10.46</v>
      </c>
      <c r="R101" s="13">
        <v>19387</v>
      </c>
      <c r="S101">
        <v>305</v>
      </c>
      <c r="T101" t="s">
        <v>1521</v>
      </c>
      <c r="U101" t="s">
        <v>1522</v>
      </c>
      <c r="V101" s="13">
        <v>3877799</v>
      </c>
      <c r="W101" s="7">
        <f>(Agridata[[#This Row],[Profit_After_Storage_Loss]]/Agridata[[#This Row],[Total_Revenue]])*100</f>
        <v>89.094572971369587</v>
      </c>
      <c r="X101">
        <f>(1-Agridata[[#This Row],[Transport_Cost_NGN]]/(Agridata[[#This Row],[Input_Cost_NGN]]+Agridata[[#This Row],[Final_Profit_NGN]]))*100</f>
        <v>99.966873533878029</v>
      </c>
      <c r="Y101" s="13">
        <f>Agridata[[#This Row],[Final_Profit_NGN]]*Agridata[[#This Row],[Storage_Loss_%]]</f>
        <v>40561777.540000007</v>
      </c>
      <c r="Z101" s="13">
        <f>Agridata[[#This Row],[Final_Profit_NGN]] * (1-Agridata[[#This Row],[Storage_Loss_%]]/100)</f>
        <v>3472181.2245999998</v>
      </c>
      <c r="AA101" s="13">
        <f>Agridata[[#This Row],[Final_Profit_NGN]]+Agridata[[#This Row],[Input_Cost_NGN]]</f>
        <v>3897186</v>
      </c>
    </row>
    <row r="102" spans="1:27" x14ac:dyDescent="0.35">
      <c r="A102" t="s">
        <v>118</v>
      </c>
      <c r="B102" t="s">
        <v>1473</v>
      </c>
      <c r="C102" t="s">
        <v>1497</v>
      </c>
      <c r="D102">
        <v>2021</v>
      </c>
      <c r="E102" t="s">
        <v>1501</v>
      </c>
      <c r="F102" t="s">
        <v>1509</v>
      </c>
      <c r="G102">
        <v>1.85</v>
      </c>
      <c r="H102">
        <v>22427</v>
      </c>
      <c r="I102">
        <v>17993</v>
      </c>
      <c r="J102">
        <v>27.4</v>
      </c>
      <c r="K102" t="s">
        <v>1511</v>
      </c>
      <c r="L102">
        <v>1.18</v>
      </c>
      <c r="M102" t="s">
        <v>1518</v>
      </c>
      <c r="N102" s="13">
        <v>4527</v>
      </c>
      <c r="O102">
        <v>5</v>
      </c>
      <c r="P102" s="11">
        <f>Agridata[[#This Row],[Storage_Loss_%]]/100</f>
        <v>0.19769999999999999</v>
      </c>
      <c r="Q102" s="7">
        <v>19.77</v>
      </c>
      <c r="R102" s="13">
        <v>43123</v>
      </c>
      <c r="S102">
        <v>248</v>
      </c>
      <c r="T102" t="s">
        <v>1521</v>
      </c>
      <c r="U102" t="s">
        <v>1522</v>
      </c>
      <c r="V102" s="13">
        <v>4369992</v>
      </c>
      <c r="W102" s="7">
        <f>(Agridata[[#This Row],[Profit_After_Storage_Loss]]/Agridata[[#This Row],[Total_Revenue]])*100</f>
        <v>79.446028068609138</v>
      </c>
      <c r="X102">
        <f>(1-Agridata[[#This Row],[Transport_Cost_NGN]]/(Agridata[[#This Row],[Input_Cost_NGN]]+Agridata[[#This Row],[Final_Profit_NGN]]))*100</f>
        <v>99.897419396503366</v>
      </c>
      <c r="Y102" s="13">
        <f>Agridata[[#This Row],[Final_Profit_NGN]]*Agridata[[#This Row],[Storage_Loss_%]]</f>
        <v>86394741.840000004</v>
      </c>
      <c r="Z102" s="13">
        <f>Agridata[[#This Row],[Final_Profit_NGN]] * (1-Agridata[[#This Row],[Storage_Loss_%]]/100)</f>
        <v>3506044.5816000002</v>
      </c>
      <c r="AA102" s="13">
        <f>Agridata[[#This Row],[Final_Profit_NGN]]+Agridata[[#This Row],[Input_Cost_NGN]]</f>
        <v>4413115</v>
      </c>
    </row>
    <row r="103" spans="1:27" x14ac:dyDescent="0.35">
      <c r="A103" t="s">
        <v>119</v>
      </c>
      <c r="B103" t="s">
        <v>1473</v>
      </c>
      <c r="C103" t="s">
        <v>1497</v>
      </c>
      <c r="D103">
        <v>2023</v>
      </c>
      <c r="E103" t="s">
        <v>1501</v>
      </c>
      <c r="F103" t="s">
        <v>1509</v>
      </c>
      <c r="G103">
        <v>3.26</v>
      </c>
      <c r="H103">
        <v>37898</v>
      </c>
      <c r="I103">
        <v>30477</v>
      </c>
      <c r="J103">
        <v>29.5</v>
      </c>
      <c r="K103" t="s">
        <v>1511</v>
      </c>
      <c r="L103">
        <v>1.85</v>
      </c>
      <c r="M103" t="s">
        <v>1516</v>
      </c>
      <c r="N103" s="13">
        <v>4708</v>
      </c>
      <c r="O103">
        <v>1</v>
      </c>
      <c r="P103" s="11">
        <f>Agridata[[#This Row],[Storage_Loss_%]]/100</f>
        <v>0.19579999999999997</v>
      </c>
      <c r="Q103" s="7">
        <v>19.579999999999998</v>
      </c>
      <c r="R103" s="13">
        <v>87456</v>
      </c>
      <c r="S103">
        <v>274</v>
      </c>
      <c r="T103" t="s">
        <v>1520</v>
      </c>
      <c r="U103" t="s">
        <v>1522</v>
      </c>
      <c r="V103" s="13">
        <v>8175028</v>
      </c>
      <c r="W103" s="7">
        <f>(Agridata[[#This Row],[Profit_After_Storage_Loss]]/Agridata[[#This Row],[Total_Revenue]])*100</f>
        <v>79.568777592791704</v>
      </c>
      <c r="X103">
        <f>(1-Agridata[[#This Row],[Transport_Cost_NGN]]/(Agridata[[#This Row],[Input_Cost_NGN]]+Agridata[[#This Row],[Final_Profit_NGN]]))*100</f>
        <v>99.94301955683062</v>
      </c>
      <c r="Y103" s="13">
        <f>Agridata[[#This Row],[Final_Profit_NGN]]*Agridata[[#This Row],[Storage_Loss_%]]</f>
        <v>160067048.23999998</v>
      </c>
      <c r="Z103" s="13">
        <f>Agridata[[#This Row],[Final_Profit_NGN]] * (1-Agridata[[#This Row],[Storage_Loss_%]]/100)</f>
        <v>6574357.5175999999</v>
      </c>
      <c r="AA103" s="13">
        <f>Agridata[[#This Row],[Final_Profit_NGN]]+Agridata[[#This Row],[Input_Cost_NGN]]</f>
        <v>8262484</v>
      </c>
    </row>
    <row r="104" spans="1:27" x14ac:dyDescent="0.35">
      <c r="A104" t="s">
        <v>25</v>
      </c>
      <c r="B104" t="s">
        <v>1473</v>
      </c>
      <c r="C104" t="s">
        <v>1494</v>
      </c>
      <c r="D104">
        <v>2025</v>
      </c>
      <c r="E104" t="s">
        <v>1502</v>
      </c>
      <c r="F104" t="s">
        <v>1508</v>
      </c>
      <c r="G104">
        <v>1.89</v>
      </c>
      <c r="H104">
        <v>2178</v>
      </c>
      <c r="I104">
        <v>1641</v>
      </c>
      <c r="J104">
        <v>10.6</v>
      </c>
      <c r="K104" t="s">
        <v>1511</v>
      </c>
      <c r="L104">
        <v>1.47</v>
      </c>
      <c r="M104" t="s">
        <v>1516</v>
      </c>
      <c r="N104" s="13">
        <v>1324</v>
      </c>
      <c r="O104">
        <v>14</v>
      </c>
      <c r="P104" s="11">
        <f>Agridata[[#This Row],[Storage_Loss_%]]/100</f>
        <v>0.24629999999999999</v>
      </c>
      <c r="Q104" s="7">
        <v>24.63</v>
      </c>
      <c r="R104" s="13">
        <v>29086</v>
      </c>
      <c r="S104">
        <v>186</v>
      </c>
      <c r="T104" t="s">
        <v>1521</v>
      </c>
      <c r="U104" t="s">
        <v>1523</v>
      </c>
      <c r="V104" s="13">
        <v>271764</v>
      </c>
      <c r="W104" s="7">
        <f>(Agridata[[#This Row],[Profit_After_Storage_Loss]]/Agridata[[#This Row],[Total_Revenue]])*100</f>
        <v>68.083272993185986</v>
      </c>
      <c r="X104">
        <f>(1-Agridata[[#This Row],[Transport_Cost_NGN]]/(Agridata[[#This Row],[Input_Cost_NGN]]+Agridata[[#This Row],[Final_Profit_NGN]]))*100</f>
        <v>99.559913578195108</v>
      </c>
      <c r="Y104" s="13">
        <f>Agridata[[#This Row],[Final_Profit_NGN]]*Agridata[[#This Row],[Storage_Loss_%]]</f>
        <v>6693547.3199999994</v>
      </c>
      <c r="Z104" s="13">
        <f>Agridata[[#This Row],[Final_Profit_NGN]] * (1-Agridata[[#This Row],[Storage_Loss_%]]/100)</f>
        <v>204828.52680000002</v>
      </c>
      <c r="AA104" s="13">
        <f>Agridata[[#This Row],[Final_Profit_NGN]]+Agridata[[#This Row],[Input_Cost_NGN]]</f>
        <v>300850</v>
      </c>
    </row>
    <row r="105" spans="1:27" x14ac:dyDescent="0.35">
      <c r="A105" t="s">
        <v>120</v>
      </c>
      <c r="B105" t="s">
        <v>1470</v>
      </c>
      <c r="C105" t="s">
        <v>1491</v>
      </c>
      <c r="D105">
        <v>2024</v>
      </c>
      <c r="E105" t="s">
        <v>1501</v>
      </c>
      <c r="F105" t="s">
        <v>1504</v>
      </c>
      <c r="G105">
        <v>1.63</v>
      </c>
      <c r="H105">
        <v>17417</v>
      </c>
      <c r="I105">
        <v>13574</v>
      </c>
      <c r="J105">
        <v>62.1</v>
      </c>
      <c r="K105" t="s">
        <v>1512</v>
      </c>
      <c r="L105">
        <v>1.97</v>
      </c>
      <c r="M105" t="s">
        <v>1518</v>
      </c>
      <c r="N105" s="13">
        <v>18038</v>
      </c>
      <c r="O105">
        <v>4</v>
      </c>
      <c r="P105" s="11">
        <f>Agridata[[#This Row],[Storage_Loss_%]]/100</f>
        <v>0.22059999999999999</v>
      </c>
      <c r="Q105" s="7">
        <v>22.06</v>
      </c>
      <c r="R105" s="13">
        <v>24322</v>
      </c>
      <c r="S105">
        <v>254</v>
      </c>
      <c r="T105" t="s">
        <v>1520</v>
      </c>
      <c r="U105" t="s">
        <v>1523</v>
      </c>
      <c r="V105" s="13">
        <v>3370959</v>
      </c>
      <c r="W105" s="7">
        <f>(Agridata[[#This Row],[Profit_After_Storage_Loss]]/Agridata[[#This Row],[Total_Revenue]])*100</f>
        <v>77.381679000942782</v>
      </c>
      <c r="X105">
        <f>(1-Agridata[[#This Row],[Transport_Cost_NGN]]/(Agridata[[#This Row],[Input_Cost_NGN]]+Agridata[[#This Row],[Final_Profit_NGN]]))*100</f>
        <v>99.468733221197297</v>
      </c>
      <c r="Y105" s="13">
        <f>Agridata[[#This Row],[Final_Profit_NGN]]*Agridata[[#This Row],[Storage_Loss_%]]</f>
        <v>74363355.539999992</v>
      </c>
      <c r="Z105" s="13">
        <f>Agridata[[#This Row],[Final_Profit_NGN]] * (1-Agridata[[#This Row],[Storage_Loss_%]]/100)</f>
        <v>2627325.4446</v>
      </c>
      <c r="AA105" s="13">
        <f>Agridata[[#This Row],[Final_Profit_NGN]]+Agridata[[#This Row],[Input_Cost_NGN]]</f>
        <v>3395281</v>
      </c>
    </row>
    <row r="106" spans="1:27" x14ac:dyDescent="0.35">
      <c r="A106" t="s">
        <v>121</v>
      </c>
      <c r="B106" t="s">
        <v>1473</v>
      </c>
      <c r="C106" t="s">
        <v>1484</v>
      </c>
      <c r="D106">
        <v>2022</v>
      </c>
      <c r="E106" t="s">
        <v>1501</v>
      </c>
      <c r="F106" t="s">
        <v>1503</v>
      </c>
      <c r="G106">
        <v>0.78</v>
      </c>
      <c r="H106">
        <v>5245</v>
      </c>
      <c r="I106">
        <v>4734</v>
      </c>
      <c r="J106">
        <v>15.2</v>
      </c>
      <c r="K106" t="s">
        <v>1512</v>
      </c>
      <c r="L106">
        <v>1.55</v>
      </c>
      <c r="M106" t="s">
        <v>1517</v>
      </c>
      <c r="N106" s="13">
        <v>3900</v>
      </c>
      <c r="O106">
        <v>3</v>
      </c>
      <c r="P106" s="11">
        <f>Agridata[[#This Row],[Storage_Loss_%]]/100</f>
        <v>9.7299999999999998E-2</v>
      </c>
      <c r="Q106" s="7">
        <v>9.73</v>
      </c>
      <c r="R106" s="13">
        <v>14323</v>
      </c>
      <c r="S106">
        <v>279</v>
      </c>
      <c r="T106" t="s">
        <v>1521</v>
      </c>
      <c r="U106" t="s">
        <v>1523</v>
      </c>
      <c r="V106" s="13">
        <v>1289356</v>
      </c>
      <c r="W106" s="7">
        <f>(Agridata[[#This Row],[Profit_After_Storage_Loss]]/Agridata[[#This Row],[Total_Revenue]])*100</f>
        <v>89.278239597324188</v>
      </c>
      <c r="X106">
        <f>(1-Agridata[[#This Row],[Transport_Cost_NGN]]/(Agridata[[#This Row],[Input_Cost_NGN]]+Agridata[[#This Row],[Final_Profit_NGN]]))*100</f>
        <v>99.700846604110367</v>
      </c>
      <c r="Y106" s="13">
        <f>Agridata[[#This Row],[Final_Profit_NGN]]*Agridata[[#This Row],[Storage_Loss_%]]</f>
        <v>12545433.880000001</v>
      </c>
      <c r="Z106" s="13">
        <f>Agridata[[#This Row],[Final_Profit_NGN]] * (1-Agridata[[#This Row],[Storage_Loss_%]]/100)</f>
        <v>1163901.6612</v>
      </c>
      <c r="AA106" s="13">
        <f>Agridata[[#This Row],[Final_Profit_NGN]]+Agridata[[#This Row],[Input_Cost_NGN]]</f>
        <v>1303679</v>
      </c>
    </row>
    <row r="107" spans="1:27" x14ac:dyDescent="0.35">
      <c r="A107" t="s">
        <v>122</v>
      </c>
      <c r="B107" t="s">
        <v>1470</v>
      </c>
      <c r="C107" t="s">
        <v>1475</v>
      </c>
      <c r="D107">
        <v>2021</v>
      </c>
      <c r="E107" t="s">
        <v>1502</v>
      </c>
      <c r="F107" t="s">
        <v>1509</v>
      </c>
      <c r="G107">
        <v>0.73</v>
      </c>
      <c r="H107">
        <v>10028</v>
      </c>
      <c r="I107">
        <v>7875</v>
      </c>
      <c r="J107">
        <v>15.1</v>
      </c>
      <c r="K107" t="s">
        <v>1515</v>
      </c>
      <c r="L107">
        <v>0.72</v>
      </c>
      <c r="M107" t="s">
        <v>1516</v>
      </c>
      <c r="N107" s="13">
        <v>2845</v>
      </c>
      <c r="O107">
        <v>3</v>
      </c>
      <c r="P107" s="11">
        <f>Agridata[[#This Row],[Storage_Loss_%]]/100</f>
        <v>0.21460000000000001</v>
      </c>
      <c r="Q107" s="7">
        <v>21.46</v>
      </c>
      <c r="R107" s="13">
        <v>25252</v>
      </c>
      <c r="S107">
        <v>262</v>
      </c>
      <c r="T107" t="s">
        <v>1520</v>
      </c>
      <c r="U107" t="s">
        <v>1522</v>
      </c>
      <c r="V107" s="13">
        <v>2014521</v>
      </c>
      <c r="W107" s="7">
        <f>(Agridata[[#This Row],[Profit_After_Storage_Loss]]/Agridata[[#This Row],[Total_Revenue]])*100</f>
        <v>77.567689806659871</v>
      </c>
      <c r="X107">
        <f>(1-Agridata[[#This Row],[Transport_Cost_NGN]]/(Agridata[[#This Row],[Input_Cost_NGN]]+Agridata[[#This Row],[Final_Profit_NGN]]))*100</f>
        <v>99.860523695528869</v>
      </c>
      <c r="Y107" s="13">
        <f>Agridata[[#This Row],[Final_Profit_NGN]]*Agridata[[#This Row],[Storage_Loss_%]]</f>
        <v>43231620.660000004</v>
      </c>
      <c r="Z107" s="13">
        <f>Agridata[[#This Row],[Final_Profit_NGN]] * (1-Agridata[[#This Row],[Storage_Loss_%]]/100)</f>
        <v>1582204.7934000001</v>
      </c>
      <c r="AA107" s="13">
        <f>Agridata[[#This Row],[Final_Profit_NGN]]+Agridata[[#This Row],[Input_Cost_NGN]]</f>
        <v>2039773</v>
      </c>
    </row>
    <row r="108" spans="1:27" x14ac:dyDescent="0.35">
      <c r="A108" t="s">
        <v>123</v>
      </c>
      <c r="B108" t="s">
        <v>1471</v>
      </c>
      <c r="C108" t="s">
        <v>1477</v>
      </c>
      <c r="D108">
        <v>2021</v>
      </c>
      <c r="E108" t="s">
        <v>1502</v>
      </c>
      <c r="F108" t="s">
        <v>1507</v>
      </c>
      <c r="G108">
        <v>0.81</v>
      </c>
      <c r="H108">
        <v>1986</v>
      </c>
      <c r="I108">
        <v>1224</v>
      </c>
      <c r="J108">
        <v>11.2</v>
      </c>
      <c r="K108" t="s">
        <v>1515</v>
      </c>
      <c r="L108">
        <v>0.49</v>
      </c>
      <c r="M108" t="s">
        <v>1516</v>
      </c>
      <c r="N108" s="13">
        <v>1968</v>
      </c>
      <c r="O108">
        <v>30</v>
      </c>
      <c r="P108" s="11">
        <f>Agridata[[#This Row],[Storage_Loss_%]]/100</f>
        <v>0.3836</v>
      </c>
      <c r="Q108" s="7">
        <v>38.36</v>
      </c>
      <c r="R108" s="13">
        <v>16789</v>
      </c>
      <c r="S108">
        <v>217</v>
      </c>
      <c r="T108" t="s">
        <v>1521</v>
      </c>
      <c r="U108" t="s">
        <v>1522</v>
      </c>
      <c r="V108" s="13">
        <v>244195</v>
      </c>
      <c r="W108" s="7">
        <f>(Agridata[[#This Row],[Profit_After_Storage_Loss]]/Agridata[[#This Row],[Total_Revenue]])*100</f>
        <v>57.674722588357909</v>
      </c>
      <c r="X108">
        <f>(1-Agridata[[#This Row],[Transport_Cost_NGN]]/(Agridata[[#This Row],[Input_Cost_NGN]]+Agridata[[#This Row],[Final_Profit_NGN]]))*100</f>
        <v>99.245930785028975</v>
      </c>
      <c r="Y108" s="13">
        <f>Agridata[[#This Row],[Final_Profit_NGN]]*Agridata[[#This Row],[Storage_Loss_%]]</f>
        <v>9367320.1999999993</v>
      </c>
      <c r="Z108" s="13">
        <f>Agridata[[#This Row],[Final_Profit_NGN]] * (1-Agridata[[#This Row],[Storage_Loss_%]]/100)</f>
        <v>150521.79800000001</v>
      </c>
      <c r="AA108" s="13">
        <f>Agridata[[#This Row],[Final_Profit_NGN]]+Agridata[[#This Row],[Input_Cost_NGN]]</f>
        <v>260984</v>
      </c>
    </row>
    <row r="109" spans="1:27" x14ac:dyDescent="0.35">
      <c r="A109" t="s">
        <v>124</v>
      </c>
      <c r="B109" t="s">
        <v>1469</v>
      </c>
      <c r="C109" t="s">
        <v>1498</v>
      </c>
      <c r="D109">
        <v>2021</v>
      </c>
      <c r="E109" t="s">
        <v>1501</v>
      </c>
      <c r="F109" t="s">
        <v>1510</v>
      </c>
      <c r="G109">
        <v>1.2</v>
      </c>
      <c r="H109">
        <v>31551</v>
      </c>
      <c r="I109">
        <v>22666</v>
      </c>
      <c r="J109">
        <v>8.6999999999999993</v>
      </c>
      <c r="K109" t="s">
        <v>1513</v>
      </c>
      <c r="L109">
        <v>1.36</v>
      </c>
      <c r="M109" t="s">
        <v>1518</v>
      </c>
      <c r="N109" s="13">
        <v>323</v>
      </c>
      <c r="O109">
        <v>2</v>
      </c>
      <c r="P109" s="11">
        <f>Agridata[[#This Row],[Storage_Loss_%]]/100</f>
        <v>0.28160000000000002</v>
      </c>
      <c r="Q109" s="7">
        <v>28.16</v>
      </c>
      <c r="R109" s="13">
        <v>43092</v>
      </c>
      <c r="S109">
        <v>345</v>
      </c>
      <c r="T109" t="s">
        <v>1520</v>
      </c>
      <c r="U109" t="s">
        <v>1522</v>
      </c>
      <c r="V109" s="13">
        <v>7698158</v>
      </c>
      <c r="W109" s="7">
        <f>(Agridata[[#This Row],[Profit_After_Storage_Loss]]/Agridata[[#This Row],[Total_Revenue]])*100</f>
        <v>71.440099560148539</v>
      </c>
      <c r="X109">
        <f>(1-Agridata[[#This Row],[Transport_Cost_NGN]]/(Agridata[[#This Row],[Input_Cost_NGN]]+Agridata[[#This Row],[Final_Profit_NGN]]))*100</f>
        <v>99.995827547230746</v>
      </c>
      <c r="Y109" s="13">
        <f>Agridata[[#This Row],[Final_Profit_NGN]]*Agridata[[#This Row],[Storage_Loss_%]]</f>
        <v>216780129.28</v>
      </c>
      <c r="Z109" s="13">
        <f>Agridata[[#This Row],[Final_Profit_NGN]] * (1-Agridata[[#This Row],[Storage_Loss_%]]/100)</f>
        <v>5530356.7071999991</v>
      </c>
      <c r="AA109" s="13">
        <f>Agridata[[#This Row],[Final_Profit_NGN]]+Agridata[[#This Row],[Input_Cost_NGN]]</f>
        <v>7741250</v>
      </c>
    </row>
    <row r="110" spans="1:27" x14ac:dyDescent="0.35">
      <c r="A110" t="s">
        <v>125</v>
      </c>
      <c r="B110" t="s">
        <v>1472</v>
      </c>
      <c r="C110" t="s">
        <v>1478</v>
      </c>
      <c r="D110">
        <v>2021</v>
      </c>
      <c r="E110" t="s">
        <v>1501</v>
      </c>
      <c r="F110" t="s">
        <v>1506</v>
      </c>
      <c r="G110">
        <v>3.7</v>
      </c>
      <c r="H110">
        <v>11651</v>
      </c>
      <c r="I110">
        <v>9975</v>
      </c>
      <c r="J110">
        <v>9.9</v>
      </c>
      <c r="K110" t="s">
        <v>1513</v>
      </c>
      <c r="L110">
        <v>0.73</v>
      </c>
      <c r="M110" t="s">
        <v>1516</v>
      </c>
      <c r="N110" s="13">
        <v>345</v>
      </c>
      <c r="O110">
        <v>7</v>
      </c>
      <c r="P110" s="11">
        <f>Agridata[[#This Row],[Storage_Loss_%]]/100</f>
        <v>0.14380000000000001</v>
      </c>
      <c r="Q110" s="7">
        <v>14.38</v>
      </c>
      <c r="R110" s="13">
        <v>93061</v>
      </c>
      <c r="S110">
        <v>319</v>
      </c>
      <c r="T110" t="s">
        <v>1520</v>
      </c>
      <c r="U110" t="s">
        <v>1523</v>
      </c>
      <c r="V110" s="13">
        <v>3056799</v>
      </c>
      <c r="W110" s="7">
        <f>(Agridata[[#This Row],[Profit_After_Storage_Loss]]/Agridata[[#This Row],[Total_Revenue]])*100</f>
        <v>83.09040096385236</v>
      </c>
      <c r="X110">
        <f>(1-Agridata[[#This Row],[Transport_Cost_NGN]]/(Agridata[[#This Row],[Input_Cost_NGN]]+Agridata[[#This Row],[Final_Profit_NGN]]))*100</f>
        <v>99.989047132253489</v>
      </c>
      <c r="Y110" s="13">
        <f>Agridata[[#This Row],[Final_Profit_NGN]]*Agridata[[#This Row],[Storage_Loss_%]]</f>
        <v>43956769.620000005</v>
      </c>
      <c r="Z110" s="13">
        <f>Agridata[[#This Row],[Final_Profit_NGN]] * (1-Agridata[[#This Row],[Storage_Loss_%]]/100)</f>
        <v>2617231.3037999999</v>
      </c>
      <c r="AA110" s="13">
        <f>Agridata[[#This Row],[Final_Profit_NGN]]+Agridata[[#This Row],[Input_Cost_NGN]]</f>
        <v>3149860</v>
      </c>
    </row>
    <row r="111" spans="1:27" x14ac:dyDescent="0.35">
      <c r="A111" t="s">
        <v>126</v>
      </c>
      <c r="B111" t="s">
        <v>1470</v>
      </c>
      <c r="C111" t="s">
        <v>1495</v>
      </c>
      <c r="D111">
        <v>2024</v>
      </c>
      <c r="E111" t="s">
        <v>1501</v>
      </c>
      <c r="F111" t="s">
        <v>1507</v>
      </c>
      <c r="G111">
        <v>2.3199999999999998</v>
      </c>
      <c r="H111">
        <v>7581</v>
      </c>
      <c r="I111">
        <v>4882</v>
      </c>
      <c r="J111">
        <v>18.7</v>
      </c>
      <c r="K111" t="s">
        <v>1511</v>
      </c>
      <c r="L111">
        <v>0.68</v>
      </c>
      <c r="M111" t="s">
        <v>1518</v>
      </c>
      <c r="N111" s="13">
        <v>2771</v>
      </c>
      <c r="O111">
        <v>30</v>
      </c>
      <c r="P111" s="11">
        <f>Agridata[[#This Row],[Storage_Loss_%]]/100</f>
        <v>0.35590000000000005</v>
      </c>
      <c r="Q111" s="7">
        <v>35.590000000000003</v>
      </c>
      <c r="R111" s="13">
        <v>37941</v>
      </c>
      <c r="S111">
        <v>267</v>
      </c>
      <c r="T111" t="s">
        <v>1521</v>
      </c>
      <c r="U111" t="s">
        <v>1523</v>
      </c>
      <c r="V111" s="13">
        <v>1249748</v>
      </c>
      <c r="W111" s="7">
        <f>(Agridata[[#This Row],[Profit_After_Storage_Loss]]/Agridata[[#This Row],[Total_Revenue]])*100</f>
        <v>62.512197184257992</v>
      </c>
      <c r="X111">
        <f>(1-Agridata[[#This Row],[Transport_Cost_NGN]]/(Agridata[[#This Row],[Input_Cost_NGN]]+Agridata[[#This Row],[Final_Profit_NGN]]))*100</f>
        <v>99.784808288336706</v>
      </c>
      <c r="Y111" s="13">
        <f>Agridata[[#This Row],[Final_Profit_NGN]]*Agridata[[#This Row],[Storage_Loss_%]]</f>
        <v>44478531.320000008</v>
      </c>
      <c r="Z111" s="13">
        <f>Agridata[[#This Row],[Final_Profit_NGN]] * (1-Agridata[[#This Row],[Storage_Loss_%]]/100)</f>
        <v>804962.68679999991</v>
      </c>
      <c r="AA111" s="13">
        <f>Agridata[[#This Row],[Final_Profit_NGN]]+Agridata[[#This Row],[Input_Cost_NGN]]</f>
        <v>1287689</v>
      </c>
    </row>
    <row r="112" spans="1:27" x14ac:dyDescent="0.35">
      <c r="A112" t="s">
        <v>127</v>
      </c>
      <c r="B112" t="s">
        <v>1471</v>
      </c>
      <c r="C112" t="s">
        <v>1477</v>
      </c>
      <c r="D112">
        <v>2023</v>
      </c>
      <c r="E112" t="s">
        <v>1502</v>
      </c>
      <c r="F112" t="s">
        <v>1508</v>
      </c>
      <c r="G112">
        <v>1.6</v>
      </c>
      <c r="H112">
        <v>2473</v>
      </c>
      <c r="I112">
        <v>2316</v>
      </c>
      <c r="J112">
        <v>40.799999999999997</v>
      </c>
      <c r="K112" t="s">
        <v>1511</v>
      </c>
      <c r="L112">
        <v>2.4</v>
      </c>
      <c r="M112" t="s">
        <v>1518</v>
      </c>
      <c r="N112" s="13">
        <v>4473</v>
      </c>
      <c r="O112">
        <v>3</v>
      </c>
      <c r="P112" s="11">
        <f>Agridata[[#This Row],[Storage_Loss_%]]/100</f>
        <v>6.3099999999999989E-2</v>
      </c>
      <c r="Q112" s="7">
        <v>6.31</v>
      </c>
      <c r="R112" s="13">
        <v>12509</v>
      </c>
      <c r="S112">
        <v>188</v>
      </c>
      <c r="T112" t="s">
        <v>1521</v>
      </c>
      <c r="U112" t="s">
        <v>1522</v>
      </c>
      <c r="V112" s="13">
        <v>414072</v>
      </c>
      <c r="W112" s="7">
        <f>(Agridata[[#This Row],[Profit_After_Storage_Loss]]/Agridata[[#This Row],[Total_Revenue]])*100</f>
        <v>90.942647891021878</v>
      </c>
      <c r="X112">
        <f>(1-Agridata[[#This Row],[Transport_Cost_NGN]]/(Agridata[[#This Row],[Input_Cost_NGN]]+Agridata[[#This Row],[Final_Profit_NGN]]))*100</f>
        <v>98.951430091823127</v>
      </c>
      <c r="Y112" s="13">
        <f>Agridata[[#This Row],[Final_Profit_NGN]]*Agridata[[#This Row],[Storage_Loss_%]]</f>
        <v>2612794.3199999998</v>
      </c>
      <c r="Z112" s="13">
        <f>Agridata[[#This Row],[Final_Profit_NGN]] * (1-Agridata[[#This Row],[Storage_Loss_%]]/100)</f>
        <v>387944.05680000002</v>
      </c>
      <c r="AA112" s="13">
        <f>Agridata[[#This Row],[Final_Profit_NGN]]+Agridata[[#This Row],[Input_Cost_NGN]]</f>
        <v>426581</v>
      </c>
    </row>
    <row r="113" spans="1:27" x14ac:dyDescent="0.35">
      <c r="A113" t="s">
        <v>128</v>
      </c>
      <c r="B113" t="s">
        <v>1472</v>
      </c>
      <c r="C113" t="s">
        <v>1488</v>
      </c>
      <c r="D113">
        <v>2022</v>
      </c>
      <c r="E113" t="s">
        <v>1502</v>
      </c>
      <c r="F113" t="s">
        <v>1510</v>
      </c>
      <c r="G113">
        <v>0.67</v>
      </c>
      <c r="H113">
        <v>15017</v>
      </c>
      <c r="I113">
        <v>10481</v>
      </c>
      <c r="J113">
        <v>1.1000000000000001</v>
      </c>
      <c r="K113" t="s">
        <v>1513</v>
      </c>
      <c r="L113">
        <v>1.22</v>
      </c>
      <c r="M113" t="s">
        <v>1518</v>
      </c>
      <c r="N113" s="13">
        <v>200</v>
      </c>
      <c r="O113">
        <v>7</v>
      </c>
      <c r="P113" s="11">
        <f>Agridata[[#This Row],[Storage_Loss_%]]/100</f>
        <v>0.30199999999999999</v>
      </c>
      <c r="Q113" s="7">
        <v>30.2</v>
      </c>
      <c r="R113" s="13">
        <v>25545</v>
      </c>
      <c r="S113">
        <v>436</v>
      </c>
      <c r="T113" t="s">
        <v>1520</v>
      </c>
      <c r="U113" t="s">
        <v>1522</v>
      </c>
      <c r="V113" s="13">
        <v>4498274</v>
      </c>
      <c r="W113" s="7">
        <f>(Agridata[[#This Row],[Profit_After_Storage_Loss]]/Agridata[[#This Row],[Total_Revenue]])*100</f>
        <v>69.405854920367062</v>
      </c>
      <c r="X113">
        <f>(1-Agridata[[#This Row],[Transport_Cost_NGN]]/(Agridata[[#This Row],[Input_Cost_NGN]]+Agridata[[#This Row],[Final_Profit_NGN]]))*100</f>
        <v>99.995578956629345</v>
      </c>
      <c r="Y113" s="13">
        <f>Agridata[[#This Row],[Final_Profit_NGN]]*Agridata[[#This Row],[Storage_Loss_%]]</f>
        <v>135847874.79999998</v>
      </c>
      <c r="Z113" s="13">
        <f>Agridata[[#This Row],[Final_Profit_NGN]] * (1-Agridata[[#This Row],[Storage_Loss_%]]/100)</f>
        <v>3139795.2519999999</v>
      </c>
      <c r="AA113" s="13">
        <f>Agridata[[#This Row],[Final_Profit_NGN]]+Agridata[[#This Row],[Input_Cost_NGN]]</f>
        <v>4523819</v>
      </c>
    </row>
    <row r="114" spans="1:27" x14ac:dyDescent="0.35">
      <c r="A114" t="s">
        <v>129</v>
      </c>
      <c r="B114" t="s">
        <v>1472</v>
      </c>
      <c r="C114" t="s">
        <v>1478</v>
      </c>
      <c r="D114">
        <v>2022</v>
      </c>
      <c r="E114" t="s">
        <v>1501</v>
      </c>
      <c r="F114" t="s">
        <v>1507</v>
      </c>
      <c r="G114">
        <v>5.99</v>
      </c>
      <c r="H114">
        <v>10798</v>
      </c>
      <c r="I114">
        <v>8625</v>
      </c>
      <c r="J114">
        <v>18.100000000000001</v>
      </c>
      <c r="K114" t="s">
        <v>1513</v>
      </c>
      <c r="L114">
        <v>0.84</v>
      </c>
      <c r="M114" t="s">
        <v>1516</v>
      </c>
      <c r="N114" s="13">
        <v>789</v>
      </c>
      <c r="O114">
        <v>14</v>
      </c>
      <c r="P114" s="11">
        <f>Agridata[[#This Row],[Storage_Loss_%]]/100</f>
        <v>0.20120000000000002</v>
      </c>
      <c r="Q114" s="7">
        <v>20.12</v>
      </c>
      <c r="R114" s="13">
        <v>138261</v>
      </c>
      <c r="S114">
        <v>259</v>
      </c>
      <c r="T114" t="s">
        <v>1521</v>
      </c>
      <c r="U114" t="s">
        <v>1523</v>
      </c>
      <c r="V114" s="13">
        <v>2072487</v>
      </c>
      <c r="W114" s="7">
        <f>(Agridata[[#This Row],[Profit_After_Storage_Loss]]/Agridata[[#This Row],[Total_Revenue]])*100</f>
        <v>74.884275168404528</v>
      </c>
      <c r="X114">
        <f>(1-Agridata[[#This Row],[Transport_Cost_NGN]]/(Agridata[[#This Row],[Input_Cost_NGN]]+Agridata[[#This Row],[Final_Profit_NGN]]))*100</f>
        <v>99.964310721981889</v>
      </c>
      <c r="Y114" s="13">
        <f>Agridata[[#This Row],[Final_Profit_NGN]]*Agridata[[#This Row],[Storage_Loss_%]]</f>
        <v>41698438.440000005</v>
      </c>
      <c r="Z114" s="13">
        <f>Agridata[[#This Row],[Final_Profit_NGN]] * (1-Agridata[[#This Row],[Storage_Loss_%]]/100)</f>
        <v>1655502.6155999999</v>
      </c>
      <c r="AA114" s="13">
        <f>Agridata[[#This Row],[Final_Profit_NGN]]+Agridata[[#This Row],[Input_Cost_NGN]]</f>
        <v>2210748</v>
      </c>
    </row>
    <row r="115" spans="1:27" x14ac:dyDescent="0.35">
      <c r="A115" t="s">
        <v>130</v>
      </c>
      <c r="B115" t="s">
        <v>1471</v>
      </c>
      <c r="C115" t="s">
        <v>1492</v>
      </c>
      <c r="D115">
        <v>2022</v>
      </c>
      <c r="E115" t="s">
        <v>1502</v>
      </c>
      <c r="F115" t="s">
        <v>1509</v>
      </c>
      <c r="G115">
        <v>1.07</v>
      </c>
      <c r="H115">
        <v>9533</v>
      </c>
      <c r="I115">
        <v>8018</v>
      </c>
      <c r="J115">
        <v>3.9</v>
      </c>
      <c r="K115" t="s">
        <v>1513</v>
      </c>
      <c r="L115">
        <v>0.09</v>
      </c>
      <c r="M115" t="s">
        <v>1518</v>
      </c>
      <c r="N115" s="13">
        <v>200</v>
      </c>
      <c r="O115">
        <v>2</v>
      </c>
      <c r="P115" s="11">
        <f>Agridata[[#This Row],[Storage_Loss_%]]/100</f>
        <v>0.15890000000000001</v>
      </c>
      <c r="Q115" s="7">
        <v>15.89</v>
      </c>
      <c r="R115" s="13">
        <v>31124</v>
      </c>
      <c r="S115">
        <v>292</v>
      </c>
      <c r="T115" t="s">
        <v>1520</v>
      </c>
      <c r="U115" t="s">
        <v>1522</v>
      </c>
      <c r="V115" s="13">
        <v>2286520</v>
      </c>
      <c r="W115" s="7">
        <f>(Agridata[[#This Row],[Profit_After_Storage_Loss]]/Agridata[[#This Row],[Total_Revenue]])*100</f>
        <v>82.980473791488237</v>
      </c>
      <c r="X115">
        <f>(1-Agridata[[#This Row],[Transport_Cost_NGN]]/(Agridata[[#This Row],[Input_Cost_NGN]]+Agridata[[#This Row],[Final_Profit_NGN]]))*100</f>
        <v>99.991370546986516</v>
      </c>
      <c r="Y115" s="13">
        <f>Agridata[[#This Row],[Final_Profit_NGN]]*Agridata[[#This Row],[Storage_Loss_%]]</f>
        <v>36332802.800000004</v>
      </c>
      <c r="Z115" s="13">
        <f>Agridata[[#This Row],[Final_Profit_NGN]] * (1-Agridata[[#This Row],[Storage_Loss_%]]/100)</f>
        <v>1923191.9719999998</v>
      </c>
      <c r="AA115" s="13">
        <f>Agridata[[#This Row],[Final_Profit_NGN]]+Agridata[[#This Row],[Input_Cost_NGN]]</f>
        <v>2317644</v>
      </c>
    </row>
    <row r="116" spans="1:27" x14ac:dyDescent="0.35">
      <c r="A116" t="s">
        <v>131</v>
      </c>
      <c r="B116" t="s">
        <v>1471</v>
      </c>
      <c r="C116" t="s">
        <v>1483</v>
      </c>
      <c r="D116">
        <v>2023</v>
      </c>
      <c r="E116" t="s">
        <v>1501</v>
      </c>
      <c r="F116" t="s">
        <v>1508</v>
      </c>
      <c r="G116">
        <v>0.67</v>
      </c>
      <c r="H116">
        <v>1358</v>
      </c>
      <c r="I116">
        <v>1152</v>
      </c>
      <c r="J116">
        <v>27.5</v>
      </c>
      <c r="K116" t="s">
        <v>1511</v>
      </c>
      <c r="L116">
        <v>0.83</v>
      </c>
      <c r="M116" t="s">
        <v>1516</v>
      </c>
      <c r="N116" s="13">
        <v>3867</v>
      </c>
      <c r="O116">
        <v>7</v>
      </c>
      <c r="P116" s="11">
        <f>Agridata[[#This Row],[Storage_Loss_%]]/100</f>
        <v>0.1512</v>
      </c>
      <c r="Q116" s="7">
        <v>15.12</v>
      </c>
      <c r="R116" s="13">
        <v>8648</v>
      </c>
      <c r="S116">
        <v>169</v>
      </c>
      <c r="T116" t="s">
        <v>1520</v>
      </c>
      <c r="U116" t="s">
        <v>1522</v>
      </c>
      <c r="V116" s="13">
        <v>180227</v>
      </c>
      <c r="W116" s="7">
        <f>(Agridata[[#This Row],[Profit_After_Storage_Loss]]/Agridata[[#This Row],[Total_Revenue]])*100</f>
        <v>80.993608259430843</v>
      </c>
      <c r="X116">
        <f>(1-Agridata[[#This Row],[Transport_Cost_NGN]]/(Agridata[[#This Row],[Input_Cost_NGN]]+Agridata[[#This Row],[Final_Profit_NGN]]))*100</f>
        <v>97.952614162806086</v>
      </c>
      <c r="Y116" s="13">
        <f>Agridata[[#This Row],[Final_Profit_NGN]]*Agridata[[#This Row],[Storage_Loss_%]]</f>
        <v>2725032.2399999998</v>
      </c>
      <c r="Z116" s="13">
        <f>Agridata[[#This Row],[Final_Profit_NGN]] * (1-Agridata[[#This Row],[Storage_Loss_%]]/100)</f>
        <v>152976.6776</v>
      </c>
      <c r="AA116" s="13">
        <f>Agridata[[#This Row],[Final_Profit_NGN]]+Agridata[[#This Row],[Input_Cost_NGN]]</f>
        <v>188875</v>
      </c>
    </row>
    <row r="117" spans="1:27" x14ac:dyDescent="0.35">
      <c r="A117" t="s">
        <v>132</v>
      </c>
      <c r="B117" t="s">
        <v>1473</v>
      </c>
      <c r="C117" t="s">
        <v>1497</v>
      </c>
      <c r="D117">
        <v>2021</v>
      </c>
      <c r="E117" t="s">
        <v>1502</v>
      </c>
      <c r="F117" t="s">
        <v>1509</v>
      </c>
      <c r="G117">
        <v>0.72</v>
      </c>
      <c r="H117">
        <v>8276</v>
      </c>
      <c r="I117">
        <v>7099</v>
      </c>
      <c r="J117">
        <v>64.2</v>
      </c>
      <c r="K117" t="s">
        <v>1512</v>
      </c>
      <c r="L117">
        <v>1.41</v>
      </c>
      <c r="M117" t="s">
        <v>1518</v>
      </c>
      <c r="N117" s="13">
        <v>13266</v>
      </c>
      <c r="O117">
        <v>1</v>
      </c>
      <c r="P117" s="11">
        <f>Agridata[[#This Row],[Storage_Loss_%]]/100</f>
        <v>0.14219999999999999</v>
      </c>
      <c r="Q117" s="7">
        <v>14.22</v>
      </c>
      <c r="R117" s="13">
        <v>18098</v>
      </c>
      <c r="S117">
        <v>242</v>
      </c>
      <c r="T117" t="s">
        <v>1520</v>
      </c>
      <c r="U117" t="s">
        <v>1522</v>
      </c>
      <c r="V117" s="13">
        <v>1669415</v>
      </c>
      <c r="W117" s="7">
        <f>(Agridata[[#This Row],[Profit_After_Storage_Loss]]/Agridata[[#This Row],[Total_Revenue]])*100</f>
        <v>84.860038826367557</v>
      </c>
      <c r="X117">
        <f>(1-Agridata[[#This Row],[Transport_Cost_NGN]]/(Agridata[[#This Row],[Input_Cost_NGN]]+Agridata[[#This Row],[Final_Profit_NGN]]))*100</f>
        <v>99.213872722758282</v>
      </c>
      <c r="Y117" s="13">
        <f>Agridata[[#This Row],[Final_Profit_NGN]]*Agridata[[#This Row],[Storage_Loss_%]]</f>
        <v>23739081.300000001</v>
      </c>
      <c r="Z117" s="13">
        <f>Agridata[[#This Row],[Final_Profit_NGN]] * (1-Agridata[[#This Row],[Storage_Loss_%]]/100)</f>
        <v>1432024.1869999999</v>
      </c>
      <c r="AA117" s="13">
        <f>Agridata[[#This Row],[Final_Profit_NGN]]+Agridata[[#This Row],[Input_Cost_NGN]]</f>
        <v>1687513</v>
      </c>
    </row>
    <row r="118" spans="1:27" x14ac:dyDescent="0.35">
      <c r="A118" t="s">
        <v>133</v>
      </c>
      <c r="B118" t="s">
        <v>1472</v>
      </c>
      <c r="C118" t="s">
        <v>1478</v>
      </c>
      <c r="D118">
        <v>2025</v>
      </c>
      <c r="E118" t="s">
        <v>1502</v>
      </c>
      <c r="F118" t="s">
        <v>1508</v>
      </c>
      <c r="G118">
        <v>3.03</v>
      </c>
      <c r="H118">
        <v>5794</v>
      </c>
      <c r="I118">
        <v>5044</v>
      </c>
      <c r="J118">
        <v>3.2</v>
      </c>
      <c r="K118" t="s">
        <v>1513</v>
      </c>
      <c r="L118">
        <v>0.53</v>
      </c>
      <c r="M118" t="s">
        <v>1518</v>
      </c>
      <c r="N118" s="13">
        <v>200</v>
      </c>
      <c r="O118">
        <v>7</v>
      </c>
      <c r="P118" s="11">
        <f>Agridata[[#This Row],[Storage_Loss_%]]/100</f>
        <v>0.12939999999999999</v>
      </c>
      <c r="Q118" s="7">
        <v>12.94</v>
      </c>
      <c r="R118" s="13">
        <v>44559</v>
      </c>
      <c r="S118">
        <v>236</v>
      </c>
      <c r="T118" t="s">
        <v>1520</v>
      </c>
      <c r="U118" t="s">
        <v>1523</v>
      </c>
      <c r="V118" s="13">
        <v>1133722</v>
      </c>
      <c r="W118" s="7">
        <f>(Agridata[[#This Row],[Profit_After_Storage_Loss]]/Agridata[[#This Row],[Total_Revenue]])*100</f>
        <v>83.767655864772493</v>
      </c>
      <c r="X118">
        <f>(1-Agridata[[#This Row],[Transport_Cost_NGN]]/(Agridata[[#This Row],[Input_Cost_NGN]]+Agridata[[#This Row],[Final_Profit_NGN]]))*100</f>
        <v>99.983026120254848</v>
      </c>
      <c r="Y118" s="13">
        <f>Agridata[[#This Row],[Final_Profit_NGN]]*Agridata[[#This Row],[Storage_Loss_%]]</f>
        <v>14670362.68</v>
      </c>
      <c r="Z118" s="13">
        <f>Agridata[[#This Row],[Final_Profit_NGN]] * (1-Agridata[[#This Row],[Storage_Loss_%]]/100)</f>
        <v>987018.37320000003</v>
      </c>
      <c r="AA118" s="13">
        <f>Agridata[[#This Row],[Final_Profit_NGN]]+Agridata[[#This Row],[Input_Cost_NGN]]</f>
        <v>1178281</v>
      </c>
    </row>
    <row r="119" spans="1:27" x14ac:dyDescent="0.35">
      <c r="A119" t="s">
        <v>134</v>
      </c>
      <c r="B119" t="s">
        <v>1471</v>
      </c>
      <c r="C119" t="s">
        <v>1477</v>
      </c>
      <c r="D119">
        <v>2021</v>
      </c>
      <c r="E119" t="s">
        <v>1501</v>
      </c>
      <c r="F119" t="s">
        <v>1506</v>
      </c>
      <c r="G119">
        <v>2.4500000000000002</v>
      </c>
      <c r="H119">
        <v>6414</v>
      </c>
      <c r="I119">
        <v>2565</v>
      </c>
      <c r="J119">
        <v>25.6</v>
      </c>
      <c r="K119" t="s">
        <v>1513</v>
      </c>
      <c r="L119">
        <v>1.84</v>
      </c>
      <c r="M119" t="s">
        <v>1516</v>
      </c>
      <c r="N119" s="13">
        <v>979</v>
      </c>
      <c r="O119">
        <v>60</v>
      </c>
      <c r="P119" s="11">
        <f>Agridata[[#This Row],[Storage_Loss_%]]/100</f>
        <v>0.6</v>
      </c>
      <c r="Q119" s="7">
        <v>60</v>
      </c>
      <c r="R119" s="13">
        <v>54829</v>
      </c>
      <c r="S119">
        <v>318</v>
      </c>
      <c r="T119" t="s">
        <v>1520</v>
      </c>
      <c r="U119" t="s">
        <v>1522</v>
      </c>
      <c r="V119" s="13">
        <v>751706</v>
      </c>
      <c r="W119" s="7">
        <f>(Agridata[[#This Row],[Profit_After_Storage_Loss]]/Agridata[[#This Row],[Total_Revenue]])*100</f>
        <v>37.28076276912968</v>
      </c>
      <c r="X119">
        <f>(1-Agridata[[#This Row],[Transport_Cost_NGN]]/(Agridata[[#This Row],[Input_Cost_NGN]]+Agridata[[#This Row],[Final_Profit_NGN]]))*100</f>
        <v>99.878616551048623</v>
      </c>
      <c r="Y119" s="13">
        <f>Agridata[[#This Row],[Final_Profit_NGN]]*Agridata[[#This Row],[Storage_Loss_%]]</f>
        <v>45102360</v>
      </c>
      <c r="Z119" s="13">
        <f>Agridata[[#This Row],[Final_Profit_NGN]] * (1-Agridata[[#This Row],[Storage_Loss_%]]/100)</f>
        <v>300682.40000000002</v>
      </c>
      <c r="AA119" s="13">
        <f>Agridata[[#This Row],[Final_Profit_NGN]]+Agridata[[#This Row],[Input_Cost_NGN]]</f>
        <v>806535</v>
      </c>
    </row>
    <row r="120" spans="1:27" x14ac:dyDescent="0.35">
      <c r="A120" t="s">
        <v>135</v>
      </c>
      <c r="B120" t="s">
        <v>1472</v>
      </c>
      <c r="C120" t="s">
        <v>1479</v>
      </c>
      <c r="D120">
        <v>2021</v>
      </c>
      <c r="E120" t="s">
        <v>1502</v>
      </c>
      <c r="F120" t="s">
        <v>1504</v>
      </c>
      <c r="G120">
        <v>1.76</v>
      </c>
      <c r="H120">
        <v>13191</v>
      </c>
      <c r="I120">
        <v>10105</v>
      </c>
      <c r="J120">
        <v>37.6</v>
      </c>
      <c r="K120" t="s">
        <v>1511</v>
      </c>
      <c r="L120">
        <v>1.82</v>
      </c>
      <c r="M120" t="s">
        <v>1516</v>
      </c>
      <c r="N120" s="13">
        <v>6010</v>
      </c>
      <c r="O120">
        <v>5</v>
      </c>
      <c r="P120" s="11">
        <f>Agridata[[#This Row],[Storage_Loss_%]]/100</f>
        <v>0.2339</v>
      </c>
      <c r="Q120" s="7">
        <v>23.39</v>
      </c>
      <c r="R120" s="13">
        <v>27933</v>
      </c>
      <c r="S120">
        <v>279</v>
      </c>
      <c r="T120" t="s">
        <v>1520</v>
      </c>
      <c r="U120" t="s">
        <v>1523</v>
      </c>
      <c r="V120" s="13">
        <v>2757160</v>
      </c>
      <c r="W120" s="7">
        <f>(Agridata[[#This Row],[Profit_After_Storage_Loss]]/Agridata[[#This Row],[Total_Revenue]])*100</f>
        <v>75.841642487342426</v>
      </c>
      <c r="X120">
        <f>(1-Agridata[[#This Row],[Transport_Cost_NGN]]/(Agridata[[#This Row],[Input_Cost_NGN]]+Agridata[[#This Row],[Final_Profit_NGN]]))*100</f>
        <v>99.784208283170443</v>
      </c>
      <c r="Y120" s="13">
        <f>Agridata[[#This Row],[Final_Profit_NGN]]*Agridata[[#This Row],[Storage_Loss_%]]</f>
        <v>64489972.399999999</v>
      </c>
      <c r="Z120" s="13">
        <f>Agridata[[#This Row],[Final_Profit_NGN]] * (1-Agridata[[#This Row],[Storage_Loss_%]]/100)</f>
        <v>2112260.2760000001</v>
      </c>
      <c r="AA120" s="13">
        <f>Agridata[[#This Row],[Final_Profit_NGN]]+Agridata[[#This Row],[Input_Cost_NGN]]</f>
        <v>2785093</v>
      </c>
    </row>
    <row r="121" spans="1:27" x14ac:dyDescent="0.35">
      <c r="A121" t="s">
        <v>136</v>
      </c>
      <c r="B121" t="s">
        <v>1469</v>
      </c>
      <c r="C121" t="s">
        <v>1498</v>
      </c>
      <c r="D121">
        <v>2021</v>
      </c>
      <c r="E121" t="s">
        <v>1501</v>
      </c>
      <c r="F121" t="s">
        <v>1510</v>
      </c>
      <c r="G121">
        <v>5.28</v>
      </c>
      <c r="H121">
        <v>138518</v>
      </c>
      <c r="I121">
        <v>96810</v>
      </c>
      <c r="J121">
        <v>1</v>
      </c>
      <c r="K121" t="s">
        <v>1513</v>
      </c>
      <c r="L121">
        <v>0.79</v>
      </c>
      <c r="M121" t="s">
        <v>1517</v>
      </c>
      <c r="N121" s="13">
        <v>200</v>
      </c>
      <c r="O121">
        <v>2</v>
      </c>
      <c r="P121" s="11">
        <f>Agridata[[#This Row],[Storage_Loss_%]]/100</f>
        <v>0.30109999999999998</v>
      </c>
      <c r="Q121" s="7">
        <v>30.11</v>
      </c>
      <c r="R121" s="13">
        <v>163369</v>
      </c>
      <c r="S121">
        <v>276</v>
      </c>
      <c r="T121" t="s">
        <v>1520</v>
      </c>
      <c r="U121" t="s">
        <v>1523</v>
      </c>
      <c r="V121" s="13">
        <v>26288796</v>
      </c>
      <c r="W121" s="7">
        <f>(Agridata[[#This Row],[Profit_After_Storage_Loss]]/Agridata[[#This Row],[Total_Revenue]])*100</f>
        <v>69.458358226632882</v>
      </c>
      <c r="X121">
        <f>(1-Agridata[[#This Row],[Transport_Cost_NGN]]/(Agridata[[#This Row],[Input_Cost_NGN]]+Agridata[[#This Row],[Final_Profit_NGN]]))*100</f>
        <v>99.999243918219932</v>
      </c>
      <c r="Y121" s="13">
        <f>Agridata[[#This Row],[Final_Profit_NGN]]*Agridata[[#This Row],[Storage_Loss_%]]</f>
        <v>791555647.55999994</v>
      </c>
      <c r="Z121" s="13">
        <f>Agridata[[#This Row],[Final_Profit_NGN]] * (1-Agridata[[#This Row],[Storage_Loss_%]]/100)</f>
        <v>18373239.524400003</v>
      </c>
      <c r="AA121" s="13">
        <f>Agridata[[#This Row],[Final_Profit_NGN]]+Agridata[[#This Row],[Input_Cost_NGN]]</f>
        <v>26452165</v>
      </c>
    </row>
    <row r="122" spans="1:27" x14ac:dyDescent="0.35">
      <c r="A122" t="s">
        <v>137</v>
      </c>
      <c r="B122" t="s">
        <v>1469</v>
      </c>
      <c r="C122" t="s">
        <v>1498</v>
      </c>
      <c r="D122">
        <v>2022</v>
      </c>
      <c r="E122" t="s">
        <v>1501</v>
      </c>
      <c r="F122" t="s">
        <v>1503</v>
      </c>
      <c r="G122">
        <v>0.96</v>
      </c>
      <c r="H122">
        <v>5435</v>
      </c>
      <c r="I122">
        <v>4636</v>
      </c>
      <c r="J122">
        <v>26.9</v>
      </c>
      <c r="K122" t="s">
        <v>1512</v>
      </c>
      <c r="L122">
        <v>1.1000000000000001</v>
      </c>
      <c r="M122" t="s">
        <v>1516</v>
      </c>
      <c r="N122" s="13">
        <v>4895</v>
      </c>
      <c r="O122">
        <v>7</v>
      </c>
      <c r="P122" s="11">
        <f>Agridata[[#This Row],[Storage_Loss_%]]/100</f>
        <v>0.1469</v>
      </c>
      <c r="Q122" s="7">
        <v>14.69</v>
      </c>
      <c r="R122" s="13">
        <v>9205</v>
      </c>
      <c r="S122">
        <v>256</v>
      </c>
      <c r="T122" t="s">
        <v>1521</v>
      </c>
      <c r="U122" t="s">
        <v>1522</v>
      </c>
      <c r="V122" s="13">
        <v>1160848</v>
      </c>
      <c r="W122" s="7">
        <f>(Agridata[[#This Row],[Profit_After_Storage_Loss]]/Agridata[[#This Row],[Total_Revenue]])*100</f>
        <v>84.638852154560524</v>
      </c>
      <c r="X122">
        <f>(1-Agridata[[#This Row],[Transport_Cost_NGN]]/(Agridata[[#This Row],[Input_Cost_NGN]]+Agridata[[#This Row],[Final_Profit_NGN]]))*100</f>
        <v>99.581642882843767</v>
      </c>
      <c r="Y122" s="13">
        <f>Agridata[[#This Row],[Final_Profit_NGN]]*Agridata[[#This Row],[Storage_Loss_%]]</f>
        <v>17052857.120000001</v>
      </c>
      <c r="Z122" s="13">
        <f>Agridata[[#This Row],[Final_Profit_NGN]] * (1-Agridata[[#This Row],[Storage_Loss_%]]/100)</f>
        <v>990319.42879999999</v>
      </c>
      <c r="AA122" s="13">
        <f>Agridata[[#This Row],[Final_Profit_NGN]]+Agridata[[#This Row],[Input_Cost_NGN]]</f>
        <v>1170053</v>
      </c>
    </row>
    <row r="123" spans="1:27" x14ac:dyDescent="0.35">
      <c r="A123" t="s">
        <v>138</v>
      </c>
      <c r="B123" t="s">
        <v>1470</v>
      </c>
      <c r="C123" t="s">
        <v>1476</v>
      </c>
      <c r="D123">
        <v>2025</v>
      </c>
      <c r="E123" t="s">
        <v>1502</v>
      </c>
      <c r="F123" t="s">
        <v>1510</v>
      </c>
      <c r="G123">
        <v>2.95</v>
      </c>
      <c r="H123">
        <v>74420</v>
      </c>
      <c r="I123">
        <v>57020</v>
      </c>
      <c r="J123">
        <v>8.3000000000000007</v>
      </c>
      <c r="K123" t="s">
        <v>1512</v>
      </c>
      <c r="L123">
        <v>1.04</v>
      </c>
      <c r="M123" t="s">
        <v>1518</v>
      </c>
      <c r="N123" s="13">
        <v>2367</v>
      </c>
      <c r="O123">
        <v>2</v>
      </c>
      <c r="P123" s="11">
        <f>Agridata[[#This Row],[Storage_Loss_%]]/100</f>
        <v>0.23379999999999998</v>
      </c>
      <c r="Q123" s="7">
        <v>23.38</v>
      </c>
      <c r="R123" s="13">
        <v>92351</v>
      </c>
      <c r="S123">
        <v>357</v>
      </c>
      <c r="T123" t="s">
        <v>1521</v>
      </c>
      <c r="U123" t="s">
        <v>1523</v>
      </c>
      <c r="V123" s="13">
        <v>20057861</v>
      </c>
      <c r="W123" s="7">
        <f>(Agridata[[#This Row],[Profit_After_Storage_Loss]]/Agridata[[#This Row],[Total_Revenue]])*100</f>
        <v>76.268840735769913</v>
      </c>
      <c r="X123">
        <f>(1-Agridata[[#This Row],[Transport_Cost_NGN]]/(Agridata[[#This Row],[Input_Cost_NGN]]+Agridata[[#This Row],[Final_Profit_NGN]]))*100</f>
        <v>99.988253225325863</v>
      </c>
      <c r="Y123" s="13">
        <f>Agridata[[#This Row],[Final_Profit_NGN]]*Agridata[[#This Row],[Storage_Loss_%]]</f>
        <v>468952790.18000001</v>
      </c>
      <c r="Z123" s="13">
        <f>Agridata[[#This Row],[Final_Profit_NGN]] * (1-Agridata[[#This Row],[Storage_Loss_%]]/100)</f>
        <v>15368333.098199999</v>
      </c>
      <c r="AA123" s="13">
        <f>Agridata[[#This Row],[Final_Profit_NGN]]+Agridata[[#This Row],[Input_Cost_NGN]]</f>
        <v>20150212</v>
      </c>
    </row>
    <row r="124" spans="1:27" x14ac:dyDescent="0.35">
      <c r="A124" t="s">
        <v>139</v>
      </c>
      <c r="B124" t="s">
        <v>1470</v>
      </c>
      <c r="C124" t="s">
        <v>1475</v>
      </c>
      <c r="D124">
        <v>2025</v>
      </c>
      <c r="E124" t="s">
        <v>1502</v>
      </c>
      <c r="F124" t="s">
        <v>1507</v>
      </c>
      <c r="G124">
        <v>2.96</v>
      </c>
      <c r="H124">
        <v>6153</v>
      </c>
      <c r="I124">
        <v>5416</v>
      </c>
      <c r="J124">
        <v>11.5</v>
      </c>
      <c r="K124" t="s">
        <v>1511</v>
      </c>
      <c r="L124">
        <v>1.19</v>
      </c>
      <c r="M124" t="s">
        <v>1516</v>
      </c>
      <c r="N124" s="13">
        <v>2147</v>
      </c>
      <c r="O124">
        <v>3</v>
      </c>
      <c r="P124" s="11">
        <f>Agridata[[#This Row],[Storage_Loss_%]]/100</f>
        <v>0.1197</v>
      </c>
      <c r="Q124" s="7">
        <v>11.97</v>
      </c>
      <c r="R124" s="13">
        <v>48708</v>
      </c>
      <c r="S124">
        <v>247</v>
      </c>
      <c r="T124" t="s">
        <v>1521</v>
      </c>
      <c r="U124" t="s">
        <v>1522</v>
      </c>
      <c r="V124" s="13">
        <v>1273520</v>
      </c>
      <c r="W124" s="7">
        <f>(Agridata[[#This Row],[Profit_After_Storage_Loss]]/Agridata[[#This Row],[Total_Revenue]])*100</f>
        <v>84.787166509860626</v>
      </c>
      <c r="X124">
        <f>(1-Agridata[[#This Row],[Transport_Cost_NGN]]/(Agridata[[#This Row],[Input_Cost_NGN]]+Agridata[[#This Row],[Final_Profit_NGN]]))*100</f>
        <v>99.83762255828799</v>
      </c>
      <c r="Y124" s="13">
        <f>Agridata[[#This Row],[Final_Profit_NGN]]*Agridata[[#This Row],[Storage_Loss_%]]</f>
        <v>15244034.4</v>
      </c>
      <c r="Z124" s="13">
        <f>Agridata[[#This Row],[Final_Profit_NGN]] * (1-Agridata[[#This Row],[Storage_Loss_%]]/100)</f>
        <v>1121079.656</v>
      </c>
      <c r="AA124" s="13">
        <f>Agridata[[#This Row],[Final_Profit_NGN]]+Agridata[[#This Row],[Input_Cost_NGN]]</f>
        <v>1322228</v>
      </c>
    </row>
    <row r="125" spans="1:27" x14ac:dyDescent="0.35">
      <c r="A125" t="s">
        <v>140</v>
      </c>
      <c r="B125" t="s">
        <v>1471</v>
      </c>
      <c r="C125" t="s">
        <v>1500</v>
      </c>
      <c r="D125">
        <v>2021</v>
      </c>
      <c r="E125" t="s">
        <v>1502</v>
      </c>
      <c r="F125" t="s">
        <v>1504</v>
      </c>
      <c r="G125">
        <v>1.99</v>
      </c>
      <c r="H125">
        <v>20777</v>
      </c>
      <c r="I125">
        <v>16573</v>
      </c>
      <c r="J125">
        <v>43.8</v>
      </c>
      <c r="K125" t="s">
        <v>1515</v>
      </c>
      <c r="L125">
        <v>2.4300000000000002</v>
      </c>
      <c r="M125" t="s">
        <v>1517</v>
      </c>
      <c r="N125" s="13">
        <v>7961</v>
      </c>
      <c r="O125">
        <v>1</v>
      </c>
      <c r="P125" s="11">
        <f>Agridata[[#This Row],[Storage_Loss_%]]/100</f>
        <v>0.20230000000000001</v>
      </c>
      <c r="Q125" s="7">
        <v>20.23</v>
      </c>
      <c r="R125" s="13">
        <v>33409</v>
      </c>
      <c r="S125">
        <v>229</v>
      </c>
      <c r="T125" t="s">
        <v>1520</v>
      </c>
      <c r="U125" t="s">
        <v>1522</v>
      </c>
      <c r="V125" s="13">
        <v>3715895</v>
      </c>
      <c r="W125" s="7">
        <f>(Agridata[[#This Row],[Profit_After_Storage_Loss]]/Agridata[[#This Row],[Total_Revenue]])*100</f>
        <v>79.059191826002888</v>
      </c>
      <c r="X125">
        <f>(1-Agridata[[#This Row],[Transport_Cost_NGN]]/(Agridata[[#This Row],[Input_Cost_NGN]]+Agridata[[#This Row],[Final_Profit_NGN]]))*100</f>
        <v>99.7876672577097</v>
      </c>
      <c r="Y125" s="13">
        <f>Agridata[[#This Row],[Final_Profit_NGN]]*Agridata[[#This Row],[Storage_Loss_%]]</f>
        <v>75172555.850000009</v>
      </c>
      <c r="Z125" s="13">
        <f>Agridata[[#This Row],[Final_Profit_NGN]] * (1-Agridata[[#This Row],[Storage_Loss_%]]/100)</f>
        <v>2964169.4414999997</v>
      </c>
      <c r="AA125" s="13">
        <f>Agridata[[#This Row],[Final_Profit_NGN]]+Agridata[[#This Row],[Input_Cost_NGN]]</f>
        <v>3749304</v>
      </c>
    </row>
    <row r="126" spans="1:27" x14ac:dyDescent="0.35">
      <c r="A126" t="s">
        <v>141</v>
      </c>
      <c r="B126" t="s">
        <v>1471</v>
      </c>
      <c r="C126" t="s">
        <v>1477</v>
      </c>
      <c r="D126">
        <v>2023</v>
      </c>
      <c r="E126" t="s">
        <v>1501</v>
      </c>
      <c r="F126" t="s">
        <v>1505</v>
      </c>
      <c r="G126">
        <v>0.75</v>
      </c>
      <c r="H126">
        <v>6047</v>
      </c>
      <c r="I126">
        <v>3847</v>
      </c>
      <c r="J126">
        <v>23.3</v>
      </c>
      <c r="K126" t="s">
        <v>1512</v>
      </c>
      <c r="L126">
        <v>1.1100000000000001</v>
      </c>
      <c r="M126" t="s">
        <v>1518</v>
      </c>
      <c r="N126" s="13">
        <v>4372</v>
      </c>
      <c r="O126">
        <v>30</v>
      </c>
      <c r="P126" s="11">
        <f>Agridata[[#This Row],[Storage_Loss_%]]/100</f>
        <v>0.36380000000000001</v>
      </c>
      <c r="Q126" s="7">
        <v>36.380000000000003</v>
      </c>
      <c r="R126" s="13">
        <v>9364</v>
      </c>
      <c r="S126">
        <v>84</v>
      </c>
      <c r="T126" t="s">
        <v>1520</v>
      </c>
      <c r="U126" t="s">
        <v>1523</v>
      </c>
      <c r="V126" s="13">
        <v>306181</v>
      </c>
      <c r="W126" s="7">
        <f>(Agridata[[#This Row],[Profit_After_Storage_Loss]]/Agridata[[#This Row],[Total_Revenue]])*100</f>
        <v>61.732035747674651</v>
      </c>
      <c r="X126">
        <f>(1-Agridata[[#This Row],[Transport_Cost_NGN]]/(Agridata[[#This Row],[Input_Cost_NGN]]+Agridata[[#This Row],[Final_Profit_NGN]]))*100</f>
        <v>98.61446069498804</v>
      </c>
      <c r="Y126" s="13">
        <f>Agridata[[#This Row],[Final_Profit_NGN]]*Agridata[[#This Row],[Storage_Loss_%]]</f>
        <v>11138864.780000001</v>
      </c>
      <c r="Z126" s="13">
        <f>Agridata[[#This Row],[Final_Profit_NGN]] * (1-Agridata[[#This Row],[Storage_Loss_%]]/100)</f>
        <v>194792.35219999999</v>
      </c>
      <c r="AA126" s="13">
        <f>Agridata[[#This Row],[Final_Profit_NGN]]+Agridata[[#This Row],[Input_Cost_NGN]]</f>
        <v>315545</v>
      </c>
    </row>
    <row r="127" spans="1:27" x14ac:dyDescent="0.35">
      <c r="A127" t="s">
        <v>142</v>
      </c>
      <c r="B127" t="s">
        <v>1470</v>
      </c>
      <c r="C127" t="s">
        <v>1476</v>
      </c>
      <c r="D127">
        <v>2022</v>
      </c>
      <c r="E127" t="s">
        <v>1502</v>
      </c>
      <c r="F127" t="s">
        <v>1503</v>
      </c>
      <c r="G127">
        <v>1.4</v>
      </c>
      <c r="H127">
        <v>15182</v>
      </c>
      <c r="I127">
        <v>6072</v>
      </c>
      <c r="J127">
        <v>31</v>
      </c>
      <c r="K127" t="s">
        <v>1512</v>
      </c>
      <c r="L127">
        <v>2.11</v>
      </c>
      <c r="M127" t="s">
        <v>1517</v>
      </c>
      <c r="N127" s="13">
        <v>7929</v>
      </c>
      <c r="O127">
        <v>60</v>
      </c>
      <c r="P127" s="11">
        <f>Agridata[[#This Row],[Storage_Loss_%]]/100</f>
        <v>0.6</v>
      </c>
      <c r="Q127" s="7">
        <v>60</v>
      </c>
      <c r="R127" s="13">
        <v>18590</v>
      </c>
      <c r="S127">
        <v>307</v>
      </c>
      <c r="T127" t="s">
        <v>1520</v>
      </c>
      <c r="U127" t="s">
        <v>1522</v>
      </c>
      <c r="V127" s="13">
        <v>1818944</v>
      </c>
      <c r="W127" s="7">
        <f>(Agridata[[#This Row],[Profit_After_Storage_Loss]]/Agridata[[#This Row],[Total_Revenue]])*100</f>
        <v>39.595327215714107</v>
      </c>
      <c r="X127">
        <f>(1-Agridata[[#This Row],[Transport_Cost_NGN]]/(Agridata[[#This Row],[Input_Cost_NGN]]+Agridata[[#This Row],[Final_Profit_NGN]]))*100</f>
        <v>99.56849778017714</v>
      </c>
      <c r="Y127" s="13">
        <f>Agridata[[#This Row],[Final_Profit_NGN]]*Agridata[[#This Row],[Storage_Loss_%]]</f>
        <v>109136640</v>
      </c>
      <c r="Z127" s="13">
        <f>Agridata[[#This Row],[Final_Profit_NGN]] * (1-Agridata[[#This Row],[Storage_Loss_%]]/100)</f>
        <v>727577.60000000009</v>
      </c>
      <c r="AA127" s="13">
        <f>Agridata[[#This Row],[Final_Profit_NGN]]+Agridata[[#This Row],[Input_Cost_NGN]]</f>
        <v>1837534</v>
      </c>
    </row>
    <row r="128" spans="1:27" x14ac:dyDescent="0.35">
      <c r="A128" t="s">
        <v>143</v>
      </c>
      <c r="B128" t="s">
        <v>1472</v>
      </c>
      <c r="C128" t="s">
        <v>1488</v>
      </c>
      <c r="D128">
        <v>2024</v>
      </c>
      <c r="E128" t="s">
        <v>1501</v>
      </c>
      <c r="F128" t="s">
        <v>1503</v>
      </c>
      <c r="G128">
        <v>3.87</v>
      </c>
      <c r="H128">
        <v>40363</v>
      </c>
      <c r="I128">
        <v>16145</v>
      </c>
      <c r="J128">
        <v>4.0999999999999996</v>
      </c>
      <c r="K128" t="s">
        <v>1512</v>
      </c>
      <c r="L128">
        <v>1.2</v>
      </c>
      <c r="M128" t="s">
        <v>1516</v>
      </c>
      <c r="N128" s="13">
        <v>1214</v>
      </c>
      <c r="O128">
        <v>60</v>
      </c>
      <c r="P128" s="11">
        <f>Agridata[[#This Row],[Storage_Loss_%]]/100</f>
        <v>0.6</v>
      </c>
      <c r="Q128" s="7">
        <v>60</v>
      </c>
      <c r="R128" s="13">
        <v>65954</v>
      </c>
      <c r="S128">
        <v>355</v>
      </c>
      <c r="T128" t="s">
        <v>1521</v>
      </c>
      <c r="U128" t="s">
        <v>1523</v>
      </c>
      <c r="V128" s="13">
        <v>5606993</v>
      </c>
      <c r="W128" s="7">
        <f>(Agridata[[#This Row],[Profit_After_Storage_Loss]]/Agridata[[#This Row],[Total_Revenue]])*100</f>
        <v>39.534957756524079</v>
      </c>
      <c r="X128">
        <f>(1-Agridata[[#This Row],[Transport_Cost_NGN]]/(Agridata[[#This Row],[Input_Cost_NGN]]+Agridata[[#This Row],[Final_Profit_NGN]]))*100</f>
        <v>99.978600187874136</v>
      </c>
      <c r="Y128" s="13">
        <f>Agridata[[#This Row],[Final_Profit_NGN]]*Agridata[[#This Row],[Storage_Loss_%]]</f>
        <v>336419580</v>
      </c>
      <c r="Z128" s="13">
        <f>Agridata[[#This Row],[Final_Profit_NGN]] * (1-Agridata[[#This Row],[Storage_Loss_%]]/100)</f>
        <v>2242797.2000000002</v>
      </c>
      <c r="AA128" s="13">
        <f>Agridata[[#This Row],[Final_Profit_NGN]]+Agridata[[#This Row],[Input_Cost_NGN]]</f>
        <v>5672947</v>
      </c>
    </row>
    <row r="129" spans="1:27" x14ac:dyDescent="0.35">
      <c r="A129" t="s">
        <v>144</v>
      </c>
      <c r="B129" t="s">
        <v>1470</v>
      </c>
      <c r="C129" t="s">
        <v>1475</v>
      </c>
      <c r="D129">
        <v>2023</v>
      </c>
      <c r="E129" t="s">
        <v>1502</v>
      </c>
      <c r="F129" t="s">
        <v>1508</v>
      </c>
      <c r="G129">
        <v>1.44</v>
      </c>
      <c r="H129">
        <v>1533</v>
      </c>
      <c r="I129">
        <v>1182</v>
      </c>
      <c r="J129">
        <v>3.8</v>
      </c>
      <c r="K129" t="s">
        <v>1513</v>
      </c>
      <c r="L129">
        <v>0.75</v>
      </c>
      <c r="M129" t="s">
        <v>1516</v>
      </c>
      <c r="N129" s="13">
        <v>200</v>
      </c>
      <c r="O129">
        <v>14</v>
      </c>
      <c r="P129" s="11">
        <f>Agridata[[#This Row],[Storage_Loss_%]]/100</f>
        <v>0.2286</v>
      </c>
      <c r="Q129" s="7">
        <v>22.86</v>
      </c>
      <c r="R129" s="13">
        <v>21508</v>
      </c>
      <c r="S129">
        <v>241</v>
      </c>
      <c r="T129" t="s">
        <v>1520</v>
      </c>
      <c r="U129" t="s">
        <v>1522</v>
      </c>
      <c r="V129" s="13">
        <v>260306</v>
      </c>
      <c r="W129" s="7">
        <f>(Agridata[[#This Row],[Profit_After_Storage_Loss]]/Agridata[[#This Row],[Total_Revenue]])*100</f>
        <v>71.252687375361063</v>
      </c>
      <c r="X129">
        <f>(1-Agridata[[#This Row],[Transport_Cost_NGN]]/(Agridata[[#This Row],[Input_Cost_NGN]]+Agridata[[#This Row],[Final_Profit_NGN]]))*100</f>
        <v>99.929031204979168</v>
      </c>
      <c r="Y129" s="13">
        <f>Agridata[[#This Row],[Final_Profit_NGN]]*Agridata[[#This Row],[Storage_Loss_%]]</f>
        <v>5950595.1600000001</v>
      </c>
      <c r="Z129" s="13">
        <f>Agridata[[#This Row],[Final_Profit_NGN]] * (1-Agridata[[#This Row],[Storage_Loss_%]]/100)</f>
        <v>200800.0484</v>
      </c>
      <c r="AA129" s="13">
        <f>Agridata[[#This Row],[Final_Profit_NGN]]+Agridata[[#This Row],[Input_Cost_NGN]]</f>
        <v>281814</v>
      </c>
    </row>
    <row r="130" spans="1:27" x14ac:dyDescent="0.35">
      <c r="A130" t="s">
        <v>145</v>
      </c>
      <c r="B130" t="s">
        <v>1470</v>
      </c>
      <c r="C130" t="s">
        <v>1476</v>
      </c>
      <c r="D130">
        <v>2022</v>
      </c>
      <c r="E130" t="s">
        <v>1501</v>
      </c>
      <c r="F130" t="s">
        <v>1505</v>
      </c>
      <c r="G130">
        <v>7.27</v>
      </c>
      <c r="H130">
        <v>69740</v>
      </c>
      <c r="I130">
        <v>64481</v>
      </c>
      <c r="J130">
        <v>18.7</v>
      </c>
      <c r="K130" t="s">
        <v>1512</v>
      </c>
      <c r="L130">
        <v>1.53</v>
      </c>
      <c r="M130" t="s">
        <v>1516</v>
      </c>
      <c r="N130" s="13">
        <v>5779</v>
      </c>
      <c r="O130">
        <v>1</v>
      </c>
      <c r="P130" s="11">
        <f>Agridata[[#This Row],[Storage_Loss_%]]/100</f>
        <v>7.5399999999999995E-2</v>
      </c>
      <c r="Q130" s="7">
        <v>7.54</v>
      </c>
      <c r="R130" s="13">
        <v>49287</v>
      </c>
      <c r="S130">
        <v>85</v>
      </c>
      <c r="T130" t="s">
        <v>1521</v>
      </c>
      <c r="U130" t="s">
        <v>1523</v>
      </c>
      <c r="V130" s="13">
        <v>5371011</v>
      </c>
      <c r="W130" s="7">
        <f>(Agridata[[#This Row],[Profit_After_Storage_Loss]]/Agridata[[#This Row],[Total_Revenue]])*100</f>
        <v>91.619257291757748</v>
      </c>
      <c r="X130">
        <f>(1-Agridata[[#This Row],[Transport_Cost_NGN]]/(Agridata[[#This Row],[Input_Cost_NGN]]+Agridata[[#This Row],[Final_Profit_NGN]]))*100</f>
        <v>99.893382245773196</v>
      </c>
      <c r="Y130" s="13">
        <f>Agridata[[#This Row],[Final_Profit_NGN]]*Agridata[[#This Row],[Storage_Loss_%]]</f>
        <v>40497422.939999998</v>
      </c>
      <c r="Z130" s="13">
        <f>Agridata[[#This Row],[Final_Profit_NGN]] * (1-Agridata[[#This Row],[Storage_Loss_%]]/100)</f>
        <v>4966036.7705999995</v>
      </c>
      <c r="AA130" s="13">
        <f>Agridata[[#This Row],[Final_Profit_NGN]]+Agridata[[#This Row],[Input_Cost_NGN]]</f>
        <v>5420298</v>
      </c>
    </row>
    <row r="131" spans="1:27" x14ac:dyDescent="0.35">
      <c r="A131" t="s">
        <v>146</v>
      </c>
      <c r="B131" t="s">
        <v>1469</v>
      </c>
      <c r="C131" t="s">
        <v>1481</v>
      </c>
      <c r="D131">
        <v>2025</v>
      </c>
      <c r="E131" t="s">
        <v>1502</v>
      </c>
      <c r="F131" t="s">
        <v>1505</v>
      </c>
      <c r="G131">
        <v>0.83</v>
      </c>
      <c r="H131">
        <v>6729</v>
      </c>
      <c r="I131">
        <v>2691</v>
      </c>
      <c r="J131">
        <v>35.299999999999997</v>
      </c>
      <c r="K131" t="s">
        <v>1512</v>
      </c>
      <c r="L131">
        <v>1.28</v>
      </c>
      <c r="M131" t="s">
        <v>1516</v>
      </c>
      <c r="N131" s="13">
        <v>7851</v>
      </c>
      <c r="O131">
        <v>60</v>
      </c>
      <c r="P131" s="11">
        <f>Agridata[[#This Row],[Storage_Loss_%]]/100</f>
        <v>0.6</v>
      </c>
      <c r="Q131" s="7">
        <v>60</v>
      </c>
      <c r="R131" s="13">
        <v>6239</v>
      </c>
      <c r="S131">
        <v>105</v>
      </c>
      <c r="T131" t="s">
        <v>1520</v>
      </c>
      <c r="U131" t="s">
        <v>1522</v>
      </c>
      <c r="V131" s="13">
        <v>265640</v>
      </c>
      <c r="W131" s="7">
        <f>(Agridata[[#This Row],[Profit_After_Storage_Loss]]/Agridata[[#This Row],[Total_Revenue]])*100</f>
        <v>39.082091665777789</v>
      </c>
      <c r="X131">
        <f>(1-Agridata[[#This Row],[Transport_Cost_NGN]]/(Agridata[[#This Row],[Input_Cost_NGN]]+Agridata[[#This Row],[Final_Profit_NGN]]))*100</f>
        <v>97.112318347500164</v>
      </c>
      <c r="Y131" s="13">
        <f>Agridata[[#This Row],[Final_Profit_NGN]]*Agridata[[#This Row],[Storage_Loss_%]]</f>
        <v>15938400</v>
      </c>
      <c r="Z131" s="13">
        <f>Agridata[[#This Row],[Final_Profit_NGN]] * (1-Agridata[[#This Row],[Storage_Loss_%]]/100)</f>
        <v>106256</v>
      </c>
      <c r="AA131" s="13">
        <f>Agridata[[#This Row],[Final_Profit_NGN]]+Agridata[[#This Row],[Input_Cost_NGN]]</f>
        <v>271879</v>
      </c>
    </row>
    <row r="132" spans="1:27" x14ac:dyDescent="0.35">
      <c r="A132" t="s">
        <v>147</v>
      </c>
      <c r="B132" t="s">
        <v>1469</v>
      </c>
      <c r="C132" t="s">
        <v>1484</v>
      </c>
      <c r="D132">
        <v>2025</v>
      </c>
      <c r="E132" t="s">
        <v>1502</v>
      </c>
      <c r="F132" t="s">
        <v>1504</v>
      </c>
      <c r="G132">
        <v>0.61</v>
      </c>
      <c r="H132">
        <v>4733</v>
      </c>
      <c r="I132">
        <v>3766</v>
      </c>
      <c r="J132">
        <v>24.3</v>
      </c>
      <c r="K132" t="s">
        <v>1512</v>
      </c>
      <c r="L132">
        <v>0.76</v>
      </c>
      <c r="M132" t="s">
        <v>1518</v>
      </c>
      <c r="N132" s="13">
        <v>5433</v>
      </c>
      <c r="O132">
        <v>1</v>
      </c>
      <c r="P132" s="11">
        <f>Agridata[[#This Row],[Storage_Loss_%]]/100</f>
        <v>0.20420000000000002</v>
      </c>
      <c r="Q132" s="7">
        <v>20.420000000000002</v>
      </c>
      <c r="R132" s="13">
        <v>6864</v>
      </c>
      <c r="S132">
        <v>302</v>
      </c>
      <c r="T132" t="s">
        <v>1519</v>
      </c>
      <c r="U132" t="s">
        <v>1523</v>
      </c>
      <c r="V132" s="13">
        <v>1113662</v>
      </c>
      <c r="W132" s="7">
        <f>(Agridata[[#This Row],[Profit_After_Storage_Loss]]/Agridata[[#This Row],[Total_Revenue]])*100</f>
        <v>79.092517228515888</v>
      </c>
      <c r="X132">
        <f>(1-Agridata[[#This Row],[Transport_Cost_NGN]]/(Agridata[[#This Row],[Input_Cost_NGN]]+Agridata[[#This Row],[Final_Profit_NGN]]))*100</f>
        <v>99.515138426060616</v>
      </c>
      <c r="Y132" s="13">
        <f>Agridata[[#This Row],[Final_Profit_NGN]]*Agridata[[#This Row],[Storage_Loss_%]]</f>
        <v>22740978.040000003</v>
      </c>
      <c r="Z132" s="13">
        <f>Agridata[[#This Row],[Final_Profit_NGN]] * (1-Agridata[[#This Row],[Storage_Loss_%]]/100)</f>
        <v>886252.21959999995</v>
      </c>
      <c r="AA132" s="13">
        <f>Agridata[[#This Row],[Final_Profit_NGN]]+Agridata[[#This Row],[Input_Cost_NGN]]</f>
        <v>1120526</v>
      </c>
    </row>
    <row r="133" spans="1:27" x14ac:dyDescent="0.35">
      <c r="A133" t="s">
        <v>148</v>
      </c>
      <c r="B133" t="s">
        <v>1469</v>
      </c>
      <c r="C133" t="s">
        <v>1481</v>
      </c>
      <c r="D133">
        <v>2025</v>
      </c>
      <c r="E133" t="s">
        <v>1502</v>
      </c>
      <c r="F133" t="s">
        <v>1505</v>
      </c>
      <c r="G133">
        <v>0.32</v>
      </c>
      <c r="H133">
        <v>3028</v>
      </c>
      <c r="I133">
        <v>1847</v>
      </c>
      <c r="J133">
        <v>39.299999999999997</v>
      </c>
      <c r="K133" t="s">
        <v>1512</v>
      </c>
      <c r="L133">
        <v>0.89</v>
      </c>
      <c r="M133" t="s">
        <v>1518</v>
      </c>
      <c r="N133" s="13">
        <v>6707</v>
      </c>
      <c r="O133">
        <v>30</v>
      </c>
      <c r="P133" s="11">
        <f>Agridata[[#This Row],[Storage_Loss_%]]/100</f>
        <v>0.38969999999999999</v>
      </c>
      <c r="Q133" s="7">
        <v>38.97</v>
      </c>
      <c r="R133" s="13">
        <v>2580</v>
      </c>
      <c r="S133">
        <v>121</v>
      </c>
      <c r="T133" t="s">
        <v>1520</v>
      </c>
      <c r="U133" t="s">
        <v>1522</v>
      </c>
      <c r="V133" s="13">
        <v>211966</v>
      </c>
      <c r="W133" s="7">
        <f>(Agridata[[#This Row],[Profit_After_Storage_Loss]]/Agridata[[#This Row],[Total_Revenue]])*100</f>
        <v>60.296090255702751</v>
      </c>
      <c r="X133">
        <f>(1-Agridata[[#This Row],[Transport_Cost_NGN]]/(Agridata[[#This Row],[Input_Cost_NGN]]+Agridata[[#This Row],[Final_Profit_NGN]]))*100</f>
        <v>96.873863880007079</v>
      </c>
      <c r="Y133" s="13">
        <f>Agridata[[#This Row],[Final_Profit_NGN]]*Agridata[[#This Row],[Storage_Loss_%]]</f>
        <v>8260315.0199999996</v>
      </c>
      <c r="Z133" s="13">
        <f>Agridata[[#This Row],[Final_Profit_NGN]] * (1-Agridata[[#This Row],[Storage_Loss_%]]/100)</f>
        <v>129362.84980000001</v>
      </c>
      <c r="AA133" s="13">
        <f>Agridata[[#This Row],[Final_Profit_NGN]]+Agridata[[#This Row],[Input_Cost_NGN]]</f>
        <v>214546</v>
      </c>
    </row>
    <row r="134" spans="1:27" x14ac:dyDescent="0.35">
      <c r="A134" t="s">
        <v>149</v>
      </c>
      <c r="B134" t="s">
        <v>1472</v>
      </c>
      <c r="C134" t="s">
        <v>1487</v>
      </c>
      <c r="D134">
        <v>2022</v>
      </c>
      <c r="E134" t="s">
        <v>1501</v>
      </c>
      <c r="F134" t="s">
        <v>1503</v>
      </c>
      <c r="G134">
        <v>5.87</v>
      </c>
      <c r="H134">
        <v>33354</v>
      </c>
      <c r="I134">
        <v>19532</v>
      </c>
      <c r="J134">
        <v>21</v>
      </c>
      <c r="K134" t="s">
        <v>1512</v>
      </c>
      <c r="L134">
        <v>1.04</v>
      </c>
      <c r="M134" t="s">
        <v>1516</v>
      </c>
      <c r="N134" s="13">
        <v>5064</v>
      </c>
      <c r="O134">
        <v>30</v>
      </c>
      <c r="P134" s="11">
        <f>Agridata[[#This Row],[Storage_Loss_%]]/100</f>
        <v>0.41439999999999999</v>
      </c>
      <c r="Q134" s="7">
        <v>41.44</v>
      </c>
      <c r="R134" s="13">
        <v>61648</v>
      </c>
      <c r="S134">
        <v>336</v>
      </c>
      <c r="T134" t="s">
        <v>1521</v>
      </c>
      <c r="U134" t="s">
        <v>1522</v>
      </c>
      <c r="V134" s="13">
        <v>6430413</v>
      </c>
      <c r="W134" s="7">
        <f>(Agridata[[#This Row],[Profit_After_Storage_Loss]]/Agridata[[#This Row],[Total_Revenue]])*100</f>
        <v>58.003919753680691</v>
      </c>
      <c r="X134">
        <f>(1-Agridata[[#This Row],[Transport_Cost_NGN]]/(Agridata[[#This Row],[Input_Cost_NGN]]+Agridata[[#This Row],[Final_Profit_NGN]]))*100</f>
        <v>99.921997036072213</v>
      </c>
      <c r="Y134" s="13">
        <f>Agridata[[#This Row],[Final_Profit_NGN]]*Agridata[[#This Row],[Storage_Loss_%]]</f>
        <v>266476314.72</v>
      </c>
      <c r="Z134" s="13">
        <f>Agridata[[#This Row],[Final_Profit_NGN]] * (1-Agridata[[#This Row],[Storage_Loss_%]]/100)</f>
        <v>3765649.8528</v>
      </c>
      <c r="AA134" s="13">
        <f>Agridata[[#This Row],[Final_Profit_NGN]]+Agridata[[#This Row],[Input_Cost_NGN]]</f>
        <v>6492061</v>
      </c>
    </row>
    <row r="135" spans="1:27" x14ac:dyDescent="0.35">
      <c r="A135" t="s">
        <v>150</v>
      </c>
      <c r="B135" t="s">
        <v>1473</v>
      </c>
      <c r="C135" t="s">
        <v>1484</v>
      </c>
      <c r="D135">
        <v>2021</v>
      </c>
      <c r="E135" t="s">
        <v>1501</v>
      </c>
      <c r="F135" t="s">
        <v>1510</v>
      </c>
      <c r="G135">
        <v>1.8</v>
      </c>
      <c r="H135">
        <v>49268</v>
      </c>
      <c r="I135">
        <v>33989</v>
      </c>
      <c r="J135">
        <v>44.3</v>
      </c>
      <c r="K135" t="s">
        <v>1513</v>
      </c>
      <c r="L135">
        <v>2.85</v>
      </c>
      <c r="M135" t="s">
        <v>1517</v>
      </c>
      <c r="N135" s="13">
        <v>1895</v>
      </c>
      <c r="O135">
        <v>3</v>
      </c>
      <c r="P135" s="11">
        <f>Agridata[[#This Row],[Storage_Loss_%]]/100</f>
        <v>0.31010000000000004</v>
      </c>
      <c r="Q135" s="7">
        <v>31.01</v>
      </c>
      <c r="R135" s="13">
        <v>63237</v>
      </c>
      <c r="S135">
        <v>367</v>
      </c>
      <c r="T135" t="s">
        <v>1519</v>
      </c>
      <c r="U135" t="s">
        <v>1523</v>
      </c>
      <c r="V135" s="13">
        <v>12284092</v>
      </c>
      <c r="W135" s="7">
        <f>(Agridata[[#This Row],[Profit_After_Storage_Loss]]/Agridata[[#This Row],[Total_Revenue]])*100</f>
        <v>68.63666685159194</v>
      </c>
      <c r="X135">
        <f>(1-Agridata[[#This Row],[Transport_Cost_NGN]]/(Agridata[[#This Row],[Input_Cost_NGN]]+Agridata[[#This Row],[Final_Profit_NGN]]))*100</f>
        <v>99.984652551171195</v>
      </c>
      <c r="Y135" s="13">
        <f>Agridata[[#This Row],[Final_Profit_NGN]]*Agridata[[#This Row],[Storage_Loss_%]]</f>
        <v>380929692.92000002</v>
      </c>
      <c r="Z135" s="13">
        <f>Agridata[[#This Row],[Final_Profit_NGN]] * (1-Agridata[[#This Row],[Storage_Loss_%]]/100)</f>
        <v>8474795.0707999989</v>
      </c>
      <c r="AA135" s="13">
        <f>Agridata[[#This Row],[Final_Profit_NGN]]+Agridata[[#This Row],[Input_Cost_NGN]]</f>
        <v>12347329</v>
      </c>
    </row>
    <row r="136" spans="1:27" x14ac:dyDescent="0.35">
      <c r="A136" t="s">
        <v>151</v>
      </c>
      <c r="B136" t="s">
        <v>1470</v>
      </c>
      <c r="C136" t="s">
        <v>1475</v>
      </c>
      <c r="D136">
        <v>2022</v>
      </c>
      <c r="E136" t="s">
        <v>1501</v>
      </c>
      <c r="F136" t="s">
        <v>1508</v>
      </c>
      <c r="G136">
        <v>1.73</v>
      </c>
      <c r="H136">
        <v>1824</v>
      </c>
      <c r="I136">
        <v>1513</v>
      </c>
      <c r="J136">
        <v>40</v>
      </c>
      <c r="K136" t="s">
        <v>1512</v>
      </c>
      <c r="L136">
        <v>0.97</v>
      </c>
      <c r="M136" t="s">
        <v>1518</v>
      </c>
      <c r="N136" s="13">
        <v>11869</v>
      </c>
      <c r="O136">
        <v>7</v>
      </c>
      <c r="P136" s="11">
        <f>Agridata[[#This Row],[Storage_Loss_%]]/100</f>
        <v>0.17019999999999999</v>
      </c>
      <c r="Q136" s="7">
        <v>17.02</v>
      </c>
      <c r="R136" s="13">
        <v>18321</v>
      </c>
      <c r="S136">
        <v>204</v>
      </c>
      <c r="T136" t="s">
        <v>1521</v>
      </c>
      <c r="U136" t="s">
        <v>1522</v>
      </c>
      <c r="V136" s="13">
        <v>275376</v>
      </c>
      <c r="W136" s="7">
        <f>(Agridata[[#This Row],[Profit_After_Storage_Loss]]/Agridata[[#This Row],[Total_Revenue]])*100</f>
        <v>77.803656421413905</v>
      </c>
      <c r="X136">
        <f>(1-Agridata[[#This Row],[Transport_Cost_NGN]]/(Agridata[[#This Row],[Input_Cost_NGN]]+Agridata[[#This Row],[Final_Profit_NGN]]))*100</f>
        <v>95.958760218865024</v>
      </c>
      <c r="Y136" s="13">
        <f>Agridata[[#This Row],[Final_Profit_NGN]]*Agridata[[#This Row],[Storage_Loss_%]]</f>
        <v>4686899.5199999996</v>
      </c>
      <c r="Z136" s="13">
        <f>Agridata[[#This Row],[Final_Profit_NGN]] * (1-Agridata[[#This Row],[Storage_Loss_%]]/100)</f>
        <v>228507.0048</v>
      </c>
      <c r="AA136" s="13">
        <f>Agridata[[#This Row],[Final_Profit_NGN]]+Agridata[[#This Row],[Input_Cost_NGN]]</f>
        <v>293697</v>
      </c>
    </row>
    <row r="137" spans="1:27" x14ac:dyDescent="0.35">
      <c r="A137" t="s">
        <v>152</v>
      </c>
      <c r="B137" t="s">
        <v>1472</v>
      </c>
      <c r="C137" t="s">
        <v>1478</v>
      </c>
      <c r="D137">
        <v>2023</v>
      </c>
      <c r="E137" t="s">
        <v>1501</v>
      </c>
      <c r="F137" t="s">
        <v>1508</v>
      </c>
      <c r="G137">
        <v>0.8</v>
      </c>
      <c r="H137">
        <v>1488</v>
      </c>
      <c r="I137">
        <v>1197</v>
      </c>
      <c r="J137">
        <v>29.9</v>
      </c>
      <c r="K137" t="s">
        <v>1511</v>
      </c>
      <c r="L137">
        <v>0.8</v>
      </c>
      <c r="M137" t="s">
        <v>1518</v>
      </c>
      <c r="N137" s="13">
        <v>3881</v>
      </c>
      <c r="O137">
        <v>14</v>
      </c>
      <c r="P137" s="11">
        <f>Agridata[[#This Row],[Storage_Loss_%]]/100</f>
        <v>0.19489999999999999</v>
      </c>
      <c r="Q137" s="7">
        <v>19.489999999999998</v>
      </c>
      <c r="R137" s="13">
        <v>9087</v>
      </c>
      <c r="S137">
        <v>221</v>
      </c>
      <c r="T137" t="s">
        <v>1521</v>
      </c>
      <c r="U137" t="s">
        <v>1522</v>
      </c>
      <c r="V137" s="13">
        <v>248924</v>
      </c>
      <c r="W137" s="7">
        <f>(Agridata[[#This Row],[Profit_After_Storage_Loss]]/Agridata[[#This Row],[Total_Revenue]])*100</f>
        <v>77.674483801078253</v>
      </c>
      <c r="X137">
        <f>(1-Agridata[[#This Row],[Transport_Cost_NGN]]/(Agridata[[#This Row],[Input_Cost_NGN]]+Agridata[[#This Row],[Final_Profit_NGN]]))*100</f>
        <v>98.495800566642515</v>
      </c>
      <c r="Y137" s="13">
        <f>Agridata[[#This Row],[Final_Profit_NGN]]*Agridata[[#This Row],[Storage_Loss_%]]</f>
        <v>4851528.76</v>
      </c>
      <c r="Z137" s="13">
        <f>Agridata[[#This Row],[Final_Profit_NGN]] * (1-Agridata[[#This Row],[Storage_Loss_%]]/100)</f>
        <v>200408.71240000002</v>
      </c>
      <c r="AA137" s="13">
        <f>Agridata[[#This Row],[Final_Profit_NGN]]+Agridata[[#This Row],[Input_Cost_NGN]]</f>
        <v>258011</v>
      </c>
    </row>
    <row r="138" spans="1:27" x14ac:dyDescent="0.35">
      <c r="A138" t="s">
        <v>153</v>
      </c>
      <c r="B138" t="s">
        <v>1473</v>
      </c>
      <c r="C138" t="s">
        <v>1497</v>
      </c>
      <c r="D138">
        <v>2021</v>
      </c>
      <c r="E138" t="s">
        <v>1501</v>
      </c>
      <c r="F138" t="s">
        <v>1509</v>
      </c>
      <c r="G138">
        <v>3.39</v>
      </c>
      <c r="H138">
        <v>35736</v>
      </c>
      <c r="I138">
        <v>29378</v>
      </c>
      <c r="J138">
        <v>1.7</v>
      </c>
      <c r="K138" t="s">
        <v>1511</v>
      </c>
      <c r="L138">
        <v>0.46</v>
      </c>
      <c r="M138" t="s">
        <v>1518</v>
      </c>
      <c r="N138" s="13">
        <v>216</v>
      </c>
      <c r="O138">
        <v>4</v>
      </c>
      <c r="P138" s="11">
        <f>Agridata[[#This Row],[Storage_Loss_%]]/100</f>
        <v>0.1779</v>
      </c>
      <c r="Q138" s="7">
        <v>17.79</v>
      </c>
      <c r="R138" s="13">
        <v>84290</v>
      </c>
      <c r="S138">
        <v>355</v>
      </c>
      <c r="T138" t="s">
        <v>1520</v>
      </c>
      <c r="U138" t="s">
        <v>1522</v>
      </c>
      <c r="V138" s="13">
        <v>10240393</v>
      </c>
      <c r="W138" s="7">
        <f>(Agridata[[#This Row],[Profit_After_Storage_Loss]]/Agridata[[#This Row],[Total_Revenue]])*100</f>
        <v>81.538843229375672</v>
      </c>
      <c r="X138">
        <f>(1-Agridata[[#This Row],[Transport_Cost_NGN]]/(Agridata[[#This Row],[Input_Cost_NGN]]+Agridata[[#This Row],[Final_Profit_NGN]]))*100</f>
        <v>99.997907926083542</v>
      </c>
      <c r="Y138" s="13">
        <f>Agridata[[#This Row],[Final_Profit_NGN]]*Agridata[[#This Row],[Storage_Loss_%]]</f>
        <v>182176591.47</v>
      </c>
      <c r="Z138" s="13">
        <f>Agridata[[#This Row],[Final_Profit_NGN]] * (1-Agridata[[#This Row],[Storage_Loss_%]]/100)</f>
        <v>8418627.0853000004</v>
      </c>
      <c r="AA138" s="13">
        <f>Agridata[[#This Row],[Final_Profit_NGN]]+Agridata[[#This Row],[Input_Cost_NGN]]</f>
        <v>10324683</v>
      </c>
    </row>
    <row r="139" spans="1:27" x14ac:dyDescent="0.35">
      <c r="A139" t="s">
        <v>154</v>
      </c>
      <c r="B139" t="s">
        <v>1472</v>
      </c>
      <c r="C139" t="s">
        <v>1487</v>
      </c>
      <c r="D139">
        <v>2024</v>
      </c>
      <c r="E139" t="s">
        <v>1501</v>
      </c>
      <c r="F139" t="s">
        <v>1510</v>
      </c>
      <c r="G139">
        <v>2.0699999999999998</v>
      </c>
      <c r="H139">
        <v>41719</v>
      </c>
      <c r="I139">
        <v>29424</v>
      </c>
      <c r="J139">
        <v>4.5999999999999996</v>
      </c>
      <c r="K139" t="s">
        <v>1515</v>
      </c>
      <c r="L139">
        <v>1.23</v>
      </c>
      <c r="M139" t="s">
        <v>1516</v>
      </c>
      <c r="N139" s="13">
        <v>1067</v>
      </c>
      <c r="O139">
        <v>2</v>
      </c>
      <c r="P139" s="11">
        <f>Agridata[[#This Row],[Storage_Loss_%]]/100</f>
        <v>0.29469999999999996</v>
      </c>
      <c r="Q139" s="7">
        <v>29.47</v>
      </c>
      <c r="R139" s="13">
        <v>40064</v>
      </c>
      <c r="S139">
        <v>415</v>
      </c>
      <c r="T139" t="s">
        <v>1521</v>
      </c>
      <c r="U139" t="s">
        <v>1522</v>
      </c>
      <c r="V139" s="13">
        <v>12047720</v>
      </c>
      <c r="W139" s="7">
        <f>(Agridata[[#This Row],[Profit_After_Storage_Loss]]/Agridata[[#This Row],[Total_Revenue]])*100</f>
        <v>70.296233916820498</v>
      </c>
      <c r="X139">
        <f>(1-Agridata[[#This Row],[Transport_Cost_NGN]]/(Agridata[[#This Row],[Input_Cost_NGN]]+Agridata[[#This Row],[Final_Profit_NGN]]))*100</f>
        <v>99.991172906464911</v>
      </c>
      <c r="Y139" s="13">
        <f>Agridata[[#This Row],[Final_Profit_NGN]]*Agridata[[#This Row],[Storage_Loss_%]]</f>
        <v>355046308.39999998</v>
      </c>
      <c r="Z139" s="13">
        <f>Agridata[[#This Row],[Final_Profit_NGN]] * (1-Agridata[[#This Row],[Storage_Loss_%]]/100)</f>
        <v>8497256.9160000011</v>
      </c>
      <c r="AA139" s="13">
        <f>Agridata[[#This Row],[Final_Profit_NGN]]+Agridata[[#This Row],[Input_Cost_NGN]]</f>
        <v>12087784</v>
      </c>
    </row>
    <row r="140" spans="1:27" x14ac:dyDescent="0.35">
      <c r="A140" t="s">
        <v>155</v>
      </c>
      <c r="B140" t="s">
        <v>1470</v>
      </c>
      <c r="C140" t="s">
        <v>1475</v>
      </c>
      <c r="D140">
        <v>2023</v>
      </c>
      <c r="E140" t="s">
        <v>1501</v>
      </c>
      <c r="F140" t="s">
        <v>1506</v>
      </c>
      <c r="G140">
        <v>0.23</v>
      </c>
      <c r="H140">
        <v>563</v>
      </c>
      <c r="I140">
        <v>370</v>
      </c>
      <c r="J140">
        <v>6</v>
      </c>
      <c r="K140" t="s">
        <v>1513</v>
      </c>
      <c r="L140">
        <v>1.18</v>
      </c>
      <c r="M140" t="s">
        <v>1516</v>
      </c>
      <c r="N140" s="13">
        <v>237</v>
      </c>
      <c r="O140">
        <v>30</v>
      </c>
      <c r="P140" s="11">
        <f>Agridata[[#This Row],[Storage_Loss_%]]/100</f>
        <v>0.34200000000000003</v>
      </c>
      <c r="Q140" s="7">
        <v>34.200000000000003</v>
      </c>
      <c r="R140" s="13">
        <v>4279</v>
      </c>
      <c r="S140">
        <v>324</v>
      </c>
      <c r="T140" t="s">
        <v>1520</v>
      </c>
      <c r="U140" t="s">
        <v>1523</v>
      </c>
      <c r="V140" s="13">
        <v>114166</v>
      </c>
      <c r="W140" s="7">
        <f>(Agridata[[#This Row],[Profit_After_Storage_Loss]]/Agridata[[#This Row],[Total_Revenue]])*100</f>
        <v>63.42287812908944</v>
      </c>
      <c r="X140">
        <f>(1-Agridata[[#This Row],[Transport_Cost_NGN]]/(Agridata[[#This Row],[Input_Cost_NGN]]+Agridata[[#This Row],[Final_Profit_NGN]]))*100</f>
        <v>99.799907129891508</v>
      </c>
      <c r="Y140" s="13">
        <f>Agridata[[#This Row],[Final_Profit_NGN]]*Agridata[[#This Row],[Storage_Loss_%]]</f>
        <v>3904477.2</v>
      </c>
      <c r="Z140" s="13">
        <f>Agridata[[#This Row],[Final_Profit_NGN]] * (1-Agridata[[#This Row],[Storage_Loss_%]]/100)</f>
        <v>75121.227999999988</v>
      </c>
      <c r="AA140" s="13">
        <f>Agridata[[#This Row],[Final_Profit_NGN]]+Agridata[[#This Row],[Input_Cost_NGN]]</f>
        <v>118445</v>
      </c>
    </row>
    <row r="141" spans="1:27" x14ac:dyDescent="0.35">
      <c r="A141" t="s">
        <v>156</v>
      </c>
      <c r="B141" t="s">
        <v>1469</v>
      </c>
      <c r="C141" t="s">
        <v>1474</v>
      </c>
      <c r="D141">
        <v>2022</v>
      </c>
      <c r="E141" t="s">
        <v>1502</v>
      </c>
      <c r="F141" t="s">
        <v>1506</v>
      </c>
      <c r="G141">
        <v>1.93</v>
      </c>
      <c r="H141">
        <v>3813</v>
      </c>
      <c r="I141">
        <v>3074</v>
      </c>
      <c r="J141">
        <v>1</v>
      </c>
      <c r="K141" t="s">
        <v>1513</v>
      </c>
      <c r="L141">
        <v>1.05</v>
      </c>
      <c r="M141" t="s">
        <v>1517</v>
      </c>
      <c r="N141" s="13">
        <v>200</v>
      </c>
      <c r="O141">
        <v>14</v>
      </c>
      <c r="P141" s="11">
        <f>Agridata[[#This Row],[Storage_Loss_%]]/100</f>
        <v>0.19370000000000001</v>
      </c>
      <c r="Q141" s="7">
        <v>19.37</v>
      </c>
      <c r="R141" s="13">
        <v>37890</v>
      </c>
      <c r="S141">
        <v>307</v>
      </c>
      <c r="T141" t="s">
        <v>1521</v>
      </c>
      <c r="U141" t="s">
        <v>1522</v>
      </c>
      <c r="V141" s="13">
        <v>896191</v>
      </c>
      <c r="W141" s="7">
        <f>(Agridata[[#This Row],[Profit_After_Storage_Loss]]/Agridata[[#This Row],[Total_Revenue]])*100</f>
        <v>77.359330004571333</v>
      </c>
      <c r="X141">
        <f>(1-Agridata[[#This Row],[Transport_Cost_NGN]]/(Agridata[[#This Row],[Input_Cost_NGN]]+Agridata[[#This Row],[Final_Profit_NGN]]))*100</f>
        <v>99.978588580647724</v>
      </c>
      <c r="Y141" s="13">
        <f>Agridata[[#This Row],[Final_Profit_NGN]]*Agridata[[#This Row],[Storage_Loss_%]]</f>
        <v>17359219.670000002</v>
      </c>
      <c r="Z141" s="13">
        <f>Agridata[[#This Row],[Final_Profit_NGN]] * (1-Agridata[[#This Row],[Storage_Loss_%]]/100)</f>
        <v>722598.80330000003</v>
      </c>
      <c r="AA141" s="13">
        <f>Agridata[[#This Row],[Final_Profit_NGN]]+Agridata[[#This Row],[Input_Cost_NGN]]</f>
        <v>934081</v>
      </c>
    </row>
    <row r="142" spans="1:27" x14ac:dyDescent="0.35">
      <c r="A142" t="s">
        <v>157</v>
      </c>
      <c r="B142" t="s">
        <v>1472</v>
      </c>
      <c r="C142" t="s">
        <v>1478</v>
      </c>
      <c r="D142">
        <v>2023</v>
      </c>
      <c r="E142" t="s">
        <v>1501</v>
      </c>
      <c r="F142" t="s">
        <v>1504</v>
      </c>
      <c r="G142">
        <v>0.53</v>
      </c>
      <c r="H142">
        <v>4640</v>
      </c>
      <c r="I142">
        <v>3819</v>
      </c>
      <c r="J142">
        <v>18.899999999999999</v>
      </c>
      <c r="K142" t="s">
        <v>1514</v>
      </c>
      <c r="L142">
        <v>1.52</v>
      </c>
      <c r="M142" t="s">
        <v>1518</v>
      </c>
      <c r="N142" s="13">
        <v>2909</v>
      </c>
      <c r="O142">
        <v>2</v>
      </c>
      <c r="P142" s="11">
        <f>Agridata[[#This Row],[Storage_Loss_%]]/100</f>
        <v>0.1769</v>
      </c>
      <c r="Q142" s="7">
        <v>17.690000000000001</v>
      </c>
      <c r="R142" s="13">
        <v>12715</v>
      </c>
      <c r="S142">
        <v>302</v>
      </c>
      <c r="T142" t="s">
        <v>1520</v>
      </c>
      <c r="U142" t="s">
        <v>1522</v>
      </c>
      <c r="V142" s="13">
        <v>1126181</v>
      </c>
      <c r="W142" s="7">
        <f>(Agridata[[#This Row],[Profit_After_Storage_Loss]]/Agridata[[#This Row],[Total_Revenue]])*100</f>
        <v>81.391064776766271</v>
      </c>
      <c r="X142">
        <f>(1-Agridata[[#This Row],[Transport_Cost_NGN]]/(Agridata[[#This Row],[Input_Cost_NGN]]+Agridata[[#This Row],[Final_Profit_NGN]]))*100</f>
        <v>99.74457720459111</v>
      </c>
      <c r="Y142" s="13">
        <f>Agridata[[#This Row],[Final_Profit_NGN]]*Agridata[[#This Row],[Storage_Loss_%]]</f>
        <v>19922141.890000001</v>
      </c>
      <c r="Z142" s="13">
        <f>Agridata[[#This Row],[Final_Profit_NGN]] * (1-Agridata[[#This Row],[Storage_Loss_%]]/100)</f>
        <v>926959.58109999995</v>
      </c>
      <c r="AA142" s="13">
        <f>Agridata[[#This Row],[Final_Profit_NGN]]+Agridata[[#This Row],[Input_Cost_NGN]]</f>
        <v>1138896</v>
      </c>
    </row>
    <row r="143" spans="1:27" x14ac:dyDescent="0.35">
      <c r="A143" t="s">
        <v>158</v>
      </c>
      <c r="B143" t="s">
        <v>1473</v>
      </c>
      <c r="C143" t="s">
        <v>1497</v>
      </c>
      <c r="D143">
        <v>2024</v>
      </c>
      <c r="E143" t="s">
        <v>1501</v>
      </c>
      <c r="F143" t="s">
        <v>1509</v>
      </c>
      <c r="G143">
        <v>1.25</v>
      </c>
      <c r="H143">
        <v>14220</v>
      </c>
      <c r="I143">
        <v>11610</v>
      </c>
      <c r="J143">
        <v>12.4</v>
      </c>
      <c r="K143" t="s">
        <v>1512</v>
      </c>
      <c r="L143">
        <v>1.08</v>
      </c>
      <c r="M143" t="s">
        <v>1516</v>
      </c>
      <c r="N143" s="13">
        <v>2714</v>
      </c>
      <c r="O143">
        <v>1</v>
      </c>
      <c r="P143" s="11">
        <f>Agridata[[#This Row],[Storage_Loss_%]]/100</f>
        <v>0.18350000000000002</v>
      </c>
      <c r="Q143" s="7">
        <v>18.350000000000001</v>
      </c>
      <c r="R143" s="13">
        <v>36832</v>
      </c>
      <c r="S143">
        <v>411</v>
      </c>
      <c r="T143" t="s">
        <v>1519</v>
      </c>
      <c r="U143" t="s">
        <v>1522</v>
      </c>
      <c r="V143" s="13">
        <v>4684447</v>
      </c>
      <c r="W143" s="7">
        <f>(Agridata[[#This Row],[Profit_After_Storage_Loss]]/Agridata[[#This Row],[Total_Revenue]])*100</f>
        <v>81.013025824146396</v>
      </c>
      <c r="X143">
        <f>(1-Agridata[[#This Row],[Transport_Cost_NGN]]/(Agridata[[#This Row],[Input_Cost_NGN]]+Agridata[[#This Row],[Final_Profit_NGN]]))*100</f>
        <v>99.942515576817215</v>
      </c>
      <c r="Y143" s="13">
        <f>Agridata[[#This Row],[Final_Profit_NGN]]*Agridata[[#This Row],[Storage_Loss_%]]</f>
        <v>85959602.450000003</v>
      </c>
      <c r="Z143" s="13">
        <f>Agridata[[#This Row],[Final_Profit_NGN]] * (1-Agridata[[#This Row],[Storage_Loss_%]]/100)</f>
        <v>3824850.9755000002</v>
      </c>
      <c r="AA143" s="13">
        <f>Agridata[[#This Row],[Final_Profit_NGN]]+Agridata[[#This Row],[Input_Cost_NGN]]</f>
        <v>4721279</v>
      </c>
    </row>
    <row r="144" spans="1:27" x14ac:dyDescent="0.35">
      <c r="A144" t="s">
        <v>159</v>
      </c>
      <c r="B144" t="s">
        <v>1470</v>
      </c>
      <c r="C144" t="s">
        <v>1482</v>
      </c>
      <c r="D144">
        <v>2021</v>
      </c>
      <c r="E144" t="s">
        <v>1501</v>
      </c>
      <c r="F144" t="s">
        <v>1507</v>
      </c>
      <c r="G144">
        <v>2.35</v>
      </c>
      <c r="H144">
        <v>6461</v>
      </c>
      <c r="I144">
        <v>2584</v>
      </c>
      <c r="J144">
        <v>32.6</v>
      </c>
      <c r="K144" t="s">
        <v>1512</v>
      </c>
      <c r="L144">
        <v>2.36</v>
      </c>
      <c r="M144" t="s">
        <v>1517</v>
      </c>
      <c r="N144" s="13">
        <v>9793</v>
      </c>
      <c r="O144">
        <v>60</v>
      </c>
      <c r="P144" s="11">
        <f>Agridata[[#This Row],[Storage_Loss_%]]/100</f>
        <v>0.6</v>
      </c>
      <c r="Q144" s="7">
        <v>60</v>
      </c>
      <c r="R144" s="13">
        <v>33318</v>
      </c>
      <c r="S144">
        <v>194</v>
      </c>
      <c r="T144" t="s">
        <v>1520</v>
      </c>
      <c r="U144" t="s">
        <v>1522</v>
      </c>
      <c r="V144" s="13">
        <v>453173</v>
      </c>
      <c r="W144" s="7">
        <f>(Agridata[[#This Row],[Profit_After_Storage_Loss]]/Agridata[[#This Row],[Total_Revenue]])*100</f>
        <v>37.260545416050867</v>
      </c>
      <c r="X144">
        <f>(1-Agridata[[#This Row],[Transport_Cost_NGN]]/(Agridata[[#This Row],[Input_Cost_NGN]]+Agridata[[#This Row],[Final_Profit_NGN]]))*100</f>
        <v>97.98701312048938</v>
      </c>
      <c r="Y144" s="13">
        <f>Agridata[[#This Row],[Final_Profit_NGN]]*Agridata[[#This Row],[Storage_Loss_%]]</f>
        <v>27190380</v>
      </c>
      <c r="Z144" s="13">
        <f>Agridata[[#This Row],[Final_Profit_NGN]] * (1-Agridata[[#This Row],[Storage_Loss_%]]/100)</f>
        <v>181269.2</v>
      </c>
      <c r="AA144" s="13">
        <f>Agridata[[#This Row],[Final_Profit_NGN]]+Agridata[[#This Row],[Input_Cost_NGN]]</f>
        <v>486491</v>
      </c>
    </row>
    <row r="145" spans="1:27" x14ac:dyDescent="0.35">
      <c r="A145" t="s">
        <v>160</v>
      </c>
      <c r="B145" t="s">
        <v>1473</v>
      </c>
      <c r="C145" t="s">
        <v>1484</v>
      </c>
      <c r="D145">
        <v>2023</v>
      </c>
      <c r="E145" t="s">
        <v>1501</v>
      </c>
      <c r="F145" t="s">
        <v>1506</v>
      </c>
      <c r="G145">
        <v>4.88</v>
      </c>
      <c r="H145">
        <v>12792</v>
      </c>
      <c r="I145">
        <v>11021</v>
      </c>
      <c r="J145">
        <v>20.100000000000001</v>
      </c>
      <c r="K145" t="s">
        <v>1513</v>
      </c>
      <c r="L145">
        <v>1.08</v>
      </c>
      <c r="M145" t="s">
        <v>1518</v>
      </c>
      <c r="N145" s="13">
        <v>772</v>
      </c>
      <c r="O145">
        <v>7</v>
      </c>
      <c r="P145" s="11">
        <f>Agridata[[#This Row],[Storage_Loss_%]]/100</f>
        <v>0.1384</v>
      </c>
      <c r="Q145" s="7">
        <v>13.84</v>
      </c>
      <c r="R145" s="13">
        <v>111549</v>
      </c>
      <c r="S145">
        <v>393</v>
      </c>
      <c r="T145" t="s">
        <v>1520</v>
      </c>
      <c r="U145" t="s">
        <v>1523</v>
      </c>
      <c r="V145" s="13">
        <v>4175620</v>
      </c>
      <c r="W145" s="7">
        <f>(Agridata[[#This Row],[Profit_After_Storage_Loss]]/Agridata[[#This Row],[Total_Revenue]])*100</f>
        <v>83.918179852485409</v>
      </c>
      <c r="X145">
        <f>(1-Agridata[[#This Row],[Transport_Cost_NGN]]/(Agridata[[#This Row],[Input_Cost_NGN]]+Agridata[[#This Row],[Final_Profit_NGN]]))*100</f>
        <v>99.981992778917743</v>
      </c>
      <c r="Y145" s="13">
        <f>Agridata[[#This Row],[Final_Profit_NGN]]*Agridata[[#This Row],[Storage_Loss_%]]</f>
        <v>57790580.799999997</v>
      </c>
      <c r="Z145" s="13">
        <f>Agridata[[#This Row],[Final_Profit_NGN]] * (1-Agridata[[#This Row],[Storage_Loss_%]]/100)</f>
        <v>3597714.1920000003</v>
      </c>
      <c r="AA145" s="13">
        <f>Agridata[[#This Row],[Final_Profit_NGN]]+Agridata[[#This Row],[Input_Cost_NGN]]</f>
        <v>4287169</v>
      </c>
    </row>
    <row r="146" spans="1:27" x14ac:dyDescent="0.35">
      <c r="A146" t="s">
        <v>161</v>
      </c>
      <c r="B146" t="s">
        <v>1472</v>
      </c>
      <c r="C146" t="s">
        <v>1478</v>
      </c>
      <c r="D146">
        <v>2023</v>
      </c>
      <c r="E146" t="s">
        <v>1502</v>
      </c>
      <c r="F146" t="s">
        <v>1507</v>
      </c>
      <c r="G146">
        <v>6.57</v>
      </c>
      <c r="H146">
        <v>16666</v>
      </c>
      <c r="I146">
        <v>6666</v>
      </c>
      <c r="J146">
        <v>6.6</v>
      </c>
      <c r="K146" t="s">
        <v>1513</v>
      </c>
      <c r="L146">
        <v>1.63</v>
      </c>
      <c r="M146" t="s">
        <v>1518</v>
      </c>
      <c r="N146" s="13">
        <v>253</v>
      </c>
      <c r="O146">
        <v>60</v>
      </c>
      <c r="P146" s="11">
        <f>Agridata[[#This Row],[Storage_Loss_%]]/100</f>
        <v>0.6</v>
      </c>
      <c r="Q146" s="7">
        <v>60</v>
      </c>
      <c r="R146" s="13">
        <v>107575</v>
      </c>
      <c r="S146">
        <v>261</v>
      </c>
      <c r="T146" t="s">
        <v>1520</v>
      </c>
      <c r="U146" t="s">
        <v>1522</v>
      </c>
      <c r="V146" s="13">
        <v>1614600</v>
      </c>
      <c r="W146" s="7">
        <f>(Agridata[[#This Row],[Profit_After_Storage_Loss]]/Agridata[[#This Row],[Total_Revenue]])*100</f>
        <v>37.501415361388943</v>
      </c>
      <c r="X146">
        <f>(1-Agridata[[#This Row],[Transport_Cost_NGN]]/(Agridata[[#This Row],[Input_Cost_NGN]]+Agridata[[#This Row],[Final_Profit_NGN]]))*100</f>
        <v>99.985309274609151</v>
      </c>
      <c r="Y146" s="13">
        <f>Agridata[[#This Row],[Final_Profit_NGN]]*Agridata[[#This Row],[Storage_Loss_%]]</f>
        <v>96876000</v>
      </c>
      <c r="Z146" s="13">
        <f>Agridata[[#This Row],[Final_Profit_NGN]] * (1-Agridata[[#This Row],[Storage_Loss_%]]/100)</f>
        <v>645840</v>
      </c>
      <c r="AA146" s="13">
        <f>Agridata[[#This Row],[Final_Profit_NGN]]+Agridata[[#This Row],[Input_Cost_NGN]]</f>
        <v>1722175</v>
      </c>
    </row>
    <row r="147" spans="1:27" x14ac:dyDescent="0.35">
      <c r="A147" t="s">
        <v>162</v>
      </c>
      <c r="B147" t="s">
        <v>1473</v>
      </c>
      <c r="C147" t="s">
        <v>1484</v>
      </c>
      <c r="D147">
        <v>2025</v>
      </c>
      <c r="E147" t="s">
        <v>1501</v>
      </c>
      <c r="F147" t="s">
        <v>1503</v>
      </c>
      <c r="G147">
        <v>1.57</v>
      </c>
      <c r="H147">
        <v>18351</v>
      </c>
      <c r="I147">
        <v>11469</v>
      </c>
      <c r="J147">
        <v>14</v>
      </c>
      <c r="K147" t="s">
        <v>1512</v>
      </c>
      <c r="L147">
        <v>1.31</v>
      </c>
      <c r="M147" t="s">
        <v>1516</v>
      </c>
      <c r="N147" s="13">
        <v>2942</v>
      </c>
      <c r="O147">
        <v>30</v>
      </c>
      <c r="P147" s="11">
        <f>Agridata[[#This Row],[Storage_Loss_%]]/100</f>
        <v>0.375</v>
      </c>
      <c r="Q147" s="7">
        <v>37.5</v>
      </c>
      <c r="R147" s="13">
        <v>22918</v>
      </c>
      <c r="S147">
        <v>305</v>
      </c>
      <c r="T147" t="s">
        <v>1520</v>
      </c>
      <c r="U147" t="s">
        <v>1523</v>
      </c>
      <c r="V147" s="13">
        <v>3437205</v>
      </c>
      <c r="W147" s="7">
        <f>(Agridata[[#This Row],[Profit_After_Storage_Loss]]/Agridata[[#This Row],[Total_Revenue]])*100</f>
        <v>62.086033502277225</v>
      </c>
      <c r="X147">
        <f>(1-Agridata[[#This Row],[Transport_Cost_NGN]]/(Agridata[[#This Row],[Input_Cost_NGN]]+Agridata[[#This Row],[Final_Profit_NGN]]))*100</f>
        <v>99.914974120862183</v>
      </c>
      <c r="Y147" s="13">
        <f>Agridata[[#This Row],[Final_Profit_NGN]]*Agridata[[#This Row],[Storage_Loss_%]]</f>
        <v>128895187.5</v>
      </c>
      <c r="Z147" s="13">
        <f>Agridata[[#This Row],[Final_Profit_NGN]] * (1-Agridata[[#This Row],[Storage_Loss_%]]/100)</f>
        <v>2148253.125</v>
      </c>
      <c r="AA147" s="13">
        <f>Agridata[[#This Row],[Final_Profit_NGN]]+Agridata[[#This Row],[Input_Cost_NGN]]</f>
        <v>3460123</v>
      </c>
    </row>
    <row r="148" spans="1:27" x14ac:dyDescent="0.35">
      <c r="A148" t="s">
        <v>163</v>
      </c>
      <c r="B148" t="s">
        <v>1473</v>
      </c>
      <c r="C148" t="s">
        <v>1496</v>
      </c>
      <c r="D148">
        <v>2022</v>
      </c>
      <c r="E148" t="s">
        <v>1501</v>
      </c>
      <c r="F148" t="s">
        <v>1507</v>
      </c>
      <c r="G148">
        <v>2.17</v>
      </c>
      <c r="H148">
        <v>5874</v>
      </c>
      <c r="I148">
        <v>4571</v>
      </c>
      <c r="J148">
        <v>1</v>
      </c>
      <c r="K148" t="s">
        <v>1513</v>
      </c>
      <c r="L148">
        <v>0.12</v>
      </c>
      <c r="M148" t="s">
        <v>1516</v>
      </c>
      <c r="N148" s="13">
        <v>200</v>
      </c>
      <c r="O148">
        <v>14</v>
      </c>
      <c r="P148" s="11">
        <f>Agridata[[#This Row],[Storage_Loss_%]]/100</f>
        <v>0.22170000000000001</v>
      </c>
      <c r="Q148" s="7">
        <v>22.17</v>
      </c>
      <c r="R148" s="13">
        <v>46692</v>
      </c>
      <c r="S148">
        <v>202</v>
      </c>
      <c r="T148" t="s">
        <v>1520</v>
      </c>
      <c r="U148" t="s">
        <v>1522</v>
      </c>
      <c r="V148" s="13">
        <v>867217</v>
      </c>
      <c r="W148" s="7">
        <f>(Agridata[[#This Row],[Profit_After_Storage_Loss]]/Agridata[[#This Row],[Total_Revenue]])*100</f>
        <v>73.853632155936737</v>
      </c>
      <c r="X148">
        <f>(1-Agridata[[#This Row],[Transport_Cost_NGN]]/(Agridata[[#This Row],[Input_Cost_NGN]]+Agridata[[#This Row],[Final_Profit_NGN]]))*100</f>
        <v>99.978115983101162</v>
      </c>
      <c r="Y148" s="13">
        <f>Agridata[[#This Row],[Final_Profit_NGN]]*Agridata[[#This Row],[Storage_Loss_%]]</f>
        <v>19226200.890000001</v>
      </c>
      <c r="Z148" s="13">
        <f>Agridata[[#This Row],[Final_Profit_NGN]] * (1-Agridata[[#This Row],[Storage_Loss_%]]/100)</f>
        <v>674954.99109999998</v>
      </c>
      <c r="AA148" s="13">
        <f>Agridata[[#This Row],[Final_Profit_NGN]]+Agridata[[#This Row],[Input_Cost_NGN]]</f>
        <v>913909</v>
      </c>
    </row>
    <row r="149" spans="1:27" x14ac:dyDescent="0.35">
      <c r="A149" t="s">
        <v>164</v>
      </c>
      <c r="B149" t="s">
        <v>1470</v>
      </c>
      <c r="C149" t="s">
        <v>1485</v>
      </c>
      <c r="D149">
        <v>2022</v>
      </c>
      <c r="E149" t="s">
        <v>1501</v>
      </c>
      <c r="F149" t="s">
        <v>1503</v>
      </c>
      <c r="G149">
        <v>3.69</v>
      </c>
      <c r="H149">
        <v>23893</v>
      </c>
      <c r="I149">
        <v>14832</v>
      </c>
      <c r="J149">
        <v>8.4</v>
      </c>
      <c r="K149" t="s">
        <v>1513</v>
      </c>
      <c r="L149">
        <v>0.3</v>
      </c>
      <c r="M149" t="s">
        <v>1516</v>
      </c>
      <c r="N149" s="13">
        <v>349</v>
      </c>
      <c r="O149">
        <v>30</v>
      </c>
      <c r="P149" s="11">
        <f>Agridata[[#This Row],[Storage_Loss_%]]/100</f>
        <v>0.37920000000000004</v>
      </c>
      <c r="Q149" s="7">
        <v>37.92</v>
      </c>
      <c r="R149" s="13">
        <v>35621</v>
      </c>
      <c r="S149">
        <v>256</v>
      </c>
      <c r="T149" t="s">
        <v>1520</v>
      </c>
      <c r="U149" t="s">
        <v>1522</v>
      </c>
      <c r="V149" s="13">
        <v>3723053</v>
      </c>
      <c r="W149" s="7">
        <f>(Agridata[[#This Row],[Profit_After_Storage_Loss]]/Agridata[[#This Row],[Total_Revenue]])*100</f>
        <v>61.49166707195144</v>
      </c>
      <c r="X149">
        <f>(1-Agridata[[#This Row],[Transport_Cost_NGN]]/(Agridata[[#This Row],[Input_Cost_NGN]]+Agridata[[#This Row],[Final_Profit_NGN]]))*100</f>
        <v>99.990714810595435</v>
      </c>
      <c r="Y149" s="13">
        <f>Agridata[[#This Row],[Final_Profit_NGN]]*Agridata[[#This Row],[Storage_Loss_%]]</f>
        <v>141178169.76000002</v>
      </c>
      <c r="Z149" s="13">
        <f>Agridata[[#This Row],[Final_Profit_NGN]] * (1-Agridata[[#This Row],[Storage_Loss_%]]/100)</f>
        <v>2311271.3023999999</v>
      </c>
      <c r="AA149" s="13">
        <f>Agridata[[#This Row],[Final_Profit_NGN]]+Agridata[[#This Row],[Input_Cost_NGN]]</f>
        <v>3758674</v>
      </c>
    </row>
    <row r="150" spans="1:27" x14ac:dyDescent="0.35">
      <c r="A150" t="s">
        <v>165</v>
      </c>
      <c r="B150" t="s">
        <v>1472</v>
      </c>
      <c r="C150" t="s">
        <v>1479</v>
      </c>
      <c r="D150">
        <v>2023</v>
      </c>
      <c r="E150" t="s">
        <v>1501</v>
      </c>
      <c r="F150" t="s">
        <v>1507</v>
      </c>
      <c r="G150">
        <v>0.47</v>
      </c>
      <c r="H150">
        <v>1362</v>
      </c>
      <c r="I150">
        <v>1120</v>
      </c>
      <c r="J150">
        <v>9.3000000000000007</v>
      </c>
      <c r="K150" t="s">
        <v>1513</v>
      </c>
      <c r="L150">
        <v>0.99</v>
      </c>
      <c r="M150" t="s">
        <v>1517</v>
      </c>
      <c r="N150" s="13">
        <v>411</v>
      </c>
      <c r="O150">
        <v>7</v>
      </c>
      <c r="P150" s="11">
        <f>Agridata[[#This Row],[Storage_Loss_%]]/100</f>
        <v>0.17699999999999999</v>
      </c>
      <c r="Q150" s="7">
        <v>17.7</v>
      </c>
      <c r="R150" s="13">
        <v>6994</v>
      </c>
      <c r="S150">
        <v>243</v>
      </c>
      <c r="T150" t="s">
        <v>1520</v>
      </c>
      <c r="U150" t="s">
        <v>1523</v>
      </c>
      <c r="V150" s="13">
        <v>262034</v>
      </c>
      <c r="W150" s="7">
        <f>(Agridata[[#This Row],[Profit_After_Storage_Loss]]/Agridata[[#This Row],[Total_Revenue]])*100</f>
        <v>80.160422706930134</v>
      </c>
      <c r="X150">
        <f>(1-Agridata[[#This Row],[Transport_Cost_NGN]]/(Agridata[[#This Row],[Input_Cost_NGN]]+Agridata[[#This Row],[Final_Profit_NGN]]))*100</f>
        <v>99.847227797850039</v>
      </c>
      <c r="Y150" s="13">
        <f>Agridata[[#This Row],[Final_Profit_NGN]]*Agridata[[#This Row],[Storage_Loss_%]]</f>
        <v>4638001.8</v>
      </c>
      <c r="Z150" s="13">
        <f>Agridata[[#This Row],[Final_Profit_NGN]] * (1-Agridata[[#This Row],[Storage_Loss_%]]/100)</f>
        <v>215653.98199999999</v>
      </c>
      <c r="AA150" s="13">
        <f>Agridata[[#This Row],[Final_Profit_NGN]]+Agridata[[#This Row],[Input_Cost_NGN]]</f>
        <v>269028</v>
      </c>
    </row>
    <row r="151" spans="1:27" x14ac:dyDescent="0.35">
      <c r="A151" t="s">
        <v>166</v>
      </c>
      <c r="B151" t="s">
        <v>1469</v>
      </c>
      <c r="C151" t="s">
        <v>1480</v>
      </c>
      <c r="D151">
        <v>2022</v>
      </c>
      <c r="E151" t="s">
        <v>1501</v>
      </c>
      <c r="F151" t="s">
        <v>1503</v>
      </c>
      <c r="G151">
        <v>0.54</v>
      </c>
      <c r="H151">
        <v>3070</v>
      </c>
      <c r="I151">
        <v>2311</v>
      </c>
      <c r="J151">
        <v>74.7</v>
      </c>
      <c r="K151" t="s">
        <v>1512</v>
      </c>
      <c r="L151">
        <v>3.4</v>
      </c>
      <c r="M151" t="s">
        <v>1516</v>
      </c>
      <c r="N151" s="13">
        <v>13598</v>
      </c>
      <c r="O151">
        <v>14</v>
      </c>
      <c r="P151" s="11">
        <f>Agridata[[#This Row],[Storage_Loss_%]]/100</f>
        <v>0.24710000000000001</v>
      </c>
      <c r="Q151" s="7">
        <v>24.71</v>
      </c>
      <c r="R151" s="13">
        <v>9696</v>
      </c>
      <c r="S151">
        <v>251</v>
      </c>
      <c r="T151" t="s">
        <v>1521</v>
      </c>
      <c r="U151" t="s">
        <v>1522</v>
      </c>
      <c r="V151" s="13">
        <v>550967</v>
      </c>
      <c r="W151" s="7">
        <f>(Agridata[[#This Row],[Profit_After_Storage_Loss]]/Agridata[[#This Row],[Total_Revenue]])*100</f>
        <v>73.987948963994427</v>
      </c>
      <c r="X151">
        <f>(1-Agridata[[#This Row],[Transport_Cost_NGN]]/(Agridata[[#This Row],[Input_Cost_NGN]]+Agridata[[#This Row],[Final_Profit_NGN]]))*100</f>
        <v>97.574657146984904</v>
      </c>
      <c r="Y151" s="13">
        <f>Agridata[[#This Row],[Final_Profit_NGN]]*Agridata[[#This Row],[Storage_Loss_%]]</f>
        <v>13614394.57</v>
      </c>
      <c r="Z151" s="13">
        <f>Agridata[[#This Row],[Final_Profit_NGN]] * (1-Agridata[[#This Row],[Storage_Loss_%]]/100)</f>
        <v>414823.05430000002</v>
      </c>
      <c r="AA151" s="13">
        <f>Agridata[[#This Row],[Final_Profit_NGN]]+Agridata[[#This Row],[Input_Cost_NGN]]</f>
        <v>560663</v>
      </c>
    </row>
    <row r="152" spans="1:27" x14ac:dyDescent="0.35">
      <c r="A152" t="s">
        <v>167</v>
      </c>
      <c r="B152" t="s">
        <v>1469</v>
      </c>
      <c r="C152" t="s">
        <v>1474</v>
      </c>
      <c r="D152">
        <v>2022</v>
      </c>
      <c r="E152" t="s">
        <v>1501</v>
      </c>
      <c r="F152" t="s">
        <v>1503</v>
      </c>
      <c r="G152">
        <v>0.51</v>
      </c>
      <c r="H152">
        <v>3538</v>
      </c>
      <c r="I152">
        <v>2729</v>
      </c>
      <c r="J152">
        <v>48.8</v>
      </c>
      <c r="K152" t="s">
        <v>1513</v>
      </c>
      <c r="L152">
        <v>2.5299999999999998</v>
      </c>
      <c r="M152" t="s">
        <v>1516</v>
      </c>
      <c r="N152" s="13">
        <v>1716</v>
      </c>
      <c r="O152">
        <v>14</v>
      </c>
      <c r="P152" s="11">
        <f>Agridata[[#This Row],[Storage_Loss_%]]/100</f>
        <v>0.22850000000000001</v>
      </c>
      <c r="Q152" s="7">
        <v>22.85</v>
      </c>
      <c r="R152" s="13">
        <v>9452</v>
      </c>
      <c r="S152">
        <v>326</v>
      </c>
      <c r="T152" t="s">
        <v>1521</v>
      </c>
      <c r="U152" t="s">
        <v>1522</v>
      </c>
      <c r="V152" s="13">
        <v>869590</v>
      </c>
      <c r="W152" s="7">
        <f>(Agridata[[#This Row],[Profit_After_Storage_Loss]]/Agridata[[#This Row],[Total_Revenue]])*100</f>
        <v>76.320435769849439</v>
      </c>
      <c r="X152">
        <f>(1-Agridata[[#This Row],[Transport_Cost_NGN]]/(Agridata[[#This Row],[Input_Cost_NGN]]+Agridata[[#This Row],[Final_Profit_NGN]]))*100</f>
        <v>99.804787484557053</v>
      </c>
      <c r="Y152" s="13">
        <f>Agridata[[#This Row],[Final_Profit_NGN]]*Agridata[[#This Row],[Storage_Loss_%]]</f>
        <v>19870131.5</v>
      </c>
      <c r="Z152" s="13">
        <f>Agridata[[#This Row],[Final_Profit_NGN]] * (1-Agridata[[#This Row],[Storage_Loss_%]]/100)</f>
        <v>670888.68499999994</v>
      </c>
      <c r="AA152" s="13">
        <f>Agridata[[#This Row],[Final_Profit_NGN]]+Agridata[[#This Row],[Input_Cost_NGN]]</f>
        <v>879042</v>
      </c>
    </row>
    <row r="153" spans="1:27" x14ac:dyDescent="0.35">
      <c r="A153" t="s">
        <v>168</v>
      </c>
      <c r="B153" t="s">
        <v>1473</v>
      </c>
      <c r="C153" t="s">
        <v>1496</v>
      </c>
      <c r="D153">
        <v>2023</v>
      </c>
      <c r="E153" t="s">
        <v>1502</v>
      </c>
      <c r="F153" t="s">
        <v>1504</v>
      </c>
      <c r="G153">
        <v>0.37</v>
      </c>
      <c r="H153">
        <v>2920</v>
      </c>
      <c r="I153">
        <v>2214</v>
      </c>
      <c r="J153">
        <v>13.9</v>
      </c>
      <c r="K153" t="s">
        <v>1511</v>
      </c>
      <c r="L153">
        <v>0.74</v>
      </c>
      <c r="M153" t="s">
        <v>1516</v>
      </c>
      <c r="N153" s="13">
        <v>2141</v>
      </c>
      <c r="O153">
        <v>3</v>
      </c>
      <c r="P153" s="11">
        <f>Agridata[[#This Row],[Storage_Loss_%]]/100</f>
        <v>0.24170000000000003</v>
      </c>
      <c r="Q153" s="7">
        <v>24.17</v>
      </c>
      <c r="R153" s="13">
        <v>4395</v>
      </c>
      <c r="S153">
        <v>238</v>
      </c>
      <c r="T153" t="s">
        <v>1521</v>
      </c>
      <c r="U153" t="s">
        <v>1522</v>
      </c>
      <c r="V153" s="13">
        <v>515127</v>
      </c>
      <c r="W153" s="7">
        <f>(Agridata[[#This Row],[Profit_After_Storage_Loss]]/Agridata[[#This Row],[Total_Revenue]])*100</f>
        <v>75.188500987446147</v>
      </c>
      <c r="X153">
        <f>(1-Agridata[[#This Row],[Transport_Cost_NGN]]/(Agridata[[#This Row],[Input_Cost_NGN]]+Agridata[[#This Row],[Final_Profit_NGN]]))*100</f>
        <v>99.587890406951004</v>
      </c>
      <c r="Y153" s="13">
        <f>Agridata[[#This Row],[Final_Profit_NGN]]*Agridata[[#This Row],[Storage_Loss_%]]</f>
        <v>12450619.590000002</v>
      </c>
      <c r="Z153" s="13">
        <f>Agridata[[#This Row],[Final_Profit_NGN]] * (1-Agridata[[#This Row],[Storage_Loss_%]]/100)</f>
        <v>390620.80410000001</v>
      </c>
      <c r="AA153" s="13">
        <f>Agridata[[#This Row],[Final_Profit_NGN]]+Agridata[[#This Row],[Input_Cost_NGN]]</f>
        <v>519522</v>
      </c>
    </row>
    <row r="154" spans="1:27" x14ac:dyDescent="0.35">
      <c r="A154" t="s">
        <v>169</v>
      </c>
      <c r="B154" t="s">
        <v>1469</v>
      </c>
      <c r="C154" t="s">
        <v>1480</v>
      </c>
      <c r="D154">
        <v>2021</v>
      </c>
      <c r="E154" t="s">
        <v>1501</v>
      </c>
      <c r="F154" t="s">
        <v>1505</v>
      </c>
      <c r="G154">
        <v>3.34</v>
      </c>
      <c r="H154">
        <v>29187</v>
      </c>
      <c r="I154">
        <v>17637</v>
      </c>
      <c r="J154">
        <v>22.3</v>
      </c>
      <c r="K154" t="s">
        <v>1513</v>
      </c>
      <c r="L154">
        <v>1.89</v>
      </c>
      <c r="M154" t="s">
        <v>1518</v>
      </c>
      <c r="N154" s="13">
        <v>643</v>
      </c>
      <c r="O154">
        <v>30</v>
      </c>
      <c r="P154" s="11">
        <f>Agridata[[#This Row],[Storage_Loss_%]]/100</f>
        <v>0.3957</v>
      </c>
      <c r="Q154" s="7">
        <v>39.57</v>
      </c>
      <c r="R154" s="13">
        <v>29175</v>
      </c>
      <c r="S154">
        <v>69</v>
      </c>
      <c r="T154" t="s">
        <v>1520</v>
      </c>
      <c r="U154" t="s">
        <v>1523</v>
      </c>
      <c r="V154" s="13">
        <v>1174966</v>
      </c>
      <c r="W154" s="7">
        <f>(Agridata[[#This Row],[Profit_After_Storage_Loss]]/Agridata[[#This Row],[Total_Revenue]])*100</f>
        <v>58.965848168943666</v>
      </c>
      <c r="X154">
        <f>(1-Agridata[[#This Row],[Transport_Cost_NGN]]/(Agridata[[#This Row],[Input_Cost_NGN]]+Agridata[[#This Row],[Final_Profit_NGN]]))*100</f>
        <v>99.946600937930029</v>
      </c>
      <c r="Y154" s="13">
        <f>Agridata[[#This Row],[Final_Profit_NGN]]*Agridata[[#This Row],[Storage_Loss_%]]</f>
        <v>46493404.619999997</v>
      </c>
      <c r="Z154" s="13">
        <f>Agridata[[#This Row],[Final_Profit_NGN]] * (1-Agridata[[#This Row],[Storage_Loss_%]]/100)</f>
        <v>710031.95380000002</v>
      </c>
      <c r="AA154" s="13">
        <f>Agridata[[#This Row],[Final_Profit_NGN]]+Agridata[[#This Row],[Input_Cost_NGN]]</f>
        <v>1204141</v>
      </c>
    </row>
    <row r="155" spans="1:27" x14ac:dyDescent="0.35">
      <c r="A155" t="s">
        <v>170</v>
      </c>
      <c r="B155" t="s">
        <v>1472</v>
      </c>
      <c r="C155" t="s">
        <v>1487</v>
      </c>
      <c r="D155">
        <v>2023</v>
      </c>
      <c r="E155" t="s">
        <v>1501</v>
      </c>
      <c r="F155" t="s">
        <v>1506</v>
      </c>
      <c r="G155">
        <v>0.57999999999999996</v>
      </c>
      <c r="H155">
        <v>1536</v>
      </c>
      <c r="I155">
        <v>1028</v>
      </c>
      <c r="J155">
        <v>48.1</v>
      </c>
      <c r="K155" t="s">
        <v>1513</v>
      </c>
      <c r="L155">
        <v>1.75</v>
      </c>
      <c r="M155" t="s">
        <v>1518</v>
      </c>
      <c r="N155" s="13">
        <v>2244</v>
      </c>
      <c r="O155">
        <v>30</v>
      </c>
      <c r="P155" s="11">
        <f>Agridata[[#This Row],[Storage_Loss_%]]/100</f>
        <v>0.3306</v>
      </c>
      <c r="Q155" s="7">
        <v>33.06</v>
      </c>
      <c r="R155" s="13">
        <v>12644</v>
      </c>
      <c r="S155">
        <v>389</v>
      </c>
      <c r="T155" t="s">
        <v>1520</v>
      </c>
      <c r="U155" t="s">
        <v>1522</v>
      </c>
      <c r="V155" s="13">
        <v>381006</v>
      </c>
      <c r="W155" s="7">
        <f>(Agridata[[#This Row],[Profit_After_Storage_Loss]]/Agridata[[#This Row],[Total_Revenue]])*100</f>
        <v>64.789893661882374</v>
      </c>
      <c r="X155">
        <f>(1-Agridata[[#This Row],[Transport_Cost_NGN]]/(Agridata[[#This Row],[Input_Cost_NGN]]+Agridata[[#This Row],[Final_Profit_NGN]]))*100</f>
        <v>99.429950463609799</v>
      </c>
      <c r="Y155" s="13">
        <f>Agridata[[#This Row],[Final_Profit_NGN]]*Agridata[[#This Row],[Storage_Loss_%]]</f>
        <v>12596058.360000001</v>
      </c>
      <c r="Z155" s="13">
        <f>Agridata[[#This Row],[Final_Profit_NGN]] * (1-Agridata[[#This Row],[Storage_Loss_%]]/100)</f>
        <v>255045.41639999999</v>
      </c>
      <c r="AA155" s="13">
        <f>Agridata[[#This Row],[Final_Profit_NGN]]+Agridata[[#This Row],[Input_Cost_NGN]]</f>
        <v>393650</v>
      </c>
    </row>
    <row r="156" spans="1:27" x14ac:dyDescent="0.35">
      <c r="A156" t="s">
        <v>171</v>
      </c>
      <c r="B156" t="s">
        <v>1470</v>
      </c>
      <c r="C156" t="s">
        <v>1482</v>
      </c>
      <c r="D156">
        <v>2025</v>
      </c>
      <c r="E156" t="s">
        <v>1501</v>
      </c>
      <c r="F156" t="s">
        <v>1508</v>
      </c>
      <c r="G156">
        <v>1.02</v>
      </c>
      <c r="H156">
        <v>1399</v>
      </c>
      <c r="I156">
        <v>1082</v>
      </c>
      <c r="J156">
        <v>14.8</v>
      </c>
      <c r="K156" t="s">
        <v>1511</v>
      </c>
      <c r="L156">
        <v>1.79</v>
      </c>
      <c r="M156" t="s">
        <v>1517</v>
      </c>
      <c r="N156" s="13">
        <v>2666</v>
      </c>
      <c r="O156">
        <v>14</v>
      </c>
      <c r="P156" s="11">
        <f>Agridata[[#This Row],[Storage_Loss_%]]/100</f>
        <v>0.22589999999999999</v>
      </c>
      <c r="Q156" s="7">
        <v>22.59</v>
      </c>
      <c r="R156" s="13">
        <v>13969</v>
      </c>
      <c r="S156">
        <v>291</v>
      </c>
      <c r="T156" t="s">
        <v>1520</v>
      </c>
      <c r="U156" t="s">
        <v>1522</v>
      </c>
      <c r="V156" s="13">
        <v>295079</v>
      </c>
      <c r="W156" s="7">
        <f>(Agridata[[#This Row],[Profit_After_Storage_Loss]]/Agridata[[#This Row],[Total_Revenue]])*100</f>
        <v>73.911060385441743</v>
      </c>
      <c r="X156">
        <f>(1-Agridata[[#This Row],[Transport_Cost_NGN]]/(Agridata[[#This Row],[Input_Cost_NGN]]+Agridata[[#This Row],[Final_Profit_NGN]]))*100</f>
        <v>99.137350832233182</v>
      </c>
      <c r="Y156" s="13">
        <f>Agridata[[#This Row],[Final_Profit_NGN]]*Agridata[[#This Row],[Storage_Loss_%]]</f>
        <v>6665834.6100000003</v>
      </c>
      <c r="Z156" s="13">
        <f>Agridata[[#This Row],[Final_Profit_NGN]] * (1-Agridata[[#This Row],[Storage_Loss_%]]/100)</f>
        <v>228420.6539</v>
      </c>
      <c r="AA156" s="13">
        <f>Agridata[[#This Row],[Final_Profit_NGN]]+Agridata[[#This Row],[Input_Cost_NGN]]</f>
        <v>309048</v>
      </c>
    </row>
    <row r="157" spans="1:27" x14ac:dyDescent="0.35">
      <c r="A157" t="s">
        <v>172</v>
      </c>
      <c r="B157" t="s">
        <v>1471</v>
      </c>
      <c r="C157" t="s">
        <v>1492</v>
      </c>
      <c r="D157">
        <v>2024</v>
      </c>
      <c r="E157" t="s">
        <v>1501</v>
      </c>
      <c r="F157" t="s">
        <v>1505</v>
      </c>
      <c r="G157">
        <v>0.36</v>
      </c>
      <c r="H157">
        <v>4340</v>
      </c>
      <c r="I157">
        <v>3864</v>
      </c>
      <c r="J157">
        <v>17.5</v>
      </c>
      <c r="K157" t="s">
        <v>1512</v>
      </c>
      <c r="L157">
        <v>1.73</v>
      </c>
      <c r="M157" t="s">
        <v>1518</v>
      </c>
      <c r="N157" s="13">
        <v>3443</v>
      </c>
      <c r="O157">
        <v>3</v>
      </c>
      <c r="P157" s="11">
        <f>Agridata[[#This Row],[Storage_Loss_%]]/100</f>
        <v>0.10949999999999999</v>
      </c>
      <c r="Q157" s="7">
        <v>10.95</v>
      </c>
      <c r="R157" s="13">
        <v>3284</v>
      </c>
      <c r="S157">
        <v>94</v>
      </c>
      <c r="T157" t="s">
        <v>1520</v>
      </c>
      <c r="U157" t="s">
        <v>1522</v>
      </c>
      <c r="V157" s="13">
        <v>352857</v>
      </c>
      <c r="W157" s="7">
        <f>(Agridata[[#This Row],[Profit_After_Storage_Loss]]/Agridata[[#This Row],[Total_Revenue]])*100</f>
        <v>88.228863989262692</v>
      </c>
      <c r="X157">
        <f>(1-Agridata[[#This Row],[Transport_Cost_NGN]]/(Agridata[[#This Row],[Input_Cost_NGN]]+Agridata[[#This Row],[Final_Profit_NGN]]))*100</f>
        <v>99.033248067478894</v>
      </c>
      <c r="Y157" s="13">
        <f>Agridata[[#This Row],[Final_Profit_NGN]]*Agridata[[#This Row],[Storage_Loss_%]]</f>
        <v>3863784.15</v>
      </c>
      <c r="Z157" s="13">
        <f>Agridata[[#This Row],[Final_Profit_NGN]] * (1-Agridata[[#This Row],[Storage_Loss_%]]/100)</f>
        <v>314219.15850000002</v>
      </c>
      <c r="AA157" s="13">
        <f>Agridata[[#This Row],[Final_Profit_NGN]]+Agridata[[#This Row],[Input_Cost_NGN]]</f>
        <v>356141</v>
      </c>
    </row>
    <row r="158" spans="1:27" x14ac:dyDescent="0.35">
      <c r="A158" t="s">
        <v>173</v>
      </c>
      <c r="B158" t="s">
        <v>1469</v>
      </c>
      <c r="C158" t="s">
        <v>1480</v>
      </c>
      <c r="D158">
        <v>2024</v>
      </c>
      <c r="E158" t="s">
        <v>1501</v>
      </c>
      <c r="F158" t="s">
        <v>1507</v>
      </c>
      <c r="G158">
        <v>2.48</v>
      </c>
      <c r="H158">
        <v>5115</v>
      </c>
      <c r="I158">
        <v>4359</v>
      </c>
      <c r="J158">
        <v>26.4</v>
      </c>
      <c r="K158" t="s">
        <v>1512</v>
      </c>
      <c r="L158">
        <v>1.91</v>
      </c>
      <c r="M158" t="s">
        <v>1516</v>
      </c>
      <c r="N158" s="13">
        <v>4517</v>
      </c>
      <c r="O158">
        <v>7</v>
      </c>
      <c r="P158" s="11">
        <f>Agridata[[#This Row],[Storage_Loss_%]]/100</f>
        <v>0.1477</v>
      </c>
      <c r="Q158" s="7">
        <v>14.77</v>
      </c>
      <c r="R158" s="13">
        <v>42392</v>
      </c>
      <c r="S158">
        <v>221</v>
      </c>
      <c r="T158" t="s">
        <v>1520</v>
      </c>
      <c r="U158" t="s">
        <v>1522</v>
      </c>
      <c r="V158" s="13">
        <v>906797</v>
      </c>
      <c r="W158" s="7">
        <f>(Agridata[[#This Row],[Profit_After_Storage_Loss]]/Agridata[[#This Row],[Total_Revenue]])*100</f>
        <v>81.423518719664898</v>
      </c>
      <c r="X158">
        <f>(1-Agridata[[#This Row],[Transport_Cost_NGN]]/(Agridata[[#This Row],[Input_Cost_NGN]]+Agridata[[#This Row],[Final_Profit_NGN]]))*100</f>
        <v>99.524120064602513</v>
      </c>
      <c r="Y158" s="13">
        <f>Agridata[[#This Row],[Final_Profit_NGN]]*Agridata[[#This Row],[Storage_Loss_%]]</f>
        <v>13393391.689999999</v>
      </c>
      <c r="Z158" s="13">
        <f>Agridata[[#This Row],[Final_Profit_NGN]] * (1-Agridata[[#This Row],[Storage_Loss_%]]/100)</f>
        <v>772863.08310000005</v>
      </c>
      <c r="AA158" s="13">
        <f>Agridata[[#This Row],[Final_Profit_NGN]]+Agridata[[#This Row],[Input_Cost_NGN]]</f>
        <v>949189</v>
      </c>
    </row>
    <row r="159" spans="1:27" x14ac:dyDescent="0.35">
      <c r="A159" t="s">
        <v>174</v>
      </c>
      <c r="B159" t="s">
        <v>1469</v>
      </c>
      <c r="C159" t="s">
        <v>1480</v>
      </c>
      <c r="D159">
        <v>2023</v>
      </c>
      <c r="E159" t="s">
        <v>1501</v>
      </c>
      <c r="F159" t="s">
        <v>1507</v>
      </c>
      <c r="G159">
        <v>4.2300000000000004</v>
      </c>
      <c r="H159">
        <v>12653</v>
      </c>
      <c r="I159">
        <v>10302</v>
      </c>
      <c r="J159">
        <v>1.3</v>
      </c>
      <c r="K159" t="s">
        <v>1513</v>
      </c>
      <c r="L159">
        <v>0.16</v>
      </c>
      <c r="M159" t="s">
        <v>1516</v>
      </c>
      <c r="N159" s="13">
        <v>200</v>
      </c>
      <c r="O159">
        <v>14</v>
      </c>
      <c r="P159" s="11">
        <f>Agridata[[#This Row],[Storage_Loss_%]]/100</f>
        <v>0.18579999999999999</v>
      </c>
      <c r="Q159" s="7">
        <v>18.579999999999998</v>
      </c>
      <c r="R159" s="13">
        <v>81114</v>
      </c>
      <c r="S159">
        <v>212</v>
      </c>
      <c r="T159" t="s">
        <v>1520</v>
      </c>
      <c r="U159" t="s">
        <v>1522</v>
      </c>
      <c r="V159" s="13">
        <v>2080870</v>
      </c>
      <c r="W159" s="7">
        <f>(Agridata[[#This Row],[Profit_After_Storage_Loss]]/Agridata[[#This Row],[Total_Revenue]])*100</f>
        <v>78.365258669814395</v>
      </c>
      <c r="X159">
        <f>(1-Agridata[[#This Row],[Transport_Cost_NGN]]/(Agridata[[#This Row],[Input_Cost_NGN]]+Agridata[[#This Row],[Final_Profit_NGN]]))*100</f>
        <v>99.990749237737191</v>
      </c>
      <c r="Y159" s="13">
        <f>Agridata[[#This Row],[Final_Profit_NGN]]*Agridata[[#This Row],[Storage_Loss_%]]</f>
        <v>38662564.599999994</v>
      </c>
      <c r="Z159" s="13">
        <f>Agridata[[#This Row],[Final_Profit_NGN]] * (1-Agridata[[#This Row],[Storage_Loss_%]]/100)</f>
        <v>1694244.3540000001</v>
      </c>
      <c r="AA159" s="13">
        <f>Agridata[[#This Row],[Final_Profit_NGN]]+Agridata[[#This Row],[Input_Cost_NGN]]</f>
        <v>2161984</v>
      </c>
    </row>
    <row r="160" spans="1:27" x14ac:dyDescent="0.35">
      <c r="A160" t="s">
        <v>175</v>
      </c>
      <c r="B160" t="s">
        <v>1471</v>
      </c>
      <c r="C160" t="s">
        <v>1500</v>
      </c>
      <c r="D160">
        <v>2024</v>
      </c>
      <c r="E160" t="s">
        <v>1501</v>
      </c>
      <c r="F160" t="s">
        <v>1508</v>
      </c>
      <c r="G160">
        <v>5.03</v>
      </c>
      <c r="H160">
        <v>11687</v>
      </c>
      <c r="I160">
        <v>7802</v>
      </c>
      <c r="J160">
        <v>37.5</v>
      </c>
      <c r="K160" t="s">
        <v>1513</v>
      </c>
      <c r="L160">
        <v>1.73</v>
      </c>
      <c r="M160" t="s">
        <v>1518</v>
      </c>
      <c r="N160" s="13">
        <v>1222</v>
      </c>
      <c r="O160">
        <v>30</v>
      </c>
      <c r="P160" s="11">
        <f>Agridata[[#This Row],[Storage_Loss_%]]/100</f>
        <v>0.33240000000000003</v>
      </c>
      <c r="Q160" s="7">
        <v>33.24</v>
      </c>
      <c r="R160" s="13">
        <v>71050</v>
      </c>
      <c r="S160">
        <v>243</v>
      </c>
      <c r="T160" t="s">
        <v>1520</v>
      </c>
      <c r="U160" t="s">
        <v>1522</v>
      </c>
      <c r="V160" s="13">
        <v>1804656</v>
      </c>
      <c r="W160" s="7">
        <f>(Agridata[[#This Row],[Profit_After_Storage_Loss]]/Agridata[[#This Row],[Total_Revenue]])*100</f>
        <v>64.23119324670283</v>
      </c>
      <c r="X160">
        <f>(1-Agridata[[#This Row],[Transport_Cost_NGN]]/(Agridata[[#This Row],[Input_Cost_NGN]]+Agridata[[#This Row],[Final_Profit_NGN]]))*100</f>
        <v>99.934851197362491</v>
      </c>
      <c r="Y160" s="13">
        <f>Agridata[[#This Row],[Final_Profit_NGN]]*Agridata[[#This Row],[Storage_Loss_%]]</f>
        <v>59986765.440000005</v>
      </c>
      <c r="Z160" s="13">
        <f>Agridata[[#This Row],[Final_Profit_NGN]] * (1-Agridata[[#This Row],[Storage_Loss_%]]/100)</f>
        <v>1204788.3455999999</v>
      </c>
      <c r="AA160" s="13">
        <f>Agridata[[#This Row],[Final_Profit_NGN]]+Agridata[[#This Row],[Input_Cost_NGN]]</f>
        <v>1875706</v>
      </c>
    </row>
    <row r="161" spans="1:27" x14ac:dyDescent="0.35">
      <c r="A161" t="s">
        <v>176</v>
      </c>
      <c r="B161" t="s">
        <v>1469</v>
      </c>
      <c r="C161" t="s">
        <v>1498</v>
      </c>
      <c r="D161">
        <v>2024</v>
      </c>
      <c r="E161" t="s">
        <v>1502</v>
      </c>
      <c r="F161" t="s">
        <v>1505</v>
      </c>
      <c r="G161">
        <v>0.22</v>
      </c>
      <c r="H161">
        <v>2484</v>
      </c>
      <c r="I161">
        <v>1898</v>
      </c>
      <c r="J161">
        <v>21.1</v>
      </c>
      <c r="K161" t="s">
        <v>1512</v>
      </c>
      <c r="L161">
        <v>1.1299999999999999</v>
      </c>
      <c r="M161" t="s">
        <v>1516</v>
      </c>
      <c r="N161" s="13">
        <v>3615</v>
      </c>
      <c r="O161">
        <v>14</v>
      </c>
      <c r="P161" s="11">
        <f>Agridata[[#This Row],[Storage_Loss_%]]/100</f>
        <v>0.23579999999999998</v>
      </c>
      <c r="Q161" s="7">
        <v>23.58</v>
      </c>
      <c r="R161" s="13">
        <v>2092</v>
      </c>
      <c r="S161">
        <v>107</v>
      </c>
      <c r="T161" t="s">
        <v>1519</v>
      </c>
      <c r="U161" t="s">
        <v>1522</v>
      </c>
      <c r="V161" s="13">
        <v>195349</v>
      </c>
      <c r="W161" s="7">
        <f>(Agridata[[#This Row],[Profit_After_Storage_Loss]]/Agridata[[#This Row],[Total_Revenue]])*100</f>
        <v>75.610286515971865</v>
      </c>
      <c r="X161">
        <f>(1-Agridata[[#This Row],[Transport_Cost_NGN]]/(Agridata[[#This Row],[Input_Cost_NGN]]+Agridata[[#This Row],[Final_Profit_NGN]]))*100</f>
        <v>98.169073292781135</v>
      </c>
      <c r="Y161" s="13">
        <f>Agridata[[#This Row],[Final_Profit_NGN]]*Agridata[[#This Row],[Storage_Loss_%]]</f>
        <v>4606329.42</v>
      </c>
      <c r="Z161" s="13">
        <f>Agridata[[#This Row],[Final_Profit_NGN]] * (1-Agridata[[#This Row],[Storage_Loss_%]]/100)</f>
        <v>149285.7058</v>
      </c>
      <c r="AA161" s="13">
        <f>Agridata[[#This Row],[Final_Profit_NGN]]+Agridata[[#This Row],[Input_Cost_NGN]]</f>
        <v>197441</v>
      </c>
    </row>
    <row r="162" spans="1:27" x14ac:dyDescent="0.35">
      <c r="A162" t="s">
        <v>177</v>
      </c>
      <c r="B162" t="s">
        <v>1472</v>
      </c>
      <c r="C162" t="s">
        <v>1478</v>
      </c>
      <c r="D162">
        <v>2025</v>
      </c>
      <c r="E162" t="s">
        <v>1501</v>
      </c>
      <c r="F162" t="s">
        <v>1509</v>
      </c>
      <c r="G162">
        <v>2.83</v>
      </c>
      <c r="H162">
        <v>43699</v>
      </c>
      <c r="I162">
        <v>35946</v>
      </c>
      <c r="J162">
        <v>4.9000000000000004</v>
      </c>
      <c r="K162" t="s">
        <v>1511</v>
      </c>
      <c r="L162">
        <v>0.63</v>
      </c>
      <c r="M162" t="s">
        <v>1517</v>
      </c>
      <c r="N162" s="13">
        <v>845</v>
      </c>
      <c r="O162">
        <v>1</v>
      </c>
      <c r="P162" s="11">
        <f>Agridata[[#This Row],[Storage_Loss_%]]/100</f>
        <v>0.17739999999999997</v>
      </c>
      <c r="Q162" s="7">
        <v>17.739999999999998</v>
      </c>
      <c r="R162" s="13">
        <v>74324</v>
      </c>
      <c r="S162">
        <v>457</v>
      </c>
      <c r="T162" t="s">
        <v>1520</v>
      </c>
      <c r="U162" t="s">
        <v>1523</v>
      </c>
      <c r="V162" s="13">
        <v>16187880</v>
      </c>
      <c r="W162" s="7">
        <f>(Agridata[[#This Row],[Profit_After_Storage_Loss]]/Agridata[[#This Row],[Total_Revenue]])*100</f>
        <v>81.88404282715922</v>
      </c>
      <c r="X162">
        <f>(1-Agridata[[#This Row],[Transport_Cost_NGN]]/(Agridata[[#This Row],[Input_Cost_NGN]]+Agridata[[#This Row],[Final_Profit_NGN]]))*100</f>
        <v>99.994803902349275</v>
      </c>
      <c r="Y162" s="13">
        <f>Agridata[[#This Row],[Final_Profit_NGN]]*Agridata[[#This Row],[Storage_Loss_%]]</f>
        <v>287172991.19999999</v>
      </c>
      <c r="Z162" s="13">
        <f>Agridata[[#This Row],[Final_Profit_NGN]] * (1-Agridata[[#This Row],[Storage_Loss_%]]/100)</f>
        <v>13316150.088</v>
      </c>
      <c r="AA162" s="13">
        <f>Agridata[[#This Row],[Final_Profit_NGN]]+Agridata[[#This Row],[Input_Cost_NGN]]</f>
        <v>16262204</v>
      </c>
    </row>
    <row r="163" spans="1:27" x14ac:dyDescent="0.35">
      <c r="A163" t="s">
        <v>120</v>
      </c>
      <c r="B163" t="s">
        <v>1473</v>
      </c>
      <c r="C163" t="s">
        <v>1494</v>
      </c>
      <c r="D163">
        <v>2022</v>
      </c>
      <c r="E163" t="s">
        <v>1501</v>
      </c>
      <c r="F163" t="s">
        <v>1506</v>
      </c>
      <c r="G163">
        <v>1.86</v>
      </c>
      <c r="H163">
        <v>6933</v>
      </c>
      <c r="I163">
        <v>4401</v>
      </c>
      <c r="J163">
        <v>60.3</v>
      </c>
      <c r="K163" t="s">
        <v>1514</v>
      </c>
      <c r="L163">
        <v>3.36</v>
      </c>
      <c r="M163" t="s">
        <v>1518</v>
      </c>
      <c r="N163" s="13">
        <v>9901</v>
      </c>
      <c r="O163">
        <v>30</v>
      </c>
      <c r="P163" s="11">
        <f>Agridata[[#This Row],[Storage_Loss_%]]/100</f>
        <v>0.36520000000000002</v>
      </c>
      <c r="Q163" s="7">
        <v>36.520000000000003</v>
      </c>
      <c r="R163" s="13">
        <v>44788</v>
      </c>
      <c r="S163">
        <v>279</v>
      </c>
      <c r="T163" t="s">
        <v>1520</v>
      </c>
      <c r="U163" t="s">
        <v>1522</v>
      </c>
      <c r="V163" s="13">
        <v>1160912</v>
      </c>
      <c r="W163" s="7">
        <f>(Agridata[[#This Row],[Profit_After_Storage_Loss]]/Agridata[[#This Row],[Total_Revenue]])*100</f>
        <v>61.121915700422988</v>
      </c>
      <c r="X163">
        <f>(1-Agridata[[#This Row],[Transport_Cost_NGN]]/(Agridata[[#This Row],[Input_Cost_NGN]]+Agridata[[#This Row],[Final_Profit_NGN]]))*100</f>
        <v>99.178817284564985</v>
      </c>
      <c r="Y163" s="13">
        <f>Agridata[[#This Row],[Final_Profit_NGN]]*Agridata[[#This Row],[Storage_Loss_%]]</f>
        <v>42396506.240000002</v>
      </c>
      <c r="Z163" s="13">
        <f>Agridata[[#This Row],[Final_Profit_NGN]] * (1-Agridata[[#This Row],[Storage_Loss_%]]/100)</f>
        <v>736946.93760000006</v>
      </c>
      <c r="AA163" s="13">
        <f>Agridata[[#This Row],[Final_Profit_NGN]]+Agridata[[#This Row],[Input_Cost_NGN]]</f>
        <v>1205700</v>
      </c>
    </row>
    <row r="164" spans="1:27" x14ac:dyDescent="0.35">
      <c r="A164" t="s">
        <v>178</v>
      </c>
      <c r="B164" t="s">
        <v>1473</v>
      </c>
      <c r="C164" t="s">
        <v>1497</v>
      </c>
      <c r="D164">
        <v>2022</v>
      </c>
      <c r="E164" t="s">
        <v>1502</v>
      </c>
      <c r="F164" t="s">
        <v>1505</v>
      </c>
      <c r="G164">
        <v>0.99</v>
      </c>
      <c r="H164">
        <v>7469</v>
      </c>
      <c r="I164">
        <v>6375</v>
      </c>
      <c r="J164">
        <v>1.9</v>
      </c>
      <c r="K164" t="s">
        <v>1513</v>
      </c>
      <c r="L164">
        <v>1.2</v>
      </c>
      <c r="M164" t="s">
        <v>1516</v>
      </c>
      <c r="N164" s="13">
        <v>200</v>
      </c>
      <c r="O164">
        <v>7</v>
      </c>
      <c r="P164" s="11">
        <f>Agridata[[#This Row],[Storage_Loss_%]]/100</f>
        <v>0.1464</v>
      </c>
      <c r="Q164" s="7">
        <v>14.64</v>
      </c>
      <c r="R164" s="13">
        <v>8760</v>
      </c>
      <c r="S164">
        <v>110</v>
      </c>
      <c r="T164" t="s">
        <v>1520</v>
      </c>
      <c r="U164" t="s">
        <v>1522</v>
      </c>
      <c r="V164" s="13">
        <v>685278</v>
      </c>
      <c r="W164" s="7">
        <f>(Agridata[[#This Row],[Profit_After_Storage_Loss]]/Agridata[[#This Row],[Total_Revenue]])*100</f>
        <v>84.2826042378083</v>
      </c>
      <c r="X164">
        <f>(1-Agridata[[#This Row],[Transport_Cost_NGN]]/(Agridata[[#This Row],[Input_Cost_NGN]]+Agridata[[#This Row],[Final_Profit_NGN]]))*100</f>
        <v>99.971183134064702</v>
      </c>
      <c r="Y164" s="13">
        <f>Agridata[[#This Row],[Final_Profit_NGN]]*Agridata[[#This Row],[Storage_Loss_%]]</f>
        <v>10032469.92</v>
      </c>
      <c r="Z164" s="13">
        <f>Agridata[[#This Row],[Final_Profit_NGN]] * (1-Agridata[[#This Row],[Storage_Loss_%]]/100)</f>
        <v>584953.30079999997</v>
      </c>
      <c r="AA164" s="13">
        <f>Agridata[[#This Row],[Final_Profit_NGN]]+Agridata[[#This Row],[Input_Cost_NGN]]</f>
        <v>694038</v>
      </c>
    </row>
    <row r="165" spans="1:27" x14ac:dyDescent="0.35">
      <c r="A165" t="s">
        <v>179</v>
      </c>
      <c r="B165" t="s">
        <v>1472</v>
      </c>
      <c r="C165" t="s">
        <v>1489</v>
      </c>
      <c r="D165">
        <v>2025</v>
      </c>
      <c r="E165" t="s">
        <v>1501</v>
      </c>
      <c r="F165" t="s">
        <v>1505</v>
      </c>
      <c r="G165">
        <v>0.26</v>
      </c>
      <c r="H165">
        <v>2484</v>
      </c>
      <c r="I165">
        <v>1531</v>
      </c>
      <c r="J165">
        <v>58.6</v>
      </c>
      <c r="K165" t="s">
        <v>1511</v>
      </c>
      <c r="L165">
        <v>2.78</v>
      </c>
      <c r="M165" t="s">
        <v>1518</v>
      </c>
      <c r="N165" s="13">
        <v>9089</v>
      </c>
      <c r="O165">
        <v>30</v>
      </c>
      <c r="P165" s="11">
        <f>Agridata[[#This Row],[Storage_Loss_%]]/100</f>
        <v>0.38340000000000002</v>
      </c>
      <c r="Q165" s="7">
        <v>38.340000000000003</v>
      </c>
      <c r="R165" s="13">
        <v>1689</v>
      </c>
      <c r="S165">
        <v>109</v>
      </c>
      <c r="T165" t="s">
        <v>1520</v>
      </c>
      <c r="U165" t="s">
        <v>1522</v>
      </c>
      <c r="V165" s="13">
        <v>154433</v>
      </c>
      <c r="W165" s="7">
        <f>(Agridata[[#This Row],[Profit_After_Storage_Loss]]/Agridata[[#This Row],[Total_Revenue]])*100</f>
        <v>60.992933603207753</v>
      </c>
      <c r="X165">
        <f>(1-Agridata[[#This Row],[Transport_Cost_NGN]]/(Agridata[[#This Row],[Input_Cost_NGN]]+Agridata[[#This Row],[Final_Profit_NGN]]))*100</f>
        <v>94.178270839471708</v>
      </c>
      <c r="Y165" s="13">
        <f>Agridata[[#This Row],[Final_Profit_NGN]]*Agridata[[#This Row],[Storage_Loss_%]]</f>
        <v>5920961.2200000007</v>
      </c>
      <c r="Z165" s="13">
        <f>Agridata[[#This Row],[Final_Profit_NGN]] * (1-Agridata[[#This Row],[Storage_Loss_%]]/100)</f>
        <v>95223.387800000011</v>
      </c>
      <c r="AA165" s="13">
        <f>Agridata[[#This Row],[Final_Profit_NGN]]+Agridata[[#This Row],[Input_Cost_NGN]]</f>
        <v>156122</v>
      </c>
    </row>
    <row r="166" spans="1:27" x14ac:dyDescent="0.35">
      <c r="A166" t="s">
        <v>180</v>
      </c>
      <c r="B166" t="s">
        <v>1473</v>
      </c>
      <c r="C166" t="s">
        <v>1497</v>
      </c>
      <c r="D166">
        <v>2025</v>
      </c>
      <c r="E166" t="s">
        <v>1502</v>
      </c>
      <c r="F166" t="s">
        <v>1507</v>
      </c>
      <c r="G166">
        <v>3.24</v>
      </c>
      <c r="H166">
        <v>6759</v>
      </c>
      <c r="I166">
        <v>5973</v>
      </c>
      <c r="J166">
        <v>3.9</v>
      </c>
      <c r="K166" t="s">
        <v>1513</v>
      </c>
      <c r="L166">
        <v>0.86</v>
      </c>
      <c r="M166" t="s">
        <v>1516</v>
      </c>
      <c r="N166" s="13">
        <v>200</v>
      </c>
      <c r="O166">
        <v>3</v>
      </c>
      <c r="P166" s="11">
        <f>Agridata[[#This Row],[Storage_Loss_%]]/100</f>
        <v>0.1162</v>
      </c>
      <c r="Q166" s="7">
        <v>11.62</v>
      </c>
      <c r="R166" s="13">
        <v>61556</v>
      </c>
      <c r="S166">
        <v>262</v>
      </c>
      <c r="T166" t="s">
        <v>1520</v>
      </c>
      <c r="U166" t="s">
        <v>1523</v>
      </c>
      <c r="V166" s="13">
        <v>1487521</v>
      </c>
      <c r="W166" s="7">
        <f>(Agridata[[#This Row],[Profit_After_Storage_Loss]]/Agridata[[#This Row],[Total_Revenue]])*100</f>
        <v>84.86802526924096</v>
      </c>
      <c r="X166">
        <f>(1-Agridata[[#This Row],[Transport_Cost_NGN]]/(Agridata[[#This Row],[Input_Cost_NGN]]+Agridata[[#This Row],[Final_Profit_NGN]]))*100</f>
        <v>99.987089085952476</v>
      </c>
      <c r="Y166" s="13">
        <f>Agridata[[#This Row],[Final_Profit_NGN]]*Agridata[[#This Row],[Storage_Loss_%]]</f>
        <v>17284994.02</v>
      </c>
      <c r="Z166" s="13">
        <f>Agridata[[#This Row],[Final_Profit_NGN]] * (1-Agridata[[#This Row],[Storage_Loss_%]]/100)</f>
        <v>1314671.0597999999</v>
      </c>
      <c r="AA166" s="13">
        <f>Agridata[[#This Row],[Final_Profit_NGN]]+Agridata[[#This Row],[Input_Cost_NGN]]</f>
        <v>1549077</v>
      </c>
    </row>
    <row r="167" spans="1:27" x14ac:dyDescent="0.35">
      <c r="A167" t="s">
        <v>181</v>
      </c>
      <c r="B167" t="s">
        <v>1472</v>
      </c>
      <c r="C167" t="s">
        <v>1488</v>
      </c>
      <c r="D167">
        <v>2024</v>
      </c>
      <c r="E167" t="s">
        <v>1502</v>
      </c>
      <c r="F167" t="s">
        <v>1509</v>
      </c>
      <c r="G167">
        <v>0.92</v>
      </c>
      <c r="H167">
        <v>12352</v>
      </c>
      <c r="I167">
        <v>10061</v>
      </c>
      <c r="J167">
        <v>5.4</v>
      </c>
      <c r="K167" t="s">
        <v>1512</v>
      </c>
      <c r="L167">
        <v>1.49</v>
      </c>
      <c r="M167" t="s">
        <v>1518</v>
      </c>
      <c r="N167" s="13">
        <v>1313</v>
      </c>
      <c r="O167">
        <v>5</v>
      </c>
      <c r="P167" s="11">
        <f>Agridata[[#This Row],[Storage_Loss_%]]/100</f>
        <v>0.18539999999999998</v>
      </c>
      <c r="Q167" s="7">
        <v>18.54</v>
      </c>
      <c r="R167" s="13">
        <v>30279</v>
      </c>
      <c r="S167">
        <v>350</v>
      </c>
      <c r="T167" t="s">
        <v>1520</v>
      </c>
      <c r="U167" t="s">
        <v>1522</v>
      </c>
      <c r="V167" s="13">
        <v>3454545</v>
      </c>
      <c r="W167" s="7">
        <f>(Agridata[[#This Row],[Profit_After_Storage_Loss]]/Agridata[[#This Row],[Total_Revenue]])*100</f>
        <v>80.752208920737459</v>
      </c>
      <c r="X167">
        <f>(1-Agridata[[#This Row],[Transport_Cost_NGN]]/(Agridata[[#This Row],[Input_Cost_NGN]]+Agridata[[#This Row],[Final_Profit_NGN]]))*100</f>
        <v>99.962322343969163</v>
      </c>
      <c r="Y167" s="13">
        <f>Agridata[[#This Row],[Final_Profit_NGN]]*Agridata[[#This Row],[Storage_Loss_%]]</f>
        <v>64047264.299999997</v>
      </c>
      <c r="Z167" s="13">
        <f>Agridata[[#This Row],[Final_Profit_NGN]] * (1-Agridata[[#This Row],[Storage_Loss_%]]/100)</f>
        <v>2814072.3569999998</v>
      </c>
      <c r="AA167" s="13">
        <f>Agridata[[#This Row],[Final_Profit_NGN]]+Agridata[[#This Row],[Input_Cost_NGN]]</f>
        <v>3484824</v>
      </c>
    </row>
    <row r="168" spans="1:27" x14ac:dyDescent="0.35">
      <c r="A168" t="s">
        <v>182</v>
      </c>
      <c r="B168" t="s">
        <v>1470</v>
      </c>
      <c r="C168" t="s">
        <v>1475</v>
      </c>
      <c r="D168">
        <v>2022</v>
      </c>
      <c r="E168" t="s">
        <v>1502</v>
      </c>
      <c r="F168" t="s">
        <v>1510</v>
      </c>
      <c r="G168">
        <v>1.98</v>
      </c>
      <c r="H168">
        <v>53253</v>
      </c>
      <c r="I168">
        <v>35226</v>
      </c>
      <c r="J168">
        <v>36</v>
      </c>
      <c r="K168" t="s">
        <v>1512</v>
      </c>
      <c r="L168">
        <v>1.19</v>
      </c>
      <c r="M168" t="s">
        <v>1516</v>
      </c>
      <c r="N168" s="13">
        <v>10262</v>
      </c>
      <c r="O168">
        <v>7</v>
      </c>
      <c r="P168" s="11">
        <f>Agridata[[#This Row],[Storage_Loss_%]]/100</f>
        <v>0.33850000000000002</v>
      </c>
      <c r="Q168" s="7">
        <v>33.85</v>
      </c>
      <c r="R168" s="13">
        <v>55470</v>
      </c>
      <c r="S168">
        <v>409</v>
      </c>
      <c r="T168" t="s">
        <v>1520</v>
      </c>
      <c r="U168" t="s">
        <v>1522</v>
      </c>
      <c r="V168" s="13">
        <v>14197628</v>
      </c>
      <c r="W168" s="7">
        <f>(Agridata[[#This Row],[Profit_After_Storage_Loss]]/Agridata[[#This Row],[Total_Revenue]])*100</f>
        <v>65.892558389762002</v>
      </c>
      <c r="X168">
        <f>(1-Agridata[[#This Row],[Transport_Cost_NGN]]/(Agridata[[#This Row],[Input_Cost_NGN]]+Agridata[[#This Row],[Final_Profit_NGN]]))*100</f>
        <v>99.928001617613234</v>
      </c>
      <c r="Y168" s="13">
        <f>Agridata[[#This Row],[Final_Profit_NGN]]*Agridata[[#This Row],[Storage_Loss_%]]</f>
        <v>480589707.80000001</v>
      </c>
      <c r="Z168" s="13">
        <f>Agridata[[#This Row],[Final_Profit_NGN]] * (1-Agridata[[#This Row],[Storage_Loss_%]]/100)</f>
        <v>9391730.9220000003</v>
      </c>
      <c r="AA168" s="13">
        <f>Agridata[[#This Row],[Final_Profit_NGN]]+Agridata[[#This Row],[Input_Cost_NGN]]</f>
        <v>14253098</v>
      </c>
    </row>
    <row r="169" spans="1:27" x14ac:dyDescent="0.35">
      <c r="A169" t="s">
        <v>183</v>
      </c>
      <c r="B169" t="s">
        <v>1471</v>
      </c>
      <c r="C169" t="s">
        <v>1477</v>
      </c>
      <c r="D169">
        <v>2021</v>
      </c>
      <c r="E169" t="s">
        <v>1502</v>
      </c>
      <c r="F169" t="s">
        <v>1507</v>
      </c>
      <c r="G169">
        <v>0.6</v>
      </c>
      <c r="H169">
        <v>813</v>
      </c>
      <c r="I169">
        <v>479</v>
      </c>
      <c r="J169">
        <v>54</v>
      </c>
      <c r="K169" t="s">
        <v>1511</v>
      </c>
      <c r="L169">
        <v>1.99</v>
      </c>
      <c r="M169" t="s">
        <v>1516</v>
      </c>
      <c r="N169" s="13">
        <v>6966</v>
      </c>
      <c r="O169">
        <v>30</v>
      </c>
      <c r="P169" s="11">
        <f>Agridata[[#This Row],[Storage_Loss_%]]/100</f>
        <v>0.41039999999999999</v>
      </c>
      <c r="Q169" s="7">
        <v>41.04</v>
      </c>
      <c r="R169" s="13">
        <v>7569</v>
      </c>
      <c r="S169">
        <v>173</v>
      </c>
      <c r="T169" t="s">
        <v>1520</v>
      </c>
      <c r="U169" t="s">
        <v>1522</v>
      </c>
      <c r="V169" s="13">
        <v>67504</v>
      </c>
      <c r="W169" s="7">
        <f>(Agridata[[#This Row],[Profit_After_Storage_Loss]]/Agridata[[#This Row],[Total_Revenue]])*100</f>
        <v>53.015542738401287</v>
      </c>
      <c r="X169">
        <f>(1-Agridata[[#This Row],[Transport_Cost_NGN]]/(Agridata[[#This Row],[Input_Cost_NGN]]+Agridata[[#This Row],[Final_Profit_NGN]]))*100</f>
        <v>90.721031529311475</v>
      </c>
      <c r="Y169" s="13">
        <f>Agridata[[#This Row],[Final_Profit_NGN]]*Agridata[[#This Row],[Storage_Loss_%]]</f>
        <v>2770364.16</v>
      </c>
      <c r="Z169" s="13">
        <f>Agridata[[#This Row],[Final_Profit_NGN]] * (1-Agridata[[#This Row],[Storage_Loss_%]]/100)</f>
        <v>39800.358399999997</v>
      </c>
      <c r="AA169" s="13">
        <f>Agridata[[#This Row],[Final_Profit_NGN]]+Agridata[[#This Row],[Input_Cost_NGN]]</f>
        <v>75073</v>
      </c>
    </row>
    <row r="170" spans="1:27" x14ac:dyDescent="0.35">
      <c r="A170" t="s">
        <v>184</v>
      </c>
      <c r="B170" t="s">
        <v>1470</v>
      </c>
      <c r="C170" t="s">
        <v>1482</v>
      </c>
      <c r="D170">
        <v>2024</v>
      </c>
      <c r="E170" t="s">
        <v>1501</v>
      </c>
      <c r="F170" t="s">
        <v>1507</v>
      </c>
      <c r="G170">
        <v>1.64</v>
      </c>
      <c r="H170">
        <v>5000</v>
      </c>
      <c r="I170">
        <v>2000</v>
      </c>
      <c r="J170">
        <v>63.6</v>
      </c>
      <c r="K170" t="s">
        <v>1512</v>
      </c>
      <c r="L170">
        <v>3.12</v>
      </c>
      <c r="M170" t="s">
        <v>1516</v>
      </c>
      <c r="N170" s="13">
        <v>17534</v>
      </c>
      <c r="O170">
        <v>60</v>
      </c>
      <c r="P170" s="11">
        <f>Agridata[[#This Row],[Storage_Loss_%]]/100</f>
        <v>0.6</v>
      </c>
      <c r="Q170" s="7">
        <v>60</v>
      </c>
      <c r="R170" s="13">
        <v>37513</v>
      </c>
      <c r="S170">
        <v>209</v>
      </c>
      <c r="T170" t="s">
        <v>1520</v>
      </c>
      <c r="U170" t="s">
        <v>1522</v>
      </c>
      <c r="V170" s="13">
        <v>358773</v>
      </c>
      <c r="W170" s="7">
        <f>(Agridata[[#This Row],[Profit_After_Storage_Loss]]/Agridata[[#This Row],[Total_Revenue]])*100</f>
        <v>36.213542744381591</v>
      </c>
      <c r="X170">
        <f>(1-Agridata[[#This Row],[Transport_Cost_NGN]]/(Agridata[[#This Row],[Input_Cost_NGN]]+Agridata[[#This Row],[Final_Profit_NGN]]))*100</f>
        <v>95.575417753844448</v>
      </c>
      <c r="Y170" s="13">
        <f>Agridata[[#This Row],[Final_Profit_NGN]]*Agridata[[#This Row],[Storage_Loss_%]]</f>
        <v>21526380</v>
      </c>
      <c r="Z170" s="13">
        <f>Agridata[[#This Row],[Final_Profit_NGN]] * (1-Agridata[[#This Row],[Storage_Loss_%]]/100)</f>
        <v>143509.20000000001</v>
      </c>
      <c r="AA170" s="13">
        <f>Agridata[[#This Row],[Final_Profit_NGN]]+Agridata[[#This Row],[Input_Cost_NGN]]</f>
        <v>396286</v>
      </c>
    </row>
    <row r="171" spans="1:27" x14ac:dyDescent="0.35">
      <c r="A171" t="s">
        <v>104</v>
      </c>
      <c r="B171" t="s">
        <v>1472</v>
      </c>
      <c r="C171" t="s">
        <v>1479</v>
      </c>
      <c r="D171">
        <v>2023</v>
      </c>
      <c r="E171" t="s">
        <v>1501</v>
      </c>
      <c r="F171" t="s">
        <v>1505</v>
      </c>
      <c r="G171">
        <v>1.93</v>
      </c>
      <c r="H171">
        <v>27133</v>
      </c>
      <c r="I171">
        <v>23177</v>
      </c>
      <c r="J171">
        <v>5.9</v>
      </c>
      <c r="K171" t="s">
        <v>1511</v>
      </c>
      <c r="L171">
        <v>0.31</v>
      </c>
      <c r="M171" t="s">
        <v>1518</v>
      </c>
      <c r="N171" s="13">
        <v>782</v>
      </c>
      <c r="O171">
        <v>7</v>
      </c>
      <c r="P171" s="11">
        <f>Agridata[[#This Row],[Storage_Loss_%]]/100</f>
        <v>0.14580000000000001</v>
      </c>
      <c r="Q171" s="7">
        <v>14.58</v>
      </c>
      <c r="R171" s="13">
        <v>15210</v>
      </c>
      <c r="S171">
        <v>108</v>
      </c>
      <c r="T171" t="s">
        <v>1519</v>
      </c>
      <c r="U171" t="s">
        <v>1523</v>
      </c>
      <c r="V171" s="13">
        <v>2462093</v>
      </c>
      <c r="W171" s="7">
        <f>(Agridata[[#This Row],[Profit_After_Storage_Loss]]/Agridata[[#This Row],[Total_Revenue]])*100</f>
        <v>84.895543282351809</v>
      </c>
      <c r="X171">
        <f>(1-Agridata[[#This Row],[Transport_Cost_NGN]]/(Agridata[[#This Row],[Input_Cost_NGN]]+Agridata[[#This Row],[Final_Profit_NGN]]))*100</f>
        <v>99.968433413272422</v>
      </c>
      <c r="Y171" s="13">
        <f>Agridata[[#This Row],[Final_Profit_NGN]]*Agridata[[#This Row],[Storage_Loss_%]]</f>
        <v>35897315.939999998</v>
      </c>
      <c r="Z171" s="13">
        <f>Agridata[[#This Row],[Final_Profit_NGN]] * (1-Agridata[[#This Row],[Storage_Loss_%]]/100)</f>
        <v>2103119.8405999998</v>
      </c>
      <c r="AA171" s="13">
        <f>Agridata[[#This Row],[Final_Profit_NGN]]+Agridata[[#This Row],[Input_Cost_NGN]]</f>
        <v>2477303</v>
      </c>
    </row>
    <row r="172" spans="1:27" x14ac:dyDescent="0.35">
      <c r="A172" t="s">
        <v>185</v>
      </c>
      <c r="B172" t="s">
        <v>1470</v>
      </c>
      <c r="C172" t="s">
        <v>1476</v>
      </c>
      <c r="D172">
        <v>2025</v>
      </c>
      <c r="E172" t="s">
        <v>1501</v>
      </c>
      <c r="F172" t="s">
        <v>1510</v>
      </c>
      <c r="G172">
        <v>1.64</v>
      </c>
      <c r="H172">
        <v>47474</v>
      </c>
      <c r="I172">
        <v>35391</v>
      </c>
      <c r="J172">
        <v>3.1</v>
      </c>
      <c r="K172" t="s">
        <v>1513</v>
      </c>
      <c r="L172">
        <v>1.38</v>
      </c>
      <c r="M172" t="s">
        <v>1516</v>
      </c>
      <c r="N172" s="13">
        <v>200</v>
      </c>
      <c r="O172">
        <v>1</v>
      </c>
      <c r="P172" s="11">
        <f>Agridata[[#This Row],[Storage_Loss_%]]/100</f>
        <v>0.2545</v>
      </c>
      <c r="Q172" s="7">
        <v>25.45</v>
      </c>
      <c r="R172" s="13">
        <v>46276</v>
      </c>
      <c r="S172">
        <v>520</v>
      </c>
      <c r="T172" t="s">
        <v>1520</v>
      </c>
      <c r="U172" t="s">
        <v>1523</v>
      </c>
      <c r="V172" s="13">
        <v>18172811</v>
      </c>
      <c r="W172" s="7">
        <f>(Agridata[[#This Row],[Profit_After_Storage_Loss]]/Agridata[[#This Row],[Total_Revenue]])*100</f>
        <v>74.360644968104054</v>
      </c>
      <c r="X172">
        <f>(1-Agridata[[#This Row],[Transport_Cost_NGN]]/(Agridata[[#This Row],[Input_Cost_NGN]]+Agridata[[#This Row],[Final_Profit_NGN]]))*100</f>
        <v>99.998902250151176</v>
      </c>
      <c r="Y172" s="13">
        <f>Agridata[[#This Row],[Final_Profit_NGN]]*Agridata[[#This Row],[Storage_Loss_%]]</f>
        <v>462498039.94999999</v>
      </c>
      <c r="Z172" s="13">
        <f>Agridata[[#This Row],[Final_Profit_NGN]] * (1-Agridata[[#This Row],[Storage_Loss_%]]/100)</f>
        <v>13547830.600500001</v>
      </c>
      <c r="AA172" s="13">
        <f>Agridata[[#This Row],[Final_Profit_NGN]]+Agridata[[#This Row],[Input_Cost_NGN]]</f>
        <v>18219087</v>
      </c>
    </row>
    <row r="173" spans="1:27" x14ac:dyDescent="0.35">
      <c r="A173" t="s">
        <v>186</v>
      </c>
      <c r="B173" t="s">
        <v>1469</v>
      </c>
      <c r="C173" t="s">
        <v>1481</v>
      </c>
      <c r="D173">
        <v>2024</v>
      </c>
      <c r="E173" t="s">
        <v>1501</v>
      </c>
      <c r="F173" t="s">
        <v>1507</v>
      </c>
      <c r="G173">
        <v>1.98</v>
      </c>
      <c r="H173">
        <v>4275</v>
      </c>
      <c r="I173">
        <v>2679</v>
      </c>
      <c r="J173">
        <v>25.1</v>
      </c>
      <c r="K173" t="s">
        <v>1512</v>
      </c>
      <c r="L173">
        <v>1.46</v>
      </c>
      <c r="M173" t="s">
        <v>1516</v>
      </c>
      <c r="N173" s="13">
        <v>4821</v>
      </c>
      <c r="O173">
        <v>30</v>
      </c>
      <c r="P173" s="11">
        <f>Agridata[[#This Row],[Storage_Loss_%]]/100</f>
        <v>0.37319999999999998</v>
      </c>
      <c r="Q173" s="7">
        <v>37.32</v>
      </c>
      <c r="R173" s="13">
        <v>37727</v>
      </c>
      <c r="S173">
        <v>216</v>
      </c>
      <c r="T173" t="s">
        <v>1519</v>
      </c>
      <c r="U173" t="s">
        <v>1522</v>
      </c>
      <c r="V173" s="13">
        <v>530330</v>
      </c>
      <c r="W173" s="7">
        <f>(Agridata[[#This Row],[Profit_After_Storage_Loss]]/Agridata[[#This Row],[Total_Revenue]])*100</f>
        <v>58.517163594498442</v>
      </c>
      <c r="X173">
        <f>(1-Agridata[[#This Row],[Transport_Cost_NGN]]/(Agridata[[#This Row],[Input_Cost_NGN]]+Agridata[[#This Row],[Final_Profit_NGN]]))*100</f>
        <v>99.1513175614419</v>
      </c>
      <c r="Y173" s="13">
        <f>Agridata[[#This Row],[Final_Profit_NGN]]*Agridata[[#This Row],[Storage_Loss_%]]</f>
        <v>19791915.600000001</v>
      </c>
      <c r="Z173" s="13">
        <f>Agridata[[#This Row],[Final_Profit_NGN]] * (1-Agridata[[#This Row],[Storage_Loss_%]]/100)</f>
        <v>332410.84400000004</v>
      </c>
      <c r="AA173" s="13">
        <f>Agridata[[#This Row],[Final_Profit_NGN]]+Agridata[[#This Row],[Input_Cost_NGN]]</f>
        <v>568057</v>
      </c>
    </row>
    <row r="174" spans="1:27" x14ac:dyDescent="0.35">
      <c r="A174" t="s">
        <v>187</v>
      </c>
      <c r="B174" t="s">
        <v>1470</v>
      </c>
      <c r="C174" t="s">
        <v>1482</v>
      </c>
      <c r="D174">
        <v>2024</v>
      </c>
      <c r="E174" t="s">
        <v>1502</v>
      </c>
      <c r="F174" t="s">
        <v>1510</v>
      </c>
      <c r="G174">
        <v>2.5</v>
      </c>
      <c r="H174">
        <v>51460</v>
      </c>
      <c r="I174">
        <v>34905</v>
      </c>
      <c r="J174">
        <v>8.5</v>
      </c>
      <c r="K174" t="s">
        <v>1511</v>
      </c>
      <c r="L174">
        <v>1.27</v>
      </c>
      <c r="M174" t="s">
        <v>1516</v>
      </c>
      <c r="N174" s="13">
        <v>1526</v>
      </c>
      <c r="O174">
        <v>4</v>
      </c>
      <c r="P174" s="11">
        <f>Agridata[[#This Row],[Storage_Loss_%]]/100</f>
        <v>0.32170000000000004</v>
      </c>
      <c r="Q174" s="7">
        <v>32.17</v>
      </c>
      <c r="R174" s="13">
        <v>97607</v>
      </c>
      <c r="S174">
        <v>428</v>
      </c>
      <c r="T174" t="s">
        <v>1520</v>
      </c>
      <c r="U174" t="s">
        <v>1523</v>
      </c>
      <c r="V174" s="13">
        <v>14690814</v>
      </c>
      <c r="W174" s="7">
        <f>(Agridata[[#This Row],[Profit_After_Storage_Loss]]/Agridata[[#This Row],[Total_Revenue]])*100</f>
        <v>67.382306307076306</v>
      </c>
      <c r="X174">
        <f>(1-Agridata[[#This Row],[Transport_Cost_NGN]]/(Agridata[[#This Row],[Input_Cost_NGN]]+Agridata[[#This Row],[Final_Profit_NGN]]))*100</f>
        <v>99.989681116056943</v>
      </c>
      <c r="Y174" s="13">
        <f>Agridata[[#This Row],[Final_Profit_NGN]]*Agridata[[#This Row],[Storage_Loss_%]]</f>
        <v>472603486.38000005</v>
      </c>
      <c r="Z174" s="13">
        <f>Agridata[[#This Row],[Final_Profit_NGN]] * (1-Agridata[[#This Row],[Storage_Loss_%]]/100)</f>
        <v>9964779.1361999977</v>
      </c>
      <c r="AA174" s="13">
        <f>Agridata[[#This Row],[Final_Profit_NGN]]+Agridata[[#This Row],[Input_Cost_NGN]]</f>
        <v>14788421</v>
      </c>
    </row>
    <row r="175" spans="1:27" x14ac:dyDescent="0.35">
      <c r="A175" t="s">
        <v>188</v>
      </c>
      <c r="B175" t="s">
        <v>1473</v>
      </c>
      <c r="C175" t="s">
        <v>1494</v>
      </c>
      <c r="D175">
        <v>2022</v>
      </c>
      <c r="E175" t="s">
        <v>1501</v>
      </c>
      <c r="F175" t="s">
        <v>1506</v>
      </c>
      <c r="G175">
        <v>0.97</v>
      </c>
      <c r="H175">
        <v>1868</v>
      </c>
      <c r="I175">
        <v>1767</v>
      </c>
      <c r="J175">
        <v>40.200000000000003</v>
      </c>
      <c r="K175" t="s">
        <v>1513</v>
      </c>
      <c r="L175">
        <v>1.66</v>
      </c>
      <c r="M175" t="s">
        <v>1517</v>
      </c>
      <c r="N175" s="13">
        <v>1523</v>
      </c>
      <c r="O175">
        <v>3</v>
      </c>
      <c r="P175" s="11">
        <f>Agridata[[#This Row],[Storage_Loss_%]]/100</f>
        <v>5.4000000000000006E-2</v>
      </c>
      <c r="Q175" s="7">
        <v>5.4</v>
      </c>
      <c r="R175" s="13">
        <v>15658</v>
      </c>
      <c r="S175">
        <v>316</v>
      </c>
      <c r="T175" t="s">
        <v>1520</v>
      </c>
      <c r="U175" t="s">
        <v>1523</v>
      </c>
      <c r="V175" s="13">
        <v>535608</v>
      </c>
      <c r="W175" s="7">
        <f>(Agridata[[#This Row],[Profit_After_Storage_Loss]]/Agridata[[#This Row],[Total_Revenue]])*100</f>
        <v>91.913008964819156</v>
      </c>
      <c r="X175">
        <f>(1-Agridata[[#This Row],[Transport_Cost_NGN]]/(Agridata[[#This Row],[Input_Cost_NGN]]+Agridata[[#This Row],[Final_Profit_NGN]]))*100</f>
        <v>99.723726839674498</v>
      </c>
      <c r="Y175" s="13">
        <f>Agridata[[#This Row],[Final_Profit_NGN]]*Agridata[[#This Row],[Storage_Loss_%]]</f>
        <v>2892283.2</v>
      </c>
      <c r="Z175" s="13">
        <f>Agridata[[#This Row],[Final_Profit_NGN]] * (1-Agridata[[#This Row],[Storage_Loss_%]]/100)</f>
        <v>506685.16799999995</v>
      </c>
      <c r="AA175" s="13">
        <f>Agridata[[#This Row],[Final_Profit_NGN]]+Agridata[[#This Row],[Input_Cost_NGN]]</f>
        <v>551266</v>
      </c>
    </row>
    <row r="176" spans="1:27" x14ac:dyDescent="0.35">
      <c r="A176" t="s">
        <v>189</v>
      </c>
      <c r="B176" t="s">
        <v>1470</v>
      </c>
      <c r="C176" t="s">
        <v>1475</v>
      </c>
      <c r="D176">
        <v>2024</v>
      </c>
      <c r="E176" t="s">
        <v>1501</v>
      </c>
      <c r="F176" t="s">
        <v>1503</v>
      </c>
      <c r="G176">
        <v>3.59</v>
      </c>
      <c r="H176">
        <v>32879</v>
      </c>
      <c r="I176">
        <v>30528</v>
      </c>
      <c r="J176">
        <v>8.6</v>
      </c>
      <c r="K176" t="s">
        <v>1512</v>
      </c>
      <c r="L176">
        <v>1.2</v>
      </c>
      <c r="M176" t="s">
        <v>1516</v>
      </c>
      <c r="N176" s="13">
        <v>2148</v>
      </c>
      <c r="O176">
        <v>1</v>
      </c>
      <c r="P176" s="11">
        <f>Agridata[[#This Row],[Storage_Loss_%]]/100</f>
        <v>7.1500000000000008E-2</v>
      </c>
      <c r="Q176" s="7">
        <v>7.15</v>
      </c>
      <c r="R176" s="13">
        <v>35077</v>
      </c>
      <c r="S176">
        <v>411</v>
      </c>
      <c r="T176" t="s">
        <v>1520</v>
      </c>
      <c r="U176" t="s">
        <v>1522</v>
      </c>
      <c r="V176" s="13">
        <v>12384313</v>
      </c>
      <c r="W176" s="7">
        <f>(Agridata[[#This Row],[Profit_After_Storage_Loss]]/Agridata[[#This Row],[Total_Revenue]])*100</f>
        <v>92.587756890636342</v>
      </c>
      <c r="X176">
        <f>(1-Agridata[[#This Row],[Transport_Cost_NGN]]/(Agridata[[#This Row],[Input_Cost_NGN]]+Agridata[[#This Row],[Final_Profit_NGN]]))*100</f>
        <v>99.982704464550991</v>
      </c>
      <c r="Y176" s="13">
        <f>Agridata[[#This Row],[Final_Profit_NGN]]*Agridata[[#This Row],[Storage_Loss_%]]</f>
        <v>88547837.950000003</v>
      </c>
      <c r="Z176" s="13">
        <f>Agridata[[#This Row],[Final_Profit_NGN]] * (1-Agridata[[#This Row],[Storage_Loss_%]]/100)</f>
        <v>11498834.6205</v>
      </c>
      <c r="AA176" s="13">
        <f>Agridata[[#This Row],[Final_Profit_NGN]]+Agridata[[#This Row],[Input_Cost_NGN]]</f>
        <v>12419390</v>
      </c>
    </row>
    <row r="177" spans="1:27" x14ac:dyDescent="0.35">
      <c r="A177" t="s">
        <v>190</v>
      </c>
      <c r="B177" t="s">
        <v>1469</v>
      </c>
      <c r="C177" t="s">
        <v>1480</v>
      </c>
      <c r="D177">
        <v>2025</v>
      </c>
      <c r="E177" t="s">
        <v>1502</v>
      </c>
      <c r="F177" t="s">
        <v>1504</v>
      </c>
      <c r="G177">
        <v>1.89</v>
      </c>
      <c r="H177">
        <v>14927</v>
      </c>
      <c r="I177">
        <v>11550</v>
      </c>
      <c r="J177">
        <v>18.7</v>
      </c>
      <c r="K177" t="s">
        <v>1511</v>
      </c>
      <c r="L177">
        <v>0.86</v>
      </c>
      <c r="M177" t="s">
        <v>1518</v>
      </c>
      <c r="N177" s="13">
        <v>2426</v>
      </c>
      <c r="O177">
        <v>3</v>
      </c>
      <c r="P177" s="11">
        <f>Agridata[[#This Row],[Storage_Loss_%]]/100</f>
        <v>0.22620000000000001</v>
      </c>
      <c r="Q177" s="7">
        <v>22.62</v>
      </c>
      <c r="R177" s="13">
        <v>45248</v>
      </c>
      <c r="S177">
        <v>228</v>
      </c>
      <c r="T177" t="s">
        <v>1519</v>
      </c>
      <c r="U177" t="s">
        <v>1523</v>
      </c>
      <c r="V177" s="13">
        <v>2559392</v>
      </c>
      <c r="W177" s="7">
        <f>(Agridata[[#This Row],[Profit_After_Storage_Loss]]/Agridata[[#This Row],[Total_Revenue]])*100</f>
        <v>76.035748878923769</v>
      </c>
      <c r="X177">
        <f>(1-Agridata[[#This Row],[Transport_Cost_NGN]]/(Agridata[[#This Row],[Input_Cost_NGN]]+Agridata[[#This Row],[Final_Profit_NGN]]))*100</f>
        <v>99.906858529393688</v>
      </c>
      <c r="Y177" s="13">
        <f>Agridata[[#This Row],[Final_Profit_NGN]]*Agridata[[#This Row],[Storage_Loss_%]]</f>
        <v>57893447.039999999</v>
      </c>
      <c r="Z177" s="13">
        <f>Agridata[[#This Row],[Final_Profit_NGN]] * (1-Agridata[[#This Row],[Storage_Loss_%]]/100)</f>
        <v>1980457.5296</v>
      </c>
      <c r="AA177" s="13">
        <f>Agridata[[#This Row],[Final_Profit_NGN]]+Agridata[[#This Row],[Input_Cost_NGN]]</f>
        <v>2604640</v>
      </c>
    </row>
    <row r="178" spans="1:27" x14ac:dyDescent="0.35">
      <c r="A178" t="s">
        <v>191</v>
      </c>
      <c r="B178" t="s">
        <v>1470</v>
      </c>
      <c r="C178" t="s">
        <v>1485</v>
      </c>
      <c r="D178">
        <v>2025</v>
      </c>
      <c r="E178" t="s">
        <v>1502</v>
      </c>
      <c r="F178" t="s">
        <v>1510</v>
      </c>
      <c r="G178">
        <v>0.92</v>
      </c>
      <c r="H178">
        <v>15853</v>
      </c>
      <c r="I178">
        <v>10748</v>
      </c>
      <c r="J178">
        <v>18.5</v>
      </c>
      <c r="K178" t="s">
        <v>1511</v>
      </c>
      <c r="L178">
        <v>0.72</v>
      </c>
      <c r="M178" t="s">
        <v>1516</v>
      </c>
      <c r="N178" s="13">
        <v>3441</v>
      </c>
      <c r="O178">
        <v>5</v>
      </c>
      <c r="P178" s="11">
        <f>Agridata[[#This Row],[Storage_Loss_%]]/100</f>
        <v>0.32200000000000001</v>
      </c>
      <c r="Q178" s="7">
        <v>32.200000000000003</v>
      </c>
      <c r="R178" s="13">
        <v>27174</v>
      </c>
      <c r="S178">
        <v>532</v>
      </c>
      <c r="T178" t="s">
        <v>1520</v>
      </c>
      <c r="U178" t="s">
        <v>1522</v>
      </c>
      <c r="V178" s="13">
        <v>5630142</v>
      </c>
      <c r="W178" s="7">
        <f>(Agridata[[#This Row],[Profit_After_Storage_Loss]]/Agridata[[#This Row],[Total_Revenue]])*100</f>
        <v>67.474333694635405</v>
      </c>
      <c r="X178">
        <f>(1-Agridata[[#This Row],[Transport_Cost_NGN]]/(Agridata[[#This Row],[Input_Cost_NGN]]+Agridata[[#This Row],[Final_Profit_NGN]]))*100</f>
        <v>99.93917610400409</v>
      </c>
      <c r="Y178" s="13">
        <f>Agridata[[#This Row],[Final_Profit_NGN]]*Agridata[[#This Row],[Storage_Loss_%]]</f>
        <v>181290572.40000001</v>
      </c>
      <c r="Z178" s="13">
        <f>Agridata[[#This Row],[Final_Profit_NGN]] * (1-Agridata[[#This Row],[Storage_Loss_%]]/100)</f>
        <v>3817236.2759999996</v>
      </c>
      <c r="AA178" s="13">
        <f>Agridata[[#This Row],[Final_Profit_NGN]]+Agridata[[#This Row],[Input_Cost_NGN]]</f>
        <v>5657316</v>
      </c>
    </row>
    <row r="179" spans="1:27" x14ac:dyDescent="0.35">
      <c r="A179" t="s">
        <v>192</v>
      </c>
      <c r="B179" t="s">
        <v>1473</v>
      </c>
      <c r="C179" t="s">
        <v>1496</v>
      </c>
      <c r="D179">
        <v>2023</v>
      </c>
      <c r="E179" t="s">
        <v>1501</v>
      </c>
      <c r="F179" t="s">
        <v>1505</v>
      </c>
      <c r="G179">
        <v>2.89</v>
      </c>
      <c r="H179">
        <v>44051</v>
      </c>
      <c r="I179">
        <v>17620</v>
      </c>
      <c r="J179">
        <v>30.6</v>
      </c>
      <c r="K179" t="s">
        <v>1512</v>
      </c>
      <c r="L179">
        <v>0.99</v>
      </c>
      <c r="M179" t="s">
        <v>1516</v>
      </c>
      <c r="N179" s="13">
        <v>6669</v>
      </c>
      <c r="O179">
        <v>60</v>
      </c>
      <c r="P179" s="11">
        <f>Agridata[[#This Row],[Storage_Loss_%]]/100</f>
        <v>0.6</v>
      </c>
      <c r="Q179" s="7">
        <v>60</v>
      </c>
      <c r="R179" s="13">
        <v>36400</v>
      </c>
      <c r="S179">
        <v>96</v>
      </c>
      <c r="T179" t="s">
        <v>1521</v>
      </c>
      <c r="U179" t="s">
        <v>1523</v>
      </c>
      <c r="V179" s="13">
        <v>1631536</v>
      </c>
      <c r="W179" s="7">
        <f>(Agridata[[#This Row],[Profit_After_Storage_Loss]]/Agridata[[#This Row],[Total_Revenue]])*100</f>
        <v>39.127064827427432</v>
      </c>
      <c r="X179">
        <f>(1-Agridata[[#This Row],[Transport_Cost_NGN]]/(Agridata[[#This Row],[Input_Cost_NGN]]+Agridata[[#This Row],[Final_Profit_NGN]]))*100</f>
        <v>99.600164514705597</v>
      </c>
      <c r="Y179" s="13">
        <f>Agridata[[#This Row],[Final_Profit_NGN]]*Agridata[[#This Row],[Storage_Loss_%]]</f>
        <v>97892160</v>
      </c>
      <c r="Z179" s="13">
        <f>Agridata[[#This Row],[Final_Profit_NGN]] * (1-Agridata[[#This Row],[Storage_Loss_%]]/100)</f>
        <v>652614.40000000002</v>
      </c>
      <c r="AA179" s="13">
        <f>Agridata[[#This Row],[Final_Profit_NGN]]+Agridata[[#This Row],[Input_Cost_NGN]]</f>
        <v>1667936</v>
      </c>
    </row>
    <row r="180" spans="1:27" x14ac:dyDescent="0.35">
      <c r="A180" t="s">
        <v>193</v>
      </c>
      <c r="B180" t="s">
        <v>1473</v>
      </c>
      <c r="C180" t="s">
        <v>1493</v>
      </c>
      <c r="D180">
        <v>2023</v>
      </c>
      <c r="E180" t="s">
        <v>1501</v>
      </c>
      <c r="F180" t="s">
        <v>1507</v>
      </c>
      <c r="G180">
        <v>1.18</v>
      </c>
      <c r="H180">
        <v>2311</v>
      </c>
      <c r="I180">
        <v>924</v>
      </c>
      <c r="J180">
        <v>77</v>
      </c>
      <c r="K180" t="s">
        <v>1512</v>
      </c>
      <c r="L180">
        <v>2.98</v>
      </c>
      <c r="M180" t="s">
        <v>1518</v>
      </c>
      <c r="N180" s="13">
        <v>16008</v>
      </c>
      <c r="O180">
        <v>60</v>
      </c>
      <c r="P180" s="11">
        <f>Agridata[[#This Row],[Storage_Loss_%]]/100</f>
        <v>0.6</v>
      </c>
      <c r="Q180" s="7">
        <v>60</v>
      </c>
      <c r="R180" s="13">
        <v>27545</v>
      </c>
      <c r="S180">
        <v>235</v>
      </c>
      <c r="T180" t="s">
        <v>1520</v>
      </c>
      <c r="U180" t="s">
        <v>1522</v>
      </c>
      <c r="V180" s="13">
        <v>171416</v>
      </c>
      <c r="W180" s="7">
        <f>(Agridata[[#This Row],[Profit_After_Storage_Loss]]/Agridata[[#This Row],[Total_Revenue]])*100</f>
        <v>34.462231291559661</v>
      </c>
      <c r="X180">
        <f>(1-Agridata[[#This Row],[Transport_Cost_NGN]]/(Agridata[[#This Row],[Input_Cost_NGN]]+Agridata[[#This Row],[Final_Profit_NGN]]))*100</f>
        <v>91.954202079804588</v>
      </c>
      <c r="Y180" s="13">
        <f>Agridata[[#This Row],[Final_Profit_NGN]]*Agridata[[#This Row],[Storage_Loss_%]]</f>
        <v>10284960</v>
      </c>
      <c r="Z180" s="13">
        <f>Agridata[[#This Row],[Final_Profit_NGN]] * (1-Agridata[[#This Row],[Storage_Loss_%]]/100)</f>
        <v>68566.400000000009</v>
      </c>
      <c r="AA180" s="13">
        <f>Agridata[[#This Row],[Final_Profit_NGN]]+Agridata[[#This Row],[Input_Cost_NGN]]</f>
        <v>198961</v>
      </c>
    </row>
    <row r="181" spans="1:27" x14ac:dyDescent="0.35">
      <c r="A181" t="s">
        <v>194</v>
      </c>
      <c r="B181" t="s">
        <v>1473</v>
      </c>
      <c r="C181" t="s">
        <v>1497</v>
      </c>
      <c r="D181">
        <v>2024</v>
      </c>
      <c r="E181" t="s">
        <v>1501</v>
      </c>
      <c r="F181" t="s">
        <v>1505</v>
      </c>
      <c r="G181">
        <v>1.29</v>
      </c>
      <c r="H181">
        <v>11625</v>
      </c>
      <c r="I181">
        <v>8785</v>
      </c>
      <c r="J181">
        <v>6.5</v>
      </c>
      <c r="K181" t="s">
        <v>1512</v>
      </c>
      <c r="L181">
        <v>1.1399999999999999</v>
      </c>
      <c r="M181" t="s">
        <v>1518</v>
      </c>
      <c r="N181" s="13">
        <v>1613</v>
      </c>
      <c r="O181">
        <v>14</v>
      </c>
      <c r="P181" s="11">
        <f>Agridata[[#This Row],[Storage_Loss_%]]/100</f>
        <v>0.24429999999999999</v>
      </c>
      <c r="Q181" s="7">
        <v>24.43</v>
      </c>
      <c r="R181" s="13">
        <v>10416</v>
      </c>
      <c r="S181">
        <v>92</v>
      </c>
      <c r="T181" t="s">
        <v>1520</v>
      </c>
      <c r="U181" t="s">
        <v>1523</v>
      </c>
      <c r="V181" s="13">
        <v>788109</v>
      </c>
      <c r="W181" s="7">
        <f>(Agridata[[#This Row],[Profit_After_Storage_Loss]]/Agridata[[#This Row],[Total_Revenue]])*100</f>
        <v>74.584261143984222</v>
      </c>
      <c r="X181">
        <f>(1-Agridata[[#This Row],[Transport_Cost_NGN]]/(Agridata[[#This Row],[Input_Cost_NGN]]+Agridata[[#This Row],[Final_Profit_NGN]]))*100</f>
        <v>99.79800256723334</v>
      </c>
      <c r="Y181" s="13">
        <f>Agridata[[#This Row],[Final_Profit_NGN]]*Agridata[[#This Row],[Storage_Loss_%]]</f>
        <v>19253502.870000001</v>
      </c>
      <c r="Z181" s="13">
        <f>Agridata[[#This Row],[Final_Profit_NGN]] * (1-Agridata[[#This Row],[Storage_Loss_%]]/100)</f>
        <v>595573.97129999998</v>
      </c>
      <c r="AA181" s="13">
        <f>Agridata[[#This Row],[Final_Profit_NGN]]+Agridata[[#This Row],[Input_Cost_NGN]]</f>
        <v>798525</v>
      </c>
    </row>
    <row r="182" spans="1:27" x14ac:dyDescent="0.35">
      <c r="A182" t="s">
        <v>195</v>
      </c>
      <c r="B182" t="s">
        <v>1470</v>
      </c>
      <c r="C182" t="s">
        <v>1495</v>
      </c>
      <c r="D182">
        <v>2021</v>
      </c>
      <c r="E182" t="s">
        <v>1501</v>
      </c>
      <c r="F182" t="s">
        <v>1507</v>
      </c>
      <c r="G182">
        <v>3.2</v>
      </c>
      <c r="H182">
        <v>7575</v>
      </c>
      <c r="I182">
        <v>6498</v>
      </c>
      <c r="J182">
        <v>15.8</v>
      </c>
      <c r="K182" t="s">
        <v>1511</v>
      </c>
      <c r="L182">
        <v>0.96</v>
      </c>
      <c r="M182" t="s">
        <v>1517</v>
      </c>
      <c r="N182" s="13">
        <v>2731</v>
      </c>
      <c r="O182">
        <v>7</v>
      </c>
      <c r="P182" s="11">
        <f>Agridata[[#This Row],[Storage_Loss_%]]/100</f>
        <v>0.1421</v>
      </c>
      <c r="Q182" s="7">
        <v>14.21</v>
      </c>
      <c r="R182" s="13">
        <v>63044</v>
      </c>
      <c r="S182">
        <v>204</v>
      </c>
      <c r="T182" t="s">
        <v>1520</v>
      </c>
      <c r="U182" t="s">
        <v>1523</v>
      </c>
      <c r="V182" s="13">
        <v>1246562</v>
      </c>
      <c r="W182" s="7">
        <f>(Agridata[[#This Row],[Profit_After_Storage_Loss]]/Agridata[[#This Row],[Total_Revenue]])*100</f>
        <v>81.660097754591831</v>
      </c>
      <c r="X182">
        <f>(1-Agridata[[#This Row],[Transport_Cost_NGN]]/(Agridata[[#This Row],[Input_Cost_NGN]]+Agridata[[#This Row],[Final_Profit_NGN]]))*100</f>
        <v>99.791463997568727</v>
      </c>
      <c r="Y182" s="13">
        <f>Agridata[[#This Row],[Final_Profit_NGN]]*Agridata[[#This Row],[Storage_Loss_%]]</f>
        <v>17713646.02</v>
      </c>
      <c r="Z182" s="13">
        <f>Agridata[[#This Row],[Final_Profit_NGN]] * (1-Agridata[[#This Row],[Storage_Loss_%]]/100)</f>
        <v>1069425.5397999999</v>
      </c>
      <c r="AA182" s="13">
        <f>Agridata[[#This Row],[Final_Profit_NGN]]+Agridata[[#This Row],[Input_Cost_NGN]]</f>
        <v>1309606</v>
      </c>
    </row>
    <row r="183" spans="1:27" x14ac:dyDescent="0.35">
      <c r="A183" t="s">
        <v>196</v>
      </c>
      <c r="B183" t="s">
        <v>1469</v>
      </c>
      <c r="C183" t="s">
        <v>1481</v>
      </c>
      <c r="D183">
        <v>2022</v>
      </c>
      <c r="E183" t="s">
        <v>1501</v>
      </c>
      <c r="F183" t="s">
        <v>1507</v>
      </c>
      <c r="G183">
        <v>1.62</v>
      </c>
      <c r="H183">
        <v>4021</v>
      </c>
      <c r="I183">
        <v>2546</v>
      </c>
      <c r="J183">
        <v>15.9</v>
      </c>
      <c r="K183" t="s">
        <v>1512</v>
      </c>
      <c r="L183">
        <v>0.9</v>
      </c>
      <c r="M183" t="s">
        <v>1518</v>
      </c>
      <c r="N183" s="13">
        <v>3611</v>
      </c>
      <c r="O183">
        <v>30</v>
      </c>
      <c r="P183" s="11">
        <f>Agridata[[#This Row],[Storage_Loss_%]]/100</f>
        <v>0.36670000000000003</v>
      </c>
      <c r="Q183" s="7">
        <v>36.67</v>
      </c>
      <c r="R183" s="13">
        <v>32346</v>
      </c>
      <c r="S183">
        <v>182</v>
      </c>
      <c r="T183" t="s">
        <v>1521</v>
      </c>
      <c r="U183" t="s">
        <v>1523</v>
      </c>
      <c r="V183" s="13">
        <v>422782</v>
      </c>
      <c r="W183" s="7">
        <f>(Agridata[[#This Row],[Profit_After_Storage_Loss]]/Agridata[[#This Row],[Total_Revenue]])*100</f>
        <v>58.829129519607669</v>
      </c>
      <c r="X183">
        <f>(1-Agridata[[#This Row],[Transport_Cost_NGN]]/(Agridata[[#This Row],[Input_Cost_NGN]]+Agridata[[#This Row],[Final_Profit_NGN]]))*100</f>
        <v>99.206596825508427</v>
      </c>
      <c r="Y183" s="13">
        <f>Agridata[[#This Row],[Final_Profit_NGN]]*Agridata[[#This Row],[Storage_Loss_%]]</f>
        <v>15503415.940000001</v>
      </c>
      <c r="Z183" s="13">
        <f>Agridata[[#This Row],[Final_Profit_NGN]] * (1-Agridata[[#This Row],[Storage_Loss_%]]/100)</f>
        <v>267747.8406</v>
      </c>
      <c r="AA183" s="13">
        <f>Agridata[[#This Row],[Final_Profit_NGN]]+Agridata[[#This Row],[Input_Cost_NGN]]</f>
        <v>455128</v>
      </c>
    </row>
    <row r="184" spans="1:27" x14ac:dyDescent="0.35">
      <c r="A184" t="s">
        <v>197</v>
      </c>
      <c r="B184" t="s">
        <v>1472</v>
      </c>
      <c r="C184" t="s">
        <v>1489</v>
      </c>
      <c r="D184">
        <v>2025</v>
      </c>
      <c r="E184" t="s">
        <v>1501</v>
      </c>
      <c r="F184" t="s">
        <v>1509</v>
      </c>
      <c r="G184">
        <v>2.08</v>
      </c>
      <c r="H184">
        <v>27215</v>
      </c>
      <c r="I184">
        <v>23603</v>
      </c>
      <c r="J184">
        <v>6.2</v>
      </c>
      <c r="K184" t="s">
        <v>1513</v>
      </c>
      <c r="L184">
        <v>0.64</v>
      </c>
      <c r="M184" t="s">
        <v>1518</v>
      </c>
      <c r="N184" s="13">
        <v>227</v>
      </c>
      <c r="O184">
        <v>2</v>
      </c>
      <c r="P184" s="11">
        <f>Agridata[[#This Row],[Storage_Loss_%]]/100</f>
        <v>0.13269999999999998</v>
      </c>
      <c r="Q184" s="7">
        <v>13.27</v>
      </c>
      <c r="R184" s="13">
        <v>44711</v>
      </c>
      <c r="S184">
        <v>332</v>
      </c>
      <c r="T184" t="s">
        <v>1521</v>
      </c>
      <c r="U184" t="s">
        <v>1523</v>
      </c>
      <c r="V184" s="13">
        <v>7712897</v>
      </c>
      <c r="W184" s="7">
        <f>(Agridata[[#This Row],[Profit_After_Storage_Loss]]/Agridata[[#This Row],[Total_Revenue]])*100</f>
        <v>86.230131351055633</v>
      </c>
      <c r="X184">
        <f>(1-Agridata[[#This Row],[Transport_Cost_NGN]]/(Agridata[[#This Row],[Input_Cost_NGN]]+Agridata[[#This Row],[Final_Profit_NGN]]))*100</f>
        <v>99.997073840286859</v>
      </c>
      <c r="Y184" s="13">
        <f>Agridata[[#This Row],[Final_Profit_NGN]]*Agridata[[#This Row],[Storage_Loss_%]]</f>
        <v>102350143.19</v>
      </c>
      <c r="Z184" s="13">
        <f>Agridata[[#This Row],[Final_Profit_NGN]] * (1-Agridata[[#This Row],[Storage_Loss_%]]/100)</f>
        <v>6689395.5680999998</v>
      </c>
      <c r="AA184" s="13">
        <f>Agridata[[#This Row],[Final_Profit_NGN]]+Agridata[[#This Row],[Input_Cost_NGN]]</f>
        <v>7757608</v>
      </c>
    </row>
    <row r="185" spans="1:27" x14ac:dyDescent="0.35">
      <c r="A185" t="s">
        <v>198</v>
      </c>
      <c r="B185" t="s">
        <v>1472</v>
      </c>
      <c r="C185" t="s">
        <v>1488</v>
      </c>
      <c r="D185">
        <v>2021</v>
      </c>
      <c r="E185" t="s">
        <v>1501</v>
      </c>
      <c r="F185" t="s">
        <v>1509</v>
      </c>
      <c r="G185">
        <v>1.74</v>
      </c>
      <c r="H185">
        <v>25090</v>
      </c>
      <c r="I185">
        <v>20812</v>
      </c>
      <c r="J185">
        <v>6.1</v>
      </c>
      <c r="K185" t="s">
        <v>1513</v>
      </c>
      <c r="L185">
        <v>0.4</v>
      </c>
      <c r="M185" t="s">
        <v>1516</v>
      </c>
      <c r="N185" s="13">
        <v>213</v>
      </c>
      <c r="O185">
        <v>5</v>
      </c>
      <c r="P185" s="11">
        <f>Agridata[[#This Row],[Storage_Loss_%]]/100</f>
        <v>0.17050000000000001</v>
      </c>
      <c r="Q185" s="7">
        <v>17.05</v>
      </c>
      <c r="R185" s="13">
        <v>42637</v>
      </c>
      <c r="S185">
        <v>366</v>
      </c>
      <c r="T185" t="s">
        <v>1520</v>
      </c>
      <c r="U185" t="s">
        <v>1522</v>
      </c>
      <c r="V185" s="13">
        <v>7498171</v>
      </c>
      <c r="W185" s="7">
        <f>(Agridata[[#This Row],[Profit_After_Storage_Loss]]/Agridata[[#This Row],[Total_Revenue]])*100</f>
        <v>82.480986712564487</v>
      </c>
      <c r="X185">
        <f>(1-Agridata[[#This Row],[Transport_Cost_NGN]]/(Agridata[[#This Row],[Input_Cost_NGN]]+Agridata[[#This Row],[Final_Profit_NGN]]))*100</f>
        <v>99.997175369005546</v>
      </c>
      <c r="Y185" s="13">
        <f>Agridata[[#This Row],[Final_Profit_NGN]]*Agridata[[#This Row],[Storage_Loss_%]]</f>
        <v>127843815.55000001</v>
      </c>
      <c r="Z185" s="13">
        <f>Agridata[[#This Row],[Final_Profit_NGN]] * (1-Agridata[[#This Row],[Storage_Loss_%]]/100)</f>
        <v>6219732.8444999997</v>
      </c>
      <c r="AA185" s="13">
        <f>Agridata[[#This Row],[Final_Profit_NGN]]+Agridata[[#This Row],[Input_Cost_NGN]]</f>
        <v>7540808</v>
      </c>
    </row>
    <row r="186" spans="1:27" x14ac:dyDescent="0.35">
      <c r="A186" t="s">
        <v>199</v>
      </c>
      <c r="B186" t="s">
        <v>1471</v>
      </c>
      <c r="C186" t="s">
        <v>1500</v>
      </c>
      <c r="D186">
        <v>2021</v>
      </c>
      <c r="E186" t="s">
        <v>1502</v>
      </c>
      <c r="F186" t="s">
        <v>1503</v>
      </c>
      <c r="G186">
        <v>1.19</v>
      </c>
      <c r="H186">
        <v>7451</v>
      </c>
      <c r="I186">
        <v>6040</v>
      </c>
      <c r="J186">
        <v>8.4</v>
      </c>
      <c r="K186" t="s">
        <v>1511</v>
      </c>
      <c r="L186">
        <v>1.73</v>
      </c>
      <c r="M186" t="s">
        <v>1516</v>
      </c>
      <c r="N186" s="13">
        <v>964</v>
      </c>
      <c r="O186">
        <v>7</v>
      </c>
      <c r="P186" s="11">
        <f>Agridata[[#This Row],[Storage_Loss_%]]/100</f>
        <v>0.1893</v>
      </c>
      <c r="Q186" s="7">
        <v>18.93</v>
      </c>
      <c r="R186" s="13">
        <v>14666</v>
      </c>
      <c r="S186">
        <v>303</v>
      </c>
      <c r="T186" t="s">
        <v>1520</v>
      </c>
      <c r="U186" t="s">
        <v>1522</v>
      </c>
      <c r="V186" s="13">
        <v>1796189</v>
      </c>
      <c r="W186" s="7">
        <f>(Agridata[[#This Row],[Profit_After_Storage_Loss]]/Agridata[[#This Row],[Total_Revenue]])*100</f>
        <v>80.413419202531401</v>
      </c>
      <c r="X186">
        <f>(1-Agridata[[#This Row],[Transport_Cost_NGN]]/(Agridata[[#This Row],[Input_Cost_NGN]]+Agridata[[#This Row],[Final_Profit_NGN]]))*100</f>
        <v>99.946765478185711</v>
      </c>
      <c r="Y186" s="13">
        <f>Agridata[[#This Row],[Final_Profit_NGN]]*Agridata[[#This Row],[Storage_Loss_%]]</f>
        <v>34001857.769999996</v>
      </c>
      <c r="Z186" s="13">
        <f>Agridata[[#This Row],[Final_Profit_NGN]] * (1-Agridata[[#This Row],[Storage_Loss_%]]/100)</f>
        <v>1456170.4223</v>
      </c>
      <c r="AA186" s="13">
        <f>Agridata[[#This Row],[Final_Profit_NGN]]+Agridata[[#This Row],[Input_Cost_NGN]]</f>
        <v>1810855</v>
      </c>
    </row>
    <row r="187" spans="1:27" x14ac:dyDescent="0.35">
      <c r="A187" t="s">
        <v>200</v>
      </c>
      <c r="B187" t="s">
        <v>1469</v>
      </c>
      <c r="C187" t="s">
        <v>1484</v>
      </c>
      <c r="D187">
        <v>2021</v>
      </c>
      <c r="E187" t="s">
        <v>1501</v>
      </c>
      <c r="F187" t="s">
        <v>1507</v>
      </c>
      <c r="G187">
        <v>2.96</v>
      </c>
      <c r="H187">
        <v>5889</v>
      </c>
      <c r="I187">
        <v>4922</v>
      </c>
      <c r="J187">
        <v>29.7</v>
      </c>
      <c r="K187" t="s">
        <v>1512</v>
      </c>
      <c r="L187">
        <v>2.15</v>
      </c>
      <c r="M187" t="s">
        <v>1517</v>
      </c>
      <c r="N187" s="13">
        <v>6345</v>
      </c>
      <c r="O187">
        <v>7</v>
      </c>
      <c r="P187" s="11">
        <f>Agridata[[#This Row],[Storage_Loss_%]]/100</f>
        <v>0.16420000000000001</v>
      </c>
      <c r="Q187" s="7">
        <v>16.420000000000002</v>
      </c>
      <c r="R187" s="13">
        <v>65976</v>
      </c>
      <c r="S187">
        <v>185</v>
      </c>
      <c r="T187" t="s">
        <v>1520</v>
      </c>
      <c r="U187" t="s">
        <v>1522</v>
      </c>
      <c r="V187" s="13">
        <v>829144</v>
      </c>
      <c r="W187" s="7">
        <f>(Agridata[[#This Row],[Profit_After_Storage_Loss]]/Agridata[[#This Row],[Total_Revenue]])*100</f>
        <v>77.419625882563224</v>
      </c>
      <c r="X187">
        <f>(1-Agridata[[#This Row],[Transport_Cost_NGN]]/(Agridata[[#This Row],[Input_Cost_NGN]]+Agridata[[#This Row],[Final_Profit_NGN]]))*100</f>
        <v>99.291156492984172</v>
      </c>
      <c r="Y187" s="13">
        <f>Agridata[[#This Row],[Final_Profit_NGN]]*Agridata[[#This Row],[Storage_Loss_%]]</f>
        <v>13614544.480000002</v>
      </c>
      <c r="Z187" s="13">
        <f>Agridata[[#This Row],[Final_Profit_NGN]] * (1-Agridata[[#This Row],[Storage_Loss_%]]/100)</f>
        <v>692998.55519999994</v>
      </c>
      <c r="AA187" s="13">
        <f>Agridata[[#This Row],[Final_Profit_NGN]]+Agridata[[#This Row],[Input_Cost_NGN]]</f>
        <v>895120</v>
      </c>
    </row>
    <row r="188" spans="1:27" x14ac:dyDescent="0.35">
      <c r="A188" t="s">
        <v>201</v>
      </c>
      <c r="B188" t="s">
        <v>1470</v>
      </c>
      <c r="C188" t="s">
        <v>1495</v>
      </c>
      <c r="D188">
        <v>2023</v>
      </c>
      <c r="E188" t="s">
        <v>1501</v>
      </c>
      <c r="F188" t="s">
        <v>1503</v>
      </c>
      <c r="G188">
        <v>1.49</v>
      </c>
      <c r="H188">
        <v>10034</v>
      </c>
      <c r="I188">
        <v>7997</v>
      </c>
      <c r="J188">
        <v>13.6</v>
      </c>
      <c r="K188" t="s">
        <v>1511</v>
      </c>
      <c r="L188">
        <v>1.24</v>
      </c>
      <c r="M188" t="s">
        <v>1516</v>
      </c>
      <c r="N188" s="13">
        <v>1963</v>
      </c>
      <c r="O188">
        <v>14</v>
      </c>
      <c r="P188" s="11">
        <f>Agridata[[#This Row],[Storage_Loss_%]]/100</f>
        <v>0.20300000000000001</v>
      </c>
      <c r="Q188" s="7">
        <v>20.3</v>
      </c>
      <c r="R188" s="13">
        <v>17707</v>
      </c>
      <c r="S188">
        <v>295</v>
      </c>
      <c r="T188" t="s">
        <v>1520</v>
      </c>
      <c r="U188" t="s">
        <v>1523</v>
      </c>
      <c r="V188" s="13">
        <v>2315854</v>
      </c>
      <c r="W188" s="7">
        <f>(Agridata[[#This Row],[Profit_After_Storage_Loss]]/Agridata[[#This Row],[Total_Revenue]])*100</f>
        <v>79.095238478874123</v>
      </c>
      <c r="X188">
        <f>(1-Agridata[[#This Row],[Transport_Cost_NGN]]/(Agridata[[#This Row],[Input_Cost_NGN]]+Agridata[[#This Row],[Final_Profit_NGN]]))*100</f>
        <v>99.915879636315481</v>
      </c>
      <c r="Y188" s="13">
        <f>Agridata[[#This Row],[Final_Profit_NGN]]*Agridata[[#This Row],[Storage_Loss_%]]</f>
        <v>47011836.200000003</v>
      </c>
      <c r="Z188" s="13">
        <f>Agridata[[#This Row],[Final_Profit_NGN]] * (1-Agridata[[#This Row],[Storage_Loss_%]]/100)</f>
        <v>1845735.6379999998</v>
      </c>
      <c r="AA188" s="13">
        <f>Agridata[[#This Row],[Final_Profit_NGN]]+Agridata[[#This Row],[Input_Cost_NGN]]</f>
        <v>2333561</v>
      </c>
    </row>
    <row r="189" spans="1:27" x14ac:dyDescent="0.35">
      <c r="A189" t="s">
        <v>202</v>
      </c>
      <c r="B189" t="s">
        <v>1469</v>
      </c>
      <c r="C189" t="s">
        <v>1498</v>
      </c>
      <c r="D189">
        <v>2023</v>
      </c>
      <c r="E189" t="s">
        <v>1501</v>
      </c>
      <c r="F189" t="s">
        <v>1507</v>
      </c>
      <c r="G189">
        <v>1.97</v>
      </c>
      <c r="H189">
        <v>5893</v>
      </c>
      <c r="I189">
        <v>3779</v>
      </c>
      <c r="J189">
        <v>7.5</v>
      </c>
      <c r="K189" t="s">
        <v>1511</v>
      </c>
      <c r="L189">
        <v>1.32</v>
      </c>
      <c r="M189" t="s">
        <v>1516</v>
      </c>
      <c r="N189" s="13">
        <v>880</v>
      </c>
      <c r="O189">
        <v>30</v>
      </c>
      <c r="P189" s="11">
        <f>Agridata[[#This Row],[Storage_Loss_%]]/100</f>
        <v>0.35859999999999997</v>
      </c>
      <c r="Q189" s="7">
        <v>35.86</v>
      </c>
      <c r="R189" s="13">
        <v>45167</v>
      </c>
      <c r="S189">
        <v>183</v>
      </c>
      <c r="T189" t="s">
        <v>1520</v>
      </c>
      <c r="U189" t="s">
        <v>1522</v>
      </c>
      <c r="V189" s="13">
        <v>638595</v>
      </c>
      <c r="W189" s="7">
        <f>(Agridata[[#This Row],[Profit_After_Storage_Loss]]/Agridata[[#This Row],[Total_Revenue]])*100</f>
        <v>59.903129012726652</v>
      </c>
      <c r="X189">
        <f>(1-Agridata[[#This Row],[Transport_Cost_NGN]]/(Agridata[[#This Row],[Input_Cost_NGN]]+Agridata[[#This Row],[Final_Profit_NGN]]))*100</f>
        <v>99.871300247747016</v>
      </c>
      <c r="Y189" s="13">
        <f>Agridata[[#This Row],[Final_Profit_NGN]]*Agridata[[#This Row],[Storage_Loss_%]]</f>
        <v>22900016.699999999</v>
      </c>
      <c r="Z189" s="13">
        <f>Agridata[[#This Row],[Final_Profit_NGN]] * (1-Agridata[[#This Row],[Storage_Loss_%]]/100)</f>
        <v>409594.83299999998</v>
      </c>
      <c r="AA189" s="13">
        <f>Agridata[[#This Row],[Final_Profit_NGN]]+Agridata[[#This Row],[Input_Cost_NGN]]</f>
        <v>683762</v>
      </c>
    </row>
    <row r="190" spans="1:27" x14ac:dyDescent="0.35">
      <c r="A190" t="s">
        <v>203</v>
      </c>
      <c r="B190" t="s">
        <v>1473</v>
      </c>
      <c r="C190" t="s">
        <v>1496</v>
      </c>
      <c r="D190">
        <v>2024</v>
      </c>
      <c r="E190" t="s">
        <v>1502</v>
      </c>
      <c r="F190" t="s">
        <v>1504</v>
      </c>
      <c r="G190">
        <v>1.87</v>
      </c>
      <c r="H190">
        <v>20143</v>
      </c>
      <c r="I190">
        <v>15697</v>
      </c>
      <c r="J190">
        <v>15.8</v>
      </c>
      <c r="K190" t="s">
        <v>1511</v>
      </c>
      <c r="L190">
        <v>1.04</v>
      </c>
      <c r="M190" t="s">
        <v>1516</v>
      </c>
      <c r="N190" s="13">
        <v>2637</v>
      </c>
      <c r="O190">
        <v>3</v>
      </c>
      <c r="P190" s="11">
        <f>Agridata[[#This Row],[Storage_Loss_%]]/100</f>
        <v>0.22070000000000001</v>
      </c>
      <c r="Q190" s="7">
        <v>22.07</v>
      </c>
      <c r="R190" s="13">
        <v>34809</v>
      </c>
      <c r="S190">
        <v>364</v>
      </c>
      <c r="T190" t="s">
        <v>1520</v>
      </c>
      <c r="U190" t="s">
        <v>1522</v>
      </c>
      <c r="V190" s="13">
        <v>5619125</v>
      </c>
      <c r="W190" s="7">
        <f>(Agridata[[#This Row],[Profit_After_Storage_Loss]]/Agridata[[#This Row],[Total_Revenue]])*100</f>
        <v>77.450216300720882</v>
      </c>
      <c r="X190">
        <f>(1-Agridata[[#This Row],[Transport_Cost_NGN]]/(Agridata[[#This Row],[Input_Cost_NGN]]+Agridata[[#This Row],[Final_Profit_NGN]]))*100</f>
        <v>99.95335990833992</v>
      </c>
      <c r="Y190" s="13">
        <f>Agridata[[#This Row],[Final_Profit_NGN]]*Agridata[[#This Row],[Storage_Loss_%]]</f>
        <v>124014088.75</v>
      </c>
      <c r="Z190" s="13">
        <f>Agridata[[#This Row],[Final_Profit_NGN]] * (1-Agridata[[#This Row],[Storage_Loss_%]]/100)</f>
        <v>4378984.1124999998</v>
      </c>
      <c r="AA190" s="13">
        <f>Agridata[[#This Row],[Final_Profit_NGN]]+Agridata[[#This Row],[Input_Cost_NGN]]</f>
        <v>5653934</v>
      </c>
    </row>
    <row r="191" spans="1:27" x14ac:dyDescent="0.35">
      <c r="A191" t="s">
        <v>204</v>
      </c>
      <c r="B191" t="s">
        <v>1472</v>
      </c>
      <c r="C191" t="s">
        <v>1478</v>
      </c>
      <c r="D191">
        <v>2021</v>
      </c>
      <c r="E191" t="s">
        <v>1502</v>
      </c>
      <c r="F191" t="s">
        <v>1510</v>
      </c>
      <c r="G191">
        <v>3.7</v>
      </c>
      <c r="H191">
        <v>93535</v>
      </c>
      <c r="I191">
        <v>68841</v>
      </c>
      <c r="J191">
        <v>4.5999999999999996</v>
      </c>
      <c r="K191" t="s">
        <v>1513</v>
      </c>
      <c r="L191">
        <v>1.39</v>
      </c>
      <c r="M191" t="s">
        <v>1516</v>
      </c>
      <c r="N191" s="13">
        <v>202</v>
      </c>
      <c r="O191">
        <v>1</v>
      </c>
      <c r="P191" s="11">
        <f>Agridata[[#This Row],[Storage_Loss_%]]/100</f>
        <v>0.26400000000000001</v>
      </c>
      <c r="Q191" s="7">
        <v>26.4</v>
      </c>
      <c r="R191" s="13">
        <v>142899</v>
      </c>
      <c r="S191">
        <v>442</v>
      </c>
      <c r="T191" t="s">
        <v>1520</v>
      </c>
      <c r="U191" t="s">
        <v>1522</v>
      </c>
      <c r="V191" s="13">
        <v>29980344</v>
      </c>
      <c r="W191" s="7">
        <f>(Agridata[[#This Row],[Profit_After_Storage_Loss]]/Agridata[[#This Row],[Total_Revenue]])*100</f>
        <v>73.2508554407638</v>
      </c>
      <c r="X191">
        <f>(1-Agridata[[#This Row],[Transport_Cost_NGN]]/(Agridata[[#This Row],[Input_Cost_NGN]]+Agridata[[#This Row],[Final_Profit_NGN]]))*100</f>
        <v>99.999329421470335</v>
      </c>
      <c r="Y191" s="13">
        <f>Agridata[[#This Row],[Final_Profit_NGN]]*Agridata[[#This Row],[Storage_Loss_%]]</f>
        <v>791481081.5999999</v>
      </c>
      <c r="Z191" s="13">
        <f>Agridata[[#This Row],[Final_Profit_NGN]] * (1-Agridata[[#This Row],[Storage_Loss_%]]/100)</f>
        <v>22065533.184</v>
      </c>
      <c r="AA191" s="13">
        <f>Agridata[[#This Row],[Final_Profit_NGN]]+Agridata[[#This Row],[Input_Cost_NGN]]</f>
        <v>30123243</v>
      </c>
    </row>
    <row r="192" spans="1:27" x14ac:dyDescent="0.35">
      <c r="A192" t="s">
        <v>205</v>
      </c>
      <c r="B192" t="s">
        <v>1469</v>
      </c>
      <c r="C192" t="s">
        <v>1474</v>
      </c>
      <c r="D192">
        <v>2021</v>
      </c>
      <c r="E192" t="s">
        <v>1501</v>
      </c>
      <c r="F192" t="s">
        <v>1509</v>
      </c>
      <c r="G192">
        <v>0.69</v>
      </c>
      <c r="H192">
        <v>7196</v>
      </c>
      <c r="I192">
        <v>6195</v>
      </c>
      <c r="J192">
        <v>5.5</v>
      </c>
      <c r="K192" t="s">
        <v>1513</v>
      </c>
      <c r="L192">
        <v>0.97</v>
      </c>
      <c r="M192" t="s">
        <v>1518</v>
      </c>
      <c r="N192" s="13">
        <v>200</v>
      </c>
      <c r="O192">
        <v>2</v>
      </c>
      <c r="P192" s="11">
        <f>Agridata[[#This Row],[Storage_Loss_%]]/100</f>
        <v>0.1391</v>
      </c>
      <c r="Q192" s="7">
        <v>13.91</v>
      </c>
      <c r="R192" s="13">
        <v>19534</v>
      </c>
      <c r="S192">
        <v>279</v>
      </c>
      <c r="T192" t="s">
        <v>1521</v>
      </c>
      <c r="U192" t="s">
        <v>1523</v>
      </c>
      <c r="V192" s="13">
        <v>1691387</v>
      </c>
      <c r="W192" s="7">
        <f>(Agridata[[#This Row],[Profit_After_Storage_Loss]]/Agridata[[#This Row],[Total_Revenue]])*100</f>
        <v>85.107089590927927</v>
      </c>
      <c r="X192">
        <f>(1-Agridata[[#This Row],[Transport_Cost_NGN]]/(Agridata[[#This Row],[Input_Cost_NGN]]+Agridata[[#This Row],[Final_Profit_NGN]]))*100</f>
        <v>99.988310389550435</v>
      </c>
      <c r="Y192" s="13">
        <f>Agridata[[#This Row],[Final_Profit_NGN]]*Agridata[[#This Row],[Storage_Loss_%]]</f>
        <v>23527193.170000002</v>
      </c>
      <c r="Z192" s="13">
        <f>Agridata[[#This Row],[Final_Profit_NGN]] * (1-Agridata[[#This Row],[Storage_Loss_%]]/100)</f>
        <v>1456115.0682999999</v>
      </c>
      <c r="AA192" s="13">
        <f>Agridata[[#This Row],[Final_Profit_NGN]]+Agridata[[#This Row],[Input_Cost_NGN]]</f>
        <v>1710921</v>
      </c>
    </row>
    <row r="193" spans="1:27" x14ac:dyDescent="0.35">
      <c r="A193" t="s">
        <v>206</v>
      </c>
      <c r="B193" t="s">
        <v>1473</v>
      </c>
      <c r="C193" t="s">
        <v>1493</v>
      </c>
      <c r="D193">
        <v>2021</v>
      </c>
      <c r="E193" t="s">
        <v>1501</v>
      </c>
      <c r="F193" t="s">
        <v>1505</v>
      </c>
      <c r="G193">
        <v>1.69</v>
      </c>
      <c r="H193">
        <v>12435</v>
      </c>
      <c r="I193">
        <v>11114</v>
      </c>
      <c r="J193">
        <v>2.5</v>
      </c>
      <c r="K193" t="s">
        <v>1513</v>
      </c>
      <c r="L193">
        <v>0.3</v>
      </c>
      <c r="M193" t="s">
        <v>1516</v>
      </c>
      <c r="N193" s="13">
        <v>200</v>
      </c>
      <c r="O193">
        <v>3</v>
      </c>
      <c r="P193" s="11">
        <f>Agridata[[#This Row],[Storage_Loss_%]]/100</f>
        <v>0.10619999999999999</v>
      </c>
      <c r="Q193" s="7">
        <v>10.62</v>
      </c>
      <c r="R193" s="13">
        <v>18623</v>
      </c>
      <c r="S193">
        <v>105</v>
      </c>
      <c r="T193" t="s">
        <v>1521</v>
      </c>
      <c r="U193" t="s">
        <v>1522</v>
      </c>
      <c r="V193" s="13">
        <v>1136478</v>
      </c>
      <c r="W193" s="7">
        <f>(Agridata[[#This Row],[Profit_After_Storage_Loss]]/Agridata[[#This Row],[Total_Revenue]])*100</f>
        <v>87.938979916041987</v>
      </c>
      <c r="X193">
        <f>(1-Agridata[[#This Row],[Transport_Cost_NGN]]/(Agridata[[#This Row],[Input_Cost_NGN]]+Agridata[[#This Row],[Final_Profit_NGN]]))*100</f>
        <v>99.982685496766095</v>
      </c>
      <c r="Y193" s="13">
        <f>Agridata[[#This Row],[Final_Profit_NGN]]*Agridata[[#This Row],[Storage_Loss_%]]</f>
        <v>12069396.359999999</v>
      </c>
      <c r="Z193" s="13">
        <f>Agridata[[#This Row],[Final_Profit_NGN]] * (1-Agridata[[#This Row],[Storage_Loss_%]]/100)</f>
        <v>1015784.0364000001</v>
      </c>
      <c r="AA193" s="13">
        <f>Agridata[[#This Row],[Final_Profit_NGN]]+Agridata[[#This Row],[Input_Cost_NGN]]</f>
        <v>1155101</v>
      </c>
    </row>
    <row r="194" spans="1:27" x14ac:dyDescent="0.35">
      <c r="A194" t="s">
        <v>207</v>
      </c>
      <c r="B194" t="s">
        <v>1472</v>
      </c>
      <c r="C194" t="s">
        <v>1489</v>
      </c>
      <c r="D194">
        <v>2023</v>
      </c>
      <c r="E194" t="s">
        <v>1501</v>
      </c>
      <c r="F194" t="s">
        <v>1506</v>
      </c>
      <c r="G194">
        <v>1.63</v>
      </c>
      <c r="H194">
        <v>6096</v>
      </c>
      <c r="I194">
        <v>5276</v>
      </c>
      <c r="J194">
        <v>23.6</v>
      </c>
      <c r="K194" t="s">
        <v>1515</v>
      </c>
      <c r="L194">
        <v>1.94</v>
      </c>
      <c r="M194" t="s">
        <v>1516</v>
      </c>
      <c r="N194" s="13">
        <v>4450</v>
      </c>
      <c r="O194">
        <v>7</v>
      </c>
      <c r="P194" s="11">
        <f>Agridata[[#This Row],[Storage_Loss_%]]/100</f>
        <v>0.13439999999999999</v>
      </c>
      <c r="Q194" s="7">
        <v>13.44</v>
      </c>
      <c r="R194" s="13">
        <v>51175</v>
      </c>
      <c r="S194">
        <v>343</v>
      </c>
      <c r="T194" t="s">
        <v>1520</v>
      </c>
      <c r="U194" t="s">
        <v>1522</v>
      </c>
      <c r="V194" s="13">
        <v>1735947</v>
      </c>
      <c r="W194" s="7">
        <f>(Agridata[[#This Row],[Profit_After_Storage_Loss]]/Agridata[[#This Row],[Total_Revenue]])*100</f>
        <v>84.081317514976604</v>
      </c>
      <c r="X194">
        <f>(1-Agridata[[#This Row],[Transport_Cost_NGN]]/(Agridata[[#This Row],[Input_Cost_NGN]]+Agridata[[#This Row],[Final_Profit_NGN]]))*100</f>
        <v>99.750996294601038</v>
      </c>
      <c r="Y194" s="13">
        <f>Agridata[[#This Row],[Final_Profit_NGN]]*Agridata[[#This Row],[Storage_Loss_%]]</f>
        <v>23331127.68</v>
      </c>
      <c r="Z194" s="13">
        <f>Agridata[[#This Row],[Final_Profit_NGN]] * (1-Agridata[[#This Row],[Storage_Loss_%]]/100)</f>
        <v>1502635.7232000001</v>
      </c>
      <c r="AA194" s="13">
        <f>Agridata[[#This Row],[Final_Profit_NGN]]+Agridata[[#This Row],[Input_Cost_NGN]]</f>
        <v>1787122</v>
      </c>
    </row>
    <row r="195" spans="1:27" x14ac:dyDescent="0.35">
      <c r="A195" t="s">
        <v>208</v>
      </c>
      <c r="B195" t="s">
        <v>1470</v>
      </c>
      <c r="C195" t="s">
        <v>1485</v>
      </c>
      <c r="D195">
        <v>2025</v>
      </c>
      <c r="E195" t="s">
        <v>1502</v>
      </c>
      <c r="F195" t="s">
        <v>1509</v>
      </c>
      <c r="G195">
        <v>3.26</v>
      </c>
      <c r="H195">
        <v>49998</v>
      </c>
      <c r="I195">
        <v>39928</v>
      </c>
      <c r="J195">
        <v>13.6</v>
      </c>
      <c r="K195" t="s">
        <v>1511</v>
      </c>
      <c r="L195">
        <v>0.69</v>
      </c>
      <c r="M195" t="s">
        <v>1518</v>
      </c>
      <c r="N195" s="13">
        <v>2394</v>
      </c>
      <c r="O195">
        <v>2</v>
      </c>
      <c r="P195" s="11">
        <f>Agridata[[#This Row],[Storage_Loss_%]]/100</f>
        <v>0.2014</v>
      </c>
      <c r="Q195" s="7">
        <v>20.14</v>
      </c>
      <c r="R195" s="13">
        <v>60323</v>
      </c>
      <c r="S195">
        <v>327</v>
      </c>
      <c r="T195" t="s">
        <v>1520</v>
      </c>
      <c r="U195" t="s">
        <v>1523</v>
      </c>
      <c r="V195" s="13">
        <v>12863175</v>
      </c>
      <c r="W195" s="7">
        <f>(Agridata[[#This Row],[Profit_After_Storage_Loss]]/Agridata[[#This Row],[Total_Revenue]])*100</f>
        <v>79.487237549771734</v>
      </c>
      <c r="X195">
        <f>(1-Agridata[[#This Row],[Transport_Cost_NGN]]/(Agridata[[#This Row],[Input_Cost_NGN]]+Agridata[[#This Row],[Final_Profit_NGN]]))*100</f>
        <v>99.981475603586574</v>
      </c>
      <c r="Y195" s="13">
        <f>Agridata[[#This Row],[Final_Profit_NGN]]*Agridata[[#This Row],[Storage_Loss_%]]</f>
        <v>259064344.5</v>
      </c>
      <c r="Z195" s="13">
        <f>Agridata[[#This Row],[Final_Profit_NGN]] * (1-Agridata[[#This Row],[Storage_Loss_%]]/100)</f>
        <v>10272531.555</v>
      </c>
      <c r="AA195" s="13">
        <f>Agridata[[#This Row],[Final_Profit_NGN]]+Agridata[[#This Row],[Input_Cost_NGN]]</f>
        <v>12923498</v>
      </c>
    </row>
    <row r="196" spans="1:27" x14ac:dyDescent="0.35">
      <c r="A196" t="s">
        <v>209</v>
      </c>
      <c r="B196" t="s">
        <v>1472</v>
      </c>
      <c r="C196" t="s">
        <v>1479</v>
      </c>
      <c r="D196">
        <v>2024</v>
      </c>
      <c r="E196" t="s">
        <v>1501</v>
      </c>
      <c r="F196" t="s">
        <v>1503</v>
      </c>
      <c r="G196">
        <v>2.25</v>
      </c>
      <c r="H196">
        <v>13112</v>
      </c>
      <c r="I196">
        <v>8147</v>
      </c>
      <c r="J196">
        <v>11.4</v>
      </c>
      <c r="K196" t="s">
        <v>1512</v>
      </c>
      <c r="L196">
        <v>0.83</v>
      </c>
      <c r="M196" t="s">
        <v>1518</v>
      </c>
      <c r="N196" s="13">
        <v>2773</v>
      </c>
      <c r="O196">
        <v>30</v>
      </c>
      <c r="P196" s="11">
        <f>Agridata[[#This Row],[Storage_Loss_%]]/100</f>
        <v>0.37859999999999999</v>
      </c>
      <c r="Q196" s="7">
        <v>37.86</v>
      </c>
      <c r="R196" s="13">
        <v>33433</v>
      </c>
      <c r="S196">
        <v>305</v>
      </c>
      <c r="T196" t="s">
        <v>1520</v>
      </c>
      <c r="U196" t="s">
        <v>1522</v>
      </c>
      <c r="V196" s="13">
        <v>2423781</v>
      </c>
      <c r="W196" s="7">
        <f>(Agridata[[#This Row],[Profit_After_Storage_Loss]]/Agridata[[#This Row],[Total_Revenue]])*100</f>
        <v>61.294519459843542</v>
      </c>
      <c r="X196">
        <f>(1-Agridata[[#This Row],[Transport_Cost_NGN]]/(Agridata[[#This Row],[Input_Cost_NGN]]+Agridata[[#This Row],[Final_Profit_NGN]]))*100</f>
        <v>99.887148616278438</v>
      </c>
      <c r="Y196" s="13">
        <f>Agridata[[#This Row],[Final_Profit_NGN]]*Agridata[[#This Row],[Storage_Loss_%]]</f>
        <v>91764348.659999996</v>
      </c>
      <c r="Z196" s="13">
        <f>Agridata[[#This Row],[Final_Profit_NGN]] * (1-Agridata[[#This Row],[Storage_Loss_%]]/100)</f>
        <v>1506137.5133999998</v>
      </c>
      <c r="AA196" s="13">
        <f>Agridata[[#This Row],[Final_Profit_NGN]]+Agridata[[#This Row],[Input_Cost_NGN]]</f>
        <v>2457214</v>
      </c>
    </row>
    <row r="197" spans="1:27" x14ac:dyDescent="0.35">
      <c r="A197" t="s">
        <v>210</v>
      </c>
      <c r="B197" t="s">
        <v>1473</v>
      </c>
      <c r="C197" t="s">
        <v>1484</v>
      </c>
      <c r="D197">
        <v>2022</v>
      </c>
      <c r="E197" t="s">
        <v>1501</v>
      </c>
      <c r="F197" t="s">
        <v>1510</v>
      </c>
      <c r="G197">
        <v>0.79</v>
      </c>
      <c r="H197">
        <v>10780</v>
      </c>
      <c r="I197">
        <v>7424</v>
      </c>
      <c r="J197">
        <v>4.9000000000000004</v>
      </c>
      <c r="K197" t="s">
        <v>1513</v>
      </c>
      <c r="L197">
        <v>0.43</v>
      </c>
      <c r="M197" t="s">
        <v>1516</v>
      </c>
      <c r="N197" s="13">
        <v>206</v>
      </c>
      <c r="O197">
        <v>3</v>
      </c>
      <c r="P197" s="11">
        <f>Agridata[[#This Row],[Storage_Loss_%]]/100</f>
        <v>0.31129999999999997</v>
      </c>
      <c r="Q197" s="7">
        <v>31.13</v>
      </c>
      <c r="R197" s="13">
        <v>19334</v>
      </c>
      <c r="S197">
        <v>374</v>
      </c>
      <c r="T197" t="s">
        <v>1520</v>
      </c>
      <c r="U197" t="s">
        <v>1522</v>
      </c>
      <c r="V197" s="13">
        <v>2729271</v>
      </c>
      <c r="W197" s="7">
        <f>(Agridata[[#This Row],[Profit_After_Storage_Loss]]/Agridata[[#This Row],[Total_Revenue]])*100</f>
        <v>68.385560591645586</v>
      </c>
      <c r="X197">
        <f>(1-Agridata[[#This Row],[Transport_Cost_NGN]]/(Agridata[[#This Row],[Input_Cost_NGN]]+Agridata[[#This Row],[Final_Profit_NGN]]))*100</f>
        <v>99.992505289046633</v>
      </c>
      <c r="Y197" s="13">
        <f>Agridata[[#This Row],[Final_Profit_NGN]]*Agridata[[#This Row],[Storage_Loss_%]]</f>
        <v>84962206.230000004</v>
      </c>
      <c r="Z197" s="13">
        <f>Agridata[[#This Row],[Final_Profit_NGN]] * (1-Agridata[[#This Row],[Storage_Loss_%]]/100)</f>
        <v>1879648.9377000004</v>
      </c>
      <c r="AA197" s="13">
        <f>Agridata[[#This Row],[Final_Profit_NGN]]+Agridata[[#This Row],[Input_Cost_NGN]]</f>
        <v>2748605</v>
      </c>
    </row>
    <row r="198" spans="1:27" x14ac:dyDescent="0.35">
      <c r="A198" t="s">
        <v>211</v>
      </c>
      <c r="B198" t="s">
        <v>1471</v>
      </c>
      <c r="C198" t="s">
        <v>1486</v>
      </c>
      <c r="D198">
        <v>2023</v>
      </c>
      <c r="E198" t="s">
        <v>1501</v>
      </c>
      <c r="F198" t="s">
        <v>1503</v>
      </c>
      <c r="G198">
        <v>5.96</v>
      </c>
      <c r="H198">
        <v>73435</v>
      </c>
      <c r="I198">
        <v>60987</v>
      </c>
      <c r="J198">
        <v>30.4</v>
      </c>
      <c r="K198" t="s">
        <v>1512</v>
      </c>
      <c r="L198">
        <v>1.3</v>
      </c>
      <c r="M198" t="s">
        <v>1517</v>
      </c>
      <c r="N198" s="13">
        <v>6268</v>
      </c>
      <c r="O198">
        <v>7</v>
      </c>
      <c r="P198" s="11">
        <f>Agridata[[#This Row],[Storage_Loss_%]]/100</f>
        <v>0.16949999999999998</v>
      </c>
      <c r="Q198" s="7">
        <v>16.95</v>
      </c>
      <c r="R198" s="13">
        <v>54756</v>
      </c>
      <c r="S198">
        <v>285</v>
      </c>
      <c r="T198" t="s">
        <v>1520</v>
      </c>
      <c r="U198" t="s">
        <v>1522</v>
      </c>
      <c r="V198" s="13">
        <v>17146459</v>
      </c>
      <c r="W198" s="7">
        <f>(Agridata[[#This Row],[Profit_After_Storage_Loss]]/Agridata[[#This Row],[Total_Revenue]])*100</f>
        <v>82.785629965673934</v>
      </c>
      <c r="X198">
        <f>(1-Agridata[[#This Row],[Transport_Cost_NGN]]/(Agridata[[#This Row],[Input_Cost_NGN]]+Agridata[[#This Row],[Final_Profit_NGN]]))*100</f>
        <v>99.963560713589132</v>
      </c>
      <c r="Y198" s="13">
        <f>Agridata[[#This Row],[Final_Profit_NGN]]*Agridata[[#This Row],[Storage_Loss_%]]</f>
        <v>290632480.05000001</v>
      </c>
      <c r="Z198" s="13">
        <f>Agridata[[#This Row],[Final_Profit_NGN]] * (1-Agridata[[#This Row],[Storage_Loss_%]]/100)</f>
        <v>14240134.1995</v>
      </c>
      <c r="AA198" s="13">
        <f>Agridata[[#This Row],[Final_Profit_NGN]]+Agridata[[#This Row],[Input_Cost_NGN]]</f>
        <v>17201215</v>
      </c>
    </row>
    <row r="199" spans="1:27" x14ac:dyDescent="0.35">
      <c r="A199" t="s">
        <v>212</v>
      </c>
      <c r="B199" t="s">
        <v>1471</v>
      </c>
      <c r="C199" t="s">
        <v>1486</v>
      </c>
      <c r="D199">
        <v>2024</v>
      </c>
      <c r="E199" t="s">
        <v>1502</v>
      </c>
      <c r="F199" t="s">
        <v>1506</v>
      </c>
      <c r="G199">
        <v>1</v>
      </c>
      <c r="H199">
        <v>3157</v>
      </c>
      <c r="I199">
        <v>2514</v>
      </c>
      <c r="J199">
        <v>23.2</v>
      </c>
      <c r="K199" t="s">
        <v>1513</v>
      </c>
      <c r="L199">
        <v>1.97</v>
      </c>
      <c r="M199" t="s">
        <v>1517</v>
      </c>
      <c r="N199" s="13">
        <v>744</v>
      </c>
      <c r="O199">
        <v>14</v>
      </c>
      <c r="P199" s="11">
        <f>Agridata[[#This Row],[Storage_Loss_%]]/100</f>
        <v>0.2034</v>
      </c>
      <c r="Q199" s="7">
        <v>20.34</v>
      </c>
      <c r="R199" s="13">
        <v>14349</v>
      </c>
      <c r="S199">
        <v>346</v>
      </c>
      <c r="T199" t="s">
        <v>1521</v>
      </c>
      <c r="U199" t="s">
        <v>1522</v>
      </c>
      <c r="V199" s="13">
        <v>846053</v>
      </c>
      <c r="W199" s="7">
        <f>(Agridata[[#This Row],[Profit_After_Storage_Loss]]/Agridata[[#This Row],[Total_Revenue]])*100</f>
        <v>78.331503157826219</v>
      </c>
      <c r="X199">
        <f>(1-Agridata[[#This Row],[Transport_Cost_NGN]]/(Agridata[[#This Row],[Input_Cost_NGN]]+Agridata[[#This Row],[Final_Profit_NGN]]))*100</f>
        <v>99.913528792355194</v>
      </c>
      <c r="Y199" s="13">
        <f>Agridata[[#This Row],[Final_Profit_NGN]]*Agridata[[#This Row],[Storage_Loss_%]]</f>
        <v>17208718.02</v>
      </c>
      <c r="Z199" s="13">
        <f>Agridata[[#This Row],[Final_Profit_NGN]] * (1-Agridata[[#This Row],[Storage_Loss_%]]/100)</f>
        <v>673965.81979999994</v>
      </c>
      <c r="AA199" s="13">
        <f>Agridata[[#This Row],[Final_Profit_NGN]]+Agridata[[#This Row],[Input_Cost_NGN]]</f>
        <v>860402</v>
      </c>
    </row>
    <row r="200" spans="1:27" x14ac:dyDescent="0.35">
      <c r="A200" t="s">
        <v>213</v>
      </c>
      <c r="B200" t="s">
        <v>1470</v>
      </c>
      <c r="C200" t="s">
        <v>1475</v>
      </c>
      <c r="D200">
        <v>2023</v>
      </c>
      <c r="E200" t="s">
        <v>1502</v>
      </c>
      <c r="F200" t="s">
        <v>1507</v>
      </c>
      <c r="G200">
        <v>2.59</v>
      </c>
      <c r="H200">
        <v>6083</v>
      </c>
      <c r="I200">
        <v>5517</v>
      </c>
      <c r="J200">
        <v>12.6</v>
      </c>
      <c r="K200" t="s">
        <v>1512</v>
      </c>
      <c r="L200">
        <v>0.86</v>
      </c>
      <c r="M200" t="s">
        <v>1518</v>
      </c>
      <c r="N200" s="13">
        <v>3650</v>
      </c>
      <c r="O200">
        <v>1</v>
      </c>
      <c r="P200" s="11">
        <f>Agridata[[#This Row],[Storage_Loss_%]]/100</f>
        <v>9.3000000000000013E-2</v>
      </c>
      <c r="Q200" s="7">
        <v>9.3000000000000007</v>
      </c>
      <c r="R200" s="13">
        <v>55666</v>
      </c>
      <c r="S200">
        <v>261</v>
      </c>
      <c r="T200" t="s">
        <v>1520</v>
      </c>
      <c r="U200" t="s">
        <v>1523</v>
      </c>
      <c r="V200" s="13">
        <v>1366222</v>
      </c>
      <c r="W200" s="7">
        <f>(Agridata[[#This Row],[Profit_After_Storage_Loss]]/Agridata[[#This Row],[Total_Revenue]])*100</f>
        <v>87.149153379169107</v>
      </c>
      <c r="X200">
        <f>(1-Agridata[[#This Row],[Transport_Cost_NGN]]/(Agridata[[#This Row],[Input_Cost_NGN]]+Agridata[[#This Row],[Final_Profit_NGN]]))*100</f>
        <v>99.743299050276818</v>
      </c>
      <c r="Y200" s="13">
        <f>Agridata[[#This Row],[Final_Profit_NGN]]*Agridata[[#This Row],[Storage_Loss_%]]</f>
        <v>12705864.600000001</v>
      </c>
      <c r="Z200" s="13">
        <f>Agridata[[#This Row],[Final_Profit_NGN]] * (1-Agridata[[#This Row],[Storage_Loss_%]]/100)</f>
        <v>1239163.3540000001</v>
      </c>
      <c r="AA200" s="13">
        <f>Agridata[[#This Row],[Final_Profit_NGN]]+Agridata[[#This Row],[Input_Cost_NGN]]</f>
        <v>1421888</v>
      </c>
    </row>
    <row r="201" spans="1:27" x14ac:dyDescent="0.35">
      <c r="A201" t="s">
        <v>131</v>
      </c>
      <c r="B201" t="s">
        <v>1473</v>
      </c>
      <c r="C201" t="s">
        <v>1494</v>
      </c>
      <c r="D201">
        <v>2025</v>
      </c>
      <c r="E201" t="s">
        <v>1501</v>
      </c>
      <c r="F201" t="s">
        <v>1507</v>
      </c>
      <c r="G201">
        <v>1.66</v>
      </c>
      <c r="H201">
        <v>5252</v>
      </c>
      <c r="I201">
        <v>4888</v>
      </c>
      <c r="J201">
        <v>32.6</v>
      </c>
      <c r="K201" t="s">
        <v>1512</v>
      </c>
      <c r="L201">
        <v>1.41</v>
      </c>
      <c r="M201" t="s">
        <v>1516</v>
      </c>
      <c r="N201" s="13">
        <v>8026</v>
      </c>
      <c r="O201">
        <v>3</v>
      </c>
      <c r="P201" s="11">
        <f>Agridata[[#This Row],[Storage_Loss_%]]/100</f>
        <v>6.93E-2</v>
      </c>
      <c r="Q201" s="7">
        <v>6.93</v>
      </c>
      <c r="R201" s="13">
        <v>36445</v>
      </c>
      <c r="S201">
        <v>257</v>
      </c>
      <c r="T201" t="s">
        <v>1520</v>
      </c>
      <c r="U201" t="s">
        <v>1522</v>
      </c>
      <c r="V201" s="13">
        <v>1199183</v>
      </c>
      <c r="W201" s="7">
        <f>(Agridata[[#This Row],[Profit_After_Storage_Loss]]/Agridata[[#This Row],[Total_Revenue]])*100</f>
        <v>90.324888890507509</v>
      </c>
      <c r="X201">
        <f>(1-Agridata[[#This Row],[Transport_Cost_NGN]]/(Agridata[[#This Row],[Input_Cost_NGN]]+Agridata[[#This Row],[Final_Profit_NGN]]))*100</f>
        <v>99.3504517540878</v>
      </c>
      <c r="Y201" s="13">
        <f>Agridata[[#This Row],[Final_Profit_NGN]]*Agridata[[#This Row],[Storage_Loss_%]]</f>
        <v>8310338.1899999995</v>
      </c>
      <c r="Z201" s="13">
        <f>Agridata[[#This Row],[Final_Profit_NGN]] * (1-Agridata[[#This Row],[Storage_Loss_%]]/100)</f>
        <v>1116079.6181000001</v>
      </c>
      <c r="AA201" s="13">
        <f>Agridata[[#This Row],[Final_Profit_NGN]]+Agridata[[#This Row],[Input_Cost_NGN]]</f>
        <v>1235628</v>
      </c>
    </row>
    <row r="202" spans="1:27" x14ac:dyDescent="0.35">
      <c r="A202" t="s">
        <v>214</v>
      </c>
      <c r="B202" t="s">
        <v>1472</v>
      </c>
      <c r="C202" t="s">
        <v>1489</v>
      </c>
      <c r="D202">
        <v>2025</v>
      </c>
      <c r="E202" t="s">
        <v>1501</v>
      </c>
      <c r="F202" t="s">
        <v>1510</v>
      </c>
      <c r="G202">
        <v>0.88</v>
      </c>
      <c r="H202">
        <v>28755</v>
      </c>
      <c r="I202">
        <v>21436</v>
      </c>
      <c r="J202">
        <v>8.4</v>
      </c>
      <c r="K202" t="s">
        <v>1511</v>
      </c>
      <c r="L202">
        <v>0.51</v>
      </c>
      <c r="M202" t="s">
        <v>1518</v>
      </c>
      <c r="N202" s="13">
        <v>1080</v>
      </c>
      <c r="O202">
        <v>2</v>
      </c>
      <c r="P202" s="11">
        <f>Agridata[[#This Row],[Storage_Loss_%]]/100</f>
        <v>0.2545</v>
      </c>
      <c r="Q202" s="7">
        <v>25.45</v>
      </c>
      <c r="R202" s="13">
        <v>17459</v>
      </c>
      <c r="S202">
        <v>365</v>
      </c>
      <c r="T202" t="s">
        <v>1520</v>
      </c>
      <c r="U202" t="s">
        <v>1522</v>
      </c>
      <c r="V202" s="13">
        <v>7727360</v>
      </c>
      <c r="W202" s="7">
        <f>(Agridata[[#This Row],[Profit_After_Storage_Loss]]/Agridata[[#This Row],[Total_Revenue]])*100</f>
        <v>74.381943335280027</v>
      </c>
      <c r="X202">
        <f>(1-Agridata[[#This Row],[Transport_Cost_NGN]]/(Agridata[[#This Row],[Input_Cost_NGN]]+Agridata[[#This Row],[Final_Profit_NGN]]))*100</f>
        <v>99.986055193801178</v>
      </c>
      <c r="Y202" s="13">
        <f>Agridata[[#This Row],[Final_Profit_NGN]]*Agridata[[#This Row],[Storage_Loss_%]]</f>
        <v>196661312</v>
      </c>
      <c r="Z202" s="13">
        <f>Agridata[[#This Row],[Final_Profit_NGN]] * (1-Agridata[[#This Row],[Storage_Loss_%]]/100)</f>
        <v>5760746.8800000008</v>
      </c>
      <c r="AA202" s="13">
        <f>Agridata[[#This Row],[Final_Profit_NGN]]+Agridata[[#This Row],[Input_Cost_NGN]]</f>
        <v>7744819</v>
      </c>
    </row>
    <row r="203" spans="1:27" x14ac:dyDescent="0.35">
      <c r="A203" t="s">
        <v>215</v>
      </c>
      <c r="B203" t="s">
        <v>1472</v>
      </c>
      <c r="C203" t="s">
        <v>1489</v>
      </c>
      <c r="D203">
        <v>2024</v>
      </c>
      <c r="E203" t="s">
        <v>1502</v>
      </c>
      <c r="F203" t="s">
        <v>1503</v>
      </c>
      <c r="G203">
        <v>1.2</v>
      </c>
      <c r="H203">
        <v>12400</v>
      </c>
      <c r="I203">
        <v>9797</v>
      </c>
      <c r="J203">
        <v>8.9</v>
      </c>
      <c r="K203" t="s">
        <v>1512</v>
      </c>
      <c r="L203">
        <v>0.38</v>
      </c>
      <c r="M203" t="s">
        <v>1516</v>
      </c>
      <c r="N203" s="13">
        <v>2250</v>
      </c>
      <c r="O203">
        <v>14</v>
      </c>
      <c r="P203" s="11">
        <f>Agridata[[#This Row],[Storage_Loss_%]]/100</f>
        <v>0.20989999999999998</v>
      </c>
      <c r="Q203" s="7">
        <v>20.99</v>
      </c>
      <c r="R203" s="13">
        <v>13501</v>
      </c>
      <c r="S203">
        <v>364</v>
      </c>
      <c r="T203" t="s">
        <v>1520</v>
      </c>
      <c r="U203" t="s">
        <v>1522</v>
      </c>
      <c r="V203" s="13">
        <v>3514696</v>
      </c>
      <c r="W203" s="7">
        <f>(Agridata[[#This Row],[Profit_After_Storage_Loss]]/Agridata[[#This Row],[Total_Revenue]])*100</f>
        <v>78.70766030354882</v>
      </c>
      <c r="X203">
        <f>(1-Agridata[[#This Row],[Transport_Cost_NGN]]/(Agridata[[#This Row],[Input_Cost_NGN]]+Agridata[[#This Row],[Final_Profit_NGN]]))*100</f>
        <v>99.936228050757933</v>
      </c>
      <c r="Y203" s="13">
        <f>Agridata[[#This Row],[Final_Profit_NGN]]*Agridata[[#This Row],[Storage_Loss_%]]</f>
        <v>73773469.039999992</v>
      </c>
      <c r="Z203" s="13">
        <f>Agridata[[#This Row],[Final_Profit_NGN]] * (1-Agridata[[#This Row],[Storage_Loss_%]]/100)</f>
        <v>2776961.3096000003</v>
      </c>
      <c r="AA203" s="13">
        <f>Agridata[[#This Row],[Final_Profit_NGN]]+Agridata[[#This Row],[Input_Cost_NGN]]</f>
        <v>3528197</v>
      </c>
    </row>
    <row r="204" spans="1:27" x14ac:dyDescent="0.35">
      <c r="A204" t="s">
        <v>216</v>
      </c>
      <c r="B204" t="s">
        <v>1469</v>
      </c>
      <c r="C204" t="s">
        <v>1480</v>
      </c>
      <c r="D204">
        <v>2024</v>
      </c>
      <c r="E204" t="s">
        <v>1501</v>
      </c>
      <c r="F204" t="s">
        <v>1508</v>
      </c>
      <c r="G204">
        <v>0.95</v>
      </c>
      <c r="H204">
        <v>1882</v>
      </c>
      <c r="I204">
        <v>1474</v>
      </c>
      <c r="J204">
        <v>7.7</v>
      </c>
      <c r="K204" t="s">
        <v>1512</v>
      </c>
      <c r="L204">
        <v>0.57999999999999996</v>
      </c>
      <c r="M204" t="s">
        <v>1516</v>
      </c>
      <c r="N204" s="13">
        <v>1724</v>
      </c>
      <c r="O204">
        <v>14</v>
      </c>
      <c r="P204" s="11">
        <f>Agridata[[#This Row],[Storage_Loss_%]]/100</f>
        <v>0.2165</v>
      </c>
      <c r="Q204" s="7">
        <v>21.65</v>
      </c>
      <c r="R204" s="13">
        <v>12124</v>
      </c>
      <c r="S204">
        <v>176</v>
      </c>
      <c r="T204" t="s">
        <v>1519</v>
      </c>
      <c r="U204" t="s">
        <v>1522</v>
      </c>
      <c r="V204" s="13">
        <v>242982</v>
      </c>
      <c r="W204" s="7">
        <f>(Agridata[[#This Row],[Profit_After_Storage_Loss]]/Agridata[[#This Row],[Total_Revenue]])*100</f>
        <v>74.626389422436162</v>
      </c>
      <c r="X204">
        <f>(1-Agridata[[#This Row],[Transport_Cost_NGN]]/(Agridata[[#This Row],[Input_Cost_NGN]]+Agridata[[#This Row],[Final_Profit_NGN]]))*100</f>
        <v>99.324202488377381</v>
      </c>
      <c r="Y204" s="13">
        <f>Agridata[[#This Row],[Final_Profit_NGN]]*Agridata[[#This Row],[Storage_Loss_%]]</f>
        <v>5260560.3</v>
      </c>
      <c r="Z204" s="13">
        <f>Agridata[[#This Row],[Final_Profit_NGN]] * (1-Agridata[[#This Row],[Storage_Loss_%]]/100)</f>
        <v>190376.397</v>
      </c>
      <c r="AA204" s="13">
        <f>Agridata[[#This Row],[Final_Profit_NGN]]+Agridata[[#This Row],[Input_Cost_NGN]]</f>
        <v>255106</v>
      </c>
    </row>
    <row r="205" spans="1:27" x14ac:dyDescent="0.35">
      <c r="A205" t="s">
        <v>217</v>
      </c>
      <c r="B205" t="s">
        <v>1471</v>
      </c>
      <c r="C205" t="s">
        <v>1500</v>
      </c>
      <c r="D205">
        <v>2024</v>
      </c>
      <c r="E205" t="s">
        <v>1501</v>
      </c>
      <c r="F205" t="s">
        <v>1506</v>
      </c>
      <c r="G205">
        <v>7.29</v>
      </c>
      <c r="H205">
        <v>18515</v>
      </c>
      <c r="I205">
        <v>7406</v>
      </c>
      <c r="J205">
        <v>3.3</v>
      </c>
      <c r="K205" t="s">
        <v>1511</v>
      </c>
      <c r="L205">
        <v>0.56999999999999995</v>
      </c>
      <c r="M205" t="s">
        <v>1516</v>
      </c>
      <c r="N205" s="13">
        <v>441</v>
      </c>
      <c r="O205">
        <v>60</v>
      </c>
      <c r="P205" s="11">
        <f>Agridata[[#This Row],[Storage_Loss_%]]/100</f>
        <v>0.6</v>
      </c>
      <c r="Q205" s="7">
        <v>60</v>
      </c>
      <c r="R205" s="13">
        <v>136172</v>
      </c>
      <c r="S205">
        <v>268</v>
      </c>
      <c r="T205" t="s">
        <v>1520</v>
      </c>
      <c r="U205" t="s">
        <v>1523</v>
      </c>
      <c r="V205" s="13">
        <v>1828347</v>
      </c>
      <c r="W205" s="7">
        <f>(Agridata[[#This Row],[Profit_After_Storage_Loss]]/Agridata[[#This Row],[Total_Revenue]])*100</f>
        <v>37.227372196451142</v>
      </c>
      <c r="X205">
        <f>(1-Agridata[[#This Row],[Transport_Cost_NGN]]/(Agridata[[#This Row],[Input_Cost_NGN]]+Agridata[[#This Row],[Final_Profit_NGN]]))*100</f>
        <v>99.977551756944067</v>
      </c>
      <c r="Y205" s="13">
        <f>Agridata[[#This Row],[Final_Profit_NGN]]*Agridata[[#This Row],[Storage_Loss_%]]</f>
        <v>109700820</v>
      </c>
      <c r="Z205" s="13">
        <f>Agridata[[#This Row],[Final_Profit_NGN]] * (1-Agridata[[#This Row],[Storage_Loss_%]]/100)</f>
        <v>731338.8</v>
      </c>
      <c r="AA205" s="13">
        <f>Agridata[[#This Row],[Final_Profit_NGN]]+Agridata[[#This Row],[Input_Cost_NGN]]</f>
        <v>1964519</v>
      </c>
    </row>
    <row r="206" spans="1:27" x14ac:dyDescent="0.35">
      <c r="A206" t="s">
        <v>218</v>
      </c>
      <c r="B206" t="s">
        <v>1473</v>
      </c>
      <c r="C206" t="s">
        <v>1497</v>
      </c>
      <c r="D206">
        <v>2025</v>
      </c>
      <c r="E206" t="s">
        <v>1502</v>
      </c>
      <c r="F206" t="s">
        <v>1510</v>
      </c>
      <c r="G206">
        <v>4.3</v>
      </c>
      <c r="H206">
        <v>67689</v>
      </c>
      <c r="I206">
        <v>49142</v>
      </c>
      <c r="J206">
        <v>21.2</v>
      </c>
      <c r="K206" t="s">
        <v>1514</v>
      </c>
      <c r="L206">
        <v>2.0699999999999998</v>
      </c>
      <c r="M206" t="s">
        <v>1516</v>
      </c>
      <c r="N206" s="13">
        <v>3149</v>
      </c>
      <c r="O206">
        <v>2</v>
      </c>
      <c r="P206" s="11">
        <f>Agridata[[#This Row],[Storage_Loss_%]]/100</f>
        <v>0.27399999999999997</v>
      </c>
      <c r="Q206" s="7">
        <v>27.4</v>
      </c>
      <c r="R206" s="13">
        <v>156706</v>
      </c>
      <c r="S206">
        <v>443</v>
      </c>
      <c r="T206" t="s">
        <v>1520</v>
      </c>
      <c r="U206" t="s">
        <v>1523</v>
      </c>
      <c r="V206" s="13">
        <v>21392352</v>
      </c>
      <c r="W206" s="7">
        <f>(Agridata[[#This Row],[Profit_After_Storage_Loss]]/Agridata[[#This Row],[Total_Revenue]])*100</f>
        <v>72.072048587924357</v>
      </c>
      <c r="X206">
        <f>(1-Agridata[[#This Row],[Transport_Cost_NGN]]/(Agridata[[#This Row],[Input_Cost_NGN]]+Agridata[[#This Row],[Final_Profit_NGN]]))*100</f>
        <v>99.985386832222545</v>
      </c>
      <c r="Y206" s="13">
        <f>Agridata[[#This Row],[Final_Profit_NGN]]*Agridata[[#This Row],[Storage_Loss_%]]</f>
        <v>586150444.79999995</v>
      </c>
      <c r="Z206" s="13">
        <f>Agridata[[#This Row],[Final_Profit_NGN]] * (1-Agridata[[#This Row],[Storage_Loss_%]]/100)</f>
        <v>15530847.551999999</v>
      </c>
      <c r="AA206" s="13">
        <f>Agridata[[#This Row],[Final_Profit_NGN]]+Agridata[[#This Row],[Input_Cost_NGN]]</f>
        <v>21549058</v>
      </c>
    </row>
    <row r="207" spans="1:27" x14ac:dyDescent="0.35">
      <c r="A207" t="s">
        <v>219</v>
      </c>
      <c r="B207" t="s">
        <v>1473</v>
      </c>
      <c r="C207" t="s">
        <v>1484</v>
      </c>
      <c r="D207">
        <v>2023</v>
      </c>
      <c r="E207" t="s">
        <v>1502</v>
      </c>
      <c r="F207" t="s">
        <v>1503</v>
      </c>
      <c r="G207">
        <v>0.21</v>
      </c>
      <c r="H207">
        <v>1669</v>
      </c>
      <c r="I207">
        <v>1414</v>
      </c>
      <c r="J207">
        <v>44.9</v>
      </c>
      <c r="K207" t="s">
        <v>1512</v>
      </c>
      <c r="L207">
        <v>2.12</v>
      </c>
      <c r="M207" t="s">
        <v>1517</v>
      </c>
      <c r="N207" s="13">
        <v>9241</v>
      </c>
      <c r="O207">
        <v>7</v>
      </c>
      <c r="P207" s="11">
        <f>Agridata[[#This Row],[Storage_Loss_%]]/100</f>
        <v>0.15229999999999999</v>
      </c>
      <c r="Q207" s="7">
        <v>15.23</v>
      </c>
      <c r="R207" s="13">
        <v>3587</v>
      </c>
      <c r="S207">
        <v>290</v>
      </c>
      <c r="T207" t="s">
        <v>1520</v>
      </c>
      <c r="U207" t="s">
        <v>1522</v>
      </c>
      <c r="V207" s="13">
        <v>393132</v>
      </c>
      <c r="W207" s="7">
        <f>(Agridata[[#This Row],[Profit_After_Storage_Loss]]/Agridata[[#This Row],[Total_Revenue]])*100</f>
        <v>84.003538121441125</v>
      </c>
      <c r="X207">
        <f>(1-Agridata[[#This Row],[Transport_Cost_NGN]]/(Agridata[[#This Row],[Input_Cost_NGN]]+Agridata[[#This Row],[Final_Profit_NGN]]))*100</f>
        <v>97.670643452922604</v>
      </c>
      <c r="Y207" s="13">
        <f>Agridata[[#This Row],[Final_Profit_NGN]]*Agridata[[#This Row],[Storage_Loss_%]]</f>
        <v>5987400.3600000003</v>
      </c>
      <c r="Z207" s="13">
        <f>Agridata[[#This Row],[Final_Profit_NGN]] * (1-Agridata[[#This Row],[Storage_Loss_%]]/100)</f>
        <v>333257.9964</v>
      </c>
      <c r="AA207" s="13">
        <f>Agridata[[#This Row],[Final_Profit_NGN]]+Agridata[[#This Row],[Input_Cost_NGN]]</f>
        <v>396719</v>
      </c>
    </row>
    <row r="208" spans="1:27" x14ac:dyDescent="0.35">
      <c r="A208" t="s">
        <v>220</v>
      </c>
      <c r="B208" t="s">
        <v>1472</v>
      </c>
      <c r="C208" t="s">
        <v>1487</v>
      </c>
      <c r="D208">
        <v>2022</v>
      </c>
      <c r="E208" t="s">
        <v>1501</v>
      </c>
      <c r="F208" t="s">
        <v>1510</v>
      </c>
      <c r="G208">
        <v>4.84</v>
      </c>
      <c r="H208">
        <v>90024</v>
      </c>
      <c r="I208">
        <v>62395</v>
      </c>
      <c r="J208">
        <v>9.8000000000000007</v>
      </c>
      <c r="K208" t="s">
        <v>1513</v>
      </c>
      <c r="L208">
        <v>0.9</v>
      </c>
      <c r="M208" t="s">
        <v>1517</v>
      </c>
      <c r="N208" s="13">
        <v>440</v>
      </c>
      <c r="O208">
        <v>2</v>
      </c>
      <c r="P208" s="11">
        <f>Agridata[[#This Row],[Storage_Loss_%]]/100</f>
        <v>0.30690000000000001</v>
      </c>
      <c r="Q208" s="7">
        <v>30.69</v>
      </c>
      <c r="R208" s="13">
        <v>192593</v>
      </c>
      <c r="S208">
        <v>429</v>
      </c>
      <c r="T208" t="s">
        <v>1520</v>
      </c>
      <c r="U208" t="s">
        <v>1523</v>
      </c>
      <c r="V208" s="13">
        <v>26306748</v>
      </c>
      <c r="W208" s="7">
        <f>(Agridata[[#This Row],[Profit_After_Storage_Loss]]/Agridata[[#This Row],[Total_Revenue]])*100</f>
        <v>68.806265932424509</v>
      </c>
      <c r="X208">
        <f>(1-Agridata[[#This Row],[Transport_Cost_NGN]]/(Agridata[[#This Row],[Input_Cost_NGN]]+Agridata[[#This Row],[Final_Profit_NGN]]))*100</f>
        <v>99.998339581350351</v>
      </c>
      <c r="Y208" s="13">
        <f>Agridata[[#This Row],[Final_Profit_NGN]]*Agridata[[#This Row],[Storage_Loss_%]]</f>
        <v>807354096.12</v>
      </c>
      <c r="Z208" s="13">
        <f>Agridata[[#This Row],[Final_Profit_NGN]] * (1-Agridata[[#This Row],[Storage_Loss_%]]/100)</f>
        <v>18233207.038800001</v>
      </c>
      <c r="AA208" s="13">
        <f>Agridata[[#This Row],[Final_Profit_NGN]]+Agridata[[#This Row],[Input_Cost_NGN]]</f>
        <v>26499341</v>
      </c>
    </row>
    <row r="209" spans="1:27" x14ac:dyDescent="0.35">
      <c r="A209" t="s">
        <v>221</v>
      </c>
      <c r="B209" t="s">
        <v>1470</v>
      </c>
      <c r="C209" t="s">
        <v>1495</v>
      </c>
      <c r="D209">
        <v>2024</v>
      </c>
      <c r="E209" t="s">
        <v>1501</v>
      </c>
      <c r="F209" t="s">
        <v>1503</v>
      </c>
      <c r="G209">
        <v>2.4900000000000002</v>
      </c>
      <c r="H209">
        <v>13450</v>
      </c>
      <c r="I209">
        <v>8235</v>
      </c>
      <c r="J209">
        <v>6.7</v>
      </c>
      <c r="K209" t="s">
        <v>1515</v>
      </c>
      <c r="L209">
        <v>0.98</v>
      </c>
      <c r="M209" t="s">
        <v>1517</v>
      </c>
      <c r="N209" s="13">
        <v>1509</v>
      </c>
      <c r="O209">
        <v>30</v>
      </c>
      <c r="P209" s="11">
        <f>Agridata[[#This Row],[Storage_Loss_%]]/100</f>
        <v>0.38770000000000004</v>
      </c>
      <c r="Q209" s="7">
        <v>38.770000000000003</v>
      </c>
      <c r="R209" s="13">
        <v>22418</v>
      </c>
      <c r="S209">
        <v>349</v>
      </c>
      <c r="T209" t="s">
        <v>1521</v>
      </c>
      <c r="U209" t="s">
        <v>1522</v>
      </c>
      <c r="V209" s="13">
        <v>2821348</v>
      </c>
      <c r="W209" s="7">
        <f>(Agridata[[#This Row],[Profit_After_Storage_Loss]]/Agridata[[#This Row],[Total_Revenue]])*100</f>
        <v>60.747311150073521</v>
      </c>
      <c r="X209">
        <f>(1-Agridata[[#This Row],[Transport_Cost_NGN]]/(Agridata[[#This Row],[Input_Cost_NGN]]+Agridata[[#This Row],[Final_Profit_NGN]]))*100</f>
        <v>99.946936562290986</v>
      </c>
      <c r="Y209" s="13">
        <f>Agridata[[#This Row],[Final_Profit_NGN]]*Agridata[[#This Row],[Storage_Loss_%]]</f>
        <v>109383661.96000001</v>
      </c>
      <c r="Z209" s="13">
        <f>Agridata[[#This Row],[Final_Profit_NGN]] * (1-Agridata[[#This Row],[Storage_Loss_%]]/100)</f>
        <v>1727511.3803999999</v>
      </c>
      <c r="AA209" s="13">
        <f>Agridata[[#This Row],[Final_Profit_NGN]]+Agridata[[#This Row],[Input_Cost_NGN]]</f>
        <v>2843766</v>
      </c>
    </row>
    <row r="210" spans="1:27" x14ac:dyDescent="0.35">
      <c r="A210" t="s">
        <v>222</v>
      </c>
      <c r="B210" t="s">
        <v>1472</v>
      </c>
      <c r="C210" t="s">
        <v>1487</v>
      </c>
      <c r="D210">
        <v>2022</v>
      </c>
      <c r="E210" t="s">
        <v>1501</v>
      </c>
      <c r="F210" t="s">
        <v>1507</v>
      </c>
      <c r="G210">
        <v>2.87</v>
      </c>
      <c r="H210">
        <v>5394</v>
      </c>
      <c r="I210">
        <v>2157</v>
      </c>
      <c r="J210">
        <v>33.200000000000003</v>
      </c>
      <c r="K210" t="s">
        <v>1511</v>
      </c>
      <c r="L210">
        <v>1.39</v>
      </c>
      <c r="M210" t="s">
        <v>1517</v>
      </c>
      <c r="N210" s="13">
        <v>5294</v>
      </c>
      <c r="O210">
        <v>60</v>
      </c>
      <c r="P210" s="11">
        <f>Agridata[[#This Row],[Storage_Loss_%]]/100</f>
        <v>0.6</v>
      </c>
      <c r="Q210" s="7">
        <v>60</v>
      </c>
      <c r="R210" s="13">
        <v>41579</v>
      </c>
      <c r="S210">
        <v>276</v>
      </c>
      <c r="T210" t="s">
        <v>1521</v>
      </c>
      <c r="U210" t="s">
        <v>1523</v>
      </c>
      <c r="V210" s="13">
        <v>542506</v>
      </c>
      <c r="W210" s="7">
        <f>(Agridata[[#This Row],[Profit_After_Storage_Loss]]/Agridata[[#This Row],[Total_Revenue]])*100</f>
        <v>37.152537729953693</v>
      </c>
      <c r="X210">
        <f>(1-Agridata[[#This Row],[Transport_Cost_NGN]]/(Agridata[[#This Row],[Input_Cost_NGN]]+Agridata[[#This Row],[Final_Profit_NGN]]))*100</f>
        <v>99.093625071693339</v>
      </c>
      <c r="Y210" s="13">
        <f>Agridata[[#This Row],[Final_Profit_NGN]]*Agridata[[#This Row],[Storage_Loss_%]]</f>
        <v>32550360</v>
      </c>
      <c r="Z210" s="13">
        <f>Agridata[[#This Row],[Final_Profit_NGN]] * (1-Agridata[[#This Row],[Storage_Loss_%]]/100)</f>
        <v>217002.40000000002</v>
      </c>
      <c r="AA210" s="13">
        <f>Agridata[[#This Row],[Final_Profit_NGN]]+Agridata[[#This Row],[Input_Cost_NGN]]</f>
        <v>584085</v>
      </c>
    </row>
    <row r="211" spans="1:27" x14ac:dyDescent="0.35">
      <c r="A211" t="s">
        <v>223</v>
      </c>
      <c r="B211" t="s">
        <v>1472</v>
      </c>
      <c r="C211" t="s">
        <v>1489</v>
      </c>
      <c r="D211">
        <v>2021</v>
      </c>
      <c r="E211" t="s">
        <v>1501</v>
      </c>
      <c r="F211" t="s">
        <v>1506</v>
      </c>
      <c r="G211">
        <v>0.77</v>
      </c>
      <c r="H211">
        <v>2081</v>
      </c>
      <c r="I211">
        <v>1903</v>
      </c>
      <c r="J211">
        <v>29.9</v>
      </c>
      <c r="K211" t="s">
        <v>1515</v>
      </c>
      <c r="L211">
        <v>1.26</v>
      </c>
      <c r="M211" t="s">
        <v>1518</v>
      </c>
      <c r="N211" s="13">
        <v>6978</v>
      </c>
      <c r="O211">
        <v>3</v>
      </c>
      <c r="P211" s="11">
        <f>Agridata[[#This Row],[Storage_Loss_%]]/100</f>
        <v>8.5299999999999987E-2</v>
      </c>
      <c r="Q211" s="7">
        <v>8.5299999999999994</v>
      </c>
      <c r="R211" s="13">
        <v>23945</v>
      </c>
      <c r="S211">
        <v>314</v>
      </c>
      <c r="T211" t="s">
        <v>1519</v>
      </c>
      <c r="U211" t="s">
        <v>1523</v>
      </c>
      <c r="V211" s="13">
        <v>560644</v>
      </c>
      <c r="W211" s="7">
        <f>(Agridata[[#This Row],[Profit_After_Storage_Loss]]/Agridata[[#This Row],[Total_Revenue]])*100</f>
        <v>87.723352098653933</v>
      </c>
      <c r="X211">
        <f>(1-Agridata[[#This Row],[Transport_Cost_NGN]]/(Agridata[[#This Row],[Input_Cost_NGN]]+Agridata[[#This Row],[Final_Profit_NGN]]))*100</f>
        <v>98.806340865120617</v>
      </c>
      <c r="Y211" s="13">
        <f>Agridata[[#This Row],[Final_Profit_NGN]]*Agridata[[#This Row],[Storage_Loss_%]]</f>
        <v>4782293.3199999994</v>
      </c>
      <c r="Z211" s="13">
        <f>Agridata[[#This Row],[Final_Profit_NGN]] * (1-Agridata[[#This Row],[Storage_Loss_%]]/100)</f>
        <v>512821.06680000003</v>
      </c>
      <c r="AA211" s="13">
        <f>Agridata[[#This Row],[Final_Profit_NGN]]+Agridata[[#This Row],[Input_Cost_NGN]]</f>
        <v>584589</v>
      </c>
    </row>
    <row r="212" spans="1:27" x14ac:dyDescent="0.35">
      <c r="A212" t="s">
        <v>224</v>
      </c>
      <c r="B212" t="s">
        <v>1470</v>
      </c>
      <c r="C212" t="s">
        <v>1485</v>
      </c>
      <c r="D212">
        <v>2025</v>
      </c>
      <c r="E212" t="s">
        <v>1501</v>
      </c>
      <c r="F212" t="s">
        <v>1509</v>
      </c>
      <c r="G212">
        <v>1.46</v>
      </c>
      <c r="H212">
        <v>18223</v>
      </c>
      <c r="I212">
        <v>14124</v>
      </c>
      <c r="J212">
        <v>82.2</v>
      </c>
      <c r="K212" t="s">
        <v>1511</v>
      </c>
      <c r="L212">
        <v>3.16</v>
      </c>
      <c r="M212" t="s">
        <v>1518</v>
      </c>
      <c r="N212" s="13">
        <v>11947</v>
      </c>
      <c r="O212">
        <v>7</v>
      </c>
      <c r="P212" s="11">
        <f>Agridata[[#This Row],[Storage_Loss_%]]/100</f>
        <v>0.22489999999999999</v>
      </c>
      <c r="Q212" s="7">
        <v>22.49</v>
      </c>
      <c r="R212" s="13">
        <v>38286</v>
      </c>
      <c r="S212">
        <v>434</v>
      </c>
      <c r="T212" t="s">
        <v>1520</v>
      </c>
      <c r="U212" t="s">
        <v>1523</v>
      </c>
      <c r="V212" s="13">
        <v>6018285</v>
      </c>
      <c r="W212" s="7">
        <f>(Agridata[[#This Row],[Profit_After_Storage_Loss]]/Agridata[[#This Row],[Total_Revenue]])*100</f>
        <v>77.020028387349868</v>
      </c>
      <c r="X212">
        <f>(1-Agridata[[#This Row],[Transport_Cost_NGN]]/(Agridata[[#This Row],[Input_Cost_NGN]]+Agridata[[#This Row],[Final_Profit_NGN]]))*100</f>
        <v>99.802743169361008</v>
      </c>
      <c r="Y212" s="13">
        <f>Agridata[[#This Row],[Final_Profit_NGN]]*Agridata[[#This Row],[Storage_Loss_%]]</f>
        <v>135351229.64999998</v>
      </c>
      <c r="Z212" s="13">
        <f>Agridata[[#This Row],[Final_Profit_NGN]] * (1-Agridata[[#This Row],[Storage_Loss_%]]/100)</f>
        <v>4664772.7034999998</v>
      </c>
      <c r="AA212" s="13">
        <f>Agridata[[#This Row],[Final_Profit_NGN]]+Agridata[[#This Row],[Input_Cost_NGN]]</f>
        <v>6056571</v>
      </c>
    </row>
    <row r="213" spans="1:27" x14ac:dyDescent="0.35">
      <c r="A213" t="s">
        <v>225</v>
      </c>
      <c r="B213" t="s">
        <v>1470</v>
      </c>
      <c r="C213" t="s">
        <v>1499</v>
      </c>
      <c r="D213">
        <v>2022</v>
      </c>
      <c r="E213" t="s">
        <v>1501</v>
      </c>
      <c r="F213" t="s">
        <v>1507</v>
      </c>
      <c r="G213">
        <v>0.76</v>
      </c>
      <c r="H213">
        <v>1329</v>
      </c>
      <c r="I213">
        <v>1138</v>
      </c>
      <c r="J213">
        <v>1</v>
      </c>
      <c r="K213" t="s">
        <v>1513</v>
      </c>
      <c r="L213">
        <v>0.39</v>
      </c>
      <c r="M213" t="s">
        <v>1517</v>
      </c>
      <c r="N213" s="13">
        <v>200</v>
      </c>
      <c r="O213">
        <v>7</v>
      </c>
      <c r="P213" s="11">
        <f>Agridata[[#This Row],[Storage_Loss_%]]/100</f>
        <v>0.1434</v>
      </c>
      <c r="Q213" s="7">
        <v>14.34</v>
      </c>
      <c r="R213" s="13">
        <v>9976</v>
      </c>
      <c r="S213">
        <v>216</v>
      </c>
      <c r="T213" t="s">
        <v>1520</v>
      </c>
      <c r="U213" t="s">
        <v>1523</v>
      </c>
      <c r="V213" s="13">
        <v>233174</v>
      </c>
      <c r="W213" s="7">
        <f>(Agridata[[#This Row],[Profit_After_Storage_Loss]]/Agridata[[#This Row],[Total_Revenue]])*100</f>
        <v>82.145526794159991</v>
      </c>
      <c r="X213">
        <f>(1-Agridata[[#This Row],[Transport_Cost_NGN]]/(Agridata[[#This Row],[Input_Cost_NGN]]+Agridata[[#This Row],[Final_Profit_NGN]]))*100</f>
        <v>99.917746247172516</v>
      </c>
      <c r="Y213" s="13">
        <f>Agridata[[#This Row],[Final_Profit_NGN]]*Agridata[[#This Row],[Storage_Loss_%]]</f>
        <v>3343715.16</v>
      </c>
      <c r="Z213" s="13">
        <f>Agridata[[#This Row],[Final_Profit_NGN]] * (1-Agridata[[#This Row],[Storage_Loss_%]]/100)</f>
        <v>199736.84840000002</v>
      </c>
      <c r="AA213" s="13">
        <f>Agridata[[#This Row],[Final_Profit_NGN]]+Agridata[[#This Row],[Input_Cost_NGN]]</f>
        <v>243150</v>
      </c>
    </row>
    <row r="214" spans="1:27" x14ac:dyDescent="0.35">
      <c r="A214" t="s">
        <v>226</v>
      </c>
      <c r="B214" t="s">
        <v>1471</v>
      </c>
      <c r="C214" t="s">
        <v>1492</v>
      </c>
      <c r="D214">
        <v>2025</v>
      </c>
      <c r="E214" t="s">
        <v>1501</v>
      </c>
      <c r="F214" t="s">
        <v>1509</v>
      </c>
      <c r="G214">
        <v>6.73</v>
      </c>
      <c r="H214">
        <v>101427</v>
      </c>
      <c r="I214">
        <v>79062</v>
      </c>
      <c r="J214">
        <v>6.3</v>
      </c>
      <c r="K214" t="s">
        <v>1511</v>
      </c>
      <c r="L214">
        <v>1.67</v>
      </c>
      <c r="M214" t="s">
        <v>1516</v>
      </c>
      <c r="N214" s="13">
        <v>838</v>
      </c>
      <c r="O214">
        <v>5</v>
      </c>
      <c r="P214" s="11">
        <f>Agridata[[#This Row],[Storage_Loss_%]]/100</f>
        <v>0.2205</v>
      </c>
      <c r="Q214" s="7">
        <v>22.05</v>
      </c>
      <c r="R214" s="13">
        <v>214732</v>
      </c>
      <c r="S214">
        <v>401</v>
      </c>
      <c r="T214" t="s">
        <v>1520</v>
      </c>
      <c r="U214" t="s">
        <v>1523</v>
      </c>
      <c r="V214" s="13">
        <v>31171254</v>
      </c>
      <c r="W214" s="7">
        <f>(Agridata[[#This Row],[Profit_After_Storage_Loss]]/Agridata[[#This Row],[Total_Revenue]])*100</f>
        <v>77.416693211422455</v>
      </c>
      <c r="X214">
        <f>(1-Agridata[[#This Row],[Transport_Cost_NGN]]/(Agridata[[#This Row],[Input_Cost_NGN]]+Agridata[[#This Row],[Final_Profit_NGN]]))*100</f>
        <v>99.997330018563062</v>
      </c>
      <c r="Y214" s="13">
        <f>Agridata[[#This Row],[Final_Profit_NGN]]*Agridata[[#This Row],[Storage_Loss_%]]</f>
        <v>687326150.70000005</v>
      </c>
      <c r="Z214" s="13">
        <f>Agridata[[#This Row],[Final_Profit_NGN]] * (1-Agridata[[#This Row],[Storage_Loss_%]]/100)</f>
        <v>24297992.493000001</v>
      </c>
      <c r="AA214" s="13">
        <f>Agridata[[#This Row],[Final_Profit_NGN]]+Agridata[[#This Row],[Input_Cost_NGN]]</f>
        <v>31385986</v>
      </c>
    </row>
    <row r="215" spans="1:27" x14ac:dyDescent="0.35">
      <c r="A215" t="s">
        <v>227</v>
      </c>
      <c r="B215" t="s">
        <v>1470</v>
      </c>
      <c r="C215" t="s">
        <v>1499</v>
      </c>
      <c r="D215">
        <v>2023</v>
      </c>
      <c r="E215" t="s">
        <v>1502</v>
      </c>
      <c r="F215" t="s">
        <v>1509</v>
      </c>
      <c r="G215">
        <v>1.1599999999999999</v>
      </c>
      <c r="H215">
        <v>14913</v>
      </c>
      <c r="I215">
        <v>12719</v>
      </c>
      <c r="J215">
        <v>28.3</v>
      </c>
      <c r="K215" t="s">
        <v>1515</v>
      </c>
      <c r="L215">
        <v>1.55</v>
      </c>
      <c r="M215" t="s">
        <v>1516</v>
      </c>
      <c r="N215" s="13">
        <v>6351</v>
      </c>
      <c r="O215">
        <v>3</v>
      </c>
      <c r="P215" s="11">
        <f>Agridata[[#This Row],[Storage_Loss_%]]/100</f>
        <v>0.14710000000000001</v>
      </c>
      <c r="Q215" s="7">
        <v>14.71</v>
      </c>
      <c r="R215" s="13">
        <v>34447</v>
      </c>
      <c r="S215">
        <v>382</v>
      </c>
      <c r="T215" t="s">
        <v>1520</v>
      </c>
      <c r="U215" t="s">
        <v>1522</v>
      </c>
      <c r="V215" s="13">
        <v>4769274</v>
      </c>
      <c r="W215" s="7">
        <f>(Agridata[[#This Row],[Profit_After_Storage_Loss]]/Agridata[[#This Row],[Total_Revenue]])*100</f>
        <v>84.678393990825029</v>
      </c>
      <c r="X215">
        <f>(1-Agridata[[#This Row],[Transport_Cost_NGN]]/(Agridata[[#This Row],[Input_Cost_NGN]]+Agridata[[#This Row],[Final_Profit_NGN]]))*100</f>
        <v>99.867789990301276</v>
      </c>
      <c r="Y215" s="13">
        <f>Agridata[[#This Row],[Final_Profit_NGN]]*Agridata[[#This Row],[Storage_Loss_%]]</f>
        <v>70156020.540000007</v>
      </c>
      <c r="Z215" s="13">
        <f>Agridata[[#This Row],[Final_Profit_NGN]] * (1-Agridata[[#This Row],[Storage_Loss_%]]/100)</f>
        <v>4067713.7946000001</v>
      </c>
      <c r="AA215" s="13">
        <f>Agridata[[#This Row],[Final_Profit_NGN]]+Agridata[[#This Row],[Input_Cost_NGN]]</f>
        <v>4803721</v>
      </c>
    </row>
    <row r="216" spans="1:27" x14ac:dyDescent="0.35">
      <c r="A216" t="s">
        <v>228</v>
      </c>
      <c r="B216" t="s">
        <v>1470</v>
      </c>
      <c r="C216" t="s">
        <v>1476</v>
      </c>
      <c r="D216">
        <v>2024</v>
      </c>
      <c r="E216" t="s">
        <v>1502</v>
      </c>
      <c r="F216" t="s">
        <v>1505</v>
      </c>
      <c r="G216">
        <v>2.1</v>
      </c>
      <c r="H216">
        <v>25007</v>
      </c>
      <c r="I216">
        <v>14854</v>
      </c>
      <c r="J216">
        <v>5.2</v>
      </c>
      <c r="K216" t="s">
        <v>1513</v>
      </c>
      <c r="L216">
        <v>0.52</v>
      </c>
      <c r="M216" t="s">
        <v>1516</v>
      </c>
      <c r="N216" s="13">
        <v>236</v>
      </c>
      <c r="O216">
        <v>30</v>
      </c>
      <c r="P216" s="11">
        <f>Agridata[[#This Row],[Storage_Loss_%]]/100</f>
        <v>0.40600000000000003</v>
      </c>
      <c r="Q216" s="7">
        <v>40.6</v>
      </c>
      <c r="R216" s="13">
        <v>23571</v>
      </c>
      <c r="S216">
        <v>93</v>
      </c>
      <c r="T216" t="s">
        <v>1520</v>
      </c>
      <c r="U216" t="s">
        <v>1522</v>
      </c>
      <c r="V216" s="13">
        <v>1343801</v>
      </c>
      <c r="W216" s="7">
        <f>(Agridata[[#This Row],[Profit_After_Storage_Loss]]/Agridata[[#This Row],[Total_Revenue]])*100</f>
        <v>58.376052310563622</v>
      </c>
      <c r="X216">
        <f>(1-Agridata[[#This Row],[Transport_Cost_NGN]]/(Agridata[[#This Row],[Input_Cost_NGN]]+Agridata[[#This Row],[Final_Profit_NGN]]))*100</f>
        <v>99.982740614843664</v>
      </c>
      <c r="Y216" s="13">
        <f>Agridata[[#This Row],[Final_Profit_NGN]]*Agridata[[#This Row],[Storage_Loss_%]]</f>
        <v>54558320.600000001</v>
      </c>
      <c r="Z216" s="13">
        <f>Agridata[[#This Row],[Final_Profit_NGN]] * (1-Agridata[[#This Row],[Storage_Loss_%]]/100)</f>
        <v>798217.79399999999</v>
      </c>
      <c r="AA216" s="13">
        <f>Agridata[[#This Row],[Final_Profit_NGN]]+Agridata[[#This Row],[Input_Cost_NGN]]</f>
        <v>1367372</v>
      </c>
    </row>
    <row r="217" spans="1:27" x14ac:dyDescent="0.35">
      <c r="A217" t="s">
        <v>63</v>
      </c>
      <c r="B217" t="s">
        <v>1472</v>
      </c>
      <c r="C217" t="s">
        <v>1489</v>
      </c>
      <c r="D217">
        <v>2022</v>
      </c>
      <c r="E217" t="s">
        <v>1501</v>
      </c>
      <c r="F217" t="s">
        <v>1503</v>
      </c>
      <c r="G217">
        <v>1.1599999999999999</v>
      </c>
      <c r="H217">
        <v>7686</v>
      </c>
      <c r="I217">
        <v>6052</v>
      </c>
      <c r="J217">
        <v>25.1</v>
      </c>
      <c r="K217" t="s">
        <v>1511</v>
      </c>
      <c r="L217">
        <v>2.19</v>
      </c>
      <c r="M217" t="s">
        <v>1516</v>
      </c>
      <c r="N217" s="13">
        <v>3494</v>
      </c>
      <c r="O217">
        <v>14</v>
      </c>
      <c r="P217" s="11">
        <f>Agridata[[#This Row],[Storage_Loss_%]]/100</f>
        <v>0.21249999999999999</v>
      </c>
      <c r="Q217" s="7">
        <v>21.25</v>
      </c>
      <c r="R217" s="13">
        <v>20187</v>
      </c>
      <c r="S217">
        <v>324</v>
      </c>
      <c r="T217" t="s">
        <v>1520</v>
      </c>
      <c r="U217" t="s">
        <v>1523</v>
      </c>
      <c r="V217" s="13">
        <v>1917559</v>
      </c>
      <c r="W217" s="7">
        <f>(Agridata[[#This Row],[Profit_After_Storage_Loss]]/Agridata[[#This Row],[Total_Revenue]])*100</f>
        <v>77.929600293330495</v>
      </c>
      <c r="X217">
        <f>(1-Agridata[[#This Row],[Transport_Cost_NGN]]/(Agridata[[#This Row],[Input_Cost_NGN]]+Agridata[[#This Row],[Final_Profit_NGN]]))*100</f>
        <v>99.819687410011426</v>
      </c>
      <c r="Y217" s="13">
        <f>Agridata[[#This Row],[Final_Profit_NGN]]*Agridata[[#This Row],[Storage_Loss_%]]</f>
        <v>40748128.75</v>
      </c>
      <c r="Z217" s="13">
        <f>Agridata[[#This Row],[Final_Profit_NGN]] * (1-Agridata[[#This Row],[Storage_Loss_%]]/100)</f>
        <v>1510077.7124999999</v>
      </c>
      <c r="AA217" s="13">
        <f>Agridata[[#This Row],[Final_Profit_NGN]]+Agridata[[#This Row],[Input_Cost_NGN]]</f>
        <v>1937746</v>
      </c>
    </row>
    <row r="218" spans="1:27" x14ac:dyDescent="0.35">
      <c r="A218" t="s">
        <v>185</v>
      </c>
      <c r="B218" t="s">
        <v>1469</v>
      </c>
      <c r="C218" t="s">
        <v>1474</v>
      </c>
      <c r="D218">
        <v>2025</v>
      </c>
      <c r="E218" t="s">
        <v>1501</v>
      </c>
      <c r="F218" t="s">
        <v>1510</v>
      </c>
      <c r="G218">
        <v>0.52</v>
      </c>
      <c r="H218">
        <v>14349</v>
      </c>
      <c r="I218">
        <v>10734</v>
      </c>
      <c r="J218">
        <v>2.8</v>
      </c>
      <c r="K218" t="s">
        <v>1513</v>
      </c>
      <c r="L218">
        <v>1.54</v>
      </c>
      <c r="M218" t="s">
        <v>1516</v>
      </c>
      <c r="N218" s="13">
        <v>200</v>
      </c>
      <c r="O218">
        <v>2</v>
      </c>
      <c r="P218" s="11">
        <f>Agridata[[#This Row],[Storage_Loss_%]]/100</f>
        <v>0.25190000000000001</v>
      </c>
      <c r="Q218" s="7">
        <v>25.19</v>
      </c>
      <c r="R218" s="13">
        <v>9872</v>
      </c>
      <c r="S218">
        <v>379</v>
      </c>
      <c r="T218" t="s">
        <v>1520</v>
      </c>
      <c r="U218" t="s">
        <v>1522</v>
      </c>
      <c r="V218" s="13">
        <v>4017433</v>
      </c>
      <c r="W218" s="7">
        <f>(Agridata[[#This Row],[Profit_After_Storage_Loss]]/Agridata[[#This Row],[Total_Revenue]])*100</f>
        <v>74.626620712858838</v>
      </c>
      <c r="X218">
        <f>(1-Agridata[[#This Row],[Transport_Cost_NGN]]/(Agridata[[#This Row],[Input_Cost_NGN]]+Agridata[[#This Row],[Final_Profit_NGN]]))*100</f>
        <v>99.995033899841218</v>
      </c>
      <c r="Y218" s="13">
        <f>Agridata[[#This Row],[Final_Profit_NGN]]*Agridata[[#This Row],[Storage_Loss_%]]</f>
        <v>101199137.27000001</v>
      </c>
      <c r="Z218" s="13">
        <f>Agridata[[#This Row],[Final_Profit_NGN]] * (1-Agridata[[#This Row],[Storage_Loss_%]]/100)</f>
        <v>3005441.6272999998</v>
      </c>
      <c r="AA218" s="13">
        <f>Agridata[[#This Row],[Final_Profit_NGN]]+Agridata[[#This Row],[Input_Cost_NGN]]</f>
        <v>4027305</v>
      </c>
    </row>
    <row r="219" spans="1:27" x14ac:dyDescent="0.35">
      <c r="A219" t="s">
        <v>229</v>
      </c>
      <c r="B219" t="s">
        <v>1470</v>
      </c>
      <c r="C219" t="s">
        <v>1490</v>
      </c>
      <c r="D219">
        <v>2025</v>
      </c>
      <c r="E219" t="s">
        <v>1501</v>
      </c>
      <c r="F219" t="s">
        <v>1503</v>
      </c>
      <c r="G219">
        <v>5.43</v>
      </c>
      <c r="H219">
        <v>29957</v>
      </c>
      <c r="I219">
        <v>24936</v>
      </c>
      <c r="J219">
        <v>10.8</v>
      </c>
      <c r="K219" t="s">
        <v>1512</v>
      </c>
      <c r="L219">
        <v>0.93</v>
      </c>
      <c r="M219" t="s">
        <v>1516</v>
      </c>
      <c r="N219" s="13">
        <v>3284</v>
      </c>
      <c r="O219">
        <v>7</v>
      </c>
      <c r="P219" s="11">
        <f>Agridata[[#This Row],[Storage_Loss_%]]/100</f>
        <v>0.16760000000000003</v>
      </c>
      <c r="Q219" s="7">
        <v>16.760000000000002</v>
      </c>
      <c r="R219" s="13">
        <v>75754</v>
      </c>
      <c r="S219">
        <v>358</v>
      </c>
      <c r="T219" t="s">
        <v>1520</v>
      </c>
      <c r="U219" t="s">
        <v>1522</v>
      </c>
      <c r="V219" s="13">
        <v>8758780</v>
      </c>
      <c r="W219" s="7">
        <f>(Agridata[[#This Row],[Profit_After_Storage_Loss]]/Agridata[[#This Row],[Total_Revenue]])*100</f>
        <v>82.526237060155069</v>
      </c>
      <c r="X219">
        <f>(1-Agridata[[#This Row],[Transport_Cost_NGN]]/(Agridata[[#This Row],[Input_Cost_NGN]]+Agridata[[#This Row],[Final_Profit_NGN]]))*100</f>
        <v>99.962827694137573</v>
      </c>
      <c r="Y219" s="13">
        <f>Agridata[[#This Row],[Final_Profit_NGN]]*Agridata[[#This Row],[Storage_Loss_%]]</f>
        <v>146797152.80000001</v>
      </c>
      <c r="Z219" s="13">
        <f>Agridata[[#This Row],[Final_Profit_NGN]] * (1-Agridata[[#This Row],[Storage_Loss_%]]/100)</f>
        <v>7290808.4720000001</v>
      </c>
      <c r="AA219" s="13">
        <f>Agridata[[#This Row],[Final_Profit_NGN]]+Agridata[[#This Row],[Input_Cost_NGN]]</f>
        <v>8834534</v>
      </c>
    </row>
    <row r="220" spans="1:27" x14ac:dyDescent="0.35">
      <c r="A220" t="s">
        <v>230</v>
      </c>
      <c r="B220" t="s">
        <v>1471</v>
      </c>
      <c r="C220" t="s">
        <v>1486</v>
      </c>
      <c r="D220">
        <v>2024</v>
      </c>
      <c r="E220" t="s">
        <v>1501</v>
      </c>
      <c r="F220" t="s">
        <v>1506</v>
      </c>
      <c r="G220">
        <v>0.86</v>
      </c>
      <c r="H220">
        <v>3252</v>
      </c>
      <c r="I220">
        <v>2680</v>
      </c>
      <c r="J220">
        <v>9.6</v>
      </c>
      <c r="K220" t="s">
        <v>1513</v>
      </c>
      <c r="L220">
        <v>1.64</v>
      </c>
      <c r="M220" t="s">
        <v>1517</v>
      </c>
      <c r="N220" s="13">
        <v>355</v>
      </c>
      <c r="O220">
        <v>14</v>
      </c>
      <c r="P220" s="11">
        <f>Agridata[[#This Row],[Storage_Loss_%]]/100</f>
        <v>0.1757</v>
      </c>
      <c r="Q220" s="7">
        <v>17.57</v>
      </c>
      <c r="R220" s="13">
        <v>18933</v>
      </c>
      <c r="S220">
        <v>352</v>
      </c>
      <c r="T220" t="s">
        <v>1520</v>
      </c>
      <c r="U220" t="s">
        <v>1523</v>
      </c>
      <c r="V220" s="13">
        <v>914639</v>
      </c>
      <c r="W220" s="7">
        <f>(Agridata[[#This Row],[Profit_After_Storage_Loss]]/Agridata[[#This Row],[Total_Revenue]])*100</f>
        <v>80.758305486882648</v>
      </c>
      <c r="X220">
        <f>(1-Agridata[[#This Row],[Transport_Cost_NGN]]/(Agridata[[#This Row],[Input_Cost_NGN]]+Agridata[[#This Row],[Final_Profit_NGN]]))*100</f>
        <v>99.96197400950328</v>
      </c>
      <c r="Y220" s="13">
        <f>Agridata[[#This Row],[Final_Profit_NGN]]*Agridata[[#This Row],[Storage_Loss_%]]</f>
        <v>16070207.23</v>
      </c>
      <c r="Z220" s="13">
        <f>Agridata[[#This Row],[Final_Profit_NGN]] * (1-Agridata[[#This Row],[Storage_Loss_%]]/100)</f>
        <v>753936.9277</v>
      </c>
      <c r="AA220" s="13">
        <f>Agridata[[#This Row],[Final_Profit_NGN]]+Agridata[[#This Row],[Input_Cost_NGN]]</f>
        <v>933572</v>
      </c>
    </row>
    <row r="221" spans="1:27" x14ac:dyDescent="0.35">
      <c r="A221" t="s">
        <v>231</v>
      </c>
      <c r="B221" t="s">
        <v>1472</v>
      </c>
      <c r="C221" t="s">
        <v>1489</v>
      </c>
      <c r="D221">
        <v>2023</v>
      </c>
      <c r="E221" t="s">
        <v>1501</v>
      </c>
      <c r="F221" t="s">
        <v>1504</v>
      </c>
      <c r="G221">
        <v>1.68</v>
      </c>
      <c r="H221">
        <v>18501</v>
      </c>
      <c r="I221">
        <v>14741</v>
      </c>
      <c r="J221">
        <v>1</v>
      </c>
      <c r="K221" t="s">
        <v>1512</v>
      </c>
      <c r="L221">
        <v>1.1200000000000001</v>
      </c>
      <c r="M221" t="s">
        <v>1518</v>
      </c>
      <c r="N221" s="13">
        <v>255</v>
      </c>
      <c r="O221">
        <v>2</v>
      </c>
      <c r="P221" s="11">
        <f>Agridata[[#This Row],[Storage_Loss_%]]/100</f>
        <v>0.20319999999999999</v>
      </c>
      <c r="Q221" s="7">
        <v>20.32</v>
      </c>
      <c r="R221" s="13">
        <v>20035</v>
      </c>
      <c r="S221">
        <v>270</v>
      </c>
      <c r="T221" t="s">
        <v>1520</v>
      </c>
      <c r="U221" t="s">
        <v>1522</v>
      </c>
      <c r="V221" s="13">
        <v>3919980</v>
      </c>
      <c r="W221" s="7">
        <f>(Agridata[[#This Row],[Profit_After_Storage_Loss]]/Agridata[[#This Row],[Total_Revenue]])*100</f>
        <v>79.274826720202839</v>
      </c>
      <c r="X221">
        <f>(1-Agridata[[#This Row],[Transport_Cost_NGN]]/(Agridata[[#This Row],[Input_Cost_NGN]]+Agridata[[#This Row],[Final_Profit_NGN]]))*100</f>
        <v>99.99352794342154</v>
      </c>
      <c r="Y221" s="13">
        <f>Agridata[[#This Row],[Final_Profit_NGN]]*Agridata[[#This Row],[Storage_Loss_%]]</f>
        <v>79653993.599999994</v>
      </c>
      <c r="Z221" s="13">
        <f>Agridata[[#This Row],[Final_Profit_NGN]] * (1-Agridata[[#This Row],[Storage_Loss_%]]/100)</f>
        <v>3123440.0639999998</v>
      </c>
      <c r="AA221" s="13">
        <f>Agridata[[#This Row],[Final_Profit_NGN]]+Agridata[[#This Row],[Input_Cost_NGN]]</f>
        <v>3940015</v>
      </c>
    </row>
    <row r="222" spans="1:27" x14ac:dyDescent="0.35">
      <c r="A222" t="s">
        <v>232</v>
      </c>
      <c r="B222" t="s">
        <v>1469</v>
      </c>
      <c r="C222" t="s">
        <v>1480</v>
      </c>
      <c r="D222">
        <v>2025</v>
      </c>
      <c r="E222" t="s">
        <v>1502</v>
      </c>
      <c r="F222" t="s">
        <v>1506</v>
      </c>
      <c r="G222">
        <v>3.46</v>
      </c>
      <c r="H222">
        <v>11232</v>
      </c>
      <c r="I222">
        <v>8676</v>
      </c>
      <c r="J222">
        <v>12.9</v>
      </c>
      <c r="K222" t="s">
        <v>1512</v>
      </c>
      <c r="L222">
        <v>1.64</v>
      </c>
      <c r="M222" t="s">
        <v>1516</v>
      </c>
      <c r="N222" s="13">
        <v>2422</v>
      </c>
      <c r="O222">
        <v>14</v>
      </c>
      <c r="P222" s="11">
        <f>Agridata[[#This Row],[Storage_Loss_%]]/100</f>
        <v>0.22750000000000001</v>
      </c>
      <c r="Q222" s="7">
        <v>22.75</v>
      </c>
      <c r="R222" s="13">
        <v>98488</v>
      </c>
      <c r="S222">
        <v>327</v>
      </c>
      <c r="T222" t="s">
        <v>1520</v>
      </c>
      <c r="U222" t="s">
        <v>1522</v>
      </c>
      <c r="V222" s="13">
        <v>2707772</v>
      </c>
      <c r="W222" s="7">
        <f>(Agridata[[#This Row],[Profit_After_Storage_Loss]]/Agridata[[#This Row],[Total_Revenue]])*100</f>
        <v>74.538847790297396</v>
      </c>
      <c r="X222">
        <f>(1-Agridata[[#This Row],[Transport_Cost_NGN]]/(Agridata[[#This Row],[Input_Cost_NGN]]+Agridata[[#This Row],[Final_Profit_NGN]]))*100</f>
        <v>99.913692957887008</v>
      </c>
      <c r="Y222" s="13">
        <f>Agridata[[#This Row],[Final_Profit_NGN]]*Agridata[[#This Row],[Storage_Loss_%]]</f>
        <v>61601813</v>
      </c>
      <c r="Z222" s="13">
        <f>Agridata[[#This Row],[Final_Profit_NGN]] * (1-Agridata[[#This Row],[Storage_Loss_%]]/100)</f>
        <v>2091753.8699999999</v>
      </c>
      <c r="AA222" s="13">
        <f>Agridata[[#This Row],[Final_Profit_NGN]]+Agridata[[#This Row],[Input_Cost_NGN]]</f>
        <v>2806260</v>
      </c>
    </row>
    <row r="223" spans="1:27" x14ac:dyDescent="0.35">
      <c r="A223" t="s">
        <v>136</v>
      </c>
      <c r="B223" t="s">
        <v>1470</v>
      </c>
      <c r="C223" t="s">
        <v>1491</v>
      </c>
      <c r="D223">
        <v>2023</v>
      </c>
      <c r="E223" t="s">
        <v>1502</v>
      </c>
      <c r="F223" t="s">
        <v>1504</v>
      </c>
      <c r="G223">
        <v>3.72</v>
      </c>
      <c r="H223">
        <v>31062</v>
      </c>
      <c r="I223">
        <v>24097</v>
      </c>
      <c r="J223">
        <v>32.1</v>
      </c>
      <c r="K223" t="s">
        <v>1512</v>
      </c>
      <c r="L223">
        <v>0.88</v>
      </c>
      <c r="M223" t="s">
        <v>1516</v>
      </c>
      <c r="N223" s="13">
        <v>8567</v>
      </c>
      <c r="O223">
        <v>3</v>
      </c>
      <c r="P223" s="11">
        <f>Agridata[[#This Row],[Storage_Loss_%]]/100</f>
        <v>0.22420000000000001</v>
      </c>
      <c r="Q223" s="7">
        <v>22.42</v>
      </c>
      <c r="R223" s="13">
        <v>43019</v>
      </c>
      <c r="S223">
        <v>276</v>
      </c>
      <c r="T223" t="s">
        <v>1520</v>
      </c>
      <c r="U223" t="s">
        <v>1523</v>
      </c>
      <c r="V223" s="13">
        <v>6532679</v>
      </c>
      <c r="W223" s="7">
        <f>(Agridata[[#This Row],[Profit_After_Storage_Loss]]/Agridata[[#This Row],[Total_Revenue]])*100</f>
        <v>77.072462394106296</v>
      </c>
      <c r="X223">
        <f>(1-Agridata[[#This Row],[Transport_Cost_NGN]]/(Agridata[[#This Row],[Input_Cost_NGN]]+Agridata[[#This Row],[Final_Profit_NGN]]))*100</f>
        <v>99.869717252830043</v>
      </c>
      <c r="Y223" s="13">
        <f>Agridata[[#This Row],[Final_Profit_NGN]]*Agridata[[#This Row],[Storage_Loss_%]]</f>
        <v>146462663.18000001</v>
      </c>
      <c r="Z223" s="13">
        <f>Agridata[[#This Row],[Final_Profit_NGN]] * (1-Agridata[[#This Row],[Storage_Loss_%]]/100)</f>
        <v>5068052.3682000004</v>
      </c>
      <c r="AA223" s="13">
        <f>Agridata[[#This Row],[Final_Profit_NGN]]+Agridata[[#This Row],[Input_Cost_NGN]]</f>
        <v>6575698</v>
      </c>
    </row>
    <row r="224" spans="1:27" x14ac:dyDescent="0.35">
      <c r="A224" t="s">
        <v>233</v>
      </c>
      <c r="B224" t="s">
        <v>1471</v>
      </c>
      <c r="C224" t="s">
        <v>1486</v>
      </c>
      <c r="D224">
        <v>2025</v>
      </c>
      <c r="E224" t="s">
        <v>1502</v>
      </c>
      <c r="F224" t="s">
        <v>1503</v>
      </c>
      <c r="G224">
        <v>2.13</v>
      </c>
      <c r="H224">
        <v>15731</v>
      </c>
      <c r="I224">
        <v>12996</v>
      </c>
      <c r="J224">
        <v>92.6</v>
      </c>
      <c r="K224" t="s">
        <v>1511</v>
      </c>
      <c r="L224">
        <v>3.89</v>
      </c>
      <c r="M224" t="s">
        <v>1517</v>
      </c>
      <c r="N224" s="13">
        <v>13786</v>
      </c>
      <c r="O224">
        <v>7</v>
      </c>
      <c r="P224" s="11">
        <f>Agridata[[#This Row],[Storage_Loss_%]]/100</f>
        <v>0.17379999999999998</v>
      </c>
      <c r="Q224" s="7">
        <v>17.38</v>
      </c>
      <c r="R224" s="13">
        <v>33637</v>
      </c>
      <c r="S224">
        <v>343</v>
      </c>
      <c r="T224" t="s">
        <v>1521</v>
      </c>
      <c r="U224" t="s">
        <v>1522</v>
      </c>
      <c r="V224" s="13">
        <v>4365629</v>
      </c>
      <c r="W224" s="7">
        <f>(Agridata[[#This Row],[Profit_After_Storage_Loss]]/Agridata[[#This Row],[Total_Revenue]])*100</f>
        <v>81.988283495474022</v>
      </c>
      <c r="X224">
        <f>(1-Agridata[[#This Row],[Transport_Cost_NGN]]/(Agridata[[#This Row],[Input_Cost_NGN]]+Agridata[[#This Row],[Final_Profit_NGN]]))*100</f>
        <v>99.686629542291826</v>
      </c>
      <c r="Y224" s="13">
        <f>Agridata[[#This Row],[Final_Profit_NGN]]*Agridata[[#This Row],[Storage_Loss_%]]</f>
        <v>75874632.019999996</v>
      </c>
      <c r="Z224" s="13">
        <f>Agridata[[#This Row],[Final_Profit_NGN]] * (1-Agridata[[#This Row],[Storage_Loss_%]]/100)</f>
        <v>3606882.6798</v>
      </c>
      <c r="AA224" s="13">
        <f>Agridata[[#This Row],[Final_Profit_NGN]]+Agridata[[#This Row],[Input_Cost_NGN]]</f>
        <v>4399266</v>
      </c>
    </row>
    <row r="225" spans="1:27" x14ac:dyDescent="0.35">
      <c r="A225" t="s">
        <v>234</v>
      </c>
      <c r="B225" t="s">
        <v>1469</v>
      </c>
      <c r="C225" t="s">
        <v>1498</v>
      </c>
      <c r="D225">
        <v>2023</v>
      </c>
      <c r="E225" t="s">
        <v>1501</v>
      </c>
      <c r="F225" t="s">
        <v>1503</v>
      </c>
      <c r="G225">
        <v>1.55</v>
      </c>
      <c r="H225">
        <v>17190</v>
      </c>
      <c r="I225">
        <v>10881</v>
      </c>
      <c r="J225">
        <v>1.4</v>
      </c>
      <c r="K225" t="s">
        <v>1513</v>
      </c>
      <c r="L225">
        <v>1.34</v>
      </c>
      <c r="M225" t="s">
        <v>1518</v>
      </c>
      <c r="N225" s="13">
        <v>200</v>
      </c>
      <c r="O225">
        <v>30</v>
      </c>
      <c r="P225" s="11">
        <f>Agridata[[#This Row],[Storage_Loss_%]]/100</f>
        <v>0.36700000000000005</v>
      </c>
      <c r="Q225" s="7">
        <v>36.700000000000003</v>
      </c>
      <c r="R225" s="13">
        <v>22788</v>
      </c>
      <c r="S225">
        <v>330</v>
      </c>
      <c r="T225" t="s">
        <v>1520</v>
      </c>
      <c r="U225" t="s">
        <v>1522</v>
      </c>
      <c r="V225" s="13">
        <v>3531835</v>
      </c>
      <c r="W225" s="7">
        <f>(Agridata[[#This Row],[Profit_After_Storage_Loss]]/Agridata[[#This Row],[Total_Revenue]])*100</f>
        <v>62.894195952707221</v>
      </c>
      <c r="X225">
        <f>(1-Agridata[[#This Row],[Transport_Cost_NGN]]/(Agridata[[#This Row],[Input_Cost_NGN]]+Agridata[[#This Row],[Final_Profit_NGN]]))*100</f>
        <v>99.994373524280917</v>
      </c>
      <c r="Y225" s="13">
        <f>Agridata[[#This Row],[Final_Profit_NGN]]*Agridata[[#This Row],[Storage_Loss_%]]</f>
        <v>129618344.50000001</v>
      </c>
      <c r="Z225" s="13">
        <f>Agridata[[#This Row],[Final_Profit_NGN]] * (1-Agridata[[#This Row],[Storage_Loss_%]]/100)</f>
        <v>2235651.5550000002</v>
      </c>
      <c r="AA225" s="13">
        <f>Agridata[[#This Row],[Final_Profit_NGN]]+Agridata[[#This Row],[Input_Cost_NGN]]</f>
        <v>3554623</v>
      </c>
    </row>
    <row r="226" spans="1:27" x14ac:dyDescent="0.35">
      <c r="A226" t="s">
        <v>235</v>
      </c>
      <c r="B226" t="s">
        <v>1469</v>
      </c>
      <c r="C226" t="s">
        <v>1480</v>
      </c>
      <c r="D226">
        <v>2022</v>
      </c>
      <c r="E226" t="s">
        <v>1501</v>
      </c>
      <c r="F226" t="s">
        <v>1508</v>
      </c>
      <c r="G226">
        <v>3.78</v>
      </c>
      <c r="H226">
        <v>8438</v>
      </c>
      <c r="I226">
        <v>6606</v>
      </c>
      <c r="J226">
        <v>32.5</v>
      </c>
      <c r="K226" t="s">
        <v>1511</v>
      </c>
      <c r="L226">
        <v>1.93</v>
      </c>
      <c r="M226" t="s">
        <v>1517</v>
      </c>
      <c r="N226" s="13">
        <v>4059</v>
      </c>
      <c r="O226">
        <v>14</v>
      </c>
      <c r="P226" s="11">
        <f>Agridata[[#This Row],[Storage_Loss_%]]/100</f>
        <v>0.217</v>
      </c>
      <c r="Q226" s="7">
        <v>21.7</v>
      </c>
      <c r="R226" s="13">
        <v>30776</v>
      </c>
      <c r="S226">
        <v>192</v>
      </c>
      <c r="T226" t="s">
        <v>1520</v>
      </c>
      <c r="U226" t="s">
        <v>1522</v>
      </c>
      <c r="V226" s="13">
        <v>1220834</v>
      </c>
      <c r="W226" s="7">
        <f>(Agridata[[#This Row],[Profit_After_Storage_Loss]]/Agridata[[#This Row],[Total_Revenue]])*100</f>
        <v>76.37467118351563</v>
      </c>
      <c r="X226">
        <f>(1-Agridata[[#This Row],[Transport_Cost_NGN]]/(Agridata[[#This Row],[Input_Cost_NGN]]+Agridata[[#This Row],[Final_Profit_NGN]]))*100</f>
        <v>99.675697701360647</v>
      </c>
      <c r="Y226" s="13">
        <f>Agridata[[#This Row],[Final_Profit_NGN]]*Agridata[[#This Row],[Storage_Loss_%]]</f>
        <v>26492097.800000001</v>
      </c>
      <c r="Z226" s="13">
        <f>Agridata[[#This Row],[Final_Profit_NGN]] * (1-Agridata[[#This Row],[Storage_Loss_%]]/100)</f>
        <v>955913.022</v>
      </c>
      <c r="AA226" s="13">
        <f>Agridata[[#This Row],[Final_Profit_NGN]]+Agridata[[#This Row],[Input_Cost_NGN]]</f>
        <v>1251610</v>
      </c>
    </row>
    <row r="227" spans="1:27" x14ac:dyDescent="0.35">
      <c r="A227" t="s">
        <v>236</v>
      </c>
      <c r="B227" t="s">
        <v>1469</v>
      </c>
      <c r="C227" t="s">
        <v>1498</v>
      </c>
      <c r="D227">
        <v>2021</v>
      </c>
      <c r="E227" t="s">
        <v>1501</v>
      </c>
      <c r="F227" t="s">
        <v>1504</v>
      </c>
      <c r="G227">
        <v>0.84</v>
      </c>
      <c r="H227">
        <v>7510</v>
      </c>
      <c r="I227">
        <v>5865</v>
      </c>
      <c r="J227">
        <v>12.6</v>
      </c>
      <c r="K227" t="s">
        <v>1513</v>
      </c>
      <c r="L227">
        <v>0.8</v>
      </c>
      <c r="M227" t="s">
        <v>1516</v>
      </c>
      <c r="N227" s="13">
        <v>370</v>
      </c>
      <c r="O227">
        <v>3</v>
      </c>
      <c r="P227" s="11">
        <f>Agridata[[#This Row],[Storage_Loss_%]]/100</f>
        <v>0.21899999999999997</v>
      </c>
      <c r="Q227" s="7">
        <v>21.9</v>
      </c>
      <c r="R227" s="13">
        <v>10954</v>
      </c>
      <c r="S227">
        <v>215</v>
      </c>
      <c r="T227" t="s">
        <v>1521</v>
      </c>
      <c r="U227" t="s">
        <v>1523</v>
      </c>
      <c r="V227" s="13">
        <v>1237042</v>
      </c>
      <c r="W227" s="7">
        <f>(Agridata[[#This Row],[Profit_After_Storage_Loss]]/Agridata[[#This Row],[Total_Revenue]])*100</f>
        <v>77.414495078509873</v>
      </c>
      <c r="X227">
        <f>(1-Agridata[[#This Row],[Transport_Cost_NGN]]/(Agridata[[#This Row],[Input_Cost_NGN]]+Agridata[[#This Row],[Final_Profit_NGN]]))*100</f>
        <v>99.970352469078421</v>
      </c>
      <c r="Y227" s="13">
        <f>Agridata[[#This Row],[Final_Profit_NGN]]*Agridata[[#This Row],[Storage_Loss_%]]</f>
        <v>27091219.799999997</v>
      </c>
      <c r="Z227" s="13">
        <f>Agridata[[#This Row],[Final_Profit_NGN]] * (1-Agridata[[#This Row],[Storage_Loss_%]]/100)</f>
        <v>966129.80200000003</v>
      </c>
      <c r="AA227" s="13">
        <f>Agridata[[#This Row],[Final_Profit_NGN]]+Agridata[[#This Row],[Input_Cost_NGN]]</f>
        <v>1247996</v>
      </c>
    </row>
    <row r="228" spans="1:27" x14ac:dyDescent="0.35">
      <c r="A228" t="s">
        <v>237</v>
      </c>
      <c r="B228" t="s">
        <v>1471</v>
      </c>
      <c r="C228" t="s">
        <v>1477</v>
      </c>
      <c r="D228">
        <v>2022</v>
      </c>
      <c r="E228" t="s">
        <v>1501</v>
      </c>
      <c r="F228" t="s">
        <v>1507</v>
      </c>
      <c r="G228">
        <v>0.56999999999999995</v>
      </c>
      <c r="H228">
        <v>1020</v>
      </c>
      <c r="I228">
        <v>934</v>
      </c>
      <c r="J228">
        <v>40.700000000000003</v>
      </c>
      <c r="K228" t="s">
        <v>1512</v>
      </c>
      <c r="L228">
        <v>1.51</v>
      </c>
      <c r="M228" t="s">
        <v>1516</v>
      </c>
      <c r="N228" s="13">
        <v>7439</v>
      </c>
      <c r="O228">
        <v>1</v>
      </c>
      <c r="P228" s="11">
        <f>Agridata[[#This Row],[Storage_Loss_%]]/100</f>
        <v>8.4100000000000008E-2</v>
      </c>
      <c r="Q228" s="7">
        <v>8.41</v>
      </c>
      <c r="R228" s="13">
        <v>11509</v>
      </c>
      <c r="S228">
        <v>211</v>
      </c>
      <c r="T228" t="s">
        <v>1521</v>
      </c>
      <c r="U228" t="s">
        <v>1522</v>
      </c>
      <c r="V228" s="13">
        <v>176156</v>
      </c>
      <c r="W228" s="7">
        <f>(Agridata[[#This Row],[Profit_After_Storage_Loss]]/Agridata[[#This Row],[Total_Revenue]])*100</f>
        <v>85.973026616577414</v>
      </c>
      <c r="X228">
        <f>(1-Agridata[[#This Row],[Transport_Cost_NGN]]/(Agridata[[#This Row],[Input_Cost_NGN]]+Agridata[[#This Row],[Final_Profit_NGN]]))*100</f>
        <v>96.036021634295153</v>
      </c>
      <c r="Y228" s="13">
        <f>Agridata[[#This Row],[Final_Profit_NGN]]*Agridata[[#This Row],[Storage_Loss_%]]</f>
        <v>1481471.96</v>
      </c>
      <c r="Z228" s="13">
        <f>Agridata[[#This Row],[Final_Profit_NGN]] * (1-Agridata[[#This Row],[Storage_Loss_%]]/100)</f>
        <v>161341.28039999999</v>
      </c>
      <c r="AA228" s="13">
        <f>Agridata[[#This Row],[Final_Profit_NGN]]+Agridata[[#This Row],[Input_Cost_NGN]]</f>
        <v>187665</v>
      </c>
    </row>
    <row r="229" spans="1:27" x14ac:dyDescent="0.35">
      <c r="A229" t="s">
        <v>26</v>
      </c>
      <c r="B229" t="s">
        <v>1470</v>
      </c>
      <c r="C229" t="s">
        <v>1491</v>
      </c>
      <c r="D229">
        <v>2023</v>
      </c>
      <c r="E229" t="s">
        <v>1502</v>
      </c>
      <c r="F229" t="s">
        <v>1503</v>
      </c>
      <c r="G229">
        <v>2.93</v>
      </c>
      <c r="H229">
        <v>14194</v>
      </c>
      <c r="I229">
        <v>12577</v>
      </c>
      <c r="J229">
        <v>50.1</v>
      </c>
      <c r="K229" t="s">
        <v>1512</v>
      </c>
      <c r="L229">
        <v>1.72</v>
      </c>
      <c r="M229" t="s">
        <v>1516</v>
      </c>
      <c r="N229" s="13">
        <v>11506</v>
      </c>
      <c r="O229">
        <v>3</v>
      </c>
      <c r="P229" s="11">
        <f>Agridata[[#This Row],[Storage_Loss_%]]/100</f>
        <v>0.1139</v>
      </c>
      <c r="Q229" s="7">
        <v>11.39</v>
      </c>
      <c r="R229" s="13">
        <v>45769</v>
      </c>
      <c r="S229">
        <v>362</v>
      </c>
      <c r="T229" t="s">
        <v>1521</v>
      </c>
      <c r="U229" t="s">
        <v>1523</v>
      </c>
      <c r="V229" s="13">
        <v>4450071</v>
      </c>
      <c r="W229" s="7">
        <f>(Agridata[[#This Row],[Profit_After_Storage_Loss]]/Agridata[[#This Row],[Total_Revenue]])*100</f>
        <v>87.707923616053947</v>
      </c>
      <c r="X229">
        <f>(1-Agridata[[#This Row],[Transport_Cost_NGN]]/(Agridata[[#This Row],[Input_Cost_NGN]]+Agridata[[#This Row],[Final_Profit_NGN]]))*100</f>
        <v>99.744074522224992</v>
      </c>
      <c r="Y229" s="13">
        <f>Agridata[[#This Row],[Final_Profit_NGN]]*Agridata[[#This Row],[Storage_Loss_%]]</f>
        <v>50686308.690000005</v>
      </c>
      <c r="Z229" s="13">
        <f>Agridata[[#This Row],[Final_Profit_NGN]] * (1-Agridata[[#This Row],[Storage_Loss_%]]/100)</f>
        <v>3943207.9131</v>
      </c>
      <c r="AA229" s="13">
        <f>Agridata[[#This Row],[Final_Profit_NGN]]+Agridata[[#This Row],[Input_Cost_NGN]]</f>
        <v>4495840</v>
      </c>
    </row>
    <row r="230" spans="1:27" x14ac:dyDescent="0.35">
      <c r="A230" t="s">
        <v>238</v>
      </c>
      <c r="B230" t="s">
        <v>1473</v>
      </c>
      <c r="C230" t="s">
        <v>1494</v>
      </c>
      <c r="D230">
        <v>2022</v>
      </c>
      <c r="E230" t="s">
        <v>1501</v>
      </c>
      <c r="F230" t="s">
        <v>1507</v>
      </c>
      <c r="G230">
        <v>4.24</v>
      </c>
      <c r="H230">
        <v>7646</v>
      </c>
      <c r="I230">
        <v>5000</v>
      </c>
      <c r="J230">
        <v>15.3</v>
      </c>
      <c r="K230" t="s">
        <v>1511</v>
      </c>
      <c r="L230">
        <v>1.57</v>
      </c>
      <c r="M230" t="s">
        <v>1516</v>
      </c>
      <c r="N230" s="13">
        <v>2189</v>
      </c>
      <c r="O230">
        <v>30</v>
      </c>
      <c r="P230" s="11">
        <f>Agridata[[#This Row],[Storage_Loss_%]]/100</f>
        <v>0.34600000000000003</v>
      </c>
      <c r="Q230" s="7">
        <v>34.6</v>
      </c>
      <c r="R230" s="13">
        <v>51058</v>
      </c>
      <c r="S230">
        <v>255</v>
      </c>
      <c r="T230" t="s">
        <v>1520</v>
      </c>
      <c r="U230" t="s">
        <v>1522</v>
      </c>
      <c r="V230" s="13">
        <v>1209003</v>
      </c>
      <c r="W230" s="7">
        <f>(Agridata[[#This Row],[Profit_After_Storage_Loss]]/Agridata[[#This Row],[Total_Revenue]])*100</f>
        <v>62.749974961529631</v>
      </c>
      <c r="X230">
        <f>(1-Agridata[[#This Row],[Transport_Cost_NGN]]/(Agridata[[#This Row],[Input_Cost_NGN]]+Agridata[[#This Row],[Final_Profit_NGN]]))*100</f>
        <v>99.826278251608457</v>
      </c>
      <c r="Y230" s="13">
        <f>Agridata[[#This Row],[Final_Profit_NGN]]*Agridata[[#This Row],[Storage_Loss_%]]</f>
        <v>41831503.800000004</v>
      </c>
      <c r="Z230" s="13">
        <f>Agridata[[#This Row],[Final_Profit_NGN]] * (1-Agridata[[#This Row],[Storage_Loss_%]]/100)</f>
        <v>790687.96199999994</v>
      </c>
      <c r="AA230" s="13">
        <f>Agridata[[#This Row],[Final_Profit_NGN]]+Agridata[[#This Row],[Input_Cost_NGN]]</f>
        <v>1260061</v>
      </c>
    </row>
    <row r="231" spans="1:27" x14ac:dyDescent="0.35">
      <c r="A231" t="s">
        <v>239</v>
      </c>
      <c r="B231" t="s">
        <v>1472</v>
      </c>
      <c r="C231" t="s">
        <v>1488</v>
      </c>
      <c r="D231">
        <v>2022</v>
      </c>
      <c r="E231" t="s">
        <v>1502</v>
      </c>
      <c r="F231" t="s">
        <v>1506</v>
      </c>
      <c r="G231">
        <v>0.84</v>
      </c>
      <c r="H231">
        <v>1824</v>
      </c>
      <c r="I231">
        <v>1414</v>
      </c>
      <c r="J231">
        <v>22</v>
      </c>
      <c r="K231" t="s">
        <v>1512</v>
      </c>
      <c r="L231">
        <v>1.84</v>
      </c>
      <c r="M231" t="s">
        <v>1518</v>
      </c>
      <c r="N231" s="13">
        <v>6154</v>
      </c>
      <c r="O231">
        <v>14</v>
      </c>
      <c r="P231" s="11">
        <f>Agridata[[#This Row],[Storage_Loss_%]]/100</f>
        <v>0.22440000000000002</v>
      </c>
      <c r="Q231" s="7">
        <v>22.44</v>
      </c>
      <c r="R231" s="13">
        <v>18058</v>
      </c>
      <c r="S231">
        <v>349</v>
      </c>
      <c r="T231" t="s">
        <v>1520</v>
      </c>
      <c r="U231" t="s">
        <v>1522</v>
      </c>
      <c r="V231" s="13">
        <v>464340</v>
      </c>
      <c r="W231" s="7">
        <f>(Agridata[[#This Row],[Profit_After_Storage_Loss]]/Agridata[[#This Row],[Total_Revenue]])*100</f>
        <v>74.656632904779869</v>
      </c>
      <c r="X231">
        <f>(1-Agridata[[#This Row],[Transport_Cost_NGN]]/(Agridata[[#This Row],[Input_Cost_NGN]]+Agridata[[#This Row],[Final_Profit_NGN]]))*100</f>
        <v>98.724289901699422</v>
      </c>
      <c r="Y231" s="13">
        <f>Agridata[[#This Row],[Final_Profit_NGN]]*Agridata[[#This Row],[Storage_Loss_%]]</f>
        <v>10419789.600000001</v>
      </c>
      <c r="Z231" s="13">
        <f>Agridata[[#This Row],[Final_Profit_NGN]] * (1-Agridata[[#This Row],[Storage_Loss_%]]/100)</f>
        <v>360142.10399999999</v>
      </c>
      <c r="AA231" s="13">
        <f>Agridata[[#This Row],[Final_Profit_NGN]]+Agridata[[#This Row],[Input_Cost_NGN]]</f>
        <v>482398</v>
      </c>
    </row>
    <row r="232" spans="1:27" x14ac:dyDescent="0.35">
      <c r="A232" t="s">
        <v>240</v>
      </c>
      <c r="B232" t="s">
        <v>1469</v>
      </c>
      <c r="C232" t="s">
        <v>1474</v>
      </c>
      <c r="D232">
        <v>2024</v>
      </c>
      <c r="E232" t="s">
        <v>1501</v>
      </c>
      <c r="F232" t="s">
        <v>1503</v>
      </c>
      <c r="G232">
        <v>0.6</v>
      </c>
      <c r="H232">
        <v>7014</v>
      </c>
      <c r="I232">
        <v>5313</v>
      </c>
      <c r="J232">
        <v>20.399999999999999</v>
      </c>
      <c r="K232" t="s">
        <v>1512</v>
      </c>
      <c r="L232">
        <v>1.1200000000000001</v>
      </c>
      <c r="M232" t="s">
        <v>1518</v>
      </c>
      <c r="N232" s="13">
        <v>4170</v>
      </c>
      <c r="O232">
        <v>14</v>
      </c>
      <c r="P232" s="11">
        <f>Agridata[[#This Row],[Storage_Loss_%]]/100</f>
        <v>0.24249999999999999</v>
      </c>
      <c r="Q232" s="7">
        <v>24.25</v>
      </c>
      <c r="R232" s="13">
        <v>5165</v>
      </c>
      <c r="S232">
        <v>307</v>
      </c>
      <c r="T232" t="s">
        <v>1520</v>
      </c>
      <c r="U232" t="s">
        <v>1522</v>
      </c>
      <c r="V232" s="13">
        <v>1605446</v>
      </c>
      <c r="W232" s="7">
        <f>(Agridata[[#This Row],[Profit_After_Storage_Loss]]/Agridata[[#This Row],[Total_Revenue]])*100</f>
        <v>75.507080542725731</v>
      </c>
      <c r="X232">
        <f>(1-Agridata[[#This Row],[Transport_Cost_NGN]]/(Agridata[[#This Row],[Input_Cost_NGN]]+Agridata[[#This Row],[Final_Profit_NGN]]))*100</f>
        <v>99.741092045192786</v>
      </c>
      <c r="Y232" s="13">
        <f>Agridata[[#This Row],[Final_Profit_NGN]]*Agridata[[#This Row],[Storage_Loss_%]]</f>
        <v>38932065.5</v>
      </c>
      <c r="Z232" s="13">
        <f>Agridata[[#This Row],[Final_Profit_NGN]] * (1-Agridata[[#This Row],[Storage_Loss_%]]/100)</f>
        <v>1216125.3450000002</v>
      </c>
      <c r="AA232" s="13">
        <f>Agridata[[#This Row],[Final_Profit_NGN]]+Agridata[[#This Row],[Input_Cost_NGN]]</f>
        <v>1610611</v>
      </c>
    </row>
    <row r="233" spans="1:27" x14ac:dyDescent="0.35">
      <c r="A233" t="s">
        <v>241</v>
      </c>
      <c r="B233" t="s">
        <v>1470</v>
      </c>
      <c r="C233" t="s">
        <v>1490</v>
      </c>
      <c r="D233">
        <v>2021</v>
      </c>
      <c r="E233" t="s">
        <v>1502</v>
      </c>
      <c r="F233" t="s">
        <v>1504</v>
      </c>
      <c r="G233">
        <v>0.55000000000000004</v>
      </c>
      <c r="H233">
        <v>3584</v>
      </c>
      <c r="I233">
        <v>2835</v>
      </c>
      <c r="J233">
        <v>14.7</v>
      </c>
      <c r="K233" t="s">
        <v>1511</v>
      </c>
      <c r="L233">
        <v>0.76</v>
      </c>
      <c r="M233" t="s">
        <v>1516</v>
      </c>
      <c r="N233" s="13">
        <v>2264</v>
      </c>
      <c r="O233">
        <v>3</v>
      </c>
      <c r="P233" s="11">
        <f>Agridata[[#This Row],[Storage_Loss_%]]/100</f>
        <v>0.20879999999999999</v>
      </c>
      <c r="Q233" s="7">
        <v>20.88</v>
      </c>
      <c r="R233" s="13">
        <v>5965</v>
      </c>
      <c r="S233">
        <v>282</v>
      </c>
      <c r="T233" t="s">
        <v>1520</v>
      </c>
      <c r="U233" t="s">
        <v>1523</v>
      </c>
      <c r="V233" s="13">
        <v>783247</v>
      </c>
      <c r="W233" s="7">
        <f>(Agridata[[#This Row],[Profit_After_Storage_Loss]]/Agridata[[#This Row],[Total_Revenue]])*100</f>
        <v>78.521997435416594</v>
      </c>
      <c r="X233">
        <f>(1-Agridata[[#This Row],[Transport_Cost_NGN]]/(Agridata[[#This Row],[Input_Cost_NGN]]+Agridata[[#This Row],[Final_Profit_NGN]]))*100</f>
        <v>99.713131579347504</v>
      </c>
      <c r="Y233" s="13">
        <f>Agridata[[#This Row],[Final_Profit_NGN]]*Agridata[[#This Row],[Storage_Loss_%]]</f>
        <v>16354197.359999999</v>
      </c>
      <c r="Z233" s="13">
        <f>Agridata[[#This Row],[Final_Profit_NGN]] * (1-Agridata[[#This Row],[Storage_Loss_%]]/100)</f>
        <v>619705.02639999997</v>
      </c>
      <c r="AA233" s="13">
        <f>Agridata[[#This Row],[Final_Profit_NGN]]+Agridata[[#This Row],[Input_Cost_NGN]]</f>
        <v>789212</v>
      </c>
    </row>
    <row r="234" spans="1:27" x14ac:dyDescent="0.35">
      <c r="A234" t="s">
        <v>242</v>
      </c>
      <c r="B234" t="s">
        <v>1472</v>
      </c>
      <c r="C234" t="s">
        <v>1489</v>
      </c>
      <c r="D234">
        <v>2024</v>
      </c>
      <c r="E234" t="s">
        <v>1501</v>
      </c>
      <c r="F234" t="s">
        <v>1507</v>
      </c>
      <c r="G234">
        <v>1.85</v>
      </c>
      <c r="H234">
        <v>5613</v>
      </c>
      <c r="I234">
        <v>3545</v>
      </c>
      <c r="J234">
        <v>47.5</v>
      </c>
      <c r="K234" t="s">
        <v>1514</v>
      </c>
      <c r="L234">
        <v>3.38</v>
      </c>
      <c r="M234" t="s">
        <v>1517</v>
      </c>
      <c r="N234" s="13">
        <v>10029</v>
      </c>
      <c r="O234">
        <v>30</v>
      </c>
      <c r="P234" s="11">
        <f>Agridata[[#This Row],[Storage_Loss_%]]/100</f>
        <v>0.36829999999999996</v>
      </c>
      <c r="Q234" s="7">
        <v>36.83</v>
      </c>
      <c r="R234" s="13">
        <v>37596</v>
      </c>
      <c r="S234">
        <v>201</v>
      </c>
      <c r="T234" t="s">
        <v>1521</v>
      </c>
      <c r="U234" t="s">
        <v>1522</v>
      </c>
      <c r="V234" s="13">
        <v>657795</v>
      </c>
      <c r="W234" s="7">
        <f>(Agridata[[#This Row],[Profit_After_Storage_Loss]]/Agridata[[#This Row],[Total_Revenue]])*100</f>
        <v>59.754742511766764</v>
      </c>
      <c r="X234">
        <f>(1-Agridata[[#This Row],[Transport_Cost_NGN]]/(Agridata[[#This Row],[Input_Cost_NGN]]+Agridata[[#This Row],[Final_Profit_NGN]]))*100</f>
        <v>98.557789790204367</v>
      </c>
      <c r="Y234" s="13">
        <f>Agridata[[#This Row],[Final_Profit_NGN]]*Agridata[[#This Row],[Storage_Loss_%]]</f>
        <v>24226589.849999998</v>
      </c>
      <c r="Z234" s="13">
        <f>Agridata[[#This Row],[Final_Profit_NGN]] * (1-Agridata[[#This Row],[Storage_Loss_%]]/100)</f>
        <v>415529.10150000005</v>
      </c>
      <c r="AA234" s="13">
        <f>Agridata[[#This Row],[Final_Profit_NGN]]+Agridata[[#This Row],[Input_Cost_NGN]]</f>
        <v>695391</v>
      </c>
    </row>
    <row r="235" spans="1:27" x14ac:dyDescent="0.35">
      <c r="A235" t="s">
        <v>243</v>
      </c>
      <c r="B235" t="s">
        <v>1471</v>
      </c>
      <c r="C235" t="s">
        <v>1500</v>
      </c>
      <c r="D235">
        <v>2025</v>
      </c>
      <c r="E235" t="s">
        <v>1501</v>
      </c>
      <c r="F235" t="s">
        <v>1509</v>
      </c>
      <c r="G235">
        <v>1.43</v>
      </c>
      <c r="H235">
        <v>19564</v>
      </c>
      <c r="I235">
        <v>15610</v>
      </c>
      <c r="J235">
        <v>3.5</v>
      </c>
      <c r="K235" t="s">
        <v>1511</v>
      </c>
      <c r="L235">
        <v>1.18</v>
      </c>
      <c r="M235" t="s">
        <v>1516</v>
      </c>
      <c r="N235" s="13">
        <v>458</v>
      </c>
      <c r="O235">
        <v>3</v>
      </c>
      <c r="P235" s="11">
        <f>Agridata[[#This Row],[Storage_Loss_%]]/100</f>
        <v>0.2021</v>
      </c>
      <c r="Q235" s="7">
        <v>20.21</v>
      </c>
      <c r="R235" s="13">
        <v>40328</v>
      </c>
      <c r="S235">
        <v>376</v>
      </c>
      <c r="T235" t="s">
        <v>1521</v>
      </c>
      <c r="U235" t="s">
        <v>1522</v>
      </c>
      <c r="V235" s="13">
        <v>5769881</v>
      </c>
      <c r="W235" s="7">
        <f>(Agridata[[#This Row],[Profit_After_Storage_Loss]]/Agridata[[#This Row],[Total_Revenue]])*100</f>
        <v>79.23618668278543</v>
      </c>
      <c r="X235">
        <f>(1-Agridata[[#This Row],[Transport_Cost_NGN]]/(Agridata[[#This Row],[Input_Cost_NGN]]+Agridata[[#This Row],[Final_Profit_NGN]]))*100</f>
        <v>99.992117323146218</v>
      </c>
      <c r="Y235" s="13">
        <f>Agridata[[#This Row],[Final_Profit_NGN]]*Agridata[[#This Row],[Storage_Loss_%]]</f>
        <v>116609295.01000001</v>
      </c>
      <c r="Z235" s="13">
        <f>Agridata[[#This Row],[Final_Profit_NGN]] * (1-Agridata[[#This Row],[Storage_Loss_%]]/100)</f>
        <v>4603788.0499</v>
      </c>
      <c r="AA235" s="13">
        <f>Agridata[[#This Row],[Final_Profit_NGN]]+Agridata[[#This Row],[Input_Cost_NGN]]</f>
        <v>5810209</v>
      </c>
    </row>
    <row r="236" spans="1:27" x14ac:dyDescent="0.35">
      <c r="A236" t="s">
        <v>244</v>
      </c>
      <c r="B236" t="s">
        <v>1471</v>
      </c>
      <c r="C236" t="s">
        <v>1477</v>
      </c>
      <c r="D236">
        <v>2025</v>
      </c>
      <c r="E236" t="s">
        <v>1502</v>
      </c>
      <c r="F236" t="s">
        <v>1509</v>
      </c>
      <c r="G236">
        <v>1.75</v>
      </c>
      <c r="H236">
        <v>15177</v>
      </c>
      <c r="I236">
        <v>12546</v>
      </c>
      <c r="J236">
        <v>69.7</v>
      </c>
      <c r="K236" t="s">
        <v>1513</v>
      </c>
      <c r="L236">
        <v>1.99</v>
      </c>
      <c r="M236" t="s">
        <v>1518</v>
      </c>
      <c r="N236" s="13">
        <v>2247</v>
      </c>
      <c r="O236">
        <v>3</v>
      </c>
      <c r="P236" s="11">
        <f>Agridata[[#This Row],[Storage_Loss_%]]/100</f>
        <v>0.17329999999999998</v>
      </c>
      <c r="Q236" s="7">
        <v>17.329999999999998</v>
      </c>
      <c r="R236" s="13">
        <v>41405</v>
      </c>
      <c r="S236">
        <v>277</v>
      </c>
      <c r="T236" t="s">
        <v>1520</v>
      </c>
      <c r="U236" t="s">
        <v>1522</v>
      </c>
      <c r="V236" s="13">
        <v>3396838</v>
      </c>
      <c r="W236" s="7">
        <f>(Agridata[[#This Row],[Profit_After_Storage_Loss]]/Agridata[[#This Row],[Total_Revenue]])*100</f>
        <v>81.674447518689036</v>
      </c>
      <c r="X236">
        <f>(1-Agridata[[#This Row],[Transport_Cost_NGN]]/(Agridata[[#This Row],[Input_Cost_NGN]]+Agridata[[#This Row],[Final_Profit_NGN]]))*100</f>
        <v>99.934646853058382</v>
      </c>
      <c r="Y236" s="13">
        <f>Agridata[[#This Row],[Final_Profit_NGN]]*Agridata[[#This Row],[Storage_Loss_%]]</f>
        <v>58867202.539999992</v>
      </c>
      <c r="Z236" s="13">
        <f>Agridata[[#This Row],[Final_Profit_NGN]] * (1-Agridata[[#This Row],[Storage_Loss_%]]/100)</f>
        <v>2808165.9745999998</v>
      </c>
      <c r="AA236" s="13">
        <f>Agridata[[#This Row],[Final_Profit_NGN]]+Agridata[[#This Row],[Input_Cost_NGN]]</f>
        <v>3438243</v>
      </c>
    </row>
    <row r="237" spans="1:27" x14ac:dyDescent="0.35">
      <c r="A237" t="s">
        <v>245</v>
      </c>
      <c r="B237" t="s">
        <v>1472</v>
      </c>
      <c r="C237" t="s">
        <v>1487</v>
      </c>
      <c r="D237">
        <v>2021</v>
      </c>
      <c r="E237" t="s">
        <v>1502</v>
      </c>
      <c r="F237" t="s">
        <v>1510</v>
      </c>
      <c r="G237">
        <v>1.37</v>
      </c>
      <c r="H237">
        <v>32889</v>
      </c>
      <c r="I237">
        <v>20088</v>
      </c>
      <c r="J237">
        <v>1.5</v>
      </c>
      <c r="K237" t="s">
        <v>1515</v>
      </c>
      <c r="L237">
        <v>1.17</v>
      </c>
      <c r="M237" t="s">
        <v>1516</v>
      </c>
      <c r="N237" s="13">
        <v>308</v>
      </c>
      <c r="O237">
        <v>7</v>
      </c>
      <c r="P237" s="11">
        <f>Agridata[[#This Row],[Storage_Loss_%]]/100</f>
        <v>0.38919999999999999</v>
      </c>
      <c r="Q237" s="7">
        <v>38.92</v>
      </c>
      <c r="R237" s="13">
        <v>25330</v>
      </c>
      <c r="S237">
        <v>416</v>
      </c>
      <c r="T237" t="s">
        <v>1520</v>
      </c>
      <c r="U237" t="s">
        <v>1523</v>
      </c>
      <c r="V237" s="13">
        <v>8247404</v>
      </c>
      <c r="W237" s="7">
        <f>(Agridata[[#This Row],[Profit_After_Storage_Loss]]/Agridata[[#This Row],[Total_Revenue]])*100</f>
        <v>60.892981246586686</v>
      </c>
      <c r="X237">
        <f>(1-Agridata[[#This Row],[Transport_Cost_NGN]]/(Agridata[[#This Row],[Input_Cost_NGN]]+Agridata[[#This Row],[Final_Profit_NGN]]))*100</f>
        <v>99.996276926104471</v>
      </c>
      <c r="Y237" s="13">
        <f>Agridata[[#This Row],[Final_Profit_NGN]]*Agridata[[#This Row],[Storage_Loss_%]]</f>
        <v>320988963.68000001</v>
      </c>
      <c r="Z237" s="13">
        <f>Agridata[[#This Row],[Final_Profit_NGN]] * (1-Agridata[[#This Row],[Storage_Loss_%]]/100)</f>
        <v>5037514.3632000005</v>
      </c>
      <c r="AA237" s="13">
        <f>Agridata[[#This Row],[Final_Profit_NGN]]+Agridata[[#This Row],[Input_Cost_NGN]]</f>
        <v>8272734</v>
      </c>
    </row>
    <row r="238" spans="1:27" x14ac:dyDescent="0.35">
      <c r="A238" t="s">
        <v>246</v>
      </c>
      <c r="B238" t="s">
        <v>1472</v>
      </c>
      <c r="C238" t="s">
        <v>1478</v>
      </c>
      <c r="D238">
        <v>2023</v>
      </c>
      <c r="E238" t="s">
        <v>1501</v>
      </c>
      <c r="F238" t="s">
        <v>1507</v>
      </c>
      <c r="G238">
        <v>3.96</v>
      </c>
      <c r="H238">
        <v>7683</v>
      </c>
      <c r="I238">
        <v>4512</v>
      </c>
      <c r="J238">
        <v>17.600000000000001</v>
      </c>
      <c r="K238" t="s">
        <v>1512</v>
      </c>
      <c r="L238">
        <v>0.9</v>
      </c>
      <c r="M238" t="s">
        <v>1516</v>
      </c>
      <c r="N238" s="13">
        <v>4414</v>
      </c>
      <c r="O238">
        <v>30</v>
      </c>
      <c r="P238" s="11">
        <f>Agridata[[#This Row],[Storage_Loss_%]]/100</f>
        <v>0.41270000000000001</v>
      </c>
      <c r="Q238" s="7">
        <v>41.27</v>
      </c>
      <c r="R238" s="13">
        <v>54822</v>
      </c>
      <c r="S238">
        <v>280</v>
      </c>
      <c r="T238" t="s">
        <v>1520</v>
      </c>
      <c r="U238" t="s">
        <v>1523</v>
      </c>
      <c r="V238" s="13">
        <v>1191491</v>
      </c>
      <c r="W238" s="7">
        <f>(Agridata[[#This Row],[Profit_After_Storage_Loss]]/Agridata[[#This Row],[Total_Revenue]])*100</f>
        <v>56.146623223861091</v>
      </c>
      <c r="X238">
        <f>(1-Agridata[[#This Row],[Transport_Cost_NGN]]/(Agridata[[#This Row],[Input_Cost_NGN]]+Agridata[[#This Row],[Final_Profit_NGN]]))*100</f>
        <v>99.645835355965957</v>
      </c>
      <c r="Y238" s="13">
        <f>Agridata[[#This Row],[Final_Profit_NGN]]*Agridata[[#This Row],[Storage_Loss_%]]</f>
        <v>49172833.57</v>
      </c>
      <c r="Z238" s="13">
        <f>Agridata[[#This Row],[Final_Profit_NGN]] * (1-Agridata[[#This Row],[Storage_Loss_%]]/100)</f>
        <v>699762.66429999995</v>
      </c>
      <c r="AA238" s="13">
        <f>Agridata[[#This Row],[Final_Profit_NGN]]+Agridata[[#This Row],[Input_Cost_NGN]]</f>
        <v>1246313</v>
      </c>
    </row>
    <row r="239" spans="1:27" x14ac:dyDescent="0.35">
      <c r="A239" t="s">
        <v>74</v>
      </c>
      <c r="B239" t="s">
        <v>1473</v>
      </c>
      <c r="C239" t="s">
        <v>1496</v>
      </c>
      <c r="D239">
        <v>2022</v>
      </c>
      <c r="E239" t="s">
        <v>1502</v>
      </c>
      <c r="F239" t="s">
        <v>1503</v>
      </c>
      <c r="G239">
        <v>1.56</v>
      </c>
      <c r="H239">
        <v>10654</v>
      </c>
      <c r="I239">
        <v>8186</v>
      </c>
      <c r="J239">
        <v>14.7</v>
      </c>
      <c r="K239" t="s">
        <v>1511</v>
      </c>
      <c r="L239">
        <v>0.71</v>
      </c>
      <c r="M239" t="s">
        <v>1518</v>
      </c>
      <c r="N239" s="13">
        <v>2105</v>
      </c>
      <c r="O239">
        <v>14</v>
      </c>
      <c r="P239" s="11">
        <f>Agridata[[#This Row],[Storage_Loss_%]]/100</f>
        <v>0.2316</v>
      </c>
      <c r="Q239" s="7">
        <v>23.16</v>
      </c>
      <c r="R239" s="13">
        <v>22550</v>
      </c>
      <c r="S239">
        <v>320</v>
      </c>
      <c r="T239" t="s">
        <v>1520</v>
      </c>
      <c r="U239" t="s">
        <v>1522</v>
      </c>
      <c r="V239" s="13">
        <v>2568670</v>
      </c>
      <c r="W239" s="7">
        <f>(Agridata[[#This Row],[Profit_After_Storage_Loss]]/Agridata[[#This Row],[Total_Revenue]])*100</f>
        <v>76.171302629649347</v>
      </c>
      <c r="X239">
        <f>(1-Agridata[[#This Row],[Transport_Cost_NGN]]/(Agridata[[#This Row],[Input_Cost_NGN]]+Agridata[[#This Row],[Final_Profit_NGN]]))*100</f>
        <v>99.918764134268798</v>
      </c>
      <c r="Y239" s="13">
        <f>Agridata[[#This Row],[Final_Profit_NGN]]*Agridata[[#This Row],[Storage_Loss_%]]</f>
        <v>59490397.200000003</v>
      </c>
      <c r="Z239" s="13">
        <f>Agridata[[#This Row],[Final_Profit_NGN]] * (1-Agridata[[#This Row],[Storage_Loss_%]]/100)</f>
        <v>1973766.0279999999</v>
      </c>
      <c r="AA239" s="13">
        <f>Agridata[[#This Row],[Final_Profit_NGN]]+Agridata[[#This Row],[Input_Cost_NGN]]</f>
        <v>2591220</v>
      </c>
    </row>
    <row r="240" spans="1:27" x14ac:dyDescent="0.35">
      <c r="A240" t="s">
        <v>138</v>
      </c>
      <c r="B240" t="s">
        <v>1470</v>
      </c>
      <c r="C240" t="s">
        <v>1485</v>
      </c>
      <c r="D240">
        <v>2023</v>
      </c>
      <c r="E240" t="s">
        <v>1501</v>
      </c>
      <c r="F240" t="s">
        <v>1503</v>
      </c>
      <c r="G240">
        <v>5.38</v>
      </c>
      <c r="H240">
        <v>50076</v>
      </c>
      <c r="I240">
        <v>43120</v>
      </c>
      <c r="J240">
        <v>35.6</v>
      </c>
      <c r="K240" t="s">
        <v>1511</v>
      </c>
      <c r="L240">
        <v>2.72</v>
      </c>
      <c r="M240" t="s">
        <v>1517</v>
      </c>
      <c r="N240" s="13">
        <v>6354</v>
      </c>
      <c r="O240">
        <v>3</v>
      </c>
      <c r="P240" s="11">
        <f>Agridata[[#This Row],[Storage_Loss_%]]/100</f>
        <v>0.1389</v>
      </c>
      <c r="Q240" s="7">
        <v>13.89</v>
      </c>
      <c r="R240" s="13">
        <v>74678</v>
      </c>
      <c r="S240">
        <v>394</v>
      </c>
      <c r="T240" t="s">
        <v>1520</v>
      </c>
      <c r="U240" t="s">
        <v>1522</v>
      </c>
      <c r="V240" s="13">
        <v>16738356</v>
      </c>
      <c r="W240" s="7">
        <f>(Agridata[[#This Row],[Profit_After_Storage_Loss]]/Agridata[[#This Row],[Total_Revenue]])*100</f>
        <v>85.727527533697952</v>
      </c>
      <c r="X240">
        <f>(1-Agridata[[#This Row],[Transport_Cost_NGN]]/(Agridata[[#This Row],[Input_Cost_NGN]]+Agridata[[#This Row],[Final_Profit_NGN]]))*100</f>
        <v>99.962207891805846</v>
      </c>
      <c r="Y240" s="13">
        <f>Agridata[[#This Row],[Final_Profit_NGN]]*Agridata[[#This Row],[Storage_Loss_%]]</f>
        <v>232495764.84</v>
      </c>
      <c r="Z240" s="13">
        <f>Agridata[[#This Row],[Final_Profit_NGN]] * (1-Agridata[[#This Row],[Storage_Loss_%]]/100)</f>
        <v>14413398.351599999</v>
      </c>
      <c r="AA240" s="13">
        <f>Agridata[[#This Row],[Final_Profit_NGN]]+Agridata[[#This Row],[Input_Cost_NGN]]</f>
        <v>16813034</v>
      </c>
    </row>
    <row r="241" spans="1:27" x14ac:dyDescent="0.35">
      <c r="A241" t="s">
        <v>247</v>
      </c>
      <c r="B241" t="s">
        <v>1473</v>
      </c>
      <c r="C241" t="s">
        <v>1493</v>
      </c>
      <c r="D241">
        <v>2023</v>
      </c>
      <c r="E241" t="s">
        <v>1501</v>
      </c>
      <c r="F241" t="s">
        <v>1509</v>
      </c>
      <c r="G241">
        <v>10.06</v>
      </c>
      <c r="H241">
        <v>131288</v>
      </c>
      <c r="I241">
        <v>108785</v>
      </c>
      <c r="J241">
        <v>5.2</v>
      </c>
      <c r="K241" t="s">
        <v>1513</v>
      </c>
      <c r="L241">
        <v>0.8</v>
      </c>
      <c r="M241" t="s">
        <v>1516</v>
      </c>
      <c r="N241" s="13">
        <v>200</v>
      </c>
      <c r="O241">
        <v>2</v>
      </c>
      <c r="P241" s="11">
        <f>Agridata[[#This Row],[Storage_Loss_%]]/100</f>
        <v>0.1714</v>
      </c>
      <c r="Q241" s="7">
        <v>17.14</v>
      </c>
      <c r="R241" s="13">
        <v>173354</v>
      </c>
      <c r="S241">
        <v>290</v>
      </c>
      <c r="T241" t="s">
        <v>1519</v>
      </c>
      <c r="U241" t="s">
        <v>1523</v>
      </c>
      <c r="V241" s="13">
        <v>31058620</v>
      </c>
      <c r="W241" s="7">
        <f>(Agridata[[#This Row],[Profit_After_Storage_Loss]]/Agridata[[#This Row],[Total_Revenue]])*100</f>
        <v>82.400083107138869</v>
      </c>
      <c r="X241">
        <f>(1-Agridata[[#This Row],[Transport_Cost_NGN]]/(Agridata[[#This Row],[Input_Cost_NGN]]+Agridata[[#This Row],[Final_Profit_NGN]]))*100</f>
        <v>99.99935963061445</v>
      </c>
      <c r="Y241" s="13">
        <f>Agridata[[#This Row],[Final_Profit_NGN]]*Agridata[[#This Row],[Storage_Loss_%]]</f>
        <v>532344746.80000001</v>
      </c>
      <c r="Z241" s="13">
        <f>Agridata[[#This Row],[Final_Profit_NGN]] * (1-Agridata[[#This Row],[Storage_Loss_%]]/100)</f>
        <v>25735172.532000002</v>
      </c>
      <c r="AA241" s="13">
        <f>Agridata[[#This Row],[Final_Profit_NGN]]+Agridata[[#This Row],[Input_Cost_NGN]]</f>
        <v>31231974</v>
      </c>
    </row>
    <row r="242" spans="1:27" x14ac:dyDescent="0.35">
      <c r="A242" t="s">
        <v>248</v>
      </c>
      <c r="B242" t="s">
        <v>1470</v>
      </c>
      <c r="C242" t="s">
        <v>1475</v>
      </c>
      <c r="D242">
        <v>2023</v>
      </c>
      <c r="E242" t="s">
        <v>1501</v>
      </c>
      <c r="F242" t="s">
        <v>1510</v>
      </c>
      <c r="G242">
        <v>4.51</v>
      </c>
      <c r="H242">
        <v>67600</v>
      </c>
      <c r="I242">
        <v>48503</v>
      </c>
      <c r="J242">
        <v>47.7</v>
      </c>
      <c r="K242" t="s">
        <v>1512</v>
      </c>
      <c r="L242">
        <v>1.87</v>
      </c>
      <c r="M242" t="s">
        <v>1518</v>
      </c>
      <c r="N242" s="13">
        <v>13818</v>
      </c>
      <c r="O242">
        <v>1</v>
      </c>
      <c r="P242" s="11">
        <f>Agridata[[#This Row],[Storage_Loss_%]]/100</f>
        <v>0.28249999999999997</v>
      </c>
      <c r="Q242" s="7">
        <v>28.25</v>
      </c>
      <c r="R242" s="13">
        <v>172359</v>
      </c>
      <c r="S242">
        <v>442</v>
      </c>
      <c r="T242" t="s">
        <v>1520</v>
      </c>
      <c r="U242" t="s">
        <v>1522</v>
      </c>
      <c r="V242" s="13">
        <v>21037766</v>
      </c>
      <c r="W242" s="7">
        <f>(Agridata[[#This Row],[Profit_After_Storage_Loss]]/Agridata[[#This Row],[Total_Revenue]])*100</f>
        <v>71.166940812465754</v>
      </c>
      <c r="X242">
        <f>(1-Agridata[[#This Row],[Transport_Cost_NGN]]/(Agridata[[#This Row],[Input_Cost_NGN]]+Agridata[[#This Row],[Final_Profit_NGN]]))*100</f>
        <v>99.934851869095539</v>
      </c>
      <c r="Y242" s="13">
        <f>Agridata[[#This Row],[Final_Profit_NGN]]*Agridata[[#This Row],[Storage_Loss_%]]</f>
        <v>594316889.5</v>
      </c>
      <c r="Z242" s="13">
        <f>Agridata[[#This Row],[Final_Profit_NGN]] * (1-Agridata[[#This Row],[Storage_Loss_%]]/100)</f>
        <v>15094597.105</v>
      </c>
      <c r="AA242" s="13">
        <f>Agridata[[#This Row],[Final_Profit_NGN]]+Agridata[[#This Row],[Input_Cost_NGN]]</f>
        <v>21210125</v>
      </c>
    </row>
    <row r="243" spans="1:27" x14ac:dyDescent="0.35">
      <c r="A243" t="s">
        <v>72</v>
      </c>
      <c r="B243" t="s">
        <v>1470</v>
      </c>
      <c r="C243" t="s">
        <v>1495</v>
      </c>
      <c r="D243">
        <v>2024</v>
      </c>
      <c r="E243" t="s">
        <v>1502</v>
      </c>
      <c r="F243" t="s">
        <v>1503</v>
      </c>
      <c r="G243">
        <v>0.92</v>
      </c>
      <c r="H243">
        <v>7437</v>
      </c>
      <c r="I243">
        <v>4551</v>
      </c>
      <c r="J243">
        <v>18.899999999999999</v>
      </c>
      <c r="K243" t="s">
        <v>1512</v>
      </c>
      <c r="L243">
        <v>0.68</v>
      </c>
      <c r="M243" t="s">
        <v>1516</v>
      </c>
      <c r="N243" s="13">
        <v>5833</v>
      </c>
      <c r="O243">
        <v>30</v>
      </c>
      <c r="P243" s="11">
        <f>Agridata[[#This Row],[Storage_Loss_%]]/100</f>
        <v>0.38799999999999996</v>
      </c>
      <c r="Q243" s="7">
        <v>38.799999999999997</v>
      </c>
      <c r="R243" s="13">
        <v>14364</v>
      </c>
      <c r="S243">
        <v>377</v>
      </c>
      <c r="T243" t="s">
        <v>1520</v>
      </c>
      <c r="U243" t="s">
        <v>1522</v>
      </c>
      <c r="V243" s="13">
        <v>1678373</v>
      </c>
      <c r="W243" s="7">
        <f>(Agridata[[#This Row],[Profit_After_Storage_Loss]]/Agridata[[#This Row],[Total_Revenue]])*100</f>
        <v>60.680677270007109</v>
      </c>
      <c r="X243">
        <f>(1-Agridata[[#This Row],[Transport_Cost_NGN]]/(Agridata[[#This Row],[Input_Cost_NGN]]+Agridata[[#This Row],[Final_Profit_NGN]]))*100</f>
        <v>99.655410143454063</v>
      </c>
      <c r="Y243" s="13">
        <f>Agridata[[#This Row],[Final_Profit_NGN]]*Agridata[[#This Row],[Storage_Loss_%]]</f>
        <v>65120872.399999999</v>
      </c>
      <c r="Z243" s="13">
        <f>Agridata[[#This Row],[Final_Profit_NGN]] * (1-Agridata[[#This Row],[Storage_Loss_%]]/100)</f>
        <v>1027164.2760000002</v>
      </c>
      <c r="AA243" s="13">
        <f>Agridata[[#This Row],[Final_Profit_NGN]]+Agridata[[#This Row],[Input_Cost_NGN]]</f>
        <v>1692737</v>
      </c>
    </row>
    <row r="244" spans="1:27" x14ac:dyDescent="0.35">
      <c r="A244" t="s">
        <v>249</v>
      </c>
      <c r="B244" t="s">
        <v>1473</v>
      </c>
      <c r="C244" t="s">
        <v>1496</v>
      </c>
      <c r="D244">
        <v>2022</v>
      </c>
      <c r="E244" t="s">
        <v>1501</v>
      </c>
      <c r="F244" t="s">
        <v>1506</v>
      </c>
      <c r="G244">
        <v>0.42</v>
      </c>
      <c r="H244">
        <v>1165</v>
      </c>
      <c r="I244">
        <v>1033</v>
      </c>
      <c r="J244">
        <v>6</v>
      </c>
      <c r="K244" t="s">
        <v>1513</v>
      </c>
      <c r="L244">
        <v>0.56000000000000005</v>
      </c>
      <c r="M244" t="s">
        <v>1516</v>
      </c>
      <c r="N244" s="13">
        <v>250</v>
      </c>
      <c r="O244">
        <v>7</v>
      </c>
      <c r="P244" s="11">
        <f>Agridata[[#This Row],[Storage_Loss_%]]/100</f>
        <v>0.11320000000000001</v>
      </c>
      <c r="Q244" s="7">
        <v>11.32</v>
      </c>
      <c r="R244" s="13">
        <v>9289</v>
      </c>
      <c r="S244">
        <v>363</v>
      </c>
      <c r="T244" t="s">
        <v>1520</v>
      </c>
      <c r="U244" t="s">
        <v>1523</v>
      </c>
      <c r="V244" s="13">
        <v>361691</v>
      </c>
      <c r="W244" s="7">
        <f>(Agridata[[#This Row],[Profit_After_Storage_Loss]]/Agridata[[#This Row],[Total_Revenue]])*100</f>
        <v>86.459533883228218</v>
      </c>
      <c r="X244">
        <f>(1-Agridata[[#This Row],[Transport_Cost_NGN]]/(Agridata[[#This Row],[Input_Cost_NGN]]+Agridata[[#This Row],[Final_Profit_NGN]]))*100</f>
        <v>99.932610922421688</v>
      </c>
      <c r="Y244" s="13">
        <f>Agridata[[#This Row],[Final_Profit_NGN]]*Agridata[[#This Row],[Storage_Loss_%]]</f>
        <v>4094342.12</v>
      </c>
      <c r="Z244" s="13">
        <f>Agridata[[#This Row],[Final_Profit_NGN]] * (1-Agridata[[#This Row],[Storage_Loss_%]]/100)</f>
        <v>320747.57880000002</v>
      </c>
      <c r="AA244" s="13">
        <f>Agridata[[#This Row],[Final_Profit_NGN]]+Agridata[[#This Row],[Input_Cost_NGN]]</f>
        <v>370980</v>
      </c>
    </row>
    <row r="245" spans="1:27" x14ac:dyDescent="0.35">
      <c r="A245" t="s">
        <v>250</v>
      </c>
      <c r="B245" t="s">
        <v>1472</v>
      </c>
      <c r="C245" t="s">
        <v>1478</v>
      </c>
      <c r="D245">
        <v>2023</v>
      </c>
      <c r="E245" t="s">
        <v>1501</v>
      </c>
      <c r="F245" t="s">
        <v>1506</v>
      </c>
      <c r="G245">
        <v>0.2</v>
      </c>
      <c r="H245">
        <v>388</v>
      </c>
      <c r="I245">
        <v>316</v>
      </c>
      <c r="J245">
        <v>3</v>
      </c>
      <c r="K245" t="s">
        <v>1513</v>
      </c>
      <c r="L245">
        <v>0.34</v>
      </c>
      <c r="M245" t="s">
        <v>1518</v>
      </c>
      <c r="N245" s="13">
        <v>200</v>
      </c>
      <c r="O245">
        <v>14</v>
      </c>
      <c r="P245" s="11">
        <f>Agridata[[#This Row],[Storage_Loss_%]]/100</f>
        <v>0.18429999999999999</v>
      </c>
      <c r="Q245" s="7">
        <v>18.43</v>
      </c>
      <c r="R245" s="13">
        <v>2995</v>
      </c>
      <c r="S245">
        <v>340</v>
      </c>
      <c r="T245" t="s">
        <v>1520</v>
      </c>
      <c r="U245" t="s">
        <v>1523</v>
      </c>
      <c r="V245" s="13">
        <v>103171</v>
      </c>
      <c r="W245" s="7">
        <f>(Agridata[[#This Row],[Profit_After_Storage_Loss]]/Agridata[[#This Row],[Total_Revenue]])*100</f>
        <v>79.268866397905157</v>
      </c>
      <c r="X245">
        <f>(1-Agridata[[#This Row],[Transport_Cost_NGN]]/(Agridata[[#This Row],[Input_Cost_NGN]]+Agridata[[#This Row],[Final_Profit_NGN]]))*100</f>
        <v>99.811615771527613</v>
      </c>
      <c r="Y245" s="13">
        <f>Agridata[[#This Row],[Final_Profit_NGN]]*Agridata[[#This Row],[Storage_Loss_%]]</f>
        <v>1901441.53</v>
      </c>
      <c r="Z245" s="13">
        <f>Agridata[[#This Row],[Final_Profit_NGN]] * (1-Agridata[[#This Row],[Storage_Loss_%]]/100)</f>
        <v>84156.584699999992</v>
      </c>
      <c r="AA245" s="13">
        <f>Agridata[[#This Row],[Final_Profit_NGN]]+Agridata[[#This Row],[Input_Cost_NGN]]</f>
        <v>106166</v>
      </c>
    </row>
    <row r="246" spans="1:27" x14ac:dyDescent="0.35">
      <c r="A246" t="s">
        <v>251</v>
      </c>
      <c r="B246" t="s">
        <v>1471</v>
      </c>
      <c r="C246" t="s">
        <v>1483</v>
      </c>
      <c r="D246">
        <v>2023</v>
      </c>
      <c r="E246" t="s">
        <v>1501</v>
      </c>
      <c r="F246" t="s">
        <v>1509</v>
      </c>
      <c r="G246">
        <v>1.38</v>
      </c>
      <c r="H246">
        <v>19273</v>
      </c>
      <c r="I246">
        <v>16114</v>
      </c>
      <c r="J246">
        <v>10.3</v>
      </c>
      <c r="K246" t="s">
        <v>1511</v>
      </c>
      <c r="L246">
        <v>0.82</v>
      </c>
      <c r="M246" t="s">
        <v>1516</v>
      </c>
      <c r="N246" s="13">
        <v>1149</v>
      </c>
      <c r="O246">
        <v>2</v>
      </c>
      <c r="P246" s="11">
        <f>Agridata[[#This Row],[Storage_Loss_%]]/100</f>
        <v>0.16390000000000002</v>
      </c>
      <c r="Q246" s="7">
        <v>16.39</v>
      </c>
      <c r="R246" s="13">
        <v>25005</v>
      </c>
      <c r="S246">
        <v>270</v>
      </c>
      <c r="T246" t="s">
        <v>1520</v>
      </c>
      <c r="U246" t="s">
        <v>1523</v>
      </c>
      <c r="V246" s="13">
        <v>4281119</v>
      </c>
      <c r="W246" s="7">
        <f>(Agridata[[#This Row],[Profit_After_Storage_Loss]]/Agridata[[#This Row],[Total_Revenue]])*100</f>
        <v>83.124489585065348</v>
      </c>
      <c r="X246">
        <f>(1-Agridata[[#This Row],[Transport_Cost_NGN]]/(Agridata[[#This Row],[Input_Cost_NGN]]+Agridata[[#This Row],[Final_Profit_NGN]]))*100</f>
        <v>99.973317071222283</v>
      </c>
      <c r="Y246" s="13">
        <f>Agridata[[#This Row],[Final_Profit_NGN]]*Agridata[[#This Row],[Storage_Loss_%]]</f>
        <v>70167540.409999996</v>
      </c>
      <c r="Z246" s="13">
        <f>Agridata[[#This Row],[Final_Profit_NGN]] * (1-Agridata[[#This Row],[Storage_Loss_%]]/100)</f>
        <v>3579443.5958999996</v>
      </c>
      <c r="AA246" s="13">
        <f>Agridata[[#This Row],[Final_Profit_NGN]]+Agridata[[#This Row],[Input_Cost_NGN]]</f>
        <v>4306124</v>
      </c>
    </row>
    <row r="247" spans="1:27" x14ac:dyDescent="0.35">
      <c r="A247" t="s">
        <v>252</v>
      </c>
      <c r="B247" t="s">
        <v>1473</v>
      </c>
      <c r="C247" t="s">
        <v>1493</v>
      </c>
      <c r="D247">
        <v>2022</v>
      </c>
      <c r="E247" t="s">
        <v>1501</v>
      </c>
      <c r="F247" t="s">
        <v>1503</v>
      </c>
      <c r="G247">
        <v>0.5</v>
      </c>
      <c r="H247">
        <v>4303</v>
      </c>
      <c r="I247">
        <v>3702</v>
      </c>
      <c r="J247">
        <v>12.5</v>
      </c>
      <c r="K247" t="s">
        <v>1513</v>
      </c>
      <c r="L247">
        <v>1.36</v>
      </c>
      <c r="M247" t="s">
        <v>1518</v>
      </c>
      <c r="N247" s="13">
        <v>511</v>
      </c>
      <c r="O247">
        <v>7</v>
      </c>
      <c r="P247" s="11">
        <f>Agridata[[#This Row],[Storage_Loss_%]]/100</f>
        <v>0.1396</v>
      </c>
      <c r="Q247" s="7">
        <v>13.96</v>
      </c>
      <c r="R247" s="13">
        <v>4943</v>
      </c>
      <c r="S247">
        <v>336</v>
      </c>
      <c r="T247" t="s">
        <v>1520</v>
      </c>
      <c r="U247" t="s">
        <v>1523</v>
      </c>
      <c r="V247" s="13">
        <v>1225980</v>
      </c>
      <c r="W247" s="7">
        <f>(Agridata[[#This Row],[Profit_After_Storage_Loss]]/Agridata[[#This Row],[Total_Revenue]])*100</f>
        <v>85.694490394606333</v>
      </c>
      <c r="X247">
        <f>(1-Agridata[[#This Row],[Transport_Cost_NGN]]/(Agridata[[#This Row],[Input_Cost_NGN]]+Agridata[[#This Row],[Final_Profit_NGN]]))*100</f>
        <v>99.958486436600822</v>
      </c>
      <c r="Y247" s="13">
        <f>Agridata[[#This Row],[Final_Profit_NGN]]*Agridata[[#This Row],[Storage_Loss_%]]</f>
        <v>17114680.800000001</v>
      </c>
      <c r="Z247" s="13">
        <f>Agridata[[#This Row],[Final_Profit_NGN]] * (1-Agridata[[#This Row],[Storage_Loss_%]]/100)</f>
        <v>1054833.192</v>
      </c>
      <c r="AA247" s="13">
        <f>Agridata[[#This Row],[Final_Profit_NGN]]+Agridata[[#This Row],[Input_Cost_NGN]]</f>
        <v>1230923</v>
      </c>
    </row>
    <row r="248" spans="1:27" x14ac:dyDescent="0.35">
      <c r="A248" t="s">
        <v>253</v>
      </c>
      <c r="B248" t="s">
        <v>1472</v>
      </c>
      <c r="C248" t="s">
        <v>1489</v>
      </c>
      <c r="D248">
        <v>2024</v>
      </c>
      <c r="E248" t="s">
        <v>1502</v>
      </c>
      <c r="F248" t="s">
        <v>1510</v>
      </c>
      <c r="G248">
        <v>1.24</v>
      </c>
      <c r="H248">
        <v>31306</v>
      </c>
      <c r="I248">
        <v>23269</v>
      </c>
      <c r="J248">
        <v>9.3000000000000007</v>
      </c>
      <c r="K248" t="s">
        <v>1512</v>
      </c>
      <c r="L248">
        <v>0.46</v>
      </c>
      <c r="M248" t="s">
        <v>1516</v>
      </c>
      <c r="N248" s="13">
        <v>2200</v>
      </c>
      <c r="O248">
        <v>1</v>
      </c>
      <c r="P248" s="11">
        <f>Agridata[[#This Row],[Storage_Loss_%]]/100</f>
        <v>0.25670000000000004</v>
      </c>
      <c r="Q248" s="7">
        <v>25.67</v>
      </c>
      <c r="R248" s="13">
        <v>27085</v>
      </c>
      <c r="S248">
        <v>409</v>
      </c>
      <c r="T248" t="s">
        <v>1520</v>
      </c>
      <c r="U248" t="s">
        <v>1523</v>
      </c>
      <c r="V248" s="13">
        <v>9392566</v>
      </c>
      <c r="W248" s="7">
        <f>(Agridata[[#This Row],[Profit_After_Storage_Loss]]/Agridata[[#This Row],[Total_Revenue]])*100</f>
        <v>74.116273605041201</v>
      </c>
      <c r="X248">
        <f>(1-Agridata[[#This Row],[Transport_Cost_NGN]]/(Agridata[[#This Row],[Input_Cost_NGN]]+Agridata[[#This Row],[Final_Profit_NGN]]))*100</f>
        <v>99.976644569952754</v>
      </c>
      <c r="Y248" s="13">
        <f>Agridata[[#This Row],[Final_Profit_NGN]]*Agridata[[#This Row],[Storage_Loss_%]]</f>
        <v>241107169.22000003</v>
      </c>
      <c r="Z248" s="13">
        <f>Agridata[[#This Row],[Final_Profit_NGN]] * (1-Agridata[[#This Row],[Storage_Loss_%]]/100)</f>
        <v>6981494.3077999996</v>
      </c>
      <c r="AA248" s="13">
        <f>Agridata[[#This Row],[Final_Profit_NGN]]+Agridata[[#This Row],[Input_Cost_NGN]]</f>
        <v>9419651</v>
      </c>
    </row>
    <row r="249" spans="1:27" x14ac:dyDescent="0.35">
      <c r="A249" t="s">
        <v>254</v>
      </c>
      <c r="B249" t="s">
        <v>1469</v>
      </c>
      <c r="C249" t="s">
        <v>1474</v>
      </c>
      <c r="D249">
        <v>2025</v>
      </c>
      <c r="E249" t="s">
        <v>1501</v>
      </c>
      <c r="F249" t="s">
        <v>1508</v>
      </c>
      <c r="G249">
        <v>7.57</v>
      </c>
      <c r="H249">
        <v>10169</v>
      </c>
      <c r="I249">
        <v>8881</v>
      </c>
      <c r="J249">
        <v>28.1</v>
      </c>
      <c r="K249" t="s">
        <v>1512</v>
      </c>
      <c r="L249">
        <v>0.82</v>
      </c>
      <c r="M249" t="s">
        <v>1516</v>
      </c>
      <c r="N249" s="13">
        <v>6215</v>
      </c>
      <c r="O249">
        <v>7</v>
      </c>
      <c r="P249" s="11">
        <f>Agridata[[#This Row],[Storage_Loss_%]]/100</f>
        <v>0.12659999999999999</v>
      </c>
      <c r="Q249" s="7">
        <v>12.66</v>
      </c>
      <c r="R249" s="13">
        <v>65696</v>
      </c>
      <c r="S249">
        <v>263</v>
      </c>
      <c r="T249" t="s">
        <v>1520</v>
      </c>
      <c r="U249" t="s">
        <v>1523</v>
      </c>
      <c r="V249" s="13">
        <v>2240435</v>
      </c>
      <c r="W249" s="7">
        <f>(Agridata[[#This Row],[Profit_After_Storage_Loss]]/Agridata[[#This Row],[Total_Revenue]])*100</f>
        <v>84.851898222607474</v>
      </c>
      <c r="X249">
        <f>(1-Agridata[[#This Row],[Transport_Cost_NGN]]/(Agridata[[#This Row],[Input_Cost_NGN]]+Agridata[[#This Row],[Final_Profit_NGN]]))*100</f>
        <v>99.730500999292758</v>
      </c>
      <c r="Y249" s="13">
        <f>Agridata[[#This Row],[Final_Profit_NGN]]*Agridata[[#This Row],[Storage_Loss_%]]</f>
        <v>28363907.100000001</v>
      </c>
      <c r="Z249" s="13">
        <f>Agridata[[#This Row],[Final_Profit_NGN]] * (1-Agridata[[#This Row],[Storage_Loss_%]]/100)</f>
        <v>1956795.929</v>
      </c>
      <c r="AA249" s="13">
        <f>Agridata[[#This Row],[Final_Profit_NGN]]+Agridata[[#This Row],[Input_Cost_NGN]]</f>
        <v>2306131</v>
      </c>
    </row>
    <row r="250" spans="1:27" x14ac:dyDescent="0.35">
      <c r="A250" t="s">
        <v>38</v>
      </c>
      <c r="B250" t="s">
        <v>1470</v>
      </c>
      <c r="C250" t="s">
        <v>1491</v>
      </c>
      <c r="D250">
        <v>2024</v>
      </c>
      <c r="E250" t="s">
        <v>1501</v>
      </c>
      <c r="F250" t="s">
        <v>1510</v>
      </c>
      <c r="G250">
        <v>0.84</v>
      </c>
      <c r="H250">
        <v>24400</v>
      </c>
      <c r="I250">
        <v>16848</v>
      </c>
      <c r="J250">
        <v>67</v>
      </c>
      <c r="K250" t="s">
        <v>1511</v>
      </c>
      <c r="L250">
        <v>3.03</v>
      </c>
      <c r="M250" t="s">
        <v>1516</v>
      </c>
      <c r="N250" s="13">
        <v>11512</v>
      </c>
      <c r="O250">
        <v>5</v>
      </c>
      <c r="P250" s="11">
        <f>Agridata[[#This Row],[Storage_Loss_%]]/100</f>
        <v>0.3095</v>
      </c>
      <c r="Q250" s="7">
        <v>30.95</v>
      </c>
      <c r="R250" s="13">
        <v>24250</v>
      </c>
      <c r="S250">
        <v>365</v>
      </c>
      <c r="T250" t="s">
        <v>1521</v>
      </c>
      <c r="U250" t="s">
        <v>1523</v>
      </c>
      <c r="V250" s="13">
        <v>6052263</v>
      </c>
      <c r="W250" s="7">
        <f>(Agridata[[#This Row],[Profit_After_Storage_Loss]]/Agridata[[#This Row],[Total_Revenue]])*100</f>
        <v>68.774436942700518</v>
      </c>
      <c r="X250">
        <f>(1-Agridata[[#This Row],[Transport_Cost_NGN]]/(Agridata[[#This Row],[Input_Cost_NGN]]+Agridata[[#This Row],[Final_Profit_NGN]]))*100</f>
        <v>99.810549240987385</v>
      </c>
      <c r="Y250" s="13">
        <f>Agridata[[#This Row],[Final_Profit_NGN]]*Agridata[[#This Row],[Storage_Loss_%]]</f>
        <v>187317539.84999999</v>
      </c>
      <c r="Z250" s="13">
        <f>Agridata[[#This Row],[Final_Profit_NGN]] * (1-Agridata[[#This Row],[Storage_Loss_%]]/100)</f>
        <v>4179087.6014999999</v>
      </c>
      <c r="AA250" s="13">
        <f>Agridata[[#This Row],[Final_Profit_NGN]]+Agridata[[#This Row],[Input_Cost_NGN]]</f>
        <v>6076513</v>
      </c>
    </row>
    <row r="251" spans="1:27" x14ac:dyDescent="0.35">
      <c r="A251" t="s">
        <v>255</v>
      </c>
      <c r="B251" t="s">
        <v>1469</v>
      </c>
      <c r="C251" t="s">
        <v>1474</v>
      </c>
      <c r="D251">
        <v>2023</v>
      </c>
      <c r="E251" t="s">
        <v>1501</v>
      </c>
      <c r="F251" t="s">
        <v>1505</v>
      </c>
      <c r="G251">
        <v>8.19</v>
      </c>
      <c r="H251">
        <v>56362</v>
      </c>
      <c r="I251">
        <v>46679</v>
      </c>
      <c r="J251">
        <v>12.1</v>
      </c>
      <c r="K251" t="s">
        <v>1513</v>
      </c>
      <c r="L251">
        <v>1.1100000000000001</v>
      </c>
      <c r="M251" t="s">
        <v>1516</v>
      </c>
      <c r="N251" s="13">
        <v>415</v>
      </c>
      <c r="O251">
        <v>7</v>
      </c>
      <c r="P251" s="11">
        <f>Agridata[[#This Row],[Storage_Loss_%]]/100</f>
        <v>0.17180000000000001</v>
      </c>
      <c r="Q251" s="7">
        <v>17.18</v>
      </c>
      <c r="R251" s="13">
        <v>54293</v>
      </c>
      <c r="S251">
        <v>89</v>
      </c>
      <c r="T251" t="s">
        <v>1520</v>
      </c>
      <c r="U251" t="s">
        <v>1523</v>
      </c>
      <c r="V251" s="13">
        <v>4058179</v>
      </c>
      <c r="W251" s="7">
        <f>(Agridata[[#This Row],[Profit_After_Storage_Loss]]/Agridata[[#This Row],[Total_Revenue]])*100</f>
        <v>81.72660744681059</v>
      </c>
      <c r="X251">
        <f>(1-Agridata[[#This Row],[Transport_Cost_NGN]]/(Agridata[[#This Row],[Input_Cost_NGN]]+Agridata[[#This Row],[Final_Profit_NGN]]))*100</f>
        <v>99.989908745883255</v>
      </c>
      <c r="Y251" s="13">
        <f>Agridata[[#This Row],[Final_Profit_NGN]]*Agridata[[#This Row],[Storage_Loss_%]]</f>
        <v>69719515.219999999</v>
      </c>
      <c r="Z251" s="13">
        <f>Agridata[[#This Row],[Final_Profit_NGN]] * (1-Agridata[[#This Row],[Storage_Loss_%]]/100)</f>
        <v>3360983.8478000001</v>
      </c>
      <c r="AA251" s="13">
        <f>Agridata[[#This Row],[Final_Profit_NGN]]+Agridata[[#This Row],[Input_Cost_NGN]]</f>
        <v>4112472</v>
      </c>
    </row>
    <row r="252" spans="1:27" x14ac:dyDescent="0.35">
      <c r="A252" t="s">
        <v>256</v>
      </c>
      <c r="B252" t="s">
        <v>1473</v>
      </c>
      <c r="C252" t="s">
        <v>1494</v>
      </c>
      <c r="D252">
        <v>2022</v>
      </c>
      <c r="E252" t="s">
        <v>1502</v>
      </c>
      <c r="F252" t="s">
        <v>1503</v>
      </c>
      <c r="G252">
        <v>2.91</v>
      </c>
      <c r="H252">
        <v>24033</v>
      </c>
      <c r="I252">
        <v>19613</v>
      </c>
      <c r="J252">
        <v>10.199999999999999</v>
      </c>
      <c r="K252" t="s">
        <v>1512</v>
      </c>
      <c r="L252">
        <v>0.82</v>
      </c>
      <c r="M252" t="s">
        <v>1518</v>
      </c>
      <c r="N252" s="13">
        <v>2699</v>
      </c>
      <c r="O252">
        <v>7</v>
      </c>
      <c r="P252" s="11">
        <f>Agridata[[#This Row],[Storage_Loss_%]]/100</f>
        <v>0.18390000000000001</v>
      </c>
      <c r="Q252" s="7">
        <v>18.39</v>
      </c>
      <c r="R252" s="13">
        <v>52135</v>
      </c>
      <c r="S252">
        <v>354</v>
      </c>
      <c r="T252" t="s">
        <v>1521</v>
      </c>
      <c r="U252" t="s">
        <v>1523</v>
      </c>
      <c r="V252" s="13">
        <v>6818738</v>
      </c>
      <c r="W252" s="7">
        <f>(Agridata[[#This Row],[Profit_After_Storage_Loss]]/Agridata[[#This Row],[Total_Revenue]])*100</f>
        <v>80.990757387016188</v>
      </c>
      <c r="X252">
        <f>(1-Agridata[[#This Row],[Transport_Cost_NGN]]/(Agridata[[#This Row],[Input_Cost_NGN]]+Agridata[[#This Row],[Final_Profit_NGN]]))*100</f>
        <v>99.960718237697009</v>
      </c>
      <c r="Y252" s="13">
        <f>Agridata[[#This Row],[Final_Profit_NGN]]*Agridata[[#This Row],[Storage_Loss_%]]</f>
        <v>125396591.82000001</v>
      </c>
      <c r="Z252" s="13">
        <f>Agridata[[#This Row],[Final_Profit_NGN]] * (1-Agridata[[#This Row],[Storage_Loss_%]]/100)</f>
        <v>5564772.0818000007</v>
      </c>
      <c r="AA252" s="13">
        <f>Agridata[[#This Row],[Final_Profit_NGN]]+Agridata[[#This Row],[Input_Cost_NGN]]</f>
        <v>6870873</v>
      </c>
    </row>
    <row r="253" spans="1:27" x14ac:dyDescent="0.35">
      <c r="A253" t="s">
        <v>257</v>
      </c>
      <c r="B253" t="s">
        <v>1470</v>
      </c>
      <c r="C253" t="s">
        <v>1491</v>
      </c>
      <c r="D253">
        <v>2023</v>
      </c>
      <c r="E253" t="s">
        <v>1502</v>
      </c>
      <c r="F253" t="s">
        <v>1507</v>
      </c>
      <c r="G253">
        <v>2.02</v>
      </c>
      <c r="H253">
        <v>4398</v>
      </c>
      <c r="I253">
        <v>3923</v>
      </c>
      <c r="J253">
        <v>5.9</v>
      </c>
      <c r="K253" t="s">
        <v>1513</v>
      </c>
      <c r="L253">
        <v>1.61</v>
      </c>
      <c r="M253" t="s">
        <v>1516</v>
      </c>
      <c r="N253" s="13">
        <v>228</v>
      </c>
      <c r="O253">
        <v>3</v>
      </c>
      <c r="P253" s="11">
        <f>Agridata[[#This Row],[Storage_Loss_%]]/100</f>
        <v>0.1079</v>
      </c>
      <c r="Q253" s="7">
        <v>10.79</v>
      </c>
      <c r="R253" s="13">
        <v>37879</v>
      </c>
      <c r="S253">
        <v>273</v>
      </c>
      <c r="T253" t="s">
        <v>1519</v>
      </c>
      <c r="U253" t="s">
        <v>1523</v>
      </c>
      <c r="V253" s="13">
        <v>1022163</v>
      </c>
      <c r="W253" s="7">
        <f>(Agridata[[#This Row],[Profit_After_Storage_Loss]]/Agridata[[#This Row],[Total_Revenue]])*100</f>
        <v>86.022215374485171</v>
      </c>
      <c r="X253">
        <f>(1-Agridata[[#This Row],[Transport_Cost_NGN]]/(Agridata[[#This Row],[Input_Cost_NGN]]+Agridata[[#This Row],[Final_Profit_NGN]]))*100</f>
        <v>99.978491418264554</v>
      </c>
      <c r="Y253" s="13">
        <f>Agridata[[#This Row],[Final_Profit_NGN]]*Agridata[[#This Row],[Storage_Loss_%]]</f>
        <v>11029138.77</v>
      </c>
      <c r="Z253" s="13">
        <f>Agridata[[#This Row],[Final_Profit_NGN]] * (1-Agridata[[#This Row],[Storage_Loss_%]]/100)</f>
        <v>911871.61230000004</v>
      </c>
      <c r="AA253" s="13">
        <f>Agridata[[#This Row],[Final_Profit_NGN]]+Agridata[[#This Row],[Input_Cost_NGN]]</f>
        <v>1060042</v>
      </c>
    </row>
    <row r="254" spans="1:27" x14ac:dyDescent="0.35">
      <c r="A254" t="s">
        <v>258</v>
      </c>
      <c r="B254" t="s">
        <v>1470</v>
      </c>
      <c r="C254" t="s">
        <v>1475</v>
      </c>
      <c r="D254">
        <v>2025</v>
      </c>
      <c r="E254" t="s">
        <v>1502</v>
      </c>
      <c r="F254" t="s">
        <v>1504</v>
      </c>
      <c r="G254">
        <v>3.51</v>
      </c>
      <c r="H254">
        <v>18745</v>
      </c>
      <c r="I254">
        <v>13980</v>
      </c>
      <c r="J254">
        <v>10.199999999999999</v>
      </c>
      <c r="K254" t="s">
        <v>1514</v>
      </c>
      <c r="L254">
        <v>1.19</v>
      </c>
      <c r="M254" t="s">
        <v>1518</v>
      </c>
      <c r="N254" s="13">
        <v>1965</v>
      </c>
      <c r="O254">
        <v>5</v>
      </c>
      <c r="P254" s="11">
        <f>Agridata[[#This Row],[Storage_Loss_%]]/100</f>
        <v>0.25420000000000004</v>
      </c>
      <c r="Q254" s="7">
        <v>25.42</v>
      </c>
      <c r="R254" s="13">
        <v>83148</v>
      </c>
      <c r="S254">
        <v>401</v>
      </c>
      <c r="T254" t="s">
        <v>1520</v>
      </c>
      <c r="U254" t="s">
        <v>1523</v>
      </c>
      <c r="V254" s="13">
        <v>5464808</v>
      </c>
      <c r="W254" s="7">
        <f>(Agridata[[#This Row],[Profit_After_Storage_Loss]]/Agridata[[#This Row],[Total_Revenue]])*100</f>
        <v>73.462259008542958</v>
      </c>
      <c r="X254">
        <f>(1-Agridata[[#This Row],[Transport_Cost_NGN]]/(Agridata[[#This Row],[Input_Cost_NGN]]+Agridata[[#This Row],[Final_Profit_NGN]]))*100</f>
        <v>99.964581550394414</v>
      </c>
      <c r="Y254" s="13">
        <f>Agridata[[#This Row],[Final_Profit_NGN]]*Agridata[[#This Row],[Storage_Loss_%]]</f>
        <v>138915419.36000001</v>
      </c>
      <c r="Z254" s="13">
        <f>Agridata[[#This Row],[Final_Profit_NGN]] * (1-Agridata[[#This Row],[Storage_Loss_%]]/100)</f>
        <v>4075653.8064000001</v>
      </c>
      <c r="AA254" s="13">
        <f>Agridata[[#This Row],[Final_Profit_NGN]]+Agridata[[#This Row],[Input_Cost_NGN]]</f>
        <v>5547956</v>
      </c>
    </row>
    <row r="255" spans="1:27" x14ac:dyDescent="0.35">
      <c r="A255" t="s">
        <v>259</v>
      </c>
      <c r="B255" t="s">
        <v>1470</v>
      </c>
      <c r="C255" t="s">
        <v>1490</v>
      </c>
      <c r="D255">
        <v>2025</v>
      </c>
      <c r="E255" t="s">
        <v>1502</v>
      </c>
      <c r="F255" t="s">
        <v>1509</v>
      </c>
      <c r="G255">
        <v>5.47</v>
      </c>
      <c r="H255">
        <v>68141</v>
      </c>
      <c r="I255">
        <v>56482</v>
      </c>
      <c r="J255">
        <v>35.9</v>
      </c>
      <c r="K255" t="s">
        <v>1512</v>
      </c>
      <c r="L255">
        <v>1.71</v>
      </c>
      <c r="M255" t="s">
        <v>1516</v>
      </c>
      <c r="N255" s="13">
        <v>10771</v>
      </c>
      <c r="O255">
        <v>2</v>
      </c>
      <c r="P255" s="11">
        <f>Agridata[[#This Row],[Storage_Loss_%]]/100</f>
        <v>0.1711</v>
      </c>
      <c r="Q255" s="7">
        <v>17.11</v>
      </c>
      <c r="R255" s="13">
        <v>130280</v>
      </c>
      <c r="S255">
        <v>338</v>
      </c>
      <c r="T255" t="s">
        <v>1521</v>
      </c>
      <c r="U255" t="s">
        <v>1523</v>
      </c>
      <c r="V255" s="13">
        <v>18758956</v>
      </c>
      <c r="W255" s="7">
        <f>(Agridata[[#This Row],[Profit_After_Storage_Loss]]/Agridata[[#This Row],[Total_Revenue]])*100</f>
        <v>82.318303548115978</v>
      </c>
      <c r="X255">
        <f>(1-Agridata[[#This Row],[Transport_Cost_NGN]]/(Agridata[[#This Row],[Input_Cost_NGN]]+Agridata[[#This Row],[Final_Profit_NGN]]))*100</f>
        <v>99.942978106684677</v>
      </c>
      <c r="Y255" s="13">
        <f>Agridata[[#This Row],[Final_Profit_NGN]]*Agridata[[#This Row],[Storage_Loss_%]]</f>
        <v>320965737.15999997</v>
      </c>
      <c r="Z255" s="13">
        <f>Agridata[[#This Row],[Final_Profit_NGN]] * (1-Agridata[[#This Row],[Storage_Loss_%]]/100)</f>
        <v>15549298.6284</v>
      </c>
      <c r="AA255" s="13">
        <f>Agridata[[#This Row],[Final_Profit_NGN]]+Agridata[[#This Row],[Input_Cost_NGN]]</f>
        <v>18889236</v>
      </c>
    </row>
    <row r="256" spans="1:27" x14ac:dyDescent="0.35">
      <c r="A256" t="s">
        <v>260</v>
      </c>
      <c r="B256" t="s">
        <v>1470</v>
      </c>
      <c r="C256" t="s">
        <v>1499</v>
      </c>
      <c r="D256">
        <v>2022</v>
      </c>
      <c r="E256" t="s">
        <v>1501</v>
      </c>
      <c r="F256" t="s">
        <v>1506</v>
      </c>
      <c r="G256">
        <v>0.87</v>
      </c>
      <c r="H256">
        <v>2550</v>
      </c>
      <c r="I256">
        <v>1520</v>
      </c>
      <c r="J256">
        <v>15.9</v>
      </c>
      <c r="K256" t="s">
        <v>1511</v>
      </c>
      <c r="L256">
        <v>1.06</v>
      </c>
      <c r="M256" t="s">
        <v>1516</v>
      </c>
      <c r="N256" s="13">
        <v>2177</v>
      </c>
      <c r="O256">
        <v>30</v>
      </c>
      <c r="P256" s="11">
        <f>Agridata[[#This Row],[Storage_Loss_%]]/100</f>
        <v>0.40380000000000005</v>
      </c>
      <c r="Q256" s="7">
        <v>40.380000000000003</v>
      </c>
      <c r="R256" s="13">
        <v>17166</v>
      </c>
      <c r="S256">
        <v>401</v>
      </c>
      <c r="T256" t="s">
        <v>1520</v>
      </c>
      <c r="U256" t="s">
        <v>1522</v>
      </c>
      <c r="V256" s="13">
        <v>584082</v>
      </c>
      <c r="W256" s="7">
        <f>(Agridata[[#This Row],[Profit_After_Storage_Loss]]/Agridata[[#This Row],[Total_Revenue]])*100</f>
        <v>57.917812350311351</v>
      </c>
      <c r="X256">
        <f>(1-Agridata[[#This Row],[Transport_Cost_NGN]]/(Agridata[[#This Row],[Input_Cost_NGN]]+Agridata[[#This Row],[Final_Profit_NGN]]))*100</f>
        <v>99.637919793496195</v>
      </c>
      <c r="Y256" s="13">
        <f>Agridata[[#This Row],[Final_Profit_NGN]]*Agridata[[#This Row],[Storage_Loss_%]]</f>
        <v>23585231.16</v>
      </c>
      <c r="Z256" s="13">
        <f>Agridata[[#This Row],[Final_Profit_NGN]] * (1-Agridata[[#This Row],[Storage_Loss_%]]/100)</f>
        <v>348229.68839999998</v>
      </c>
      <c r="AA256" s="13">
        <f>Agridata[[#This Row],[Final_Profit_NGN]]+Agridata[[#This Row],[Input_Cost_NGN]]</f>
        <v>601248</v>
      </c>
    </row>
    <row r="257" spans="1:27" x14ac:dyDescent="0.35">
      <c r="A257" t="s">
        <v>261</v>
      </c>
      <c r="B257" t="s">
        <v>1472</v>
      </c>
      <c r="C257" t="s">
        <v>1487</v>
      </c>
      <c r="D257">
        <v>2022</v>
      </c>
      <c r="E257" t="s">
        <v>1501</v>
      </c>
      <c r="F257" t="s">
        <v>1508</v>
      </c>
      <c r="G257">
        <v>1.55</v>
      </c>
      <c r="H257">
        <v>1675</v>
      </c>
      <c r="I257">
        <v>1091</v>
      </c>
      <c r="J257">
        <v>16.600000000000001</v>
      </c>
      <c r="K257" t="s">
        <v>1512</v>
      </c>
      <c r="L257">
        <v>1.81</v>
      </c>
      <c r="M257" t="s">
        <v>1516</v>
      </c>
      <c r="N257" s="13">
        <v>4124</v>
      </c>
      <c r="O257">
        <v>30</v>
      </c>
      <c r="P257" s="11">
        <f>Agridata[[#This Row],[Storage_Loss_%]]/100</f>
        <v>0.34840000000000004</v>
      </c>
      <c r="Q257" s="7">
        <v>34.840000000000003</v>
      </c>
      <c r="R257" s="13">
        <v>12379</v>
      </c>
      <c r="S257">
        <v>187</v>
      </c>
      <c r="T257" t="s">
        <v>1520</v>
      </c>
      <c r="U257" t="s">
        <v>1523</v>
      </c>
      <c r="V257" s="13">
        <v>185474</v>
      </c>
      <c r="W257" s="7">
        <f>(Agridata[[#This Row],[Profit_After_Storage_Loss]]/Agridata[[#This Row],[Total_Revenue]])*100</f>
        <v>61.083156889205625</v>
      </c>
      <c r="X257">
        <f>(1-Agridata[[#This Row],[Transport_Cost_NGN]]/(Agridata[[#This Row],[Input_Cost_NGN]]+Agridata[[#This Row],[Final_Profit_NGN]]))*100</f>
        <v>97.915624226066839</v>
      </c>
      <c r="Y257" s="13">
        <f>Agridata[[#This Row],[Final_Profit_NGN]]*Agridata[[#This Row],[Storage_Loss_%]]</f>
        <v>6461914.1600000011</v>
      </c>
      <c r="Z257" s="13">
        <f>Agridata[[#This Row],[Final_Profit_NGN]] * (1-Agridata[[#This Row],[Storage_Loss_%]]/100)</f>
        <v>120854.8584</v>
      </c>
      <c r="AA257" s="13">
        <f>Agridata[[#This Row],[Final_Profit_NGN]]+Agridata[[#This Row],[Input_Cost_NGN]]</f>
        <v>197853</v>
      </c>
    </row>
    <row r="258" spans="1:27" x14ac:dyDescent="0.35">
      <c r="A258" t="s">
        <v>262</v>
      </c>
      <c r="B258" t="s">
        <v>1470</v>
      </c>
      <c r="C258" t="s">
        <v>1491</v>
      </c>
      <c r="D258">
        <v>2025</v>
      </c>
      <c r="E258" t="s">
        <v>1501</v>
      </c>
      <c r="F258" t="s">
        <v>1505</v>
      </c>
      <c r="G258">
        <v>0.52</v>
      </c>
      <c r="H258">
        <v>7685</v>
      </c>
      <c r="I258">
        <v>6089</v>
      </c>
      <c r="J258">
        <v>38.9</v>
      </c>
      <c r="K258" t="s">
        <v>1511</v>
      </c>
      <c r="L258">
        <v>2.23</v>
      </c>
      <c r="M258" t="s">
        <v>1517</v>
      </c>
      <c r="N258" s="13">
        <v>5780</v>
      </c>
      <c r="O258">
        <v>14</v>
      </c>
      <c r="P258" s="11">
        <f>Agridata[[#This Row],[Storage_Loss_%]]/100</f>
        <v>0.20760000000000001</v>
      </c>
      <c r="Q258" s="7">
        <v>20.76</v>
      </c>
      <c r="R258" s="13">
        <v>6304</v>
      </c>
      <c r="S258">
        <v>101</v>
      </c>
      <c r="T258" t="s">
        <v>1520</v>
      </c>
      <c r="U258" t="s">
        <v>1522</v>
      </c>
      <c r="V258" s="13">
        <v>596756</v>
      </c>
      <c r="W258" s="7">
        <f>(Agridata[[#This Row],[Profit_After_Storage_Loss]]/Agridata[[#This Row],[Total_Revenue]])*100</f>
        <v>78.411676184790906</v>
      </c>
      <c r="X258">
        <f>(1-Agridata[[#This Row],[Transport_Cost_NGN]]/(Agridata[[#This Row],[Input_Cost_NGN]]+Agridata[[#This Row],[Final_Profit_NGN]]))*100</f>
        <v>99.041554737505393</v>
      </c>
      <c r="Y258" s="13">
        <f>Agridata[[#This Row],[Final_Profit_NGN]]*Agridata[[#This Row],[Storage_Loss_%]]</f>
        <v>12388654.560000001</v>
      </c>
      <c r="Z258" s="13">
        <f>Agridata[[#This Row],[Final_Profit_NGN]] * (1-Agridata[[#This Row],[Storage_Loss_%]]/100)</f>
        <v>472869.45439999999</v>
      </c>
      <c r="AA258" s="13">
        <f>Agridata[[#This Row],[Final_Profit_NGN]]+Agridata[[#This Row],[Input_Cost_NGN]]</f>
        <v>603060</v>
      </c>
    </row>
    <row r="259" spans="1:27" x14ac:dyDescent="0.35">
      <c r="A259" t="s">
        <v>263</v>
      </c>
      <c r="B259" t="s">
        <v>1469</v>
      </c>
      <c r="C259" t="s">
        <v>1474</v>
      </c>
      <c r="D259">
        <v>2023</v>
      </c>
      <c r="E259" t="s">
        <v>1501</v>
      </c>
      <c r="F259" t="s">
        <v>1505</v>
      </c>
      <c r="G259">
        <v>2.67</v>
      </c>
      <c r="H259">
        <v>26342</v>
      </c>
      <c r="I259">
        <v>10536</v>
      </c>
      <c r="J259">
        <v>20</v>
      </c>
      <c r="K259" t="s">
        <v>1512</v>
      </c>
      <c r="L259">
        <v>0.56999999999999995</v>
      </c>
      <c r="M259" t="s">
        <v>1516</v>
      </c>
      <c r="N259" s="13">
        <v>4277</v>
      </c>
      <c r="O259">
        <v>60</v>
      </c>
      <c r="P259" s="11">
        <f>Agridata[[#This Row],[Storage_Loss_%]]/100</f>
        <v>0.6</v>
      </c>
      <c r="Q259" s="7">
        <v>60</v>
      </c>
      <c r="R259" s="13">
        <v>32622</v>
      </c>
      <c r="S259">
        <v>105</v>
      </c>
      <c r="T259" t="s">
        <v>1520</v>
      </c>
      <c r="U259" t="s">
        <v>1522</v>
      </c>
      <c r="V259" s="13">
        <v>1058319</v>
      </c>
      <c r="W259" s="7">
        <f>(Agridata[[#This Row],[Profit_After_Storage_Loss]]/Agridata[[#This Row],[Total_Revenue]])*100</f>
        <v>38.803894986071661</v>
      </c>
      <c r="X259">
        <f>(1-Agridata[[#This Row],[Transport_Cost_NGN]]/(Agridata[[#This Row],[Input_Cost_NGN]]+Agridata[[#This Row],[Final_Profit_NGN]]))*100</f>
        <v>99.607953134037501</v>
      </c>
      <c r="Y259" s="13">
        <f>Agridata[[#This Row],[Final_Profit_NGN]]*Agridata[[#This Row],[Storage_Loss_%]]</f>
        <v>63499140</v>
      </c>
      <c r="Z259" s="13">
        <f>Agridata[[#This Row],[Final_Profit_NGN]] * (1-Agridata[[#This Row],[Storage_Loss_%]]/100)</f>
        <v>423327.60000000003</v>
      </c>
      <c r="AA259" s="13">
        <f>Agridata[[#This Row],[Final_Profit_NGN]]+Agridata[[#This Row],[Input_Cost_NGN]]</f>
        <v>1090941</v>
      </c>
    </row>
    <row r="260" spans="1:27" x14ac:dyDescent="0.35">
      <c r="A260" t="s">
        <v>214</v>
      </c>
      <c r="B260" t="s">
        <v>1472</v>
      </c>
      <c r="C260" t="s">
        <v>1478</v>
      </c>
      <c r="D260">
        <v>2023</v>
      </c>
      <c r="E260" t="s">
        <v>1501</v>
      </c>
      <c r="F260" t="s">
        <v>1508</v>
      </c>
      <c r="G260">
        <v>3.16</v>
      </c>
      <c r="H260">
        <v>5541</v>
      </c>
      <c r="I260">
        <v>3411</v>
      </c>
      <c r="J260">
        <v>20.2</v>
      </c>
      <c r="K260" t="s">
        <v>1512</v>
      </c>
      <c r="L260">
        <v>0.55000000000000004</v>
      </c>
      <c r="M260" t="s">
        <v>1518</v>
      </c>
      <c r="N260" s="13">
        <v>5984</v>
      </c>
      <c r="O260">
        <v>30</v>
      </c>
      <c r="P260" s="11">
        <f>Agridata[[#This Row],[Storage_Loss_%]]/100</f>
        <v>0.38439999999999996</v>
      </c>
      <c r="Q260" s="7">
        <v>38.44</v>
      </c>
      <c r="R260" s="13">
        <v>48341</v>
      </c>
      <c r="S260">
        <v>257</v>
      </c>
      <c r="T260" t="s">
        <v>1520</v>
      </c>
      <c r="U260" t="s">
        <v>1523</v>
      </c>
      <c r="V260" s="13">
        <v>813536</v>
      </c>
      <c r="W260" s="7">
        <f>(Agridata[[#This Row],[Profit_After_Storage_Loss]]/Agridata[[#This Row],[Total_Revenue]])*100</f>
        <v>58.107219661274179</v>
      </c>
      <c r="X260">
        <f>(1-Agridata[[#This Row],[Transport_Cost_NGN]]/(Agridata[[#This Row],[Input_Cost_NGN]]+Agridata[[#This Row],[Final_Profit_NGN]]))*100</f>
        <v>99.305701393586318</v>
      </c>
      <c r="Y260" s="13">
        <f>Agridata[[#This Row],[Final_Profit_NGN]]*Agridata[[#This Row],[Storage_Loss_%]]</f>
        <v>31272323.84</v>
      </c>
      <c r="Z260" s="13">
        <f>Agridata[[#This Row],[Final_Profit_NGN]] * (1-Agridata[[#This Row],[Storage_Loss_%]]/100)</f>
        <v>500812.76160000003</v>
      </c>
      <c r="AA260" s="13">
        <f>Agridata[[#This Row],[Final_Profit_NGN]]+Agridata[[#This Row],[Input_Cost_NGN]]</f>
        <v>861877</v>
      </c>
    </row>
    <row r="261" spans="1:27" x14ac:dyDescent="0.35">
      <c r="A261" t="s">
        <v>264</v>
      </c>
      <c r="B261" t="s">
        <v>1472</v>
      </c>
      <c r="C261" t="s">
        <v>1478</v>
      </c>
      <c r="D261">
        <v>2025</v>
      </c>
      <c r="E261" t="s">
        <v>1501</v>
      </c>
      <c r="F261" t="s">
        <v>1508</v>
      </c>
      <c r="G261">
        <v>1.02</v>
      </c>
      <c r="H261">
        <v>2097</v>
      </c>
      <c r="I261">
        <v>1368</v>
      </c>
      <c r="J261">
        <v>39.5</v>
      </c>
      <c r="K261" t="s">
        <v>1514</v>
      </c>
      <c r="L261">
        <v>2</v>
      </c>
      <c r="M261" t="s">
        <v>1518</v>
      </c>
      <c r="N261" s="13">
        <v>8246</v>
      </c>
      <c r="O261">
        <v>30</v>
      </c>
      <c r="P261" s="11">
        <f>Agridata[[#This Row],[Storage_Loss_%]]/100</f>
        <v>0.34740000000000004</v>
      </c>
      <c r="Q261" s="7">
        <v>34.74</v>
      </c>
      <c r="R261" s="13">
        <v>13771</v>
      </c>
      <c r="S261">
        <v>202</v>
      </c>
      <c r="T261" t="s">
        <v>1520</v>
      </c>
      <c r="U261" t="s">
        <v>1522</v>
      </c>
      <c r="V261" s="13">
        <v>251556</v>
      </c>
      <c r="W261" s="7">
        <f>(Agridata[[#This Row],[Profit_After_Storage_Loss]]/Agridata[[#This Row],[Total_Revenue]])*100</f>
        <v>61.872875960607089</v>
      </c>
      <c r="X261">
        <f>(1-Agridata[[#This Row],[Transport_Cost_NGN]]/(Agridata[[#This Row],[Input_Cost_NGN]]+Agridata[[#This Row],[Final_Profit_NGN]]))*100</f>
        <v>96.892136872613804</v>
      </c>
      <c r="Y261" s="13">
        <f>Agridata[[#This Row],[Final_Profit_NGN]]*Agridata[[#This Row],[Storage_Loss_%]]</f>
        <v>8739055.4400000013</v>
      </c>
      <c r="Z261" s="13">
        <f>Agridata[[#This Row],[Final_Profit_NGN]] * (1-Agridata[[#This Row],[Storage_Loss_%]]/100)</f>
        <v>164165.44559999998</v>
      </c>
      <c r="AA261" s="13">
        <f>Agridata[[#This Row],[Final_Profit_NGN]]+Agridata[[#This Row],[Input_Cost_NGN]]</f>
        <v>265327</v>
      </c>
    </row>
    <row r="262" spans="1:27" x14ac:dyDescent="0.35">
      <c r="A262" t="s">
        <v>265</v>
      </c>
      <c r="B262" t="s">
        <v>1472</v>
      </c>
      <c r="C262" t="s">
        <v>1479</v>
      </c>
      <c r="D262">
        <v>2023</v>
      </c>
      <c r="E262" t="s">
        <v>1502</v>
      </c>
      <c r="F262" t="s">
        <v>1509</v>
      </c>
      <c r="G262">
        <v>3.13</v>
      </c>
      <c r="H262">
        <v>31708</v>
      </c>
      <c r="I262">
        <v>25724</v>
      </c>
      <c r="J262">
        <v>67</v>
      </c>
      <c r="K262" t="s">
        <v>1511</v>
      </c>
      <c r="L262">
        <v>2.5499999999999998</v>
      </c>
      <c r="M262" t="s">
        <v>1516</v>
      </c>
      <c r="N262" s="13">
        <v>9269</v>
      </c>
      <c r="O262">
        <v>4</v>
      </c>
      <c r="P262" s="11">
        <f>Agridata[[#This Row],[Storage_Loss_%]]/100</f>
        <v>0.18870000000000001</v>
      </c>
      <c r="Q262" s="7">
        <v>18.87</v>
      </c>
      <c r="R262" s="13">
        <v>89404</v>
      </c>
      <c r="S262">
        <v>308</v>
      </c>
      <c r="T262" t="s">
        <v>1521</v>
      </c>
      <c r="U262" t="s">
        <v>1523</v>
      </c>
      <c r="V262" s="13">
        <v>7745090</v>
      </c>
      <c r="W262" s="7">
        <f>(Agridata[[#This Row],[Profit_After_Storage_Loss]]/Agridata[[#This Row],[Total_Revenue]])*100</f>
        <v>80.204178049022687</v>
      </c>
      <c r="X262">
        <f>(1-Agridata[[#This Row],[Transport_Cost_NGN]]/(Agridata[[#This Row],[Input_Cost_NGN]]+Agridata[[#This Row],[Final_Profit_NGN]]))*100</f>
        <v>99.881689870462594</v>
      </c>
      <c r="Y262" s="13">
        <f>Agridata[[#This Row],[Final_Profit_NGN]]*Agridata[[#This Row],[Storage_Loss_%]]</f>
        <v>146149848.30000001</v>
      </c>
      <c r="Z262" s="13">
        <f>Agridata[[#This Row],[Final_Profit_NGN]] * (1-Agridata[[#This Row],[Storage_Loss_%]]/100)</f>
        <v>6283591.517</v>
      </c>
      <c r="AA262" s="13">
        <f>Agridata[[#This Row],[Final_Profit_NGN]]+Agridata[[#This Row],[Input_Cost_NGN]]</f>
        <v>7834494</v>
      </c>
    </row>
    <row r="263" spans="1:27" x14ac:dyDescent="0.35">
      <c r="A263" t="s">
        <v>266</v>
      </c>
      <c r="B263" t="s">
        <v>1470</v>
      </c>
      <c r="C263" t="s">
        <v>1495</v>
      </c>
      <c r="D263">
        <v>2023</v>
      </c>
      <c r="E263" t="s">
        <v>1501</v>
      </c>
      <c r="F263" t="s">
        <v>1503</v>
      </c>
      <c r="G263">
        <v>0.77</v>
      </c>
      <c r="H263">
        <v>5376</v>
      </c>
      <c r="I263">
        <v>4986</v>
      </c>
      <c r="J263">
        <v>15</v>
      </c>
      <c r="K263" t="s">
        <v>1515</v>
      </c>
      <c r="L263">
        <v>1.1100000000000001</v>
      </c>
      <c r="M263" t="s">
        <v>1518</v>
      </c>
      <c r="N263" s="13">
        <v>3307</v>
      </c>
      <c r="O263">
        <v>1</v>
      </c>
      <c r="P263" s="11">
        <f>Agridata[[#This Row],[Storage_Loss_%]]/100</f>
        <v>7.2400000000000006E-2</v>
      </c>
      <c r="Q263" s="7">
        <v>7.24</v>
      </c>
      <c r="R263" s="13">
        <v>11896</v>
      </c>
      <c r="S263">
        <v>318</v>
      </c>
      <c r="T263" t="s">
        <v>1520</v>
      </c>
      <c r="U263" t="s">
        <v>1522</v>
      </c>
      <c r="V263" s="13">
        <v>1554490</v>
      </c>
      <c r="W263" s="7">
        <f>(Agridata[[#This Row],[Profit_After_Storage_Loss]]/Agridata[[#This Row],[Total_Revenue]])*100</f>
        <v>92.055529352279692</v>
      </c>
      <c r="X263">
        <f>(1-Agridata[[#This Row],[Transport_Cost_NGN]]/(Agridata[[#This Row],[Input_Cost_NGN]]+Agridata[[#This Row],[Final_Profit_NGN]]))*100</f>
        <v>99.788877071168926</v>
      </c>
      <c r="Y263" s="13">
        <f>Agridata[[#This Row],[Final_Profit_NGN]]*Agridata[[#This Row],[Storage_Loss_%]]</f>
        <v>11254507.6</v>
      </c>
      <c r="Z263" s="13">
        <f>Agridata[[#This Row],[Final_Profit_NGN]] * (1-Agridata[[#This Row],[Storage_Loss_%]]/100)</f>
        <v>1441944.9239999999</v>
      </c>
      <c r="AA263" s="13">
        <f>Agridata[[#This Row],[Final_Profit_NGN]]+Agridata[[#This Row],[Input_Cost_NGN]]</f>
        <v>1566386</v>
      </c>
    </row>
    <row r="264" spans="1:27" x14ac:dyDescent="0.35">
      <c r="A264" t="s">
        <v>76</v>
      </c>
      <c r="B264" t="s">
        <v>1471</v>
      </c>
      <c r="C264" t="s">
        <v>1483</v>
      </c>
      <c r="D264">
        <v>2024</v>
      </c>
      <c r="E264" t="s">
        <v>1501</v>
      </c>
      <c r="F264" t="s">
        <v>1504</v>
      </c>
      <c r="G264">
        <v>0.55000000000000004</v>
      </c>
      <c r="H264">
        <v>6179</v>
      </c>
      <c r="I264">
        <v>5006</v>
      </c>
      <c r="J264">
        <v>13.6</v>
      </c>
      <c r="K264" t="s">
        <v>1512</v>
      </c>
      <c r="L264">
        <v>1.03</v>
      </c>
      <c r="M264" t="s">
        <v>1518</v>
      </c>
      <c r="N264" s="13">
        <v>3099</v>
      </c>
      <c r="O264">
        <v>1</v>
      </c>
      <c r="P264" s="11">
        <f>Agridata[[#This Row],[Storage_Loss_%]]/100</f>
        <v>0.1898</v>
      </c>
      <c r="Q264" s="7">
        <v>18.98</v>
      </c>
      <c r="R264" s="13">
        <v>9763</v>
      </c>
      <c r="S264">
        <v>289</v>
      </c>
      <c r="T264" t="s">
        <v>1521</v>
      </c>
      <c r="U264" t="s">
        <v>1522</v>
      </c>
      <c r="V264" s="13">
        <v>1419405</v>
      </c>
      <c r="W264" s="7">
        <f>(Agridata[[#This Row],[Profit_After_Storage_Loss]]/Agridata[[#This Row],[Total_Revenue]])*100</f>
        <v>80.466532346092279</v>
      </c>
      <c r="X264">
        <f>(1-Agridata[[#This Row],[Transport_Cost_NGN]]/(Agridata[[#This Row],[Input_Cost_NGN]]+Agridata[[#This Row],[Final_Profit_NGN]]))*100</f>
        <v>99.783160552153419</v>
      </c>
      <c r="Y264" s="13">
        <f>Agridata[[#This Row],[Final_Profit_NGN]]*Agridata[[#This Row],[Storage_Loss_%]]</f>
        <v>26940306.900000002</v>
      </c>
      <c r="Z264" s="13">
        <f>Agridata[[#This Row],[Final_Profit_NGN]] * (1-Agridata[[#This Row],[Storage_Loss_%]]/100)</f>
        <v>1150001.9310000001</v>
      </c>
      <c r="AA264" s="13">
        <f>Agridata[[#This Row],[Final_Profit_NGN]]+Agridata[[#This Row],[Input_Cost_NGN]]</f>
        <v>1429168</v>
      </c>
    </row>
    <row r="265" spans="1:27" x14ac:dyDescent="0.35">
      <c r="A265" t="s">
        <v>267</v>
      </c>
      <c r="B265" t="s">
        <v>1470</v>
      </c>
      <c r="C265" t="s">
        <v>1499</v>
      </c>
      <c r="D265">
        <v>2021</v>
      </c>
      <c r="E265" t="s">
        <v>1502</v>
      </c>
      <c r="F265" t="s">
        <v>1504</v>
      </c>
      <c r="G265">
        <v>5.18</v>
      </c>
      <c r="H265">
        <v>31748</v>
      </c>
      <c r="I265">
        <v>26055</v>
      </c>
      <c r="J265">
        <v>39.1</v>
      </c>
      <c r="K265" t="s">
        <v>1513</v>
      </c>
      <c r="L265">
        <v>2.48</v>
      </c>
      <c r="M265" t="s">
        <v>1516</v>
      </c>
      <c r="N265" s="13">
        <v>1675</v>
      </c>
      <c r="O265">
        <v>2</v>
      </c>
      <c r="P265" s="11">
        <f>Agridata[[#This Row],[Storage_Loss_%]]/100</f>
        <v>0.17929999999999999</v>
      </c>
      <c r="Q265" s="7">
        <v>17.93</v>
      </c>
      <c r="R265" s="13">
        <v>105256</v>
      </c>
      <c r="S265">
        <v>319</v>
      </c>
      <c r="T265" t="s">
        <v>1519</v>
      </c>
      <c r="U265" t="s">
        <v>1523</v>
      </c>
      <c r="V265" s="13">
        <v>8121499</v>
      </c>
      <c r="W265" s="7">
        <f>(Agridata[[#This Row],[Profit_After_Storage_Loss]]/Agridata[[#This Row],[Total_Revenue]])*100</f>
        <v>81.019967524254696</v>
      </c>
      <c r="X265">
        <f>(1-Agridata[[#This Row],[Transport_Cost_NGN]]/(Agridata[[#This Row],[Input_Cost_NGN]]+Agridata[[#This Row],[Final_Profit_NGN]]))*100</f>
        <v>99.979639602735233</v>
      </c>
      <c r="Y265" s="13">
        <f>Agridata[[#This Row],[Final_Profit_NGN]]*Agridata[[#This Row],[Storage_Loss_%]]</f>
        <v>145618477.06999999</v>
      </c>
      <c r="Z265" s="13">
        <f>Agridata[[#This Row],[Final_Profit_NGN]] * (1-Agridata[[#This Row],[Storage_Loss_%]]/100)</f>
        <v>6665314.2292999998</v>
      </c>
      <c r="AA265" s="13">
        <f>Agridata[[#This Row],[Final_Profit_NGN]]+Agridata[[#This Row],[Input_Cost_NGN]]</f>
        <v>8226755</v>
      </c>
    </row>
    <row r="266" spans="1:27" x14ac:dyDescent="0.35">
      <c r="A266" t="s">
        <v>241</v>
      </c>
      <c r="B266" t="s">
        <v>1472</v>
      </c>
      <c r="C266" t="s">
        <v>1479</v>
      </c>
      <c r="D266">
        <v>2024</v>
      </c>
      <c r="E266" t="s">
        <v>1502</v>
      </c>
      <c r="F266" t="s">
        <v>1505</v>
      </c>
      <c r="G266">
        <v>3.28</v>
      </c>
      <c r="H266">
        <v>31139</v>
      </c>
      <c r="I266">
        <v>28594</v>
      </c>
      <c r="J266">
        <v>81.7</v>
      </c>
      <c r="K266" t="s">
        <v>1512</v>
      </c>
      <c r="L266">
        <v>2.19</v>
      </c>
      <c r="M266" t="s">
        <v>1518</v>
      </c>
      <c r="N266" s="13">
        <v>22521</v>
      </c>
      <c r="O266">
        <v>1</v>
      </c>
      <c r="P266" s="11">
        <f>Agridata[[#This Row],[Storage_Loss_%]]/100</f>
        <v>8.1699999999999995E-2</v>
      </c>
      <c r="Q266" s="7">
        <v>8.17</v>
      </c>
      <c r="R266" s="13">
        <v>19451</v>
      </c>
      <c r="S266">
        <v>108</v>
      </c>
      <c r="T266" t="s">
        <v>1520</v>
      </c>
      <c r="U266" t="s">
        <v>1522</v>
      </c>
      <c r="V266" s="13">
        <v>3015299</v>
      </c>
      <c r="W266" s="7">
        <f>(Agridata[[#This Row],[Profit_After_Storage_Loss]]/Agridata[[#This Row],[Total_Revenue]])*100</f>
        <v>91.2414225784661</v>
      </c>
      <c r="X266">
        <f>(1-Agridata[[#This Row],[Transport_Cost_NGN]]/(Agridata[[#This Row],[Input_Cost_NGN]]+Agridata[[#This Row],[Final_Profit_NGN]]))*100</f>
        <v>99.257896037564876</v>
      </c>
      <c r="Y266" s="13">
        <f>Agridata[[#This Row],[Final_Profit_NGN]]*Agridata[[#This Row],[Storage_Loss_%]]</f>
        <v>24634992.829999998</v>
      </c>
      <c r="Z266" s="13">
        <f>Agridata[[#This Row],[Final_Profit_NGN]] * (1-Agridata[[#This Row],[Storage_Loss_%]]/100)</f>
        <v>2768949.0717000002</v>
      </c>
      <c r="AA266" s="13">
        <f>Agridata[[#This Row],[Final_Profit_NGN]]+Agridata[[#This Row],[Input_Cost_NGN]]</f>
        <v>3034750</v>
      </c>
    </row>
    <row r="267" spans="1:27" x14ac:dyDescent="0.35">
      <c r="A267" t="s">
        <v>268</v>
      </c>
      <c r="B267" t="s">
        <v>1472</v>
      </c>
      <c r="C267" t="s">
        <v>1478</v>
      </c>
      <c r="D267">
        <v>2022</v>
      </c>
      <c r="E267" t="s">
        <v>1502</v>
      </c>
      <c r="F267" t="s">
        <v>1509</v>
      </c>
      <c r="G267">
        <v>1.45</v>
      </c>
      <c r="H267">
        <v>23307</v>
      </c>
      <c r="I267">
        <v>18445</v>
      </c>
      <c r="J267">
        <v>38.5</v>
      </c>
      <c r="K267" t="s">
        <v>1512</v>
      </c>
      <c r="L267">
        <v>1</v>
      </c>
      <c r="M267" t="s">
        <v>1516</v>
      </c>
      <c r="N267" s="13">
        <v>10579</v>
      </c>
      <c r="O267">
        <v>7</v>
      </c>
      <c r="P267" s="11">
        <f>Agridata[[#This Row],[Storage_Loss_%]]/100</f>
        <v>0.20860000000000001</v>
      </c>
      <c r="Q267" s="7">
        <v>20.86</v>
      </c>
      <c r="R267" s="13">
        <v>33982</v>
      </c>
      <c r="S267">
        <v>287</v>
      </c>
      <c r="T267" t="s">
        <v>1520</v>
      </c>
      <c r="U267" t="s">
        <v>1523</v>
      </c>
      <c r="V267" s="13">
        <v>5196217</v>
      </c>
      <c r="W267" s="7">
        <f>(Agridata[[#This Row],[Profit_After_Storage_Loss]]/Agridata[[#This Row],[Total_Revenue]])*100</f>
        <v>78.625806280028726</v>
      </c>
      <c r="X267">
        <f>(1-Agridata[[#This Row],[Transport_Cost_NGN]]/(Agridata[[#This Row],[Input_Cost_NGN]]+Agridata[[#This Row],[Final_Profit_NGN]]))*100</f>
        <v>99.797732361617591</v>
      </c>
      <c r="Y267" s="13">
        <f>Agridata[[#This Row],[Final_Profit_NGN]]*Agridata[[#This Row],[Storage_Loss_%]]</f>
        <v>108393086.61999999</v>
      </c>
      <c r="Z267" s="13">
        <f>Agridata[[#This Row],[Final_Profit_NGN]] * (1-Agridata[[#This Row],[Storage_Loss_%]]/100)</f>
        <v>4112286.1338</v>
      </c>
      <c r="AA267" s="13">
        <f>Agridata[[#This Row],[Final_Profit_NGN]]+Agridata[[#This Row],[Input_Cost_NGN]]</f>
        <v>5230199</v>
      </c>
    </row>
    <row r="268" spans="1:27" x14ac:dyDescent="0.35">
      <c r="A268" t="s">
        <v>269</v>
      </c>
      <c r="B268" t="s">
        <v>1472</v>
      </c>
      <c r="C268" t="s">
        <v>1489</v>
      </c>
      <c r="D268">
        <v>2024</v>
      </c>
      <c r="E268" t="s">
        <v>1501</v>
      </c>
      <c r="F268" t="s">
        <v>1505</v>
      </c>
      <c r="G268">
        <v>0.62</v>
      </c>
      <c r="H268">
        <v>5841</v>
      </c>
      <c r="I268">
        <v>4370</v>
      </c>
      <c r="J268">
        <v>5.2</v>
      </c>
      <c r="K268" t="s">
        <v>1511</v>
      </c>
      <c r="L268">
        <v>0.51</v>
      </c>
      <c r="M268" t="s">
        <v>1516</v>
      </c>
      <c r="N268" s="13">
        <v>805</v>
      </c>
      <c r="O268">
        <v>14</v>
      </c>
      <c r="P268" s="11">
        <f>Agridata[[#This Row],[Storage_Loss_%]]/100</f>
        <v>0.25180000000000002</v>
      </c>
      <c r="Q268" s="7">
        <v>25.18</v>
      </c>
      <c r="R268" s="13">
        <v>7676</v>
      </c>
      <c r="S268">
        <v>108</v>
      </c>
      <c r="T268" t="s">
        <v>1521</v>
      </c>
      <c r="U268" t="s">
        <v>1522</v>
      </c>
      <c r="V268" s="13">
        <v>458760</v>
      </c>
      <c r="W268" s="7">
        <f>(Agridata[[#This Row],[Profit_After_Storage_Loss]]/Agridata[[#This Row],[Total_Revenue]])*100</f>
        <v>73.58870927629944</v>
      </c>
      <c r="X268">
        <f>(1-Agridata[[#This Row],[Transport_Cost_NGN]]/(Agridata[[#This Row],[Input_Cost_NGN]]+Agridata[[#This Row],[Final_Profit_NGN]]))*100</f>
        <v>99.827414693548519</v>
      </c>
      <c r="Y268" s="13">
        <f>Agridata[[#This Row],[Final_Profit_NGN]]*Agridata[[#This Row],[Storage_Loss_%]]</f>
        <v>11551576.800000001</v>
      </c>
      <c r="Z268" s="13">
        <f>Agridata[[#This Row],[Final_Profit_NGN]] * (1-Agridata[[#This Row],[Storage_Loss_%]]/100)</f>
        <v>343244.23200000002</v>
      </c>
      <c r="AA268" s="13">
        <f>Agridata[[#This Row],[Final_Profit_NGN]]+Agridata[[#This Row],[Input_Cost_NGN]]</f>
        <v>466436</v>
      </c>
    </row>
    <row r="269" spans="1:27" x14ac:dyDescent="0.35">
      <c r="A269" t="s">
        <v>270</v>
      </c>
      <c r="B269" t="s">
        <v>1470</v>
      </c>
      <c r="C269" t="s">
        <v>1490</v>
      </c>
      <c r="D269">
        <v>2025</v>
      </c>
      <c r="E269" t="s">
        <v>1502</v>
      </c>
      <c r="F269" t="s">
        <v>1506</v>
      </c>
      <c r="G269">
        <v>0.62</v>
      </c>
      <c r="H269">
        <v>1815</v>
      </c>
      <c r="I269">
        <v>1135</v>
      </c>
      <c r="J269">
        <v>17</v>
      </c>
      <c r="K269" t="s">
        <v>1512</v>
      </c>
      <c r="L269">
        <v>0.95</v>
      </c>
      <c r="M269" t="s">
        <v>1516</v>
      </c>
      <c r="N269" s="13">
        <v>4769</v>
      </c>
      <c r="O269">
        <v>30</v>
      </c>
      <c r="P269" s="11">
        <f>Agridata[[#This Row],[Storage_Loss_%]]/100</f>
        <v>0.37450000000000006</v>
      </c>
      <c r="Q269" s="7">
        <v>37.450000000000003</v>
      </c>
      <c r="R269" s="13">
        <v>10469</v>
      </c>
      <c r="S269">
        <v>354</v>
      </c>
      <c r="T269" t="s">
        <v>1520</v>
      </c>
      <c r="U269" t="s">
        <v>1522</v>
      </c>
      <c r="V269" s="13">
        <v>382535</v>
      </c>
      <c r="W269" s="7">
        <f>(Agridata[[#This Row],[Profit_After_Storage_Loss]]/Agridata[[#This Row],[Total_Revenue]])*100</f>
        <v>60.883767722465933</v>
      </c>
      <c r="X269">
        <f>(1-Agridata[[#This Row],[Transport_Cost_NGN]]/(Agridata[[#This Row],[Input_Cost_NGN]]+Agridata[[#This Row],[Final_Profit_NGN]]))*100</f>
        <v>98.786526345787834</v>
      </c>
      <c r="Y269" s="13">
        <f>Agridata[[#This Row],[Final_Profit_NGN]]*Agridata[[#This Row],[Storage_Loss_%]]</f>
        <v>14325935.750000002</v>
      </c>
      <c r="Z269" s="13">
        <f>Agridata[[#This Row],[Final_Profit_NGN]] * (1-Agridata[[#This Row],[Storage_Loss_%]]/100)</f>
        <v>239275.64249999999</v>
      </c>
      <c r="AA269" s="13">
        <f>Agridata[[#This Row],[Final_Profit_NGN]]+Agridata[[#This Row],[Input_Cost_NGN]]</f>
        <v>393004</v>
      </c>
    </row>
    <row r="270" spans="1:27" x14ac:dyDescent="0.35">
      <c r="A270" t="s">
        <v>271</v>
      </c>
      <c r="B270" t="s">
        <v>1470</v>
      </c>
      <c r="C270" t="s">
        <v>1495</v>
      </c>
      <c r="D270">
        <v>2021</v>
      </c>
      <c r="E270" t="s">
        <v>1501</v>
      </c>
      <c r="F270" t="s">
        <v>1508</v>
      </c>
      <c r="G270">
        <v>6.6</v>
      </c>
      <c r="H270">
        <v>9164</v>
      </c>
      <c r="I270">
        <v>8223</v>
      </c>
      <c r="J270">
        <v>6.3</v>
      </c>
      <c r="K270" t="s">
        <v>1513</v>
      </c>
      <c r="L270">
        <v>1.3</v>
      </c>
      <c r="M270" t="s">
        <v>1518</v>
      </c>
      <c r="N270" s="13">
        <v>278</v>
      </c>
      <c r="O270">
        <v>3</v>
      </c>
      <c r="P270" s="11">
        <f>Agridata[[#This Row],[Storage_Loss_%]]/100</f>
        <v>0.1026</v>
      </c>
      <c r="Q270" s="7">
        <v>10.26</v>
      </c>
      <c r="R270" s="13">
        <v>48457</v>
      </c>
      <c r="S270">
        <v>192</v>
      </c>
      <c r="T270" t="s">
        <v>1520</v>
      </c>
      <c r="U270" t="s">
        <v>1523</v>
      </c>
      <c r="V270" s="13">
        <v>1514293</v>
      </c>
      <c r="W270" s="7">
        <f>(Agridata[[#This Row],[Profit_After_Storage_Loss]]/Agridata[[#This Row],[Total_Revenue]])*100</f>
        <v>86.957385263157889</v>
      </c>
      <c r="X270">
        <f>(1-Agridata[[#This Row],[Transport_Cost_NGN]]/(Agridata[[#This Row],[Input_Cost_NGN]]+Agridata[[#This Row],[Final_Profit_NGN]]))*100</f>
        <v>99.982210846264593</v>
      </c>
      <c r="Y270" s="13">
        <f>Agridata[[#This Row],[Final_Profit_NGN]]*Agridata[[#This Row],[Storage_Loss_%]]</f>
        <v>15536646.18</v>
      </c>
      <c r="Z270" s="13">
        <f>Agridata[[#This Row],[Final_Profit_NGN]] * (1-Agridata[[#This Row],[Storage_Loss_%]]/100)</f>
        <v>1358926.5382000001</v>
      </c>
      <c r="AA270" s="13">
        <f>Agridata[[#This Row],[Final_Profit_NGN]]+Agridata[[#This Row],[Input_Cost_NGN]]</f>
        <v>1562750</v>
      </c>
    </row>
    <row r="271" spans="1:27" x14ac:dyDescent="0.35">
      <c r="A271" t="s">
        <v>272</v>
      </c>
      <c r="B271" t="s">
        <v>1472</v>
      </c>
      <c r="C271" t="s">
        <v>1479</v>
      </c>
      <c r="D271">
        <v>2023</v>
      </c>
      <c r="E271" t="s">
        <v>1501</v>
      </c>
      <c r="F271" t="s">
        <v>1507</v>
      </c>
      <c r="G271">
        <v>0.36</v>
      </c>
      <c r="H271">
        <v>997</v>
      </c>
      <c r="I271">
        <v>863</v>
      </c>
      <c r="J271">
        <v>30.7</v>
      </c>
      <c r="K271" t="s">
        <v>1512</v>
      </c>
      <c r="L271">
        <v>1.25</v>
      </c>
      <c r="M271" t="s">
        <v>1518</v>
      </c>
      <c r="N271" s="13">
        <v>7315</v>
      </c>
      <c r="O271">
        <v>7</v>
      </c>
      <c r="P271" s="11">
        <f>Agridata[[#This Row],[Storage_Loss_%]]/100</f>
        <v>0.1343</v>
      </c>
      <c r="Q271" s="7">
        <v>13.43</v>
      </c>
      <c r="R271" s="13">
        <v>5145</v>
      </c>
      <c r="S271">
        <v>299</v>
      </c>
      <c r="T271" t="s">
        <v>1520</v>
      </c>
      <c r="U271" t="s">
        <v>1522</v>
      </c>
      <c r="V271" s="13">
        <v>242997</v>
      </c>
      <c r="W271" s="7">
        <f>(Agridata[[#This Row],[Profit_After_Storage_Loss]]/Agridata[[#This Row],[Total_Revenue]])*100</f>
        <v>84.775049326595251</v>
      </c>
      <c r="X271">
        <f>(1-Agridata[[#This Row],[Transport_Cost_NGN]]/(Agridata[[#This Row],[Input_Cost_NGN]]+Agridata[[#This Row],[Final_Profit_NGN]]))*100</f>
        <v>97.05209114136261</v>
      </c>
      <c r="Y271" s="13">
        <f>Agridata[[#This Row],[Final_Profit_NGN]]*Agridata[[#This Row],[Storage_Loss_%]]</f>
        <v>3263449.71</v>
      </c>
      <c r="Z271" s="13">
        <f>Agridata[[#This Row],[Final_Profit_NGN]] * (1-Agridata[[#This Row],[Storage_Loss_%]]/100)</f>
        <v>210362.50289999999</v>
      </c>
      <c r="AA271" s="13">
        <f>Agridata[[#This Row],[Final_Profit_NGN]]+Agridata[[#This Row],[Input_Cost_NGN]]</f>
        <v>248142</v>
      </c>
    </row>
    <row r="272" spans="1:27" x14ac:dyDescent="0.35">
      <c r="A272" t="s">
        <v>273</v>
      </c>
      <c r="B272" t="s">
        <v>1473</v>
      </c>
      <c r="C272" t="s">
        <v>1494</v>
      </c>
      <c r="D272">
        <v>2025</v>
      </c>
      <c r="E272" t="s">
        <v>1501</v>
      </c>
      <c r="F272" t="s">
        <v>1503</v>
      </c>
      <c r="G272">
        <v>1.87</v>
      </c>
      <c r="H272">
        <v>10729</v>
      </c>
      <c r="I272">
        <v>8715</v>
      </c>
      <c r="J272">
        <v>3.1</v>
      </c>
      <c r="K272" t="s">
        <v>1511</v>
      </c>
      <c r="L272">
        <v>0.8</v>
      </c>
      <c r="M272" t="s">
        <v>1518</v>
      </c>
      <c r="N272" s="13">
        <v>426</v>
      </c>
      <c r="O272">
        <v>14</v>
      </c>
      <c r="P272" s="11">
        <f>Agridata[[#This Row],[Storage_Loss_%]]/100</f>
        <v>0.18770000000000001</v>
      </c>
      <c r="Q272" s="7">
        <v>18.77</v>
      </c>
      <c r="R272" s="13">
        <v>34469</v>
      </c>
      <c r="S272">
        <v>392</v>
      </c>
      <c r="T272" t="s">
        <v>1521</v>
      </c>
      <c r="U272" t="s">
        <v>1523</v>
      </c>
      <c r="V272" s="13">
        <v>3347223</v>
      </c>
      <c r="W272" s="7">
        <f>(Agridata[[#This Row],[Profit_After_Storage_Loss]]/Agridata[[#This Row],[Total_Revenue]])*100</f>
        <v>80.402036699380076</v>
      </c>
      <c r="X272">
        <f>(1-Agridata[[#This Row],[Transport_Cost_NGN]]/(Agridata[[#This Row],[Input_Cost_NGN]]+Agridata[[#This Row],[Final_Profit_NGN]]))*100</f>
        <v>99.987402755780238</v>
      </c>
      <c r="Y272" s="13">
        <f>Agridata[[#This Row],[Final_Profit_NGN]]*Agridata[[#This Row],[Storage_Loss_%]]</f>
        <v>62827375.710000001</v>
      </c>
      <c r="Z272" s="13">
        <f>Agridata[[#This Row],[Final_Profit_NGN]] * (1-Agridata[[#This Row],[Storage_Loss_%]]/100)</f>
        <v>2718949.2429</v>
      </c>
      <c r="AA272" s="13">
        <f>Agridata[[#This Row],[Final_Profit_NGN]]+Agridata[[#This Row],[Input_Cost_NGN]]</f>
        <v>3381692</v>
      </c>
    </row>
    <row r="273" spans="1:27" x14ac:dyDescent="0.35">
      <c r="A273" t="s">
        <v>274</v>
      </c>
      <c r="B273" t="s">
        <v>1469</v>
      </c>
      <c r="C273" t="s">
        <v>1484</v>
      </c>
      <c r="D273">
        <v>2023</v>
      </c>
      <c r="E273" t="s">
        <v>1501</v>
      </c>
      <c r="F273" t="s">
        <v>1510</v>
      </c>
      <c r="G273">
        <v>0.81</v>
      </c>
      <c r="H273">
        <v>16613</v>
      </c>
      <c r="I273">
        <v>12414</v>
      </c>
      <c r="J273">
        <v>35.200000000000003</v>
      </c>
      <c r="K273" t="s">
        <v>1512</v>
      </c>
      <c r="L273">
        <v>1.29</v>
      </c>
      <c r="M273" t="s">
        <v>1518</v>
      </c>
      <c r="N273" s="13">
        <v>6191</v>
      </c>
      <c r="O273">
        <v>4</v>
      </c>
      <c r="P273" s="11">
        <f>Agridata[[#This Row],[Storage_Loss_%]]/100</f>
        <v>0.25269999999999998</v>
      </c>
      <c r="Q273" s="7">
        <v>25.27</v>
      </c>
      <c r="R273" s="13">
        <v>15101</v>
      </c>
      <c r="S273">
        <v>406</v>
      </c>
      <c r="T273" t="s">
        <v>1520</v>
      </c>
      <c r="U273" t="s">
        <v>1522</v>
      </c>
      <c r="V273" s="13">
        <v>4968392</v>
      </c>
      <c r="W273" s="7">
        <f>(Agridata[[#This Row],[Profit_After_Storage_Loss]]/Agridata[[#This Row],[Total_Revenue]])*100</f>
        <v>74.503552861416694</v>
      </c>
      <c r="X273">
        <f>(1-Agridata[[#This Row],[Transport_Cost_NGN]]/(Agridata[[#This Row],[Input_Cost_NGN]]+Agridata[[#This Row],[Final_Profit_NGN]]))*100</f>
        <v>99.875769866637725</v>
      </c>
      <c r="Y273" s="13">
        <f>Agridata[[#This Row],[Final_Profit_NGN]]*Agridata[[#This Row],[Storage_Loss_%]]</f>
        <v>125551265.84</v>
      </c>
      <c r="Z273" s="13">
        <f>Agridata[[#This Row],[Final_Profit_NGN]] * (1-Agridata[[#This Row],[Storage_Loss_%]]/100)</f>
        <v>3712879.3416000004</v>
      </c>
      <c r="AA273" s="13">
        <f>Agridata[[#This Row],[Final_Profit_NGN]]+Agridata[[#This Row],[Input_Cost_NGN]]</f>
        <v>4983493</v>
      </c>
    </row>
    <row r="274" spans="1:27" x14ac:dyDescent="0.35">
      <c r="A274" t="s">
        <v>275</v>
      </c>
      <c r="B274" t="s">
        <v>1471</v>
      </c>
      <c r="C274" t="s">
        <v>1500</v>
      </c>
      <c r="D274">
        <v>2024</v>
      </c>
      <c r="E274" t="s">
        <v>1501</v>
      </c>
      <c r="F274" t="s">
        <v>1504</v>
      </c>
      <c r="G274">
        <v>1.17</v>
      </c>
      <c r="H274">
        <v>6919</v>
      </c>
      <c r="I274">
        <v>5156</v>
      </c>
      <c r="J274">
        <v>30</v>
      </c>
      <c r="K274" t="s">
        <v>1512</v>
      </c>
      <c r="L274">
        <v>2.12</v>
      </c>
      <c r="M274" t="s">
        <v>1516</v>
      </c>
      <c r="N274" s="13">
        <v>7145</v>
      </c>
      <c r="O274">
        <v>3</v>
      </c>
      <c r="P274" s="11">
        <f>Agridata[[#This Row],[Storage_Loss_%]]/100</f>
        <v>0.25480000000000003</v>
      </c>
      <c r="Q274" s="7">
        <v>25.48</v>
      </c>
      <c r="R274" s="13">
        <v>21419</v>
      </c>
      <c r="S274">
        <v>275</v>
      </c>
      <c r="T274" t="s">
        <v>1520</v>
      </c>
      <c r="U274" t="s">
        <v>1522</v>
      </c>
      <c r="V274" s="13">
        <v>1375157</v>
      </c>
      <c r="W274" s="7">
        <f>(Agridata[[#This Row],[Profit_After_Storage_Loss]]/Agridata[[#This Row],[Total_Revenue]])*100</f>
        <v>73.37710202667094</v>
      </c>
      <c r="X274">
        <f>(1-Agridata[[#This Row],[Transport_Cost_NGN]]/(Agridata[[#This Row],[Input_Cost_NGN]]+Agridata[[#This Row],[Final_Profit_NGN]]))*100</f>
        <v>99.488391609192774</v>
      </c>
      <c r="Y274" s="13">
        <f>Agridata[[#This Row],[Final_Profit_NGN]]*Agridata[[#This Row],[Storage_Loss_%]]</f>
        <v>35039000.359999999</v>
      </c>
      <c r="Z274" s="13">
        <f>Agridata[[#This Row],[Final_Profit_NGN]] * (1-Agridata[[#This Row],[Storage_Loss_%]]/100)</f>
        <v>1024766.9963999999</v>
      </c>
      <c r="AA274" s="13">
        <f>Agridata[[#This Row],[Final_Profit_NGN]]+Agridata[[#This Row],[Input_Cost_NGN]]</f>
        <v>1396576</v>
      </c>
    </row>
    <row r="275" spans="1:27" x14ac:dyDescent="0.35">
      <c r="A275" t="s">
        <v>276</v>
      </c>
      <c r="B275" t="s">
        <v>1471</v>
      </c>
      <c r="C275" t="s">
        <v>1483</v>
      </c>
      <c r="D275">
        <v>2025</v>
      </c>
      <c r="E275" t="s">
        <v>1502</v>
      </c>
      <c r="F275" t="s">
        <v>1509</v>
      </c>
      <c r="G275">
        <v>1.9</v>
      </c>
      <c r="H275">
        <v>18390</v>
      </c>
      <c r="I275">
        <v>15158</v>
      </c>
      <c r="J275">
        <v>31.1</v>
      </c>
      <c r="K275" t="s">
        <v>1512</v>
      </c>
      <c r="L275">
        <v>1.78</v>
      </c>
      <c r="M275" t="s">
        <v>1518</v>
      </c>
      <c r="N275" s="13">
        <v>7012</v>
      </c>
      <c r="O275">
        <v>5</v>
      </c>
      <c r="P275" s="11">
        <f>Agridata[[#This Row],[Storage_Loss_%]]/100</f>
        <v>0.1757</v>
      </c>
      <c r="Q275" s="7">
        <v>17.57</v>
      </c>
      <c r="R275" s="13">
        <v>53999</v>
      </c>
      <c r="S275">
        <v>291</v>
      </c>
      <c r="T275" t="s">
        <v>1520</v>
      </c>
      <c r="U275" t="s">
        <v>1523</v>
      </c>
      <c r="V275" s="13">
        <v>4305858</v>
      </c>
      <c r="W275" s="7">
        <f>(Agridata[[#This Row],[Profit_After_Storage_Loss]]/Agridata[[#This Row],[Total_Revenue]])*100</f>
        <v>81.409063402767572</v>
      </c>
      <c r="X275">
        <f>(1-Agridata[[#This Row],[Transport_Cost_NGN]]/(Agridata[[#This Row],[Input_Cost_NGN]]+Agridata[[#This Row],[Final_Profit_NGN]]))*100</f>
        <v>99.839169036966126</v>
      </c>
      <c r="Y275" s="13">
        <f>Agridata[[#This Row],[Final_Profit_NGN]]*Agridata[[#This Row],[Storage_Loss_%]]</f>
        <v>75653925.060000002</v>
      </c>
      <c r="Z275" s="13">
        <f>Agridata[[#This Row],[Final_Profit_NGN]] * (1-Agridata[[#This Row],[Storage_Loss_%]]/100)</f>
        <v>3549318.7494000001</v>
      </c>
      <c r="AA275" s="13">
        <f>Agridata[[#This Row],[Final_Profit_NGN]]+Agridata[[#This Row],[Input_Cost_NGN]]</f>
        <v>4359857</v>
      </c>
    </row>
    <row r="276" spans="1:27" x14ac:dyDescent="0.35">
      <c r="A276" t="s">
        <v>277</v>
      </c>
      <c r="B276" t="s">
        <v>1472</v>
      </c>
      <c r="C276" t="s">
        <v>1488</v>
      </c>
      <c r="D276">
        <v>2024</v>
      </c>
      <c r="E276" t="s">
        <v>1501</v>
      </c>
      <c r="F276" t="s">
        <v>1508</v>
      </c>
      <c r="G276">
        <v>7.38</v>
      </c>
      <c r="H276">
        <v>14486</v>
      </c>
      <c r="I276">
        <v>13190</v>
      </c>
      <c r="J276">
        <v>27.8</v>
      </c>
      <c r="K276" t="s">
        <v>1512</v>
      </c>
      <c r="L276">
        <v>2.0099999999999998</v>
      </c>
      <c r="M276" t="s">
        <v>1518</v>
      </c>
      <c r="N276" s="13">
        <v>6645</v>
      </c>
      <c r="O276">
        <v>1</v>
      </c>
      <c r="P276" s="11">
        <f>Agridata[[#This Row],[Storage_Loss_%]]/100</f>
        <v>8.9399999999999993E-2</v>
      </c>
      <c r="Q276" s="7">
        <v>8.94</v>
      </c>
      <c r="R276" s="13">
        <v>55896</v>
      </c>
      <c r="S276">
        <v>271</v>
      </c>
      <c r="T276" t="s">
        <v>1520</v>
      </c>
      <c r="U276" t="s">
        <v>1523</v>
      </c>
      <c r="V276" s="13">
        <v>3476205</v>
      </c>
      <c r="W276" s="7">
        <f>(Agridata[[#This Row],[Profit_After_Storage_Loss]]/Agridata[[#This Row],[Total_Revenue]])*100</f>
        <v>89.618962566472476</v>
      </c>
      <c r="X276">
        <f>(1-Agridata[[#This Row],[Transport_Cost_NGN]]/(Agridata[[#This Row],[Input_Cost_NGN]]+Agridata[[#This Row],[Final_Profit_NGN]]))*100</f>
        <v>99.811868346913073</v>
      </c>
      <c r="Y276" s="13">
        <f>Agridata[[#This Row],[Final_Profit_NGN]]*Agridata[[#This Row],[Storage_Loss_%]]</f>
        <v>31077272.699999999</v>
      </c>
      <c r="Z276" s="13">
        <f>Agridata[[#This Row],[Final_Profit_NGN]] * (1-Agridata[[#This Row],[Storage_Loss_%]]/100)</f>
        <v>3165432.273</v>
      </c>
      <c r="AA276" s="13">
        <f>Agridata[[#This Row],[Final_Profit_NGN]]+Agridata[[#This Row],[Input_Cost_NGN]]</f>
        <v>3532101</v>
      </c>
    </row>
    <row r="277" spans="1:27" x14ac:dyDescent="0.35">
      <c r="A277" t="s">
        <v>278</v>
      </c>
      <c r="B277" t="s">
        <v>1469</v>
      </c>
      <c r="C277" t="s">
        <v>1484</v>
      </c>
      <c r="D277">
        <v>2022</v>
      </c>
      <c r="E277" t="s">
        <v>1502</v>
      </c>
      <c r="F277" t="s">
        <v>1508</v>
      </c>
      <c r="G277">
        <v>3.35</v>
      </c>
      <c r="H277">
        <v>4211</v>
      </c>
      <c r="I277">
        <v>3283</v>
      </c>
      <c r="J277">
        <v>3.1</v>
      </c>
      <c r="K277" t="s">
        <v>1513</v>
      </c>
      <c r="L277">
        <v>1.38</v>
      </c>
      <c r="M277" t="s">
        <v>1517</v>
      </c>
      <c r="N277" s="13">
        <v>200</v>
      </c>
      <c r="O277">
        <v>14</v>
      </c>
      <c r="P277" s="11">
        <f>Agridata[[#This Row],[Storage_Loss_%]]/100</f>
        <v>0.22030000000000002</v>
      </c>
      <c r="Q277" s="7">
        <v>22.03</v>
      </c>
      <c r="R277" s="13">
        <v>49102</v>
      </c>
      <c r="S277">
        <v>220</v>
      </c>
      <c r="T277" t="s">
        <v>1520</v>
      </c>
      <c r="U277" t="s">
        <v>1523</v>
      </c>
      <c r="V277" s="13">
        <v>665736</v>
      </c>
      <c r="W277" s="7">
        <f>(Agridata[[#This Row],[Profit_After_Storage_Loss]]/Agridata[[#This Row],[Total_Revenue]])*100</f>
        <v>72.614264938349663</v>
      </c>
      <c r="X277">
        <f>(1-Agridata[[#This Row],[Transport_Cost_NGN]]/(Agridata[[#This Row],[Input_Cost_NGN]]+Agridata[[#This Row],[Final_Profit_NGN]]))*100</f>
        <v>99.972021632873464</v>
      </c>
      <c r="Y277" s="13">
        <f>Agridata[[#This Row],[Final_Profit_NGN]]*Agridata[[#This Row],[Storage_Loss_%]]</f>
        <v>14666164.08</v>
      </c>
      <c r="Z277" s="13">
        <f>Agridata[[#This Row],[Final_Profit_NGN]] * (1-Agridata[[#This Row],[Storage_Loss_%]]/100)</f>
        <v>519074.35919999995</v>
      </c>
      <c r="AA277" s="13">
        <f>Agridata[[#This Row],[Final_Profit_NGN]]+Agridata[[#This Row],[Input_Cost_NGN]]</f>
        <v>714838</v>
      </c>
    </row>
    <row r="278" spans="1:27" x14ac:dyDescent="0.35">
      <c r="A278" t="s">
        <v>38</v>
      </c>
      <c r="B278" t="s">
        <v>1472</v>
      </c>
      <c r="C278" t="s">
        <v>1489</v>
      </c>
      <c r="D278">
        <v>2024</v>
      </c>
      <c r="E278" t="s">
        <v>1501</v>
      </c>
      <c r="F278" t="s">
        <v>1504</v>
      </c>
      <c r="G278">
        <v>2.06</v>
      </c>
      <c r="H278">
        <v>12263</v>
      </c>
      <c r="I278">
        <v>9595</v>
      </c>
      <c r="J278">
        <v>93.7</v>
      </c>
      <c r="K278" t="s">
        <v>1512</v>
      </c>
      <c r="L278">
        <v>2.46</v>
      </c>
      <c r="M278" t="s">
        <v>1516</v>
      </c>
      <c r="N278" s="13">
        <v>27546</v>
      </c>
      <c r="O278">
        <v>3</v>
      </c>
      <c r="P278" s="11">
        <f>Agridata[[#This Row],[Storage_Loss_%]]/100</f>
        <v>0.2175</v>
      </c>
      <c r="Q278" s="7">
        <v>21.75</v>
      </c>
      <c r="R278" s="13">
        <v>38270</v>
      </c>
      <c r="S278">
        <v>313</v>
      </c>
      <c r="T278" t="s">
        <v>1520</v>
      </c>
      <c r="U278" t="s">
        <v>1522</v>
      </c>
      <c r="V278" s="13">
        <v>2907387</v>
      </c>
      <c r="W278" s="7">
        <f>(Agridata[[#This Row],[Profit_After_Storage_Loss]]/Agridata[[#This Row],[Total_Revenue]])*100</f>
        <v>77.233375355650708</v>
      </c>
      <c r="X278">
        <f>(1-Agridata[[#This Row],[Transport_Cost_NGN]]/(Agridata[[#This Row],[Input_Cost_NGN]]+Agridata[[#This Row],[Final_Profit_NGN]]))*100</f>
        <v>99.064860572700766</v>
      </c>
      <c r="Y278" s="13">
        <f>Agridata[[#This Row],[Final_Profit_NGN]]*Agridata[[#This Row],[Storage_Loss_%]]</f>
        <v>63235667.25</v>
      </c>
      <c r="Z278" s="13">
        <f>Agridata[[#This Row],[Final_Profit_NGN]] * (1-Agridata[[#This Row],[Storage_Loss_%]]/100)</f>
        <v>2275030.3275000001</v>
      </c>
      <c r="AA278" s="13">
        <f>Agridata[[#This Row],[Final_Profit_NGN]]+Agridata[[#This Row],[Input_Cost_NGN]]</f>
        <v>2945657</v>
      </c>
    </row>
    <row r="279" spans="1:27" x14ac:dyDescent="0.35">
      <c r="A279" t="s">
        <v>279</v>
      </c>
      <c r="B279" t="s">
        <v>1472</v>
      </c>
      <c r="C279" t="s">
        <v>1479</v>
      </c>
      <c r="D279">
        <v>2024</v>
      </c>
      <c r="E279" t="s">
        <v>1502</v>
      </c>
      <c r="F279" t="s">
        <v>1509</v>
      </c>
      <c r="G279">
        <v>3.59</v>
      </c>
      <c r="H279">
        <v>28058</v>
      </c>
      <c r="I279">
        <v>22701</v>
      </c>
      <c r="J279">
        <v>200</v>
      </c>
      <c r="K279" t="s">
        <v>1515</v>
      </c>
      <c r="L279">
        <v>4.82</v>
      </c>
      <c r="M279" t="s">
        <v>1516</v>
      </c>
      <c r="N279" s="13">
        <v>44850</v>
      </c>
      <c r="O279">
        <v>5</v>
      </c>
      <c r="P279" s="11">
        <f>Agridata[[#This Row],[Storage_Loss_%]]/100</f>
        <v>0.19089999999999999</v>
      </c>
      <c r="Q279" s="7">
        <v>19.09</v>
      </c>
      <c r="R279" s="13">
        <v>66054</v>
      </c>
      <c r="S279">
        <v>309</v>
      </c>
      <c r="T279" t="s">
        <v>1520</v>
      </c>
      <c r="U279" t="s">
        <v>1522</v>
      </c>
      <c r="V279" s="13">
        <v>6833559</v>
      </c>
      <c r="W279" s="7">
        <f>(Agridata[[#This Row],[Profit_After_Storage_Loss]]/Agridata[[#This Row],[Total_Revenue]])*100</f>
        <v>80.135401607307543</v>
      </c>
      <c r="X279">
        <f>(1-Agridata[[#This Row],[Transport_Cost_NGN]]/(Agridata[[#This Row],[Input_Cost_NGN]]+Agridata[[#This Row],[Final_Profit_NGN]]))*100</f>
        <v>99.349963541433411</v>
      </c>
      <c r="Y279" s="13">
        <f>Agridata[[#This Row],[Final_Profit_NGN]]*Agridata[[#This Row],[Storage_Loss_%]]</f>
        <v>130452641.31</v>
      </c>
      <c r="Z279" s="13">
        <f>Agridata[[#This Row],[Final_Profit_NGN]] * (1-Agridata[[#This Row],[Storage_Loss_%]]/100)</f>
        <v>5529032.5869000005</v>
      </c>
      <c r="AA279" s="13">
        <f>Agridata[[#This Row],[Final_Profit_NGN]]+Agridata[[#This Row],[Input_Cost_NGN]]</f>
        <v>6899613</v>
      </c>
    </row>
    <row r="280" spans="1:27" x14ac:dyDescent="0.35">
      <c r="A280" t="s">
        <v>231</v>
      </c>
      <c r="B280" t="s">
        <v>1471</v>
      </c>
      <c r="C280" t="s">
        <v>1483</v>
      </c>
      <c r="D280">
        <v>2025</v>
      </c>
      <c r="E280" t="s">
        <v>1501</v>
      </c>
      <c r="F280" t="s">
        <v>1508</v>
      </c>
      <c r="G280">
        <v>6.01</v>
      </c>
      <c r="H280">
        <v>9030</v>
      </c>
      <c r="I280">
        <v>8043</v>
      </c>
      <c r="J280">
        <v>31.7</v>
      </c>
      <c r="K280" t="s">
        <v>1512</v>
      </c>
      <c r="L280">
        <v>1.31</v>
      </c>
      <c r="M280" t="s">
        <v>1516</v>
      </c>
      <c r="N280" s="13">
        <v>7791</v>
      </c>
      <c r="O280">
        <v>7</v>
      </c>
      <c r="P280" s="11">
        <f>Agridata[[#This Row],[Storage_Loss_%]]/100</f>
        <v>0.10929999999999999</v>
      </c>
      <c r="Q280" s="7">
        <v>10.93</v>
      </c>
      <c r="R280" s="13">
        <v>54877</v>
      </c>
      <c r="S280">
        <v>198</v>
      </c>
      <c r="T280" t="s">
        <v>1520</v>
      </c>
      <c r="U280" t="s">
        <v>1523</v>
      </c>
      <c r="V280" s="13">
        <v>1513921</v>
      </c>
      <c r="W280" s="7">
        <f>(Agridata[[#This Row],[Profit_After_Storage_Loss]]/Agridata[[#This Row],[Total_Revenue]])*100</f>
        <v>85.954306080196446</v>
      </c>
      <c r="X280">
        <f>(1-Agridata[[#This Row],[Transport_Cost_NGN]]/(Agridata[[#This Row],[Input_Cost_NGN]]+Agridata[[#This Row],[Final_Profit_NGN]]))*100</f>
        <v>99.503377745254653</v>
      </c>
      <c r="Y280" s="13">
        <f>Agridata[[#This Row],[Final_Profit_NGN]]*Agridata[[#This Row],[Storage_Loss_%]]</f>
        <v>16547156.529999999</v>
      </c>
      <c r="Z280" s="13">
        <f>Agridata[[#This Row],[Final_Profit_NGN]] * (1-Agridata[[#This Row],[Storage_Loss_%]]/100)</f>
        <v>1348449.4347000001</v>
      </c>
      <c r="AA280" s="13">
        <f>Agridata[[#This Row],[Final_Profit_NGN]]+Agridata[[#This Row],[Input_Cost_NGN]]</f>
        <v>1568798</v>
      </c>
    </row>
    <row r="281" spans="1:27" x14ac:dyDescent="0.35">
      <c r="A281" t="s">
        <v>49</v>
      </c>
      <c r="B281" t="s">
        <v>1472</v>
      </c>
      <c r="C281" t="s">
        <v>1478</v>
      </c>
      <c r="D281">
        <v>2025</v>
      </c>
      <c r="E281" t="s">
        <v>1502</v>
      </c>
      <c r="F281" t="s">
        <v>1507</v>
      </c>
      <c r="G281">
        <v>2.09</v>
      </c>
      <c r="H281">
        <v>4838</v>
      </c>
      <c r="I281">
        <v>3712</v>
      </c>
      <c r="J281">
        <v>41.4</v>
      </c>
      <c r="K281" t="s">
        <v>1512</v>
      </c>
      <c r="L281">
        <v>1.47</v>
      </c>
      <c r="M281" t="s">
        <v>1516</v>
      </c>
      <c r="N281" s="13">
        <v>10799</v>
      </c>
      <c r="O281">
        <v>14</v>
      </c>
      <c r="P281" s="11">
        <f>Agridata[[#This Row],[Storage_Loss_%]]/100</f>
        <v>0.23260000000000003</v>
      </c>
      <c r="Q281" s="7">
        <v>23.26</v>
      </c>
      <c r="R281" s="13">
        <v>42686</v>
      </c>
      <c r="S281">
        <v>301</v>
      </c>
      <c r="T281" t="s">
        <v>1520</v>
      </c>
      <c r="U281" t="s">
        <v>1523</v>
      </c>
      <c r="V281" s="13">
        <v>1052654</v>
      </c>
      <c r="W281" s="7">
        <f>(Agridata[[#This Row],[Profit_After_Storage_Loss]]/Agridata[[#This Row],[Total_Revenue]])*100</f>
        <v>73.749400149725204</v>
      </c>
      <c r="X281">
        <f>(1-Agridata[[#This Row],[Transport_Cost_NGN]]/(Agridata[[#This Row],[Input_Cost_NGN]]+Agridata[[#This Row],[Final_Profit_NGN]]))*100</f>
        <v>99.014096079756058</v>
      </c>
      <c r="Y281" s="13">
        <f>Agridata[[#This Row],[Final_Profit_NGN]]*Agridata[[#This Row],[Storage_Loss_%]]</f>
        <v>24484732.040000003</v>
      </c>
      <c r="Z281" s="13">
        <f>Agridata[[#This Row],[Final_Profit_NGN]] * (1-Agridata[[#This Row],[Storage_Loss_%]]/100)</f>
        <v>807806.67959999992</v>
      </c>
      <c r="AA281" s="13">
        <f>Agridata[[#This Row],[Final_Profit_NGN]]+Agridata[[#This Row],[Input_Cost_NGN]]</f>
        <v>1095340</v>
      </c>
    </row>
    <row r="282" spans="1:27" x14ac:dyDescent="0.35">
      <c r="A282" t="s">
        <v>280</v>
      </c>
      <c r="B282" t="s">
        <v>1469</v>
      </c>
      <c r="C282" t="s">
        <v>1498</v>
      </c>
      <c r="D282">
        <v>2024</v>
      </c>
      <c r="E282" t="s">
        <v>1501</v>
      </c>
      <c r="F282" t="s">
        <v>1509</v>
      </c>
      <c r="G282">
        <v>1.86</v>
      </c>
      <c r="H282">
        <v>34050</v>
      </c>
      <c r="I282">
        <v>28309</v>
      </c>
      <c r="J282">
        <v>14</v>
      </c>
      <c r="K282" t="s">
        <v>1512</v>
      </c>
      <c r="L282">
        <v>1.61</v>
      </c>
      <c r="M282" t="s">
        <v>1518</v>
      </c>
      <c r="N282" s="13">
        <v>3279</v>
      </c>
      <c r="O282">
        <v>1</v>
      </c>
      <c r="P282" s="11">
        <f>Agridata[[#This Row],[Storage_Loss_%]]/100</f>
        <v>0.1686</v>
      </c>
      <c r="Q282" s="7">
        <v>16.86</v>
      </c>
      <c r="R282" s="13">
        <v>45991</v>
      </c>
      <c r="S282">
        <v>362</v>
      </c>
      <c r="T282" t="s">
        <v>1520</v>
      </c>
      <c r="U282" t="s">
        <v>1522</v>
      </c>
      <c r="V282" s="13">
        <v>10096110</v>
      </c>
      <c r="W282" s="7">
        <f>(Agridata[[#This Row],[Profit_After_Storage_Loss]]/Agridata[[#This Row],[Total_Revenue]])*100</f>
        <v>82.76298820135986</v>
      </c>
      <c r="X282">
        <f>(1-Agridata[[#This Row],[Transport_Cost_NGN]]/(Agridata[[#This Row],[Input_Cost_NGN]]+Agridata[[#This Row],[Final_Profit_NGN]]))*100</f>
        <v>99.967669420764011</v>
      </c>
      <c r="Y282" s="13">
        <f>Agridata[[#This Row],[Final_Profit_NGN]]*Agridata[[#This Row],[Storage_Loss_%]]</f>
        <v>170220414.59999999</v>
      </c>
      <c r="Z282" s="13">
        <f>Agridata[[#This Row],[Final_Profit_NGN]] * (1-Agridata[[#This Row],[Storage_Loss_%]]/100)</f>
        <v>8393905.8540000003</v>
      </c>
      <c r="AA282" s="13">
        <f>Agridata[[#This Row],[Final_Profit_NGN]]+Agridata[[#This Row],[Input_Cost_NGN]]</f>
        <v>10142101</v>
      </c>
    </row>
    <row r="283" spans="1:27" x14ac:dyDescent="0.35">
      <c r="A283" t="s">
        <v>281</v>
      </c>
      <c r="B283" t="s">
        <v>1473</v>
      </c>
      <c r="C283" t="s">
        <v>1484</v>
      </c>
      <c r="D283">
        <v>2023</v>
      </c>
      <c r="E283" t="s">
        <v>1502</v>
      </c>
      <c r="F283" t="s">
        <v>1504</v>
      </c>
      <c r="G283">
        <v>2.75</v>
      </c>
      <c r="H283">
        <v>22193</v>
      </c>
      <c r="I283">
        <v>17672</v>
      </c>
      <c r="J283">
        <v>1</v>
      </c>
      <c r="K283" t="s">
        <v>1513</v>
      </c>
      <c r="L283">
        <v>1.29</v>
      </c>
      <c r="M283" t="s">
        <v>1518</v>
      </c>
      <c r="N283" s="13">
        <v>200</v>
      </c>
      <c r="O283">
        <v>3</v>
      </c>
      <c r="P283" s="11">
        <f>Agridata[[#This Row],[Storage_Loss_%]]/100</f>
        <v>0.20370000000000002</v>
      </c>
      <c r="Q283" s="7">
        <v>20.37</v>
      </c>
      <c r="R283" s="13">
        <v>36357</v>
      </c>
      <c r="S283">
        <v>315</v>
      </c>
      <c r="T283" t="s">
        <v>1519</v>
      </c>
      <c r="U283" t="s">
        <v>1523</v>
      </c>
      <c r="V283" s="13">
        <v>5474457</v>
      </c>
      <c r="W283" s="7">
        <f>(Agridata[[#This Row],[Profit_After_Storage_Loss]]/Agridata[[#This Row],[Total_Revenue]])*100</f>
        <v>79.104649677887878</v>
      </c>
      <c r="X283">
        <f>(1-Agridata[[#This Row],[Transport_Cost_NGN]]/(Agridata[[#This Row],[Input_Cost_NGN]]+Agridata[[#This Row],[Final_Profit_NGN]]))*100</f>
        <v>99.996370772085569</v>
      </c>
      <c r="Y283" s="13">
        <f>Agridata[[#This Row],[Final_Profit_NGN]]*Agridata[[#This Row],[Storage_Loss_%]]</f>
        <v>111514689.09</v>
      </c>
      <c r="Z283" s="13">
        <f>Agridata[[#This Row],[Final_Profit_NGN]] * (1-Agridata[[#This Row],[Storage_Loss_%]]/100)</f>
        <v>4359310.1091</v>
      </c>
      <c r="AA283" s="13">
        <f>Agridata[[#This Row],[Final_Profit_NGN]]+Agridata[[#This Row],[Input_Cost_NGN]]</f>
        <v>5510814</v>
      </c>
    </row>
    <row r="284" spans="1:27" x14ac:dyDescent="0.35">
      <c r="A284" t="s">
        <v>282</v>
      </c>
      <c r="B284" t="s">
        <v>1472</v>
      </c>
      <c r="C284" t="s">
        <v>1488</v>
      </c>
      <c r="D284">
        <v>2023</v>
      </c>
      <c r="E284" t="s">
        <v>1502</v>
      </c>
      <c r="F284" t="s">
        <v>1510</v>
      </c>
      <c r="G284">
        <v>1.93</v>
      </c>
      <c r="H284">
        <v>43210</v>
      </c>
      <c r="I284">
        <v>31219</v>
      </c>
      <c r="J284">
        <v>6.7</v>
      </c>
      <c r="K284" t="s">
        <v>1513</v>
      </c>
      <c r="L284">
        <v>0.33</v>
      </c>
      <c r="M284" t="s">
        <v>1516</v>
      </c>
      <c r="N284" s="13">
        <v>284</v>
      </c>
      <c r="O284">
        <v>3</v>
      </c>
      <c r="P284" s="11">
        <f>Agridata[[#This Row],[Storage_Loss_%]]/100</f>
        <v>0.27750000000000002</v>
      </c>
      <c r="Q284" s="7">
        <v>27.75</v>
      </c>
      <c r="R284" s="13">
        <v>45724</v>
      </c>
      <c r="S284">
        <v>458</v>
      </c>
      <c r="T284" t="s">
        <v>1521</v>
      </c>
      <c r="U284" t="s">
        <v>1522</v>
      </c>
      <c r="V284" s="13">
        <v>14109311</v>
      </c>
      <c r="W284" s="7">
        <f>(Agridata[[#This Row],[Profit_After_Storage_Loss]]/Agridata[[#This Row],[Total_Revenue]])*100</f>
        <v>72.016615977989446</v>
      </c>
      <c r="X284">
        <f>(1-Agridata[[#This Row],[Transport_Cost_NGN]]/(Agridata[[#This Row],[Input_Cost_NGN]]+Agridata[[#This Row],[Final_Profit_NGN]]))*100</f>
        <v>99.997993646783641</v>
      </c>
      <c r="Y284" s="13">
        <f>Agridata[[#This Row],[Final_Profit_NGN]]*Agridata[[#This Row],[Storage_Loss_%]]</f>
        <v>391533380.25</v>
      </c>
      <c r="Z284" s="13">
        <f>Agridata[[#This Row],[Final_Profit_NGN]] * (1-Agridata[[#This Row],[Storage_Loss_%]]/100)</f>
        <v>10193977.1975</v>
      </c>
      <c r="AA284" s="13">
        <f>Agridata[[#This Row],[Final_Profit_NGN]]+Agridata[[#This Row],[Input_Cost_NGN]]</f>
        <v>14155035</v>
      </c>
    </row>
    <row r="285" spans="1:27" x14ac:dyDescent="0.35">
      <c r="A285" t="s">
        <v>283</v>
      </c>
      <c r="B285" t="s">
        <v>1473</v>
      </c>
      <c r="C285" t="s">
        <v>1497</v>
      </c>
      <c r="D285">
        <v>2024</v>
      </c>
      <c r="E285" t="s">
        <v>1501</v>
      </c>
      <c r="F285" t="s">
        <v>1509</v>
      </c>
      <c r="G285">
        <v>4.43</v>
      </c>
      <c r="H285">
        <v>69038</v>
      </c>
      <c r="I285">
        <v>52372</v>
      </c>
      <c r="J285">
        <v>14.4</v>
      </c>
      <c r="K285" t="s">
        <v>1511</v>
      </c>
      <c r="L285">
        <v>1.66</v>
      </c>
      <c r="M285" t="s">
        <v>1517</v>
      </c>
      <c r="N285" s="13">
        <v>1935</v>
      </c>
      <c r="O285">
        <v>7</v>
      </c>
      <c r="P285" s="11">
        <f>Agridata[[#This Row],[Storage_Loss_%]]/100</f>
        <v>0.2414</v>
      </c>
      <c r="Q285" s="7">
        <v>24.14</v>
      </c>
      <c r="R285" s="13">
        <v>133392</v>
      </c>
      <c r="S285">
        <v>406</v>
      </c>
      <c r="T285" t="s">
        <v>1520</v>
      </c>
      <c r="U285" t="s">
        <v>1523</v>
      </c>
      <c r="V285" s="13">
        <v>20915075</v>
      </c>
      <c r="W285" s="7">
        <f>(Agridata[[#This Row],[Profit_After_Storage_Loss]]/Agridata[[#This Row],[Total_Revenue]])*100</f>
        <v>75.379246835410868</v>
      </c>
      <c r="X285">
        <f>(1-Agridata[[#This Row],[Transport_Cost_NGN]]/(Agridata[[#This Row],[Input_Cost_NGN]]+Agridata[[#This Row],[Final_Profit_NGN]]))*100</f>
        <v>99.990806931450166</v>
      </c>
      <c r="Y285" s="13">
        <f>Agridata[[#This Row],[Final_Profit_NGN]]*Agridata[[#This Row],[Storage_Loss_%]]</f>
        <v>504889910.5</v>
      </c>
      <c r="Z285" s="13">
        <f>Agridata[[#This Row],[Final_Profit_NGN]] * (1-Agridata[[#This Row],[Storage_Loss_%]]/100)</f>
        <v>15866175.895</v>
      </c>
      <c r="AA285" s="13">
        <f>Agridata[[#This Row],[Final_Profit_NGN]]+Agridata[[#This Row],[Input_Cost_NGN]]</f>
        <v>21048467</v>
      </c>
    </row>
    <row r="286" spans="1:27" x14ac:dyDescent="0.35">
      <c r="A286" t="s">
        <v>284</v>
      </c>
      <c r="B286" t="s">
        <v>1473</v>
      </c>
      <c r="C286" t="s">
        <v>1494</v>
      </c>
      <c r="D286">
        <v>2021</v>
      </c>
      <c r="E286" t="s">
        <v>1502</v>
      </c>
      <c r="F286" t="s">
        <v>1506</v>
      </c>
      <c r="G286">
        <v>0.79</v>
      </c>
      <c r="H286">
        <v>1874</v>
      </c>
      <c r="I286">
        <v>749</v>
      </c>
      <c r="J286">
        <v>35.700000000000003</v>
      </c>
      <c r="K286" t="s">
        <v>1512</v>
      </c>
      <c r="L286">
        <v>1.4</v>
      </c>
      <c r="M286" t="s">
        <v>1516</v>
      </c>
      <c r="N286" s="13">
        <v>7475</v>
      </c>
      <c r="O286">
        <v>60</v>
      </c>
      <c r="P286" s="11">
        <f>Agridata[[#This Row],[Storage_Loss_%]]/100</f>
        <v>0.6</v>
      </c>
      <c r="Q286" s="7">
        <v>60</v>
      </c>
      <c r="R286" s="13">
        <v>14316</v>
      </c>
      <c r="S286">
        <v>283</v>
      </c>
      <c r="T286" t="s">
        <v>1520</v>
      </c>
      <c r="U286" t="s">
        <v>1523</v>
      </c>
      <c r="V286" s="13">
        <v>188057</v>
      </c>
      <c r="W286" s="7">
        <f>(Agridata[[#This Row],[Profit_After_Storage_Loss]]/Agridata[[#This Row],[Total_Revenue]])*100</f>
        <v>37.170373518206482</v>
      </c>
      <c r="X286">
        <f>(1-Agridata[[#This Row],[Transport_Cost_NGN]]/(Agridata[[#This Row],[Input_Cost_NGN]]+Agridata[[#This Row],[Final_Profit_NGN]]))*100</f>
        <v>96.306325448552926</v>
      </c>
      <c r="Y286" s="13">
        <f>Agridata[[#This Row],[Final_Profit_NGN]]*Agridata[[#This Row],[Storage_Loss_%]]</f>
        <v>11283420</v>
      </c>
      <c r="Z286" s="13">
        <f>Agridata[[#This Row],[Final_Profit_NGN]] * (1-Agridata[[#This Row],[Storage_Loss_%]]/100)</f>
        <v>75222.8</v>
      </c>
      <c r="AA286" s="13">
        <f>Agridata[[#This Row],[Final_Profit_NGN]]+Agridata[[#This Row],[Input_Cost_NGN]]</f>
        <v>202373</v>
      </c>
    </row>
    <row r="287" spans="1:27" x14ac:dyDescent="0.35">
      <c r="A287" t="s">
        <v>285</v>
      </c>
      <c r="B287" t="s">
        <v>1472</v>
      </c>
      <c r="C287" t="s">
        <v>1478</v>
      </c>
      <c r="D287">
        <v>2022</v>
      </c>
      <c r="E287" t="s">
        <v>1502</v>
      </c>
      <c r="F287" t="s">
        <v>1504</v>
      </c>
      <c r="G287">
        <v>5.03</v>
      </c>
      <c r="H287">
        <v>53644</v>
      </c>
      <c r="I287">
        <v>43038</v>
      </c>
      <c r="J287">
        <v>54.3</v>
      </c>
      <c r="K287" t="s">
        <v>1512</v>
      </c>
      <c r="L287">
        <v>2.73</v>
      </c>
      <c r="M287" t="s">
        <v>1516</v>
      </c>
      <c r="N287" s="13">
        <v>14943</v>
      </c>
      <c r="O287">
        <v>3</v>
      </c>
      <c r="P287" s="11">
        <f>Agridata[[#This Row],[Storage_Loss_%]]/100</f>
        <v>0.19769999999999999</v>
      </c>
      <c r="Q287" s="7">
        <v>19.77</v>
      </c>
      <c r="R287" s="13">
        <v>113358</v>
      </c>
      <c r="S287">
        <v>251</v>
      </c>
      <c r="T287" t="s">
        <v>1519</v>
      </c>
      <c r="U287" t="s">
        <v>1523</v>
      </c>
      <c r="V287" s="13">
        <v>10566212</v>
      </c>
      <c r="W287" s="7">
        <f>(Agridata[[#This Row],[Profit_After_Storage_Loss]]/Agridata[[#This Row],[Total_Revenue]])*100</f>
        <v>79.378400886927096</v>
      </c>
      <c r="X287">
        <f>(1-Agridata[[#This Row],[Transport_Cost_NGN]]/(Agridata[[#This Row],[Input_Cost_NGN]]+Agridata[[#This Row],[Final_Profit_NGN]]))*100</f>
        <v>99.860078636124854</v>
      </c>
      <c r="Y287" s="13">
        <f>Agridata[[#This Row],[Final_Profit_NGN]]*Agridata[[#This Row],[Storage_Loss_%]]</f>
        <v>208894011.24000001</v>
      </c>
      <c r="Z287" s="13">
        <f>Agridata[[#This Row],[Final_Profit_NGN]] * (1-Agridata[[#This Row],[Storage_Loss_%]]/100)</f>
        <v>8477271.8876000009</v>
      </c>
      <c r="AA287" s="13">
        <f>Agridata[[#This Row],[Final_Profit_NGN]]+Agridata[[#This Row],[Input_Cost_NGN]]</f>
        <v>10679570</v>
      </c>
    </row>
    <row r="288" spans="1:27" x14ac:dyDescent="0.35">
      <c r="A288" t="s">
        <v>286</v>
      </c>
      <c r="B288" t="s">
        <v>1470</v>
      </c>
      <c r="C288" t="s">
        <v>1495</v>
      </c>
      <c r="D288">
        <v>2025</v>
      </c>
      <c r="E288" t="s">
        <v>1502</v>
      </c>
      <c r="F288" t="s">
        <v>1508</v>
      </c>
      <c r="G288">
        <v>1.7</v>
      </c>
      <c r="H288">
        <v>3522</v>
      </c>
      <c r="I288">
        <v>1408</v>
      </c>
      <c r="J288">
        <v>8.3000000000000007</v>
      </c>
      <c r="K288" t="s">
        <v>1515</v>
      </c>
      <c r="L288">
        <v>1.51</v>
      </c>
      <c r="M288" t="s">
        <v>1516</v>
      </c>
      <c r="N288" s="13">
        <v>1805</v>
      </c>
      <c r="O288">
        <v>60</v>
      </c>
      <c r="P288" s="11">
        <f>Agridata[[#This Row],[Storage_Loss_%]]/100</f>
        <v>0.6</v>
      </c>
      <c r="Q288" s="7">
        <v>60</v>
      </c>
      <c r="R288" s="13">
        <v>22630</v>
      </c>
      <c r="S288">
        <v>228</v>
      </c>
      <c r="T288" t="s">
        <v>1520</v>
      </c>
      <c r="U288" t="s">
        <v>1523</v>
      </c>
      <c r="V288" s="13">
        <v>293379</v>
      </c>
      <c r="W288" s="7">
        <f>(Agridata[[#This Row],[Profit_After_Storage_Loss]]/Agridata[[#This Row],[Total_Revenue]])*100</f>
        <v>37.135524621134209</v>
      </c>
      <c r="X288">
        <f>(1-Agridata[[#This Row],[Transport_Cost_NGN]]/(Agridata[[#This Row],[Input_Cost_NGN]]+Agridata[[#This Row],[Final_Profit_NGN]]))*100</f>
        <v>99.428813736317636</v>
      </c>
      <c r="Y288" s="13">
        <f>Agridata[[#This Row],[Final_Profit_NGN]]*Agridata[[#This Row],[Storage_Loss_%]]</f>
        <v>17602740</v>
      </c>
      <c r="Z288" s="13">
        <f>Agridata[[#This Row],[Final_Profit_NGN]] * (1-Agridata[[#This Row],[Storage_Loss_%]]/100)</f>
        <v>117351.6</v>
      </c>
      <c r="AA288" s="13">
        <f>Agridata[[#This Row],[Final_Profit_NGN]]+Agridata[[#This Row],[Input_Cost_NGN]]</f>
        <v>316009</v>
      </c>
    </row>
    <row r="289" spans="1:27" x14ac:dyDescent="0.35">
      <c r="A289" t="s">
        <v>287</v>
      </c>
      <c r="B289" t="s">
        <v>1469</v>
      </c>
      <c r="C289" t="s">
        <v>1480</v>
      </c>
      <c r="D289">
        <v>2021</v>
      </c>
      <c r="E289" t="s">
        <v>1502</v>
      </c>
      <c r="F289" t="s">
        <v>1508</v>
      </c>
      <c r="G289">
        <v>1.22</v>
      </c>
      <c r="H289">
        <v>2046</v>
      </c>
      <c r="I289">
        <v>1808</v>
      </c>
      <c r="J289">
        <v>30.2</v>
      </c>
      <c r="K289" t="s">
        <v>1512</v>
      </c>
      <c r="L289">
        <v>1.1599999999999999</v>
      </c>
      <c r="M289" t="s">
        <v>1517</v>
      </c>
      <c r="N289" s="13">
        <v>5278</v>
      </c>
      <c r="O289">
        <v>3</v>
      </c>
      <c r="P289" s="11">
        <f>Agridata[[#This Row],[Storage_Loss_%]]/100</f>
        <v>0.1162</v>
      </c>
      <c r="Q289" s="7">
        <v>11.62</v>
      </c>
      <c r="R289" s="13">
        <v>17437</v>
      </c>
      <c r="S289">
        <v>218</v>
      </c>
      <c r="T289" t="s">
        <v>1520</v>
      </c>
      <c r="U289" t="s">
        <v>1522</v>
      </c>
      <c r="V289" s="13">
        <v>367488</v>
      </c>
      <c r="W289" s="7">
        <f>(Agridata[[#This Row],[Profit_After_Storage_Loss]]/Agridata[[#This Row],[Total_Revenue]])*100</f>
        <v>84.376409534324864</v>
      </c>
      <c r="X289">
        <f>(1-Agridata[[#This Row],[Transport_Cost_NGN]]/(Agridata[[#This Row],[Input_Cost_NGN]]+Agridata[[#This Row],[Final_Profit_NGN]]))*100</f>
        <v>98.628823796843548</v>
      </c>
      <c r="Y289" s="13">
        <f>Agridata[[#This Row],[Final_Profit_NGN]]*Agridata[[#This Row],[Storage_Loss_%]]</f>
        <v>4270210.5599999996</v>
      </c>
      <c r="Z289" s="13">
        <f>Agridata[[#This Row],[Final_Profit_NGN]] * (1-Agridata[[#This Row],[Storage_Loss_%]]/100)</f>
        <v>324785.89439999999</v>
      </c>
      <c r="AA289" s="13">
        <f>Agridata[[#This Row],[Final_Profit_NGN]]+Agridata[[#This Row],[Input_Cost_NGN]]</f>
        <v>384925</v>
      </c>
    </row>
    <row r="290" spans="1:27" x14ac:dyDescent="0.35">
      <c r="A290" t="s">
        <v>288</v>
      </c>
      <c r="B290" t="s">
        <v>1473</v>
      </c>
      <c r="C290" t="s">
        <v>1484</v>
      </c>
      <c r="D290">
        <v>2023</v>
      </c>
      <c r="E290" t="s">
        <v>1502</v>
      </c>
      <c r="F290" t="s">
        <v>1508</v>
      </c>
      <c r="G290">
        <v>1.61</v>
      </c>
      <c r="H290">
        <v>2106</v>
      </c>
      <c r="I290">
        <v>842</v>
      </c>
      <c r="J290">
        <v>2.6</v>
      </c>
      <c r="K290" t="s">
        <v>1513</v>
      </c>
      <c r="L290">
        <v>1.5</v>
      </c>
      <c r="M290" t="s">
        <v>1518</v>
      </c>
      <c r="N290" s="13">
        <v>200</v>
      </c>
      <c r="O290">
        <v>60</v>
      </c>
      <c r="P290" s="11">
        <f>Agridata[[#This Row],[Storage_Loss_%]]/100</f>
        <v>0.6</v>
      </c>
      <c r="Q290" s="7">
        <v>60</v>
      </c>
      <c r="R290" s="13">
        <v>13897</v>
      </c>
      <c r="S290">
        <v>212</v>
      </c>
      <c r="T290" t="s">
        <v>1520</v>
      </c>
      <c r="U290" t="s">
        <v>1523</v>
      </c>
      <c r="V290" s="13">
        <v>162622</v>
      </c>
      <c r="W290" s="7">
        <f>(Agridata[[#This Row],[Profit_After_Storage_Loss]]/Agridata[[#This Row],[Total_Revenue]])*100</f>
        <v>36.850877242676425</v>
      </c>
      <c r="X290">
        <f>(1-Agridata[[#This Row],[Transport_Cost_NGN]]/(Agridata[[#This Row],[Input_Cost_NGN]]+Agridata[[#This Row],[Final_Profit_NGN]]))*100</f>
        <v>99.886697749250786</v>
      </c>
      <c r="Y290" s="13">
        <f>Agridata[[#This Row],[Final_Profit_NGN]]*Agridata[[#This Row],[Storage_Loss_%]]</f>
        <v>9757320</v>
      </c>
      <c r="Z290" s="13">
        <f>Agridata[[#This Row],[Final_Profit_NGN]] * (1-Agridata[[#This Row],[Storage_Loss_%]]/100)</f>
        <v>65048.800000000003</v>
      </c>
      <c r="AA290" s="13">
        <f>Agridata[[#This Row],[Final_Profit_NGN]]+Agridata[[#This Row],[Input_Cost_NGN]]</f>
        <v>176519</v>
      </c>
    </row>
    <row r="291" spans="1:27" x14ac:dyDescent="0.35">
      <c r="A291" t="s">
        <v>289</v>
      </c>
      <c r="B291" t="s">
        <v>1469</v>
      </c>
      <c r="C291" t="s">
        <v>1481</v>
      </c>
      <c r="D291">
        <v>2025</v>
      </c>
      <c r="E291" t="s">
        <v>1502</v>
      </c>
      <c r="F291" t="s">
        <v>1508</v>
      </c>
      <c r="G291">
        <v>1.17</v>
      </c>
      <c r="H291">
        <v>1392</v>
      </c>
      <c r="I291">
        <v>556</v>
      </c>
      <c r="J291">
        <v>25.7</v>
      </c>
      <c r="K291" t="s">
        <v>1512</v>
      </c>
      <c r="L291">
        <v>0.92</v>
      </c>
      <c r="M291" t="s">
        <v>1518</v>
      </c>
      <c r="N291" s="13">
        <v>5164</v>
      </c>
      <c r="O291">
        <v>60</v>
      </c>
      <c r="P291" s="11">
        <f>Agridata[[#This Row],[Storage_Loss_%]]/100</f>
        <v>0.6</v>
      </c>
      <c r="Q291" s="7">
        <v>60</v>
      </c>
      <c r="R291" s="13">
        <v>16953</v>
      </c>
      <c r="S291">
        <v>201</v>
      </c>
      <c r="T291" t="s">
        <v>1520</v>
      </c>
      <c r="U291" t="s">
        <v>1522</v>
      </c>
      <c r="V291" s="13">
        <v>88522</v>
      </c>
      <c r="W291" s="7">
        <f>(Agridata[[#This Row],[Profit_After_Storage_Loss]]/Agridata[[#This Row],[Total_Revenue]])*100</f>
        <v>33.570798767480447</v>
      </c>
      <c r="X291">
        <f>(1-Agridata[[#This Row],[Transport_Cost_NGN]]/(Agridata[[#This Row],[Input_Cost_NGN]]+Agridata[[#This Row],[Final_Profit_NGN]]))*100</f>
        <v>95.104053093150029</v>
      </c>
      <c r="Y291" s="13">
        <f>Agridata[[#This Row],[Final_Profit_NGN]]*Agridata[[#This Row],[Storage_Loss_%]]</f>
        <v>5311320</v>
      </c>
      <c r="Z291" s="13">
        <f>Agridata[[#This Row],[Final_Profit_NGN]] * (1-Agridata[[#This Row],[Storage_Loss_%]]/100)</f>
        <v>35408.800000000003</v>
      </c>
      <c r="AA291" s="13">
        <f>Agridata[[#This Row],[Final_Profit_NGN]]+Agridata[[#This Row],[Input_Cost_NGN]]</f>
        <v>105475</v>
      </c>
    </row>
    <row r="292" spans="1:27" x14ac:dyDescent="0.35">
      <c r="A292" t="s">
        <v>290</v>
      </c>
      <c r="B292" t="s">
        <v>1471</v>
      </c>
      <c r="C292" t="s">
        <v>1492</v>
      </c>
      <c r="D292">
        <v>2025</v>
      </c>
      <c r="E292" t="s">
        <v>1501</v>
      </c>
      <c r="F292" t="s">
        <v>1508</v>
      </c>
      <c r="G292">
        <v>0.43</v>
      </c>
      <c r="H292">
        <v>1020</v>
      </c>
      <c r="I292">
        <v>646</v>
      </c>
      <c r="J292">
        <v>9.3000000000000007</v>
      </c>
      <c r="K292" t="s">
        <v>1513</v>
      </c>
      <c r="L292">
        <v>1.57</v>
      </c>
      <c r="M292" t="s">
        <v>1518</v>
      </c>
      <c r="N292" s="13">
        <v>334</v>
      </c>
      <c r="O292">
        <v>30</v>
      </c>
      <c r="P292" s="11">
        <f>Agridata[[#This Row],[Storage_Loss_%]]/100</f>
        <v>0.36599999999999999</v>
      </c>
      <c r="Q292" s="7">
        <v>36.6</v>
      </c>
      <c r="R292" s="13">
        <v>6562</v>
      </c>
      <c r="S292">
        <v>267</v>
      </c>
      <c r="T292" t="s">
        <v>1520</v>
      </c>
      <c r="U292" t="s">
        <v>1522</v>
      </c>
      <c r="V292" s="13">
        <v>163862</v>
      </c>
      <c r="W292" s="7">
        <f>(Agridata[[#This Row],[Profit_After_Storage_Loss]]/Agridata[[#This Row],[Total_Revenue]])*100</f>
        <v>60.958848518987942</v>
      </c>
      <c r="X292">
        <f>(1-Agridata[[#This Row],[Transport_Cost_NGN]]/(Agridata[[#This Row],[Input_Cost_NGN]]+Agridata[[#This Row],[Final_Profit_NGN]]))*100</f>
        <v>99.804018213397171</v>
      </c>
      <c r="Y292" s="13">
        <f>Agridata[[#This Row],[Final_Profit_NGN]]*Agridata[[#This Row],[Storage_Loss_%]]</f>
        <v>5997349.2000000002</v>
      </c>
      <c r="Z292" s="13">
        <f>Agridata[[#This Row],[Final_Profit_NGN]] * (1-Agridata[[#This Row],[Storage_Loss_%]]/100)</f>
        <v>103888.508</v>
      </c>
      <c r="AA292" s="13">
        <f>Agridata[[#This Row],[Final_Profit_NGN]]+Agridata[[#This Row],[Input_Cost_NGN]]</f>
        <v>170424</v>
      </c>
    </row>
    <row r="293" spans="1:27" x14ac:dyDescent="0.35">
      <c r="A293" t="s">
        <v>291</v>
      </c>
      <c r="B293" t="s">
        <v>1469</v>
      </c>
      <c r="C293" t="s">
        <v>1480</v>
      </c>
      <c r="D293">
        <v>2023</v>
      </c>
      <c r="E293" t="s">
        <v>1502</v>
      </c>
      <c r="F293" t="s">
        <v>1509</v>
      </c>
      <c r="G293">
        <v>3.67</v>
      </c>
      <c r="H293">
        <v>37076</v>
      </c>
      <c r="I293">
        <v>30509</v>
      </c>
      <c r="J293">
        <v>43.7</v>
      </c>
      <c r="K293" t="s">
        <v>1512</v>
      </c>
      <c r="L293">
        <v>1.91</v>
      </c>
      <c r="M293" t="s">
        <v>1516</v>
      </c>
      <c r="N293" s="13">
        <v>10129</v>
      </c>
      <c r="O293">
        <v>4</v>
      </c>
      <c r="P293" s="11">
        <f>Agridata[[#This Row],[Storage_Loss_%]]/100</f>
        <v>0.17710000000000001</v>
      </c>
      <c r="Q293" s="7">
        <v>17.71</v>
      </c>
      <c r="R293" s="13">
        <v>72625</v>
      </c>
      <c r="S293">
        <v>271</v>
      </c>
      <c r="T293" t="s">
        <v>1521</v>
      </c>
      <c r="U293" t="s">
        <v>1522</v>
      </c>
      <c r="V293" s="13">
        <v>8102506</v>
      </c>
      <c r="W293" s="7">
        <f>(Agridata[[#This Row],[Profit_After_Storage_Loss]]/Agridata[[#This Row],[Total_Revenue]])*100</f>
        <v>81.558964466746772</v>
      </c>
      <c r="X293">
        <f>(1-Agridata[[#This Row],[Transport_Cost_NGN]]/(Agridata[[#This Row],[Input_Cost_NGN]]+Agridata[[#This Row],[Final_Profit_NGN]]))*100</f>
        <v>99.876099844760901</v>
      </c>
      <c r="Y293" s="13">
        <f>Agridata[[#This Row],[Final_Profit_NGN]]*Agridata[[#This Row],[Storage_Loss_%]]</f>
        <v>143495381.26000002</v>
      </c>
      <c r="Z293" s="13">
        <f>Agridata[[#This Row],[Final_Profit_NGN]] * (1-Agridata[[#This Row],[Storage_Loss_%]]/100)</f>
        <v>6667552.1874000002</v>
      </c>
      <c r="AA293" s="13">
        <f>Agridata[[#This Row],[Final_Profit_NGN]]+Agridata[[#This Row],[Input_Cost_NGN]]</f>
        <v>8175131</v>
      </c>
    </row>
    <row r="294" spans="1:27" x14ac:dyDescent="0.35">
      <c r="A294" t="s">
        <v>292</v>
      </c>
      <c r="B294" t="s">
        <v>1471</v>
      </c>
      <c r="C294" t="s">
        <v>1477</v>
      </c>
      <c r="D294">
        <v>2025</v>
      </c>
      <c r="E294" t="s">
        <v>1501</v>
      </c>
      <c r="F294" t="s">
        <v>1504</v>
      </c>
      <c r="G294">
        <v>0.95</v>
      </c>
      <c r="H294">
        <v>9899</v>
      </c>
      <c r="I294">
        <v>7372</v>
      </c>
      <c r="J294">
        <v>28.7</v>
      </c>
      <c r="K294" t="s">
        <v>1515</v>
      </c>
      <c r="L294">
        <v>1.47</v>
      </c>
      <c r="M294" t="s">
        <v>1516</v>
      </c>
      <c r="N294" s="13">
        <v>4300</v>
      </c>
      <c r="O294">
        <v>7</v>
      </c>
      <c r="P294" s="11">
        <f>Agridata[[#This Row],[Storage_Loss_%]]/100</f>
        <v>0.25519999999999998</v>
      </c>
      <c r="Q294" s="7">
        <v>25.52</v>
      </c>
      <c r="R294" s="13">
        <v>11681</v>
      </c>
      <c r="S294">
        <v>304</v>
      </c>
      <c r="T294" t="s">
        <v>1520</v>
      </c>
      <c r="U294" t="s">
        <v>1522</v>
      </c>
      <c r="V294" s="13">
        <v>2202697</v>
      </c>
      <c r="W294" s="7">
        <f>(Agridata[[#This Row],[Profit_After_Storage_Loss]]/Agridata[[#This Row],[Total_Revenue]])*100</f>
        <v>74.087112751300822</v>
      </c>
      <c r="X294">
        <f>(1-Agridata[[#This Row],[Transport_Cost_NGN]]/(Agridata[[#This Row],[Input_Cost_NGN]]+Agridata[[#This Row],[Final_Profit_NGN]]))*100</f>
        <v>99.805814544761546</v>
      </c>
      <c r="Y294" s="13">
        <f>Agridata[[#This Row],[Final_Profit_NGN]]*Agridata[[#This Row],[Storage_Loss_%]]</f>
        <v>56212827.439999998</v>
      </c>
      <c r="Z294" s="13">
        <f>Agridata[[#This Row],[Final_Profit_NGN]] * (1-Agridata[[#This Row],[Storage_Loss_%]]/100)</f>
        <v>1640568.7256</v>
      </c>
      <c r="AA294" s="13">
        <f>Agridata[[#This Row],[Final_Profit_NGN]]+Agridata[[#This Row],[Input_Cost_NGN]]</f>
        <v>2214378</v>
      </c>
    </row>
    <row r="295" spans="1:27" x14ac:dyDescent="0.35">
      <c r="A295" t="s">
        <v>293</v>
      </c>
      <c r="B295" t="s">
        <v>1470</v>
      </c>
      <c r="C295" t="s">
        <v>1485</v>
      </c>
      <c r="D295">
        <v>2023</v>
      </c>
      <c r="E295" t="s">
        <v>1502</v>
      </c>
      <c r="F295" t="s">
        <v>1509</v>
      </c>
      <c r="G295">
        <v>1.68</v>
      </c>
      <c r="H295">
        <v>23902</v>
      </c>
      <c r="I295">
        <v>19097</v>
      </c>
      <c r="J295">
        <v>18.8</v>
      </c>
      <c r="K295" t="s">
        <v>1511</v>
      </c>
      <c r="L295">
        <v>1.28</v>
      </c>
      <c r="M295" t="s">
        <v>1516</v>
      </c>
      <c r="N295" s="13">
        <v>3125</v>
      </c>
      <c r="O295">
        <v>5</v>
      </c>
      <c r="P295" s="11">
        <f>Agridata[[#This Row],[Storage_Loss_%]]/100</f>
        <v>0.20100000000000001</v>
      </c>
      <c r="Q295" s="7">
        <v>20.100000000000001</v>
      </c>
      <c r="R295" s="13">
        <v>36279</v>
      </c>
      <c r="S295">
        <v>282</v>
      </c>
      <c r="T295" t="s">
        <v>1520</v>
      </c>
      <c r="U295" t="s">
        <v>1523</v>
      </c>
      <c r="V295" s="13">
        <v>5292097</v>
      </c>
      <c r="W295" s="7">
        <f>(Agridata[[#This Row],[Profit_After_Storage_Loss]]/Agridata[[#This Row],[Total_Revenue]])*100</f>
        <v>79.355989573558617</v>
      </c>
      <c r="X295">
        <f>(1-Agridata[[#This Row],[Transport_Cost_NGN]]/(Agridata[[#This Row],[Input_Cost_NGN]]+Agridata[[#This Row],[Final_Profit_NGN]]))*100</f>
        <v>99.941351736439017</v>
      </c>
      <c r="Y295" s="13">
        <f>Agridata[[#This Row],[Final_Profit_NGN]]*Agridata[[#This Row],[Storage_Loss_%]]</f>
        <v>106371149.7</v>
      </c>
      <c r="Z295" s="13">
        <f>Agridata[[#This Row],[Final_Profit_NGN]] * (1-Agridata[[#This Row],[Storage_Loss_%]]/100)</f>
        <v>4228385.5029999996</v>
      </c>
      <c r="AA295" s="13">
        <f>Agridata[[#This Row],[Final_Profit_NGN]]+Agridata[[#This Row],[Input_Cost_NGN]]</f>
        <v>5328376</v>
      </c>
    </row>
    <row r="296" spans="1:27" x14ac:dyDescent="0.35">
      <c r="A296" t="s">
        <v>294</v>
      </c>
      <c r="B296" t="s">
        <v>1472</v>
      </c>
      <c r="C296" t="s">
        <v>1488</v>
      </c>
      <c r="D296">
        <v>2021</v>
      </c>
      <c r="E296" t="s">
        <v>1501</v>
      </c>
      <c r="F296" t="s">
        <v>1506</v>
      </c>
      <c r="G296">
        <v>0.99</v>
      </c>
      <c r="H296">
        <v>3518</v>
      </c>
      <c r="I296">
        <v>2731</v>
      </c>
      <c r="J296">
        <v>78.3</v>
      </c>
      <c r="K296" t="s">
        <v>1512</v>
      </c>
      <c r="L296">
        <v>2.95</v>
      </c>
      <c r="M296" t="s">
        <v>1517</v>
      </c>
      <c r="N296" s="13">
        <v>19747</v>
      </c>
      <c r="O296">
        <v>14</v>
      </c>
      <c r="P296" s="11">
        <f>Agridata[[#This Row],[Storage_Loss_%]]/100</f>
        <v>0.2235</v>
      </c>
      <c r="Q296" s="7">
        <v>22.35</v>
      </c>
      <c r="R296" s="13">
        <v>21549</v>
      </c>
      <c r="S296">
        <v>310</v>
      </c>
      <c r="T296" t="s">
        <v>1521</v>
      </c>
      <c r="U296" t="s">
        <v>1522</v>
      </c>
      <c r="V296" s="13">
        <v>796848</v>
      </c>
      <c r="W296" s="7">
        <f>(Agridata[[#This Row],[Profit_After_Storage_Loss]]/Agridata[[#This Row],[Total_Revenue]])*100</f>
        <v>75.605417908423405</v>
      </c>
      <c r="X296">
        <f>(1-Agridata[[#This Row],[Transport_Cost_NGN]]/(Agridata[[#This Row],[Input_Cost_NGN]]+Agridata[[#This Row],[Final_Profit_NGN]]))*100</f>
        <v>97.587112367225188</v>
      </c>
      <c r="Y296" s="13">
        <f>Agridata[[#This Row],[Final_Profit_NGN]]*Agridata[[#This Row],[Storage_Loss_%]]</f>
        <v>17809552.800000001</v>
      </c>
      <c r="Z296" s="13">
        <f>Agridata[[#This Row],[Final_Profit_NGN]] * (1-Agridata[[#This Row],[Storage_Loss_%]]/100)</f>
        <v>618752.47199999995</v>
      </c>
      <c r="AA296" s="13">
        <f>Agridata[[#This Row],[Final_Profit_NGN]]+Agridata[[#This Row],[Input_Cost_NGN]]</f>
        <v>818397</v>
      </c>
    </row>
    <row r="297" spans="1:27" x14ac:dyDescent="0.35">
      <c r="A297" t="s">
        <v>295</v>
      </c>
      <c r="B297" t="s">
        <v>1471</v>
      </c>
      <c r="C297" t="s">
        <v>1477</v>
      </c>
      <c r="D297">
        <v>2023</v>
      </c>
      <c r="E297" t="s">
        <v>1501</v>
      </c>
      <c r="F297" t="s">
        <v>1505</v>
      </c>
      <c r="G297">
        <v>3.33</v>
      </c>
      <c r="H297">
        <v>32656</v>
      </c>
      <c r="I297">
        <v>28090</v>
      </c>
      <c r="J297">
        <v>3.1</v>
      </c>
      <c r="K297" t="s">
        <v>1511</v>
      </c>
      <c r="L297">
        <v>1.04</v>
      </c>
      <c r="M297" t="s">
        <v>1518</v>
      </c>
      <c r="N297" s="13">
        <v>371</v>
      </c>
      <c r="O297">
        <v>7</v>
      </c>
      <c r="P297" s="11">
        <f>Agridata[[#This Row],[Storage_Loss_%]]/100</f>
        <v>0.13980000000000001</v>
      </c>
      <c r="Q297" s="7">
        <v>13.98</v>
      </c>
      <c r="R297" s="13">
        <v>41305</v>
      </c>
      <c r="S297">
        <v>97</v>
      </c>
      <c r="T297" t="s">
        <v>1521</v>
      </c>
      <c r="U297" t="s">
        <v>1522</v>
      </c>
      <c r="V297" s="13">
        <v>2655807</v>
      </c>
      <c r="W297" s="7">
        <f>(Agridata[[#This Row],[Profit_After_Storage_Loss]]/Agridata[[#This Row],[Total_Revenue]])*100</f>
        <v>84.702644213514304</v>
      </c>
      <c r="X297">
        <f>(1-Agridata[[#This Row],[Transport_Cost_NGN]]/(Agridata[[#This Row],[Input_Cost_NGN]]+Agridata[[#This Row],[Final_Profit_NGN]]))*100</f>
        <v>99.986244546018114</v>
      </c>
      <c r="Y297" s="13">
        <f>Agridata[[#This Row],[Final_Profit_NGN]]*Agridata[[#This Row],[Storage_Loss_%]]</f>
        <v>37128181.859999999</v>
      </c>
      <c r="Z297" s="13">
        <f>Agridata[[#This Row],[Final_Profit_NGN]] * (1-Agridata[[#This Row],[Storage_Loss_%]]/100)</f>
        <v>2284525.1814000001</v>
      </c>
      <c r="AA297" s="13">
        <f>Agridata[[#This Row],[Final_Profit_NGN]]+Agridata[[#This Row],[Input_Cost_NGN]]</f>
        <v>2697112</v>
      </c>
    </row>
    <row r="298" spans="1:27" x14ac:dyDescent="0.35">
      <c r="A298" t="s">
        <v>296</v>
      </c>
      <c r="B298" t="s">
        <v>1471</v>
      </c>
      <c r="C298" t="s">
        <v>1477</v>
      </c>
      <c r="D298">
        <v>2021</v>
      </c>
      <c r="E298" t="s">
        <v>1501</v>
      </c>
      <c r="F298" t="s">
        <v>1503</v>
      </c>
      <c r="G298">
        <v>0.59</v>
      </c>
      <c r="H298">
        <v>6875</v>
      </c>
      <c r="I298">
        <v>4444</v>
      </c>
      <c r="J298">
        <v>19.7</v>
      </c>
      <c r="K298" t="s">
        <v>1511</v>
      </c>
      <c r="L298">
        <v>1.59</v>
      </c>
      <c r="M298" t="s">
        <v>1516</v>
      </c>
      <c r="N298" s="13">
        <v>2857</v>
      </c>
      <c r="O298">
        <v>30</v>
      </c>
      <c r="P298" s="11">
        <f>Agridata[[#This Row],[Storage_Loss_%]]/100</f>
        <v>0.35350000000000004</v>
      </c>
      <c r="Q298" s="7">
        <v>35.35</v>
      </c>
      <c r="R298" s="13">
        <v>11024</v>
      </c>
      <c r="S298">
        <v>300</v>
      </c>
      <c r="T298" t="s">
        <v>1520</v>
      </c>
      <c r="U298" t="s">
        <v>1522</v>
      </c>
      <c r="V298" s="13">
        <v>1305987</v>
      </c>
      <c r="W298" s="7">
        <f>(Agridata[[#This Row],[Profit_After_Storage_Loss]]/Agridata[[#This Row],[Total_Revenue]])*100</f>
        <v>64.108849166787522</v>
      </c>
      <c r="X298">
        <f>(1-Agridata[[#This Row],[Transport_Cost_NGN]]/(Agridata[[#This Row],[Input_Cost_NGN]]+Agridata[[#This Row],[Final_Profit_NGN]]))*100</f>
        <v>99.783069389701367</v>
      </c>
      <c r="Y298" s="13">
        <f>Agridata[[#This Row],[Final_Profit_NGN]]*Agridata[[#This Row],[Storage_Loss_%]]</f>
        <v>46166640.450000003</v>
      </c>
      <c r="Z298" s="13">
        <f>Agridata[[#This Row],[Final_Profit_NGN]] * (1-Agridata[[#This Row],[Storage_Loss_%]]/100)</f>
        <v>844320.59549999994</v>
      </c>
      <c r="AA298" s="13">
        <f>Agridata[[#This Row],[Final_Profit_NGN]]+Agridata[[#This Row],[Input_Cost_NGN]]</f>
        <v>1317011</v>
      </c>
    </row>
    <row r="299" spans="1:27" x14ac:dyDescent="0.35">
      <c r="A299" t="s">
        <v>297</v>
      </c>
      <c r="B299" t="s">
        <v>1472</v>
      </c>
      <c r="C299" t="s">
        <v>1478</v>
      </c>
      <c r="D299">
        <v>2023</v>
      </c>
      <c r="E299" t="s">
        <v>1501</v>
      </c>
      <c r="F299" t="s">
        <v>1505</v>
      </c>
      <c r="G299">
        <v>0.51</v>
      </c>
      <c r="H299">
        <v>4448</v>
      </c>
      <c r="I299">
        <v>3631</v>
      </c>
      <c r="J299">
        <v>45.6</v>
      </c>
      <c r="K299" t="s">
        <v>1512</v>
      </c>
      <c r="L299">
        <v>2.0099999999999998</v>
      </c>
      <c r="M299" t="s">
        <v>1518</v>
      </c>
      <c r="N299" s="13">
        <v>13148</v>
      </c>
      <c r="O299">
        <v>7</v>
      </c>
      <c r="P299" s="11">
        <f>Agridata[[#This Row],[Storage_Loss_%]]/100</f>
        <v>0.18350000000000002</v>
      </c>
      <c r="Q299" s="7">
        <v>18.350000000000001</v>
      </c>
      <c r="R299" s="13">
        <v>5082</v>
      </c>
      <c r="S299">
        <v>89</v>
      </c>
      <c r="T299" t="s">
        <v>1520</v>
      </c>
      <c r="U299" t="s">
        <v>1522</v>
      </c>
      <c r="V299" s="13">
        <v>301698</v>
      </c>
      <c r="W299" s="7">
        <f>(Agridata[[#This Row],[Profit_After_Storage_Loss]]/Agridata[[#This Row],[Total_Revenue]])*100</f>
        <v>80.297417367494617</v>
      </c>
      <c r="X299">
        <f>(1-Agridata[[#This Row],[Transport_Cost_NGN]]/(Agridata[[#This Row],[Input_Cost_NGN]]+Agridata[[#This Row],[Final_Profit_NGN]]))*100</f>
        <v>95.714192581002678</v>
      </c>
      <c r="Y299" s="13">
        <f>Agridata[[#This Row],[Final_Profit_NGN]]*Agridata[[#This Row],[Storage_Loss_%]]</f>
        <v>5536158.3000000007</v>
      </c>
      <c r="Z299" s="13">
        <f>Agridata[[#This Row],[Final_Profit_NGN]] * (1-Agridata[[#This Row],[Storage_Loss_%]]/100)</f>
        <v>246336.41699999999</v>
      </c>
      <c r="AA299" s="13">
        <f>Agridata[[#This Row],[Final_Profit_NGN]]+Agridata[[#This Row],[Input_Cost_NGN]]</f>
        <v>306780</v>
      </c>
    </row>
    <row r="300" spans="1:27" x14ac:dyDescent="0.35">
      <c r="A300" t="s">
        <v>298</v>
      </c>
      <c r="B300" t="s">
        <v>1471</v>
      </c>
      <c r="C300" t="s">
        <v>1486</v>
      </c>
      <c r="D300">
        <v>2021</v>
      </c>
      <c r="E300" t="s">
        <v>1502</v>
      </c>
      <c r="F300" t="s">
        <v>1503</v>
      </c>
      <c r="G300">
        <v>0.33</v>
      </c>
      <c r="H300">
        <v>1779</v>
      </c>
      <c r="I300">
        <v>1053</v>
      </c>
      <c r="J300">
        <v>19.3</v>
      </c>
      <c r="K300" t="s">
        <v>1512</v>
      </c>
      <c r="L300">
        <v>1.29</v>
      </c>
      <c r="M300" t="s">
        <v>1516</v>
      </c>
      <c r="N300" s="13">
        <v>4212</v>
      </c>
      <c r="O300">
        <v>30</v>
      </c>
      <c r="P300" s="11">
        <f>Agridata[[#This Row],[Storage_Loss_%]]/100</f>
        <v>0.40789999999999998</v>
      </c>
      <c r="Q300" s="7">
        <v>40.79</v>
      </c>
      <c r="R300" s="13">
        <v>5477</v>
      </c>
      <c r="S300">
        <v>296</v>
      </c>
      <c r="T300" t="s">
        <v>1519</v>
      </c>
      <c r="U300" t="s">
        <v>1522</v>
      </c>
      <c r="V300" s="13">
        <v>298883</v>
      </c>
      <c r="W300" s="7">
        <f>(Agridata[[#This Row],[Profit_After_Storage_Loss]]/Agridata[[#This Row],[Total_Revenue]])*100</f>
        <v>58.144507918254703</v>
      </c>
      <c r="X300">
        <f>(1-Agridata[[#This Row],[Transport_Cost_NGN]]/(Agridata[[#This Row],[Input_Cost_NGN]]+Agridata[[#This Row],[Final_Profit_NGN]]))*100</f>
        <v>98.616112498357211</v>
      </c>
      <c r="Y300" s="13">
        <f>Agridata[[#This Row],[Final_Profit_NGN]]*Agridata[[#This Row],[Storage_Loss_%]]</f>
        <v>12191437.57</v>
      </c>
      <c r="Z300" s="13">
        <f>Agridata[[#This Row],[Final_Profit_NGN]] * (1-Agridata[[#This Row],[Storage_Loss_%]]/100)</f>
        <v>176968.62430000002</v>
      </c>
      <c r="AA300" s="13">
        <f>Agridata[[#This Row],[Final_Profit_NGN]]+Agridata[[#This Row],[Input_Cost_NGN]]</f>
        <v>304360</v>
      </c>
    </row>
    <row r="301" spans="1:27" x14ac:dyDescent="0.35">
      <c r="A301" t="s">
        <v>299</v>
      </c>
      <c r="B301" t="s">
        <v>1472</v>
      </c>
      <c r="C301" t="s">
        <v>1489</v>
      </c>
      <c r="D301">
        <v>2022</v>
      </c>
      <c r="E301" t="s">
        <v>1501</v>
      </c>
      <c r="F301" t="s">
        <v>1507</v>
      </c>
      <c r="G301">
        <v>1.1100000000000001</v>
      </c>
      <c r="H301">
        <v>2751</v>
      </c>
      <c r="I301">
        <v>2423</v>
      </c>
      <c r="J301">
        <v>23</v>
      </c>
      <c r="K301" t="s">
        <v>1512</v>
      </c>
      <c r="L301">
        <v>1.46</v>
      </c>
      <c r="M301" t="s">
        <v>1517</v>
      </c>
      <c r="N301" s="13">
        <v>6606</v>
      </c>
      <c r="O301">
        <v>3</v>
      </c>
      <c r="P301" s="11">
        <f>Agridata[[#This Row],[Storage_Loss_%]]/100</f>
        <v>0.1192</v>
      </c>
      <c r="Q301" s="7">
        <v>11.92</v>
      </c>
      <c r="R301" s="13">
        <v>12492</v>
      </c>
      <c r="S301">
        <v>245</v>
      </c>
      <c r="T301" t="s">
        <v>1520</v>
      </c>
      <c r="U301" t="s">
        <v>1523</v>
      </c>
      <c r="V301" s="13">
        <v>568601</v>
      </c>
      <c r="W301" s="7">
        <f>(Agridata[[#This Row],[Profit_After_Storage_Loss]]/Agridata[[#This Row],[Total_Revenue]])*100</f>
        <v>86.186507288850493</v>
      </c>
      <c r="X301">
        <f>(1-Agridata[[#This Row],[Transport_Cost_NGN]]/(Agridata[[#This Row],[Input_Cost_NGN]]+Agridata[[#This Row],[Final_Profit_NGN]]))*100</f>
        <v>98.863176806466441</v>
      </c>
      <c r="Y301" s="13">
        <f>Agridata[[#This Row],[Final_Profit_NGN]]*Agridata[[#This Row],[Storage_Loss_%]]</f>
        <v>6777723.9199999999</v>
      </c>
      <c r="Z301" s="13">
        <f>Agridata[[#This Row],[Final_Profit_NGN]] * (1-Agridata[[#This Row],[Storage_Loss_%]]/100)</f>
        <v>500823.76079999999</v>
      </c>
      <c r="AA301" s="13">
        <f>Agridata[[#This Row],[Final_Profit_NGN]]+Agridata[[#This Row],[Input_Cost_NGN]]</f>
        <v>581093</v>
      </c>
    </row>
    <row r="302" spans="1:27" x14ac:dyDescent="0.35">
      <c r="A302" t="s">
        <v>300</v>
      </c>
      <c r="B302" t="s">
        <v>1471</v>
      </c>
      <c r="C302" t="s">
        <v>1500</v>
      </c>
      <c r="D302">
        <v>2022</v>
      </c>
      <c r="E302" t="s">
        <v>1501</v>
      </c>
      <c r="F302" t="s">
        <v>1505</v>
      </c>
      <c r="G302">
        <v>1.92</v>
      </c>
      <c r="H302">
        <v>18008</v>
      </c>
      <c r="I302">
        <v>13506</v>
      </c>
      <c r="J302">
        <v>14.3</v>
      </c>
      <c r="K302" t="s">
        <v>1513</v>
      </c>
      <c r="L302">
        <v>1.75</v>
      </c>
      <c r="M302" t="s">
        <v>1516</v>
      </c>
      <c r="N302" s="13">
        <v>482</v>
      </c>
      <c r="O302">
        <v>14</v>
      </c>
      <c r="P302" s="11">
        <f>Agridata[[#This Row],[Storage_Loss_%]]/100</f>
        <v>0.25</v>
      </c>
      <c r="Q302" s="7">
        <v>25</v>
      </c>
      <c r="R302" s="13">
        <v>19479</v>
      </c>
      <c r="S302">
        <v>96</v>
      </c>
      <c r="T302" t="s">
        <v>1520</v>
      </c>
      <c r="U302" t="s">
        <v>1522</v>
      </c>
      <c r="V302" s="13">
        <v>1263650</v>
      </c>
      <c r="W302" s="7">
        <f>(Agridata[[#This Row],[Profit_After_Storage_Loss]]/Agridata[[#This Row],[Total_Revenue]])*100</f>
        <v>73.861435600005919</v>
      </c>
      <c r="X302">
        <f>(1-Agridata[[#This Row],[Transport_Cost_NGN]]/(Agridata[[#This Row],[Input_Cost_NGN]]+Agridata[[#This Row],[Final_Profit_NGN]]))*100</f>
        <v>99.962435577404918</v>
      </c>
      <c r="Y302" s="13">
        <f>Agridata[[#This Row],[Final_Profit_NGN]]*Agridata[[#This Row],[Storage_Loss_%]]</f>
        <v>31591250</v>
      </c>
      <c r="Z302" s="13">
        <f>Agridata[[#This Row],[Final_Profit_NGN]] * (1-Agridata[[#This Row],[Storage_Loss_%]]/100)</f>
        <v>947737.5</v>
      </c>
      <c r="AA302" s="13">
        <f>Agridata[[#This Row],[Final_Profit_NGN]]+Agridata[[#This Row],[Input_Cost_NGN]]</f>
        <v>1283129</v>
      </c>
    </row>
    <row r="303" spans="1:27" x14ac:dyDescent="0.35">
      <c r="A303" t="s">
        <v>301</v>
      </c>
      <c r="B303" t="s">
        <v>1473</v>
      </c>
      <c r="C303" t="s">
        <v>1496</v>
      </c>
      <c r="D303">
        <v>2024</v>
      </c>
      <c r="E303" t="s">
        <v>1502</v>
      </c>
      <c r="F303" t="s">
        <v>1510</v>
      </c>
      <c r="G303">
        <v>1.29</v>
      </c>
      <c r="H303">
        <v>23934</v>
      </c>
      <c r="I303">
        <v>16741</v>
      </c>
      <c r="J303">
        <v>77.2</v>
      </c>
      <c r="K303" t="s">
        <v>1514</v>
      </c>
      <c r="L303">
        <v>4.24</v>
      </c>
      <c r="M303" t="s">
        <v>1517</v>
      </c>
      <c r="N303" s="13">
        <v>12120</v>
      </c>
      <c r="O303">
        <v>4</v>
      </c>
      <c r="P303" s="11">
        <f>Agridata[[#This Row],[Storage_Loss_%]]/100</f>
        <v>0.30049999999999999</v>
      </c>
      <c r="Q303" s="7">
        <v>30.05</v>
      </c>
      <c r="R303" s="13">
        <v>42450</v>
      </c>
      <c r="S303">
        <v>440</v>
      </c>
      <c r="T303" t="s">
        <v>1520</v>
      </c>
      <c r="U303" t="s">
        <v>1522</v>
      </c>
      <c r="V303" s="13">
        <v>7237810</v>
      </c>
      <c r="W303" s="7">
        <f>(Agridata[[#This Row],[Profit_After_Storage_Loss]]/Agridata[[#This Row],[Total_Revenue]])*100</f>
        <v>69.542133041951786</v>
      </c>
      <c r="X303">
        <f>(1-Agridata[[#This Row],[Transport_Cost_NGN]]/(Agridata[[#This Row],[Input_Cost_NGN]]+Agridata[[#This Row],[Final_Profit_NGN]]))*100</f>
        <v>99.833522429144011</v>
      </c>
      <c r="Y303" s="13">
        <f>Agridata[[#This Row],[Final_Profit_NGN]]*Agridata[[#This Row],[Storage_Loss_%]]</f>
        <v>217496190.5</v>
      </c>
      <c r="Z303" s="13">
        <f>Agridata[[#This Row],[Final_Profit_NGN]] * (1-Agridata[[#This Row],[Storage_Loss_%]]/100)</f>
        <v>5062848.0949999997</v>
      </c>
      <c r="AA303" s="13">
        <f>Agridata[[#This Row],[Final_Profit_NGN]]+Agridata[[#This Row],[Input_Cost_NGN]]</f>
        <v>7280260</v>
      </c>
    </row>
    <row r="304" spans="1:27" x14ac:dyDescent="0.35">
      <c r="A304" t="s">
        <v>198</v>
      </c>
      <c r="B304" t="s">
        <v>1471</v>
      </c>
      <c r="C304" t="s">
        <v>1500</v>
      </c>
      <c r="D304">
        <v>2025</v>
      </c>
      <c r="E304" t="s">
        <v>1501</v>
      </c>
      <c r="F304" t="s">
        <v>1504</v>
      </c>
      <c r="G304">
        <v>1.71</v>
      </c>
      <c r="H304">
        <v>18302</v>
      </c>
      <c r="I304">
        <v>14200</v>
      </c>
      <c r="J304">
        <v>18.600000000000001</v>
      </c>
      <c r="K304" t="s">
        <v>1512</v>
      </c>
      <c r="L304">
        <v>1.97</v>
      </c>
      <c r="M304" t="s">
        <v>1516</v>
      </c>
      <c r="N304" s="13">
        <v>3411</v>
      </c>
      <c r="O304">
        <v>3</v>
      </c>
      <c r="P304" s="11">
        <f>Agridata[[#This Row],[Storage_Loss_%]]/100</f>
        <v>0.22409999999999999</v>
      </c>
      <c r="Q304" s="7">
        <v>22.41</v>
      </c>
      <c r="R304" s="13">
        <v>27120</v>
      </c>
      <c r="S304">
        <v>263</v>
      </c>
      <c r="T304" t="s">
        <v>1520</v>
      </c>
      <c r="U304" t="s">
        <v>1522</v>
      </c>
      <c r="V304" s="13">
        <v>3666723</v>
      </c>
      <c r="W304" s="7">
        <f>(Agridata[[#This Row],[Profit_After_Storage_Loss]]/Agridata[[#This Row],[Total_Revenue]])*100</f>
        <v>77.020338322446307</v>
      </c>
      <c r="X304">
        <f>(1-Agridata[[#This Row],[Transport_Cost_NGN]]/(Agridata[[#This Row],[Input_Cost_NGN]]+Agridata[[#This Row],[Final_Profit_NGN]]))*100</f>
        <v>99.907657147312435</v>
      </c>
      <c r="Y304" s="13">
        <f>Agridata[[#This Row],[Final_Profit_NGN]]*Agridata[[#This Row],[Storage_Loss_%]]</f>
        <v>82171262.430000007</v>
      </c>
      <c r="Z304" s="13">
        <f>Agridata[[#This Row],[Final_Profit_NGN]] * (1-Agridata[[#This Row],[Storage_Loss_%]]/100)</f>
        <v>2845010.3757000002</v>
      </c>
      <c r="AA304" s="13">
        <f>Agridata[[#This Row],[Final_Profit_NGN]]+Agridata[[#This Row],[Input_Cost_NGN]]</f>
        <v>3693843</v>
      </c>
    </row>
    <row r="305" spans="1:27" x14ac:dyDescent="0.35">
      <c r="A305" t="s">
        <v>302</v>
      </c>
      <c r="B305" t="s">
        <v>1469</v>
      </c>
      <c r="C305" t="s">
        <v>1480</v>
      </c>
      <c r="D305">
        <v>2022</v>
      </c>
      <c r="E305" t="s">
        <v>1502</v>
      </c>
      <c r="F305" t="s">
        <v>1507</v>
      </c>
      <c r="G305">
        <v>5.01</v>
      </c>
      <c r="H305">
        <v>7560</v>
      </c>
      <c r="I305">
        <v>6507</v>
      </c>
      <c r="J305">
        <v>4.4000000000000004</v>
      </c>
      <c r="K305" t="s">
        <v>1511</v>
      </c>
      <c r="L305">
        <v>0.19</v>
      </c>
      <c r="M305" t="s">
        <v>1516</v>
      </c>
      <c r="N305" s="13">
        <v>467</v>
      </c>
      <c r="O305">
        <v>3</v>
      </c>
      <c r="P305" s="11">
        <f>Agridata[[#This Row],[Storage_Loss_%]]/100</f>
        <v>0.13919999999999999</v>
      </c>
      <c r="Q305" s="7">
        <v>13.92</v>
      </c>
      <c r="R305" s="13">
        <v>92188</v>
      </c>
      <c r="S305">
        <v>183</v>
      </c>
      <c r="T305" t="s">
        <v>1520</v>
      </c>
      <c r="U305" t="s">
        <v>1522</v>
      </c>
      <c r="V305" s="13">
        <v>1086219</v>
      </c>
      <c r="W305" s="7">
        <f>(Agridata[[#This Row],[Profit_After_Storage_Loss]]/Agridata[[#This Row],[Total_Revenue]])*100</f>
        <v>79.345872453235586</v>
      </c>
      <c r="X305">
        <f>(1-Agridata[[#This Row],[Transport_Cost_NGN]]/(Agridata[[#This Row],[Input_Cost_NGN]]+Agridata[[#This Row],[Final_Profit_NGN]]))*100</f>
        <v>99.960370228622196</v>
      </c>
      <c r="Y305" s="13">
        <f>Agridata[[#This Row],[Final_Profit_NGN]]*Agridata[[#This Row],[Storage_Loss_%]]</f>
        <v>15120168.48</v>
      </c>
      <c r="Z305" s="13">
        <f>Agridata[[#This Row],[Final_Profit_NGN]] * (1-Agridata[[#This Row],[Storage_Loss_%]]/100)</f>
        <v>935017.31519999995</v>
      </c>
      <c r="AA305" s="13">
        <f>Agridata[[#This Row],[Final_Profit_NGN]]+Agridata[[#This Row],[Input_Cost_NGN]]</f>
        <v>1178407</v>
      </c>
    </row>
    <row r="306" spans="1:27" x14ac:dyDescent="0.35">
      <c r="A306" t="s">
        <v>303</v>
      </c>
      <c r="B306" t="s">
        <v>1469</v>
      </c>
      <c r="C306" t="s">
        <v>1498</v>
      </c>
      <c r="D306">
        <v>2025</v>
      </c>
      <c r="E306" t="s">
        <v>1501</v>
      </c>
      <c r="F306" t="s">
        <v>1503</v>
      </c>
      <c r="G306">
        <v>1.1200000000000001</v>
      </c>
      <c r="H306">
        <v>10092</v>
      </c>
      <c r="I306">
        <v>8725</v>
      </c>
      <c r="J306">
        <v>35.6</v>
      </c>
      <c r="K306" t="s">
        <v>1511</v>
      </c>
      <c r="L306">
        <v>1.81</v>
      </c>
      <c r="M306" t="s">
        <v>1517</v>
      </c>
      <c r="N306" s="13">
        <v>4472</v>
      </c>
      <c r="O306">
        <v>7</v>
      </c>
      <c r="P306" s="11">
        <f>Agridata[[#This Row],[Storage_Loss_%]]/100</f>
        <v>0.13539999999999999</v>
      </c>
      <c r="Q306" s="7">
        <v>13.54</v>
      </c>
      <c r="R306" s="13">
        <v>16270</v>
      </c>
      <c r="S306">
        <v>265</v>
      </c>
      <c r="T306" t="s">
        <v>1521</v>
      </c>
      <c r="U306" t="s">
        <v>1522</v>
      </c>
      <c r="V306" s="13">
        <v>2268262</v>
      </c>
      <c r="W306" s="7">
        <f>(Agridata[[#This Row],[Profit_After_Storage_Loss]]/Agridata[[#This Row],[Total_Revenue]])*100</f>
        <v>85.844248414992663</v>
      </c>
      <c r="X306">
        <f>(1-Agridata[[#This Row],[Transport_Cost_NGN]]/(Agridata[[#This Row],[Input_Cost_NGN]]+Agridata[[#This Row],[Final_Profit_NGN]]))*100</f>
        <v>99.80424874766473</v>
      </c>
      <c r="Y306" s="13">
        <f>Agridata[[#This Row],[Final_Profit_NGN]]*Agridata[[#This Row],[Storage_Loss_%]]</f>
        <v>30712267.479999997</v>
      </c>
      <c r="Z306" s="13">
        <f>Agridata[[#This Row],[Final_Profit_NGN]] * (1-Agridata[[#This Row],[Storage_Loss_%]]/100)</f>
        <v>1961139.3252000001</v>
      </c>
      <c r="AA306" s="13">
        <f>Agridata[[#This Row],[Final_Profit_NGN]]+Agridata[[#This Row],[Input_Cost_NGN]]</f>
        <v>2284532</v>
      </c>
    </row>
    <row r="307" spans="1:27" x14ac:dyDescent="0.35">
      <c r="A307" t="s">
        <v>304</v>
      </c>
      <c r="B307" t="s">
        <v>1471</v>
      </c>
      <c r="C307" t="s">
        <v>1483</v>
      </c>
      <c r="D307">
        <v>2024</v>
      </c>
      <c r="E307" t="s">
        <v>1501</v>
      </c>
      <c r="F307" t="s">
        <v>1508</v>
      </c>
      <c r="G307">
        <v>3.63</v>
      </c>
      <c r="H307">
        <v>8141</v>
      </c>
      <c r="I307">
        <v>6599</v>
      </c>
      <c r="J307">
        <v>23.6</v>
      </c>
      <c r="K307" t="s">
        <v>1512</v>
      </c>
      <c r="L307">
        <v>1.35</v>
      </c>
      <c r="M307" t="s">
        <v>1516</v>
      </c>
      <c r="N307" s="13">
        <v>5115</v>
      </c>
      <c r="O307">
        <v>14</v>
      </c>
      <c r="P307" s="11">
        <f>Agridata[[#This Row],[Storage_Loss_%]]/100</f>
        <v>0.1893</v>
      </c>
      <c r="Q307" s="7">
        <v>18.93</v>
      </c>
      <c r="R307" s="13">
        <v>43763</v>
      </c>
      <c r="S307">
        <v>184</v>
      </c>
      <c r="T307" t="s">
        <v>1520</v>
      </c>
      <c r="U307" t="s">
        <v>1522</v>
      </c>
      <c r="V307" s="13">
        <v>1153196</v>
      </c>
      <c r="W307" s="7">
        <f>(Agridata[[#This Row],[Profit_After_Storage_Loss]]/Agridata[[#This Row],[Total_Revenue]])*100</f>
        <v>78.105933219099398</v>
      </c>
      <c r="X307">
        <f>(1-Agridata[[#This Row],[Transport_Cost_NGN]]/(Agridata[[#This Row],[Input_Cost_NGN]]+Agridata[[#This Row],[Final_Profit_NGN]]))*100</f>
        <v>99.572667067125948</v>
      </c>
      <c r="Y307" s="13">
        <f>Agridata[[#This Row],[Final_Profit_NGN]]*Agridata[[#This Row],[Storage_Loss_%]]</f>
        <v>21830000.280000001</v>
      </c>
      <c r="Z307" s="13">
        <f>Agridata[[#This Row],[Final_Profit_NGN]] * (1-Agridata[[#This Row],[Storage_Loss_%]]/100)</f>
        <v>934895.99719999998</v>
      </c>
      <c r="AA307" s="13">
        <f>Agridata[[#This Row],[Final_Profit_NGN]]+Agridata[[#This Row],[Input_Cost_NGN]]</f>
        <v>1196959</v>
      </c>
    </row>
    <row r="308" spans="1:27" x14ac:dyDescent="0.35">
      <c r="A308" t="s">
        <v>305</v>
      </c>
      <c r="B308" t="s">
        <v>1473</v>
      </c>
      <c r="C308" t="s">
        <v>1496</v>
      </c>
      <c r="D308">
        <v>2025</v>
      </c>
      <c r="E308" t="s">
        <v>1502</v>
      </c>
      <c r="F308" t="s">
        <v>1510</v>
      </c>
      <c r="G308">
        <v>3.63</v>
      </c>
      <c r="H308">
        <v>55143</v>
      </c>
      <c r="I308">
        <v>35396</v>
      </c>
      <c r="J308">
        <v>12.2</v>
      </c>
      <c r="K308" t="s">
        <v>1511</v>
      </c>
      <c r="L308">
        <v>1.0900000000000001</v>
      </c>
      <c r="M308" t="s">
        <v>1517</v>
      </c>
      <c r="N308" s="13">
        <v>1761</v>
      </c>
      <c r="O308">
        <v>7</v>
      </c>
      <c r="P308" s="11">
        <f>Agridata[[#This Row],[Storage_Loss_%]]/100</f>
        <v>0.35810000000000003</v>
      </c>
      <c r="Q308" s="7">
        <v>35.81</v>
      </c>
      <c r="R308" s="13">
        <v>79568</v>
      </c>
      <c r="S308">
        <v>403</v>
      </c>
      <c r="T308" t="s">
        <v>1521</v>
      </c>
      <c r="U308" t="s">
        <v>1522</v>
      </c>
      <c r="V308" s="13">
        <v>14040614</v>
      </c>
      <c r="W308" s="7">
        <f>(Agridata[[#This Row],[Profit_After_Storage_Loss]]/Agridata[[#This Row],[Total_Revenue]])*100</f>
        <v>63.828285829460263</v>
      </c>
      <c r="X308">
        <f>(1-Agridata[[#This Row],[Transport_Cost_NGN]]/(Agridata[[#This Row],[Input_Cost_NGN]]+Agridata[[#This Row],[Final_Profit_NGN]]))*100</f>
        <v>99.987528489363669</v>
      </c>
      <c r="Y308" s="13">
        <f>Agridata[[#This Row],[Final_Profit_NGN]]*Agridata[[#This Row],[Storage_Loss_%]]</f>
        <v>502794387.34000003</v>
      </c>
      <c r="Z308" s="13">
        <f>Agridata[[#This Row],[Final_Profit_NGN]] * (1-Agridata[[#This Row],[Storage_Loss_%]]/100)</f>
        <v>9012670.1265999991</v>
      </c>
      <c r="AA308" s="13">
        <f>Agridata[[#This Row],[Final_Profit_NGN]]+Agridata[[#This Row],[Input_Cost_NGN]]</f>
        <v>14120182</v>
      </c>
    </row>
    <row r="309" spans="1:27" x14ac:dyDescent="0.35">
      <c r="A309" t="s">
        <v>306</v>
      </c>
      <c r="B309" t="s">
        <v>1471</v>
      </c>
      <c r="C309" t="s">
        <v>1483</v>
      </c>
      <c r="D309">
        <v>2023</v>
      </c>
      <c r="E309" t="s">
        <v>1501</v>
      </c>
      <c r="F309" t="s">
        <v>1505</v>
      </c>
      <c r="G309">
        <v>0.37</v>
      </c>
      <c r="H309">
        <v>2606</v>
      </c>
      <c r="I309">
        <v>1042</v>
      </c>
      <c r="J309">
        <v>32.700000000000003</v>
      </c>
      <c r="K309" t="s">
        <v>1512</v>
      </c>
      <c r="L309">
        <v>1.27</v>
      </c>
      <c r="M309" t="s">
        <v>1516</v>
      </c>
      <c r="N309" s="13">
        <v>6678</v>
      </c>
      <c r="O309">
        <v>60</v>
      </c>
      <c r="P309" s="11">
        <f>Agridata[[#This Row],[Storage_Loss_%]]/100</f>
        <v>0.6</v>
      </c>
      <c r="Q309" s="7">
        <v>60</v>
      </c>
      <c r="R309" s="13">
        <v>3833</v>
      </c>
      <c r="S309">
        <v>80</v>
      </c>
      <c r="T309" t="s">
        <v>1520</v>
      </c>
      <c r="U309" t="s">
        <v>1523</v>
      </c>
      <c r="V309" s="13">
        <v>72016</v>
      </c>
      <c r="W309" s="7">
        <f>(Agridata[[#This Row],[Profit_After_Storage_Loss]]/Agridata[[#This Row],[Total_Revenue]])*100</f>
        <v>37.978615406926927</v>
      </c>
      <c r="X309">
        <f>(1-Agridata[[#This Row],[Transport_Cost_NGN]]/(Agridata[[#This Row],[Input_Cost_NGN]]+Agridata[[#This Row],[Final_Profit_NGN]]))*100</f>
        <v>91.195665071391844</v>
      </c>
      <c r="Y309" s="13">
        <f>Agridata[[#This Row],[Final_Profit_NGN]]*Agridata[[#This Row],[Storage_Loss_%]]</f>
        <v>4320960</v>
      </c>
      <c r="Z309" s="13">
        <f>Agridata[[#This Row],[Final_Profit_NGN]] * (1-Agridata[[#This Row],[Storage_Loss_%]]/100)</f>
        <v>28806.400000000001</v>
      </c>
      <c r="AA309" s="13">
        <f>Agridata[[#This Row],[Final_Profit_NGN]]+Agridata[[#This Row],[Input_Cost_NGN]]</f>
        <v>75849</v>
      </c>
    </row>
    <row r="310" spans="1:27" x14ac:dyDescent="0.35">
      <c r="A310" t="s">
        <v>307</v>
      </c>
      <c r="B310" t="s">
        <v>1469</v>
      </c>
      <c r="C310" t="s">
        <v>1481</v>
      </c>
      <c r="D310">
        <v>2024</v>
      </c>
      <c r="E310" t="s">
        <v>1501</v>
      </c>
      <c r="F310" t="s">
        <v>1507</v>
      </c>
      <c r="G310">
        <v>2.41</v>
      </c>
      <c r="H310">
        <v>4329</v>
      </c>
      <c r="I310">
        <v>3741</v>
      </c>
      <c r="J310">
        <v>33.799999999999997</v>
      </c>
      <c r="K310" t="s">
        <v>1511</v>
      </c>
      <c r="L310">
        <v>1.8</v>
      </c>
      <c r="M310" t="s">
        <v>1516</v>
      </c>
      <c r="N310" s="13">
        <v>4133</v>
      </c>
      <c r="O310">
        <v>7</v>
      </c>
      <c r="P310" s="11">
        <f>Agridata[[#This Row],[Storage_Loss_%]]/100</f>
        <v>0.13570000000000002</v>
      </c>
      <c r="Q310" s="7">
        <v>13.57</v>
      </c>
      <c r="R310" s="13">
        <v>30713</v>
      </c>
      <c r="S310">
        <v>232</v>
      </c>
      <c r="T310" t="s">
        <v>1520</v>
      </c>
      <c r="U310" t="s">
        <v>1522</v>
      </c>
      <c r="V310" s="13">
        <v>824387</v>
      </c>
      <c r="W310" s="7">
        <f>(Agridata[[#This Row],[Profit_After_Storage_Loss]]/Agridata[[#This Row],[Total_Revenue]])*100</f>
        <v>83.325655958367435</v>
      </c>
      <c r="X310">
        <f>(1-Agridata[[#This Row],[Transport_Cost_NGN]]/(Agridata[[#This Row],[Input_Cost_NGN]]+Agridata[[#This Row],[Final_Profit_NGN]]))*100</f>
        <v>99.516664717576901</v>
      </c>
      <c r="Y310" s="13">
        <f>Agridata[[#This Row],[Final_Profit_NGN]]*Agridata[[#This Row],[Storage_Loss_%]]</f>
        <v>11186931.59</v>
      </c>
      <c r="Z310" s="13">
        <f>Agridata[[#This Row],[Final_Profit_NGN]] * (1-Agridata[[#This Row],[Storage_Loss_%]]/100)</f>
        <v>712517.68409999995</v>
      </c>
      <c r="AA310" s="13">
        <f>Agridata[[#This Row],[Final_Profit_NGN]]+Agridata[[#This Row],[Input_Cost_NGN]]</f>
        <v>855100</v>
      </c>
    </row>
    <row r="311" spans="1:27" x14ac:dyDescent="0.35">
      <c r="A311" t="s">
        <v>308</v>
      </c>
      <c r="B311" t="s">
        <v>1472</v>
      </c>
      <c r="C311" t="s">
        <v>1489</v>
      </c>
      <c r="D311">
        <v>2024</v>
      </c>
      <c r="E311" t="s">
        <v>1502</v>
      </c>
      <c r="F311" t="s">
        <v>1503</v>
      </c>
      <c r="G311">
        <v>0.94</v>
      </c>
      <c r="H311">
        <v>9655</v>
      </c>
      <c r="I311">
        <v>5584</v>
      </c>
      <c r="J311">
        <v>23.9</v>
      </c>
      <c r="K311" t="s">
        <v>1511</v>
      </c>
      <c r="L311">
        <v>1.9</v>
      </c>
      <c r="M311" t="s">
        <v>1516</v>
      </c>
      <c r="N311" s="13">
        <v>3833</v>
      </c>
      <c r="O311">
        <v>30</v>
      </c>
      <c r="P311" s="11">
        <f>Agridata[[#This Row],[Storage_Loss_%]]/100</f>
        <v>0.42159999999999997</v>
      </c>
      <c r="Q311" s="7">
        <v>42.16</v>
      </c>
      <c r="R311" s="13">
        <v>9829</v>
      </c>
      <c r="S311">
        <v>286</v>
      </c>
      <c r="T311" t="s">
        <v>1521</v>
      </c>
      <c r="U311" t="s">
        <v>1523</v>
      </c>
      <c r="V311" s="13">
        <v>1567392</v>
      </c>
      <c r="W311" s="7">
        <f>(Agridata[[#This Row],[Profit_After_Storage_Loss]]/Agridata[[#This Row],[Total_Revenue]])*100</f>
        <v>57.479549967949964</v>
      </c>
      <c r="X311">
        <f>(1-Agridata[[#This Row],[Transport_Cost_NGN]]/(Agridata[[#This Row],[Input_Cost_NGN]]+Agridata[[#This Row],[Final_Profit_NGN]]))*100</f>
        <v>99.756977620764616</v>
      </c>
      <c r="Y311" s="13">
        <f>Agridata[[#This Row],[Final_Profit_NGN]]*Agridata[[#This Row],[Storage_Loss_%]]</f>
        <v>66081246.719999991</v>
      </c>
      <c r="Z311" s="13">
        <f>Agridata[[#This Row],[Final_Profit_NGN]] * (1-Agridata[[#This Row],[Storage_Loss_%]]/100)</f>
        <v>906579.53280000004</v>
      </c>
      <c r="AA311" s="13">
        <f>Agridata[[#This Row],[Final_Profit_NGN]]+Agridata[[#This Row],[Input_Cost_NGN]]</f>
        <v>1577221</v>
      </c>
    </row>
    <row r="312" spans="1:27" x14ac:dyDescent="0.35">
      <c r="A312" t="s">
        <v>309</v>
      </c>
      <c r="B312" t="s">
        <v>1473</v>
      </c>
      <c r="C312" t="s">
        <v>1493</v>
      </c>
      <c r="D312">
        <v>2024</v>
      </c>
      <c r="E312" t="s">
        <v>1502</v>
      </c>
      <c r="F312" t="s">
        <v>1506</v>
      </c>
      <c r="G312">
        <v>1.22</v>
      </c>
      <c r="H312">
        <v>2658</v>
      </c>
      <c r="I312">
        <v>2396</v>
      </c>
      <c r="J312">
        <v>13.3</v>
      </c>
      <c r="K312" t="s">
        <v>1514</v>
      </c>
      <c r="L312">
        <v>1.91</v>
      </c>
      <c r="M312" t="s">
        <v>1516</v>
      </c>
      <c r="N312" s="13">
        <v>2683</v>
      </c>
      <c r="O312">
        <v>1</v>
      </c>
      <c r="P312" s="11">
        <f>Agridata[[#This Row],[Storage_Loss_%]]/100</f>
        <v>9.820000000000001E-2</v>
      </c>
      <c r="Q312" s="7">
        <v>9.82</v>
      </c>
      <c r="R312" s="13">
        <v>32829</v>
      </c>
      <c r="S312">
        <v>411</v>
      </c>
      <c r="T312" t="s">
        <v>1520</v>
      </c>
      <c r="U312" t="s">
        <v>1522</v>
      </c>
      <c r="V312" s="13">
        <v>939397</v>
      </c>
      <c r="W312" s="7">
        <f>(Agridata[[#This Row],[Profit_After_Storage_Loss]]/Agridata[[#This Row],[Total_Revenue]])*100</f>
        <v>87.134906348935331</v>
      </c>
      <c r="X312">
        <f>(1-Agridata[[#This Row],[Transport_Cost_NGN]]/(Agridata[[#This Row],[Input_Cost_NGN]]+Agridata[[#This Row],[Final_Profit_NGN]]))*100</f>
        <v>99.72403535803403</v>
      </c>
      <c r="Y312" s="13">
        <f>Agridata[[#This Row],[Final_Profit_NGN]]*Agridata[[#This Row],[Storage_Loss_%]]</f>
        <v>9224878.540000001</v>
      </c>
      <c r="Z312" s="13">
        <f>Agridata[[#This Row],[Final_Profit_NGN]] * (1-Agridata[[#This Row],[Storage_Loss_%]]/100)</f>
        <v>847148.21459999995</v>
      </c>
      <c r="AA312" s="13">
        <f>Agridata[[#This Row],[Final_Profit_NGN]]+Agridata[[#This Row],[Input_Cost_NGN]]</f>
        <v>972226</v>
      </c>
    </row>
    <row r="313" spans="1:27" x14ac:dyDescent="0.35">
      <c r="A313" t="s">
        <v>310</v>
      </c>
      <c r="B313" t="s">
        <v>1473</v>
      </c>
      <c r="C313" t="s">
        <v>1496</v>
      </c>
      <c r="D313">
        <v>2024</v>
      </c>
      <c r="E313" t="s">
        <v>1502</v>
      </c>
      <c r="F313" t="s">
        <v>1503</v>
      </c>
      <c r="G313">
        <v>11.37</v>
      </c>
      <c r="H313">
        <v>115171</v>
      </c>
      <c r="I313">
        <v>90029</v>
      </c>
      <c r="J313">
        <v>18.5</v>
      </c>
      <c r="K313" t="s">
        <v>1513</v>
      </c>
      <c r="L313">
        <v>1.88</v>
      </c>
      <c r="M313" t="s">
        <v>1516</v>
      </c>
      <c r="N313" s="13">
        <v>727</v>
      </c>
      <c r="O313">
        <v>14</v>
      </c>
      <c r="P313" s="11">
        <f>Agridata[[#This Row],[Storage_Loss_%]]/100</f>
        <v>0.21829999999999999</v>
      </c>
      <c r="Q313" s="7">
        <v>21.83</v>
      </c>
      <c r="R313" s="13">
        <v>137010</v>
      </c>
      <c r="S313">
        <v>341</v>
      </c>
      <c r="T313" t="s">
        <v>1521</v>
      </c>
      <c r="U313" t="s">
        <v>1523</v>
      </c>
      <c r="V313" s="13">
        <v>30255154</v>
      </c>
      <c r="W313" s="7">
        <f>(Agridata[[#This Row],[Profit_After_Storage_Loss]]/Agridata[[#This Row],[Total_Revenue]])*100</f>
        <v>77.817604175207805</v>
      </c>
      <c r="X313">
        <f>(1-Agridata[[#This Row],[Transport_Cost_NGN]]/(Agridata[[#This Row],[Input_Cost_NGN]]+Agridata[[#This Row],[Final_Profit_NGN]]))*100</f>
        <v>99.997607936045625</v>
      </c>
      <c r="Y313" s="13">
        <f>Agridata[[#This Row],[Final_Profit_NGN]]*Agridata[[#This Row],[Storage_Loss_%]]</f>
        <v>660470011.81999993</v>
      </c>
      <c r="Z313" s="13">
        <f>Agridata[[#This Row],[Final_Profit_NGN]] * (1-Agridata[[#This Row],[Storage_Loss_%]]/100)</f>
        <v>23650453.881800003</v>
      </c>
      <c r="AA313" s="13">
        <f>Agridata[[#This Row],[Final_Profit_NGN]]+Agridata[[#This Row],[Input_Cost_NGN]]</f>
        <v>30392164</v>
      </c>
    </row>
    <row r="314" spans="1:27" x14ac:dyDescent="0.35">
      <c r="A314" t="s">
        <v>311</v>
      </c>
      <c r="B314" t="s">
        <v>1473</v>
      </c>
      <c r="C314" t="s">
        <v>1484</v>
      </c>
      <c r="D314">
        <v>2024</v>
      </c>
      <c r="E314" t="s">
        <v>1501</v>
      </c>
      <c r="F314" t="s">
        <v>1505</v>
      </c>
      <c r="G314">
        <v>2.77</v>
      </c>
      <c r="H314">
        <v>41821</v>
      </c>
      <c r="I314">
        <v>25523</v>
      </c>
      <c r="J314">
        <v>24.9</v>
      </c>
      <c r="K314" t="s">
        <v>1514</v>
      </c>
      <c r="L314">
        <v>1.24</v>
      </c>
      <c r="M314" t="s">
        <v>1516</v>
      </c>
      <c r="N314" s="13">
        <v>4369</v>
      </c>
      <c r="O314">
        <v>30</v>
      </c>
      <c r="P314" s="11">
        <f>Agridata[[#This Row],[Storage_Loss_%]]/100</f>
        <v>0.38969999999999999</v>
      </c>
      <c r="Q314" s="7">
        <v>38.97</v>
      </c>
      <c r="R314" s="13">
        <v>15524</v>
      </c>
      <c r="S314">
        <v>97</v>
      </c>
      <c r="T314" t="s">
        <v>1520</v>
      </c>
      <c r="U314" t="s">
        <v>1523</v>
      </c>
      <c r="V314" s="13">
        <v>2431081</v>
      </c>
      <c r="W314" s="7">
        <f>(Agridata[[#This Row],[Profit_After_Storage_Loss]]/Agridata[[#This Row],[Total_Revenue]])*100</f>
        <v>60.642757384212011</v>
      </c>
      <c r="X314">
        <f>(1-Agridata[[#This Row],[Transport_Cost_NGN]]/(Agridata[[#This Row],[Input_Cost_NGN]]+Agridata[[#This Row],[Final_Profit_NGN]]))*100</f>
        <v>99.821426016868273</v>
      </c>
      <c r="Y314" s="13">
        <f>Agridata[[#This Row],[Final_Profit_NGN]]*Agridata[[#This Row],[Storage_Loss_%]]</f>
        <v>94739226.569999993</v>
      </c>
      <c r="Z314" s="13">
        <f>Agridata[[#This Row],[Final_Profit_NGN]] * (1-Agridata[[#This Row],[Storage_Loss_%]]/100)</f>
        <v>1483688.7343000001</v>
      </c>
      <c r="AA314" s="13">
        <f>Agridata[[#This Row],[Final_Profit_NGN]]+Agridata[[#This Row],[Input_Cost_NGN]]</f>
        <v>2446605</v>
      </c>
    </row>
    <row r="315" spans="1:27" x14ac:dyDescent="0.35">
      <c r="A315" t="s">
        <v>312</v>
      </c>
      <c r="B315" t="s">
        <v>1470</v>
      </c>
      <c r="C315" t="s">
        <v>1499</v>
      </c>
      <c r="D315">
        <v>2021</v>
      </c>
      <c r="E315" t="s">
        <v>1502</v>
      </c>
      <c r="F315" t="s">
        <v>1508</v>
      </c>
      <c r="G315">
        <v>3.96</v>
      </c>
      <c r="H315">
        <v>3810</v>
      </c>
      <c r="I315">
        <v>3503</v>
      </c>
      <c r="J315">
        <v>2.5</v>
      </c>
      <c r="K315" t="s">
        <v>1513</v>
      </c>
      <c r="L315">
        <v>1.05</v>
      </c>
      <c r="M315" t="s">
        <v>1517</v>
      </c>
      <c r="N315" s="13">
        <v>200</v>
      </c>
      <c r="O315">
        <v>1</v>
      </c>
      <c r="P315" s="11">
        <f>Agridata[[#This Row],[Storage_Loss_%]]/100</f>
        <v>8.0399999999999985E-2</v>
      </c>
      <c r="Q315" s="7">
        <v>8.0399999999999991</v>
      </c>
      <c r="R315" s="13">
        <v>42927</v>
      </c>
      <c r="S315">
        <v>170</v>
      </c>
      <c r="T315" t="s">
        <v>1520</v>
      </c>
      <c r="U315" t="s">
        <v>1522</v>
      </c>
      <c r="V315" s="13">
        <v>546428</v>
      </c>
      <c r="W315" s="7">
        <f>(Agridata[[#This Row],[Profit_After_Storage_Loss]]/Agridata[[#This Row],[Total_Revenue]])*100</f>
        <v>85.261886095816621</v>
      </c>
      <c r="X315">
        <f>(1-Agridata[[#This Row],[Transport_Cost_NGN]]/(Agridata[[#This Row],[Input_Cost_NGN]]+Agridata[[#This Row],[Final_Profit_NGN]]))*100</f>
        <v>99.966064596041434</v>
      </c>
      <c r="Y315" s="13">
        <f>Agridata[[#This Row],[Final_Profit_NGN]]*Agridata[[#This Row],[Storage_Loss_%]]</f>
        <v>4393281.1199999992</v>
      </c>
      <c r="Z315" s="13">
        <f>Agridata[[#This Row],[Final_Profit_NGN]] * (1-Agridata[[#This Row],[Storage_Loss_%]]/100)</f>
        <v>502495.1888</v>
      </c>
      <c r="AA315" s="13">
        <f>Agridata[[#This Row],[Final_Profit_NGN]]+Agridata[[#This Row],[Input_Cost_NGN]]</f>
        <v>589355</v>
      </c>
    </row>
    <row r="316" spans="1:27" x14ac:dyDescent="0.35">
      <c r="A316" t="s">
        <v>282</v>
      </c>
      <c r="B316" t="s">
        <v>1470</v>
      </c>
      <c r="C316" t="s">
        <v>1490</v>
      </c>
      <c r="D316">
        <v>2024</v>
      </c>
      <c r="E316" t="s">
        <v>1502</v>
      </c>
      <c r="F316" t="s">
        <v>1508</v>
      </c>
      <c r="G316">
        <v>13.06</v>
      </c>
      <c r="H316">
        <v>13097</v>
      </c>
      <c r="I316">
        <v>7894</v>
      </c>
      <c r="J316">
        <v>29.3</v>
      </c>
      <c r="K316" t="s">
        <v>1511</v>
      </c>
      <c r="L316">
        <v>1.99</v>
      </c>
      <c r="M316" t="s">
        <v>1517</v>
      </c>
      <c r="N316" s="13">
        <v>5237</v>
      </c>
      <c r="O316">
        <v>30</v>
      </c>
      <c r="P316" s="11">
        <f>Agridata[[#This Row],[Storage_Loss_%]]/100</f>
        <v>0.3972</v>
      </c>
      <c r="Q316" s="7">
        <v>39.72</v>
      </c>
      <c r="R316" s="13">
        <v>101690</v>
      </c>
      <c r="S316">
        <v>220</v>
      </c>
      <c r="T316" t="s">
        <v>1520</v>
      </c>
      <c r="U316" t="s">
        <v>1523</v>
      </c>
      <c r="V316" s="13">
        <v>1612387</v>
      </c>
      <c r="W316" s="7">
        <f>(Agridata[[#This Row],[Profit_After_Storage_Loss]]/Agridata[[#This Row],[Total_Revenue]])*100</f>
        <v>56.703805231620287</v>
      </c>
      <c r="X316">
        <f>(1-Agridata[[#This Row],[Transport_Cost_NGN]]/(Agridata[[#This Row],[Input_Cost_NGN]]+Agridata[[#This Row],[Final_Profit_NGN]]))*100</f>
        <v>99.694471135194036</v>
      </c>
      <c r="Y316" s="13">
        <f>Agridata[[#This Row],[Final_Profit_NGN]]*Agridata[[#This Row],[Storage_Loss_%]]</f>
        <v>64044011.640000001</v>
      </c>
      <c r="Z316" s="13">
        <f>Agridata[[#This Row],[Final_Profit_NGN]] * (1-Agridata[[#This Row],[Storage_Loss_%]]/100)</f>
        <v>971946.88360000006</v>
      </c>
      <c r="AA316" s="13">
        <f>Agridata[[#This Row],[Final_Profit_NGN]]+Agridata[[#This Row],[Input_Cost_NGN]]</f>
        <v>1714077</v>
      </c>
    </row>
    <row r="317" spans="1:27" x14ac:dyDescent="0.35">
      <c r="A317" t="s">
        <v>313</v>
      </c>
      <c r="B317" t="s">
        <v>1470</v>
      </c>
      <c r="C317" t="s">
        <v>1499</v>
      </c>
      <c r="D317">
        <v>2023</v>
      </c>
      <c r="E317" t="s">
        <v>1502</v>
      </c>
      <c r="F317" t="s">
        <v>1503</v>
      </c>
      <c r="G317">
        <v>4.58</v>
      </c>
      <c r="H317">
        <v>39025</v>
      </c>
      <c r="I317">
        <v>23336</v>
      </c>
      <c r="J317">
        <v>7</v>
      </c>
      <c r="K317" t="s">
        <v>1515</v>
      </c>
      <c r="L317">
        <v>1.04</v>
      </c>
      <c r="M317" t="s">
        <v>1517</v>
      </c>
      <c r="N317" s="13">
        <v>1602</v>
      </c>
      <c r="O317">
        <v>30</v>
      </c>
      <c r="P317" s="11">
        <f>Agridata[[#This Row],[Storage_Loss_%]]/100</f>
        <v>0.40200000000000002</v>
      </c>
      <c r="Q317" s="7">
        <v>40.200000000000003</v>
      </c>
      <c r="R317" s="13">
        <v>74135</v>
      </c>
      <c r="S317">
        <v>388</v>
      </c>
      <c r="T317" t="s">
        <v>1520</v>
      </c>
      <c r="U317" t="s">
        <v>1523</v>
      </c>
      <c r="V317" s="13">
        <v>8888088</v>
      </c>
      <c r="W317" s="7">
        <f>(Agridata[[#This Row],[Profit_After_Storage_Loss]]/Agridata[[#This Row],[Total_Revenue]])*100</f>
        <v>59.305337793982581</v>
      </c>
      <c r="X317">
        <f>(1-Agridata[[#This Row],[Transport_Cost_NGN]]/(Agridata[[#This Row],[Input_Cost_NGN]]+Agridata[[#This Row],[Final_Profit_NGN]]))*100</f>
        <v>99.982124970556967</v>
      </c>
      <c r="Y317" s="13">
        <f>Agridata[[#This Row],[Final_Profit_NGN]]*Agridata[[#This Row],[Storage_Loss_%]]</f>
        <v>357301137.60000002</v>
      </c>
      <c r="Z317" s="13">
        <f>Agridata[[#This Row],[Final_Profit_NGN]] * (1-Agridata[[#This Row],[Storage_Loss_%]]/100)</f>
        <v>5315076.6239999998</v>
      </c>
      <c r="AA317" s="13">
        <f>Agridata[[#This Row],[Final_Profit_NGN]]+Agridata[[#This Row],[Input_Cost_NGN]]</f>
        <v>8962223</v>
      </c>
    </row>
    <row r="318" spans="1:27" x14ac:dyDescent="0.35">
      <c r="A318" t="s">
        <v>314</v>
      </c>
      <c r="B318" t="s">
        <v>1471</v>
      </c>
      <c r="C318" t="s">
        <v>1477</v>
      </c>
      <c r="D318">
        <v>2021</v>
      </c>
      <c r="E318" t="s">
        <v>1502</v>
      </c>
      <c r="F318" t="s">
        <v>1509</v>
      </c>
      <c r="G318">
        <v>3.56</v>
      </c>
      <c r="H318">
        <v>46671</v>
      </c>
      <c r="I318">
        <v>38732</v>
      </c>
      <c r="J318">
        <v>1.5</v>
      </c>
      <c r="K318" t="s">
        <v>1511</v>
      </c>
      <c r="L318">
        <v>0.39</v>
      </c>
      <c r="M318" t="s">
        <v>1518</v>
      </c>
      <c r="N318" s="13">
        <v>200</v>
      </c>
      <c r="O318">
        <v>1</v>
      </c>
      <c r="P318" s="11">
        <f>Agridata[[#This Row],[Storage_Loss_%]]/100</f>
        <v>0.17010000000000003</v>
      </c>
      <c r="Q318" s="7">
        <v>17.010000000000002</v>
      </c>
      <c r="R318" s="13">
        <v>68579</v>
      </c>
      <c r="S318">
        <v>257</v>
      </c>
      <c r="T318" t="s">
        <v>1520</v>
      </c>
      <c r="U318" t="s">
        <v>1523</v>
      </c>
      <c r="V318" s="13">
        <v>9785804</v>
      </c>
      <c r="W318" s="7">
        <f>(Agridata[[#This Row],[Profit_After_Storage_Loss]]/Agridata[[#This Row],[Total_Revenue]])*100</f>
        <v>82.412452810084616</v>
      </c>
      <c r="X318">
        <f>(1-Agridata[[#This Row],[Transport_Cost_NGN]]/(Agridata[[#This Row],[Input_Cost_NGN]]+Agridata[[#This Row],[Final_Profit_NGN]]))*100</f>
        <v>99.997970446247123</v>
      </c>
      <c r="Y318" s="13">
        <f>Agridata[[#This Row],[Final_Profit_NGN]]*Agridata[[#This Row],[Storage_Loss_%]]</f>
        <v>166456526.04000002</v>
      </c>
      <c r="Z318" s="13">
        <f>Agridata[[#This Row],[Final_Profit_NGN]] * (1-Agridata[[#This Row],[Storage_Loss_%]]/100)</f>
        <v>8121238.7396</v>
      </c>
      <c r="AA318" s="13">
        <f>Agridata[[#This Row],[Final_Profit_NGN]]+Agridata[[#This Row],[Input_Cost_NGN]]</f>
        <v>9854383</v>
      </c>
    </row>
    <row r="319" spans="1:27" x14ac:dyDescent="0.35">
      <c r="A319" t="s">
        <v>315</v>
      </c>
      <c r="B319" t="s">
        <v>1473</v>
      </c>
      <c r="C319" t="s">
        <v>1484</v>
      </c>
      <c r="D319">
        <v>2022</v>
      </c>
      <c r="E319" t="s">
        <v>1501</v>
      </c>
      <c r="F319" t="s">
        <v>1508</v>
      </c>
      <c r="G319">
        <v>1.45</v>
      </c>
      <c r="H319">
        <v>2236</v>
      </c>
      <c r="I319">
        <v>1901</v>
      </c>
      <c r="J319">
        <v>24.2</v>
      </c>
      <c r="K319" t="s">
        <v>1512</v>
      </c>
      <c r="L319">
        <v>1.74</v>
      </c>
      <c r="M319" t="s">
        <v>1517</v>
      </c>
      <c r="N319" s="13">
        <v>5450</v>
      </c>
      <c r="O319">
        <v>7</v>
      </c>
      <c r="P319" s="11">
        <f>Agridata[[#This Row],[Storage_Loss_%]]/100</f>
        <v>0.1497</v>
      </c>
      <c r="Q319" s="7">
        <v>14.97</v>
      </c>
      <c r="R319" s="13">
        <v>13084</v>
      </c>
      <c r="S319">
        <v>203</v>
      </c>
      <c r="T319" t="s">
        <v>1520</v>
      </c>
      <c r="U319" t="s">
        <v>1523</v>
      </c>
      <c r="V319" s="13">
        <v>363510</v>
      </c>
      <c r="W319" s="7">
        <f>(Agridata[[#This Row],[Profit_After_Storage_Loss]]/Agridata[[#This Row],[Total_Revenue]])*100</f>
        <v>82.075803916153745</v>
      </c>
      <c r="X319">
        <f>(1-Agridata[[#This Row],[Transport_Cost_NGN]]/(Agridata[[#This Row],[Input_Cost_NGN]]+Agridata[[#This Row],[Final_Profit_NGN]]))*100</f>
        <v>98.552818154298791</v>
      </c>
      <c r="Y319" s="13">
        <f>Agridata[[#This Row],[Final_Profit_NGN]]*Agridata[[#This Row],[Storage_Loss_%]]</f>
        <v>5441744.7000000002</v>
      </c>
      <c r="Z319" s="13">
        <f>Agridata[[#This Row],[Final_Profit_NGN]] * (1-Agridata[[#This Row],[Storage_Loss_%]]/100)</f>
        <v>309092.55300000001</v>
      </c>
      <c r="AA319" s="13">
        <f>Agridata[[#This Row],[Final_Profit_NGN]]+Agridata[[#This Row],[Input_Cost_NGN]]</f>
        <v>376594</v>
      </c>
    </row>
    <row r="320" spans="1:27" x14ac:dyDescent="0.35">
      <c r="A320" t="s">
        <v>316</v>
      </c>
      <c r="B320" t="s">
        <v>1471</v>
      </c>
      <c r="C320" t="s">
        <v>1477</v>
      </c>
      <c r="D320">
        <v>2023</v>
      </c>
      <c r="E320" t="s">
        <v>1501</v>
      </c>
      <c r="F320" t="s">
        <v>1503</v>
      </c>
      <c r="G320">
        <v>1.01</v>
      </c>
      <c r="H320">
        <v>11429</v>
      </c>
      <c r="I320">
        <v>10153</v>
      </c>
      <c r="J320">
        <v>9.3000000000000007</v>
      </c>
      <c r="K320" t="s">
        <v>1512</v>
      </c>
      <c r="L320">
        <v>0.76</v>
      </c>
      <c r="M320" t="s">
        <v>1516</v>
      </c>
      <c r="N320" s="13">
        <v>1868</v>
      </c>
      <c r="O320">
        <v>3</v>
      </c>
      <c r="P320" s="11">
        <f>Agridata[[#This Row],[Storage_Loss_%]]/100</f>
        <v>0.1116</v>
      </c>
      <c r="Q320" s="7">
        <v>11.16</v>
      </c>
      <c r="R320" s="13">
        <v>16140</v>
      </c>
      <c r="S320">
        <v>256</v>
      </c>
      <c r="T320" t="s">
        <v>1520</v>
      </c>
      <c r="U320" t="s">
        <v>1522</v>
      </c>
      <c r="V320" s="13">
        <v>2555169</v>
      </c>
      <c r="W320" s="7">
        <f>(Agridata[[#This Row],[Profit_After_Storage_Loss]]/Agridata[[#This Row],[Total_Revenue]])*100</f>
        <v>88.282355002840958</v>
      </c>
      <c r="X320">
        <f>(1-Agridata[[#This Row],[Transport_Cost_NGN]]/(Agridata[[#This Row],[Input_Cost_NGN]]+Agridata[[#This Row],[Final_Profit_NGN]]))*100</f>
        <v>99.9273521774318</v>
      </c>
      <c r="Y320" s="13">
        <f>Agridata[[#This Row],[Final_Profit_NGN]]*Agridata[[#This Row],[Storage_Loss_%]]</f>
        <v>28515686.039999999</v>
      </c>
      <c r="Z320" s="13">
        <f>Agridata[[#This Row],[Final_Profit_NGN]] * (1-Agridata[[#This Row],[Storage_Loss_%]]/100)</f>
        <v>2270012.1395999999</v>
      </c>
      <c r="AA320" s="13">
        <f>Agridata[[#This Row],[Final_Profit_NGN]]+Agridata[[#This Row],[Input_Cost_NGN]]</f>
        <v>2571309</v>
      </c>
    </row>
    <row r="321" spans="1:27" x14ac:dyDescent="0.35">
      <c r="A321" t="s">
        <v>317</v>
      </c>
      <c r="B321" t="s">
        <v>1471</v>
      </c>
      <c r="C321" t="s">
        <v>1477</v>
      </c>
      <c r="D321">
        <v>2025</v>
      </c>
      <c r="E321" t="s">
        <v>1501</v>
      </c>
      <c r="F321" t="s">
        <v>1505</v>
      </c>
      <c r="G321">
        <v>4.13</v>
      </c>
      <c r="H321">
        <v>36674</v>
      </c>
      <c r="I321">
        <v>29335</v>
      </c>
      <c r="J321">
        <v>39.9</v>
      </c>
      <c r="K321" t="s">
        <v>1512</v>
      </c>
      <c r="L321">
        <v>2.02</v>
      </c>
      <c r="M321" t="s">
        <v>1516</v>
      </c>
      <c r="N321" s="13">
        <v>8091</v>
      </c>
      <c r="O321">
        <v>7</v>
      </c>
      <c r="P321" s="11">
        <f>Agridata[[#This Row],[Storage_Loss_%]]/100</f>
        <v>0.20010000000000003</v>
      </c>
      <c r="Q321" s="7">
        <v>20.010000000000002</v>
      </c>
      <c r="R321" s="13">
        <v>46854</v>
      </c>
      <c r="S321">
        <v>112</v>
      </c>
      <c r="T321" t="s">
        <v>1520</v>
      </c>
      <c r="U321" t="s">
        <v>1523</v>
      </c>
      <c r="V321" s="13">
        <v>3197720</v>
      </c>
      <c r="W321" s="7">
        <f>(Agridata[[#This Row],[Profit_After_Storage_Loss]]/Agridata[[#This Row],[Total_Revenue]])*100</f>
        <v>78.834886428850126</v>
      </c>
      <c r="X321">
        <f>(1-Agridata[[#This Row],[Transport_Cost_NGN]]/(Agridata[[#This Row],[Input_Cost_NGN]]+Agridata[[#This Row],[Final_Profit_NGN]]))*100</f>
        <v>99.750629820740727</v>
      </c>
      <c r="Y321" s="13">
        <f>Agridata[[#This Row],[Final_Profit_NGN]]*Agridata[[#This Row],[Storage_Loss_%]]</f>
        <v>63986377.200000003</v>
      </c>
      <c r="Z321" s="13">
        <f>Agridata[[#This Row],[Final_Profit_NGN]] * (1-Agridata[[#This Row],[Storage_Loss_%]]/100)</f>
        <v>2557856.2279999997</v>
      </c>
      <c r="AA321" s="13">
        <f>Agridata[[#This Row],[Final_Profit_NGN]]+Agridata[[#This Row],[Input_Cost_NGN]]</f>
        <v>3244574</v>
      </c>
    </row>
    <row r="322" spans="1:27" x14ac:dyDescent="0.35">
      <c r="A322" t="s">
        <v>318</v>
      </c>
      <c r="B322" t="s">
        <v>1471</v>
      </c>
      <c r="C322" t="s">
        <v>1492</v>
      </c>
      <c r="D322">
        <v>2021</v>
      </c>
      <c r="E322" t="s">
        <v>1501</v>
      </c>
      <c r="F322" t="s">
        <v>1505</v>
      </c>
      <c r="G322">
        <v>0.83</v>
      </c>
      <c r="H322">
        <v>11744</v>
      </c>
      <c r="I322">
        <v>9495</v>
      </c>
      <c r="J322">
        <v>16</v>
      </c>
      <c r="K322" t="s">
        <v>1515</v>
      </c>
      <c r="L322">
        <v>1.75</v>
      </c>
      <c r="M322" t="s">
        <v>1518</v>
      </c>
      <c r="N322" s="13">
        <v>2366</v>
      </c>
      <c r="O322">
        <v>14</v>
      </c>
      <c r="P322" s="11">
        <f>Agridata[[#This Row],[Storage_Loss_%]]/100</f>
        <v>0.19149999999999998</v>
      </c>
      <c r="Q322" s="7">
        <v>19.149999999999999</v>
      </c>
      <c r="R322" s="13">
        <v>10360</v>
      </c>
      <c r="S322">
        <v>85</v>
      </c>
      <c r="T322" t="s">
        <v>1520</v>
      </c>
      <c r="U322" t="s">
        <v>1522</v>
      </c>
      <c r="V322" s="13">
        <v>786279</v>
      </c>
      <c r="W322" s="7">
        <f>(Agridata[[#This Row],[Profit_After_Storage_Loss]]/Agridata[[#This Row],[Total_Revenue]])*100</f>
        <v>79.798575201565569</v>
      </c>
      <c r="X322">
        <f>(1-Agridata[[#This Row],[Transport_Cost_NGN]]/(Agridata[[#This Row],[Input_Cost_NGN]]+Agridata[[#This Row],[Final_Profit_NGN]]))*100</f>
        <v>99.703002238153033</v>
      </c>
      <c r="Y322" s="13">
        <f>Agridata[[#This Row],[Final_Profit_NGN]]*Agridata[[#This Row],[Storage_Loss_%]]</f>
        <v>15057242.85</v>
      </c>
      <c r="Z322" s="13">
        <f>Agridata[[#This Row],[Final_Profit_NGN]] * (1-Agridata[[#This Row],[Storage_Loss_%]]/100)</f>
        <v>635706.57149999996</v>
      </c>
      <c r="AA322" s="13">
        <f>Agridata[[#This Row],[Final_Profit_NGN]]+Agridata[[#This Row],[Input_Cost_NGN]]</f>
        <v>796639</v>
      </c>
    </row>
    <row r="323" spans="1:27" x14ac:dyDescent="0.35">
      <c r="A323" t="s">
        <v>319</v>
      </c>
      <c r="B323" t="s">
        <v>1470</v>
      </c>
      <c r="C323" t="s">
        <v>1495</v>
      </c>
      <c r="D323">
        <v>2024</v>
      </c>
      <c r="E323" t="s">
        <v>1501</v>
      </c>
      <c r="F323" t="s">
        <v>1510</v>
      </c>
      <c r="G323">
        <v>0.94</v>
      </c>
      <c r="H323">
        <v>21494</v>
      </c>
      <c r="I323">
        <v>14953</v>
      </c>
      <c r="J323">
        <v>21.7</v>
      </c>
      <c r="K323" t="s">
        <v>1513</v>
      </c>
      <c r="L323">
        <v>1.86</v>
      </c>
      <c r="M323" t="s">
        <v>1516</v>
      </c>
      <c r="N323" s="13">
        <v>976</v>
      </c>
      <c r="O323">
        <v>7</v>
      </c>
      <c r="P323" s="11">
        <f>Agridata[[#This Row],[Storage_Loss_%]]/100</f>
        <v>0.30430000000000001</v>
      </c>
      <c r="Q323" s="7">
        <v>30.43</v>
      </c>
      <c r="R323" s="13">
        <v>31274</v>
      </c>
      <c r="S323">
        <v>372</v>
      </c>
      <c r="T323" t="s">
        <v>1520</v>
      </c>
      <c r="U323" t="s">
        <v>1523</v>
      </c>
      <c r="V323" s="13">
        <v>5474641</v>
      </c>
      <c r="W323" s="7">
        <f>(Agridata[[#This Row],[Profit_After_Storage_Loss]]/Agridata[[#This Row],[Total_Revenue]])*100</f>
        <v>69.17483731041979</v>
      </c>
      <c r="X323">
        <f>(1-Agridata[[#This Row],[Transport_Cost_NGN]]/(Agridata[[#This Row],[Input_Cost_NGN]]+Agridata[[#This Row],[Final_Profit_NGN]]))*100</f>
        <v>99.982273609381906</v>
      </c>
      <c r="Y323" s="13">
        <f>Agridata[[#This Row],[Final_Profit_NGN]]*Agridata[[#This Row],[Storage_Loss_%]]</f>
        <v>166593325.63</v>
      </c>
      <c r="Z323" s="13">
        <f>Agridata[[#This Row],[Final_Profit_NGN]] * (1-Agridata[[#This Row],[Storage_Loss_%]]/100)</f>
        <v>3808707.7437</v>
      </c>
      <c r="AA323" s="13">
        <f>Agridata[[#This Row],[Final_Profit_NGN]]+Agridata[[#This Row],[Input_Cost_NGN]]</f>
        <v>5505915</v>
      </c>
    </row>
    <row r="324" spans="1:27" x14ac:dyDescent="0.35">
      <c r="A324" t="s">
        <v>320</v>
      </c>
      <c r="B324" t="s">
        <v>1470</v>
      </c>
      <c r="C324" t="s">
        <v>1476</v>
      </c>
      <c r="D324">
        <v>2023</v>
      </c>
      <c r="E324" t="s">
        <v>1502</v>
      </c>
      <c r="F324" t="s">
        <v>1506</v>
      </c>
      <c r="G324">
        <v>0.52</v>
      </c>
      <c r="H324">
        <v>1362</v>
      </c>
      <c r="I324">
        <v>1073</v>
      </c>
      <c r="J324">
        <v>33</v>
      </c>
      <c r="K324" t="s">
        <v>1513</v>
      </c>
      <c r="L324">
        <v>1.99</v>
      </c>
      <c r="M324" t="s">
        <v>1516</v>
      </c>
      <c r="N324" s="13">
        <v>1563</v>
      </c>
      <c r="O324">
        <v>14</v>
      </c>
      <c r="P324" s="11">
        <f>Agridata[[#This Row],[Storage_Loss_%]]/100</f>
        <v>0.21190000000000001</v>
      </c>
      <c r="Q324" s="7">
        <v>21.19</v>
      </c>
      <c r="R324" s="13">
        <v>16429</v>
      </c>
      <c r="S324">
        <v>409</v>
      </c>
      <c r="T324" t="s">
        <v>1521</v>
      </c>
      <c r="U324" t="s">
        <v>1522</v>
      </c>
      <c r="V324" s="13">
        <v>416477</v>
      </c>
      <c r="W324" s="7">
        <f>(Agridata[[#This Row],[Profit_After_Storage_Loss]]/Agridata[[#This Row],[Total_Revenue]])*100</f>
        <v>75.819120940804709</v>
      </c>
      <c r="X324">
        <f>(1-Agridata[[#This Row],[Transport_Cost_NGN]]/(Agridata[[#This Row],[Input_Cost_NGN]]+Agridata[[#This Row],[Final_Profit_NGN]]))*100</f>
        <v>99.638951643081867</v>
      </c>
      <c r="Y324" s="13">
        <f>Agridata[[#This Row],[Final_Profit_NGN]]*Agridata[[#This Row],[Storage_Loss_%]]</f>
        <v>8825147.6300000008</v>
      </c>
      <c r="Z324" s="13">
        <f>Agridata[[#This Row],[Final_Profit_NGN]] * (1-Agridata[[#This Row],[Storage_Loss_%]]/100)</f>
        <v>328225.52370000002</v>
      </c>
      <c r="AA324" s="13">
        <f>Agridata[[#This Row],[Final_Profit_NGN]]+Agridata[[#This Row],[Input_Cost_NGN]]</f>
        <v>432906</v>
      </c>
    </row>
    <row r="325" spans="1:27" x14ac:dyDescent="0.35">
      <c r="A325" t="s">
        <v>321</v>
      </c>
      <c r="B325" t="s">
        <v>1472</v>
      </c>
      <c r="C325" t="s">
        <v>1478</v>
      </c>
      <c r="D325">
        <v>2022</v>
      </c>
      <c r="E325" t="s">
        <v>1502</v>
      </c>
      <c r="F325" t="s">
        <v>1507</v>
      </c>
      <c r="G325">
        <v>3.02</v>
      </c>
      <c r="H325">
        <v>5996</v>
      </c>
      <c r="I325">
        <v>5229</v>
      </c>
      <c r="J325">
        <v>2.8</v>
      </c>
      <c r="K325" t="s">
        <v>1512</v>
      </c>
      <c r="L325">
        <v>0.59</v>
      </c>
      <c r="M325" t="s">
        <v>1516</v>
      </c>
      <c r="N325" s="13">
        <v>670</v>
      </c>
      <c r="O325">
        <v>7</v>
      </c>
      <c r="P325" s="11">
        <f>Agridata[[#This Row],[Storage_Loss_%]]/100</f>
        <v>0.12789999999999999</v>
      </c>
      <c r="Q325" s="7">
        <v>12.79</v>
      </c>
      <c r="R325" s="13">
        <v>45144</v>
      </c>
      <c r="S325">
        <v>211</v>
      </c>
      <c r="T325" t="s">
        <v>1521</v>
      </c>
      <c r="U325" t="s">
        <v>1522</v>
      </c>
      <c r="V325" s="13">
        <v>1046472</v>
      </c>
      <c r="W325" s="7">
        <f>(Agridata[[#This Row],[Profit_After_Storage_Loss]]/Agridata[[#This Row],[Total_Revenue]])*100</f>
        <v>83.603412848474193</v>
      </c>
      <c r="X325">
        <f>(1-Agridata[[#This Row],[Transport_Cost_NGN]]/(Agridata[[#This Row],[Input_Cost_NGN]]+Agridata[[#This Row],[Final_Profit_NGN]]))*100</f>
        <v>99.938623105560936</v>
      </c>
      <c r="Y325" s="13">
        <f>Agridata[[#This Row],[Final_Profit_NGN]]*Agridata[[#This Row],[Storage_Loss_%]]</f>
        <v>13384376.879999999</v>
      </c>
      <c r="Z325" s="13">
        <f>Agridata[[#This Row],[Final_Profit_NGN]] * (1-Agridata[[#This Row],[Storage_Loss_%]]/100)</f>
        <v>912628.23120000004</v>
      </c>
      <c r="AA325" s="13">
        <f>Agridata[[#This Row],[Final_Profit_NGN]]+Agridata[[#This Row],[Input_Cost_NGN]]</f>
        <v>1091616</v>
      </c>
    </row>
    <row r="326" spans="1:27" x14ac:dyDescent="0.35">
      <c r="A326" t="s">
        <v>177</v>
      </c>
      <c r="B326" t="s">
        <v>1471</v>
      </c>
      <c r="C326" t="s">
        <v>1486</v>
      </c>
      <c r="D326">
        <v>2025</v>
      </c>
      <c r="E326" t="s">
        <v>1501</v>
      </c>
      <c r="F326" t="s">
        <v>1505</v>
      </c>
      <c r="G326">
        <v>0.2</v>
      </c>
      <c r="H326">
        <v>2769</v>
      </c>
      <c r="I326">
        <v>1613</v>
      </c>
      <c r="J326">
        <v>13.2</v>
      </c>
      <c r="K326" t="s">
        <v>1511</v>
      </c>
      <c r="L326">
        <v>1.45</v>
      </c>
      <c r="M326" t="s">
        <v>1516</v>
      </c>
      <c r="N326" s="13">
        <v>1454</v>
      </c>
      <c r="O326">
        <v>30</v>
      </c>
      <c r="P326" s="11">
        <f>Agridata[[#This Row],[Storage_Loss_%]]/100</f>
        <v>0.41720000000000002</v>
      </c>
      <c r="Q326" s="7">
        <v>41.72</v>
      </c>
      <c r="R326" s="13">
        <v>1779</v>
      </c>
      <c r="S326">
        <v>87</v>
      </c>
      <c r="T326" t="s">
        <v>1520</v>
      </c>
      <c r="U326" t="s">
        <v>1522</v>
      </c>
      <c r="V326" s="13">
        <v>135695</v>
      </c>
      <c r="W326" s="7">
        <f>(Agridata[[#This Row],[Profit_After_Storage_Loss]]/Agridata[[#This Row],[Total_Revenue]])*100</f>
        <v>57.525820155083871</v>
      </c>
      <c r="X326">
        <f>(1-Agridata[[#This Row],[Transport_Cost_NGN]]/(Agridata[[#This Row],[Input_Cost_NGN]]+Agridata[[#This Row],[Final_Profit_NGN]]))*100</f>
        <v>98.942345461687296</v>
      </c>
      <c r="Y326" s="13">
        <f>Agridata[[#This Row],[Final_Profit_NGN]]*Agridata[[#This Row],[Storage_Loss_%]]</f>
        <v>5661195.3999999994</v>
      </c>
      <c r="Z326" s="13">
        <f>Agridata[[#This Row],[Final_Profit_NGN]] * (1-Agridata[[#This Row],[Storage_Loss_%]]/100)</f>
        <v>79083.046000000002</v>
      </c>
      <c r="AA326" s="13">
        <f>Agridata[[#This Row],[Final_Profit_NGN]]+Agridata[[#This Row],[Input_Cost_NGN]]</f>
        <v>137474</v>
      </c>
    </row>
    <row r="327" spans="1:27" x14ac:dyDescent="0.35">
      <c r="A327" t="s">
        <v>322</v>
      </c>
      <c r="B327" t="s">
        <v>1470</v>
      </c>
      <c r="C327" t="s">
        <v>1475</v>
      </c>
      <c r="D327">
        <v>2024</v>
      </c>
      <c r="E327" t="s">
        <v>1502</v>
      </c>
      <c r="F327" t="s">
        <v>1505</v>
      </c>
      <c r="G327">
        <v>1.34</v>
      </c>
      <c r="H327">
        <v>17749</v>
      </c>
      <c r="I327">
        <v>10306</v>
      </c>
      <c r="J327">
        <v>6</v>
      </c>
      <c r="K327" t="s">
        <v>1512</v>
      </c>
      <c r="L327">
        <v>0.46</v>
      </c>
      <c r="M327" t="s">
        <v>1516</v>
      </c>
      <c r="N327" s="13">
        <v>1512</v>
      </c>
      <c r="O327">
        <v>30</v>
      </c>
      <c r="P327" s="11">
        <f>Agridata[[#This Row],[Storage_Loss_%]]/100</f>
        <v>0.41930000000000001</v>
      </c>
      <c r="Q327" s="7">
        <v>41.93</v>
      </c>
      <c r="R327" s="13">
        <v>7742</v>
      </c>
      <c r="S327">
        <v>96</v>
      </c>
      <c r="T327" t="s">
        <v>1520</v>
      </c>
      <c r="U327" t="s">
        <v>1523</v>
      </c>
      <c r="V327" s="13">
        <v>970229</v>
      </c>
      <c r="W327" s="7">
        <f>(Agridata[[#This Row],[Profit_After_Storage_Loss]]/Agridata[[#This Row],[Total_Revenue]])*100</f>
        <v>57.610295223477991</v>
      </c>
      <c r="X327">
        <f>(1-Agridata[[#This Row],[Transport_Cost_NGN]]/(Agridata[[#This Row],[Input_Cost_NGN]]+Agridata[[#This Row],[Final_Profit_NGN]]))*100</f>
        <v>99.845394188580244</v>
      </c>
      <c r="Y327" s="13">
        <f>Agridata[[#This Row],[Final_Profit_NGN]]*Agridata[[#This Row],[Storage_Loss_%]]</f>
        <v>40681701.969999999</v>
      </c>
      <c r="Z327" s="13">
        <f>Agridata[[#This Row],[Final_Profit_NGN]] * (1-Agridata[[#This Row],[Storage_Loss_%]]/100)</f>
        <v>563411.98029999994</v>
      </c>
      <c r="AA327" s="13">
        <f>Agridata[[#This Row],[Final_Profit_NGN]]+Agridata[[#This Row],[Input_Cost_NGN]]</f>
        <v>977971</v>
      </c>
    </row>
    <row r="328" spans="1:27" x14ac:dyDescent="0.35">
      <c r="A328" t="s">
        <v>214</v>
      </c>
      <c r="B328" t="s">
        <v>1471</v>
      </c>
      <c r="C328" t="s">
        <v>1483</v>
      </c>
      <c r="D328">
        <v>2024</v>
      </c>
      <c r="E328" t="s">
        <v>1502</v>
      </c>
      <c r="F328" t="s">
        <v>1508</v>
      </c>
      <c r="G328">
        <v>1.68</v>
      </c>
      <c r="H328">
        <v>3344</v>
      </c>
      <c r="I328">
        <v>2749</v>
      </c>
      <c r="J328">
        <v>18.100000000000001</v>
      </c>
      <c r="K328" t="s">
        <v>1513</v>
      </c>
      <c r="L328">
        <v>0.86</v>
      </c>
      <c r="M328" t="s">
        <v>1517</v>
      </c>
      <c r="N328" s="13">
        <v>645</v>
      </c>
      <c r="O328">
        <v>7</v>
      </c>
      <c r="P328" s="11">
        <f>Agridata[[#This Row],[Storage_Loss_%]]/100</f>
        <v>0.1777</v>
      </c>
      <c r="Q328" s="7">
        <v>17.77</v>
      </c>
      <c r="R328" s="13">
        <v>17385</v>
      </c>
      <c r="S328">
        <v>268</v>
      </c>
      <c r="T328" t="s">
        <v>1521</v>
      </c>
      <c r="U328" t="s">
        <v>1523</v>
      </c>
      <c r="V328" s="13">
        <v>711335</v>
      </c>
      <c r="W328" s="7">
        <f>(Agridata[[#This Row],[Profit_After_Storage_Loss]]/Agridata[[#This Row],[Total_Revenue]])*100</f>
        <v>80.268247131957409</v>
      </c>
      <c r="X328">
        <f>(1-Agridata[[#This Row],[Transport_Cost_NGN]]/(Agridata[[#This Row],[Input_Cost_NGN]]+Agridata[[#This Row],[Final_Profit_NGN]]))*100</f>
        <v>99.911488637611157</v>
      </c>
      <c r="Y328" s="13">
        <f>Agridata[[#This Row],[Final_Profit_NGN]]*Agridata[[#This Row],[Storage_Loss_%]]</f>
        <v>12640422.949999999</v>
      </c>
      <c r="Z328" s="13">
        <f>Agridata[[#This Row],[Final_Profit_NGN]] * (1-Agridata[[#This Row],[Storage_Loss_%]]/100)</f>
        <v>584930.77049999998</v>
      </c>
      <c r="AA328" s="13">
        <f>Agridata[[#This Row],[Final_Profit_NGN]]+Agridata[[#This Row],[Input_Cost_NGN]]</f>
        <v>728720</v>
      </c>
    </row>
    <row r="329" spans="1:27" x14ac:dyDescent="0.35">
      <c r="A329" t="s">
        <v>323</v>
      </c>
      <c r="B329" t="s">
        <v>1471</v>
      </c>
      <c r="C329" t="s">
        <v>1492</v>
      </c>
      <c r="D329">
        <v>2023</v>
      </c>
      <c r="E329" t="s">
        <v>1501</v>
      </c>
      <c r="F329" t="s">
        <v>1504</v>
      </c>
      <c r="G329">
        <v>2.54</v>
      </c>
      <c r="H329">
        <v>14055</v>
      </c>
      <c r="I329">
        <v>10425</v>
      </c>
      <c r="J329">
        <v>8.6999999999999993</v>
      </c>
      <c r="K329" t="s">
        <v>1513</v>
      </c>
      <c r="L329">
        <v>0.3</v>
      </c>
      <c r="M329" t="s">
        <v>1518</v>
      </c>
      <c r="N329" s="13">
        <v>339</v>
      </c>
      <c r="O329">
        <v>3</v>
      </c>
      <c r="P329" s="11">
        <f>Agridata[[#This Row],[Storage_Loss_%]]/100</f>
        <v>0.25819999999999999</v>
      </c>
      <c r="Q329" s="7">
        <v>25.82</v>
      </c>
      <c r="R329" s="13">
        <v>42426</v>
      </c>
      <c r="S329">
        <v>268</v>
      </c>
      <c r="T329" t="s">
        <v>1521</v>
      </c>
      <c r="U329" t="s">
        <v>1522</v>
      </c>
      <c r="V329" s="13">
        <v>2723196</v>
      </c>
      <c r="W329" s="7">
        <f>(Agridata[[#This Row],[Profit_After_Storage_Loss]]/Agridata[[#This Row],[Total_Revenue]])*100</f>
        <v>73.042042361537469</v>
      </c>
      <c r="X329">
        <f>(1-Agridata[[#This Row],[Transport_Cost_NGN]]/(Agridata[[#This Row],[Input_Cost_NGN]]+Agridata[[#This Row],[Final_Profit_NGN]]))*100</f>
        <v>99.987742359584928</v>
      </c>
      <c r="Y329" s="13">
        <f>Agridata[[#This Row],[Final_Profit_NGN]]*Agridata[[#This Row],[Storage_Loss_%]]</f>
        <v>70312920.719999999</v>
      </c>
      <c r="Z329" s="13">
        <f>Agridata[[#This Row],[Final_Profit_NGN]] * (1-Agridata[[#This Row],[Storage_Loss_%]]/100)</f>
        <v>2020066.7927999999</v>
      </c>
      <c r="AA329" s="13">
        <f>Agridata[[#This Row],[Final_Profit_NGN]]+Agridata[[#This Row],[Input_Cost_NGN]]</f>
        <v>2765622</v>
      </c>
    </row>
    <row r="330" spans="1:27" x14ac:dyDescent="0.35">
      <c r="A330" t="s">
        <v>184</v>
      </c>
      <c r="B330" t="s">
        <v>1473</v>
      </c>
      <c r="C330" t="s">
        <v>1494</v>
      </c>
      <c r="D330">
        <v>2025</v>
      </c>
      <c r="E330" t="s">
        <v>1502</v>
      </c>
      <c r="F330" t="s">
        <v>1505</v>
      </c>
      <c r="G330">
        <v>0.4</v>
      </c>
      <c r="H330">
        <v>4291</v>
      </c>
      <c r="I330">
        <v>3577</v>
      </c>
      <c r="J330">
        <v>1</v>
      </c>
      <c r="K330" t="s">
        <v>1512</v>
      </c>
      <c r="L330">
        <v>0.88</v>
      </c>
      <c r="M330" t="s">
        <v>1517</v>
      </c>
      <c r="N330" s="13">
        <v>260</v>
      </c>
      <c r="O330">
        <v>7</v>
      </c>
      <c r="P330" s="11">
        <f>Agridata[[#This Row],[Storage_Loss_%]]/100</f>
        <v>0.16620000000000001</v>
      </c>
      <c r="Q330" s="7">
        <v>16.62</v>
      </c>
      <c r="R330" s="13">
        <v>2331</v>
      </c>
      <c r="S330">
        <v>110</v>
      </c>
      <c r="T330" t="s">
        <v>1520</v>
      </c>
      <c r="U330" t="s">
        <v>1522</v>
      </c>
      <c r="V330" s="13">
        <v>386945</v>
      </c>
      <c r="W330" s="7">
        <f>(Agridata[[#This Row],[Profit_After_Storage_Loss]]/Agridata[[#This Row],[Total_Revenue]])*100</f>
        <v>82.880717280284415</v>
      </c>
      <c r="X330">
        <f>(1-Agridata[[#This Row],[Transport_Cost_NGN]]/(Agridata[[#This Row],[Input_Cost_NGN]]+Agridata[[#This Row],[Final_Profit_NGN]]))*100</f>
        <v>99.933209342471656</v>
      </c>
      <c r="Y330" s="13">
        <f>Agridata[[#This Row],[Final_Profit_NGN]]*Agridata[[#This Row],[Storage_Loss_%]]</f>
        <v>6431025.9000000004</v>
      </c>
      <c r="Z330" s="13">
        <f>Agridata[[#This Row],[Final_Profit_NGN]] * (1-Agridata[[#This Row],[Storage_Loss_%]]/100)</f>
        <v>322634.74099999998</v>
      </c>
      <c r="AA330" s="13">
        <f>Agridata[[#This Row],[Final_Profit_NGN]]+Agridata[[#This Row],[Input_Cost_NGN]]</f>
        <v>389276</v>
      </c>
    </row>
    <row r="331" spans="1:27" x14ac:dyDescent="0.35">
      <c r="A331" t="s">
        <v>324</v>
      </c>
      <c r="B331" t="s">
        <v>1472</v>
      </c>
      <c r="C331" t="s">
        <v>1487</v>
      </c>
      <c r="D331">
        <v>2024</v>
      </c>
      <c r="E331" t="s">
        <v>1501</v>
      </c>
      <c r="F331" t="s">
        <v>1506</v>
      </c>
      <c r="G331">
        <v>0.9</v>
      </c>
      <c r="H331">
        <v>3166</v>
      </c>
      <c r="I331">
        <v>2577</v>
      </c>
      <c r="J331">
        <v>23.6</v>
      </c>
      <c r="K331" t="s">
        <v>1512</v>
      </c>
      <c r="L331">
        <v>0.53</v>
      </c>
      <c r="M331" t="s">
        <v>1518</v>
      </c>
      <c r="N331" s="13">
        <v>6618</v>
      </c>
      <c r="O331">
        <v>14</v>
      </c>
      <c r="P331" s="11">
        <f>Agridata[[#This Row],[Storage_Loss_%]]/100</f>
        <v>0.18600000000000003</v>
      </c>
      <c r="Q331" s="7">
        <v>18.600000000000001</v>
      </c>
      <c r="R331" s="13">
        <v>17085</v>
      </c>
      <c r="S331">
        <v>450</v>
      </c>
      <c r="T331" t="s">
        <v>1520</v>
      </c>
      <c r="U331" t="s">
        <v>1522</v>
      </c>
      <c r="V331" s="13">
        <v>1124351</v>
      </c>
      <c r="W331" s="7">
        <f>(Agridata[[#This Row],[Profit_After_Storage_Loss]]/Agridata[[#This Row],[Total_Revenue]])*100</f>
        <v>80.181605801814555</v>
      </c>
      <c r="X331">
        <f>(1-Agridata[[#This Row],[Transport_Cost_NGN]]/(Agridata[[#This Row],[Input_Cost_NGN]]+Agridata[[#This Row],[Final_Profit_NGN]]))*100</f>
        <v>99.420204023703477</v>
      </c>
      <c r="Y331" s="13">
        <f>Agridata[[#This Row],[Final_Profit_NGN]]*Agridata[[#This Row],[Storage_Loss_%]]</f>
        <v>20912928.600000001</v>
      </c>
      <c r="Z331" s="13">
        <f>Agridata[[#This Row],[Final_Profit_NGN]] * (1-Agridata[[#This Row],[Storage_Loss_%]]/100)</f>
        <v>915221.71399999992</v>
      </c>
      <c r="AA331" s="13">
        <f>Agridata[[#This Row],[Final_Profit_NGN]]+Agridata[[#This Row],[Input_Cost_NGN]]</f>
        <v>1141436</v>
      </c>
    </row>
    <row r="332" spans="1:27" x14ac:dyDescent="0.35">
      <c r="A332" t="s">
        <v>139</v>
      </c>
      <c r="B332" t="s">
        <v>1469</v>
      </c>
      <c r="C332" t="s">
        <v>1474</v>
      </c>
      <c r="D332">
        <v>2022</v>
      </c>
      <c r="E332" t="s">
        <v>1502</v>
      </c>
      <c r="F332" t="s">
        <v>1509</v>
      </c>
      <c r="G332">
        <v>4.0599999999999996</v>
      </c>
      <c r="H332">
        <v>30842</v>
      </c>
      <c r="I332">
        <v>26832</v>
      </c>
      <c r="J332">
        <v>10.9</v>
      </c>
      <c r="K332" t="s">
        <v>1512</v>
      </c>
      <c r="L332">
        <v>0.31</v>
      </c>
      <c r="M332" t="s">
        <v>1518</v>
      </c>
      <c r="N332" s="13">
        <v>2116</v>
      </c>
      <c r="O332">
        <v>1</v>
      </c>
      <c r="P332" s="11">
        <f>Agridata[[#This Row],[Storage_Loss_%]]/100</f>
        <v>0.13</v>
      </c>
      <c r="Q332" s="7">
        <v>13</v>
      </c>
      <c r="R332" s="13">
        <v>141619</v>
      </c>
      <c r="S332">
        <v>286</v>
      </c>
      <c r="T332" t="s">
        <v>1521</v>
      </c>
      <c r="U332" t="s">
        <v>1523</v>
      </c>
      <c r="V332" s="13">
        <v>7453478</v>
      </c>
      <c r="W332" s="7">
        <f>(Agridata[[#This Row],[Profit_After_Storage_Loss]]/Agridata[[#This Row],[Total_Revenue]])*100</f>
        <v>85.377788591771775</v>
      </c>
      <c r="X332">
        <f>(1-Agridata[[#This Row],[Transport_Cost_NGN]]/(Agridata[[#This Row],[Input_Cost_NGN]]+Agridata[[#This Row],[Final_Profit_NGN]]))*100</f>
        <v>99.972139921320291</v>
      </c>
      <c r="Y332" s="13">
        <f>Agridata[[#This Row],[Final_Profit_NGN]]*Agridata[[#This Row],[Storage_Loss_%]]</f>
        <v>96895214</v>
      </c>
      <c r="Z332" s="13">
        <f>Agridata[[#This Row],[Final_Profit_NGN]] * (1-Agridata[[#This Row],[Storage_Loss_%]]/100)</f>
        <v>6484525.8600000003</v>
      </c>
      <c r="AA332" s="13">
        <f>Agridata[[#This Row],[Final_Profit_NGN]]+Agridata[[#This Row],[Input_Cost_NGN]]</f>
        <v>7595097</v>
      </c>
    </row>
    <row r="333" spans="1:27" x14ac:dyDescent="0.35">
      <c r="A333" t="s">
        <v>323</v>
      </c>
      <c r="B333" t="s">
        <v>1472</v>
      </c>
      <c r="C333" t="s">
        <v>1479</v>
      </c>
      <c r="D333">
        <v>2023</v>
      </c>
      <c r="E333" t="s">
        <v>1501</v>
      </c>
      <c r="F333" t="s">
        <v>1508</v>
      </c>
      <c r="G333">
        <v>1.91</v>
      </c>
      <c r="H333">
        <v>2280</v>
      </c>
      <c r="I333">
        <v>1956</v>
      </c>
      <c r="J333">
        <v>19.100000000000001</v>
      </c>
      <c r="K333" t="s">
        <v>1512</v>
      </c>
      <c r="L333">
        <v>1.32</v>
      </c>
      <c r="M333" t="s">
        <v>1517</v>
      </c>
      <c r="N333" s="13">
        <v>4194</v>
      </c>
      <c r="O333">
        <v>7</v>
      </c>
      <c r="P333" s="11">
        <f>Agridata[[#This Row],[Storage_Loss_%]]/100</f>
        <v>0.14169999999999999</v>
      </c>
      <c r="Q333" s="7">
        <v>14.17</v>
      </c>
      <c r="R333" s="13">
        <v>18948</v>
      </c>
      <c r="S333">
        <v>217</v>
      </c>
      <c r="T333" t="s">
        <v>1520</v>
      </c>
      <c r="U333" t="s">
        <v>1522</v>
      </c>
      <c r="V333" s="13">
        <v>397066</v>
      </c>
      <c r="W333" s="7">
        <f>(Agridata[[#This Row],[Profit_After_Storage_Loss]]/Agridata[[#This Row],[Total_Revenue]])*100</f>
        <v>81.920740119322915</v>
      </c>
      <c r="X333">
        <f>(1-Agridata[[#This Row],[Transport_Cost_NGN]]/(Agridata[[#This Row],[Input_Cost_NGN]]+Agridata[[#This Row],[Final_Profit_NGN]]))*100</f>
        <v>98.991860850836758</v>
      </c>
      <c r="Y333" s="13">
        <f>Agridata[[#This Row],[Final_Profit_NGN]]*Agridata[[#This Row],[Storage_Loss_%]]</f>
        <v>5626425.2199999997</v>
      </c>
      <c r="Z333" s="13">
        <f>Agridata[[#This Row],[Final_Profit_NGN]] * (1-Agridata[[#This Row],[Storage_Loss_%]]/100)</f>
        <v>340801.74780000001</v>
      </c>
      <c r="AA333" s="13">
        <f>Agridata[[#This Row],[Final_Profit_NGN]]+Agridata[[#This Row],[Input_Cost_NGN]]</f>
        <v>416014</v>
      </c>
    </row>
    <row r="334" spans="1:27" x14ac:dyDescent="0.35">
      <c r="A334" t="s">
        <v>325</v>
      </c>
      <c r="B334" t="s">
        <v>1469</v>
      </c>
      <c r="C334" t="s">
        <v>1474</v>
      </c>
      <c r="D334">
        <v>2022</v>
      </c>
      <c r="E334" t="s">
        <v>1502</v>
      </c>
      <c r="F334" t="s">
        <v>1510</v>
      </c>
      <c r="G334">
        <v>4.7300000000000004</v>
      </c>
      <c r="H334">
        <v>118846</v>
      </c>
      <c r="I334">
        <v>82990</v>
      </c>
      <c r="J334">
        <v>25.3</v>
      </c>
      <c r="K334" t="s">
        <v>1512</v>
      </c>
      <c r="L334">
        <v>1.75</v>
      </c>
      <c r="M334" t="s">
        <v>1517</v>
      </c>
      <c r="N334" s="13">
        <v>4974</v>
      </c>
      <c r="O334">
        <v>4</v>
      </c>
      <c r="P334" s="11">
        <f>Agridata[[#This Row],[Storage_Loss_%]]/100</f>
        <v>0.30170000000000002</v>
      </c>
      <c r="Q334" s="7">
        <v>30.17</v>
      </c>
      <c r="R334" s="13">
        <v>110420</v>
      </c>
      <c r="S334">
        <v>412</v>
      </c>
      <c r="T334" t="s">
        <v>1520</v>
      </c>
      <c r="U334" t="s">
        <v>1523</v>
      </c>
      <c r="V334" s="13">
        <v>33734568</v>
      </c>
      <c r="W334" s="7">
        <f>(Agridata[[#This Row],[Profit_After_Storage_Loss]]/Agridata[[#This Row],[Total_Revenue]])*100</f>
        <v>69.602178125753795</v>
      </c>
      <c r="X334">
        <f>(1-Agridata[[#This Row],[Transport_Cost_NGN]]/(Agridata[[#This Row],[Input_Cost_NGN]]+Agridata[[#This Row],[Final_Profit_NGN]]))*100</f>
        <v>99.985303584684388</v>
      </c>
      <c r="Y334" s="13">
        <f>Agridata[[#This Row],[Final_Profit_NGN]]*Agridata[[#This Row],[Storage_Loss_%]]</f>
        <v>1017771916.5600001</v>
      </c>
      <c r="Z334" s="13">
        <f>Agridata[[#This Row],[Final_Profit_NGN]] * (1-Agridata[[#This Row],[Storage_Loss_%]]/100)</f>
        <v>23556848.834399998</v>
      </c>
      <c r="AA334" s="13">
        <f>Agridata[[#This Row],[Final_Profit_NGN]]+Agridata[[#This Row],[Input_Cost_NGN]]</f>
        <v>33844988</v>
      </c>
    </row>
    <row r="335" spans="1:27" x14ac:dyDescent="0.35">
      <c r="A335" t="s">
        <v>164</v>
      </c>
      <c r="B335" t="s">
        <v>1471</v>
      </c>
      <c r="C335" t="s">
        <v>1483</v>
      </c>
      <c r="D335">
        <v>2023</v>
      </c>
      <c r="E335" t="s">
        <v>1501</v>
      </c>
      <c r="F335" t="s">
        <v>1509</v>
      </c>
      <c r="G335">
        <v>0.61</v>
      </c>
      <c r="H335">
        <v>10242</v>
      </c>
      <c r="I335">
        <v>8480</v>
      </c>
      <c r="J335">
        <v>3.5</v>
      </c>
      <c r="K335" t="s">
        <v>1511</v>
      </c>
      <c r="L335">
        <v>0.54</v>
      </c>
      <c r="M335" t="s">
        <v>1517</v>
      </c>
      <c r="N335" s="13">
        <v>427</v>
      </c>
      <c r="O335">
        <v>1</v>
      </c>
      <c r="P335" s="11">
        <f>Agridata[[#This Row],[Storage_Loss_%]]/100</f>
        <v>0.17199999999999999</v>
      </c>
      <c r="Q335" s="7">
        <v>17.2</v>
      </c>
      <c r="R335" s="13">
        <v>13560</v>
      </c>
      <c r="S335">
        <v>290</v>
      </c>
      <c r="T335" t="s">
        <v>1520</v>
      </c>
      <c r="U335" t="s">
        <v>1522</v>
      </c>
      <c r="V335" s="13">
        <v>2420621</v>
      </c>
      <c r="W335" s="7">
        <f>(Agridata[[#This Row],[Profit_After_Storage_Loss]]/Agridata[[#This Row],[Total_Revenue]])*100</f>
        <v>82.338749172719687</v>
      </c>
      <c r="X335">
        <f>(1-Agridata[[#This Row],[Transport_Cost_NGN]]/(Agridata[[#This Row],[Input_Cost_NGN]]+Agridata[[#This Row],[Final_Profit_NGN]]))*100</f>
        <v>99.982458165600661</v>
      </c>
      <c r="Y335" s="13">
        <f>Agridata[[#This Row],[Final_Profit_NGN]]*Agridata[[#This Row],[Storage_Loss_%]]</f>
        <v>41634681.199999996</v>
      </c>
      <c r="Z335" s="13">
        <f>Agridata[[#This Row],[Final_Profit_NGN]] * (1-Agridata[[#This Row],[Storage_Loss_%]]/100)</f>
        <v>2004274.1880000001</v>
      </c>
      <c r="AA335" s="13">
        <f>Agridata[[#This Row],[Final_Profit_NGN]]+Agridata[[#This Row],[Input_Cost_NGN]]</f>
        <v>2434181</v>
      </c>
    </row>
    <row r="336" spans="1:27" x14ac:dyDescent="0.35">
      <c r="A336" t="s">
        <v>326</v>
      </c>
      <c r="B336" t="s">
        <v>1473</v>
      </c>
      <c r="C336" t="s">
        <v>1484</v>
      </c>
      <c r="D336">
        <v>2021</v>
      </c>
      <c r="E336" t="s">
        <v>1501</v>
      </c>
      <c r="F336" t="s">
        <v>1509</v>
      </c>
      <c r="G336">
        <v>2.63</v>
      </c>
      <c r="H336">
        <v>33205</v>
      </c>
      <c r="I336">
        <v>26221</v>
      </c>
      <c r="J336">
        <v>86.1</v>
      </c>
      <c r="K336" t="s">
        <v>1511</v>
      </c>
      <c r="L336">
        <v>2.52</v>
      </c>
      <c r="M336" t="s">
        <v>1516</v>
      </c>
      <c r="N336" s="13">
        <v>12364</v>
      </c>
      <c r="O336">
        <v>4</v>
      </c>
      <c r="P336" s="11">
        <f>Agridata[[#This Row],[Storage_Loss_%]]/100</f>
        <v>0.21030000000000001</v>
      </c>
      <c r="Q336" s="7">
        <v>21.03</v>
      </c>
      <c r="R336" s="13">
        <v>83725</v>
      </c>
      <c r="S336">
        <v>339</v>
      </c>
      <c r="T336" t="s">
        <v>1520</v>
      </c>
      <c r="U336" t="s">
        <v>1523</v>
      </c>
      <c r="V336" s="13">
        <v>8703941</v>
      </c>
      <c r="W336" s="7">
        <f>(Agridata[[#This Row],[Profit_After_Storage_Loss]]/Agridata[[#This Row],[Total_Revenue]])*100</f>
        <v>78.217608722270498</v>
      </c>
      <c r="X336">
        <f>(1-Agridata[[#This Row],[Transport_Cost_NGN]]/(Agridata[[#This Row],[Input_Cost_NGN]]+Agridata[[#This Row],[Final_Profit_NGN]]))*100</f>
        <v>99.859302800083654</v>
      </c>
      <c r="Y336" s="13">
        <f>Agridata[[#This Row],[Final_Profit_NGN]]*Agridata[[#This Row],[Storage_Loss_%]]</f>
        <v>183043879.23000002</v>
      </c>
      <c r="Z336" s="13">
        <f>Agridata[[#This Row],[Final_Profit_NGN]] * (1-Agridata[[#This Row],[Storage_Loss_%]]/100)</f>
        <v>6873502.2076999992</v>
      </c>
      <c r="AA336" s="13">
        <f>Agridata[[#This Row],[Final_Profit_NGN]]+Agridata[[#This Row],[Input_Cost_NGN]]</f>
        <v>8787666</v>
      </c>
    </row>
    <row r="337" spans="1:27" x14ac:dyDescent="0.35">
      <c r="A337" t="s">
        <v>327</v>
      </c>
      <c r="B337" t="s">
        <v>1473</v>
      </c>
      <c r="C337" t="s">
        <v>1484</v>
      </c>
      <c r="D337">
        <v>2024</v>
      </c>
      <c r="E337" t="s">
        <v>1501</v>
      </c>
      <c r="F337" t="s">
        <v>1507</v>
      </c>
      <c r="G337">
        <v>0.63</v>
      </c>
      <c r="H337">
        <v>1892</v>
      </c>
      <c r="I337">
        <v>1449</v>
      </c>
      <c r="J337">
        <v>4.0999999999999996</v>
      </c>
      <c r="K337" t="s">
        <v>1513</v>
      </c>
      <c r="L337">
        <v>1.36</v>
      </c>
      <c r="M337" t="s">
        <v>1517</v>
      </c>
      <c r="N337" s="13">
        <v>200</v>
      </c>
      <c r="O337">
        <v>14</v>
      </c>
      <c r="P337" s="11">
        <f>Agridata[[#This Row],[Storage_Loss_%]]/100</f>
        <v>0.23379999999999998</v>
      </c>
      <c r="Q337" s="7">
        <v>23.38</v>
      </c>
      <c r="R337" s="13">
        <v>9719</v>
      </c>
      <c r="S337">
        <v>267</v>
      </c>
      <c r="T337" t="s">
        <v>1520</v>
      </c>
      <c r="U337" t="s">
        <v>1522</v>
      </c>
      <c r="V337" s="13">
        <v>373096</v>
      </c>
      <c r="W337" s="7">
        <f>(Agridata[[#This Row],[Profit_After_Storage_Loss]]/Agridata[[#This Row],[Total_Revenue]])*100</f>
        <v>74.67475287018533</v>
      </c>
      <c r="X337">
        <f>(1-Agridata[[#This Row],[Transport_Cost_NGN]]/(Agridata[[#This Row],[Input_Cost_NGN]]+Agridata[[#This Row],[Final_Profit_NGN]]))*100</f>
        <v>99.947755443229752</v>
      </c>
      <c r="Y337" s="13">
        <f>Agridata[[#This Row],[Final_Profit_NGN]]*Agridata[[#This Row],[Storage_Loss_%]]</f>
        <v>8722984.4800000004</v>
      </c>
      <c r="Z337" s="13">
        <f>Agridata[[#This Row],[Final_Profit_NGN]] * (1-Agridata[[#This Row],[Storage_Loss_%]]/100)</f>
        <v>285866.15519999998</v>
      </c>
      <c r="AA337" s="13">
        <f>Agridata[[#This Row],[Final_Profit_NGN]]+Agridata[[#This Row],[Input_Cost_NGN]]</f>
        <v>382815</v>
      </c>
    </row>
    <row r="338" spans="1:27" x14ac:dyDescent="0.35">
      <c r="A338" t="s">
        <v>284</v>
      </c>
      <c r="B338" t="s">
        <v>1469</v>
      </c>
      <c r="C338" t="s">
        <v>1498</v>
      </c>
      <c r="D338">
        <v>2024</v>
      </c>
      <c r="E338" t="s">
        <v>1501</v>
      </c>
      <c r="F338" t="s">
        <v>1503</v>
      </c>
      <c r="G338">
        <v>1.66</v>
      </c>
      <c r="H338">
        <v>9876</v>
      </c>
      <c r="I338">
        <v>8806</v>
      </c>
      <c r="J338">
        <v>9.6999999999999993</v>
      </c>
      <c r="K338" t="s">
        <v>1513</v>
      </c>
      <c r="L338">
        <v>1.26</v>
      </c>
      <c r="M338" t="s">
        <v>1516</v>
      </c>
      <c r="N338" s="13">
        <v>315</v>
      </c>
      <c r="O338">
        <v>7</v>
      </c>
      <c r="P338" s="11">
        <f>Agridata[[#This Row],[Storage_Loss_%]]/100</f>
        <v>0.10830000000000001</v>
      </c>
      <c r="Q338" s="7">
        <v>10.83</v>
      </c>
      <c r="R338" s="13">
        <v>17548</v>
      </c>
      <c r="S338">
        <v>288</v>
      </c>
      <c r="T338" t="s">
        <v>1520</v>
      </c>
      <c r="U338" t="s">
        <v>1522</v>
      </c>
      <c r="V338" s="13">
        <v>2492904</v>
      </c>
      <c r="W338" s="7">
        <f>(Agridata[[#This Row],[Profit_After_Storage_Loss]]/Agridata[[#This Row],[Total_Revenue]])*100</f>
        <v>88.54670381269986</v>
      </c>
      <c r="X338">
        <f>(1-Agridata[[#This Row],[Transport_Cost_NGN]]/(Agridata[[#This Row],[Input_Cost_NGN]]+Agridata[[#This Row],[Final_Profit_NGN]]))*100</f>
        <v>99.987452458760416</v>
      </c>
      <c r="Y338" s="13">
        <f>Agridata[[#This Row],[Final_Profit_NGN]]*Agridata[[#This Row],[Storage_Loss_%]]</f>
        <v>26998150.32</v>
      </c>
      <c r="Z338" s="13">
        <f>Agridata[[#This Row],[Final_Profit_NGN]] * (1-Agridata[[#This Row],[Storage_Loss_%]]/100)</f>
        <v>2222922.4967999998</v>
      </c>
      <c r="AA338" s="13">
        <f>Agridata[[#This Row],[Final_Profit_NGN]]+Agridata[[#This Row],[Input_Cost_NGN]]</f>
        <v>2510452</v>
      </c>
    </row>
    <row r="339" spans="1:27" x14ac:dyDescent="0.35">
      <c r="A339" t="s">
        <v>132</v>
      </c>
      <c r="B339" t="s">
        <v>1469</v>
      </c>
      <c r="C339" t="s">
        <v>1498</v>
      </c>
      <c r="D339">
        <v>2025</v>
      </c>
      <c r="E339" t="s">
        <v>1502</v>
      </c>
      <c r="F339" t="s">
        <v>1504</v>
      </c>
      <c r="G339">
        <v>5.01</v>
      </c>
      <c r="H339">
        <v>39803</v>
      </c>
      <c r="I339">
        <v>29999</v>
      </c>
      <c r="J339">
        <v>29.9</v>
      </c>
      <c r="K339" t="s">
        <v>1511</v>
      </c>
      <c r="L339">
        <v>0.97</v>
      </c>
      <c r="M339" t="s">
        <v>1516</v>
      </c>
      <c r="N339" s="13">
        <v>3840</v>
      </c>
      <c r="O339">
        <v>3</v>
      </c>
      <c r="P339" s="11">
        <f>Agridata[[#This Row],[Storage_Loss_%]]/100</f>
        <v>0.24629999999999999</v>
      </c>
      <c r="Q339" s="7">
        <v>24.63</v>
      </c>
      <c r="R339" s="13">
        <v>78249</v>
      </c>
      <c r="S339">
        <v>294</v>
      </c>
      <c r="T339" t="s">
        <v>1521</v>
      </c>
      <c r="U339" t="s">
        <v>1523</v>
      </c>
      <c r="V339" s="13">
        <v>8649420</v>
      </c>
      <c r="W339" s="7">
        <f>(Agridata[[#This Row],[Profit_After_Storage_Loss]]/Agridata[[#This Row],[Total_Revenue]])*100</f>
        <v>74.694260907465676</v>
      </c>
      <c r="X339">
        <f>(1-Agridata[[#This Row],[Transport_Cost_NGN]]/(Agridata[[#This Row],[Input_Cost_NGN]]+Agridata[[#This Row],[Final_Profit_NGN]]))*100</f>
        <v>99.956001997784284</v>
      </c>
      <c r="Y339" s="13">
        <f>Agridata[[#This Row],[Final_Profit_NGN]]*Agridata[[#This Row],[Storage_Loss_%]]</f>
        <v>213035214.59999999</v>
      </c>
      <c r="Z339" s="13">
        <f>Agridata[[#This Row],[Final_Profit_NGN]] * (1-Agridata[[#This Row],[Storage_Loss_%]]/100)</f>
        <v>6519067.8540000003</v>
      </c>
      <c r="AA339" s="13">
        <f>Agridata[[#This Row],[Final_Profit_NGN]]+Agridata[[#This Row],[Input_Cost_NGN]]</f>
        <v>8727669</v>
      </c>
    </row>
    <row r="340" spans="1:27" x14ac:dyDescent="0.35">
      <c r="A340" t="s">
        <v>307</v>
      </c>
      <c r="B340" t="s">
        <v>1473</v>
      </c>
      <c r="C340" t="s">
        <v>1496</v>
      </c>
      <c r="D340">
        <v>2022</v>
      </c>
      <c r="E340" t="s">
        <v>1501</v>
      </c>
      <c r="F340" t="s">
        <v>1503</v>
      </c>
      <c r="G340">
        <v>0.97</v>
      </c>
      <c r="H340">
        <v>7349</v>
      </c>
      <c r="I340">
        <v>6067</v>
      </c>
      <c r="J340">
        <v>51</v>
      </c>
      <c r="K340" t="s">
        <v>1512</v>
      </c>
      <c r="L340">
        <v>1.99</v>
      </c>
      <c r="M340" t="s">
        <v>1518</v>
      </c>
      <c r="N340" s="13">
        <v>13400</v>
      </c>
      <c r="O340">
        <v>14</v>
      </c>
      <c r="P340" s="11">
        <f>Agridata[[#This Row],[Storage_Loss_%]]/100</f>
        <v>0.1744</v>
      </c>
      <c r="Q340" s="7">
        <v>17.440000000000001</v>
      </c>
      <c r="R340" s="13">
        <v>8635</v>
      </c>
      <c r="S340">
        <v>257</v>
      </c>
      <c r="T340" t="s">
        <v>1519</v>
      </c>
      <c r="U340" t="s">
        <v>1522</v>
      </c>
      <c r="V340" s="13">
        <v>1521592</v>
      </c>
      <c r="W340" s="7">
        <f>(Agridata[[#This Row],[Profit_After_Storage_Loss]]/Agridata[[#This Row],[Total_Revenue]])*100</f>
        <v>82.094117748543198</v>
      </c>
      <c r="X340">
        <f>(1-Agridata[[#This Row],[Transport_Cost_NGN]]/(Agridata[[#This Row],[Input_Cost_NGN]]+Agridata[[#This Row],[Final_Profit_NGN]]))*100</f>
        <v>99.124312928735421</v>
      </c>
      <c r="Y340" s="13">
        <f>Agridata[[#This Row],[Final_Profit_NGN]]*Agridata[[#This Row],[Storage_Loss_%]]</f>
        <v>26536564.48</v>
      </c>
      <c r="Z340" s="13">
        <f>Agridata[[#This Row],[Final_Profit_NGN]] * (1-Agridata[[#This Row],[Storage_Loss_%]]/100)</f>
        <v>1256226.3552000001</v>
      </c>
      <c r="AA340" s="13">
        <f>Agridata[[#This Row],[Final_Profit_NGN]]+Agridata[[#This Row],[Input_Cost_NGN]]</f>
        <v>1530227</v>
      </c>
    </row>
    <row r="341" spans="1:27" x14ac:dyDescent="0.35">
      <c r="A341" t="s">
        <v>328</v>
      </c>
      <c r="B341" t="s">
        <v>1471</v>
      </c>
      <c r="C341" t="s">
        <v>1486</v>
      </c>
      <c r="D341">
        <v>2022</v>
      </c>
      <c r="E341" t="s">
        <v>1502</v>
      </c>
      <c r="F341" t="s">
        <v>1510</v>
      </c>
      <c r="G341">
        <v>1.74</v>
      </c>
      <c r="H341">
        <v>39032</v>
      </c>
      <c r="I341">
        <v>28122</v>
      </c>
      <c r="J341">
        <v>1</v>
      </c>
      <c r="K341" t="s">
        <v>1511</v>
      </c>
      <c r="L341">
        <v>0.99</v>
      </c>
      <c r="M341" t="s">
        <v>1518</v>
      </c>
      <c r="N341" s="13">
        <v>200</v>
      </c>
      <c r="O341">
        <v>3</v>
      </c>
      <c r="P341" s="11">
        <f>Agridata[[#This Row],[Storage_Loss_%]]/100</f>
        <v>0.27949999999999997</v>
      </c>
      <c r="Q341" s="7">
        <v>27.95</v>
      </c>
      <c r="R341" s="13">
        <v>65886</v>
      </c>
      <c r="S341">
        <v>353</v>
      </c>
      <c r="T341" t="s">
        <v>1520</v>
      </c>
      <c r="U341" t="s">
        <v>1523</v>
      </c>
      <c r="V341" s="13">
        <v>9761710</v>
      </c>
      <c r="W341" s="7">
        <f>(Agridata[[#This Row],[Profit_After_Storage_Loss]]/Agridata[[#This Row],[Total_Revenue]])*100</f>
        <v>71.566963629762569</v>
      </c>
      <c r="X341">
        <f>(1-Agridata[[#This Row],[Transport_Cost_NGN]]/(Agridata[[#This Row],[Input_Cost_NGN]]+Agridata[[#This Row],[Final_Profit_NGN]]))*100</f>
        <v>99.997964914308639</v>
      </c>
      <c r="Y341" s="13">
        <f>Agridata[[#This Row],[Final_Profit_NGN]]*Agridata[[#This Row],[Storage_Loss_%]]</f>
        <v>272839794.5</v>
      </c>
      <c r="Z341" s="13">
        <f>Agridata[[#This Row],[Final_Profit_NGN]] * (1-Agridata[[#This Row],[Storage_Loss_%]]/100)</f>
        <v>7033312.0550000006</v>
      </c>
      <c r="AA341" s="13">
        <f>Agridata[[#This Row],[Final_Profit_NGN]]+Agridata[[#This Row],[Input_Cost_NGN]]</f>
        <v>9827596</v>
      </c>
    </row>
    <row r="342" spans="1:27" x14ac:dyDescent="0.35">
      <c r="A342" t="s">
        <v>329</v>
      </c>
      <c r="B342" t="s">
        <v>1473</v>
      </c>
      <c r="C342" t="s">
        <v>1484</v>
      </c>
      <c r="D342">
        <v>2021</v>
      </c>
      <c r="E342" t="s">
        <v>1502</v>
      </c>
      <c r="F342" t="s">
        <v>1508</v>
      </c>
      <c r="G342">
        <v>0.88</v>
      </c>
      <c r="H342">
        <v>1276</v>
      </c>
      <c r="I342">
        <v>1177</v>
      </c>
      <c r="J342">
        <v>24.9</v>
      </c>
      <c r="K342" t="s">
        <v>1511</v>
      </c>
      <c r="L342">
        <v>1.1000000000000001</v>
      </c>
      <c r="M342" t="s">
        <v>1518</v>
      </c>
      <c r="N342" s="13">
        <v>3224</v>
      </c>
      <c r="O342">
        <v>1</v>
      </c>
      <c r="P342" s="11">
        <f>Agridata[[#This Row],[Storage_Loss_%]]/100</f>
        <v>7.690000000000001E-2</v>
      </c>
      <c r="Q342" s="7">
        <v>7.69</v>
      </c>
      <c r="R342" s="13">
        <v>6640</v>
      </c>
      <c r="S342">
        <v>216</v>
      </c>
      <c r="T342" t="s">
        <v>1520</v>
      </c>
      <c r="U342" t="s">
        <v>1522</v>
      </c>
      <c r="V342" s="13">
        <v>241826</v>
      </c>
      <c r="W342" s="7">
        <f>(Agridata[[#This Row],[Profit_After_Storage_Loss]]/Agridata[[#This Row],[Total_Revenue]])*100</f>
        <v>89.843109560261766</v>
      </c>
      <c r="X342">
        <f>(1-Agridata[[#This Row],[Transport_Cost_NGN]]/(Agridata[[#This Row],[Input_Cost_NGN]]+Agridata[[#This Row],[Final_Profit_NGN]]))*100</f>
        <v>98.702438160553157</v>
      </c>
      <c r="Y342" s="13">
        <f>Agridata[[#This Row],[Final_Profit_NGN]]*Agridata[[#This Row],[Storage_Loss_%]]</f>
        <v>1859641.9400000002</v>
      </c>
      <c r="Z342" s="13">
        <f>Agridata[[#This Row],[Final_Profit_NGN]] * (1-Agridata[[#This Row],[Storage_Loss_%]]/100)</f>
        <v>223229.58060000002</v>
      </c>
      <c r="AA342" s="13">
        <f>Agridata[[#This Row],[Final_Profit_NGN]]+Agridata[[#This Row],[Input_Cost_NGN]]</f>
        <v>248466</v>
      </c>
    </row>
    <row r="343" spans="1:27" x14ac:dyDescent="0.35">
      <c r="A343" t="s">
        <v>94</v>
      </c>
      <c r="B343" t="s">
        <v>1469</v>
      </c>
      <c r="C343" t="s">
        <v>1481</v>
      </c>
      <c r="D343">
        <v>2024</v>
      </c>
      <c r="E343" t="s">
        <v>1502</v>
      </c>
      <c r="F343" t="s">
        <v>1506</v>
      </c>
      <c r="G343">
        <v>2.86</v>
      </c>
      <c r="H343">
        <v>7191</v>
      </c>
      <c r="I343">
        <v>6323</v>
      </c>
      <c r="J343">
        <v>55.8</v>
      </c>
      <c r="K343" t="s">
        <v>1515</v>
      </c>
      <c r="L343">
        <v>1.98</v>
      </c>
      <c r="M343" t="s">
        <v>1518</v>
      </c>
      <c r="N343" s="13">
        <v>7663</v>
      </c>
      <c r="O343">
        <v>7</v>
      </c>
      <c r="P343" s="11">
        <f>Agridata[[#This Row],[Storage_Loss_%]]/100</f>
        <v>0.1206</v>
      </c>
      <c r="Q343" s="7">
        <v>12.06</v>
      </c>
      <c r="R343" s="13">
        <v>41593</v>
      </c>
      <c r="S343">
        <v>349</v>
      </c>
      <c r="T343" t="s">
        <v>1521</v>
      </c>
      <c r="U343" t="s">
        <v>1523</v>
      </c>
      <c r="V343" s="13">
        <v>2135404</v>
      </c>
      <c r="W343" s="7">
        <f>(Agridata[[#This Row],[Profit_After_Storage_Loss]]/Agridata[[#This Row],[Total_Revenue]])*100</f>
        <v>86.25984682569613</v>
      </c>
      <c r="X343">
        <f>(1-Agridata[[#This Row],[Transport_Cost_NGN]]/(Agridata[[#This Row],[Input_Cost_NGN]]+Agridata[[#This Row],[Final_Profit_NGN]]))*100</f>
        <v>99.648001352321572</v>
      </c>
      <c r="Y343" s="13">
        <f>Agridata[[#This Row],[Final_Profit_NGN]]*Agridata[[#This Row],[Storage_Loss_%]]</f>
        <v>25752972.240000002</v>
      </c>
      <c r="Z343" s="13">
        <f>Agridata[[#This Row],[Final_Profit_NGN]] * (1-Agridata[[#This Row],[Storage_Loss_%]]/100)</f>
        <v>1877874.2775999999</v>
      </c>
      <c r="AA343" s="13">
        <f>Agridata[[#This Row],[Final_Profit_NGN]]+Agridata[[#This Row],[Input_Cost_NGN]]</f>
        <v>2176997</v>
      </c>
    </row>
    <row r="344" spans="1:27" x14ac:dyDescent="0.35">
      <c r="A344" t="s">
        <v>330</v>
      </c>
      <c r="B344" t="s">
        <v>1470</v>
      </c>
      <c r="C344" t="s">
        <v>1485</v>
      </c>
      <c r="D344">
        <v>2025</v>
      </c>
      <c r="E344" t="s">
        <v>1501</v>
      </c>
      <c r="F344" t="s">
        <v>1504</v>
      </c>
      <c r="G344">
        <v>0.99</v>
      </c>
      <c r="H344">
        <v>11111</v>
      </c>
      <c r="I344">
        <v>8666</v>
      </c>
      <c r="J344">
        <v>7.9</v>
      </c>
      <c r="K344" t="s">
        <v>1513</v>
      </c>
      <c r="L344">
        <v>1.38</v>
      </c>
      <c r="M344" t="s">
        <v>1516</v>
      </c>
      <c r="N344" s="13">
        <v>345</v>
      </c>
      <c r="O344">
        <v>2</v>
      </c>
      <c r="P344" s="11">
        <f>Agridata[[#This Row],[Storage_Loss_%]]/100</f>
        <v>0.22</v>
      </c>
      <c r="Q344" s="7">
        <v>22</v>
      </c>
      <c r="R344" s="13">
        <v>22566</v>
      </c>
      <c r="S344">
        <v>326</v>
      </c>
      <c r="T344" t="s">
        <v>1520</v>
      </c>
      <c r="U344" t="s">
        <v>1522</v>
      </c>
      <c r="V344" s="13">
        <v>2773954</v>
      </c>
      <c r="W344" s="7">
        <f>(Agridata[[#This Row],[Profit_After_Storage_Loss]]/Agridata[[#This Row],[Total_Revenue]])*100</f>
        <v>77.370593451861609</v>
      </c>
      <c r="X344">
        <f>(1-Agridata[[#This Row],[Transport_Cost_NGN]]/(Agridata[[#This Row],[Input_Cost_NGN]]+Agridata[[#This Row],[Final_Profit_NGN]]))*100</f>
        <v>99.987663238596554</v>
      </c>
      <c r="Y344" s="13">
        <f>Agridata[[#This Row],[Final_Profit_NGN]]*Agridata[[#This Row],[Storage_Loss_%]]</f>
        <v>61026988</v>
      </c>
      <c r="Z344" s="13">
        <f>Agridata[[#This Row],[Final_Profit_NGN]] * (1-Agridata[[#This Row],[Storage_Loss_%]]/100)</f>
        <v>2163684.12</v>
      </c>
      <c r="AA344" s="13">
        <f>Agridata[[#This Row],[Final_Profit_NGN]]+Agridata[[#This Row],[Input_Cost_NGN]]</f>
        <v>2796520</v>
      </c>
    </row>
    <row r="345" spans="1:27" x14ac:dyDescent="0.35">
      <c r="A345" t="s">
        <v>331</v>
      </c>
      <c r="B345" t="s">
        <v>1473</v>
      </c>
      <c r="C345" t="s">
        <v>1497</v>
      </c>
      <c r="D345">
        <v>2024</v>
      </c>
      <c r="E345" t="s">
        <v>1501</v>
      </c>
      <c r="F345" t="s">
        <v>1508</v>
      </c>
      <c r="G345">
        <v>0.61</v>
      </c>
      <c r="H345">
        <v>1334</v>
      </c>
      <c r="I345">
        <v>829</v>
      </c>
      <c r="J345">
        <v>6.9</v>
      </c>
      <c r="K345" t="s">
        <v>1511</v>
      </c>
      <c r="L345">
        <v>1.6</v>
      </c>
      <c r="M345" t="s">
        <v>1516</v>
      </c>
      <c r="N345" s="13">
        <v>1162</v>
      </c>
      <c r="O345">
        <v>30</v>
      </c>
      <c r="P345" s="11">
        <f>Agridata[[#This Row],[Storage_Loss_%]]/100</f>
        <v>0.37799999999999995</v>
      </c>
      <c r="Q345" s="7">
        <v>37.799999999999997</v>
      </c>
      <c r="R345" s="13">
        <v>4681</v>
      </c>
      <c r="S345">
        <v>278</v>
      </c>
      <c r="T345" t="s">
        <v>1520</v>
      </c>
      <c r="U345" t="s">
        <v>1523</v>
      </c>
      <c r="V345" s="13">
        <v>222315</v>
      </c>
      <c r="W345" s="7">
        <f>(Agridata[[#This Row],[Profit_After_Storage_Loss]]/Agridata[[#This Row],[Total_Revenue]])*100</f>
        <v>60.917342155808917</v>
      </c>
      <c r="X345">
        <f>(1-Agridata[[#This Row],[Transport_Cost_NGN]]/(Agridata[[#This Row],[Input_Cost_NGN]]+Agridata[[#This Row],[Final_Profit_NGN]]))*100</f>
        <v>99.488096706549896</v>
      </c>
      <c r="Y345" s="13">
        <f>Agridata[[#This Row],[Final_Profit_NGN]]*Agridata[[#This Row],[Storage_Loss_%]]</f>
        <v>8403507</v>
      </c>
      <c r="Z345" s="13">
        <f>Agridata[[#This Row],[Final_Profit_NGN]] * (1-Agridata[[#This Row],[Storage_Loss_%]]/100)</f>
        <v>138279.93000000002</v>
      </c>
      <c r="AA345" s="13">
        <f>Agridata[[#This Row],[Final_Profit_NGN]]+Agridata[[#This Row],[Input_Cost_NGN]]</f>
        <v>226996</v>
      </c>
    </row>
    <row r="346" spans="1:27" x14ac:dyDescent="0.35">
      <c r="A346" t="s">
        <v>332</v>
      </c>
      <c r="B346" t="s">
        <v>1469</v>
      </c>
      <c r="C346" t="s">
        <v>1484</v>
      </c>
      <c r="D346">
        <v>2024</v>
      </c>
      <c r="E346" t="s">
        <v>1501</v>
      </c>
      <c r="F346" t="s">
        <v>1506</v>
      </c>
      <c r="G346">
        <v>1.22</v>
      </c>
      <c r="H346">
        <v>3004</v>
      </c>
      <c r="I346">
        <v>2432</v>
      </c>
      <c r="J346">
        <v>11.1</v>
      </c>
      <c r="K346" t="s">
        <v>1512</v>
      </c>
      <c r="L346">
        <v>0.62</v>
      </c>
      <c r="M346" t="s">
        <v>1518</v>
      </c>
      <c r="N346" s="13">
        <v>2394</v>
      </c>
      <c r="O346">
        <v>14</v>
      </c>
      <c r="P346" s="11">
        <f>Agridata[[#This Row],[Storage_Loss_%]]/100</f>
        <v>0.19030000000000002</v>
      </c>
      <c r="Q346" s="7">
        <v>19.03</v>
      </c>
      <c r="R346" s="13">
        <v>20615</v>
      </c>
      <c r="S346">
        <v>359</v>
      </c>
      <c r="T346" t="s">
        <v>1520</v>
      </c>
      <c r="U346" t="s">
        <v>1523</v>
      </c>
      <c r="V346" s="13">
        <v>841349</v>
      </c>
      <c r="W346" s="7">
        <f>(Agridata[[#This Row],[Profit_After_Storage_Loss]]/Agridata[[#This Row],[Total_Revenue]])*100</f>
        <v>79.033496213298932</v>
      </c>
      <c r="X346">
        <f>(1-Agridata[[#This Row],[Transport_Cost_NGN]]/(Agridata[[#This Row],[Input_Cost_NGN]]+Agridata[[#This Row],[Final_Profit_NGN]]))*100</f>
        <v>99.722262182643362</v>
      </c>
      <c r="Y346" s="13">
        <f>Agridata[[#This Row],[Final_Profit_NGN]]*Agridata[[#This Row],[Storage_Loss_%]]</f>
        <v>16010871.470000001</v>
      </c>
      <c r="Z346" s="13">
        <f>Agridata[[#This Row],[Final_Profit_NGN]] * (1-Agridata[[#This Row],[Storage_Loss_%]]/100)</f>
        <v>681240.28529999999</v>
      </c>
      <c r="AA346" s="13">
        <f>Agridata[[#This Row],[Final_Profit_NGN]]+Agridata[[#This Row],[Input_Cost_NGN]]</f>
        <v>861964</v>
      </c>
    </row>
    <row r="347" spans="1:27" x14ac:dyDescent="0.35">
      <c r="A347" t="s">
        <v>333</v>
      </c>
      <c r="B347" t="s">
        <v>1472</v>
      </c>
      <c r="C347" t="s">
        <v>1479</v>
      </c>
      <c r="D347">
        <v>2022</v>
      </c>
      <c r="E347" t="s">
        <v>1501</v>
      </c>
      <c r="F347" t="s">
        <v>1508</v>
      </c>
      <c r="G347">
        <v>1.1200000000000001</v>
      </c>
      <c r="H347">
        <v>2536</v>
      </c>
      <c r="I347">
        <v>2174</v>
      </c>
      <c r="J347">
        <v>2.2000000000000002</v>
      </c>
      <c r="K347" t="s">
        <v>1513</v>
      </c>
      <c r="L347">
        <v>0.42</v>
      </c>
      <c r="M347" t="s">
        <v>1516</v>
      </c>
      <c r="N347" s="13">
        <v>200</v>
      </c>
      <c r="O347">
        <v>7</v>
      </c>
      <c r="P347" s="11">
        <f>Agridata[[#This Row],[Storage_Loss_%]]/100</f>
        <v>0.1426</v>
      </c>
      <c r="Q347" s="7">
        <v>14.26</v>
      </c>
      <c r="R347" s="13">
        <v>10966</v>
      </c>
      <c r="S347">
        <v>209</v>
      </c>
      <c r="T347" t="s">
        <v>1520</v>
      </c>
      <c r="U347" t="s">
        <v>1522</v>
      </c>
      <c r="V347" s="13">
        <v>438657</v>
      </c>
      <c r="W347" s="7">
        <f>(Agridata[[#This Row],[Profit_After_Storage_Loss]]/Agridata[[#This Row],[Total_Revenue]])*100</f>
        <v>83.648859555672189</v>
      </c>
      <c r="X347">
        <f>(1-Agridata[[#This Row],[Transport_Cost_NGN]]/(Agridata[[#This Row],[Input_Cost_NGN]]+Agridata[[#This Row],[Final_Profit_NGN]]))*100</f>
        <v>99.955518289767213</v>
      </c>
      <c r="Y347" s="13">
        <f>Agridata[[#This Row],[Final_Profit_NGN]]*Agridata[[#This Row],[Storage_Loss_%]]</f>
        <v>6255248.8200000003</v>
      </c>
      <c r="Z347" s="13">
        <f>Agridata[[#This Row],[Final_Profit_NGN]] * (1-Agridata[[#This Row],[Storage_Loss_%]]/100)</f>
        <v>376104.51179999998</v>
      </c>
      <c r="AA347" s="13">
        <f>Agridata[[#This Row],[Final_Profit_NGN]]+Agridata[[#This Row],[Input_Cost_NGN]]</f>
        <v>449623</v>
      </c>
    </row>
    <row r="348" spans="1:27" x14ac:dyDescent="0.35">
      <c r="A348" t="s">
        <v>91</v>
      </c>
      <c r="B348" t="s">
        <v>1469</v>
      </c>
      <c r="C348" t="s">
        <v>1484</v>
      </c>
      <c r="D348">
        <v>2024</v>
      </c>
      <c r="E348" t="s">
        <v>1501</v>
      </c>
      <c r="F348" t="s">
        <v>1508</v>
      </c>
      <c r="G348">
        <v>8.26</v>
      </c>
      <c r="H348">
        <v>17428</v>
      </c>
      <c r="I348">
        <v>14601</v>
      </c>
      <c r="J348">
        <v>49.6</v>
      </c>
      <c r="K348" t="s">
        <v>1512</v>
      </c>
      <c r="L348">
        <v>1.32</v>
      </c>
      <c r="M348" t="s">
        <v>1518</v>
      </c>
      <c r="N348" s="13">
        <v>9146</v>
      </c>
      <c r="O348">
        <v>7</v>
      </c>
      <c r="P348" s="11">
        <f>Agridata[[#This Row],[Storage_Loss_%]]/100</f>
        <v>0.16219999999999998</v>
      </c>
      <c r="Q348" s="7">
        <v>16.22</v>
      </c>
      <c r="R348" s="13">
        <v>124873</v>
      </c>
      <c r="S348">
        <v>223</v>
      </c>
      <c r="T348" t="s">
        <v>1519</v>
      </c>
      <c r="U348" t="s">
        <v>1522</v>
      </c>
      <c r="V348" s="13">
        <v>3089444</v>
      </c>
      <c r="W348" s="7">
        <f>(Agridata[[#This Row],[Profit_After_Storage_Loss]]/Agridata[[#This Row],[Total_Revenue]])*100</f>
        <v>80.525230809531223</v>
      </c>
      <c r="X348">
        <f>(1-Agridata[[#This Row],[Transport_Cost_NGN]]/(Agridata[[#This Row],[Input_Cost_NGN]]+Agridata[[#This Row],[Final_Profit_NGN]]))*100</f>
        <v>99.715460547295123</v>
      </c>
      <c r="Y348" s="13">
        <f>Agridata[[#This Row],[Final_Profit_NGN]]*Agridata[[#This Row],[Storage_Loss_%]]</f>
        <v>50110781.68</v>
      </c>
      <c r="Z348" s="13">
        <f>Agridata[[#This Row],[Final_Profit_NGN]] * (1-Agridata[[#This Row],[Storage_Loss_%]]/100)</f>
        <v>2588336.1831999999</v>
      </c>
      <c r="AA348" s="13">
        <f>Agridata[[#This Row],[Final_Profit_NGN]]+Agridata[[#This Row],[Input_Cost_NGN]]</f>
        <v>3214317</v>
      </c>
    </row>
    <row r="349" spans="1:27" x14ac:dyDescent="0.35">
      <c r="A349" t="s">
        <v>334</v>
      </c>
      <c r="B349" t="s">
        <v>1470</v>
      </c>
      <c r="C349" t="s">
        <v>1482</v>
      </c>
      <c r="D349">
        <v>2025</v>
      </c>
      <c r="E349" t="s">
        <v>1501</v>
      </c>
      <c r="F349" t="s">
        <v>1503</v>
      </c>
      <c r="G349">
        <v>2.97</v>
      </c>
      <c r="H349">
        <v>28344</v>
      </c>
      <c r="I349">
        <v>24336</v>
      </c>
      <c r="J349">
        <v>17.8</v>
      </c>
      <c r="K349" t="s">
        <v>1512</v>
      </c>
      <c r="L349">
        <v>0.86</v>
      </c>
      <c r="M349" t="s">
        <v>1516</v>
      </c>
      <c r="N349" s="13">
        <v>4676</v>
      </c>
      <c r="O349">
        <v>3</v>
      </c>
      <c r="P349" s="11">
        <f>Agridata[[#This Row],[Storage_Loss_%]]/100</f>
        <v>0.1414</v>
      </c>
      <c r="Q349" s="7">
        <v>14.14</v>
      </c>
      <c r="R349" s="13">
        <v>48978</v>
      </c>
      <c r="S349">
        <v>422</v>
      </c>
      <c r="T349" t="s">
        <v>1520</v>
      </c>
      <c r="U349" t="s">
        <v>1522</v>
      </c>
      <c r="V349" s="13">
        <v>10113441</v>
      </c>
      <c r="W349" s="7">
        <f>(Agridata[[#This Row],[Profit_After_Storage_Loss]]/Agridata[[#This Row],[Total_Revenue]])*100</f>
        <v>85.446195857502033</v>
      </c>
      <c r="X349">
        <f>(1-Agridata[[#This Row],[Transport_Cost_NGN]]/(Agridata[[#This Row],[Input_Cost_NGN]]+Agridata[[#This Row],[Final_Profit_NGN]]))*100</f>
        <v>99.953987333133981</v>
      </c>
      <c r="Y349" s="13">
        <f>Agridata[[#This Row],[Final_Profit_NGN]]*Agridata[[#This Row],[Storage_Loss_%]]</f>
        <v>143004055.74000001</v>
      </c>
      <c r="Z349" s="13">
        <f>Agridata[[#This Row],[Final_Profit_NGN]] * (1-Agridata[[#This Row],[Storage_Loss_%]]/100)</f>
        <v>8683400.4426000006</v>
      </c>
      <c r="AA349" s="13">
        <f>Agridata[[#This Row],[Final_Profit_NGN]]+Agridata[[#This Row],[Input_Cost_NGN]]</f>
        <v>10162419</v>
      </c>
    </row>
    <row r="350" spans="1:27" x14ac:dyDescent="0.35">
      <c r="A350" t="s">
        <v>335</v>
      </c>
      <c r="B350" t="s">
        <v>1473</v>
      </c>
      <c r="C350" t="s">
        <v>1496</v>
      </c>
      <c r="D350">
        <v>2021</v>
      </c>
      <c r="E350" t="s">
        <v>1501</v>
      </c>
      <c r="F350" t="s">
        <v>1509</v>
      </c>
      <c r="G350">
        <v>1.82</v>
      </c>
      <c r="H350">
        <v>29844</v>
      </c>
      <c r="I350">
        <v>25304</v>
      </c>
      <c r="J350">
        <v>33.200000000000003</v>
      </c>
      <c r="K350" t="s">
        <v>1511</v>
      </c>
      <c r="L350">
        <v>1.1599999999999999</v>
      </c>
      <c r="M350" t="s">
        <v>1518</v>
      </c>
      <c r="N350" s="13">
        <v>5093</v>
      </c>
      <c r="O350">
        <v>1</v>
      </c>
      <c r="P350" s="11">
        <f>Agridata[[#This Row],[Storage_Loss_%]]/100</f>
        <v>0.15210000000000001</v>
      </c>
      <c r="Q350" s="7">
        <v>15.21</v>
      </c>
      <c r="R350" s="13">
        <v>52973</v>
      </c>
      <c r="S350">
        <v>307</v>
      </c>
      <c r="T350" t="s">
        <v>1520</v>
      </c>
      <c r="U350" t="s">
        <v>1522</v>
      </c>
      <c r="V350" s="13">
        <v>7632579</v>
      </c>
      <c r="W350" s="7">
        <f>(Agridata[[#This Row],[Profit_After_Storage_Loss]]/Agridata[[#This Row],[Total_Revenue]])*100</f>
        <v>84.205581252979627</v>
      </c>
      <c r="X350">
        <f>(1-Agridata[[#This Row],[Transport_Cost_NGN]]/(Agridata[[#This Row],[Input_Cost_NGN]]+Agridata[[#This Row],[Final_Profit_NGN]]))*100</f>
        <v>99.933732801495594</v>
      </c>
      <c r="Y350" s="13">
        <f>Agridata[[#This Row],[Final_Profit_NGN]]*Agridata[[#This Row],[Storage_Loss_%]]</f>
        <v>116091526.59</v>
      </c>
      <c r="Z350" s="13">
        <f>Agridata[[#This Row],[Final_Profit_NGN]] * (1-Agridata[[#This Row],[Storage_Loss_%]]/100)</f>
        <v>6471663.7341</v>
      </c>
      <c r="AA350" s="13">
        <f>Agridata[[#This Row],[Final_Profit_NGN]]+Agridata[[#This Row],[Input_Cost_NGN]]</f>
        <v>7685552</v>
      </c>
    </row>
    <row r="351" spans="1:27" x14ac:dyDescent="0.35">
      <c r="A351" t="s">
        <v>336</v>
      </c>
      <c r="B351" t="s">
        <v>1471</v>
      </c>
      <c r="C351" t="s">
        <v>1477</v>
      </c>
      <c r="D351">
        <v>2025</v>
      </c>
      <c r="E351" t="s">
        <v>1501</v>
      </c>
      <c r="F351" t="s">
        <v>1508</v>
      </c>
      <c r="G351">
        <v>1.81</v>
      </c>
      <c r="H351">
        <v>4207</v>
      </c>
      <c r="I351">
        <v>2669</v>
      </c>
      <c r="J351">
        <v>16.399999999999999</v>
      </c>
      <c r="K351" t="s">
        <v>1511</v>
      </c>
      <c r="L351">
        <v>1.79</v>
      </c>
      <c r="M351" t="s">
        <v>1517</v>
      </c>
      <c r="N351" s="13">
        <v>2087</v>
      </c>
      <c r="O351">
        <v>30</v>
      </c>
      <c r="P351" s="11">
        <f>Agridata[[#This Row],[Storage_Loss_%]]/100</f>
        <v>0.3654</v>
      </c>
      <c r="Q351" s="7">
        <v>36.54</v>
      </c>
      <c r="R351" s="13">
        <v>18652</v>
      </c>
      <c r="S351">
        <v>201</v>
      </c>
      <c r="T351" t="s">
        <v>1520</v>
      </c>
      <c r="U351" t="s">
        <v>1522</v>
      </c>
      <c r="V351" s="13">
        <v>510366</v>
      </c>
      <c r="W351" s="7">
        <f>(Agridata[[#This Row],[Profit_After_Storage_Loss]]/Agridata[[#This Row],[Total_Revenue]])*100</f>
        <v>61.222541312393908</v>
      </c>
      <c r="X351">
        <f>(1-Agridata[[#This Row],[Transport_Cost_NGN]]/(Agridata[[#This Row],[Input_Cost_NGN]]+Agridata[[#This Row],[Final_Profit_NGN]]))*100</f>
        <v>99.605495465182656</v>
      </c>
      <c r="Y351" s="13">
        <f>Agridata[[#This Row],[Final_Profit_NGN]]*Agridata[[#This Row],[Storage_Loss_%]]</f>
        <v>18648773.640000001</v>
      </c>
      <c r="Z351" s="13">
        <f>Agridata[[#This Row],[Final_Profit_NGN]] * (1-Agridata[[#This Row],[Storage_Loss_%]]/100)</f>
        <v>323878.26360000001</v>
      </c>
      <c r="AA351" s="13">
        <f>Agridata[[#This Row],[Final_Profit_NGN]]+Agridata[[#This Row],[Input_Cost_NGN]]</f>
        <v>529018</v>
      </c>
    </row>
    <row r="352" spans="1:27" x14ac:dyDescent="0.35">
      <c r="A352" t="s">
        <v>337</v>
      </c>
      <c r="B352" t="s">
        <v>1469</v>
      </c>
      <c r="C352" t="s">
        <v>1484</v>
      </c>
      <c r="D352">
        <v>2021</v>
      </c>
      <c r="E352" t="s">
        <v>1501</v>
      </c>
      <c r="F352" t="s">
        <v>1507</v>
      </c>
      <c r="G352">
        <v>3.41</v>
      </c>
      <c r="H352">
        <v>6775</v>
      </c>
      <c r="I352">
        <v>5891</v>
      </c>
      <c r="J352">
        <v>3.2</v>
      </c>
      <c r="K352" t="s">
        <v>1513</v>
      </c>
      <c r="L352">
        <v>0.66</v>
      </c>
      <c r="M352" t="s">
        <v>1516</v>
      </c>
      <c r="N352" s="13">
        <v>200</v>
      </c>
      <c r="O352">
        <v>7</v>
      </c>
      <c r="P352" s="11">
        <f>Agridata[[#This Row],[Storage_Loss_%]]/100</f>
        <v>0.13039999999999999</v>
      </c>
      <c r="Q352" s="7">
        <v>13.04</v>
      </c>
      <c r="R352" s="13">
        <v>54436</v>
      </c>
      <c r="S352">
        <v>176</v>
      </c>
      <c r="T352" t="s">
        <v>1520</v>
      </c>
      <c r="U352" t="s">
        <v>1523</v>
      </c>
      <c r="V352" s="13">
        <v>971812</v>
      </c>
      <c r="W352" s="7">
        <f>(Agridata[[#This Row],[Profit_After_Storage_Loss]]/Agridata[[#This Row],[Total_Revenue]])*100</f>
        <v>82.347319088563395</v>
      </c>
      <c r="X352">
        <f>(1-Agridata[[#This Row],[Transport_Cost_NGN]]/(Agridata[[#This Row],[Input_Cost_NGN]]+Agridata[[#This Row],[Final_Profit_NGN]]))*100</f>
        <v>99.980511533274608</v>
      </c>
      <c r="Y352" s="13">
        <f>Agridata[[#This Row],[Final_Profit_NGN]]*Agridata[[#This Row],[Storage_Loss_%]]</f>
        <v>12672428.479999999</v>
      </c>
      <c r="Z352" s="13">
        <f>Agridata[[#This Row],[Final_Profit_NGN]] * (1-Agridata[[#This Row],[Storage_Loss_%]]/100)</f>
        <v>845087.71520000009</v>
      </c>
      <c r="AA352" s="13">
        <f>Agridata[[#This Row],[Final_Profit_NGN]]+Agridata[[#This Row],[Input_Cost_NGN]]</f>
        <v>1026248</v>
      </c>
    </row>
    <row r="353" spans="1:27" x14ac:dyDescent="0.35">
      <c r="A353" t="s">
        <v>309</v>
      </c>
      <c r="B353" t="s">
        <v>1470</v>
      </c>
      <c r="C353" t="s">
        <v>1490</v>
      </c>
      <c r="D353">
        <v>2025</v>
      </c>
      <c r="E353" t="s">
        <v>1502</v>
      </c>
      <c r="F353" t="s">
        <v>1505</v>
      </c>
      <c r="G353">
        <v>8.91</v>
      </c>
      <c r="H353">
        <v>125764</v>
      </c>
      <c r="I353">
        <v>111326</v>
      </c>
      <c r="J353">
        <v>39.799999999999997</v>
      </c>
      <c r="K353" t="s">
        <v>1512</v>
      </c>
      <c r="L353">
        <v>1.3</v>
      </c>
      <c r="M353" t="s">
        <v>1517</v>
      </c>
      <c r="N353" s="13">
        <v>9135</v>
      </c>
      <c r="O353">
        <v>7</v>
      </c>
      <c r="P353" s="11">
        <f>Agridata[[#This Row],[Storage_Loss_%]]/100</f>
        <v>0.1148</v>
      </c>
      <c r="Q353" s="7">
        <v>11.48</v>
      </c>
      <c r="R353" s="13">
        <v>89284</v>
      </c>
      <c r="S353">
        <v>95</v>
      </c>
      <c r="T353" t="s">
        <v>1521</v>
      </c>
      <c r="U353" t="s">
        <v>1522</v>
      </c>
      <c r="V353" s="13">
        <v>10371792</v>
      </c>
      <c r="W353" s="7">
        <f>(Agridata[[#This Row],[Profit_After_Storage_Loss]]/Agridata[[#This Row],[Total_Revenue]])*100</f>
        <v>87.764492662131516</v>
      </c>
      <c r="X353">
        <f>(1-Agridata[[#This Row],[Transport_Cost_NGN]]/(Agridata[[#This Row],[Input_Cost_NGN]]+Agridata[[#This Row],[Final_Profit_NGN]]))*100</f>
        <v>99.912676286837026</v>
      </c>
      <c r="Y353" s="13">
        <f>Agridata[[#This Row],[Final_Profit_NGN]]*Agridata[[#This Row],[Storage_Loss_%]]</f>
        <v>119068172.16000001</v>
      </c>
      <c r="Z353" s="13">
        <f>Agridata[[#This Row],[Final_Profit_NGN]] * (1-Agridata[[#This Row],[Storage_Loss_%]]/100)</f>
        <v>9181110.2784000002</v>
      </c>
      <c r="AA353" s="13">
        <f>Agridata[[#This Row],[Final_Profit_NGN]]+Agridata[[#This Row],[Input_Cost_NGN]]</f>
        <v>10461076</v>
      </c>
    </row>
    <row r="354" spans="1:27" x14ac:dyDescent="0.35">
      <c r="A354" t="s">
        <v>338</v>
      </c>
      <c r="B354" t="s">
        <v>1470</v>
      </c>
      <c r="C354" t="s">
        <v>1482</v>
      </c>
      <c r="D354">
        <v>2022</v>
      </c>
      <c r="E354" t="s">
        <v>1502</v>
      </c>
      <c r="F354" t="s">
        <v>1505</v>
      </c>
      <c r="G354">
        <v>1.82</v>
      </c>
      <c r="H354">
        <v>10998</v>
      </c>
      <c r="I354">
        <v>8346</v>
      </c>
      <c r="J354">
        <v>17.2</v>
      </c>
      <c r="K354" t="s">
        <v>1512</v>
      </c>
      <c r="L354">
        <v>0.91</v>
      </c>
      <c r="M354" t="s">
        <v>1516</v>
      </c>
      <c r="N354" s="13">
        <v>5308</v>
      </c>
      <c r="O354">
        <v>14</v>
      </c>
      <c r="P354" s="11">
        <f>Agridata[[#This Row],[Storage_Loss_%]]/100</f>
        <v>0.24109999999999998</v>
      </c>
      <c r="Q354" s="7">
        <v>24.11</v>
      </c>
      <c r="R354" s="13">
        <v>12638</v>
      </c>
      <c r="S354">
        <v>81</v>
      </c>
      <c r="T354" t="s">
        <v>1520</v>
      </c>
      <c r="U354" t="s">
        <v>1522</v>
      </c>
      <c r="V354" s="13">
        <v>651320</v>
      </c>
      <c r="W354" s="7">
        <f>(Agridata[[#This Row],[Profit_After_Storage_Loss]]/Agridata[[#This Row],[Total_Revenue]])*100</f>
        <v>74.445484202314006</v>
      </c>
      <c r="X354">
        <f>(1-Agridata[[#This Row],[Transport_Cost_NGN]]/(Agridata[[#This Row],[Input_Cost_NGN]]+Agridata[[#This Row],[Final_Profit_NGN]]))*100</f>
        <v>99.200551842134587</v>
      </c>
      <c r="Y354" s="13">
        <f>Agridata[[#This Row],[Final_Profit_NGN]]*Agridata[[#This Row],[Storage_Loss_%]]</f>
        <v>15703325.199999999</v>
      </c>
      <c r="Z354" s="13">
        <f>Agridata[[#This Row],[Final_Profit_NGN]] * (1-Agridata[[#This Row],[Storage_Loss_%]]/100)</f>
        <v>494286.74800000002</v>
      </c>
      <c r="AA354" s="13">
        <f>Agridata[[#This Row],[Final_Profit_NGN]]+Agridata[[#This Row],[Input_Cost_NGN]]</f>
        <v>663958</v>
      </c>
    </row>
    <row r="355" spans="1:27" x14ac:dyDescent="0.35">
      <c r="A355" t="s">
        <v>339</v>
      </c>
      <c r="B355" t="s">
        <v>1471</v>
      </c>
      <c r="C355" t="s">
        <v>1486</v>
      </c>
      <c r="D355">
        <v>2025</v>
      </c>
      <c r="E355" t="s">
        <v>1502</v>
      </c>
      <c r="F355" t="s">
        <v>1503</v>
      </c>
      <c r="G355">
        <v>1.06</v>
      </c>
      <c r="H355">
        <v>9490</v>
      </c>
      <c r="I355">
        <v>5335</v>
      </c>
      <c r="J355">
        <v>5.2</v>
      </c>
      <c r="K355" t="s">
        <v>1513</v>
      </c>
      <c r="L355">
        <v>0.46</v>
      </c>
      <c r="M355" t="s">
        <v>1516</v>
      </c>
      <c r="N355" s="13">
        <v>200</v>
      </c>
      <c r="O355">
        <v>30</v>
      </c>
      <c r="P355" s="11">
        <f>Agridata[[#This Row],[Storage_Loss_%]]/100</f>
        <v>0.43780000000000002</v>
      </c>
      <c r="Q355" s="7">
        <v>43.78</v>
      </c>
      <c r="R355" s="13">
        <v>14428</v>
      </c>
      <c r="S355">
        <v>352</v>
      </c>
      <c r="T355" t="s">
        <v>1521</v>
      </c>
      <c r="U355" t="s">
        <v>1522</v>
      </c>
      <c r="V355" s="13">
        <v>1844513</v>
      </c>
      <c r="W355" s="7">
        <f>(Agridata[[#This Row],[Profit_After_Storage_Loss]]/Agridata[[#This Row],[Total_Revenue]])*100</f>
        <v>55.783653628598216</v>
      </c>
      <c r="X355">
        <f>(1-Agridata[[#This Row],[Transport_Cost_NGN]]/(Agridata[[#This Row],[Input_Cost_NGN]]+Agridata[[#This Row],[Final_Profit_NGN]]))*100</f>
        <v>99.989241186245295</v>
      </c>
      <c r="Y355" s="13">
        <f>Agridata[[#This Row],[Final_Profit_NGN]]*Agridata[[#This Row],[Storage_Loss_%]]</f>
        <v>80752779.140000001</v>
      </c>
      <c r="Z355" s="13">
        <f>Agridata[[#This Row],[Final_Profit_NGN]] * (1-Agridata[[#This Row],[Storage_Loss_%]]/100)</f>
        <v>1036985.2086</v>
      </c>
      <c r="AA355" s="13">
        <f>Agridata[[#This Row],[Final_Profit_NGN]]+Agridata[[#This Row],[Input_Cost_NGN]]</f>
        <v>1858941</v>
      </c>
    </row>
    <row r="356" spans="1:27" x14ac:dyDescent="0.35">
      <c r="A356" t="s">
        <v>340</v>
      </c>
      <c r="B356" t="s">
        <v>1473</v>
      </c>
      <c r="C356" t="s">
        <v>1493</v>
      </c>
      <c r="D356">
        <v>2023</v>
      </c>
      <c r="E356" t="s">
        <v>1502</v>
      </c>
      <c r="F356" t="s">
        <v>1509</v>
      </c>
      <c r="G356">
        <v>0.56999999999999995</v>
      </c>
      <c r="H356">
        <v>4090</v>
      </c>
      <c r="I356">
        <v>3240</v>
      </c>
      <c r="J356">
        <v>10.8</v>
      </c>
      <c r="K356" t="s">
        <v>1513</v>
      </c>
      <c r="L356">
        <v>1.65</v>
      </c>
      <c r="M356" t="s">
        <v>1517</v>
      </c>
      <c r="N356" s="13">
        <v>367</v>
      </c>
      <c r="O356">
        <v>1</v>
      </c>
      <c r="P356" s="11">
        <f>Agridata[[#This Row],[Storage_Loss_%]]/100</f>
        <v>0.20760000000000001</v>
      </c>
      <c r="Q356" s="7">
        <v>20.76</v>
      </c>
      <c r="R356" s="13">
        <v>10635</v>
      </c>
      <c r="S356">
        <v>353</v>
      </c>
      <c r="T356" t="s">
        <v>1520</v>
      </c>
      <c r="U356" t="s">
        <v>1522</v>
      </c>
      <c r="V356" s="13">
        <v>1121281</v>
      </c>
      <c r="W356" s="7">
        <f>(Agridata[[#This Row],[Profit_After_Storage_Loss]]/Agridata[[#This Row],[Total_Revenue]])*100</f>
        <v>78.495494754027689</v>
      </c>
      <c r="X356">
        <f>(1-Agridata[[#This Row],[Transport_Cost_NGN]]/(Agridata[[#This Row],[Input_Cost_NGN]]+Agridata[[#This Row],[Final_Profit_NGN]]))*100</f>
        <v>99.967577099360724</v>
      </c>
      <c r="Y356" s="13">
        <f>Agridata[[#This Row],[Final_Profit_NGN]]*Agridata[[#This Row],[Storage_Loss_%]]</f>
        <v>23277793.560000002</v>
      </c>
      <c r="Z356" s="13">
        <f>Agridata[[#This Row],[Final_Profit_NGN]] * (1-Agridata[[#This Row],[Storage_Loss_%]]/100)</f>
        <v>888503.06440000003</v>
      </c>
      <c r="AA356" s="13">
        <f>Agridata[[#This Row],[Final_Profit_NGN]]+Agridata[[#This Row],[Input_Cost_NGN]]</f>
        <v>1131916</v>
      </c>
    </row>
    <row r="357" spans="1:27" x14ac:dyDescent="0.35">
      <c r="A357" t="s">
        <v>341</v>
      </c>
      <c r="B357" t="s">
        <v>1469</v>
      </c>
      <c r="C357" t="s">
        <v>1480</v>
      </c>
      <c r="D357">
        <v>2024</v>
      </c>
      <c r="E357" t="s">
        <v>1502</v>
      </c>
      <c r="F357" t="s">
        <v>1506</v>
      </c>
      <c r="G357">
        <v>10.15</v>
      </c>
      <c r="H357">
        <v>21306</v>
      </c>
      <c r="I357">
        <v>14021</v>
      </c>
      <c r="J357">
        <v>70.7</v>
      </c>
      <c r="K357" t="s">
        <v>1515</v>
      </c>
      <c r="L357">
        <v>2.8</v>
      </c>
      <c r="M357" t="s">
        <v>1518</v>
      </c>
      <c r="N357" s="13">
        <v>10202</v>
      </c>
      <c r="O357">
        <v>30</v>
      </c>
      <c r="P357" s="11">
        <f>Agridata[[#This Row],[Storage_Loss_%]]/100</f>
        <v>0.34189999999999998</v>
      </c>
      <c r="Q357" s="7">
        <v>34.19</v>
      </c>
      <c r="R357" s="13">
        <v>149460</v>
      </c>
      <c r="S357">
        <v>326</v>
      </c>
      <c r="T357" t="s">
        <v>1520</v>
      </c>
      <c r="U357" t="s">
        <v>1522</v>
      </c>
      <c r="V357" s="13">
        <v>4365476</v>
      </c>
      <c r="W357" s="7">
        <f>(Agridata[[#This Row],[Profit_After_Storage_Loss]]/Agridata[[#This Row],[Total_Revenue]])*100</f>
        <v>63.631461345188512</v>
      </c>
      <c r="X357">
        <f>(1-Agridata[[#This Row],[Transport_Cost_NGN]]/(Agridata[[#This Row],[Input_Cost_NGN]]+Agridata[[#This Row],[Final_Profit_NGN]]))*100</f>
        <v>99.774038878956432</v>
      </c>
      <c r="Y357" s="13">
        <f>Agridata[[#This Row],[Final_Profit_NGN]]*Agridata[[#This Row],[Storage_Loss_%]]</f>
        <v>149255624.44</v>
      </c>
      <c r="Z357" s="13">
        <f>Agridata[[#This Row],[Final_Profit_NGN]] * (1-Agridata[[#This Row],[Storage_Loss_%]]/100)</f>
        <v>2872919.7556000003</v>
      </c>
      <c r="AA357" s="13">
        <f>Agridata[[#This Row],[Final_Profit_NGN]]+Agridata[[#This Row],[Input_Cost_NGN]]</f>
        <v>4514936</v>
      </c>
    </row>
    <row r="358" spans="1:27" x14ac:dyDescent="0.35">
      <c r="A358" t="s">
        <v>342</v>
      </c>
      <c r="B358" t="s">
        <v>1469</v>
      </c>
      <c r="C358" t="s">
        <v>1480</v>
      </c>
      <c r="D358">
        <v>2022</v>
      </c>
      <c r="E358" t="s">
        <v>1501</v>
      </c>
      <c r="F358" t="s">
        <v>1509</v>
      </c>
      <c r="G358">
        <v>0.37</v>
      </c>
      <c r="H358">
        <v>3216</v>
      </c>
      <c r="I358">
        <v>2468</v>
      </c>
      <c r="J358">
        <v>1</v>
      </c>
      <c r="K358" t="s">
        <v>1515</v>
      </c>
      <c r="L358">
        <v>0.04</v>
      </c>
      <c r="M358" t="s">
        <v>1516</v>
      </c>
      <c r="N358" s="13">
        <v>200</v>
      </c>
      <c r="O358">
        <v>5</v>
      </c>
      <c r="P358" s="11">
        <f>Agridata[[#This Row],[Storage_Loss_%]]/100</f>
        <v>0.23250000000000001</v>
      </c>
      <c r="Q358" s="7">
        <v>23.25</v>
      </c>
      <c r="R358" s="13">
        <v>10741</v>
      </c>
      <c r="S358">
        <v>343</v>
      </c>
      <c r="T358" t="s">
        <v>1520</v>
      </c>
      <c r="U358" t="s">
        <v>1522</v>
      </c>
      <c r="V358" s="13">
        <v>827118</v>
      </c>
      <c r="W358" s="7">
        <f>(Agridata[[#This Row],[Profit_After_Storage_Loss]]/Agridata[[#This Row],[Total_Revenue]])*100</f>
        <v>75.76609727889776</v>
      </c>
      <c r="X358">
        <f>(1-Agridata[[#This Row],[Transport_Cost_NGN]]/(Agridata[[#This Row],[Input_Cost_NGN]]+Agridata[[#This Row],[Final_Profit_NGN]]))*100</f>
        <v>99.976129635177273</v>
      </c>
      <c r="Y358" s="13">
        <f>Agridata[[#This Row],[Final_Profit_NGN]]*Agridata[[#This Row],[Storage_Loss_%]]</f>
        <v>19230493.5</v>
      </c>
      <c r="Z358" s="13">
        <f>Agridata[[#This Row],[Final_Profit_NGN]] * (1-Agridata[[#This Row],[Storage_Loss_%]]/100)</f>
        <v>634813.06499999994</v>
      </c>
      <c r="AA358" s="13">
        <f>Agridata[[#This Row],[Final_Profit_NGN]]+Agridata[[#This Row],[Input_Cost_NGN]]</f>
        <v>837859</v>
      </c>
    </row>
    <row r="359" spans="1:27" x14ac:dyDescent="0.35">
      <c r="A359" t="s">
        <v>343</v>
      </c>
      <c r="B359" t="s">
        <v>1473</v>
      </c>
      <c r="C359" t="s">
        <v>1493</v>
      </c>
      <c r="D359">
        <v>2025</v>
      </c>
      <c r="E359" t="s">
        <v>1502</v>
      </c>
      <c r="F359" t="s">
        <v>1505</v>
      </c>
      <c r="G359">
        <v>1.24</v>
      </c>
      <c r="H359">
        <v>13645</v>
      </c>
      <c r="I359">
        <v>10226</v>
      </c>
      <c r="J359">
        <v>35.9</v>
      </c>
      <c r="K359" t="s">
        <v>1512</v>
      </c>
      <c r="L359">
        <v>0.96</v>
      </c>
      <c r="M359" t="s">
        <v>1516</v>
      </c>
      <c r="N359" s="13">
        <v>7607</v>
      </c>
      <c r="O359">
        <v>14</v>
      </c>
      <c r="P359" s="11">
        <f>Agridata[[#This Row],[Storage_Loss_%]]/100</f>
        <v>0.2505</v>
      </c>
      <c r="Q359" s="7">
        <v>25.05</v>
      </c>
      <c r="R359" s="13">
        <v>15286</v>
      </c>
      <c r="S359">
        <v>110</v>
      </c>
      <c r="T359" t="s">
        <v>1521</v>
      </c>
      <c r="U359" t="s">
        <v>1522</v>
      </c>
      <c r="V359" s="13">
        <v>1090719</v>
      </c>
      <c r="W359" s="7">
        <f>(Agridata[[#This Row],[Profit_After_Storage_Loss]]/Agridata[[#This Row],[Total_Revenue]])*100</f>
        <v>73.914122494925437</v>
      </c>
      <c r="X359">
        <f>(1-Agridata[[#This Row],[Transport_Cost_NGN]]/(Agridata[[#This Row],[Input_Cost_NGN]]+Agridata[[#This Row],[Final_Profit_NGN]]))*100</f>
        <v>99.312209257643502</v>
      </c>
      <c r="Y359" s="13">
        <f>Agridata[[#This Row],[Final_Profit_NGN]]*Agridata[[#This Row],[Storage_Loss_%]]</f>
        <v>27322510.949999999</v>
      </c>
      <c r="Z359" s="13">
        <f>Agridata[[#This Row],[Final_Profit_NGN]] * (1-Agridata[[#This Row],[Storage_Loss_%]]/100)</f>
        <v>817493.8905000001</v>
      </c>
      <c r="AA359" s="13">
        <f>Agridata[[#This Row],[Final_Profit_NGN]]+Agridata[[#This Row],[Input_Cost_NGN]]</f>
        <v>1106005</v>
      </c>
    </row>
    <row r="360" spans="1:27" x14ac:dyDescent="0.35">
      <c r="A360" t="s">
        <v>344</v>
      </c>
      <c r="B360" t="s">
        <v>1470</v>
      </c>
      <c r="C360" t="s">
        <v>1490</v>
      </c>
      <c r="D360">
        <v>2021</v>
      </c>
      <c r="E360" t="s">
        <v>1501</v>
      </c>
      <c r="F360" t="s">
        <v>1509</v>
      </c>
      <c r="G360">
        <v>1.03</v>
      </c>
      <c r="H360">
        <v>17761</v>
      </c>
      <c r="I360">
        <v>14556</v>
      </c>
      <c r="J360">
        <v>13.1</v>
      </c>
      <c r="K360" t="s">
        <v>1511</v>
      </c>
      <c r="L360">
        <v>1.29</v>
      </c>
      <c r="M360" t="s">
        <v>1516</v>
      </c>
      <c r="N360" s="13">
        <v>2187</v>
      </c>
      <c r="O360">
        <v>2</v>
      </c>
      <c r="P360" s="11">
        <f>Agridata[[#This Row],[Storage_Loss_%]]/100</f>
        <v>0.1804</v>
      </c>
      <c r="Q360" s="7">
        <v>18.04</v>
      </c>
      <c r="R360" s="13">
        <v>32868</v>
      </c>
      <c r="S360">
        <v>261</v>
      </c>
      <c r="T360" t="s">
        <v>1520</v>
      </c>
      <c r="U360" t="s">
        <v>1523</v>
      </c>
      <c r="V360" s="13">
        <v>3726070</v>
      </c>
      <c r="W360" s="7">
        <f>(Agridata[[#This Row],[Profit_After_Storage_Loss]]/Agridata[[#This Row],[Total_Revenue]])*100</f>
        <v>81.243345115029825</v>
      </c>
      <c r="X360">
        <f>(1-Agridata[[#This Row],[Transport_Cost_NGN]]/(Agridata[[#This Row],[Input_Cost_NGN]]+Agridata[[#This Row],[Final_Profit_NGN]]))*100</f>
        <v>99.941818673252925</v>
      </c>
      <c r="Y360" s="13">
        <f>Agridata[[#This Row],[Final_Profit_NGN]]*Agridata[[#This Row],[Storage_Loss_%]]</f>
        <v>67218302.799999997</v>
      </c>
      <c r="Z360" s="13">
        <f>Agridata[[#This Row],[Final_Profit_NGN]] * (1-Agridata[[#This Row],[Storage_Loss_%]]/100)</f>
        <v>3053886.9720000001</v>
      </c>
      <c r="AA360" s="13">
        <f>Agridata[[#This Row],[Final_Profit_NGN]]+Agridata[[#This Row],[Input_Cost_NGN]]</f>
        <v>3758938</v>
      </c>
    </row>
    <row r="361" spans="1:27" x14ac:dyDescent="0.35">
      <c r="A361" t="s">
        <v>345</v>
      </c>
      <c r="B361" t="s">
        <v>1472</v>
      </c>
      <c r="C361" t="s">
        <v>1478</v>
      </c>
      <c r="D361">
        <v>2025</v>
      </c>
      <c r="E361" t="s">
        <v>1501</v>
      </c>
      <c r="F361" t="s">
        <v>1504</v>
      </c>
      <c r="G361">
        <v>1.69</v>
      </c>
      <c r="H361">
        <v>16259</v>
      </c>
      <c r="I361">
        <v>12864</v>
      </c>
      <c r="J361">
        <v>3.3</v>
      </c>
      <c r="K361" t="s">
        <v>1511</v>
      </c>
      <c r="L361">
        <v>1.2</v>
      </c>
      <c r="M361" t="s">
        <v>1518</v>
      </c>
      <c r="N361" s="13">
        <v>561</v>
      </c>
      <c r="O361">
        <v>1</v>
      </c>
      <c r="P361" s="11">
        <f>Agridata[[#This Row],[Storage_Loss_%]]/100</f>
        <v>0.20879999999999999</v>
      </c>
      <c r="Q361" s="7">
        <v>20.88</v>
      </c>
      <c r="R361" s="13">
        <v>22265</v>
      </c>
      <c r="S361">
        <v>356</v>
      </c>
      <c r="T361" t="s">
        <v>1521</v>
      </c>
      <c r="U361" t="s">
        <v>1522</v>
      </c>
      <c r="V361" s="13">
        <v>4510963</v>
      </c>
      <c r="W361" s="7">
        <f>(Agridata[[#This Row],[Profit_After_Storage_Loss]]/Agridata[[#This Row],[Total_Revenue]])*100</f>
        <v>78.731401235499305</v>
      </c>
      <c r="X361">
        <f>(1-Agridata[[#This Row],[Transport_Cost_NGN]]/(Agridata[[#This Row],[Input_Cost_NGN]]+Agridata[[#This Row],[Final_Profit_NGN]]))*100</f>
        <v>99.987624712456551</v>
      </c>
      <c r="Y361" s="13">
        <f>Agridata[[#This Row],[Final_Profit_NGN]]*Agridata[[#This Row],[Storage_Loss_%]]</f>
        <v>94188907.439999998</v>
      </c>
      <c r="Z361" s="13">
        <f>Agridata[[#This Row],[Final_Profit_NGN]] * (1-Agridata[[#This Row],[Storage_Loss_%]]/100)</f>
        <v>3569073.9256000002</v>
      </c>
      <c r="AA361" s="13">
        <f>Agridata[[#This Row],[Final_Profit_NGN]]+Agridata[[#This Row],[Input_Cost_NGN]]</f>
        <v>4533228</v>
      </c>
    </row>
    <row r="362" spans="1:27" x14ac:dyDescent="0.35">
      <c r="A362" t="s">
        <v>346</v>
      </c>
      <c r="B362" t="s">
        <v>1471</v>
      </c>
      <c r="C362" t="s">
        <v>1483</v>
      </c>
      <c r="D362">
        <v>2025</v>
      </c>
      <c r="E362" t="s">
        <v>1501</v>
      </c>
      <c r="F362" t="s">
        <v>1508</v>
      </c>
      <c r="G362">
        <v>0.45</v>
      </c>
      <c r="H362">
        <v>477</v>
      </c>
      <c r="I362">
        <v>418</v>
      </c>
      <c r="J362">
        <v>41</v>
      </c>
      <c r="K362" t="s">
        <v>1512</v>
      </c>
      <c r="L362">
        <v>1.44</v>
      </c>
      <c r="M362" t="s">
        <v>1518</v>
      </c>
      <c r="N362" s="13">
        <v>8771</v>
      </c>
      <c r="O362">
        <v>7</v>
      </c>
      <c r="P362" s="11">
        <f>Agridata[[#This Row],[Storage_Loss_%]]/100</f>
        <v>0.1226</v>
      </c>
      <c r="Q362" s="7">
        <v>12.26</v>
      </c>
      <c r="R362" s="13">
        <v>4448</v>
      </c>
      <c r="S362">
        <v>261</v>
      </c>
      <c r="T362" t="s">
        <v>1520</v>
      </c>
      <c r="U362" t="s">
        <v>1522</v>
      </c>
      <c r="V362" s="13">
        <v>94789</v>
      </c>
      <c r="W362" s="7">
        <f>(Agridata[[#This Row],[Profit_After_Storage_Loss]]/Agridata[[#This Row],[Total_Revenue]])*100</f>
        <v>83.807318439694882</v>
      </c>
      <c r="X362">
        <f>(1-Agridata[[#This Row],[Transport_Cost_NGN]]/(Agridata[[#This Row],[Input_Cost_NGN]]+Agridata[[#This Row],[Final_Profit_NGN]]))*100</f>
        <v>91.161562723580928</v>
      </c>
      <c r="Y362" s="13">
        <f>Agridata[[#This Row],[Final_Profit_NGN]]*Agridata[[#This Row],[Storage_Loss_%]]</f>
        <v>1162113.1399999999</v>
      </c>
      <c r="Z362" s="13">
        <f>Agridata[[#This Row],[Final_Profit_NGN]] * (1-Agridata[[#This Row],[Storage_Loss_%]]/100)</f>
        <v>83167.868600000002</v>
      </c>
      <c r="AA362" s="13">
        <f>Agridata[[#This Row],[Final_Profit_NGN]]+Agridata[[#This Row],[Input_Cost_NGN]]</f>
        <v>99237</v>
      </c>
    </row>
    <row r="363" spans="1:27" x14ac:dyDescent="0.35">
      <c r="A363" t="s">
        <v>347</v>
      </c>
      <c r="B363" t="s">
        <v>1470</v>
      </c>
      <c r="C363" t="s">
        <v>1482</v>
      </c>
      <c r="D363">
        <v>2022</v>
      </c>
      <c r="E363" t="s">
        <v>1501</v>
      </c>
      <c r="F363" t="s">
        <v>1506</v>
      </c>
      <c r="G363">
        <v>0.75</v>
      </c>
      <c r="H363">
        <v>1543</v>
      </c>
      <c r="I363">
        <v>617</v>
      </c>
      <c r="J363">
        <v>18.600000000000001</v>
      </c>
      <c r="K363" t="s">
        <v>1512</v>
      </c>
      <c r="L363">
        <v>1.33</v>
      </c>
      <c r="M363" t="s">
        <v>1516</v>
      </c>
      <c r="N363" s="13">
        <v>4602</v>
      </c>
      <c r="O363">
        <v>60</v>
      </c>
      <c r="P363" s="11">
        <f>Agridata[[#This Row],[Storage_Loss_%]]/100</f>
        <v>0.6</v>
      </c>
      <c r="Q363" s="7">
        <v>60</v>
      </c>
      <c r="R363" s="13">
        <v>17027</v>
      </c>
      <c r="S363">
        <v>354</v>
      </c>
      <c r="T363" t="s">
        <v>1520</v>
      </c>
      <c r="U363" t="s">
        <v>1522</v>
      </c>
      <c r="V363" s="13">
        <v>194605</v>
      </c>
      <c r="W363" s="7">
        <f>(Agridata[[#This Row],[Profit_After_Storage_Loss]]/Agridata[[#This Row],[Total_Revenue]])*100</f>
        <v>36.781772132758746</v>
      </c>
      <c r="X363">
        <f>(1-Agridata[[#This Row],[Transport_Cost_NGN]]/(Agridata[[#This Row],[Input_Cost_NGN]]+Agridata[[#This Row],[Final_Profit_NGN]]))*100</f>
        <v>97.825470628260376</v>
      </c>
      <c r="Y363" s="13">
        <f>Agridata[[#This Row],[Final_Profit_NGN]]*Agridata[[#This Row],[Storage_Loss_%]]</f>
        <v>11676300</v>
      </c>
      <c r="Z363" s="13">
        <f>Agridata[[#This Row],[Final_Profit_NGN]] * (1-Agridata[[#This Row],[Storage_Loss_%]]/100)</f>
        <v>77842</v>
      </c>
      <c r="AA363" s="13">
        <f>Agridata[[#This Row],[Final_Profit_NGN]]+Agridata[[#This Row],[Input_Cost_NGN]]</f>
        <v>211632</v>
      </c>
    </row>
    <row r="364" spans="1:27" x14ac:dyDescent="0.35">
      <c r="A364" t="s">
        <v>279</v>
      </c>
      <c r="B364" t="s">
        <v>1473</v>
      </c>
      <c r="C364" t="s">
        <v>1494</v>
      </c>
      <c r="D364">
        <v>2023</v>
      </c>
      <c r="E364" t="s">
        <v>1502</v>
      </c>
      <c r="F364" t="s">
        <v>1503</v>
      </c>
      <c r="G364">
        <v>3.31</v>
      </c>
      <c r="H364">
        <v>35022</v>
      </c>
      <c r="I364">
        <v>29201</v>
      </c>
      <c r="J364">
        <v>8.9</v>
      </c>
      <c r="K364" t="s">
        <v>1512</v>
      </c>
      <c r="L364">
        <v>0.56999999999999995</v>
      </c>
      <c r="M364" t="s">
        <v>1516</v>
      </c>
      <c r="N364" s="13">
        <v>1808</v>
      </c>
      <c r="O364">
        <v>7</v>
      </c>
      <c r="P364" s="11">
        <f>Agridata[[#This Row],[Storage_Loss_%]]/100</f>
        <v>0.16620000000000001</v>
      </c>
      <c r="Q364" s="7">
        <v>16.62</v>
      </c>
      <c r="R364" s="13">
        <v>38763</v>
      </c>
      <c r="S364">
        <v>274</v>
      </c>
      <c r="T364" t="s">
        <v>1520</v>
      </c>
      <c r="U364" t="s">
        <v>1522</v>
      </c>
      <c r="V364" s="13">
        <v>7880493</v>
      </c>
      <c r="W364" s="7">
        <f>(Agridata[[#This Row],[Profit_After_Storage_Loss]]/Agridata[[#This Row],[Total_Revenue]])*100</f>
        <v>82.97187341083557</v>
      </c>
      <c r="X364">
        <f>(1-Agridata[[#This Row],[Transport_Cost_NGN]]/(Agridata[[#This Row],[Input_Cost_NGN]]+Agridata[[#This Row],[Final_Profit_NGN]]))*100</f>
        <v>99.9771695724952</v>
      </c>
      <c r="Y364" s="13">
        <f>Agridata[[#This Row],[Final_Profit_NGN]]*Agridata[[#This Row],[Storage_Loss_%]]</f>
        <v>130973793.66000001</v>
      </c>
      <c r="Z364" s="13">
        <f>Agridata[[#This Row],[Final_Profit_NGN]] * (1-Agridata[[#This Row],[Storage_Loss_%]]/100)</f>
        <v>6570755.0634000003</v>
      </c>
      <c r="AA364" s="13">
        <f>Agridata[[#This Row],[Final_Profit_NGN]]+Agridata[[#This Row],[Input_Cost_NGN]]</f>
        <v>7919256</v>
      </c>
    </row>
    <row r="365" spans="1:27" x14ac:dyDescent="0.35">
      <c r="A365" t="s">
        <v>348</v>
      </c>
      <c r="B365" t="s">
        <v>1471</v>
      </c>
      <c r="C365" t="s">
        <v>1492</v>
      </c>
      <c r="D365">
        <v>2022</v>
      </c>
      <c r="E365" t="s">
        <v>1501</v>
      </c>
      <c r="F365" t="s">
        <v>1508</v>
      </c>
      <c r="G365">
        <v>3.14</v>
      </c>
      <c r="H365">
        <v>5033</v>
      </c>
      <c r="I365">
        <v>4159</v>
      </c>
      <c r="J365">
        <v>26.3</v>
      </c>
      <c r="K365" t="s">
        <v>1513</v>
      </c>
      <c r="L365">
        <v>1.6</v>
      </c>
      <c r="M365" t="s">
        <v>1518</v>
      </c>
      <c r="N365" s="13">
        <v>804</v>
      </c>
      <c r="O365">
        <v>14</v>
      </c>
      <c r="P365" s="11">
        <f>Agridata[[#This Row],[Storage_Loss_%]]/100</f>
        <v>0.1736</v>
      </c>
      <c r="Q365" s="7">
        <v>17.36</v>
      </c>
      <c r="R365" s="13">
        <v>49232</v>
      </c>
      <c r="S365">
        <v>195</v>
      </c>
      <c r="T365" t="s">
        <v>1520</v>
      </c>
      <c r="U365" t="s">
        <v>1523</v>
      </c>
      <c r="V365" s="13">
        <v>752859</v>
      </c>
      <c r="W365" s="7">
        <f>(Agridata[[#This Row],[Profit_After_Storage_Loss]]/Agridata[[#This Row],[Total_Revenue]])*100</f>
        <v>77.567592405350524</v>
      </c>
      <c r="X365">
        <f>(1-Agridata[[#This Row],[Transport_Cost_NGN]]/(Agridata[[#This Row],[Input_Cost_NGN]]+Agridata[[#This Row],[Final_Profit_NGN]]))*100</f>
        <v>99.899761997080134</v>
      </c>
      <c r="Y365" s="13">
        <f>Agridata[[#This Row],[Final_Profit_NGN]]*Agridata[[#This Row],[Storage_Loss_%]]</f>
        <v>13069632.24</v>
      </c>
      <c r="Z365" s="13">
        <f>Agridata[[#This Row],[Final_Profit_NGN]] * (1-Agridata[[#This Row],[Storage_Loss_%]]/100)</f>
        <v>622162.67760000005</v>
      </c>
      <c r="AA365" s="13">
        <f>Agridata[[#This Row],[Final_Profit_NGN]]+Agridata[[#This Row],[Input_Cost_NGN]]</f>
        <v>802091</v>
      </c>
    </row>
    <row r="366" spans="1:27" x14ac:dyDescent="0.35">
      <c r="A366" t="s">
        <v>349</v>
      </c>
      <c r="B366" t="s">
        <v>1471</v>
      </c>
      <c r="C366" t="s">
        <v>1492</v>
      </c>
      <c r="D366">
        <v>2024</v>
      </c>
      <c r="E366" t="s">
        <v>1502</v>
      </c>
      <c r="F366" t="s">
        <v>1508</v>
      </c>
      <c r="G366">
        <v>3.03</v>
      </c>
      <c r="H366">
        <v>3421</v>
      </c>
      <c r="I366">
        <v>2635</v>
      </c>
      <c r="J366">
        <v>1.8</v>
      </c>
      <c r="K366" t="s">
        <v>1511</v>
      </c>
      <c r="L366">
        <v>0.22</v>
      </c>
      <c r="M366" t="s">
        <v>1516</v>
      </c>
      <c r="N366" s="13">
        <v>257</v>
      </c>
      <c r="O366">
        <v>14</v>
      </c>
      <c r="P366" s="11">
        <f>Agridata[[#This Row],[Storage_Loss_%]]/100</f>
        <v>0.22949999999999998</v>
      </c>
      <c r="Q366" s="7">
        <v>22.95</v>
      </c>
      <c r="R366" s="13">
        <v>40025</v>
      </c>
      <c r="S366">
        <v>196</v>
      </c>
      <c r="T366" t="s">
        <v>1519</v>
      </c>
      <c r="U366" t="s">
        <v>1523</v>
      </c>
      <c r="V366" s="13">
        <v>471014</v>
      </c>
      <c r="W366" s="7">
        <f>(Agridata[[#This Row],[Profit_After_Storage_Loss]]/Agridata[[#This Row],[Total_Revenue]])*100</f>
        <v>71.015379843808404</v>
      </c>
      <c r="X366">
        <f>(1-Agridata[[#This Row],[Transport_Cost_NGN]]/(Agridata[[#This Row],[Input_Cost_NGN]]+Agridata[[#This Row],[Final_Profit_NGN]]))*100</f>
        <v>99.949710296083083</v>
      </c>
      <c r="Y366" s="13">
        <f>Agridata[[#This Row],[Final_Profit_NGN]]*Agridata[[#This Row],[Storage_Loss_%]]</f>
        <v>10809771.299999999</v>
      </c>
      <c r="Z366" s="13">
        <f>Agridata[[#This Row],[Final_Profit_NGN]] * (1-Agridata[[#This Row],[Storage_Loss_%]]/100)</f>
        <v>362916.28700000001</v>
      </c>
      <c r="AA366" s="13">
        <f>Agridata[[#This Row],[Final_Profit_NGN]]+Agridata[[#This Row],[Input_Cost_NGN]]</f>
        <v>511039</v>
      </c>
    </row>
    <row r="367" spans="1:27" x14ac:dyDescent="0.35">
      <c r="A367" t="s">
        <v>350</v>
      </c>
      <c r="B367" t="s">
        <v>1469</v>
      </c>
      <c r="C367" t="s">
        <v>1480</v>
      </c>
      <c r="D367">
        <v>2023</v>
      </c>
      <c r="E367" t="s">
        <v>1501</v>
      </c>
      <c r="F367" t="s">
        <v>1506</v>
      </c>
      <c r="G367">
        <v>0.75</v>
      </c>
      <c r="H367">
        <v>1777</v>
      </c>
      <c r="I367">
        <v>1338</v>
      </c>
      <c r="J367">
        <v>9.1</v>
      </c>
      <c r="K367" t="s">
        <v>1513</v>
      </c>
      <c r="L367">
        <v>0.31</v>
      </c>
      <c r="M367" t="s">
        <v>1516</v>
      </c>
      <c r="N367" s="13">
        <v>250</v>
      </c>
      <c r="O367">
        <v>14</v>
      </c>
      <c r="P367" s="11">
        <f>Agridata[[#This Row],[Storage_Loss_%]]/100</f>
        <v>0.24660000000000001</v>
      </c>
      <c r="Q367" s="7">
        <v>24.66</v>
      </c>
      <c r="R367" s="13">
        <v>21924</v>
      </c>
      <c r="S367">
        <v>300</v>
      </c>
      <c r="T367" t="s">
        <v>1521</v>
      </c>
      <c r="U367" t="s">
        <v>1523</v>
      </c>
      <c r="V367" s="13">
        <v>375212</v>
      </c>
      <c r="W367" s="7">
        <f>(Agridata[[#This Row],[Profit_After_Storage_Loss]]/Agridata[[#This Row],[Total_Revenue]])*100</f>
        <v>71.180834978445674</v>
      </c>
      <c r="X367">
        <f>(1-Agridata[[#This Row],[Transport_Cost_NGN]]/(Agridata[[#This Row],[Input_Cost_NGN]]+Agridata[[#This Row],[Final_Profit_NGN]]))*100</f>
        <v>99.937049272793203</v>
      </c>
      <c r="Y367" s="13">
        <f>Agridata[[#This Row],[Final_Profit_NGN]]*Agridata[[#This Row],[Storage_Loss_%]]</f>
        <v>9252727.9199999999</v>
      </c>
      <c r="Z367" s="13">
        <f>Agridata[[#This Row],[Final_Profit_NGN]] * (1-Agridata[[#This Row],[Storage_Loss_%]]/100)</f>
        <v>282684.72080000001</v>
      </c>
      <c r="AA367" s="13">
        <f>Agridata[[#This Row],[Final_Profit_NGN]]+Agridata[[#This Row],[Input_Cost_NGN]]</f>
        <v>397136</v>
      </c>
    </row>
    <row r="368" spans="1:27" x14ac:dyDescent="0.35">
      <c r="A368" t="s">
        <v>351</v>
      </c>
      <c r="B368" t="s">
        <v>1473</v>
      </c>
      <c r="C368" t="s">
        <v>1497</v>
      </c>
      <c r="D368">
        <v>2021</v>
      </c>
      <c r="E368" t="s">
        <v>1502</v>
      </c>
      <c r="F368" t="s">
        <v>1504</v>
      </c>
      <c r="G368">
        <v>4.1500000000000004</v>
      </c>
      <c r="H368">
        <v>37933</v>
      </c>
      <c r="I368">
        <v>28810</v>
      </c>
      <c r="J368">
        <v>11.8</v>
      </c>
      <c r="K368" t="s">
        <v>1511</v>
      </c>
      <c r="L368">
        <v>1.1200000000000001</v>
      </c>
      <c r="M368" t="s">
        <v>1518</v>
      </c>
      <c r="N368" s="13">
        <v>1670</v>
      </c>
      <c r="O368">
        <v>7</v>
      </c>
      <c r="P368" s="11">
        <f>Agridata[[#This Row],[Storage_Loss_%]]/100</f>
        <v>0.24050000000000002</v>
      </c>
      <c r="Q368" s="7">
        <v>24.05</v>
      </c>
      <c r="R368" s="13">
        <v>49804</v>
      </c>
      <c r="S368">
        <v>213</v>
      </c>
      <c r="T368" t="s">
        <v>1520</v>
      </c>
      <c r="U368" t="s">
        <v>1523</v>
      </c>
      <c r="V368" s="13">
        <v>6023691</v>
      </c>
      <c r="W368" s="7">
        <f>(Agridata[[#This Row],[Profit_After_Storage_Loss]]/Agridata[[#This Row],[Total_Revenue]])*100</f>
        <v>75.327193230586332</v>
      </c>
      <c r="X368">
        <f>(1-Agridata[[#This Row],[Transport_Cost_NGN]]/(Agridata[[#This Row],[Input_Cost_NGN]]+Agridata[[#This Row],[Final_Profit_NGN]]))*100</f>
        <v>99.97250347616982</v>
      </c>
      <c r="Y368" s="13">
        <f>Agridata[[#This Row],[Final_Profit_NGN]]*Agridata[[#This Row],[Storage_Loss_%]]</f>
        <v>144869768.55000001</v>
      </c>
      <c r="Z368" s="13">
        <f>Agridata[[#This Row],[Final_Profit_NGN]] * (1-Agridata[[#This Row],[Storage_Loss_%]]/100)</f>
        <v>4574993.3144999994</v>
      </c>
      <c r="AA368" s="13">
        <f>Agridata[[#This Row],[Final_Profit_NGN]]+Agridata[[#This Row],[Input_Cost_NGN]]</f>
        <v>6073495</v>
      </c>
    </row>
    <row r="369" spans="1:27" x14ac:dyDescent="0.35">
      <c r="A369" t="s">
        <v>352</v>
      </c>
      <c r="B369" t="s">
        <v>1470</v>
      </c>
      <c r="C369" t="s">
        <v>1476</v>
      </c>
      <c r="D369">
        <v>2025</v>
      </c>
      <c r="E369" t="s">
        <v>1502</v>
      </c>
      <c r="F369" t="s">
        <v>1503</v>
      </c>
      <c r="G369">
        <v>0.57999999999999996</v>
      </c>
      <c r="H369">
        <v>4821</v>
      </c>
      <c r="I369">
        <v>2916</v>
      </c>
      <c r="J369">
        <v>37.6</v>
      </c>
      <c r="K369" t="s">
        <v>1513</v>
      </c>
      <c r="L369">
        <v>2.2400000000000002</v>
      </c>
      <c r="M369" t="s">
        <v>1517</v>
      </c>
      <c r="N369" s="13">
        <v>1502</v>
      </c>
      <c r="O369">
        <v>30</v>
      </c>
      <c r="P369" s="11">
        <f>Agridata[[#This Row],[Storage_Loss_%]]/100</f>
        <v>0.39500000000000002</v>
      </c>
      <c r="Q369" s="7">
        <v>39.5</v>
      </c>
      <c r="R369" s="13">
        <v>5023</v>
      </c>
      <c r="S369">
        <v>371</v>
      </c>
      <c r="T369" t="s">
        <v>1520</v>
      </c>
      <c r="U369" t="s">
        <v>1523</v>
      </c>
      <c r="V369" s="13">
        <v>1064493</v>
      </c>
      <c r="W369" s="7">
        <f>(Agridata[[#This Row],[Profit_After_Storage_Loss]]/Agridata[[#This Row],[Total_Revenue]])*100</f>
        <v>60.215860725786243</v>
      </c>
      <c r="X369">
        <f>(1-Agridata[[#This Row],[Transport_Cost_NGN]]/(Agridata[[#This Row],[Input_Cost_NGN]]+Agridata[[#This Row],[Final_Profit_NGN]]))*100</f>
        <v>99.859562643289109</v>
      </c>
      <c r="Y369" s="13">
        <f>Agridata[[#This Row],[Final_Profit_NGN]]*Agridata[[#This Row],[Storage_Loss_%]]</f>
        <v>42047473.5</v>
      </c>
      <c r="Z369" s="13">
        <f>Agridata[[#This Row],[Final_Profit_NGN]] * (1-Agridata[[#This Row],[Storage_Loss_%]]/100)</f>
        <v>644018.26500000001</v>
      </c>
      <c r="AA369" s="13">
        <f>Agridata[[#This Row],[Final_Profit_NGN]]+Agridata[[#This Row],[Input_Cost_NGN]]</f>
        <v>1069516</v>
      </c>
    </row>
    <row r="370" spans="1:27" x14ac:dyDescent="0.35">
      <c r="A370" t="s">
        <v>221</v>
      </c>
      <c r="B370" t="s">
        <v>1470</v>
      </c>
      <c r="C370" t="s">
        <v>1491</v>
      </c>
      <c r="D370">
        <v>2023</v>
      </c>
      <c r="E370" t="s">
        <v>1502</v>
      </c>
      <c r="F370" t="s">
        <v>1503</v>
      </c>
      <c r="G370">
        <v>1.77</v>
      </c>
      <c r="H370">
        <v>10894</v>
      </c>
      <c r="I370">
        <v>8597</v>
      </c>
      <c r="J370">
        <v>12.7</v>
      </c>
      <c r="K370" t="s">
        <v>1511</v>
      </c>
      <c r="L370">
        <v>1.62</v>
      </c>
      <c r="M370" t="s">
        <v>1516</v>
      </c>
      <c r="N370" s="13">
        <v>2321</v>
      </c>
      <c r="O370">
        <v>14</v>
      </c>
      <c r="P370" s="11">
        <f>Agridata[[#This Row],[Storage_Loss_%]]/100</f>
        <v>0.21079999999999999</v>
      </c>
      <c r="Q370" s="7">
        <v>21.08</v>
      </c>
      <c r="R370" s="13">
        <v>28139</v>
      </c>
      <c r="S370">
        <v>317</v>
      </c>
      <c r="T370" t="s">
        <v>1520</v>
      </c>
      <c r="U370" t="s">
        <v>1522</v>
      </c>
      <c r="V370" s="13">
        <v>2667537</v>
      </c>
      <c r="W370" s="7">
        <f>(Agridata[[#This Row],[Profit_After_Storage_Loss]]/Agridata[[#This Row],[Total_Revenue]])*100</f>
        <v>78.096188132401664</v>
      </c>
      <c r="X370">
        <f>(1-Agridata[[#This Row],[Transport_Cost_NGN]]/(Agridata[[#This Row],[Input_Cost_NGN]]+Agridata[[#This Row],[Final_Profit_NGN]]))*100</f>
        <v>99.913899148117196</v>
      </c>
      <c r="Y370" s="13">
        <f>Agridata[[#This Row],[Final_Profit_NGN]]*Agridata[[#This Row],[Storage_Loss_%]]</f>
        <v>56231679.959999993</v>
      </c>
      <c r="Z370" s="13">
        <f>Agridata[[#This Row],[Final_Profit_NGN]] * (1-Agridata[[#This Row],[Storage_Loss_%]]/100)</f>
        <v>2105220.2004</v>
      </c>
      <c r="AA370" s="13">
        <f>Agridata[[#This Row],[Final_Profit_NGN]]+Agridata[[#This Row],[Input_Cost_NGN]]</f>
        <v>2695676</v>
      </c>
    </row>
    <row r="371" spans="1:27" x14ac:dyDescent="0.35">
      <c r="A371" t="s">
        <v>353</v>
      </c>
      <c r="B371" t="s">
        <v>1471</v>
      </c>
      <c r="C371" t="s">
        <v>1492</v>
      </c>
      <c r="D371">
        <v>2025</v>
      </c>
      <c r="E371" t="s">
        <v>1501</v>
      </c>
      <c r="F371" t="s">
        <v>1504</v>
      </c>
      <c r="G371">
        <v>3.28</v>
      </c>
      <c r="H371">
        <v>21094</v>
      </c>
      <c r="I371">
        <v>16862</v>
      </c>
      <c r="J371">
        <v>17.8</v>
      </c>
      <c r="K371" t="s">
        <v>1512</v>
      </c>
      <c r="L371">
        <v>1.8</v>
      </c>
      <c r="M371" t="s">
        <v>1517</v>
      </c>
      <c r="N371" s="13">
        <v>4096</v>
      </c>
      <c r="O371">
        <v>1</v>
      </c>
      <c r="P371" s="11">
        <f>Agridata[[#This Row],[Storage_Loss_%]]/100</f>
        <v>0.2006</v>
      </c>
      <c r="Q371" s="7">
        <v>20.059999999999999</v>
      </c>
      <c r="R371" s="13">
        <v>39146</v>
      </c>
      <c r="S371">
        <v>277</v>
      </c>
      <c r="T371" t="s">
        <v>1520</v>
      </c>
      <c r="U371" t="s">
        <v>1523</v>
      </c>
      <c r="V371" s="13">
        <v>4580825</v>
      </c>
      <c r="W371" s="7">
        <f>(Agridata[[#This Row],[Profit_After_Storage_Loss]]/Agridata[[#This Row],[Total_Revenue]])*100</f>
        <v>79.262651324001823</v>
      </c>
      <c r="X371">
        <f>(1-Agridata[[#This Row],[Transport_Cost_NGN]]/(Agridata[[#This Row],[Input_Cost_NGN]]+Agridata[[#This Row],[Final_Profit_NGN]]))*100</f>
        <v>99.911341434827179</v>
      </c>
      <c r="Y371" s="13">
        <f>Agridata[[#This Row],[Final_Profit_NGN]]*Agridata[[#This Row],[Storage_Loss_%]]</f>
        <v>91891349.5</v>
      </c>
      <c r="Z371" s="13">
        <f>Agridata[[#This Row],[Final_Profit_NGN]] * (1-Agridata[[#This Row],[Storage_Loss_%]]/100)</f>
        <v>3661911.5049999999</v>
      </c>
      <c r="AA371" s="13">
        <f>Agridata[[#This Row],[Final_Profit_NGN]]+Agridata[[#This Row],[Input_Cost_NGN]]</f>
        <v>4619971</v>
      </c>
    </row>
    <row r="372" spans="1:27" x14ac:dyDescent="0.35">
      <c r="A372" t="s">
        <v>354</v>
      </c>
      <c r="B372" t="s">
        <v>1473</v>
      </c>
      <c r="C372" t="s">
        <v>1496</v>
      </c>
      <c r="D372">
        <v>2021</v>
      </c>
      <c r="E372" t="s">
        <v>1501</v>
      </c>
      <c r="F372" t="s">
        <v>1504</v>
      </c>
      <c r="G372">
        <v>0.92</v>
      </c>
      <c r="H372">
        <v>7547</v>
      </c>
      <c r="I372">
        <v>5637</v>
      </c>
      <c r="J372">
        <v>30.4</v>
      </c>
      <c r="K372" t="s">
        <v>1513</v>
      </c>
      <c r="L372">
        <v>1.2</v>
      </c>
      <c r="M372" t="s">
        <v>1517</v>
      </c>
      <c r="N372" s="13">
        <v>1005</v>
      </c>
      <c r="O372">
        <v>5</v>
      </c>
      <c r="P372" s="11">
        <f>Agridata[[#This Row],[Storage_Loss_%]]/100</f>
        <v>0.253</v>
      </c>
      <c r="Q372" s="7">
        <v>25.3</v>
      </c>
      <c r="R372" s="13">
        <v>10066</v>
      </c>
      <c r="S372">
        <v>213</v>
      </c>
      <c r="T372" t="s">
        <v>1521</v>
      </c>
      <c r="U372" t="s">
        <v>1522</v>
      </c>
      <c r="V372" s="13">
        <v>1177604</v>
      </c>
      <c r="W372" s="7">
        <f>(Agridata[[#This Row],[Profit_After_Storage_Loss]]/Agridata[[#This Row],[Total_Revenue]])*100</f>
        <v>74.066886256283311</v>
      </c>
      <c r="X372">
        <f>(1-Agridata[[#This Row],[Transport_Cost_NGN]]/(Agridata[[#This Row],[Input_Cost_NGN]]+Agridata[[#This Row],[Final_Profit_NGN]]))*100</f>
        <v>99.915380534997098</v>
      </c>
      <c r="Y372" s="13">
        <f>Agridata[[#This Row],[Final_Profit_NGN]]*Agridata[[#This Row],[Storage_Loss_%]]</f>
        <v>29793381.199999999</v>
      </c>
      <c r="Z372" s="13">
        <f>Agridata[[#This Row],[Final_Profit_NGN]] * (1-Agridata[[#This Row],[Storage_Loss_%]]/100)</f>
        <v>879670.18799999997</v>
      </c>
      <c r="AA372" s="13">
        <f>Agridata[[#This Row],[Final_Profit_NGN]]+Agridata[[#This Row],[Input_Cost_NGN]]</f>
        <v>1187670</v>
      </c>
    </row>
    <row r="373" spans="1:27" x14ac:dyDescent="0.35">
      <c r="A373" t="s">
        <v>355</v>
      </c>
      <c r="B373" t="s">
        <v>1469</v>
      </c>
      <c r="C373" t="s">
        <v>1484</v>
      </c>
      <c r="D373">
        <v>2021</v>
      </c>
      <c r="E373" t="s">
        <v>1502</v>
      </c>
      <c r="F373" t="s">
        <v>1509</v>
      </c>
      <c r="G373">
        <v>2.39</v>
      </c>
      <c r="H373">
        <v>27363</v>
      </c>
      <c r="I373">
        <v>22454</v>
      </c>
      <c r="J373">
        <v>20.2</v>
      </c>
      <c r="K373" t="s">
        <v>1511</v>
      </c>
      <c r="L373">
        <v>1.25</v>
      </c>
      <c r="M373" t="s">
        <v>1516</v>
      </c>
      <c r="N373" s="13">
        <v>2328</v>
      </c>
      <c r="O373">
        <v>2</v>
      </c>
      <c r="P373" s="11">
        <f>Agridata[[#This Row],[Storage_Loss_%]]/100</f>
        <v>0.1794</v>
      </c>
      <c r="Q373" s="7">
        <v>17.940000000000001</v>
      </c>
      <c r="R373" s="13">
        <v>56853</v>
      </c>
      <c r="S373">
        <v>268</v>
      </c>
      <c r="T373" t="s">
        <v>1521</v>
      </c>
      <c r="U373" t="s">
        <v>1522</v>
      </c>
      <c r="V373" s="13">
        <v>5898315</v>
      </c>
      <c r="W373" s="7">
        <f>(Agridata[[#This Row],[Profit_After_Storage_Loss]]/Agridata[[#This Row],[Total_Revenue]])*100</f>
        <v>81.276586806619051</v>
      </c>
      <c r="X373">
        <f>(1-Agridata[[#This Row],[Transport_Cost_NGN]]/(Agridata[[#This Row],[Input_Cost_NGN]]+Agridata[[#This Row],[Final_Profit_NGN]]))*100</f>
        <v>99.960907903857617</v>
      </c>
      <c r="Y373" s="13">
        <f>Agridata[[#This Row],[Final_Profit_NGN]]*Agridata[[#This Row],[Storage_Loss_%]]</f>
        <v>105815771.10000001</v>
      </c>
      <c r="Z373" s="13">
        <f>Agridata[[#This Row],[Final_Profit_NGN]] * (1-Agridata[[#This Row],[Storage_Loss_%]]/100)</f>
        <v>4840157.2889999999</v>
      </c>
      <c r="AA373" s="13">
        <f>Agridata[[#This Row],[Final_Profit_NGN]]+Agridata[[#This Row],[Input_Cost_NGN]]</f>
        <v>5955168</v>
      </c>
    </row>
    <row r="374" spans="1:27" x14ac:dyDescent="0.35">
      <c r="A374" t="s">
        <v>356</v>
      </c>
      <c r="B374" t="s">
        <v>1470</v>
      </c>
      <c r="C374" t="s">
        <v>1490</v>
      </c>
      <c r="D374">
        <v>2021</v>
      </c>
      <c r="E374" t="s">
        <v>1502</v>
      </c>
      <c r="F374" t="s">
        <v>1510</v>
      </c>
      <c r="G374">
        <v>0.56999999999999995</v>
      </c>
      <c r="H374">
        <v>9376</v>
      </c>
      <c r="I374">
        <v>6906</v>
      </c>
      <c r="J374">
        <v>8.1999999999999993</v>
      </c>
      <c r="K374" t="s">
        <v>1512</v>
      </c>
      <c r="L374">
        <v>1.62</v>
      </c>
      <c r="M374" t="s">
        <v>1516</v>
      </c>
      <c r="N374" s="13">
        <v>1967</v>
      </c>
      <c r="O374">
        <v>2</v>
      </c>
      <c r="P374" s="11">
        <f>Agridata[[#This Row],[Storage_Loss_%]]/100</f>
        <v>0.26340000000000002</v>
      </c>
      <c r="Q374" s="7">
        <v>26.34</v>
      </c>
      <c r="R374" s="13">
        <v>12536</v>
      </c>
      <c r="S374">
        <v>424</v>
      </c>
      <c r="T374" t="s">
        <v>1520</v>
      </c>
      <c r="U374" t="s">
        <v>1523</v>
      </c>
      <c r="V374" s="13">
        <v>2884360</v>
      </c>
      <c r="W374" s="7">
        <f>(Agridata[[#This Row],[Profit_After_Storage_Loss]]/Agridata[[#This Row],[Total_Revenue]])*100</f>
        <v>73.3412444216154</v>
      </c>
      <c r="X374">
        <f>(1-Agridata[[#This Row],[Transport_Cost_NGN]]/(Agridata[[#This Row],[Input_Cost_NGN]]+Agridata[[#This Row],[Final_Profit_NGN]]))*100</f>
        <v>99.932099737097914</v>
      </c>
      <c r="Y374" s="13">
        <f>Agridata[[#This Row],[Final_Profit_NGN]]*Agridata[[#This Row],[Storage_Loss_%]]</f>
        <v>75974042.400000006</v>
      </c>
      <c r="Z374" s="13">
        <f>Agridata[[#This Row],[Final_Profit_NGN]] * (1-Agridata[[#This Row],[Storage_Loss_%]]/100)</f>
        <v>2124619.5759999999</v>
      </c>
      <c r="AA374" s="13">
        <f>Agridata[[#This Row],[Final_Profit_NGN]]+Agridata[[#This Row],[Input_Cost_NGN]]</f>
        <v>2896896</v>
      </c>
    </row>
    <row r="375" spans="1:27" x14ac:dyDescent="0.35">
      <c r="A375" t="s">
        <v>357</v>
      </c>
      <c r="B375" t="s">
        <v>1473</v>
      </c>
      <c r="C375" t="s">
        <v>1493</v>
      </c>
      <c r="D375">
        <v>2023</v>
      </c>
      <c r="E375" t="s">
        <v>1502</v>
      </c>
      <c r="F375" t="s">
        <v>1509</v>
      </c>
      <c r="G375">
        <v>1.06</v>
      </c>
      <c r="H375">
        <v>12633</v>
      </c>
      <c r="I375">
        <v>10658</v>
      </c>
      <c r="J375">
        <v>30.7</v>
      </c>
      <c r="K375" t="s">
        <v>1513</v>
      </c>
      <c r="L375">
        <v>1.39</v>
      </c>
      <c r="M375" t="s">
        <v>1516</v>
      </c>
      <c r="N375" s="13">
        <v>1122</v>
      </c>
      <c r="O375">
        <v>1</v>
      </c>
      <c r="P375" s="11">
        <f>Agridata[[#This Row],[Storage_Loss_%]]/100</f>
        <v>0.15629999999999999</v>
      </c>
      <c r="Q375" s="7">
        <v>15.63</v>
      </c>
      <c r="R375" s="13">
        <v>35205</v>
      </c>
      <c r="S375">
        <v>354</v>
      </c>
      <c r="T375" t="s">
        <v>1520</v>
      </c>
      <c r="U375" t="s">
        <v>1522</v>
      </c>
      <c r="V375" s="13">
        <v>3698876</v>
      </c>
      <c r="W375" s="7">
        <f>(Agridata[[#This Row],[Profit_After_Storage_Loss]]/Agridata[[#This Row],[Total_Revenue]])*100</f>
        <v>83.574557734553707</v>
      </c>
      <c r="X375">
        <f>(1-Agridata[[#This Row],[Transport_Cost_NGN]]/(Agridata[[#This Row],[Input_Cost_NGN]]+Agridata[[#This Row],[Final_Profit_NGN]]))*100</f>
        <v>99.969952446130648</v>
      </c>
      <c r="Y375" s="13">
        <f>Agridata[[#This Row],[Final_Profit_NGN]]*Agridata[[#This Row],[Storage_Loss_%]]</f>
        <v>57813431.880000003</v>
      </c>
      <c r="Z375" s="13">
        <f>Agridata[[#This Row],[Final_Profit_NGN]] * (1-Agridata[[#This Row],[Storage_Loss_%]]/100)</f>
        <v>3120741.6812</v>
      </c>
      <c r="AA375" s="13">
        <f>Agridata[[#This Row],[Final_Profit_NGN]]+Agridata[[#This Row],[Input_Cost_NGN]]</f>
        <v>3734081</v>
      </c>
    </row>
    <row r="376" spans="1:27" x14ac:dyDescent="0.35">
      <c r="A376" t="s">
        <v>329</v>
      </c>
      <c r="B376" t="s">
        <v>1471</v>
      </c>
      <c r="C376" t="s">
        <v>1477</v>
      </c>
      <c r="D376">
        <v>2024</v>
      </c>
      <c r="E376" t="s">
        <v>1501</v>
      </c>
      <c r="F376" t="s">
        <v>1504</v>
      </c>
      <c r="G376">
        <v>1.78</v>
      </c>
      <c r="H376">
        <v>22214</v>
      </c>
      <c r="I376">
        <v>17071</v>
      </c>
      <c r="J376">
        <v>23.9</v>
      </c>
      <c r="K376" t="s">
        <v>1512</v>
      </c>
      <c r="L376">
        <v>0.76</v>
      </c>
      <c r="M376" t="s">
        <v>1516</v>
      </c>
      <c r="N376" s="13">
        <v>4427</v>
      </c>
      <c r="O376">
        <v>3</v>
      </c>
      <c r="P376" s="11">
        <f>Agridata[[#This Row],[Storage_Loss_%]]/100</f>
        <v>0.23149999999999998</v>
      </c>
      <c r="Q376" s="7">
        <v>23.15</v>
      </c>
      <c r="R376" s="13">
        <v>30993</v>
      </c>
      <c r="S376">
        <v>272</v>
      </c>
      <c r="T376" t="s">
        <v>1520</v>
      </c>
      <c r="U376" t="s">
        <v>1522</v>
      </c>
      <c r="V376" s="13">
        <v>4561459</v>
      </c>
      <c r="W376" s="7">
        <f>(Agridata[[#This Row],[Profit_After_Storage_Loss]]/Agridata[[#This Row],[Total_Revenue]])*100</f>
        <v>76.331363757313085</v>
      </c>
      <c r="X376">
        <f>(1-Agridata[[#This Row],[Transport_Cost_NGN]]/(Agridata[[#This Row],[Input_Cost_NGN]]+Agridata[[#This Row],[Final_Profit_NGN]]))*100</f>
        <v>99.9036026941599</v>
      </c>
      <c r="Y376" s="13">
        <f>Agridata[[#This Row],[Final_Profit_NGN]]*Agridata[[#This Row],[Storage_Loss_%]]</f>
        <v>105597775.84999999</v>
      </c>
      <c r="Z376" s="13">
        <f>Agridata[[#This Row],[Final_Profit_NGN]] * (1-Agridata[[#This Row],[Storage_Loss_%]]/100)</f>
        <v>3505481.2415</v>
      </c>
      <c r="AA376" s="13">
        <f>Agridata[[#This Row],[Final_Profit_NGN]]+Agridata[[#This Row],[Input_Cost_NGN]]</f>
        <v>4592452</v>
      </c>
    </row>
    <row r="377" spans="1:27" x14ac:dyDescent="0.35">
      <c r="A377" t="s">
        <v>358</v>
      </c>
      <c r="B377" t="s">
        <v>1471</v>
      </c>
      <c r="C377" t="s">
        <v>1500</v>
      </c>
      <c r="D377">
        <v>2021</v>
      </c>
      <c r="E377" t="s">
        <v>1501</v>
      </c>
      <c r="F377" t="s">
        <v>1508</v>
      </c>
      <c r="G377">
        <v>0.71</v>
      </c>
      <c r="H377">
        <v>1372</v>
      </c>
      <c r="I377">
        <v>1216</v>
      </c>
      <c r="J377">
        <v>29.4</v>
      </c>
      <c r="K377" t="s">
        <v>1512</v>
      </c>
      <c r="L377">
        <v>0.93</v>
      </c>
      <c r="M377" t="s">
        <v>1516</v>
      </c>
      <c r="N377" s="13">
        <v>6225</v>
      </c>
      <c r="O377">
        <v>7</v>
      </c>
      <c r="P377" s="11">
        <f>Agridata[[#This Row],[Storage_Loss_%]]/100</f>
        <v>0.11359999999999999</v>
      </c>
      <c r="Q377" s="7">
        <v>11.36</v>
      </c>
      <c r="R377" s="13">
        <v>7468</v>
      </c>
      <c r="S377">
        <v>177</v>
      </c>
      <c r="T377" t="s">
        <v>1520</v>
      </c>
      <c r="U377" t="s">
        <v>1523</v>
      </c>
      <c r="V377" s="13">
        <v>199387</v>
      </c>
      <c r="W377" s="7">
        <f>(Agridata[[#This Row],[Profit_After_Storage_Loss]]/Agridata[[#This Row],[Total_Revenue]])*100</f>
        <v>85.439866959947793</v>
      </c>
      <c r="X377">
        <f>(1-Agridata[[#This Row],[Transport_Cost_NGN]]/(Agridata[[#This Row],[Input_Cost_NGN]]+Agridata[[#This Row],[Final_Profit_NGN]]))*100</f>
        <v>96.990645621328952</v>
      </c>
      <c r="Y377" s="13">
        <f>Agridata[[#This Row],[Final_Profit_NGN]]*Agridata[[#This Row],[Storage_Loss_%]]</f>
        <v>2265036.3199999998</v>
      </c>
      <c r="Z377" s="13">
        <f>Agridata[[#This Row],[Final_Profit_NGN]] * (1-Agridata[[#This Row],[Storage_Loss_%]]/100)</f>
        <v>176736.63680000001</v>
      </c>
      <c r="AA377" s="13">
        <f>Agridata[[#This Row],[Final_Profit_NGN]]+Agridata[[#This Row],[Input_Cost_NGN]]</f>
        <v>206855</v>
      </c>
    </row>
    <row r="378" spans="1:27" x14ac:dyDescent="0.35">
      <c r="A378" t="s">
        <v>359</v>
      </c>
      <c r="B378" t="s">
        <v>1469</v>
      </c>
      <c r="C378" t="s">
        <v>1481</v>
      </c>
      <c r="D378">
        <v>2022</v>
      </c>
      <c r="E378" t="s">
        <v>1501</v>
      </c>
      <c r="F378" t="s">
        <v>1505</v>
      </c>
      <c r="G378">
        <v>1.44</v>
      </c>
      <c r="H378">
        <v>21954</v>
      </c>
      <c r="I378">
        <v>18513</v>
      </c>
      <c r="J378">
        <v>7.9</v>
      </c>
      <c r="K378" t="s">
        <v>1511</v>
      </c>
      <c r="L378">
        <v>0.4</v>
      </c>
      <c r="M378" t="s">
        <v>1516</v>
      </c>
      <c r="N378" s="13">
        <v>898</v>
      </c>
      <c r="O378">
        <v>7</v>
      </c>
      <c r="P378" s="11">
        <f>Agridata[[#This Row],[Storage_Loss_%]]/100</f>
        <v>0.15670000000000001</v>
      </c>
      <c r="Q378" s="7">
        <v>15.67</v>
      </c>
      <c r="R378" s="13">
        <v>8712</v>
      </c>
      <c r="S378">
        <v>101</v>
      </c>
      <c r="T378" t="s">
        <v>1521</v>
      </c>
      <c r="U378" t="s">
        <v>1522</v>
      </c>
      <c r="V378" s="13">
        <v>1841505</v>
      </c>
      <c r="W378" s="7">
        <f>(Agridata[[#This Row],[Profit_After_Storage_Loss]]/Agridata[[#This Row],[Total_Revenue]])*100</f>
        <v>83.932920652009997</v>
      </c>
      <c r="X378">
        <f>(1-Agridata[[#This Row],[Transport_Cost_NGN]]/(Agridata[[#This Row],[Input_Cost_NGN]]+Agridata[[#This Row],[Final_Profit_NGN]]))*100</f>
        <v>99.9514651524659</v>
      </c>
      <c r="Y378" s="13">
        <f>Agridata[[#This Row],[Final_Profit_NGN]]*Agridata[[#This Row],[Storage_Loss_%]]</f>
        <v>28856383.350000001</v>
      </c>
      <c r="Z378" s="13">
        <f>Agridata[[#This Row],[Final_Profit_NGN]] * (1-Agridata[[#This Row],[Storage_Loss_%]]/100)</f>
        <v>1552941.1664999998</v>
      </c>
      <c r="AA378" s="13">
        <f>Agridata[[#This Row],[Final_Profit_NGN]]+Agridata[[#This Row],[Input_Cost_NGN]]</f>
        <v>1850217</v>
      </c>
    </row>
    <row r="379" spans="1:27" x14ac:dyDescent="0.35">
      <c r="A379" t="s">
        <v>360</v>
      </c>
      <c r="B379" t="s">
        <v>1471</v>
      </c>
      <c r="C379" t="s">
        <v>1477</v>
      </c>
      <c r="D379">
        <v>2021</v>
      </c>
      <c r="E379" t="s">
        <v>1502</v>
      </c>
      <c r="F379" t="s">
        <v>1510</v>
      </c>
      <c r="G379">
        <v>1.01</v>
      </c>
      <c r="H379">
        <v>20540</v>
      </c>
      <c r="I379">
        <v>14203</v>
      </c>
      <c r="J379">
        <v>10.9</v>
      </c>
      <c r="K379" t="s">
        <v>1513</v>
      </c>
      <c r="L379">
        <v>1.55</v>
      </c>
      <c r="M379" t="s">
        <v>1516</v>
      </c>
      <c r="N379" s="13">
        <v>391</v>
      </c>
      <c r="O379">
        <v>5</v>
      </c>
      <c r="P379" s="11">
        <f>Agridata[[#This Row],[Storage_Loss_%]]/100</f>
        <v>0.3085</v>
      </c>
      <c r="Q379" s="7">
        <v>30.85</v>
      </c>
      <c r="R379" s="13">
        <v>31277</v>
      </c>
      <c r="S379">
        <v>407</v>
      </c>
      <c r="T379" t="s">
        <v>1520</v>
      </c>
      <c r="U379" t="s">
        <v>1522</v>
      </c>
      <c r="V379" s="13">
        <v>5691147</v>
      </c>
      <c r="W379" s="7">
        <f>(Agridata[[#This Row],[Profit_After_Storage_Loss]]/Agridata[[#This Row],[Total_Revenue]])*100</f>
        <v>68.772047483723668</v>
      </c>
      <c r="X379">
        <f>(1-Agridata[[#This Row],[Transport_Cost_NGN]]/(Agridata[[#This Row],[Input_Cost_NGN]]+Agridata[[#This Row],[Final_Profit_NGN]]))*100</f>
        <v>99.993167231229279</v>
      </c>
      <c r="Y379" s="13">
        <f>Agridata[[#This Row],[Final_Profit_NGN]]*Agridata[[#This Row],[Storage_Loss_%]]</f>
        <v>175571884.95000002</v>
      </c>
      <c r="Z379" s="13">
        <f>Agridata[[#This Row],[Final_Profit_NGN]] * (1-Agridata[[#This Row],[Storage_Loss_%]]/100)</f>
        <v>3935428.1505</v>
      </c>
      <c r="AA379" s="13">
        <f>Agridata[[#This Row],[Final_Profit_NGN]]+Agridata[[#This Row],[Input_Cost_NGN]]</f>
        <v>5722424</v>
      </c>
    </row>
    <row r="380" spans="1:27" x14ac:dyDescent="0.35">
      <c r="A380" t="s">
        <v>361</v>
      </c>
      <c r="B380" t="s">
        <v>1470</v>
      </c>
      <c r="C380" t="s">
        <v>1485</v>
      </c>
      <c r="D380">
        <v>2025</v>
      </c>
      <c r="E380" t="s">
        <v>1501</v>
      </c>
      <c r="F380" t="s">
        <v>1504</v>
      </c>
      <c r="G380">
        <v>1.19</v>
      </c>
      <c r="H380">
        <v>10598</v>
      </c>
      <c r="I380">
        <v>7867</v>
      </c>
      <c r="J380">
        <v>26.8</v>
      </c>
      <c r="K380" t="s">
        <v>1511</v>
      </c>
      <c r="L380">
        <v>1.45</v>
      </c>
      <c r="M380" t="s">
        <v>1516</v>
      </c>
      <c r="N380" s="13">
        <v>4087</v>
      </c>
      <c r="O380">
        <v>2</v>
      </c>
      <c r="P380" s="11">
        <f>Agridata[[#This Row],[Storage_Loss_%]]/100</f>
        <v>0.2576</v>
      </c>
      <c r="Q380" s="7">
        <v>25.76</v>
      </c>
      <c r="R380" s="13">
        <v>19096</v>
      </c>
      <c r="S380">
        <v>303</v>
      </c>
      <c r="T380" t="s">
        <v>1521</v>
      </c>
      <c r="U380" t="s">
        <v>1522</v>
      </c>
      <c r="V380" s="13">
        <v>2336681</v>
      </c>
      <c r="W380" s="7">
        <f>(Agridata[[#This Row],[Profit_After_Storage_Loss]]/Agridata[[#This Row],[Total_Revenue]])*100</f>
        <v>73.638208302398738</v>
      </c>
      <c r="X380">
        <f>(1-Agridata[[#This Row],[Transport_Cost_NGN]]/(Agridata[[#This Row],[Input_Cost_NGN]]+Agridata[[#This Row],[Final_Profit_NGN]]))*100</f>
        <v>99.826511592565851</v>
      </c>
      <c r="Y380" s="13">
        <f>Agridata[[#This Row],[Final_Profit_NGN]]*Agridata[[#This Row],[Storage_Loss_%]]</f>
        <v>60192902.560000002</v>
      </c>
      <c r="Z380" s="13">
        <f>Agridata[[#This Row],[Final_Profit_NGN]] * (1-Agridata[[#This Row],[Storage_Loss_%]]/100)</f>
        <v>1734751.9743999999</v>
      </c>
      <c r="AA380" s="13">
        <f>Agridata[[#This Row],[Final_Profit_NGN]]+Agridata[[#This Row],[Input_Cost_NGN]]</f>
        <v>2355777</v>
      </c>
    </row>
    <row r="381" spans="1:27" x14ac:dyDescent="0.35">
      <c r="A381" t="s">
        <v>362</v>
      </c>
      <c r="B381" t="s">
        <v>1473</v>
      </c>
      <c r="C381" t="s">
        <v>1496</v>
      </c>
      <c r="D381">
        <v>2025</v>
      </c>
      <c r="E381" t="s">
        <v>1501</v>
      </c>
      <c r="F381" t="s">
        <v>1506</v>
      </c>
      <c r="G381">
        <v>0.2</v>
      </c>
      <c r="H381">
        <v>363</v>
      </c>
      <c r="I381">
        <v>309</v>
      </c>
      <c r="J381">
        <v>4.8</v>
      </c>
      <c r="K381" t="s">
        <v>1512</v>
      </c>
      <c r="L381">
        <v>0.49</v>
      </c>
      <c r="M381" t="s">
        <v>1517</v>
      </c>
      <c r="N381" s="13">
        <v>1327</v>
      </c>
      <c r="O381">
        <v>7</v>
      </c>
      <c r="P381" s="11">
        <f>Agridata[[#This Row],[Storage_Loss_%]]/100</f>
        <v>0.1467</v>
      </c>
      <c r="Q381" s="7">
        <v>14.67</v>
      </c>
      <c r="R381" s="13">
        <v>3845</v>
      </c>
      <c r="S381">
        <v>383</v>
      </c>
      <c r="T381" t="s">
        <v>1520</v>
      </c>
      <c r="U381" t="s">
        <v>1522</v>
      </c>
      <c r="V381" s="13">
        <v>111992</v>
      </c>
      <c r="W381" s="7">
        <f>(Agridata[[#This Row],[Profit_After_Storage_Loss]]/Agridata[[#This Row],[Total_Revenue]])*100</f>
        <v>82.497624765834757</v>
      </c>
      <c r="X381">
        <f>(1-Agridata[[#This Row],[Transport_Cost_NGN]]/(Agridata[[#This Row],[Input_Cost_NGN]]+Agridata[[#This Row],[Final_Profit_NGN]]))*100</f>
        <v>98.85442475202224</v>
      </c>
      <c r="Y381" s="13">
        <f>Agridata[[#This Row],[Final_Profit_NGN]]*Agridata[[#This Row],[Storage_Loss_%]]</f>
        <v>1642922.64</v>
      </c>
      <c r="Z381" s="13">
        <f>Agridata[[#This Row],[Final_Profit_NGN]] * (1-Agridata[[#This Row],[Storage_Loss_%]]/100)</f>
        <v>95562.7736</v>
      </c>
      <c r="AA381" s="13">
        <f>Agridata[[#This Row],[Final_Profit_NGN]]+Agridata[[#This Row],[Input_Cost_NGN]]</f>
        <v>115837</v>
      </c>
    </row>
    <row r="382" spans="1:27" x14ac:dyDescent="0.35">
      <c r="A382" t="s">
        <v>363</v>
      </c>
      <c r="B382" t="s">
        <v>1469</v>
      </c>
      <c r="C382" t="s">
        <v>1498</v>
      </c>
      <c r="D382">
        <v>2023</v>
      </c>
      <c r="E382" t="s">
        <v>1501</v>
      </c>
      <c r="F382" t="s">
        <v>1505</v>
      </c>
      <c r="G382">
        <v>1.6</v>
      </c>
      <c r="H382">
        <v>15715</v>
      </c>
      <c r="I382">
        <v>12650</v>
      </c>
      <c r="J382">
        <v>26</v>
      </c>
      <c r="K382" t="s">
        <v>1512</v>
      </c>
      <c r="L382">
        <v>0.72</v>
      </c>
      <c r="M382" t="s">
        <v>1516</v>
      </c>
      <c r="N382" s="13">
        <v>5711</v>
      </c>
      <c r="O382">
        <v>14</v>
      </c>
      <c r="P382" s="11">
        <f>Agridata[[#This Row],[Storage_Loss_%]]/100</f>
        <v>0.19500000000000001</v>
      </c>
      <c r="Q382" s="7">
        <v>19.5</v>
      </c>
      <c r="R382" s="13">
        <v>15119</v>
      </c>
      <c r="S382">
        <v>93</v>
      </c>
      <c r="T382" t="s">
        <v>1520</v>
      </c>
      <c r="U382" t="s">
        <v>1522</v>
      </c>
      <c r="V382" s="13">
        <v>1143856</v>
      </c>
      <c r="W382" s="7">
        <f>(Agridata[[#This Row],[Profit_After_Storage_Loss]]/Agridata[[#This Row],[Total_Revenue]])*100</f>
        <v>79.449865614012381</v>
      </c>
      <c r="X382">
        <f>(1-Agridata[[#This Row],[Transport_Cost_NGN]]/(Agridata[[#This Row],[Input_Cost_NGN]]+Agridata[[#This Row],[Final_Profit_NGN]]))*100</f>
        <v>99.507236998209621</v>
      </c>
      <c r="Y382" s="13">
        <f>Agridata[[#This Row],[Final_Profit_NGN]]*Agridata[[#This Row],[Storage_Loss_%]]</f>
        <v>22305192</v>
      </c>
      <c r="Z382" s="13">
        <f>Agridata[[#This Row],[Final_Profit_NGN]] * (1-Agridata[[#This Row],[Storage_Loss_%]]/100)</f>
        <v>920804.08</v>
      </c>
      <c r="AA382" s="13">
        <f>Agridata[[#This Row],[Final_Profit_NGN]]+Agridata[[#This Row],[Input_Cost_NGN]]</f>
        <v>1158975</v>
      </c>
    </row>
    <row r="383" spans="1:27" x14ac:dyDescent="0.35">
      <c r="A383" t="s">
        <v>364</v>
      </c>
      <c r="B383" t="s">
        <v>1471</v>
      </c>
      <c r="C383" t="s">
        <v>1477</v>
      </c>
      <c r="D383">
        <v>2021</v>
      </c>
      <c r="E383" t="s">
        <v>1501</v>
      </c>
      <c r="F383" t="s">
        <v>1505</v>
      </c>
      <c r="G383">
        <v>3.47</v>
      </c>
      <c r="H383">
        <v>47458</v>
      </c>
      <c r="I383">
        <v>36708</v>
      </c>
      <c r="J383">
        <v>36.9</v>
      </c>
      <c r="K383" t="s">
        <v>1513</v>
      </c>
      <c r="L383">
        <v>2.37</v>
      </c>
      <c r="M383" t="s">
        <v>1518</v>
      </c>
      <c r="N383" s="13">
        <v>1464</v>
      </c>
      <c r="O383">
        <v>14</v>
      </c>
      <c r="P383" s="11">
        <f>Agridata[[#This Row],[Storage_Loss_%]]/100</f>
        <v>0.22649999999999998</v>
      </c>
      <c r="Q383" s="7">
        <v>22.65</v>
      </c>
      <c r="R383" s="13">
        <v>26518</v>
      </c>
      <c r="S383">
        <v>97</v>
      </c>
      <c r="T383" t="s">
        <v>1520</v>
      </c>
      <c r="U383" t="s">
        <v>1522</v>
      </c>
      <c r="V383" s="13">
        <v>3497088</v>
      </c>
      <c r="W383" s="7">
        <f>(Agridata[[#This Row],[Profit_After_Storage_Loss]]/Agridata[[#This Row],[Total_Revenue]])*100</f>
        <v>76.767878360974535</v>
      </c>
      <c r="X383">
        <f>(1-Agridata[[#This Row],[Transport_Cost_NGN]]/(Agridata[[#This Row],[Input_Cost_NGN]]+Agridata[[#This Row],[Final_Profit_NGN]]))*100</f>
        <v>99.958451654356367</v>
      </c>
      <c r="Y383" s="13">
        <f>Agridata[[#This Row],[Final_Profit_NGN]]*Agridata[[#This Row],[Storage_Loss_%]]</f>
        <v>79209043.199999988</v>
      </c>
      <c r="Z383" s="13">
        <f>Agridata[[#This Row],[Final_Profit_NGN]] * (1-Agridata[[#This Row],[Storage_Loss_%]]/100)</f>
        <v>2704997.5680000004</v>
      </c>
      <c r="AA383" s="13">
        <f>Agridata[[#This Row],[Final_Profit_NGN]]+Agridata[[#This Row],[Input_Cost_NGN]]</f>
        <v>3523606</v>
      </c>
    </row>
    <row r="384" spans="1:27" x14ac:dyDescent="0.35">
      <c r="A384" t="s">
        <v>365</v>
      </c>
      <c r="B384" t="s">
        <v>1471</v>
      </c>
      <c r="C384" t="s">
        <v>1486</v>
      </c>
      <c r="D384">
        <v>2025</v>
      </c>
      <c r="E384" t="s">
        <v>1501</v>
      </c>
      <c r="F384" t="s">
        <v>1508</v>
      </c>
      <c r="G384">
        <v>3.54</v>
      </c>
      <c r="H384">
        <v>7105</v>
      </c>
      <c r="I384">
        <v>2842</v>
      </c>
      <c r="J384">
        <v>46</v>
      </c>
      <c r="K384" t="s">
        <v>1511</v>
      </c>
      <c r="L384">
        <v>1.77</v>
      </c>
      <c r="M384" t="s">
        <v>1518</v>
      </c>
      <c r="N384" s="13">
        <v>5224</v>
      </c>
      <c r="O384">
        <v>60</v>
      </c>
      <c r="P384" s="11">
        <f>Agridata[[#This Row],[Storage_Loss_%]]/100</f>
        <v>0.6</v>
      </c>
      <c r="Q384" s="7">
        <v>60</v>
      </c>
      <c r="R384" s="13">
        <v>47241</v>
      </c>
      <c r="S384">
        <v>191</v>
      </c>
      <c r="T384" t="s">
        <v>1520</v>
      </c>
      <c r="U384" t="s">
        <v>1522</v>
      </c>
      <c r="V384" s="13">
        <v>484929</v>
      </c>
      <c r="W384" s="7">
        <f>(Agridata[[#This Row],[Profit_After_Storage_Loss]]/Agridata[[#This Row],[Total_Revenue]])*100</f>
        <v>36.449179773380685</v>
      </c>
      <c r="X384">
        <f>(1-Agridata[[#This Row],[Transport_Cost_NGN]]/(Agridata[[#This Row],[Input_Cost_NGN]]+Agridata[[#This Row],[Final_Profit_NGN]]))*100</f>
        <v>99.01835879512187</v>
      </c>
      <c r="Y384" s="13">
        <f>Agridata[[#This Row],[Final_Profit_NGN]]*Agridata[[#This Row],[Storage_Loss_%]]</f>
        <v>29095740</v>
      </c>
      <c r="Z384" s="13">
        <f>Agridata[[#This Row],[Final_Profit_NGN]] * (1-Agridata[[#This Row],[Storage_Loss_%]]/100)</f>
        <v>193971.6</v>
      </c>
      <c r="AA384" s="13">
        <f>Agridata[[#This Row],[Final_Profit_NGN]]+Agridata[[#This Row],[Input_Cost_NGN]]</f>
        <v>532170</v>
      </c>
    </row>
    <row r="385" spans="1:27" x14ac:dyDescent="0.35">
      <c r="A385" t="s">
        <v>366</v>
      </c>
      <c r="B385" t="s">
        <v>1472</v>
      </c>
      <c r="C385" t="s">
        <v>1489</v>
      </c>
      <c r="D385">
        <v>2024</v>
      </c>
      <c r="E385" t="s">
        <v>1501</v>
      </c>
      <c r="F385" t="s">
        <v>1505</v>
      </c>
      <c r="G385">
        <v>1.36</v>
      </c>
      <c r="H385">
        <v>17288</v>
      </c>
      <c r="I385">
        <v>11085</v>
      </c>
      <c r="J385">
        <v>12.8</v>
      </c>
      <c r="K385" t="s">
        <v>1512</v>
      </c>
      <c r="L385">
        <v>0.79</v>
      </c>
      <c r="M385" t="s">
        <v>1516</v>
      </c>
      <c r="N385" s="13">
        <v>3111</v>
      </c>
      <c r="O385">
        <v>30</v>
      </c>
      <c r="P385" s="11">
        <f>Agridata[[#This Row],[Storage_Loss_%]]/100</f>
        <v>0.35880000000000001</v>
      </c>
      <c r="Q385" s="7">
        <v>35.880000000000003</v>
      </c>
      <c r="R385" s="13">
        <v>13501</v>
      </c>
      <c r="S385">
        <v>128</v>
      </c>
      <c r="T385" t="s">
        <v>1520</v>
      </c>
      <c r="U385" t="s">
        <v>1523</v>
      </c>
      <c r="V385" s="13">
        <v>1388080</v>
      </c>
      <c r="W385" s="7">
        <f>(Agridata[[#This Row],[Profit_After_Storage_Loss]]/Agridata[[#This Row],[Total_Revenue]])*100</f>
        <v>63.502351701400059</v>
      </c>
      <c r="X385">
        <f>(1-Agridata[[#This Row],[Transport_Cost_NGN]]/(Agridata[[#This Row],[Input_Cost_NGN]]+Agridata[[#This Row],[Final_Profit_NGN]]))*100</f>
        <v>99.778036374636926</v>
      </c>
      <c r="Y385" s="13">
        <f>Agridata[[#This Row],[Final_Profit_NGN]]*Agridata[[#This Row],[Storage_Loss_%]]</f>
        <v>49804310.400000006</v>
      </c>
      <c r="Z385" s="13">
        <f>Agridata[[#This Row],[Final_Profit_NGN]] * (1-Agridata[[#This Row],[Storage_Loss_%]]/100)</f>
        <v>890036.89599999995</v>
      </c>
      <c r="AA385" s="13">
        <f>Agridata[[#This Row],[Final_Profit_NGN]]+Agridata[[#This Row],[Input_Cost_NGN]]</f>
        <v>1401581</v>
      </c>
    </row>
    <row r="386" spans="1:27" x14ac:dyDescent="0.35">
      <c r="A386" t="s">
        <v>367</v>
      </c>
      <c r="B386" t="s">
        <v>1473</v>
      </c>
      <c r="C386" t="s">
        <v>1484</v>
      </c>
      <c r="D386">
        <v>2024</v>
      </c>
      <c r="E386" t="s">
        <v>1502</v>
      </c>
      <c r="F386" t="s">
        <v>1506</v>
      </c>
      <c r="G386">
        <v>3.83</v>
      </c>
      <c r="H386">
        <v>10318</v>
      </c>
      <c r="I386">
        <v>7980</v>
      </c>
      <c r="J386">
        <v>33.6</v>
      </c>
      <c r="K386" t="s">
        <v>1511</v>
      </c>
      <c r="L386">
        <v>2.44</v>
      </c>
      <c r="M386" t="s">
        <v>1517</v>
      </c>
      <c r="N386" s="13">
        <v>5583</v>
      </c>
      <c r="O386">
        <v>14</v>
      </c>
      <c r="P386" s="11">
        <f>Agridata[[#This Row],[Storage_Loss_%]]/100</f>
        <v>0.22649999999999998</v>
      </c>
      <c r="Q386" s="7">
        <v>22.65</v>
      </c>
      <c r="R386" s="13">
        <v>54097</v>
      </c>
      <c r="S386">
        <v>333</v>
      </c>
      <c r="T386" t="s">
        <v>1520</v>
      </c>
      <c r="U386" t="s">
        <v>1523</v>
      </c>
      <c r="V386" s="13">
        <v>2571087</v>
      </c>
      <c r="W386" s="7">
        <f>(Agridata[[#This Row],[Profit_After_Storage_Loss]]/Agridata[[#This Row],[Total_Revenue]])*100</f>
        <v>75.756053461395481</v>
      </c>
      <c r="X386">
        <f>(1-Agridata[[#This Row],[Transport_Cost_NGN]]/(Agridata[[#This Row],[Input_Cost_NGN]]+Agridata[[#This Row],[Final_Profit_NGN]]))*100</f>
        <v>99.787329192925142</v>
      </c>
      <c r="Y386" s="13">
        <f>Agridata[[#This Row],[Final_Profit_NGN]]*Agridata[[#This Row],[Storage_Loss_%]]</f>
        <v>58235120.549999997</v>
      </c>
      <c r="Z386" s="13">
        <f>Agridata[[#This Row],[Final_Profit_NGN]] * (1-Agridata[[#This Row],[Storage_Loss_%]]/100)</f>
        <v>1988735.7945000003</v>
      </c>
      <c r="AA386" s="13">
        <f>Agridata[[#This Row],[Final_Profit_NGN]]+Agridata[[#This Row],[Input_Cost_NGN]]</f>
        <v>2625184</v>
      </c>
    </row>
    <row r="387" spans="1:27" x14ac:dyDescent="0.35">
      <c r="A387" t="s">
        <v>22</v>
      </c>
      <c r="B387" t="s">
        <v>1469</v>
      </c>
      <c r="C387" t="s">
        <v>1498</v>
      </c>
      <c r="D387">
        <v>2021</v>
      </c>
      <c r="E387" t="s">
        <v>1501</v>
      </c>
      <c r="F387" t="s">
        <v>1509</v>
      </c>
      <c r="G387">
        <v>2.04</v>
      </c>
      <c r="H387">
        <v>26205</v>
      </c>
      <c r="I387">
        <v>22303</v>
      </c>
      <c r="J387">
        <v>39.1</v>
      </c>
      <c r="K387" t="s">
        <v>1512</v>
      </c>
      <c r="L387">
        <v>1.06</v>
      </c>
      <c r="M387" t="s">
        <v>1518</v>
      </c>
      <c r="N387" s="13">
        <v>7158</v>
      </c>
      <c r="O387">
        <v>1</v>
      </c>
      <c r="P387" s="11">
        <f>Agridata[[#This Row],[Storage_Loss_%]]/100</f>
        <v>0.1489</v>
      </c>
      <c r="Q387" s="7">
        <v>14.89</v>
      </c>
      <c r="R387" s="13">
        <v>68833</v>
      </c>
      <c r="S387">
        <v>243</v>
      </c>
      <c r="T387" t="s">
        <v>1520</v>
      </c>
      <c r="U387" t="s">
        <v>1522</v>
      </c>
      <c r="V387" s="13">
        <v>5289442</v>
      </c>
      <c r="W387" s="7">
        <f>(Agridata[[#This Row],[Profit_After_Storage_Loss]]/Agridata[[#This Row],[Total_Revenue]])*100</f>
        <v>84.016667420018564</v>
      </c>
      <c r="X387">
        <f>(1-Agridata[[#This Row],[Transport_Cost_NGN]]/(Agridata[[#This Row],[Input_Cost_NGN]]+Agridata[[#This Row],[Final_Profit_NGN]]))*100</f>
        <v>99.866412231548395</v>
      </c>
      <c r="Y387" s="13">
        <f>Agridata[[#This Row],[Final_Profit_NGN]]*Agridata[[#This Row],[Storage_Loss_%]]</f>
        <v>78759791.38000001</v>
      </c>
      <c r="Z387" s="13">
        <f>Agridata[[#This Row],[Final_Profit_NGN]] * (1-Agridata[[#This Row],[Storage_Loss_%]]/100)</f>
        <v>4501844.0861999998</v>
      </c>
      <c r="AA387" s="13">
        <f>Agridata[[#This Row],[Final_Profit_NGN]]+Agridata[[#This Row],[Input_Cost_NGN]]</f>
        <v>5358275</v>
      </c>
    </row>
    <row r="388" spans="1:27" x14ac:dyDescent="0.35">
      <c r="A388" t="s">
        <v>307</v>
      </c>
      <c r="B388" t="s">
        <v>1472</v>
      </c>
      <c r="C388" t="s">
        <v>1479</v>
      </c>
      <c r="D388">
        <v>2024</v>
      </c>
      <c r="E388" t="s">
        <v>1501</v>
      </c>
      <c r="F388" t="s">
        <v>1508</v>
      </c>
      <c r="G388">
        <v>1.56</v>
      </c>
      <c r="H388">
        <v>2060</v>
      </c>
      <c r="I388">
        <v>1907</v>
      </c>
      <c r="J388">
        <v>7.9</v>
      </c>
      <c r="K388" t="s">
        <v>1515</v>
      </c>
      <c r="L388">
        <v>1.08</v>
      </c>
      <c r="M388" t="s">
        <v>1517</v>
      </c>
      <c r="N388" s="13">
        <v>1626</v>
      </c>
      <c r="O388">
        <v>1</v>
      </c>
      <c r="P388" s="11">
        <f>Agridata[[#This Row],[Storage_Loss_%]]/100</f>
        <v>7.4200000000000002E-2</v>
      </c>
      <c r="Q388" s="7">
        <v>7.42</v>
      </c>
      <c r="R388" s="13">
        <v>22204</v>
      </c>
      <c r="S388">
        <v>193</v>
      </c>
      <c r="T388" t="s">
        <v>1520</v>
      </c>
      <c r="U388" t="s">
        <v>1523</v>
      </c>
      <c r="V388" s="13">
        <v>340541</v>
      </c>
      <c r="W388" s="7">
        <f>(Agridata[[#This Row],[Profit_After_Storage_Loss]]/Agridata[[#This Row],[Total_Revenue]])*100</f>
        <v>86.913081586238263</v>
      </c>
      <c r="X388">
        <f>(1-Agridata[[#This Row],[Transport_Cost_NGN]]/(Agridata[[#This Row],[Input_Cost_NGN]]+Agridata[[#This Row],[Final_Profit_NGN]]))*100</f>
        <v>99.551751230203038</v>
      </c>
      <c r="Y388" s="13">
        <f>Agridata[[#This Row],[Final_Profit_NGN]]*Agridata[[#This Row],[Storage_Loss_%]]</f>
        <v>2526814.2200000002</v>
      </c>
      <c r="Z388" s="13">
        <f>Agridata[[#This Row],[Final_Profit_NGN]] * (1-Agridata[[#This Row],[Storage_Loss_%]]/100)</f>
        <v>315272.8578</v>
      </c>
      <c r="AA388" s="13">
        <f>Agridata[[#This Row],[Final_Profit_NGN]]+Agridata[[#This Row],[Input_Cost_NGN]]</f>
        <v>362745</v>
      </c>
    </row>
    <row r="389" spans="1:27" x14ac:dyDescent="0.35">
      <c r="A389" t="s">
        <v>368</v>
      </c>
      <c r="B389" t="s">
        <v>1471</v>
      </c>
      <c r="C389" t="s">
        <v>1486</v>
      </c>
      <c r="D389">
        <v>2025</v>
      </c>
      <c r="E389" t="s">
        <v>1502</v>
      </c>
      <c r="F389" t="s">
        <v>1507</v>
      </c>
      <c r="G389">
        <v>1.29</v>
      </c>
      <c r="H389">
        <v>2434</v>
      </c>
      <c r="I389">
        <v>2000</v>
      </c>
      <c r="J389">
        <v>3.5</v>
      </c>
      <c r="K389" t="s">
        <v>1513</v>
      </c>
      <c r="L389">
        <v>1.1599999999999999</v>
      </c>
      <c r="M389" t="s">
        <v>1518</v>
      </c>
      <c r="N389" s="13">
        <v>200</v>
      </c>
      <c r="O389">
        <v>14</v>
      </c>
      <c r="P389" s="11">
        <f>Agridata[[#This Row],[Storage_Loss_%]]/100</f>
        <v>0.17829999999999999</v>
      </c>
      <c r="Q389" s="7">
        <v>17.829999999999998</v>
      </c>
      <c r="R389" s="13">
        <v>23129</v>
      </c>
      <c r="S389">
        <v>268</v>
      </c>
      <c r="T389" t="s">
        <v>1521</v>
      </c>
      <c r="U389" t="s">
        <v>1523</v>
      </c>
      <c r="V389" s="13">
        <v>507311</v>
      </c>
      <c r="W389" s="7">
        <f>(Agridata[[#This Row],[Profit_After_Storage_Loss]]/Agridata[[#This Row],[Total_Revenue]])*100</f>
        <v>78.587106685016224</v>
      </c>
      <c r="X389">
        <f>(1-Agridata[[#This Row],[Transport_Cost_NGN]]/(Agridata[[#This Row],[Input_Cost_NGN]]+Agridata[[#This Row],[Final_Profit_NGN]]))*100</f>
        <v>99.962295452831611</v>
      </c>
      <c r="Y389" s="13">
        <f>Agridata[[#This Row],[Final_Profit_NGN]]*Agridata[[#This Row],[Storage_Loss_%]]</f>
        <v>9045355.129999999</v>
      </c>
      <c r="Z389" s="13">
        <f>Agridata[[#This Row],[Final_Profit_NGN]] * (1-Agridata[[#This Row],[Storage_Loss_%]]/100)</f>
        <v>416857.44870000001</v>
      </c>
      <c r="AA389" s="13">
        <f>Agridata[[#This Row],[Final_Profit_NGN]]+Agridata[[#This Row],[Input_Cost_NGN]]</f>
        <v>530440</v>
      </c>
    </row>
    <row r="390" spans="1:27" x14ac:dyDescent="0.35">
      <c r="A390" t="s">
        <v>156</v>
      </c>
      <c r="B390" t="s">
        <v>1471</v>
      </c>
      <c r="C390" t="s">
        <v>1483</v>
      </c>
      <c r="D390">
        <v>2021</v>
      </c>
      <c r="E390" t="s">
        <v>1502</v>
      </c>
      <c r="F390" t="s">
        <v>1503</v>
      </c>
      <c r="G390">
        <v>1.04</v>
      </c>
      <c r="H390">
        <v>10529</v>
      </c>
      <c r="I390">
        <v>9647</v>
      </c>
      <c r="J390">
        <v>15.5</v>
      </c>
      <c r="K390" t="s">
        <v>1512</v>
      </c>
      <c r="L390">
        <v>0.63</v>
      </c>
      <c r="M390" t="s">
        <v>1516</v>
      </c>
      <c r="N390" s="13">
        <v>3733</v>
      </c>
      <c r="O390">
        <v>3</v>
      </c>
      <c r="P390" s="11">
        <f>Agridata[[#This Row],[Storage_Loss_%]]/100</f>
        <v>8.3699999999999997E-2</v>
      </c>
      <c r="Q390" s="7">
        <v>8.3699999999999992</v>
      </c>
      <c r="R390" s="13">
        <v>17429</v>
      </c>
      <c r="S390">
        <v>301</v>
      </c>
      <c r="T390" t="s">
        <v>1521</v>
      </c>
      <c r="U390" t="s">
        <v>1523</v>
      </c>
      <c r="V390" s="13">
        <v>2853548</v>
      </c>
      <c r="W390" s="7">
        <f>(Agridata[[#This Row],[Profit_After_Storage_Loss]]/Agridata[[#This Row],[Total_Revenue]])*100</f>
        <v>91.073736654804264</v>
      </c>
      <c r="X390">
        <f>(1-Agridata[[#This Row],[Transport_Cost_NGN]]/(Agridata[[#This Row],[Input_Cost_NGN]]+Agridata[[#This Row],[Final_Profit_NGN]]))*100</f>
        <v>99.869974576598835</v>
      </c>
      <c r="Y390" s="13">
        <f>Agridata[[#This Row],[Final_Profit_NGN]]*Agridata[[#This Row],[Storage_Loss_%]]</f>
        <v>23884196.759999998</v>
      </c>
      <c r="Z390" s="13">
        <f>Agridata[[#This Row],[Final_Profit_NGN]] * (1-Agridata[[#This Row],[Storage_Loss_%]]/100)</f>
        <v>2614706.0323999999</v>
      </c>
      <c r="AA390" s="13">
        <f>Agridata[[#This Row],[Final_Profit_NGN]]+Agridata[[#This Row],[Input_Cost_NGN]]</f>
        <v>2870977</v>
      </c>
    </row>
    <row r="391" spans="1:27" x14ac:dyDescent="0.35">
      <c r="A391" t="s">
        <v>369</v>
      </c>
      <c r="B391" t="s">
        <v>1471</v>
      </c>
      <c r="C391" t="s">
        <v>1500</v>
      </c>
      <c r="D391">
        <v>2022</v>
      </c>
      <c r="E391" t="s">
        <v>1501</v>
      </c>
      <c r="F391" t="s">
        <v>1508</v>
      </c>
      <c r="G391">
        <v>2.0499999999999998</v>
      </c>
      <c r="H391">
        <v>4371</v>
      </c>
      <c r="I391">
        <v>2691</v>
      </c>
      <c r="J391">
        <v>12.8</v>
      </c>
      <c r="K391" t="s">
        <v>1511</v>
      </c>
      <c r="L391">
        <v>1.91</v>
      </c>
      <c r="M391" t="s">
        <v>1517</v>
      </c>
      <c r="N391" s="13">
        <v>1848</v>
      </c>
      <c r="O391">
        <v>30</v>
      </c>
      <c r="P391" s="11">
        <f>Agridata[[#This Row],[Storage_Loss_%]]/100</f>
        <v>0.38420000000000004</v>
      </c>
      <c r="Q391" s="7">
        <v>38.42</v>
      </c>
      <c r="R391" s="13">
        <v>31763</v>
      </c>
      <c r="S391">
        <v>218</v>
      </c>
      <c r="T391" t="s">
        <v>1520</v>
      </c>
      <c r="U391" t="s">
        <v>1522</v>
      </c>
      <c r="V391" s="13">
        <v>547161</v>
      </c>
      <c r="W391" s="7">
        <f>(Agridata[[#This Row],[Profit_After_Storage_Loss]]/Agridata[[#This Row],[Total_Revenue]])*100</f>
        <v>58.201377693790533</v>
      </c>
      <c r="X391">
        <f>(1-Agridata[[#This Row],[Transport_Cost_NGN]]/(Agridata[[#This Row],[Input_Cost_NGN]]+Agridata[[#This Row],[Final_Profit_NGN]]))*100</f>
        <v>99.680787115407199</v>
      </c>
      <c r="Y391" s="13">
        <f>Agridata[[#This Row],[Final_Profit_NGN]]*Agridata[[#This Row],[Storage_Loss_%]]</f>
        <v>21021925.620000001</v>
      </c>
      <c r="Z391" s="13">
        <f>Agridata[[#This Row],[Final_Profit_NGN]] * (1-Agridata[[#This Row],[Storage_Loss_%]]/100)</f>
        <v>336941.74379999994</v>
      </c>
      <c r="AA391" s="13">
        <f>Agridata[[#This Row],[Final_Profit_NGN]]+Agridata[[#This Row],[Input_Cost_NGN]]</f>
        <v>578924</v>
      </c>
    </row>
    <row r="392" spans="1:27" x14ac:dyDescent="0.35">
      <c r="A392" t="s">
        <v>370</v>
      </c>
      <c r="B392" t="s">
        <v>1470</v>
      </c>
      <c r="C392" t="s">
        <v>1485</v>
      </c>
      <c r="D392">
        <v>2025</v>
      </c>
      <c r="E392" t="s">
        <v>1501</v>
      </c>
      <c r="F392" t="s">
        <v>1506</v>
      </c>
      <c r="G392">
        <v>3.56</v>
      </c>
      <c r="H392">
        <v>10012</v>
      </c>
      <c r="I392">
        <v>4004</v>
      </c>
      <c r="J392">
        <v>41.7</v>
      </c>
      <c r="K392" t="s">
        <v>1513</v>
      </c>
      <c r="L392">
        <v>1.23</v>
      </c>
      <c r="M392" t="s">
        <v>1516</v>
      </c>
      <c r="N392" s="13">
        <v>1686</v>
      </c>
      <c r="O392">
        <v>60</v>
      </c>
      <c r="P392" s="11">
        <f>Agridata[[#This Row],[Storage_Loss_%]]/100</f>
        <v>0.6</v>
      </c>
      <c r="Q392" s="7">
        <v>60</v>
      </c>
      <c r="R392" s="13">
        <v>58444</v>
      </c>
      <c r="S392">
        <v>448</v>
      </c>
      <c r="T392" t="s">
        <v>1521</v>
      </c>
      <c r="U392" t="s">
        <v>1522</v>
      </c>
      <c r="V392" s="13">
        <v>1715725</v>
      </c>
      <c r="W392" s="7">
        <f>(Agridata[[#This Row],[Profit_After_Storage_Loss]]/Agridata[[#This Row],[Total_Revenue]])*100</f>
        <v>38.682335222856445</v>
      </c>
      <c r="X392">
        <f>(1-Agridata[[#This Row],[Transport_Cost_NGN]]/(Agridata[[#This Row],[Input_Cost_NGN]]+Agridata[[#This Row],[Final_Profit_NGN]]))*100</f>
        <v>99.904969594215657</v>
      </c>
      <c r="Y392" s="13">
        <f>Agridata[[#This Row],[Final_Profit_NGN]]*Agridata[[#This Row],[Storage_Loss_%]]</f>
        <v>102943500</v>
      </c>
      <c r="Z392" s="13">
        <f>Agridata[[#This Row],[Final_Profit_NGN]] * (1-Agridata[[#This Row],[Storage_Loss_%]]/100)</f>
        <v>686290</v>
      </c>
      <c r="AA392" s="13">
        <f>Agridata[[#This Row],[Final_Profit_NGN]]+Agridata[[#This Row],[Input_Cost_NGN]]</f>
        <v>1774169</v>
      </c>
    </row>
    <row r="393" spans="1:27" x14ac:dyDescent="0.35">
      <c r="A393" t="s">
        <v>371</v>
      </c>
      <c r="B393" t="s">
        <v>1469</v>
      </c>
      <c r="C393" t="s">
        <v>1480</v>
      </c>
      <c r="D393">
        <v>2023</v>
      </c>
      <c r="E393" t="s">
        <v>1502</v>
      </c>
      <c r="F393" t="s">
        <v>1503</v>
      </c>
      <c r="G393">
        <v>0.46</v>
      </c>
      <c r="H393">
        <v>3361</v>
      </c>
      <c r="I393">
        <v>2019</v>
      </c>
      <c r="J393">
        <v>5.0999999999999996</v>
      </c>
      <c r="K393" t="s">
        <v>1511</v>
      </c>
      <c r="L393">
        <v>1.46</v>
      </c>
      <c r="M393" t="s">
        <v>1516</v>
      </c>
      <c r="N393" s="13">
        <v>598</v>
      </c>
      <c r="O393">
        <v>30</v>
      </c>
      <c r="P393" s="11">
        <f>Agridata[[#This Row],[Storage_Loss_%]]/100</f>
        <v>0.3992</v>
      </c>
      <c r="Q393" s="7">
        <v>39.92</v>
      </c>
      <c r="R393" s="13">
        <v>6594</v>
      </c>
      <c r="S393">
        <v>247</v>
      </c>
      <c r="T393" t="s">
        <v>1520</v>
      </c>
      <c r="U393" t="s">
        <v>1523</v>
      </c>
      <c r="V393" s="13">
        <v>486515</v>
      </c>
      <c r="W393" s="7">
        <f>(Agridata[[#This Row],[Profit_After_Storage_Loss]]/Agridata[[#This Row],[Total_Revenue]])*100</f>
        <v>59.276592396407288</v>
      </c>
      <c r="X393">
        <f>(1-Agridata[[#This Row],[Transport_Cost_NGN]]/(Agridata[[#This Row],[Input_Cost_NGN]]+Agridata[[#This Row],[Final_Profit_NGN]]))*100</f>
        <v>99.878728638090166</v>
      </c>
      <c r="Y393" s="13">
        <f>Agridata[[#This Row],[Final_Profit_NGN]]*Agridata[[#This Row],[Storage_Loss_%]]</f>
        <v>19421678.800000001</v>
      </c>
      <c r="Z393" s="13">
        <f>Agridata[[#This Row],[Final_Profit_NGN]] * (1-Agridata[[#This Row],[Storage_Loss_%]]/100)</f>
        <v>292298.212</v>
      </c>
      <c r="AA393" s="13">
        <f>Agridata[[#This Row],[Final_Profit_NGN]]+Agridata[[#This Row],[Input_Cost_NGN]]</f>
        <v>493109</v>
      </c>
    </row>
    <row r="394" spans="1:27" x14ac:dyDescent="0.35">
      <c r="A394" t="s">
        <v>372</v>
      </c>
      <c r="B394" t="s">
        <v>1469</v>
      </c>
      <c r="C394" t="s">
        <v>1481</v>
      </c>
      <c r="D394">
        <v>2021</v>
      </c>
      <c r="E394" t="s">
        <v>1502</v>
      </c>
      <c r="F394" t="s">
        <v>1509</v>
      </c>
      <c r="G394">
        <v>2.2999999999999998</v>
      </c>
      <c r="H394">
        <v>31240</v>
      </c>
      <c r="I394">
        <v>25819</v>
      </c>
      <c r="J394">
        <v>19</v>
      </c>
      <c r="K394" t="s">
        <v>1512</v>
      </c>
      <c r="L394">
        <v>1.56</v>
      </c>
      <c r="M394" t="s">
        <v>1516</v>
      </c>
      <c r="N394" s="13">
        <v>3404</v>
      </c>
      <c r="O394">
        <v>2</v>
      </c>
      <c r="P394" s="11">
        <f>Agridata[[#This Row],[Storage_Loss_%]]/100</f>
        <v>0.17350000000000002</v>
      </c>
      <c r="Q394" s="7">
        <v>17.350000000000001</v>
      </c>
      <c r="R394" s="13">
        <v>77299</v>
      </c>
      <c r="S394">
        <v>314</v>
      </c>
      <c r="T394" t="s">
        <v>1521</v>
      </c>
      <c r="U394" t="s">
        <v>1523</v>
      </c>
      <c r="V394" s="13">
        <v>7945392</v>
      </c>
      <c r="W394" s="7">
        <f>(Agridata[[#This Row],[Profit_After_Storage_Loss]]/Agridata[[#This Row],[Total_Revenue]])*100</f>
        <v>81.853663415430049</v>
      </c>
      <c r="X394">
        <f>(1-Agridata[[#This Row],[Transport_Cost_NGN]]/(Agridata[[#This Row],[Input_Cost_NGN]]+Agridata[[#This Row],[Final_Profit_NGN]]))*100</f>
        <v>99.957570346408716</v>
      </c>
      <c r="Y394" s="13">
        <f>Agridata[[#This Row],[Final_Profit_NGN]]*Agridata[[#This Row],[Storage_Loss_%]]</f>
        <v>137852551.20000002</v>
      </c>
      <c r="Z394" s="13">
        <f>Agridata[[#This Row],[Final_Profit_NGN]] * (1-Agridata[[#This Row],[Storage_Loss_%]]/100)</f>
        <v>6566866.4879999999</v>
      </c>
      <c r="AA394" s="13">
        <f>Agridata[[#This Row],[Final_Profit_NGN]]+Agridata[[#This Row],[Input_Cost_NGN]]</f>
        <v>8022691</v>
      </c>
    </row>
    <row r="395" spans="1:27" x14ac:dyDescent="0.35">
      <c r="A395" t="s">
        <v>373</v>
      </c>
      <c r="B395" t="s">
        <v>1469</v>
      </c>
      <c r="C395" t="s">
        <v>1474</v>
      </c>
      <c r="D395">
        <v>2025</v>
      </c>
      <c r="E395" t="s">
        <v>1501</v>
      </c>
      <c r="F395" t="s">
        <v>1507</v>
      </c>
      <c r="G395">
        <v>5.45</v>
      </c>
      <c r="H395">
        <v>13364</v>
      </c>
      <c r="I395">
        <v>5345</v>
      </c>
      <c r="J395">
        <v>82.4</v>
      </c>
      <c r="K395" t="s">
        <v>1513</v>
      </c>
      <c r="L395">
        <v>3.77</v>
      </c>
      <c r="M395" t="s">
        <v>1516</v>
      </c>
      <c r="N395" s="13">
        <v>2313</v>
      </c>
      <c r="O395">
        <v>60</v>
      </c>
      <c r="P395" s="11">
        <f>Agridata[[#This Row],[Storage_Loss_%]]/100</f>
        <v>0.6</v>
      </c>
      <c r="Q395" s="7">
        <v>60</v>
      </c>
      <c r="R395" s="13">
        <v>107836</v>
      </c>
      <c r="S395">
        <v>205</v>
      </c>
      <c r="T395" t="s">
        <v>1521</v>
      </c>
      <c r="U395" t="s">
        <v>1523</v>
      </c>
      <c r="V395" s="13">
        <v>974619</v>
      </c>
      <c r="W395" s="7">
        <f>(Agridata[[#This Row],[Profit_After_Storage_Loss]]/Agridata[[#This Row],[Total_Revenue]])*100</f>
        <v>36.015132268777919</v>
      </c>
      <c r="X395">
        <f>(1-Agridata[[#This Row],[Transport_Cost_NGN]]/(Agridata[[#This Row],[Input_Cost_NGN]]+Agridata[[#This Row],[Final_Profit_NGN]]))*100</f>
        <v>99.786319061762384</v>
      </c>
      <c r="Y395" s="13">
        <f>Agridata[[#This Row],[Final_Profit_NGN]]*Agridata[[#This Row],[Storage_Loss_%]]</f>
        <v>58477140</v>
      </c>
      <c r="Z395" s="13">
        <f>Agridata[[#This Row],[Final_Profit_NGN]] * (1-Agridata[[#This Row],[Storage_Loss_%]]/100)</f>
        <v>389847.60000000003</v>
      </c>
      <c r="AA395" s="13">
        <f>Agridata[[#This Row],[Final_Profit_NGN]]+Agridata[[#This Row],[Input_Cost_NGN]]</f>
        <v>1082455</v>
      </c>
    </row>
    <row r="396" spans="1:27" x14ac:dyDescent="0.35">
      <c r="A396" t="s">
        <v>374</v>
      </c>
      <c r="B396" t="s">
        <v>1473</v>
      </c>
      <c r="C396" t="s">
        <v>1496</v>
      </c>
      <c r="D396">
        <v>2023</v>
      </c>
      <c r="E396" t="s">
        <v>1501</v>
      </c>
      <c r="F396" t="s">
        <v>1510</v>
      </c>
      <c r="G396">
        <v>1.79</v>
      </c>
      <c r="H396">
        <v>46290</v>
      </c>
      <c r="I396">
        <v>34027</v>
      </c>
      <c r="J396">
        <v>88.3</v>
      </c>
      <c r="K396" t="s">
        <v>1512</v>
      </c>
      <c r="L396">
        <v>2.62</v>
      </c>
      <c r="M396" t="s">
        <v>1518</v>
      </c>
      <c r="N396" s="13">
        <v>19543</v>
      </c>
      <c r="O396">
        <v>3</v>
      </c>
      <c r="P396" s="11">
        <f>Agridata[[#This Row],[Storage_Loss_%]]/100</f>
        <v>0.26489999999999997</v>
      </c>
      <c r="Q396" s="7">
        <v>26.49</v>
      </c>
      <c r="R396" s="13">
        <v>49178</v>
      </c>
      <c r="S396">
        <v>361</v>
      </c>
      <c r="T396" t="s">
        <v>1520</v>
      </c>
      <c r="U396" t="s">
        <v>1522</v>
      </c>
      <c r="V396" s="13">
        <v>12092189</v>
      </c>
      <c r="W396" s="7">
        <f>(Agridata[[#This Row],[Profit_After_Storage_Loss]]/Agridata[[#This Row],[Total_Revenue]])*100</f>
        <v>73.212251420289007</v>
      </c>
      <c r="X396">
        <f>(1-Agridata[[#This Row],[Transport_Cost_NGN]]/(Agridata[[#This Row],[Input_Cost_NGN]]+Agridata[[#This Row],[Final_Profit_NGN]]))*100</f>
        <v>99.83903789416793</v>
      </c>
      <c r="Y396" s="13">
        <f>Agridata[[#This Row],[Final_Profit_NGN]]*Agridata[[#This Row],[Storage_Loss_%]]</f>
        <v>320322086.60999995</v>
      </c>
      <c r="Z396" s="13">
        <f>Agridata[[#This Row],[Final_Profit_NGN]] * (1-Agridata[[#This Row],[Storage_Loss_%]]/100)</f>
        <v>8888968.1339000016</v>
      </c>
      <c r="AA396" s="13">
        <f>Agridata[[#This Row],[Final_Profit_NGN]]+Agridata[[#This Row],[Input_Cost_NGN]]</f>
        <v>12141367</v>
      </c>
    </row>
    <row r="397" spans="1:27" x14ac:dyDescent="0.35">
      <c r="A397" t="s">
        <v>375</v>
      </c>
      <c r="B397" t="s">
        <v>1472</v>
      </c>
      <c r="C397" t="s">
        <v>1479</v>
      </c>
      <c r="D397">
        <v>2022</v>
      </c>
      <c r="E397" t="s">
        <v>1501</v>
      </c>
      <c r="F397" t="s">
        <v>1505</v>
      </c>
      <c r="G397">
        <v>1.5</v>
      </c>
      <c r="H397">
        <v>17073</v>
      </c>
      <c r="I397">
        <v>10897</v>
      </c>
      <c r="J397">
        <v>15.4</v>
      </c>
      <c r="K397" t="s">
        <v>1511</v>
      </c>
      <c r="L397">
        <v>0.51</v>
      </c>
      <c r="M397" t="s">
        <v>1518</v>
      </c>
      <c r="N397" s="13">
        <v>2728</v>
      </c>
      <c r="O397">
        <v>30</v>
      </c>
      <c r="P397" s="11">
        <f>Agridata[[#This Row],[Storage_Loss_%]]/100</f>
        <v>0.36170000000000002</v>
      </c>
      <c r="Q397" s="7">
        <v>36.17</v>
      </c>
      <c r="R397" s="13">
        <v>14462</v>
      </c>
      <c r="S397">
        <v>80</v>
      </c>
      <c r="T397" t="s">
        <v>1520</v>
      </c>
      <c r="U397" t="s">
        <v>1523</v>
      </c>
      <c r="V397" s="13">
        <v>845853</v>
      </c>
      <c r="W397" s="7">
        <f>(Agridata[[#This Row],[Profit_After_Storage_Loss]]/Agridata[[#This Row],[Total_Revenue]])*100</f>
        <v>62.757009920784832</v>
      </c>
      <c r="X397">
        <f>(1-Agridata[[#This Row],[Transport_Cost_NGN]]/(Agridata[[#This Row],[Input_Cost_NGN]]+Agridata[[#This Row],[Final_Profit_NGN]]))*100</f>
        <v>99.682906842261261</v>
      </c>
      <c r="Y397" s="13">
        <f>Agridata[[#This Row],[Final_Profit_NGN]]*Agridata[[#This Row],[Storage_Loss_%]]</f>
        <v>30594503.010000002</v>
      </c>
      <c r="Z397" s="13">
        <f>Agridata[[#This Row],[Final_Profit_NGN]] * (1-Agridata[[#This Row],[Storage_Loss_%]]/100)</f>
        <v>539907.96990000003</v>
      </c>
      <c r="AA397" s="13">
        <f>Agridata[[#This Row],[Final_Profit_NGN]]+Agridata[[#This Row],[Input_Cost_NGN]]</f>
        <v>860315</v>
      </c>
    </row>
    <row r="398" spans="1:27" x14ac:dyDescent="0.35">
      <c r="A398" t="s">
        <v>376</v>
      </c>
      <c r="B398" t="s">
        <v>1470</v>
      </c>
      <c r="C398" t="s">
        <v>1485</v>
      </c>
      <c r="D398">
        <v>2021</v>
      </c>
      <c r="E398" t="s">
        <v>1502</v>
      </c>
      <c r="F398" t="s">
        <v>1505</v>
      </c>
      <c r="G398">
        <v>0.83</v>
      </c>
      <c r="H398">
        <v>7047</v>
      </c>
      <c r="I398">
        <v>5145</v>
      </c>
      <c r="J398">
        <v>5.0999999999999996</v>
      </c>
      <c r="K398" t="s">
        <v>1511</v>
      </c>
      <c r="L398">
        <v>0.33</v>
      </c>
      <c r="M398" t="s">
        <v>1517</v>
      </c>
      <c r="N398" s="13">
        <v>947</v>
      </c>
      <c r="O398">
        <v>14</v>
      </c>
      <c r="P398" s="11">
        <f>Agridata[[#This Row],[Storage_Loss_%]]/100</f>
        <v>0.26979999999999998</v>
      </c>
      <c r="Q398" s="7">
        <v>26.98</v>
      </c>
      <c r="R398" s="13">
        <v>10586</v>
      </c>
      <c r="S398">
        <v>95</v>
      </c>
      <c r="T398" t="s">
        <v>1520</v>
      </c>
      <c r="U398" t="s">
        <v>1522</v>
      </c>
      <c r="V398" s="13">
        <v>472355</v>
      </c>
      <c r="W398" s="7">
        <f>(Agridata[[#This Row],[Profit_After_Storage_Loss]]/Agridata[[#This Row],[Total_Revenue]])*100</f>
        <v>71.419411687970154</v>
      </c>
      <c r="X398">
        <f>(1-Agridata[[#This Row],[Transport_Cost_NGN]]/(Agridata[[#This Row],[Input_Cost_NGN]]+Agridata[[#This Row],[Final_Profit_NGN]]))*100</f>
        <v>99.803909794364102</v>
      </c>
      <c r="Y398" s="13">
        <f>Agridata[[#This Row],[Final_Profit_NGN]]*Agridata[[#This Row],[Storage_Loss_%]]</f>
        <v>12744137.9</v>
      </c>
      <c r="Z398" s="13">
        <f>Agridata[[#This Row],[Final_Profit_NGN]] * (1-Agridata[[#This Row],[Storage_Loss_%]]/100)</f>
        <v>344913.62099999998</v>
      </c>
      <c r="AA398" s="13">
        <f>Agridata[[#This Row],[Final_Profit_NGN]]+Agridata[[#This Row],[Input_Cost_NGN]]</f>
        <v>482941</v>
      </c>
    </row>
    <row r="399" spans="1:27" x14ac:dyDescent="0.35">
      <c r="A399" t="s">
        <v>377</v>
      </c>
      <c r="B399" t="s">
        <v>1472</v>
      </c>
      <c r="C399" t="s">
        <v>1488</v>
      </c>
      <c r="D399">
        <v>2025</v>
      </c>
      <c r="E399" t="s">
        <v>1501</v>
      </c>
      <c r="F399" t="s">
        <v>1506</v>
      </c>
      <c r="G399">
        <v>1.88</v>
      </c>
      <c r="H399">
        <v>6750</v>
      </c>
      <c r="I399">
        <v>5403</v>
      </c>
      <c r="J399">
        <v>5.7</v>
      </c>
      <c r="K399" t="s">
        <v>1512</v>
      </c>
      <c r="L399">
        <v>0.36</v>
      </c>
      <c r="M399" t="s">
        <v>1518</v>
      </c>
      <c r="N399" s="13">
        <v>1670</v>
      </c>
      <c r="O399">
        <v>14</v>
      </c>
      <c r="P399" s="11">
        <f>Agridata[[#This Row],[Storage_Loss_%]]/100</f>
        <v>0.19949999999999998</v>
      </c>
      <c r="Q399" s="7">
        <v>19.95</v>
      </c>
      <c r="R399" s="13">
        <v>47904</v>
      </c>
      <c r="S399">
        <v>374</v>
      </c>
      <c r="T399" t="s">
        <v>1520</v>
      </c>
      <c r="U399" t="s">
        <v>1522</v>
      </c>
      <c r="V399" s="13">
        <v>1950941</v>
      </c>
      <c r="W399" s="7">
        <f>(Agridata[[#This Row],[Profit_After_Storage_Loss]]/Agridata[[#This Row],[Total_Revenue]])*100</f>
        <v>78.131534486165748</v>
      </c>
      <c r="X399">
        <f>(1-Agridata[[#This Row],[Transport_Cost_NGN]]/(Agridata[[#This Row],[Input_Cost_NGN]]+Agridata[[#This Row],[Final_Profit_NGN]]))*100</f>
        <v>99.916451750886139</v>
      </c>
      <c r="Y399" s="13">
        <f>Agridata[[#This Row],[Final_Profit_NGN]]*Agridata[[#This Row],[Storage_Loss_%]]</f>
        <v>38921272.949999996</v>
      </c>
      <c r="Z399" s="13">
        <f>Agridata[[#This Row],[Final_Profit_NGN]] * (1-Agridata[[#This Row],[Storage_Loss_%]]/100)</f>
        <v>1561728.2704999999</v>
      </c>
      <c r="AA399" s="13">
        <f>Agridata[[#This Row],[Final_Profit_NGN]]+Agridata[[#This Row],[Input_Cost_NGN]]</f>
        <v>1998845</v>
      </c>
    </row>
    <row r="400" spans="1:27" x14ac:dyDescent="0.35">
      <c r="A400" t="s">
        <v>378</v>
      </c>
      <c r="B400" t="s">
        <v>1472</v>
      </c>
      <c r="C400" t="s">
        <v>1489</v>
      </c>
      <c r="D400">
        <v>2021</v>
      </c>
      <c r="E400" t="s">
        <v>1501</v>
      </c>
      <c r="F400" t="s">
        <v>1508</v>
      </c>
      <c r="G400">
        <v>3.33</v>
      </c>
      <c r="H400">
        <v>6680</v>
      </c>
      <c r="I400">
        <v>5271</v>
      </c>
      <c r="J400">
        <v>102.8</v>
      </c>
      <c r="K400" t="s">
        <v>1512</v>
      </c>
      <c r="L400">
        <v>3.36</v>
      </c>
      <c r="M400" t="s">
        <v>1517</v>
      </c>
      <c r="N400" s="13">
        <v>29444</v>
      </c>
      <c r="O400">
        <v>14</v>
      </c>
      <c r="P400" s="11">
        <f>Agridata[[#This Row],[Storage_Loss_%]]/100</f>
        <v>0.21079999999999999</v>
      </c>
      <c r="Q400" s="7">
        <v>21.08</v>
      </c>
      <c r="R400" s="13">
        <v>49028</v>
      </c>
      <c r="S400">
        <v>168</v>
      </c>
      <c r="T400" t="s">
        <v>1520</v>
      </c>
      <c r="U400" t="s">
        <v>1522</v>
      </c>
      <c r="V400" s="13">
        <v>798201</v>
      </c>
      <c r="W400" s="7">
        <f>(Agridata[[#This Row],[Profit_After_Storage_Loss]]/Agridata[[#This Row],[Total_Revenue]])*100</f>
        <v>74.353005999558562</v>
      </c>
      <c r="X400">
        <f>(1-Agridata[[#This Row],[Transport_Cost_NGN]]/(Agridata[[#This Row],[Input_Cost_NGN]]+Agridata[[#This Row],[Final_Profit_NGN]]))*100</f>
        <v>96.524670425587416</v>
      </c>
      <c r="Y400" s="13">
        <f>Agridata[[#This Row],[Final_Profit_NGN]]*Agridata[[#This Row],[Storage_Loss_%]]</f>
        <v>16826077.079999998</v>
      </c>
      <c r="Z400" s="13">
        <f>Agridata[[#This Row],[Final_Profit_NGN]] * (1-Agridata[[#This Row],[Storage_Loss_%]]/100)</f>
        <v>629940.22920000006</v>
      </c>
      <c r="AA400" s="13">
        <f>Agridata[[#This Row],[Final_Profit_NGN]]+Agridata[[#This Row],[Input_Cost_NGN]]</f>
        <v>847229</v>
      </c>
    </row>
    <row r="401" spans="1:27" x14ac:dyDescent="0.35">
      <c r="A401" t="s">
        <v>379</v>
      </c>
      <c r="B401" t="s">
        <v>1472</v>
      </c>
      <c r="C401" t="s">
        <v>1478</v>
      </c>
      <c r="D401">
        <v>2023</v>
      </c>
      <c r="E401" t="s">
        <v>1501</v>
      </c>
      <c r="F401" t="s">
        <v>1509</v>
      </c>
      <c r="G401">
        <v>0.41</v>
      </c>
      <c r="H401">
        <v>6689</v>
      </c>
      <c r="I401">
        <v>5277</v>
      </c>
      <c r="J401">
        <v>27.1</v>
      </c>
      <c r="K401" t="s">
        <v>1512</v>
      </c>
      <c r="L401">
        <v>0.73</v>
      </c>
      <c r="M401" t="s">
        <v>1516</v>
      </c>
      <c r="N401" s="13">
        <v>7261</v>
      </c>
      <c r="O401">
        <v>3</v>
      </c>
      <c r="P401" s="11">
        <f>Agridata[[#This Row],[Storage_Loss_%]]/100</f>
        <v>0.21100000000000002</v>
      </c>
      <c r="Q401" s="7">
        <v>21.1</v>
      </c>
      <c r="R401" s="13">
        <v>14152</v>
      </c>
      <c r="S401">
        <v>271</v>
      </c>
      <c r="T401" t="s">
        <v>1520</v>
      </c>
      <c r="U401" t="s">
        <v>1522</v>
      </c>
      <c r="V401" s="13">
        <v>1394354</v>
      </c>
      <c r="W401" s="7">
        <f>(Agridata[[#This Row],[Profit_After_Storage_Loss]]/Agridata[[#This Row],[Total_Revenue]])*100</f>
        <v>78.10725023535575</v>
      </c>
      <c r="X401">
        <f>(1-Agridata[[#This Row],[Transport_Cost_NGN]]/(Agridata[[#This Row],[Input_Cost_NGN]]+Agridata[[#This Row],[Final_Profit_NGN]]))*100</f>
        <v>99.484489238952477</v>
      </c>
      <c r="Y401" s="13">
        <f>Agridata[[#This Row],[Final_Profit_NGN]]*Agridata[[#This Row],[Storage_Loss_%]]</f>
        <v>29420869.400000002</v>
      </c>
      <c r="Z401" s="13">
        <f>Agridata[[#This Row],[Final_Profit_NGN]] * (1-Agridata[[#This Row],[Storage_Loss_%]]/100)</f>
        <v>1100145.3059999999</v>
      </c>
      <c r="AA401" s="13">
        <f>Agridata[[#This Row],[Final_Profit_NGN]]+Agridata[[#This Row],[Input_Cost_NGN]]</f>
        <v>1408506</v>
      </c>
    </row>
    <row r="402" spans="1:27" x14ac:dyDescent="0.35">
      <c r="A402" t="s">
        <v>380</v>
      </c>
      <c r="B402" t="s">
        <v>1470</v>
      </c>
      <c r="C402" t="s">
        <v>1490</v>
      </c>
      <c r="D402">
        <v>2023</v>
      </c>
      <c r="E402" t="s">
        <v>1501</v>
      </c>
      <c r="F402" t="s">
        <v>1506</v>
      </c>
      <c r="G402">
        <v>0.86</v>
      </c>
      <c r="H402">
        <v>2175</v>
      </c>
      <c r="I402">
        <v>1398</v>
      </c>
      <c r="J402">
        <v>27.4</v>
      </c>
      <c r="K402" t="s">
        <v>1512</v>
      </c>
      <c r="L402">
        <v>1.1499999999999999</v>
      </c>
      <c r="M402" t="s">
        <v>1517</v>
      </c>
      <c r="N402" s="13">
        <v>8124</v>
      </c>
      <c r="O402">
        <v>30</v>
      </c>
      <c r="P402" s="11">
        <f>Agridata[[#This Row],[Storage_Loss_%]]/100</f>
        <v>0.3569</v>
      </c>
      <c r="Q402" s="7">
        <v>35.69</v>
      </c>
      <c r="R402" s="13">
        <v>25348</v>
      </c>
      <c r="S402">
        <v>334</v>
      </c>
      <c r="T402" t="s">
        <v>1519</v>
      </c>
      <c r="U402" t="s">
        <v>1523</v>
      </c>
      <c r="V402" s="13">
        <v>428791</v>
      </c>
      <c r="W402" s="7">
        <f>(Agridata[[#This Row],[Profit_After_Storage_Loss]]/Agridata[[#This Row],[Total_Revenue]])*100</f>
        <v>60.720504537157119</v>
      </c>
      <c r="X402">
        <f>(1-Agridata[[#This Row],[Transport_Cost_NGN]]/(Agridata[[#This Row],[Input_Cost_NGN]]+Agridata[[#This Row],[Final_Profit_NGN]]))*100</f>
        <v>98.211120383847245</v>
      </c>
      <c r="Y402" s="13">
        <f>Agridata[[#This Row],[Final_Profit_NGN]]*Agridata[[#This Row],[Storage_Loss_%]]</f>
        <v>15303550.789999999</v>
      </c>
      <c r="Z402" s="13">
        <f>Agridata[[#This Row],[Final_Profit_NGN]] * (1-Agridata[[#This Row],[Storage_Loss_%]]/100)</f>
        <v>275755.49209999997</v>
      </c>
      <c r="AA402" s="13">
        <f>Agridata[[#This Row],[Final_Profit_NGN]]+Agridata[[#This Row],[Input_Cost_NGN]]</f>
        <v>454139</v>
      </c>
    </row>
    <row r="403" spans="1:27" x14ac:dyDescent="0.35">
      <c r="A403" t="s">
        <v>337</v>
      </c>
      <c r="B403" t="s">
        <v>1472</v>
      </c>
      <c r="C403" t="s">
        <v>1478</v>
      </c>
      <c r="D403">
        <v>2025</v>
      </c>
      <c r="E403" t="s">
        <v>1501</v>
      </c>
      <c r="F403" t="s">
        <v>1507</v>
      </c>
      <c r="G403">
        <v>3.1</v>
      </c>
      <c r="H403">
        <v>5730</v>
      </c>
      <c r="I403">
        <v>3534</v>
      </c>
      <c r="J403">
        <v>15</v>
      </c>
      <c r="K403" t="s">
        <v>1512</v>
      </c>
      <c r="L403">
        <v>0.83</v>
      </c>
      <c r="M403" t="s">
        <v>1516</v>
      </c>
      <c r="N403" s="13">
        <v>4200</v>
      </c>
      <c r="O403">
        <v>30</v>
      </c>
      <c r="P403" s="11">
        <f>Agridata[[#This Row],[Storage_Loss_%]]/100</f>
        <v>0.3831</v>
      </c>
      <c r="Q403" s="7">
        <v>38.31</v>
      </c>
      <c r="R403" s="13">
        <v>46360</v>
      </c>
      <c r="S403">
        <v>302</v>
      </c>
      <c r="T403" t="s">
        <v>1520</v>
      </c>
      <c r="U403" t="s">
        <v>1522</v>
      </c>
      <c r="V403" s="13">
        <v>1006036</v>
      </c>
      <c r="W403" s="7">
        <f>(Agridata[[#This Row],[Profit_After_Storage_Loss]]/Agridata[[#This Row],[Total_Revenue]])*100</f>
        <v>58.97244083025781</v>
      </c>
      <c r="X403">
        <f>(1-Agridata[[#This Row],[Transport_Cost_NGN]]/(Agridata[[#This Row],[Input_Cost_NGN]]+Agridata[[#This Row],[Final_Profit_NGN]]))*100</f>
        <v>99.600910683811037</v>
      </c>
      <c r="Y403" s="13">
        <f>Agridata[[#This Row],[Final_Profit_NGN]]*Agridata[[#This Row],[Storage_Loss_%]]</f>
        <v>38541239.160000004</v>
      </c>
      <c r="Z403" s="13">
        <f>Agridata[[#This Row],[Final_Profit_NGN]] * (1-Agridata[[#This Row],[Storage_Loss_%]]/100)</f>
        <v>620623.60840000003</v>
      </c>
      <c r="AA403" s="13">
        <f>Agridata[[#This Row],[Final_Profit_NGN]]+Agridata[[#This Row],[Input_Cost_NGN]]</f>
        <v>1052396</v>
      </c>
    </row>
    <row r="404" spans="1:27" x14ac:dyDescent="0.35">
      <c r="A404" t="s">
        <v>381</v>
      </c>
      <c r="B404" t="s">
        <v>1471</v>
      </c>
      <c r="C404" t="s">
        <v>1477</v>
      </c>
      <c r="D404">
        <v>2022</v>
      </c>
      <c r="E404" t="s">
        <v>1502</v>
      </c>
      <c r="F404" t="s">
        <v>1503</v>
      </c>
      <c r="G404">
        <v>1.97</v>
      </c>
      <c r="H404">
        <v>10806</v>
      </c>
      <c r="I404">
        <v>6255</v>
      </c>
      <c r="J404">
        <v>70.599999999999994</v>
      </c>
      <c r="K404" t="s">
        <v>1512</v>
      </c>
      <c r="L404">
        <v>2.36</v>
      </c>
      <c r="M404" t="s">
        <v>1517</v>
      </c>
      <c r="N404" s="13">
        <v>16187</v>
      </c>
      <c r="O404">
        <v>30</v>
      </c>
      <c r="P404" s="11">
        <f>Agridata[[#This Row],[Storage_Loss_%]]/100</f>
        <v>0.42109999999999997</v>
      </c>
      <c r="Q404" s="7">
        <v>42.11</v>
      </c>
      <c r="R404" s="13">
        <v>35628</v>
      </c>
      <c r="S404">
        <v>233</v>
      </c>
      <c r="T404" t="s">
        <v>1520</v>
      </c>
      <c r="U404" t="s">
        <v>1522</v>
      </c>
      <c r="V404" s="13">
        <v>1391026</v>
      </c>
      <c r="W404" s="7">
        <f>(Agridata[[#This Row],[Profit_After_Storage_Loss]]/Agridata[[#This Row],[Total_Revenue]])*100</f>
        <v>56.444306145708765</v>
      </c>
      <c r="X404">
        <f>(1-Agridata[[#This Row],[Transport_Cost_NGN]]/(Agridata[[#This Row],[Input_Cost_NGN]]+Agridata[[#This Row],[Final_Profit_NGN]]))*100</f>
        <v>98.865387122595948</v>
      </c>
      <c r="Y404" s="13">
        <f>Agridata[[#This Row],[Final_Profit_NGN]]*Agridata[[#This Row],[Storage_Loss_%]]</f>
        <v>58576104.859999999</v>
      </c>
      <c r="Z404" s="13">
        <f>Agridata[[#This Row],[Final_Profit_NGN]] * (1-Agridata[[#This Row],[Storage_Loss_%]]/100)</f>
        <v>805264.9513999999</v>
      </c>
      <c r="AA404" s="13">
        <f>Agridata[[#This Row],[Final_Profit_NGN]]+Agridata[[#This Row],[Input_Cost_NGN]]</f>
        <v>1426654</v>
      </c>
    </row>
    <row r="405" spans="1:27" x14ac:dyDescent="0.35">
      <c r="A405" t="s">
        <v>382</v>
      </c>
      <c r="B405" t="s">
        <v>1470</v>
      </c>
      <c r="C405" t="s">
        <v>1499</v>
      </c>
      <c r="D405">
        <v>2023</v>
      </c>
      <c r="E405" t="s">
        <v>1502</v>
      </c>
      <c r="F405" t="s">
        <v>1504</v>
      </c>
      <c r="G405">
        <v>3.07</v>
      </c>
      <c r="H405">
        <v>31975</v>
      </c>
      <c r="I405">
        <v>25551</v>
      </c>
      <c r="J405">
        <v>16.600000000000001</v>
      </c>
      <c r="K405" t="s">
        <v>1512</v>
      </c>
      <c r="L405">
        <v>1.83</v>
      </c>
      <c r="M405" t="s">
        <v>1516</v>
      </c>
      <c r="N405" s="13">
        <v>4836</v>
      </c>
      <c r="O405">
        <v>2</v>
      </c>
      <c r="P405" s="11">
        <f>Agridata[[#This Row],[Storage_Loss_%]]/100</f>
        <v>0.2009</v>
      </c>
      <c r="Q405" s="7">
        <v>20.09</v>
      </c>
      <c r="R405" s="13">
        <v>42769</v>
      </c>
      <c r="S405">
        <v>265</v>
      </c>
      <c r="T405" t="s">
        <v>1520</v>
      </c>
      <c r="U405" t="s">
        <v>1523</v>
      </c>
      <c r="V405" s="13">
        <v>6655700</v>
      </c>
      <c r="W405" s="7">
        <f>(Agridata[[#This Row],[Profit_After_Storage_Loss]]/Agridata[[#This Row],[Total_Revenue]])*100</f>
        <v>79.399783293764585</v>
      </c>
      <c r="X405">
        <f>(1-Agridata[[#This Row],[Transport_Cost_NGN]]/(Agridata[[#This Row],[Input_Cost_NGN]]+Agridata[[#This Row],[Final_Profit_NGN]]))*100</f>
        <v>99.927804398288629</v>
      </c>
      <c r="Y405" s="13">
        <f>Agridata[[#This Row],[Final_Profit_NGN]]*Agridata[[#This Row],[Storage_Loss_%]]</f>
        <v>133713013</v>
      </c>
      <c r="Z405" s="13">
        <f>Agridata[[#This Row],[Final_Profit_NGN]] * (1-Agridata[[#This Row],[Storage_Loss_%]]/100)</f>
        <v>5318569.87</v>
      </c>
      <c r="AA405" s="13">
        <f>Agridata[[#This Row],[Final_Profit_NGN]]+Agridata[[#This Row],[Input_Cost_NGN]]</f>
        <v>6698469</v>
      </c>
    </row>
    <row r="406" spans="1:27" x14ac:dyDescent="0.35">
      <c r="A406" t="s">
        <v>383</v>
      </c>
      <c r="B406" t="s">
        <v>1470</v>
      </c>
      <c r="C406" t="s">
        <v>1495</v>
      </c>
      <c r="D406">
        <v>2025</v>
      </c>
      <c r="E406" t="s">
        <v>1502</v>
      </c>
      <c r="F406" t="s">
        <v>1508</v>
      </c>
      <c r="G406">
        <v>8.32</v>
      </c>
      <c r="H406">
        <v>17782</v>
      </c>
      <c r="I406">
        <v>13880</v>
      </c>
      <c r="J406">
        <v>17</v>
      </c>
      <c r="K406" t="s">
        <v>1512</v>
      </c>
      <c r="L406">
        <v>0.94</v>
      </c>
      <c r="M406" t="s">
        <v>1516</v>
      </c>
      <c r="N406" s="13">
        <v>4841</v>
      </c>
      <c r="O406">
        <v>14</v>
      </c>
      <c r="P406" s="11">
        <f>Agridata[[#This Row],[Storage_Loss_%]]/100</f>
        <v>0.21940000000000001</v>
      </c>
      <c r="Q406" s="7">
        <v>21.94</v>
      </c>
      <c r="R406" s="13">
        <v>85919</v>
      </c>
      <c r="S406">
        <v>218</v>
      </c>
      <c r="T406" t="s">
        <v>1520</v>
      </c>
      <c r="U406" t="s">
        <v>1523</v>
      </c>
      <c r="V406" s="13">
        <v>2904822</v>
      </c>
      <c r="W406" s="7">
        <f>(Agridata[[#This Row],[Profit_After_Storage_Loss]]/Agridata[[#This Row],[Total_Revenue]])*100</f>
        <v>75.817466413841913</v>
      </c>
      <c r="X406">
        <f>(1-Agridata[[#This Row],[Transport_Cost_NGN]]/(Agridata[[#This Row],[Input_Cost_NGN]]+Agridata[[#This Row],[Final_Profit_NGN]]))*100</f>
        <v>99.838133760161782</v>
      </c>
      <c r="Y406" s="13">
        <f>Agridata[[#This Row],[Final_Profit_NGN]]*Agridata[[#This Row],[Storage_Loss_%]]</f>
        <v>63731794.680000007</v>
      </c>
      <c r="Z406" s="13">
        <f>Agridata[[#This Row],[Final_Profit_NGN]] * (1-Agridata[[#This Row],[Storage_Loss_%]]/100)</f>
        <v>2267504.0532</v>
      </c>
      <c r="AA406" s="13">
        <f>Agridata[[#This Row],[Final_Profit_NGN]]+Agridata[[#This Row],[Input_Cost_NGN]]</f>
        <v>2990741</v>
      </c>
    </row>
    <row r="407" spans="1:27" x14ac:dyDescent="0.35">
      <c r="A407" t="s">
        <v>384</v>
      </c>
      <c r="B407" t="s">
        <v>1472</v>
      </c>
      <c r="C407" t="s">
        <v>1478</v>
      </c>
      <c r="D407">
        <v>2025</v>
      </c>
      <c r="E407" t="s">
        <v>1501</v>
      </c>
      <c r="F407" t="s">
        <v>1505</v>
      </c>
      <c r="G407">
        <v>3</v>
      </c>
      <c r="H407">
        <v>49673</v>
      </c>
      <c r="I407">
        <v>37895</v>
      </c>
      <c r="J407">
        <v>25.5</v>
      </c>
      <c r="K407" t="s">
        <v>1511</v>
      </c>
      <c r="L407">
        <v>1.56</v>
      </c>
      <c r="M407" t="s">
        <v>1516</v>
      </c>
      <c r="N407" s="13">
        <v>4223</v>
      </c>
      <c r="O407">
        <v>14</v>
      </c>
      <c r="P407" s="11">
        <f>Agridata[[#This Row],[Storage_Loss_%]]/100</f>
        <v>0.23710000000000001</v>
      </c>
      <c r="Q407" s="7">
        <v>23.71</v>
      </c>
      <c r="R407" s="13">
        <v>17627</v>
      </c>
      <c r="S407">
        <v>87</v>
      </c>
      <c r="T407" t="s">
        <v>1520</v>
      </c>
      <c r="U407" t="s">
        <v>1523</v>
      </c>
      <c r="V407" s="13">
        <v>3242047</v>
      </c>
      <c r="W407" s="7">
        <f>(Agridata[[#This Row],[Profit_After_Storage_Loss]]/Agridata[[#This Row],[Total_Revenue]])*100</f>
        <v>75.877454503119026</v>
      </c>
      <c r="X407">
        <f>(1-Agridata[[#This Row],[Transport_Cost_NGN]]/(Agridata[[#This Row],[Input_Cost_NGN]]+Agridata[[#This Row],[Final_Profit_NGN]]))*100</f>
        <v>99.870447167416131</v>
      </c>
      <c r="Y407" s="13">
        <f>Agridata[[#This Row],[Final_Profit_NGN]]*Agridata[[#This Row],[Storage_Loss_%]]</f>
        <v>76868934.370000005</v>
      </c>
      <c r="Z407" s="13">
        <f>Agridata[[#This Row],[Final_Profit_NGN]] * (1-Agridata[[#This Row],[Storage_Loss_%]]/100)</f>
        <v>2473357.6562999999</v>
      </c>
      <c r="AA407" s="13">
        <f>Agridata[[#This Row],[Final_Profit_NGN]]+Agridata[[#This Row],[Input_Cost_NGN]]</f>
        <v>3259674</v>
      </c>
    </row>
    <row r="408" spans="1:27" x14ac:dyDescent="0.35">
      <c r="A408" t="s">
        <v>385</v>
      </c>
      <c r="B408" t="s">
        <v>1471</v>
      </c>
      <c r="C408" t="s">
        <v>1486</v>
      </c>
      <c r="D408">
        <v>2023</v>
      </c>
      <c r="E408" t="s">
        <v>1501</v>
      </c>
      <c r="F408" t="s">
        <v>1505</v>
      </c>
      <c r="G408">
        <v>0.49</v>
      </c>
      <c r="H408">
        <v>6692</v>
      </c>
      <c r="I408">
        <v>5828</v>
      </c>
      <c r="J408">
        <v>20.399999999999999</v>
      </c>
      <c r="K408" t="s">
        <v>1512</v>
      </c>
      <c r="L408">
        <v>0.71</v>
      </c>
      <c r="M408" t="s">
        <v>1516</v>
      </c>
      <c r="N408" s="13">
        <v>4646</v>
      </c>
      <c r="O408">
        <v>1</v>
      </c>
      <c r="P408" s="11">
        <f>Agridata[[#This Row],[Storage_Loss_%]]/100</f>
        <v>0.129</v>
      </c>
      <c r="Q408" s="7">
        <v>12.9</v>
      </c>
      <c r="R408" s="13">
        <v>3903</v>
      </c>
      <c r="S408">
        <v>86</v>
      </c>
      <c r="T408" t="s">
        <v>1520</v>
      </c>
      <c r="U408" t="s">
        <v>1522</v>
      </c>
      <c r="V408" s="13">
        <v>487647</v>
      </c>
      <c r="W408" s="7">
        <f>(Agridata[[#This Row],[Profit_After_Storage_Loss]]/Agridata[[#This Row],[Total_Revenue]])*100</f>
        <v>86.408409520903263</v>
      </c>
      <c r="X408">
        <f>(1-Agridata[[#This Row],[Transport_Cost_NGN]]/(Agridata[[#This Row],[Input_Cost_NGN]]+Agridata[[#This Row],[Final_Profit_NGN]]))*100</f>
        <v>99.05482656901637</v>
      </c>
      <c r="Y408" s="13">
        <f>Agridata[[#This Row],[Final_Profit_NGN]]*Agridata[[#This Row],[Storage_Loss_%]]</f>
        <v>6290646.2999999998</v>
      </c>
      <c r="Z408" s="13">
        <f>Agridata[[#This Row],[Final_Profit_NGN]] * (1-Agridata[[#This Row],[Storage_Loss_%]]/100)</f>
        <v>424740.53700000001</v>
      </c>
      <c r="AA408" s="13">
        <f>Agridata[[#This Row],[Final_Profit_NGN]]+Agridata[[#This Row],[Input_Cost_NGN]]</f>
        <v>491550</v>
      </c>
    </row>
    <row r="409" spans="1:27" x14ac:dyDescent="0.35">
      <c r="A409" t="s">
        <v>386</v>
      </c>
      <c r="B409" t="s">
        <v>1470</v>
      </c>
      <c r="C409" t="s">
        <v>1499</v>
      </c>
      <c r="D409">
        <v>2024</v>
      </c>
      <c r="E409" t="s">
        <v>1501</v>
      </c>
      <c r="F409" t="s">
        <v>1504</v>
      </c>
      <c r="G409">
        <v>0.55000000000000004</v>
      </c>
      <c r="H409">
        <v>5823</v>
      </c>
      <c r="I409">
        <v>4235</v>
      </c>
      <c r="J409">
        <v>28.9</v>
      </c>
      <c r="K409" t="s">
        <v>1511</v>
      </c>
      <c r="L409">
        <v>1.19</v>
      </c>
      <c r="M409" t="s">
        <v>1518</v>
      </c>
      <c r="N409" s="13">
        <v>5030</v>
      </c>
      <c r="O409">
        <v>5</v>
      </c>
      <c r="P409" s="11">
        <f>Agridata[[#This Row],[Storage_Loss_%]]/100</f>
        <v>0.2727</v>
      </c>
      <c r="Q409" s="7">
        <v>27.27</v>
      </c>
      <c r="R409" s="13">
        <v>10605</v>
      </c>
      <c r="S409">
        <v>309</v>
      </c>
      <c r="T409" t="s">
        <v>1520</v>
      </c>
      <c r="U409" t="s">
        <v>1522</v>
      </c>
      <c r="V409" s="13">
        <v>1279894</v>
      </c>
      <c r="W409" s="7">
        <f>(Agridata[[#This Row],[Profit_After_Storage_Loss]]/Agridata[[#This Row],[Total_Revenue]])*100</f>
        <v>72.132322938646226</v>
      </c>
      <c r="X409">
        <f>(1-Agridata[[#This Row],[Transport_Cost_NGN]]/(Agridata[[#This Row],[Input_Cost_NGN]]+Agridata[[#This Row],[Final_Profit_NGN]]))*100</f>
        <v>99.610228291536842</v>
      </c>
      <c r="Y409" s="13">
        <f>Agridata[[#This Row],[Final_Profit_NGN]]*Agridata[[#This Row],[Storage_Loss_%]]</f>
        <v>34902709.380000003</v>
      </c>
      <c r="Z409" s="13">
        <f>Agridata[[#This Row],[Final_Profit_NGN]] * (1-Agridata[[#This Row],[Storage_Loss_%]]/100)</f>
        <v>930866.90620000008</v>
      </c>
      <c r="AA409" s="13">
        <f>Agridata[[#This Row],[Final_Profit_NGN]]+Agridata[[#This Row],[Input_Cost_NGN]]</f>
        <v>1290499</v>
      </c>
    </row>
    <row r="410" spans="1:27" x14ac:dyDescent="0.35">
      <c r="A410" t="s">
        <v>387</v>
      </c>
      <c r="B410" t="s">
        <v>1473</v>
      </c>
      <c r="C410" t="s">
        <v>1484</v>
      </c>
      <c r="D410">
        <v>2023</v>
      </c>
      <c r="E410" t="s">
        <v>1501</v>
      </c>
      <c r="F410" t="s">
        <v>1506</v>
      </c>
      <c r="G410">
        <v>1.3</v>
      </c>
      <c r="H410">
        <v>4879</v>
      </c>
      <c r="I410">
        <v>4146</v>
      </c>
      <c r="J410">
        <v>28.9</v>
      </c>
      <c r="K410" t="s">
        <v>1512</v>
      </c>
      <c r="L410">
        <v>2.2000000000000002</v>
      </c>
      <c r="M410" t="s">
        <v>1517</v>
      </c>
      <c r="N410" s="13">
        <v>6581</v>
      </c>
      <c r="O410">
        <v>7</v>
      </c>
      <c r="P410" s="11">
        <f>Agridata[[#This Row],[Storage_Loss_%]]/100</f>
        <v>0.1502</v>
      </c>
      <c r="Q410" s="7">
        <v>15.02</v>
      </c>
      <c r="R410" s="13">
        <v>23801</v>
      </c>
      <c r="S410">
        <v>305</v>
      </c>
      <c r="T410" t="s">
        <v>1520</v>
      </c>
      <c r="U410" t="s">
        <v>1523</v>
      </c>
      <c r="V410" s="13">
        <v>1221503</v>
      </c>
      <c r="W410" s="7">
        <f>(Agridata[[#This Row],[Profit_After_Storage_Loss]]/Agridata[[#This Row],[Total_Revenue]])*100</f>
        <v>83.355811063001482</v>
      </c>
      <c r="X410">
        <f>(1-Agridata[[#This Row],[Transport_Cost_NGN]]/(Agridata[[#This Row],[Input_Cost_NGN]]+Agridata[[#This Row],[Final_Profit_NGN]]))*100</f>
        <v>99.471534661416001</v>
      </c>
      <c r="Y410" s="13">
        <f>Agridata[[#This Row],[Final_Profit_NGN]]*Agridata[[#This Row],[Storage_Loss_%]]</f>
        <v>18346975.059999999</v>
      </c>
      <c r="Z410" s="13">
        <f>Agridata[[#This Row],[Final_Profit_NGN]] * (1-Agridata[[#This Row],[Storage_Loss_%]]/100)</f>
        <v>1038033.2494</v>
      </c>
      <c r="AA410" s="13">
        <f>Agridata[[#This Row],[Final_Profit_NGN]]+Agridata[[#This Row],[Input_Cost_NGN]]</f>
        <v>1245304</v>
      </c>
    </row>
    <row r="411" spans="1:27" x14ac:dyDescent="0.35">
      <c r="A411" t="s">
        <v>252</v>
      </c>
      <c r="B411" t="s">
        <v>1469</v>
      </c>
      <c r="C411" t="s">
        <v>1498</v>
      </c>
      <c r="D411">
        <v>2025</v>
      </c>
      <c r="E411" t="s">
        <v>1502</v>
      </c>
      <c r="F411" t="s">
        <v>1505</v>
      </c>
      <c r="G411">
        <v>0.8</v>
      </c>
      <c r="H411">
        <v>9211</v>
      </c>
      <c r="I411">
        <v>7289</v>
      </c>
      <c r="J411">
        <v>52.8</v>
      </c>
      <c r="K411" t="s">
        <v>1512</v>
      </c>
      <c r="L411">
        <v>1.96</v>
      </c>
      <c r="M411" t="s">
        <v>1518</v>
      </c>
      <c r="N411" s="13">
        <v>10643</v>
      </c>
      <c r="O411">
        <v>14</v>
      </c>
      <c r="P411" s="11">
        <f>Agridata[[#This Row],[Storage_Loss_%]]/100</f>
        <v>0.20860000000000001</v>
      </c>
      <c r="Q411" s="7">
        <v>20.86</v>
      </c>
      <c r="R411" s="13">
        <v>9691</v>
      </c>
      <c r="S411">
        <v>103</v>
      </c>
      <c r="T411" t="s">
        <v>1520</v>
      </c>
      <c r="U411" t="s">
        <v>1522</v>
      </c>
      <c r="V411" s="13">
        <v>722926</v>
      </c>
      <c r="W411" s="7">
        <f>(Agridata[[#This Row],[Profit_After_Storage_Loss]]/Agridata[[#This Row],[Total_Revenue]])*100</f>
        <v>78.093142310375001</v>
      </c>
      <c r="X411">
        <f>(1-Agridata[[#This Row],[Transport_Cost_NGN]]/(Agridata[[#This Row],[Input_Cost_NGN]]+Agridata[[#This Row],[Final_Profit_NGN]]))*100</f>
        <v>98.547262758030456</v>
      </c>
      <c r="Y411" s="13">
        <f>Agridata[[#This Row],[Final_Profit_NGN]]*Agridata[[#This Row],[Storage_Loss_%]]</f>
        <v>15080236.359999999</v>
      </c>
      <c r="Z411" s="13">
        <f>Agridata[[#This Row],[Final_Profit_NGN]] * (1-Agridata[[#This Row],[Storage_Loss_%]]/100)</f>
        <v>572123.63639999996</v>
      </c>
      <c r="AA411" s="13">
        <f>Agridata[[#This Row],[Final_Profit_NGN]]+Agridata[[#This Row],[Input_Cost_NGN]]</f>
        <v>732617</v>
      </c>
    </row>
    <row r="412" spans="1:27" x14ac:dyDescent="0.35">
      <c r="A412" t="s">
        <v>388</v>
      </c>
      <c r="B412" t="s">
        <v>1469</v>
      </c>
      <c r="C412" t="s">
        <v>1484</v>
      </c>
      <c r="D412">
        <v>2025</v>
      </c>
      <c r="E412" t="s">
        <v>1502</v>
      </c>
      <c r="F412" t="s">
        <v>1510</v>
      </c>
      <c r="G412">
        <v>1.38</v>
      </c>
      <c r="H412">
        <v>34610</v>
      </c>
      <c r="I412">
        <v>24323</v>
      </c>
      <c r="J412">
        <v>5</v>
      </c>
      <c r="K412" t="s">
        <v>1513</v>
      </c>
      <c r="L412">
        <v>1.4</v>
      </c>
      <c r="M412" t="s">
        <v>1516</v>
      </c>
      <c r="N412" s="13">
        <v>200</v>
      </c>
      <c r="O412">
        <v>2</v>
      </c>
      <c r="P412" s="11">
        <f>Agridata[[#This Row],[Storage_Loss_%]]/100</f>
        <v>0.29719999999999996</v>
      </c>
      <c r="Q412" s="7">
        <v>29.72</v>
      </c>
      <c r="R412" s="13">
        <v>33694</v>
      </c>
      <c r="S412">
        <v>491</v>
      </c>
      <c r="T412" t="s">
        <v>1520</v>
      </c>
      <c r="U412" t="s">
        <v>1522</v>
      </c>
      <c r="V412" s="13">
        <v>11789274</v>
      </c>
      <c r="W412" s="7">
        <f>(Agridata[[#This Row],[Profit_After_Storage_Loss]]/Agridata[[#This Row],[Total_Revenue]])*100</f>
        <v>70.079710671635084</v>
      </c>
      <c r="X412">
        <f>(1-Agridata[[#This Row],[Transport_Cost_NGN]]/(Agridata[[#This Row],[Input_Cost_NGN]]+Agridata[[#This Row],[Final_Profit_NGN]]))*100</f>
        <v>99.998308377388824</v>
      </c>
      <c r="Y412" s="13">
        <f>Agridata[[#This Row],[Final_Profit_NGN]]*Agridata[[#This Row],[Storage_Loss_%]]</f>
        <v>350377223.27999997</v>
      </c>
      <c r="Z412" s="13">
        <f>Agridata[[#This Row],[Final_Profit_NGN]] * (1-Agridata[[#This Row],[Storage_Loss_%]]/100)</f>
        <v>8285501.7672000015</v>
      </c>
      <c r="AA412" s="13">
        <f>Agridata[[#This Row],[Final_Profit_NGN]]+Agridata[[#This Row],[Input_Cost_NGN]]</f>
        <v>11822968</v>
      </c>
    </row>
    <row r="413" spans="1:27" x14ac:dyDescent="0.35">
      <c r="A413" t="s">
        <v>389</v>
      </c>
      <c r="B413" t="s">
        <v>1471</v>
      </c>
      <c r="C413" t="s">
        <v>1483</v>
      </c>
      <c r="D413">
        <v>2021</v>
      </c>
      <c r="E413" t="s">
        <v>1502</v>
      </c>
      <c r="F413" t="s">
        <v>1509</v>
      </c>
      <c r="G413">
        <v>2.34</v>
      </c>
      <c r="H413">
        <v>32311</v>
      </c>
      <c r="I413">
        <v>26517</v>
      </c>
      <c r="J413">
        <v>13.8</v>
      </c>
      <c r="K413" t="s">
        <v>1512</v>
      </c>
      <c r="L413">
        <v>1.81</v>
      </c>
      <c r="M413" t="s">
        <v>1516</v>
      </c>
      <c r="N413" s="13">
        <v>3335</v>
      </c>
      <c r="O413">
        <v>3</v>
      </c>
      <c r="P413" s="11">
        <f>Agridata[[#This Row],[Storage_Loss_%]]/100</f>
        <v>0.17929999999999999</v>
      </c>
      <c r="Q413" s="7">
        <v>17.93</v>
      </c>
      <c r="R413" s="13">
        <v>77427</v>
      </c>
      <c r="S413">
        <v>279</v>
      </c>
      <c r="T413" t="s">
        <v>1519</v>
      </c>
      <c r="U413" t="s">
        <v>1522</v>
      </c>
      <c r="V413" s="13">
        <v>7243499</v>
      </c>
      <c r="W413" s="7">
        <f>(Agridata[[#This Row],[Profit_After_Storage_Loss]]/Agridata[[#This Row],[Total_Revenue]])*100</f>
        <v>81.202017740651939</v>
      </c>
      <c r="X413">
        <f>(1-Agridata[[#This Row],[Transport_Cost_NGN]]/(Agridata[[#This Row],[Input_Cost_NGN]]+Agridata[[#This Row],[Final_Profit_NGN]]))*100</f>
        <v>99.954445653459686</v>
      </c>
      <c r="Y413" s="13">
        <f>Agridata[[#This Row],[Final_Profit_NGN]]*Agridata[[#This Row],[Storage_Loss_%]]</f>
        <v>129875937.06999999</v>
      </c>
      <c r="Z413" s="13">
        <f>Agridata[[#This Row],[Final_Profit_NGN]] * (1-Agridata[[#This Row],[Storage_Loss_%]]/100)</f>
        <v>5944739.6293000001</v>
      </c>
      <c r="AA413" s="13">
        <f>Agridata[[#This Row],[Final_Profit_NGN]]+Agridata[[#This Row],[Input_Cost_NGN]]</f>
        <v>7320926</v>
      </c>
    </row>
    <row r="414" spans="1:27" x14ac:dyDescent="0.35">
      <c r="A414" t="s">
        <v>128</v>
      </c>
      <c r="B414" t="s">
        <v>1473</v>
      </c>
      <c r="C414" t="s">
        <v>1494</v>
      </c>
      <c r="D414">
        <v>2025</v>
      </c>
      <c r="E414" t="s">
        <v>1501</v>
      </c>
      <c r="F414" t="s">
        <v>1507</v>
      </c>
      <c r="G414">
        <v>1.3</v>
      </c>
      <c r="H414">
        <v>2923</v>
      </c>
      <c r="I414">
        <v>2275</v>
      </c>
      <c r="J414">
        <v>3.9</v>
      </c>
      <c r="K414" t="s">
        <v>1515</v>
      </c>
      <c r="L414">
        <v>0.19</v>
      </c>
      <c r="M414" t="s">
        <v>1516</v>
      </c>
      <c r="N414" s="13">
        <v>696</v>
      </c>
      <c r="O414">
        <v>14</v>
      </c>
      <c r="P414" s="11">
        <f>Agridata[[#This Row],[Storage_Loss_%]]/100</f>
        <v>0.22159999999999999</v>
      </c>
      <c r="Q414" s="7">
        <v>22.16</v>
      </c>
      <c r="R414" s="13">
        <v>27573</v>
      </c>
      <c r="S414">
        <v>259</v>
      </c>
      <c r="T414" t="s">
        <v>1520</v>
      </c>
      <c r="U414" t="s">
        <v>1522</v>
      </c>
      <c r="V414" s="13">
        <v>555064</v>
      </c>
      <c r="W414" s="7">
        <f>(Agridata[[#This Row],[Profit_After_Storage_Loss]]/Agridata[[#This Row],[Total_Revenue]])*100</f>
        <v>74.156261548785949</v>
      </c>
      <c r="X414">
        <f>(1-Agridata[[#This Row],[Transport_Cost_NGN]]/(Agridata[[#This Row],[Input_Cost_NGN]]+Agridata[[#This Row],[Final_Profit_NGN]]))*100</f>
        <v>99.880543116897826</v>
      </c>
      <c r="Y414" s="13">
        <f>Agridata[[#This Row],[Final_Profit_NGN]]*Agridata[[#This Row],[Storage_Loss_%]]</f>
        <v>12300218.24</v>
      </c>
      <c r="Z414" s="13">
        <f>Agridata[[#This Row],[Final_Profit_NGN]] * (1-Agridata[[#This Row],[Storage_Loss_%]]/100)</f>
        <v>432061.81760000001</v>
      </c>
      <c r="AA414" s="13">
        <f>Agridata[[#This Row],[Final_Profit_NGN]]+Agridata[[#This Row],[Input_Cost_NGN]]</f>
        <v>582637</v>
      </c>
    </row>
    <row r="415" spans="1:27" x14ac:dyDescent="0.35">
      <c r="A415" t="s">
        <v>390</v>
      </c>
      <c r="B415" t="s">
        <v>1469</v>
      </c>
      <c r="C415" t="s">
        <v>1498</v>
      </c>
      <c r="D415">
        <v>2024</v>
      </c>
      <c r="E415" t="s">
        <v>1501</v>
      </c>
      <c r="F415" t="s">
        <v>1505</v>
      </c>
      <c r="G415">
        <v>2.4</v>
      </c>
      <c r="H415">
        <v>23323</v>
      </c>
      <c r="I415">
        <v>20790</v>
      </c>
      <c r="J415">
        <v>67.599999999999994</v>
      </c>
      <c r="K415" t="s">
        <v>1515</v>
      </c>
      <c r="L415">
        <v>2.75</v>
      </c>
      <c r="M415" t="s">
        <v>1517</v>
      </c>
      <c r="N415" s="13">
        <v>10617</v>
      </c>
      <c r="O415">
        <v>3</v>
      </c>
      <c r="P415" s="11">
        <f>Agridata[[#This Row],[Storage_Loss_%]]/100</f>
        <v>0.10859999999999999</v>
      </c>
      <c r="Q415" s="7">
        <v>10.86</v>
      </c>
      <c r="R415" s="13">
        <v>29808</v>
      </c>
      <c r="S415">
        <v>83</v>
      </c>
      <c r="T415" t="s">
        <v>1520</v>
      </c>
      <c r="U415" t="s">
        <v>1522</v>
      </c>
      <c r="V415" s="13">
        <v>1667890</v>
      </c>
      <c r="W415" s="7">
        <f>(Agridata[[#This Row],[Profit_After_Storage_Loss]]/Agridata[[#This Row],[Total_Revenue]])*100</f>
        <v>87.574889409070394</v>
      </c>
      <c r="X415">
        <f>(1-Agridata[[#This Row],[Transport_Cost_NGN]]/(Agridata[[#This Row],[Input_Cost_NGN]]+Agridata[[#This Row],[Final_Profit_NGN]]))*100</f>
        <v>99.374623755226196</v>
      </c>
      <c r="Y415" s="13">
        <f>Agridata[[#This Row],[Final_Profit_NGN]]*Agridata[[#This Row],[Storage_Loss_%]]</f>
        <v>18113285.399999999</v>
      </c>
      <c r="Z415" s="13">
        <f>Agridata[[#This Row],[Final_Profit_NGN]] * (1-Agridata[[#This Row],[Storage_Loss_%]]/100)</f>
        <v>1486757.1459999999</v>
      </c>
      <c r="AA415" s="13">
        <f>Agridata[[#This Row],[Final_Profit_NGN]]+Agridata[[#This Row],[Input_Cost_NGN]]</f>
        <v>1697698</v>
      </c>
    </row>
    <row r="416" spans="1:27" x14ac:dyDescent="0.35">
      <c r="A416" t="s">
        <v>391</v>
      </c>
      <c r="B416" t="s">
        <v>1472</v>
      </c>
      <c r="C416" t="s">
        <v>1479</v>
      </c>
      <c r="D416">
        <v>2022</v>
      </c>
      <c r="E416" t="s">
        <v>1501</v>
      </c>
      <c r="F416" t="s">
        <v>1509</v>
      </c>
      <c r="G416">
        <v>1.18</v>
      </c>
      <c r="H416">
        <v>9575</v>
      </c>
      <c r="I416">
        <v>7919</v>
      </c>
      <c r="J416">
        <v>67.5</v>
      </c>
      <c r="K416" t="s">
        <v>1511</v>
      </c>
      <c r="L416">
        <v>2.78</v>
      </c>
      <c r="M416" t="s">
        <v>1518</v>
      </c>
      <c r="N416" s="13">
        <v>11334</v>
      </c>
      <c r="O416">
        <v>1</v>
      </c>
      <c r="P416" s="11">
        <f>Agridata[[#This Row],[Storage_Loss_%]]/100</f>
        <v>0.1729</v>
      </c>
      <c r="Q416" s="7">
        <v>17.29</v>
      </c>
      <c r="R416" s="13">
        <v>28629</v>
      </c>
      <c r="S416">
        <v>305</v>
      </c>
      <c r="T416" t="s">
        <v>1520</v>
      </c>
      <c r="U416" t="s">
        <v>1523</v>
      </c>
      <c r="V416" s="13">
        <v>2351180</v>
      </c>
      <c r="W416" s="7">
        <f>(Agridata[[#This Row],[Profit_After_Storage_Loss]]/Agridata[[#This Row],[Total_Revenue]])*100</f>
        <v>81.715002254382597</v>
      </c>
      <c r="X416">
        <f>(1-Agridata[[#This Row],[Transport_Cost_NGN]]/(Agridata[[#This Row],[Input_Cost_NGN]]+Agridata[[#This Row],[Final_Profit_NGN]]))*100</f>
        <v>99.523743292003687</v>
      </c>
      <c r="Y416" s="13">
        <f>Agridata[[#This Row],[Final_Profit_NGN]]*Agridata[[#This Row],[Storage_Loss_%]]</f>
        <v>40651902.199999996</v>
      </c>
      <c r="Z416" s="13">
        <f>Agridata[[#This Row],[Final_Profit_NGN]] * (1-Agridata[[#This Row],[Storage_Loss_%]]/100)</f>
        <v>1944660.9779999999</v>
      </c>
      <c r="AA416" s="13">
        <f>Agridata[[#This Row],[Final_Profit_NGN]]+Agridata[[#This Row],[Input_Cost_NGN]]</f>
        <v>2379809</v>
      </c>
    </row>
    <row r="417" spans="1:27" x14ac:dyDescent="0.35">
      <c r="A417" t="s">
        <v>392</v>
      </c>
      <c r="B417" t="s">
        <v>1470</v>
      </c>
      <c r="C417" t="s">
        <v>1499</v>
      </c>
      <c r="D417">
        <v>2021</v>
      </c>
      <c r="E417" t="s">
        <v>1501</v>
      </c>
      <c r="F417" t="s">
        <v>1508</v>
      </c>
      <c r="G417">
        <v>0.75</v>
      </c>
      <c r="H417">
        <v>737</v>
      </c>
      <c r="I417">
        <v>487</v>
      </c>
      <c r="J417">
        <v>16.2</v>
      </c>
      <c r="K417" t="s">
        <v>1511</v>
      </c>
      <c r="L417">
        <v>1.5</v>
      </c>
      <c r="M417" t="s">
        <v>1518</v>
      </c>
      <c r="N417" s="13">
        <v>2800</v>
      </c>
      <c r="O417">
        <v>30</v>
      </c>
      <c r="P417" s="11">
        <f>Agridata[[#This Row],[Storage_Loss_%]]/100</f>
        <v>0.3382</v>
      </c>
      <c r="Q417" s="7">
        <v>33.82</v>
      </c>
      <c r="R417" s="13">
        <v>11596</v>
      </c>
      <c r="S417">
        <v>238</v>
      </c>
      <c r="T417" t="s">
        <v>1520</v>
      </c>
      <c r="U417" t="s">
        <v>1522</v>
      </c>
      <c r="V417" s="13">
        <v>100351</v>
      </c>
      <c r="W417" s="7">
        <f>(Agridata[[#This Row],[Profit_After_Storage_Loss]]/Agridata[[#This Row],[Total_Revenue]])*100</f>
        <v>59.324762432222386</v>
      </c>
      <c r="X417">
        <f>(1-Agridata[[#This Row],[Transport_Cost_NGN]]/(Agridata[[#This Row],[Input_Cost_NGN]]+Agridata[[#This Row],[Final_Profit_NGN]]))*100</f>
        <v>97.498816404191274</v>
      </c>
      <c r="Y417" s="13">
        <f>Agridata[[#This Row],[Final_Profit_NGN]]*Agridata[[#This Row],[Storage_Loss_%]]</f>
        <v>3393870.82</v>
      </c>
      <c r="Z417" s="13">
        <f>Agridata[[#This Row],[Final_Profit_NGN]] * (1-Agridata[[#This Row],[Storage_Loss_%]]/100)</f>
        <v>66412.291799999992</v>
      </c>
      <c r="AA417" s="13">
        <f>Agridata[[#This Row],[Final_Profit_NGN]]+Agridata[[#This Row],[Input_Cost_NGN]]</f>
        <v>111947</v>
      </c>
    </row>
    <row r="418" spans="1:27" x14ac:dyDescent="0.35">
      <c r="A418" t="s">
        <v>121</v>
      </c>
      <c r="B418" t="s">
        <v>1471</v>
      </c>
      <c r="C418" t="s">
        <v>1477</v>
      </c>
      <c r="D418">
        <v>2024</v>
      </c>
      <c r="E418" t="s">
        <v>1501</v>
      </c>
      <c r="F418" t="s">
        <v>1509</v>
      </c>
      <c r="G418">
        <v>0.59</v>
      </c>
      <c r="H418">
        <v>9610</v>
      </c>
      <c r="I418">
        <v>7931</v>
      </c>
      <c r="J418">
        <v>7.8</v>
      </c>
      <c r="K418" t="s">
        <v>1511</v>
      </c>
      <c r="L418">
        <v>0.39</v>
      </c>
      <c r="M418" t="s">
        <v>1516</v>
      </c>
      <c r="N418" s="13">
        <v>1066</v>
      </c>
      <c r="O418">
        <v>1</v>
      </c>
      <c r="P418" s="11">
        <f>Agridata[[#This Row],[Storage_Loss_%]]/100</f>
        <v>0.17469999999999999</v>
      </c>
      <c r="Q418" s="7">
        <v>17.47</v>
      </c>
      <c r="R418" s="13">
        <v>20360</v>
      </c>
      <c r="S418">
        <v>282</v>
      </c>
      <c r="T418" t="s">
        <v>1520</v>
      </c>
      <c r="U418" t="s">
        <v>1522</v>
      </c>
      <c r="V418" s="13">
        <v>2192751</v>
      </c>
      <c r="W418" s="7">
        <f>(Agridata[[#This Row],[Profit_After_Storage_Loss]]/Agridata[[#This Row],[Total_Revenue]])*100</f>
        <v>81.770747165415571</v>
      </c>
      <c r="X418">
        <f>(1-Agridata[[#This Row],[Transport_Cost_NGN]]/(Agridata[[#This Row],[Input_Cost_NGN]]+Agridata[[#This Row],[Final_Profit_NGN]]))*100</f>
        <v>99.951832510886263</v>
      </c>
      <c r="Y418" s="13">
        <f>Agridata[[#This Row],[Final_Profit_NGN]]*Agridata[[#This Row],[Storage_Loss_%]]</f>
        <v>38307359.969999999</v>
      </c>
      <c r="Z418" s="13">
        <f>Agridata[[#This Row],[Final_Profit_NGN]] * (1-Agridata[[#This Row],[Storage_Loss_%]]/100)</f>
        <v>1809677.4003000001</v>
      </c>
      <c r="AA418" s="13">
        <f>Agridata[[#This Row],[Final_Profit_NGN]]+Agridata[[#This Row],[Input_Cost_NGN]]</f>
        <v>2213111</v>
      </c>
    </row>
    <row r="419" spans="1:27" x14ac:dyDescent="0.35">
      <c r="A419" t="s">
        <v>393</v>
      </c>
      <c r="B419" t="s">
        <v>1470</v>
      </c>
      <c r="C419" t="s">
        <v>1490</v>
      </c>
      <c r="D419">
        <v>2023</v>
      </c>
      <c r="E419" t="s">
        <v>1501</v>
      </c>
      <c r="F419" t="s">
        <v>1505</v>
      </c>
      <c r="G419">
        <v>2.4900000000000002</v>
      </c>
      <c r="H419">
        <v>37884</v>
      </c>
      <c r="I419">
        <v>33872</v>
      </c>
      <c r="J419">
        <v>1</v>
      </c>
      <c r="K419" t="s">
        <v>1512</v>
      </c>
      <c r="L419">
        <v>1.21</v>
      </c>
      <c r="M419" t="s">
        <v>1516</v>
      </c>
      <c r="N419" s="13">
        <v>303</v>
      </c>
      <c r="O419">
        <v>3</v>
      </c>
      <c r="P419" s="11">
        <f>Agridata[[#This Row],[Storage_Loss_%]]/100</f>
        <v>0.10589999999999999</v>
      </c>
      <c r="Q419" s="7">
        <v>10.59</v>
      </c>
      <c r="R419" s="13">
        <v>14407</v>
      </c>
      <c r="S419">
        <v>126</v>
      </c>
      <c r="T419" t="s">
        <v>1519</v>
      </c>
      <c r="U419" t="s">
        <v>1522</v>
      </c>
      <c r="V419" s="13">
        <v>4210484</v>
      </c>
      <c r="W419" s="7">
        <f>(Agridata[[#This Row],[Profit_After_Storage_Loss]]/Agridata[[#This Row],[Total_Revenue]])*100</f>
        <v>89.105109324713951</v>
      </c>
      <c r="X419">
        <f>(1-Agridata[[#This Row],[Transport_Cost_NGN]]/(Agridata[[#This Row],[Input_Cost_NGN]]+Agridata[[#This Row],[Final_Profit_NGN]]))*100</f>
        <v>99.992828217343359</v>
      </c>
      <c r="Y419" s="13">
        <f>Agridata[[#This Row],[Final_Profit_NGN]]*Agridata[[#This Row],[Storage_Loss_%]]</f>
        <v>44589025.560000002</v>
      </c>
      <c r="Z419" s="13">
        <f>Agridata[[#This Row],[Final_Profit_NGN]] * (1-Agridata[[#This Row],[Storage_Loss_%]]/100)</f>
        <v>3764593.7444000002</v>
      </c>
      <c r="AA419" s="13">
        <f>Agridata[[#This Row],[Final_Profit_NGN]]+Agridata[[#This Row],[Input_Cost_NGN]]</f>
        <v>4224891</v>
      </c>
    </row>
    <row r="420" spans="1:27" x14ac:dyDescent="0.35">
      <c r="A420" t="s">
        <v>394</v>
      </c>
      <c r="B420" t="s">
        <v>1472</v>
      </c>
      <c r="C420" t="s">
        <v>1479</v>
      </c>
      <c r="D420">
        <v>2025</v>
      </c>
      <c r="E420" t="s">
        <v>1502</v>
      </c>
      <c r="F420" t="s">
        <v>1510</v>
      </c>
      <c r="G420">
        <v>0.7</v>
      </c>
      <c r="H420">
        <v>16148</v>
      </c>
      <c r="I420">
        <v>11400</v>
      </c>
      <c r="J420">
        <v>38.299999999999997</v>
      </c>
      <c r="K420" t="s">
        <v>1512</v>
      </c>
      <c r="L420">
        <v>1.89</v>
      </c>
      <c r="M420" t="s">
        <v>1516</v>
      </c>
      <c r="N420" s="13">
        <v>9001</v>
      </c>
      <c r="O420">
        <v>5</v>
      </c>
      <c r="P420" s="11">
        <f>Agridata[[#This Row],[Storage_Loss_%]]/100</f>
        <v>0.29399999999999998</v>
      </c>
      <c r="Q420" s="7">
        <v>29.4</v>
      </c>
      <c r="R420" s="13">
        <v>17890</v>
      </c>
      <c r="S420">
        <v>478</v>
      </c>
      <c r="T420" t="s">
        <v>1521</v>
      </c>
      <c r="U420" t="s">
        <v>1522</v>
      </c>
      <c r="V420" s="13">
        <v>5367817</v>
      </c>
      <c r="W420" s="7">
        <f>(Agridata[[#This Row],[Profit_After_Storage_Loss]]/Agridata[[#This Row],[Total_Revenue]])*100</f>
        <v>70.365484085933375</v>
      </c>
      <c r="X420">
        <f>(1-Agridata[[#This Row],[Transport_Cost_NGN]]/(Agridata[[#This Row],[Input_Cost_NGN]]+Agridata[[#This Row],[Final_Profit_NGN]]))*100</f>
        <v>99.832872452957432</v>
      </c>
      <c r="Y420" s="13">
        <f>Agridata[[#This Row],[Final_Profit_NGN]]*Agridata[[#This Row],[Storage_Loss_%]]</f>
        <v>157813819.79999998</v>
      </c>
      <c r="Z420" s="13">
        <f>Agridata[[#This Row],[Final_Profit_NGN]] * (1-Agridata[[#This Row],[Storage_Loss_%]]/100)</f>
        <v>3789678.8019999997</v>
      </c>
      <c r="AA420" s="13">
        <f>Agridata[[#This Row],[Final_Profit_NGN]]+Agridata[[#This Row],[Input_Cost_NGN]]</f>
        <v>5385707</v>
      </c>
    </row>
    <row r="421" spans="1:27" x14ac:dyDescent="0.35">
      <c r="A421" t="s">
        <v>395</v>
      </c>
      <c r="B421" t="s">
        <v>1471</v>
      </c>
      <c r="C421" t="s">
        <v>1500</v>
      </c>
      <c r="D421">
        <v>2022</v>
      </c>
      <c r="E421" t="s">
        <v>1502</v>
      </c>
      <c r="F421" t="s">
        <v>1510</v>
      </c>
      <c r="G421">
        <v>1.05</v>
      </c>
      <c r="H421">
        <v>23035</v>
      </c>
      <c r="I421">
        <v>16370</v>
      </c>
      <c r="J421">
        <v>47.5</v>
      </c>
      <c r="K421" t="s">
        <v>1512</v>
      </c>
      <c r="L421">
        <v>1.47</v>
      </c>
      <c r="M421" t="s">
        <v>1518</v>
      </c>
      <c r="N421" s="13">
        <v>9490</v>
      </c>
      <c r="O421">
        <v>3</v>
      </c>
      <c r="P421" s="11">
        <f>Agridata[[#This Row],[Storage_Loss_%]]/100</f>
        <v>0.2893</v>
      </c>
      <c r="Q421" s="7">
        <v>28.93</v>
      </c>
      <c r="R421" s="13">
        <v>31291</v>
      </c>
      <c r="S421">
        <v>379</v>
      </c>
      <c r="T421" t="s">
        <v>1520</v>
      </c>
      <c r="U421" t="s">
        <v>1522</v>
      </c>
      <c r="V421" s="13">
        <v>6101407</v>
      </c>
      <c r="W421" s="7">
        <f>(Agridata[[#This Row],[Profit_After_Storage_Loss]]/Agridata[[#This Row],[Total_Revenue]])*100</f>
        <v>70.707377974588027</v>
      </c>
      <c r="X421">
        <f>(1-Agridata[[#This Row],[Transport_Cost_NGN]]/(Agridata[[#This Row],[Input_Cost_NGN]]+Agridata[[#This Row],[Final_Profit_NGN]]))*100</f>
        <v>99.845255709640355</v>
      </c>
      <c r="Y421" s="13">
        <f>Agridata[[#This Row],[Final_Profit_NGN]]*Agridata[[#This Row],[Storage_Loss_%]]</f>
        <v>176513704.50999999</v>
      </c>
      <c r="Z421" s="13">
        <f>Agridata[[#This Row],[Final_Profit_NGN]] * (1-Agridata[[#This Row],[Storage_Loss_%]]/100)</f>
        <v>4336269.9549000002</v>
      </c>
      <c r="AA421" s="13">
        <f>Agridata[[#This Row],[Final_Profit_NGN]]+Agridata[[#This Row],[Input_Cost_NGN]]</f>
        <v>6132698</v>
      </c>
    </row>
    <row r="422" spans="1:27" x14ac:dyDescent="0.35">
      <c r="A422" t="s">
        <v>396</v>
      </c>
      <c r="B422" t="s">
        <v>1473</v>
      </c>
      <c r="C422" t="s">
        <v>1496</v>
      </c>
      <c r="D422">
        <v>2021</v>
      </c>
      <c r="E422" t="s">
        <v>1501</v>
      </c>
      <c r="F422" t="s">
        <v>1505</v>
      </c>
      <c r="G422">
        <v>3.09</v>
      </c>
      <c r="H422">
        <v>43817</v>
      </c>
      <c r="I422">
        <v>27061</v>
      </c>
      <c r="J422">
        <v>56.4</v>
      </c>
      <c r="K422" t="s">
        <v>1511</v>
      </c>
      <c r="L422">
        <v>1.96</v>
      </c>
      <c r="M422" t="s">
        <v>1518</v>
      </c>
      <c r="N422" s="13">
        <v>9346</v>
      </c>
      <c r="O422">
        <v>30</v>
      </c>
      <c r="P422" s="11">
        <f>Agridata[[#This Row],[Storage_Loss_%]]/100</f>
        <v>0.38240000000000002</v>
      </c>
      <c r="Q422" s="7">
        <v>38.24</v>
      </c>
      <c r="R422" s="13">
        <v>28302</v>
      </c>
      <c r="S422">
        <v>106</v>
      </c>
      <c r="T422" t="s">
        <v>1520</v>
      </c>
      <c r="U422" t="s">
        <v>1523</v>
      </c>
      <c r="V422" s="13">
        <v>2802134</v>
      </c>
      <c r="W422" s="7">
        <f>(Agridata[[#This Row],[Profit_After_Storage_Loss]]/Agridata[[#This Row],[Total_Revenue]])*100</f>
        <v>61.142451495105341</v>
      </c>
      <c r="X422">
        <f>(1-Agridata[[#This Row],[Transport_Cost_NGN]]/(Agridata[[#This Row],[Input_Cost_NGN]]+Agridata[[#This Row],[Final_Profit_NGN]]))*100</f>
        <v>99.669803521436279</v>
      </c>
      <c r="Y422" s="13">
        <f>Agridata[[#This Row],[Final_Profit_NGN]]*Agridata[[#This Row],[Storage_Loss_%]]</f>
        <v>107153604.16000001</v>
      </c>
      <c r="Z422" s="13">
        <f>Agridata[[#This Row],[Final_Profit_NGN]] * (1-Agridata[[#This Row],[Storage_Loss_%]]/100)</f>
        <v>1730597.9583999999</v>
      </c>
      <c r="AA422" s="13">
        <f>Agridata[[#This Row],[Final_Profit_NGN]]+Agridata[[#This Row],[Input_Cost_NGN]]</f>
        <v>2830436</v>
      </c>
    </row>
    <row r="423" spans="1:27" x14ac:dyDescent="0.35">
      <c r="A423" t="s">
        <v>259</v>
      </c>
      <c r="B423" t="s">
        <v>1471</v>
      </c>
      <c r="C423" t="s">
        <v>1477</v>
      </c>
      <c r="D423">
        <v>2022</v>
      </c>
      <c r="E423" t="s">
        <v>1501</v>
      </c>
      <c r="F423" t="s">
        <v>1504</v>
      </c>
      <c r="G423">
        <v>2.12</v>
      </c>
      <c r="H423">
        <v>25250</v>
      </c>
      <c r="I423">
        <v>20510</v>
      </c>
      <c r="J423">
        <v>29.7</v>
      </c>
      <c r="K423" t="s">
        <v>1511</v>
      </c>
      <c r="L423">
        <v>2.12</v>
      </c>
      <c r="M423" t="s">
        <v>1516</v>
      </c>
      <c r="N423" s="13">
        <v>4293</v>
      </c>
      <c r="O423">
        <v>1</v>
      </c>
      <c r="P423" s="11">
        <f>Agridata[[#This Row],[Storage_Loss_%]]/100</f>
        <v>0.18770000000000001</v>
      </c>
      <c r="Q423" s="7">
        <v>18.77</v>
      </c>
      <c r="R423" s="13">
        <v>45677</v>
      </c>
      <c r="S423">
        <v>262</v>
      </c>
      <c r="T423" t="s">
        <v>1520</v>
      </c>
      <c r="U423" t="s">
        <v>1523</v>
      </c>
      <c r="V423" s="13">
        <v>5269914</v>
      </c>
      <c r="W423" s="7">
        <f>(Agridata[[#This Row],[Profit_After_Storage_Loss]]/Agridata[[#This Row],[Total_Revenue]])*100</f>
        <v>80.531988676329675</v>
      </c>
      <c r="X423">
        <f>(1-Agridata[[#This Row],[Transport_Cost_NGN]]/(Agridata[[#This Row],[Input_Cost_NGN]]+Agridata[[#This Row],[Final_Profit_NGN]]))*100</f>
        <v>99.919237578662461</v>
      </c>
      <c r="Y423" s="13">
        <f>Agridata[[#This Row],[Final_Profit_NGN]]*Agridata[[#This Row],[Storage_Loss_%]]</f>
        <v>98916285.780000001</v>
      </c>
      <c r="Z423" s="13">
        <f>Agridata[[#This Row],[Final_Profit_NGN]] * (1-Agridata[[#This Row],[Storage_Loss_%]]/100)</f>
        <v>4280751.1421999997</v>
      </c>
      <c r="AA423" s="13">
        <f>Agridata[[#This Row],[Final_Profit_NGN]]+Agridata[[#This Row],[Input_Cost_NGN]]</f>
        <v>5315591</v>
      </c>
    </row>
    <row r="424" spans="1:27" x14ac:dyDescent="0.35">
      <c r="A424" t="s">
        <v>397</v>
      </c>
      <c r="B424" t="s">
        <v>1469</v>
      </c>
      <c r="C424" t="s">
        <v>1498</v>
      </c>
      <c r="D424">
        <v>2024</v>
      </c>
      <c r="E424" t="s">
        <v>1502</v>
      </c>
      <c r="F424" t="s">
        <v>1503</v>
      </c>
      <c r="G424">
        <v>2.6</v>
      </c>
      <c r="H424">
        <v>15601</v>
      </c>
      <c r="I424">
        <v>9423</v>
      </c>
      <c r="J424">
        <v>37.1</v>
      </c>
      <c r="K424" t="s">
        <v>1513</v>
      </c>
      <c r="L424">
        <v>2.34</v>
      </c>
      <c r="M424" t="s">
        <v>1517</v>
      </c>
      <c r="N424" s="13">
        <v>1031</v>
      </c>
      <c r="O424">
        <v>30</v>
      </c>
      <c r="P424" s="11">
        <f>Agridata[[#This Row],[Storage_Loss_%]]/100</f>
        <v>0.39600000000000002</v>
      </c>
      <c r="Q424" s="7">
        <v>39.6</v>
      </c>
      <c r="R424" s="13">
        <v>45223</v>
      </c>
      <c r="S424">
        <v>355</v>
      </c>
      <c r="T424" t="s">
        <v>1520</v>
      </c>
      <c r="U424" t="s">
        <v>1523</v>
      </c>
      <c r="V424" s="13">
        <v>3265460</v>
      </c>
      <c r="W424" s="7">
        <f>(Agridata[[#This Row],[Profit_After_Storage_Loss]]/Agridata[[#This Row],[Total_Revenue]])*100</f>
        <v>59.574952962878044</v>
      </c>
      <c r="X424">
        <f>(1-Agridata[[#This Row],[Transport_Cost_NGN]]/(Agridata[[#This Row],[Input_Cost_NGN]]+Agridata[[#This Row],[Final_Profit_NGN]]))*100</f>
        <v>99.968858389643472</v>
      </c>
      <c r="Y424" s="13">
        <f>Agridata[[#This Row],[Final_Profit_NGN]]*Agridata[[#This Row],[Storage_Loss_%]]</f>
        <v>129312216</v>
      </c>
      <c r="Z424" s="13">
        <f>Agridata[[#This Row],[Final_Profit_NGN]] * (1-Agridata[[#This Row],[Storage_Loss_%]]/100)</f>
        <v>1972337.8399999999</v>
      </c>
      <c r="AA424" s="13">
        <f>Agridata[[#This Row],[Final_Profit_NGN]]+Agridata[[#This Row],[Input_Cost_NGN]]</f>
        <v>3310683</v>
      </c>
    </row>
    <row r="425" spans="1:27" x14ac:dyDescent="0.35">
      <c r="A425" t="s">
        <v>189</v>
      </c>
      <c r="B425" t="s">
        <v>1469</v>
      </c>
      <c r="C425" t="s">
        <v>1480</v>
      </c>
      <c r="D425">
        <v>2024</v>
      </c>
      <c r="E425" t="s">
        <v>1501</v>
      </c>
      <c r="F425" t="s">
        <v>1510</v>
      </c>
      <c r="G425">
        <v>1.8</v>
      </c>
      <c r="H425">
        <v>35560</v>
      </c>
      <c r="I425">
        <v>24586</v>
      </c>
      <c r="J425">
        <v>8</v>
      </c>
      <c r="K425" t="s">
        <v>1515</v>
      </c>
      <c r="L425">
        <v>0.37</v>
      </c>
      <c r="M425" t="s">
        <v>1516</v>
      </c>
      <c r="N425" s="13">
        <v>1236</v>
      </c>
      <c r="O425">
        <v>7</v>
      </c>
      <c r="P425" s="11">
        <f>Agridata[[#This Row],[Storage_Loss_%]]/100</f>
        <v>0.30859999999999999</v>
      </c>
      <c r="Q425" s="7">
        <v>30.86</v>
      </c>
      <c r="R425" s="13">
        <v>67013</v>
      </c>
      <c r="S425">
        <v>393</v>
      </c>
      <c r="T425" t="s">
        <v>1520</v>
      </c>
      <c r="U425" t="s">
        <v>1522</v>
      </c>
      <c r="V425" s="13">
        <v>9497427</v>
      </c>
      <c r="W425" s="7">
        <f>(Agridata[[#This Row],[Profit_After_Storage_Loss]]/Agridata[[#This Row],[Total_Revenue]])*100</f>
        <v>68.655572388974164</v>
      </c>
      <c r="X425">
        <f>(1-Agridata[[#This Row],[Transport_Cost_NGN]]/(Agridata[[#This Row],[Input_Cost_NGN]]+Agridata[[#This Row],[Final_Profit_NGN]]))*100</f>
        <v>99.987077131541412</v>
      </c>
      <c r="Y425" s="13">
        <f>Agridata[[#This Row],[Final_Profit_NGN]]*Agridata[[#This Row],[Storage_Loss_%]]</f>
        <v>293090597.21999997</v>
      </c>
      <c r="Z425" s="13">
        <f>Agridata[[#This Row],[Final_Profit_NGN]] * (1-Agridata[[#This Row],[Storage_Loss_%]]/100)</f>
        <v>6566521.0278000003</v>
      </c>
      <c r="AA425" s="13">
        <f>Agridata[[#This Row],[Final_Profit_NGN]]+Agridata[[#This Row],[Input_Cost_NGN]]</f>
        <v>9564440</v>
      </c>
    </row>
    <row r="426" spans="1:27" x14ac:dyDescent="0.35">
      <c r="A426" t="s">
        <v>99</v>
      </c>
      <c r="B426" t="s">
        <v>1471</v>
      </c>
      <c r="C426" t="s">
        <v>1492</v>
      </c>
      <c r="D426">
        <v>2022</v>
      </c>
      <c r="E426" t="s">
        <v>1502</v>
      </c>
      <c r="F426" t="s">
        <v>1505</v>
      </c>
      <c r="G426">
        <v>0.68</v>
      </c>
      <c r="H426">
        <v>8156</v>
      </c>
      <c r="I426">
        <v>6736</v>
      </c>
      <c r="J426">
        <v>12.8</v>
      </c>
      <c r="K426" t="s">
        <v>1512</v>
      </c>
      <c r="L426">
        <v>1.65</v>
      </c>
      <c r="M426" t="s">
        <v>1516</v>
      </c>
      <c r="N426" s="13">
        <v>2984</v>
      </c>
      <c r="O426">
        <v>7</v>
      </c>
      <c r="P426" s="11">
        <f>Agridata[[#This Row],[Storage_Loss_%]]/100</f>
        <v>0.1741</v>
      </c>
      <c r="Q426" s="7">
        <v>17.41</v>
      </c>
      <c r="R426" s="13">
        <v>6673</v>
      </c>
      <c r="S426">
        <v>76</v>
      </c>
      <c r="T426" t="s">
        <v>1520</v>
      </c>
      <c r="U426" t="s">
        <v>1522</v>
      </c>
      <c r="V426" s="13">
        <v>497160</v>
      </c>
      <c r="W426" s="7">
        <f>(Agridata[[#This Row],[Profit_After_Storage_Loss]]/Agridata[[#This Row],[Total_Revenue]])*100</f>
        <v>81.496139395394891</v>
      </c>
      <c r="X426">
        <f>(1-Agridata[[#This Row],[Transport_Cost_NGN]]/(Agridata[[#This Row],[Input_Cost_NGN]]+Agridata[[#This Row],[Final_Profit_NGN]]))*100</f>
        <v>99.407740263142756</v>
      </c>
      <c r="Y426" s="13">
        <f>Agridata[[#This Row],[Final_Profit_NGN]]*Agridata[[#This Row],[Storage_Loss_%]]</f>
        <v>8655555.5999999996</v>
      </c>
      <c r="Z426" s="13">
        <f>Agridata[[#This Row],[Final_Profit_NGN]] * (1-Agridata[[#This Row],[Storage_Loss_%]]/100)</f>
        <v>410604.44399999996</v>
      </c>
      <c r="AA426" s="13">
        <f>Agridata[[#This Row],[Final_Profit_NGN]]+Agridata[[#This Row],[Input_Cost_NGN]]</f>
        <v>503833</v>
      </c>
    </row>
    <row r="427" spans="1:27" x14ac:dyDescent="0.35">
      <c r="A427" t="s">
        <v>256</v>
      </c>
      <c r="B427" t="s">
        <v>1473</v>
      </c>
      <c r="C427" t="s">
        <v>1493</v>
      </c>
      <c r="D427">
        <v>2021</v>
      </c>
      <c r="E427" t="s">
        <v>1502</v>
      </c>
      <c r="F427" t="s">
        <v>1504</v>
      </c>
      <c r="G427">
        <v>0.56999999999999995</v>
      </c>
      <c r="H427">
        <v>5225</v>
      </c>
      <c r="I427">
        <v>3838</v>
      </c>
      <c r="J427">
        <v>2.6</v>
      </c>
      <c r="K427" t="s">
        <v>1513</v>
      </c>
      <c r="L427">
        <v>0.32</v>
      </c>
      <c r="M427" t="s">
        <v>1516</v>
      </c>
      <c r="N427" s="13">
        <v>200</v>
      </c>
      <c r="O427">
        <v>7</v>
      </c>
      <c r="P427" s="11">
        <f>Agridata[[#This Row],[Storage_Loss_%]]/100</f>
        <v>0.26530000000000004</v>
      </c>
      <c r="Q427" s="7">
        <v>26.53</v>
      </c>
      <c r="R427" s="13">
        <v>8858</v>
      </c>
      <c r="S427">
        <v>259</v>
      </c>
      <c r="T427" t="s">
        <v>1519</v>
      </c>
      <c r="U427" t="s">
        <v>1522</v>
      </c>
      <c r="V427" s="13">
        <v>975044</v>
      </c>
      <c r="W427" s="7">
        <f>(Agridata[[#This Row],[Profit_After_Storage_Loss]]/Agridata[[#This Row],[Total_Revenue]])*100</f>
        <v>72.808554795091368</v>
      </c>
      <c r="X427">
        <f>(1-Agridata[[#This Row],[Transport_Cost_NGN]]/(Agridata[[#This Row],[Input_Cost_NGN]]+Agridata[[#This Row],[Final_Profit_NGN]]))*100</f>
        <v>99.979672772288296</v>
      </c>
      <c r="Y427" s="13">
        <f>Agridata[[#This Row],[Final_Profit_NGN]]*Agridata[[#This Row],[Storage_Loss_%]]</f>
        <v>25867917.32</v>
      </c>
      <c r="Z427" s="13">
        <f>Agridata[[#This Row],[Final_Profit_NGN]] * (1-Agridata[[#This Row],[Storage_Loss_%]]/100)</f>
        <v>716364.82679999992</v>
      </c>
      <c r="AA427" s="13">
        <f>Agridata[[#This Row],[Final_Profit_NGN]]+Agridata[[#This Row],[Input_Cost_NGN]]</f>
        <v>983902</v>
      </c>
    </row>
    <row r="428" spans="1:27" x14ac:dyDescent="0.35">
      <c r="A428" t="s">
        <v>398</v>
      </c>
      <c r="B428" t="s">
        <v>1473</v>
      </c>
      <c r="C428" t="s">
        <v>1497</v>
      </c>
      <c r="D428">
        <v>2024</v>
      </c>
      <c r="E428" t="s">
        <v>1502</v>
      </c>
      <c r="F428" t="s">
        <v>1505</v>
      </c>
      <c r="G428">
        <v>1.33</v>
      </c>
      <c r="H428">
        <v>17951</v>
      </c>
      <c r="I428">
        <v>10390</v>
      </c>
      <c r="J428">
        <v>1.4</v>
      </c>
      <c r="K428" t="s">
        <v>1513</v>
      </c>
      <c r="L428">
        <v>0.76</v>
      </c>
      <c r="M428" t="s">
        <v>1516</v>
      </c>
      <c r="N428" s="13">
        <v>200</v>
      </c>
      <c r="O428">
        <v>30</v>
      </c>
      <c r="P428" s="11">
        <f>Agridata[[#This Row],[Storage_Loss_%]]/100</f>
        <v>0.42119999999999996</v>
      </c>
      <c r="Q428" s="7">
        <v>42.12</v>
      </c>
      <c r="R428" s="13">
        <v>9275</v>
      </c>
      <c r="S428">
        <v>94</v>
      </c>
      <c r="T428" t="s">
        <v>1519</v>
      </c>
      <c r="U428" t="s">
        <v>1523</v>
      </c>
      <c r="V428" s="13">
        <v>957419</v>
      </c>
      <c r="W428" s="7">
        <f>(Agridata[[#This Row],[Profit_After_Storage_Loss]]/Agridata[[#This Row],[Total_Revenue]])*100</f>
        <v>57.324667081827343</v>
      </c>
      <c r="X428">
        <f>(1-Agridata[[#This Row],[Transport_Cost_NGN]]/(Agridata[[#This Row],[Input_Cost_NGN]]+Agridata[[#This Row],[Final_Profit_NGN]]))*100</f>
        <v>99.979310929828884</v>
      </c>
      <c r="Y428" s="13">
        <f>Agridata[[#This Row],[Final_Profit_NGN]]*Agridata[[#This Row],[Storage_Loss_%]]</f>
        <v>40326488.280000001</v>
      </c>
      <c r="Z428" s="13">
        <f>Agridata[[#This Row],[Final_Profit_NGN]] * (1-Agridata[[#This Row],[Storage_Loss_%]]/100)</f>
        <v>554154.11719999998</v>
      </c>
      <c r="AA428" s="13">
        <f>Agridata[[#This Row],[Final_Profit_NGN]]+Agridata[[#This Row],[Input_Cost_NGN]]</f>
        <v>966694</v>
      </c>
    </row>
    <row r="429" spans="1:27" x14ac:dyDescent="0.35">
      <c r="A429" t="s">
        <v>399</v>
      </c>
      <c r="B429" t="s">
        <v>1469</v>
      </c>
      <c r="C429" t="s">
        <v>1481</v>
      </c>
      <c r="D429">
        <v>2021</v>
      </c>
      <c r="E429" t="s">
        <v>1501</v>
      </c>
      <c r="F429" t="s">
        <v>1507</v>
      </c>
      <c r="G429">
        <v>2.95</v>
      </c>
      <c r="H429">
        <v>5367</v>
      </c>
      <c r="I429">
        <v>5007</v>
      </c>
      <c r="J429">
        <v>17.2</v>
      </c>
      <c r="K429" t="s">
        <v>1512</v>
      </c>
      <c r="L429">
        <v>1.62</v>
      </c>
      <c r="M429" t="s">
        <v>1518</v>
      </c>
      <c r="N429" s="13">
        <v>3887</v>
      </c>
      <c r="O429">
        <v>1</v>
      </c>
      <c r="P429" s="11">
        <f>Agridata[[#This Row],[Storage_Loss_%]]/100</f>
        <v>6.7000000000000004E-2</v>
      </c>
      <c r="Q429" s="7">
        <v>6.7</v>
      </c>
      <c r="R429" s="13">
        <v>37382</v>
      </c>
      <c r="S429">
        <v>210</v>
      </c>
      <c r="T429" t="s">
        <v>1520</v>
      </c>
      <c r="U429" t="s">
        <v>1522</v>
      </c>
      <c r="V429" s="13">
        <v>999687</v>
      </c>
      <c r="W429" s="7">
        <f>(Agridata[[#This Row],[Profit_After_Storage_Loss]]/Agridata[[#This Row],[Total_Revenue]])*100</f>
        <v>89.936925219054856</v>
      </c>
      <c r="X429">
        <f>(1-Agridata[[#This Row],[Transport_Cost_NGN]]/(Agridata[[#This Row],[Input_Cost_NGN]]+Agridata[[#This Row],[Final_Profit_NGN]]))*100</f>
        <v>99.625193694922899</v>
      </c>
      <c r="Y429" s="13">
        <f>Agridata[[#This Row],[Final_Profit_NGN]]*Agridata[[#This Row],[Storage_Loss_%]]</f>
        <v>6697902.9000000004</v>
      </c>
      <c r="Z429" s="13">
        <f>Agridata[[#This Row],[Final_Profit_NGN]] * (1-Agridata[[#This Row],[Storage_Loss_%]]/100)</f>
        <v>932707.97100000002</v>
      </c>
      <c r="AA429" s="13">
        <f>Agridata[[#This Row],[Final_Profit_NGN]]+Agridata[[#This Row],[Input_Cost_NGN]]</f>
        <v>1037069</v>
      </c>
    </row>
    <row r="430" spans="1:27" x14ac:dyDescent="0.35">
      <c r="A430" t="s">
        <v>400</v>
      </c>
      <c r="B430" t="s">
        <v>1471</v>
      </c>
      <c r="C430" t="s">
        <v>1477</v>
      </c>
      <c r="D430">
        <v>2022</v>
      </c>
      <c r="E430" t="s">
        <v>1502</v>
      </c>
      <c r="F430" t="s">
        <v>1510</v>
      </c>
      <c r="G430">
        <v>3.54</v>
      </c>
      <c r="H430">
        <v>53848</v>
      </c>
      <c r="I430">
        <v>39895</v>
      </c>
      <c r="J430">
        <v>72</v>
      </c>
      <c r="K430" t="s">
        <v>1513</v>
      </c>
      <c r="L430">
        <v>3.57</v>
      </c>
      <c r="M430" t="s">
        <v>1516</v>
      </c>
      <c r="N430" s="13">
        <v>2358</v>
      </c>
      <c r="O430">
        <v>2</v>
      </c>
      <c r="P430" s="11">
        <f>Agridata[[#This Row],[Storage_Loss_%]]/100</f>
        <v>0.2591</v>
      </c>
      <c r="Q430" s="7">
        <v>25.91</v>
      </c>
      <c r="R430" s="13">
        <v>88216</v>
      </c>
      <c r="S430">
        <v>415</v>
      </c>
      <c r="T430" t="s">
        <v>1520</v>
      </c>
      <c r="U430" t="s">
        <v>1522</v>
      </c>
      <c r="V430" s="13">
        <v>16300287</v>
      </c>
      <c r="W430" s="7">
        <f>(Agridata[[#This Row],[Profit_After_Storage_Loss]]/Agridata[[#This Row],[Total_Revenue]])*100</f>
        <v>73.691188501475708</v>
      </c>
      <c r="X430">
        <f>(1-Agridata[[#This Row],[Transport_Cost_NGN]]/(Agridata[[#This Row],[Input_Cost_NGN]]+Agridata[[#This Row],[Final_Profit_NGN]]))*100</f>
        <v>99.985611864610206</v>
      </c>
      <c r="Y430" s="13">
        <f>Agridata[[#This Row],[Final_Profit_NGN]]*Agridata[[#This Row],[Storage_Loss_%]]</f>
        <v>422340436.17000002</v>
      </c>
      <c r="Z430" s="13">
        <f>Agridata[[#This Row],[Final_Profit_NGN]] * (1-Agridata[[#This Row],[Storage_Loss_%]]/100)</f>
        <v>12076882.6383</v>
      </c>
      <c r="AA430" s="13">
        <f>Agridata[[#This Row],[Final_Profit_NGN]]+Agridata[[#This Row],[Input_Cost_NGN]]</f>
        <v>16388503</v>
      </c>
    </row>
    <row r="431" spans="1:27" x14ac:dyDescent="0.35">
      <c r="A431" t="s">
        <v>401</v>
      </c>
      <c r="B431" t="s">
        <v>1469</v>
      </c>
      <c r="C431" t="s">
        <v>1480</v>
      </c>
      <c r="D431">
        <v>2022</v>
      </c>
      <c r="E431" t="s">
        <v>1502</v>
      </c>
      <c r="F431" t="s">
        <v>1510</v>
      </c>
      <c r="G431">
        <v>0.85</v>
      </c>
      <c r="H431">
        <v>13014</v>
      </c>
      <c r="I431">
        <v>9385</v>
      </c>
      <c r="J431">
        <v>4.5999999999999996</v>
      </c>
      <c r="K431" t="s">
        <v>1512</v>
      </c>
      <c r="L431">
        <v>0.8</v>
      </c>
      <c r="M431" t="s">
        <v>1516</v>
      </c>
      <c r="N431" s="13">
        <v>929</v>
      </c>
      <c r="O431">
        <v>4</v>
      </c>
      <c r="P431" s="11">
        <f>Agridata[[#This Row],[Storage_Loss_%]]/100</f>
        <v>0.27879999999999999</v>
      </c>
      <c r="Q431" s="7">
        <v>27.88</v>
      </c>
      <c r="R431" s="13">
        <v>26986</v>
      </c>
      <c r="S431">
        <v>299</v>
      </c>
      <c r="T431" t="s">
        <v>1520</v>
      </c>
      <c r="U431" t="s">
        <v>1523</v>
      </c>
      <c r="V431" s="13">
        <v>2750139</v>
      </c>
      <c r="W431" s="7">
        <f>(Agridata[[#This Row],[Profit_After_Storage_Loss]]/Agridata[[#This Row],[Total_Revenue]])*100</f>
        <v>71.419192395012828</v>
      </c>
      <c r="X431">
        <f>(1-Agridata[[#This Row],[Transport_Cost_NGN]]/(Agridata[[#This Row],[Input_Cost_NGN]]+Agridata[[#This Row],[Final_Profit_NGN]]))*100</f>
        <v>99.966548138812612</v>
      </c>
      <c r="Y431" s="13">
        <f>Agridata[[#This Row],[Final_Profit_NGN]]*Agridata[[#This Row],[Storage_Loss_%]]</f>
        <v>76673875.319999993</v>
      </c>
      <c r="Z431" s="13">
        <f>Agridata[[#This Row],[Final_Profit_NGN]] * (1-Agridata[[#This Row],[Storage_Loss_%]]/100)</f>
        <v>1983400.2468000001</v>
      </c>
      <c r="AA431" s="13">
        <f>Agridata[[#This Row],[Final_Profit_NGN]]+Agridata[[#This Row],[Input_Cost_NGN]]</f>
        <v>2777125</v>
      </c>
    </row>
    <row r="432" spans="1:27" x14ac:dyDescent="0.35">
      <c r="A432" t="s">
        <v>402</v>
      </c>
      <c r="B432" t="s">
        <v>1469</v>
      </c>
      <c r="C432" t="s">
        <v>1481</v>
      </c>
      <c r="D432">
        <v>2022</v>
      </c>
      <c r="E432" t="s">
        <v>1502</v>
      </c>
      <c r="F432" t="s">
        <v>1508</v>
      </c>
      <c r="G432">
        <v>2.37</v>
      </c>
      <c r="H432">
        <v>3998</v>
      </c>
      <c r="I432">
        <v>3056</v>
      </c>
      <c r="J432">
        <v>68.599999999999994</v>
      </c>
      <c r="K432" t="s">
        <v>1512</v>
      </c>
      <c r="L432">
        <v>2.61</v>
      </c>
      <c r="M432" t="s">
        <v>1516</v>
      </c>
      <c r="N432" s="13">
        <v>13567</v>
      </c>
      <c r="O432">
        <v>14</v>
      </c>
      <c r="P432" s="11">
        <f>Agridata[[#This Row],[Storage_Loss_%]]/100</f>
        <v>0.2354</v>
      </c>
      <c r="Q432" s="7">
        <v>23.54</v>
      </c>
      <c r="R432" s="13">
        <v>27630</v>
      </c>
      <c r="S432">
        <v>209</v>
      </c>
      <c r="T432" t="s">
        <v>1520</v>
      </c>
      <c r="U432" t="s">
        <v>1523</v>
      </c>
      <c r="V432" s="13">
        <v>591120</v>
      </c>
      <c r="W432" s="7">
        <f>(Agridata[[#This Row],[Profit_After_Storage_Loss]]/Agridata[[#This Row],[Total_Revenue]])*100</f>
        <v>73.045713454545449</v>
      </c>
      <c r="X432">
        <f>(1-Agridata[[#This Row],[Transport_Cost_NGN]]/(Agridata[[#This Row],[Input_Cost_NGN]]+Agridata[[#This Row],[Final_Profit_NGN]]))*100</f>
        <v>97.807353535353542</v>
      </c>
      <c r="Y432" s="13">
        <f>Agridata[[#This Row],[Final_Profit_NGN]]*Agridata[[#This Row],[Storage_Loss_%]]</f>
        <v>13914964.799999999</v>
      </c>
      <c r="Z432" s="13">
        <f>Agridata[[#This Row],[Final_Profit_NGN]] * (1-Agridata[[#This Row],[Storage_Loss_%]]/100)</f>
        <v>451970.35199999996</v>
      </c>
      <c r="AA432" s="13">
        <f>Agridata[[#This Row],[Final_Profit_NGN]]+Agridata[[#This Row],[Input_Cost_NGN]]</f>
        <v>618750</v>
      </c>
    </row>
    <row r="433" spans="1:27" x14ac:dyDescent="0.35">
      <c r="A433" t="s">
        <v>170</v>
      </c>
      <c r="B433" t="s">
        <v>1473</v>
      </c>
      <c r="C433" t="s">
        <v>1484</v>
      </c>
      <c r="D433">
        <v>2021</v>
      </c>
      <c r="E433" t="s">
        <v>1501</v>
      </c>
      <c r="F433" t="s">
        <v>1506</v>
      </c>
      <c r="G433">
        <v>2.64</v>
      </c>
      <c r="H433">
        <v>7652</v>
      </c>
      <c r="I433">
        <v>6517</v>
      </c>
      <c r="J433">
        <v>14.8</v>
      </c>
      <c r="K433" t="s">
        <v>1512</v>
      </c>
      <c r="L433">
        <v>1.57</v>
      </c>
      <c r="M433" t="s">
        <v>1516</v>
      </c>
      <c r="N433" s="13">
        <v>3918</v>
      </c>
      <c r="O433">
        <v>7</v>
      </c>
      <c r="P433" s="11">
        <f>Agridata[[#This Row],[Storage_Loss_%]]/100</f>
        <v>0.14829999999999999</v>
      </c>
      <c r="Q433" s="7">
        <v>14.83</v>
      </c>
      <c r="R433" s="13">
        <v>50699</v>
      </c>
      <c r="S433">
        <v>269</v>
      </c>
      <c r="T433" t="s">
        <v>1521</v>
      </c>
      <c r="U433" t="s">
        <v>1523</v>
      </c>
      <c r="V433" s="13">
        <v>1680926</v>
      </c>
      <c r="W433" s="7">
        <f>(Agridata[[#This Row],[Profit_After_Storage_Loss]]/Agridata[[#This Row],[Total_Revenue]])*100</f>
        <v>82.676368971341958</v>
      </c>
      <c r="X433">
        <f>(1-Agridata[[#This Row],[Transport_Cost_NGN]]/(Agridata[[#This Row],[Input_Cost_NGN]]+Agridata[[#This Row],[Final_Profit_NGN]]))*100</f>
        <v>99.773738540388365</v>
      </c>
      <c r="Y433" s="13">
        <f>Agridata[[#This Row],[Final_Profit_NGN]]*Agridata[[#This Row],[Storage_Loss_%]]</f>
        <v>24928132.580000002</v>
      </c>
      <c r="Z433" s="13">
        <f>Agridata[[#This Row],[Final_Profit_NGN]] * (1-Agridata[[#This Row],[Storage_Loss_%]]/100)</f>
        <v>1431644.6742</v>
      </c>
      <c r="AA433" s="13">
        <f>Agridata[[#This Row],[Final_Profit_NGN]]+Agridata[[#This Row],[Input_Cost_NGN]]</f>
        <v>1731625</v>
      </c>
    </row>
    <row r="434" spans="1:27" x14ac:dyDescent="0.35">
      <c r="A434" t="s">
        <v>403</v>
      </c>
      <c r="B434" t="s">
        <v>1473</v>
      </c>
      <c r="C434" t="s">
        <v>1494</v>
      </c>
      <c r="D434">
        <v>2021</v>
      </c>
      <c r="E434" t="s">
        <v>1502</v>
      </c>
      <c r="F434" t="s">
        <v>1503</v>
      </c>
      <c r="G434">
        <v>0.53</v>
      </c>
      <c r="H434">
        <v>2817</v>
      </c>
      <c r="I434">
        <v>1553</v>
      </c>
      <c r="J434">
        <v>27</v>
      </c>
      <c r="K434" t="s">
        <v>1513</v>
      </c>
      <c r="L434">
        <v>1.38</v>
      </c>
      <c r="M434" t="s">
        <v>1516</v>
      </c>
      <c r="N434" s="13">
        <v>1199</v>
      </c>
      <c r="O434">
        <v>30</v>
      </c>
      <c r="P434" s="11">
        <f>Agridata[[#This Row],[Storage_Loss_%]]/100</f>
        <v>0.4486</v>
      </c>
      <c r="Q434" s="7">
        <v>44.86</v>
      </c>
      <c r="R434" s="13">
        <v>7801</v>
      </c>
      <c r="S434">
        <v>272</v>
      </c>
      <c r="T434" t="s">
        <v>1521</v>
      </c>
      <c r="U434" t="s">
        <v>1523</v>
      </c>
      <c r="V434" s="13">
        <v>409192</v>
      </c>
      <c r="W434" s="7">
        <f>(Agridata[[#This Row],[Profit_After_Storage_Loss]]/Agridata[[#This Row],[Total_Revenue]])*100</f>
        <v>54.108454770223958</v>
      </c>
      <c r="X434">
        <f>(1-Agridata[[#This Row],[Transport_Cost_NGN]]/(Agridata[[#This Row],[Input_Cost_NGN]]+Agridata[[#This Row],[Final_Profit_NGN]]))*100</f>
        <v>99.712465197257501</v>
      </c>
      <c r="Y434" s="13">
        <f>Agridata[[#This Row],[Final_Profit_NGN]]*Agridata[[#This Row],[Storage_Loss_%]]</f>
        <v>18356353.120000001</v>
      </c>
      <c r="Z434" s="13">
        <f>Agridata[[#This Row],[Final_Profit_NGN]] * (1-Agridata[[#This Row],[Storage_Loss_%]]/100)</f>
        <v>225628.4688</v>
      </c>
      <c r="AA434" s="13">
        <f>Agridata[[#This Row],[Final_Profit_NGN]]+Agridata[[#This Row],[Input_Cost_NGN]]</f>
        <v>416993</v>
      </c>
    </row>
    <row r="435" spans="1:27" x14ac:dyDescent="0.35">
      <c r="A435" t="s">
        <v>404</v>
      </c>
      <c r="B435" t="s">
        <v>1471</v>
      </c>
      <c r="C435" t="s">
        <v>1477</v>
      </c>
      <c r="D435">
        <v>2025</v>
      </c>
      <c r="E435" t="s">
        <v>1501</v>
      </c>
      <c r="F435" t="s">
        <v>1505</v>
      </c>
      <c r="G435">
        <v>3.01</v>
      </c>
      <c r="H435">
        <v>28651</v>
      </c>
      <c r="I435">
        <v>21597</v>
      </c>
      <c r="J435">
        <v>8.1999999999999993</v>
      </c>
      <c r="K435" t="s">
        <v>1513</v>
      </c>
      <c r="L435">
        <v>1.02</v>
      </c>
      <c r="M435" t="s">
        <v>1516</v>
      </c>
      <c r="N435" s="13">
        <v>321</v>
      </c>
      <c r="O435">
        <v>14</v>
      </c>
      <c r="P435" s="11">
        <f>Agridata[[#This Row],[Storage_Loss_%]]/100</f>
        <v>0.2462</v>
      </c>
      <c r="Q435" s="7">
        <v>24.62</v>
      </c>
      <c r="R435" s="13">
        <v>35429</v>
      </c>
      <c r="S435">
        <v>106</v>
      </c>
      <c r="T435" t="s">
        <v>1520</v>
      </c>
      <c r="U435" t="s">
        <v>1523</v>
      </c>
      <c r="V435" s="13">
        <v>2230640</v>
      </c>
      <c r="W435" s="7">
        <f>(Agridata[[#This Row],[Profit_After_Storage_Loss]]/Agridata[[#This Row],[Total_Revenue]])*100</f>
        <v>74.201466592588318</v>
      </c>
      <c r="X435">
        <f>(1-Agridata[[#This Row],[Transport_Cost_NGN]]/(Agridata[[#This Row],[Input_Cost_NGN]]+Agridata[[#This Row],[Final_Profit_NGN]]))*100</f>
        <v>99.985834500185121</v>
      </c>
      <c r="Y435" s="13">
        <f>Agridata[[#This Row],[Final_Profit_NGN]]*Agridata[[#This Row],[Storage_Loss_%]]</f>
        <v>54918356.800000004</v>
      </c>
      <c r="Z435" s="13">
        <f>Agridata[[#This Row],[Final_Profit_NGN]] * (1-Agridata[[#This Row],[Storage_Loss_%]]/100)</f>
        <v>1681456.432</v>
      </c>
      <c r="AA435" s="13">
        <f>Agridata[[#This Row],[Final_Profit_NGN]]+Agridata[[#This Row],[Input_Cost_NGN]]</f>
        <v>2266069</v>
      </c>
    </row>
    <row r="436" spans="1:27" x14ac:dyDescent="0.35">
      <c r="A436" t="s">
        <v>405</v>
      </c>
      <c r="B436" t="s">
        <v>1470</v>
      </c>
      <c r="C436" t="s">
        <v>1482</v>
      </c>
      <c r="D436">
        <v>2023</v>
      </c>
      <c r="E436" t="s">
        <v>1501</v>
      </c>
      <c r="F436" t="s">
        <v>1508</v>
      </c>
      <c r="G436">
        <v>4.3499999999999996</v>
      </c>
      <c r="H436">
        <v>5163</v>
      </c>
      <c r="I436">
        <v>4498</v>
      </c>
      <c r="J436">
        <v>76.599999999999994</v>
      </c>
      <c r="K436" t="s">
        <v>1512</v>
      </c>
      <c r="L436">
        <v>2.44</v>
      </c>
      <c r="M436" t="s">
        <v>1516</v>
      </c>
      <c r="N436" s="13">
        <v>20137</v>
      </c>
      <c r="O436">
        <v>3</v>
      </c>
      <c r="P436" s="11">
        <f>Agridata[[#This Row],[Storage_Loss_%]]/100</f>
        <v>0.12869999999999998</v>
      </c>
      <c r="Q436" s="7">
        <v>12.87</v>
      </c>
      <c r="R436" s="13">
        <v>69527</v>
      </c>
      <c r="S436">
        <v>248</v>
      </c>
      <c r="T436" t="s">
        <v>1520</v>
      </c>
      <c r="U436" t="s">
        <v>1523</v>
      </c>
      <c r="V436" s="13">
        <v>1014685</v>
      </c>
      <c r="W436" s="7">
        <f>(Agridata[[#This Row],[Profit_After_Storage_Loss]]/Agridata[[#This Row],[Total_Revenue]])*100</f>
        <v>81.542635619233138</v>
      </c>
      <c r="X436">
        <f>(1-Agridata[[#This Row],[Transport_Cost_NGN]]/(Agridata[[#This Row],[Input_Cost_NGN]]+Agridata[[#This Row],[Final_Profit_NGN]]))*100</f>
        <v>98.142706407971872</v>
      </c>
      <c r="Y436" s="13">
        <f>Agridata[[#This Row],[Final_Profit_NGN]]*Agridata[[#This Row],[Storage_Loss_%]]</f>
        <v>13058995.949999999</v>
      </c>
      <c r="Z436" s="13">
        <f>Agridata[[#This Row],[Final_Profit_NGN]] * (1-Agridata[[#This Row],[Storage_Loss_%]]/100)</f>
        <v>884095.0405</v>
      </c>
      <c r="AA436" s="13">
        <f>Agridata[[#This Row],[Final_Profit_NGN]]+Agridata[[#This Row],[Input_Cost_NGN]]</f>
        <v>1084212</v>
      </c>
    </row>
    <row r="437" spans="1:27" x14ac:dyDescent="0.35">
      <c r="A437" t="s">
        <v>406</v>
      </c>
      <c r="B437" t="s">
        <v>1471</v>
      </c>
      <c r="C437" t="s">
        <v>1486</v>
      </c>
      <c r="D437">
        <v>2023</v>
      </c>
      <c r="E437" t="s">
        <v>1502</v>
      </c>
      <c r="F437" t="s">
        <v>1504</v>
      </c>
      <c r="G437">
        <v>1.98</v>
      </c>
      <c r="H437">
        <v>20635</v>
      </c>
      <c r="I437">
        <v>15509</v>
      </c>
      <c r="J437">
        <v>3.9</v>
      </c>
      <c r="K437" t="s">
        <v>1513</v>
      </c>
      <c r="L437">
        <v>0.85</v>
      </c>
      <c r="M437" t="s">
        <v>1516</v>
      </c>
      <c r="N437" s="13">
        <v>200</v>
      </c>
      <c r="O437">
        <v>5</v>
      </c>
      <c r="P437" s="11">
        <f>Agridata[[#This Row],[Storage_Loss_%]]/100</f>
        <v>0.24840000000000001</v>
      </c>
      <c r="Q437" s="7">
        <v>24.84</v>
      </c>
      <c r="R437" s="13">
        <v>24408</v>
      </c>
      <c r="S437">
        <v>229</v>
      </c>
      <c r="T437" t="s">
        <v>1521</v>
      </c>
      <c r="U437" t="s">
        <v>1522</v>
      </c>
      <c r="V437" s="13">
        <v>3491438</v>
      </c>
      <c r="W437" s="7">
        <f>(Agridata[[#This Row],[Profit_After_Storage_Loss]]/Agridata[[#This Row],[Total_Revenue]])*100</f>
        <v>74.638217965178228</v>
      </c>
      <c r="X437">
        <f>(1-Agridata[[#This Row],[Transport_Cost_NGN]]/(Agridata[[#This Row],[Input_Cost_NGN]]+Agridata[[#This Row],[Final_Profit_NGN]]))*100</f>
        <v>99.994311468704836</v>
      </c>
      <c r="Y437" s="13">
        <f>Agridata[[#This Row],[Final_Profit_NGN]]*Agridata[[#This Row],[Storage_Loss_%]]</f>
        <v>86727319.920000002</v>
      </c>
      <c r="Z437" s="13">
        <f>Agridata[[#This Row],[Final_Profit_NGN]] * (1-Agridata[[#This Row],[Storage_Loss_%]]/100)</f>
        <v>2624164.8008000003</v>
      </c>
      <c r="AA437" s="13">
        <f>Agridata[[#This Row],[Final_Profit_NGN]]+Agridata[[#This Row],[Input_Cost_NGN]]</f>
        <v>3515846</v>
      </c>
    </row>
    <row r="438" spans="1:27" x14ac:dyDescent="0.35">
      <c r="A438" t="s">
        <v>407</v>
      </c>
      <c r="B438" t="s">
        <v>1471</v>
      </c>
      <c r="C438" t="s">
        <v>1492</v>
      </c>
      <c r="D438">
        <v>2022</v>
      </c>
      <c r="E438" t="s">
        <v>1502</v>
      </c>
      <c r="F438" t="s">
        <v>1505</v>
      </c>
      <c r="G438">
        <v>0.7</v>
      </c>
      <c r="H438">
        <v>4716</v>
      </c>
      <c r="I438">
        <v>4129</v>
      </c>
      <c r="J438">
        <v>14.4</v>
      </c>
      <c r="K438" t="s">
        <v>1511</v>
      </c>
      <c r="L438">
        <v>1.38</v>
      </c>
      <c r="M438" t="s">
        <v>1516</v>
      </c>
      <c r="N438" s="13">
        <v>1627</v>
      </c>
      <c r="O438">
        <v>7</v>
      </c>
      <c r="P438" s="11">
        <f>Agridata[[#This Row],[Storage_Loss_%]]/100</f>
        <v>0.12429999999999999</v>
      </c>
      <c r="Q438" s="7">
        <v>12.43</v>
      </c>
      <c r="R438" s="13">
        <v>7617</v>
      </c>
      <c r="S438">
        <v>75</v>
      </c>
      <c r="T438" t="s">
        <v>1520</v>
      </c>
      <c r="U438" t="s">
        <v>1522</v>
      </c>
      <c r="V438" s="13">
        <v>297335</v>
      </c>
      <c r="W438" s="7">
        <f>(Agridata[[#This Row],[Profit_After_Storage_Loss]]/Agridata[[#This Row],[Total_Revenue]])*100</f>
        <v>85.382702687636097</v>
      </c>
      <c r="X438">
        <f>(1-Agridata[[#This Row],[Transport_Cost_NGN]]/(Agridata[[#This Row],[Input_Cost_NGN]]+Agridata[[#This Row],[Final_Profit_NGN]]))*100</f>
        <v>99.466473412209126</v>
      </c>
      <c r="Y438" s="13">
        <f>Agridata[[#This Row],[Final_Profit_NGN]]*Agridata[[#This Row],[Storage_Loss_%]]</f>
        <v>3695874.05</v>
      </c>
      <c r="Z438" s="13">
        <f>Agridata[[#This Row],[Final_Profit_NGN]] * (1-Agridata[[#This Row],[Storage_Loss_%]]/100)</f>
        <v>260376.25950000001</v>
      </c>
      <c r="AA438" s="13">
        <f>Agridata[[#This Row],[Final_Profit_NGN]]+Agridata[[#This Row],[Input_Cost_NGN]]</f>
        <v>304952</v>
      </c>
    </row>
    <row r="439" spans="1:27" x14ac:dyDescent="0.35">
      <c r="A439" t="s">
        <v>408</v>
      </c>
      <c r="B439" t="s">
        <v>1472</v>
      </c>
      <c r="C439" t="s">
        <v>1488</v>
      </c>
      <c r="D439">
        <v>2025</v>
      </c>
      <c r="E439" t="s">
        <v>1501</v>
      </c>
      <c r="F439" t="s">
        <v>1510</v>
      </c>
      <c r="G439">
        <v>2.89</v>
      </c>
      <c r="H439">
        <v>42496</v>
      </c>
      <c r="I439">
        <v>31723</v>
      </c>
      <c r="J439">
        <v>19.3</v>
      </c>
      <c r="K439" t="s">
        <v>1511</v>
      </c>
      <c r="L439">
        <v>1.31</v>
      </c>
      <c r="M439" t="s">
        <v>1516</v>
      </c>
      <c r="N439" s="13">
        <v>2482</v>
      </c>
      <c r="O439">
        <v>1</v>
      </c>
      <c r="P439" s="11">
        <f>Agridata[[#This Row],[Storage_Loss_%]]/100</f>
        <v>0.2535</v>
      </c>
      <c r="Q439" s="7">
        <v>25.35</v>
      </c>
      <c r="R439" s="13">
        <v>68197</v>
      </c>
      <c r="S439">
        <v>442</v>
      </c>
      <c r="T439" t="s">
        <v>1520</v>
      </c>
      <c r="U439" t="s">
        <v>1523</v>
      </c>
      <c r="V439" s="13">
        <v>13810672</v>
      </c>
      <c r="W439" s="7">
        <f>(Agridata[[#This Row],[Profit_After_Storage_Loss]]/Agridata[[#This Row],[Total_Revenue]])*100</f>
        <v>74.283190136026207</v>
      </c>
      <c r="X439">
        <f>(1-Agridata[[#This Row],[Transport_Cost_NGN]]/(Agridata[[#This Row],[Input_Cost_NGN]]+Agridata[[#This Row],[Final_Profit_NGN]]))*100</f>
        <v>99.982116698413975</v>
      </c>
      <c r="Y439" s="13">
        <f>Agridata[[#This Row],[Final_Profit_NGN]]*Agridata[[#This Row],[Storage_Loss_%]]</f>
        <v>350100535.20000005</v>
      </c>
      <c r="Z439" s="13">
        <f>Agridata[[#This Row],[Final_Profit_NGN]] * (1-Agridata[[#This Row],[Storage_Loss_%]]/100)</f>
        <v>10309666.648</v>
      </c>
      <c r="AA439" s="13">
        <f>Agridata[[#This Row],[Final_Profit_NGN]]+Agridata[[#This Row],[Input_Cost_NGN]]</f>
        <v>13878869</v>
      </c>
    </row>
    <row r="440" spans="1:27" x14ac:dyDescent="0.35">
      <c r="A440" t="s">
        <v>409</v>
      </c>
      <c r="B440" t="s">
        <v>1471</v>
      </c>
      <c r="C440" t="s">
        <v>1500</v>
      </c>
      <c r="D440">
        <v>2022</v>
      </c>
      <c r="E440" t="s">
        <v>1501</v>
      </c>
      <c r="F440" t="s">
        <v>1510</v>
      </c>
      <c r="G440">
        <v>2.89</v>
      </c>
      <c r="H440">
        <v>78600</v>
      </c>
      <c r="I440">
        <v>55247</v>
      </c>
      <c r="J440">
        <v>23</v>
      </c>
      <c r="K440" t="s">
        <v>1512</v>
      </c>
      <c r="L440">
        <v>2.13</v>
      </c>
      <c r="M440" t="s">
        <v>1517</v>
      </c>
      <c r="N440" s="13">
        <v>5612</v>
      </c>
      <c r="O440">
        <v>1</v>
      </c>
      <c r="P440" s="11">
        <f>Agridata[[#This Row],[Storage_Loss_%]]/100</f>
        <v>0.29710000000000003</v>
      </c>
      <c r="Q440" s="7">
        <v>29.71</v>
      </c>
      <c r="R440" s="13">
        <v>79843</v>
      </c>
      <c r="S440">
        <v>302</v>
      </c>
      <c r="T440" t="s">
        <v>1520</v>
      </c>
      <c r="U440" t="s">
        <v>1522</v>
      </c>
      <c r="V440" s="13">
        <v>16432294</v>
      </c>
      <c r="W440" s="7">
        <f>(Agridata[[#This Row],[Profit_After_Storage_Loss]]/Agridata[[#This Row],[Total_Revenue]])*100</f>
        <v>69.950118828350313</v>
      </c>
      <c r="X440">
        <f>(1-Agridata[[#This Row],[Transport_Cost_NGN]]/(Agridata[[#This Row],[Input_Cost_NGN]]+Agridata[[#This Row],[Final_Profit_NGN]]))*100</f>
        <v>99.96601287889024</v>
      </c>
      <c r="Y440" s="13">
        <f>Agridata[[#This Row],[Final_Profit_NGN]]*Agridata[[#This Row],[Storage_Loss_%]]</f>
        <v>488203454.74000001</v>
      </c>
      <c r="Z440" s="13">
        <f>Agridata[[#This Row],[Final_Profit_NGN]] * (1-Agridata[[#This Row],[Storage_Loss_%]]/100)</f>
        <v>11550259.452599999</v>
      </c>
      <c r="AA440" s="13">
        <f>Agridata[[#This Row],[Final_Profit_NGN]]+Agridata[[#This Row],[Input_Cost_NGN]]</f>
        <v>16512137</v>
      </c>
    </row>
    <row r="441" spans="1:27" x14ac:dyDescent="0.35">
      <c r="A441" t="s">
        <v>69</v>
      </c>
      <c r="B441" t="s">
        <v>1470</v>
      </c>
      <c r="C441" t="s">
        <v>1475</v>
      </c>
      <c r="D441">
        <v>2025</v>
      </c>
      <c r="E441" t="s">
        <v>1501</v>
      </c>
      <c r="F441" t="s">
        <v>1504</v>
      </c>
      <c r="G441">
        <v>4.47</v>
      </c>
      <c r="H441">
        <v>57035</v>
      </c>
      <c r="I441">
        <v>42188</v>
      </c>
      <c r="J441">
        <v>4.9000000000000004</v>
      </c>
      <c r="K441" t="s">
        <v>1513</v>
      </c>
      <c r="L441">
        <v>0.49</v>
      </c>
      <c r="M441" t="s">
        <v>1516</v>
      </c>
      <c r="N441" s="13">
        <v>227</v>
      </c>
      <c r="O441">
        <v>5</v>
      </c>
      <c r="P441" s="11">
        <f>Agridata[[#This Row],[Storage_Loss_%]]/100</f>
        <v>0.26030000000000003</v>
      </c>
      <c r="Q441" s="7">
        <v>26.03</v>
      </c>
      <c r="R441" s="13">
        <v>96089</v>
      </c>
      <c r="S441">
        <v>334</v>
      </c>
      <c r="T441" t="s">
        <v>1520</v>
      </c>
      <c r="U441" t="s">
        <v>1523</v>
      </c>
      <c r="V441" s="13">
        <v>13853569</v>
      </c>
      <c r="W441" s="7">
        <f>(Agridata[[#This Row],[Profit_After_Storage_Loss]]/Agridata[[#This Row],[Total_Revenue]])*100</f>
        <v>73.460474724900067</v>
      </c>
      <c r="X441">
        <f>(1-Agridata[[#This Row],[Transport_Cost_NGN]]/(Agridata[[#This Row],[Input_Cost_NGN]]+Agridata[[#This Row],[Final_Profit_NGN]]))*100</f>
        <v>99.99837271996202</v>
      </c>
      <c r="Y441" s="13">
        <f>Agridata[[#This Row],[Final_Profit_NGN]]*Agridata[[#This Row],[Storage_Loss_%]]</f>
        <v>360608401.06999999</v>
      </c>
      <c r="Z441" s="13">
        <f>Agridata[[#This Row],[Final_Profit_NGN]] * (1-Agridata[[#This Row],[Storage_Loss_%]]/100)</f>
        <v>10247484.9893</v>
      </c>
      <c r="AA441" s="13">
        <f>Agridata[[#This Row],[Final_Profit_NGN]]+Agridata[[#This Row],[Input_Cost_NGN]]</f>
        <v>13949658</v>
      </c>
    </row>
    <row r="442" spans="1:27" x14ac:dyDescent="0.35">
      <c r="A442" t="s">
        <v>410</v>
      </c>
      <c r="B442" t="s">
        <v>1470</v>
      </c>
      <c r="C442" t="s">
        <v>1499</v>
      </c>
      <c r="D442">
        <v>2023</v>
      </c>
      <c r="E442" t="s">
        <v>1502</v>
      </c>
      <c r="F442" t="s">
        <v>1504</v>
      </c>
      <c r="G442">
        <v>0.67</v>
      </c>
      <c r="H442">
        <v>6394</v>
      </c>
      <c r="I442">
        <v>4992</v>
      </c>
      <c r="J442">
        <v>1.7</v>
      </c>
      <c r="K442" t="s">
        <v>1512</v>
      </c>
      <c r="L442">
        <v>0.88</v>
      </c>
      <c r="M442" t="s">
        <v>1516</v>
      </c>
      <c r="N442" s="13">
        <v>472</v>
      </c>
      <c r="O442">
        <v>3</v>
      </c>
      <c r="P442" s="11">
        <f>Agridata[[#This Row],[Storage_Loss_%]]/100</f>
        <v>0.21920000000000001</v>
      </c>
      <c r="Q442" s="7">
        <v>21.92</v>
      </c>
      <c r="R442" s="13">
        <v>9564</v>
      </c>
      <c r="S442">
        <v>305</v>
      </c>
      <c r="T442" t="s">
        <v>1521</v>
      </c>
      <c r="U442" t="s">
        <v>1522</v>
      </c>
      <c r="V442" s="13">
        <v>1497299</v>
      </c>
      <c r="W442" s="7">
        <f>(Agridata[[#This Row],[Profit_After_Storage_Loss]]/Agridata[[#This Row],[Total_Revenue]])*100</f>
        <v>77.584429321046443</v>
      </c>
      <c r="X442">
        <f>(1-Agridata[[#This Row],[Transport_Cost_NGN]]/(Agridata[[#This Row],[Input_Cost_NGN]]+Agridata[[#This Row],[Final_Profit_NGN]]))*100</f>
        <v>99.968676648109351</v>
      </c>
      <c r="Y442" s="13">
        <f>Agridata[[#This Row],[Final_Profit_NGN]]*Agridata[[#This Row],[Storage_Loss_%]]</f>
        <v>32820794.080000002</v>
      </c>
      <c r="Z442" s="13">
        <f>Agridata[[#This Row],[Final_Profit_NGN]] * (1-Agridata[[#This Row],[Storage_Loss_%]]/100)</f>
        <v>1169091.0592</v>
      </c>
      <c r="AA442" s="13">
        <f>Agridata[[#This Row],[Final_Profit_NGN]]+Agridata[[#This Row],[Input_Cost_NGN]]</f>
        <v>1506863</v>
      </c>
    </row>
    <row r="443" spans="1:27" x14ac:dyDescent="0.35">
      <c r="A443" t="s">
        <v>411</v>
      </c>
      <c r="B443" t="s">
        <v>1470</v>
      </c>
      <c r="C443" t="s">
        <v>1491</v>
      </c>
      <c r="D443">
        <v>2023</v>
      </c>
      <c r="E443" t="s">
        <v>1501</v>
      </c>
      <c r="F443" t="s">
        <v>1503</v>
      </c>
      <c r="G443">
        <v>3.13</v>
      </c>
      <c r="H443">
        <v>31186</v>
      </c>
      <c r="I443">
        <v>26707</v>
      </c>
      <c r="J443">
        <v>33</v>
      </c>
      <c r="K443" t="s">
        <v>1511</v>
      </c>
      <c r="L443">
        <v>2.15</v>
      </c>
      <c r="M443" t="s">
        <v>1518</v>
      </c>
      <c r="N443" s="13">
        <v>4766</v>
      </c>
      <c r="O443">
        <v>7</v>
      </c>
      <c r="P443" s="11">
        <f>Agridata[[#This Row],[Storage_Loss_%]]/100</f>
        <v>0.14360000000000001</v>
      </c>
      <c r="Q443" s="7">
        <v>14.36</v>
      </c>
      <c r="R443" s="13">
        <v>59129</v>
      </c>
      <c r="S443">
        <v>354</v>
      </c>
      <c r="T443" t="s">
        <v>1520</v>
      </c>
      <c r="U443" t="s">
        <v>1523</v>
      </c>
      <c r="V443" s="13">
        <v>9295841</v>
      </c>
      <c r="W443" s="7">
        <f>(Agridata[[#This Row],[Profit_After_Storage_Loss]]/Agridata[[#This Row],[Total_Revenue]])*100</f>
        <v>85.098704030050342</v>
      </c>
      <c r="X443">
        <f>(1-Agridata[[#This Row],[Transport_Cost_NGN]]/(Agridata[[#This Row],[Input_Cost_NGN]]+Agridata[[#This Row],[Final_Profit_NGN]]))*100</f>
        <v>99.949053818451588</v>
      </c>
      <c r="Y443" s="13">
        <f>Agridata[[#This Row],[Final_Profit_NGN]]*Agridata[[#This Row],[Storage_Loss_%]]</f>
        <v>133488276.75999999</v>
      </c>
      <c r="Z443" s="13">
        <f>Agridata[[#This Row],[Final_Profit_NGN]] * (1-Agridata[[#This Row],[Storage_Loss_%]]/100)</f>
        <v>7960958.2324000001</v>
      </c>
      <c r="AA443" s="13">
        <f>Agridata[[#This Row],[Final_Profit_NGN]]+Agridata[[#This Row],[Input_Cost_NGN]]</f>
        <v>9354970</v>
      </c>
    </row>
    <row r="444" spans="1:27" x14ac:dyDescent="0.35">
      <c r="A444" t="s">
        <v>412</v>
      </c>
      <c r="B444" t="s">
        <v>1473</v>
      </c>
      <c r="C444" t="s">
        <v>1493</v>
      </c>
      <c r="D444">
        <v>2021</v>
      </c>
      <c r="E444" t="s">
        <v>1501</v>
      </c>
      <c r="F444" t="s">
        <v>1503</v>
      </c>
      <c r="G444">
        <v>5.8</v>
      </c>
      <c r="H444">
        <v>65074</v>
      </c>
      <c r="I444">
        <v>38393</v>
      </c>
      <c r="J444">
        <v>75.900000000000006</v>
      </c>
      <c r="K444" t="s">
        <v>1512</v>
      </c>
      <c r="L444">
        <v>2.35</v>
      </c>
      <c r="M444" t="s">
        <v>1516</v>
      </c>
      <c r="N444" s="13">
        <v>17829</v>
      </c>
      <c r="O444">
        <v>30</v>
      </c>
      <c r="P444" s="11">
        <f>Agridata[[#This Row],[Storage_Loss_%]]/100</f>
        <v>0.41</v>
      </c>
      <c r="Q444" s="7">
        <v>41</v>
      </c>
      <c r="R444" s="13">
        <v>75341</v>
      </c>
      <c r="S444">
        <v>316</v>
      </c>
      <c r="T444" t="s">
        <v>1520</v>
      </c>
      <c r="U444" t="s">
        <v>1522</v>
      </c>
      <c r="V444" s="13">
        <v>11917697</v>
      </c>
      <c r="W444" s="7">
        <f>(Agridata[[#This Row],[Profit_After_Storage_Loss]]/Agridata[[#This Row],[Total_Revenue]])*100</f>
        <v>58.629358382755072</v>
      </c>
      <c r="X444">
        <f>(1-Agridata[[#This Row],[Transport_Cost_NGN]]/(Agridata[[#This Row],[Input_Cost_NGN]]+Agridata[[#This Row],[Final_Profit_NGN]]))*100</f>
        <v>99.851338751699117</v>
      </c>
      <c r="Y444" s="13">
        <f>Agridata[[#This Row],[Final_Profit_NGN]]*Agridata[[#This Row],[Storage_Loss_%]]</f>
        <v>488625577</v>
      </c>
      <c r="Z444" s="13">
        <f>Agridata[[#This Row],[Final_Profit_NGN]] * (1-Agridata[[#This Row],[Storage_Loss_%]]/100)</f>
        <v>7031441.2300000014</v>
      </c>
      <c r="AA444" s="13">
        <f>Agridata[[#This Row],[Final_Profit_NGN]]+Agridata[[#This Row],[Input_Cost_NGN]]</f>
        <v>11993038</v>
      </c>
    </row>
    <row r="445" spans="1:27" x14ac:dyDescent="0.35">
      <c r="A445" t="s">
        <v>128</v>
      </c>
      <c r="B445" t="s">
        <v>1471</v>
      </c>
      <c r="C445" t="s">
        <v>1477</v>
      </c>
      <c r="D445">
        <v>2023</v>
      </c>
      <c r="E445" t="s">
        <v>1501</v>
      </c>
      <c r="F445" t="s">
        <v>1505</v>
      </c>
      <c r="G445">
        <v>2.0299999999999998</v>
      </c>
      <c r="H445">
        <v>18793</v>
      </c>
      <c r="I445">
        <v>12209</v>
      </c>
      <c r="J445">
        <v>35.9</v>
      </c>
      <c r="K445" t="s">
        <v>1512</v>
      </c>
      <c r="L445">
        <v>1.99</v>
      </c>
      <c r="M445" t="s">
        <v>1516</v>
      </c>
      <c r="N445" s="13">
        <v>7594</v>
      </c>
      <c r="O445">
        <v>30</v>
      </c>
      <c r="P445" s="11">
        <f>Agridata[[#This Row],[Storage_Loss_%]]/100</f>
        <v>0.3503</v>
      </c>
      <c r="Q445" s="7">
        <v>35.03</v>
      </c>
      <c r="R445" s="13">
        <v>16232</v>
      </c>
      <c r="S445">
        <v>99</v>
      </c>
      <c r="T445" t="s">
        <v>1520</v>
      </c>
      <c r="U445" t="s">
        <v>1522</v>
      </c>
      <c r="V445" s="13">
        <v>1172779</v>
      </c>
      <c r="W445" s="7">
        <f>(Agridata[[#This Row],[Profit_After_Storage_Loss]]/Agridata[[#This Row],[Total_Revenue]])*100</f>
        <v>64.083050224093796</v>
      </c>
      <c r="X445">
        <f>(1-Agridata[[#This Row],[Transport_Cost_NGN]]/(Agridata[[#This Row],[Input_Cost_NGN]]+Agridata[[#This Row],[Final_Profit_NGN]]))*100</f>
        <v>99.361317935662498</v>
      </c>
      <c r="Y445" s="13">
        <f>Agridata[[#This Row],[Final_Profit_NGN]]*Agridata[[#This Row],[Storage_Loss_%]]</f>
        <v>41082448.370000005</v>
      </c>
      <c r="Z445" s="13">
        <f>Agridata[[#This Row],[Final_Profit_NGN]] * (1-Agridata[[#This Row],[Storage_Loss_%]]/100)</f>
        <v>761954.5162999999</v>
      </c>
      <c r="AA445" s="13">
        <f>Agridata[[#This Row],[Final_Profit_NGN]]+Agridata[[#This Row],[Input_Cost_NGN]]</f>
        <v>1189011</v>
      </c>
    </row>
    <row r="446" spans="1:27" x14ac:dyDescent="0.35">
      <c r="A446" t="s">
        <v>413</v>
      </c>
      <c r="B446" t="s">
        <v>1470</v>
      </c>
      <c r="C446" t="s">
        <v>1475</v>
      </c>
      <c r="D446">
        <v>2022</v>
      </c>
      <c r="E446" t="s">
        <v>1501</v>
      </c>
      <c r="F446" t="s">
        <v>1507</v>
      </c>
      <c r="G446">
        <v>2.97</v>
      </c>
      <c r="H446">
        <v>7074</v>
      </c>
      <c r="I446">
        <v>5676</v>
      </c>
      <c r="J446">
        <v>49</v>
      </c>
      <c r="K446" t="s">
        <v>1513</v>
      </c>
      <c r="L446">
        <v>2.74</v>
      </c>
      <c r="M446" t="s">
        <v>1517</v>
      </c>
      <c r="N446" s="13">
        <v>2243</v>
      </c>
      <c r="O446">
        <v>14</v>
      </c>
      <c r="P446" s="11">
        <f>Agridata[[#This Row],[Storage_Loss_%]]/100</f>
        <v>0.19760000000000003</v>
      </c>
      <c r="Q446" s="7">
        <v>19.760000000000002</v>
      </c>
      <c r="R446" s="13">
        <v>48619</v>
      </c>
      <c r="S446">
        <v>227</v>
      </c>
      <c r="T446" t="s">
        <v>1519</v>
      </c>
      <c r="U446" t="s">
        <v>1523</v>
      </c>
      <c r="V446" s="13">
        <v>1224706</v>
      </c>
      <c r="W446" s="7">
        <f>(Agridata[[#This Row],[Profit_After_Storage_Loss]]/Agridata[[#This Row],[Total_Revenue]])*100</f>
        <v>77.176219299864528</v>
      </c>
      <c r="X446">
        <f>(1-Agridata[[#This Row],[Transport_Cost_NGN]]/(Agridata[[#This Row],[Input_Cost_NGN]]+Agridata[[#This Row],[Final_Profit_NGN]]))*100</f>
        <v>99.823847014705592</v>
      </c>
      <c r="Y446" s="13">
        <f>Agridata[[#This Row],[Final_Profit_NGN]]*Agridata[[#This Row],[Storage_Loss_%]]</f>
        <v>24200190.560000002</v>
      </c>
      <c r="Z446" s="13">
        <f>Agridata[[#This Row],[Final_Profit_NGN]] * (1-Agridata[[#This Row],[Storage_Loss_%]]/100)</f>
        <v>982704.09440000006</v>
      </c>
      <c r="AA446" s="13">
        <f>Agridata[[#This Row],[Final_Profit_NGN]]+Agridata[[#This Row],[Input_Cost_NGN]]</f>
        <v>1273325</v>
      </c>
    </row>
    <row r="447" spans="1:27" x14ac:dyDescent="0.35">
      <c r="A447" t="s">
        <v>414</v>
      </c>
      <c r="B447" t="s">
        <v>1470</v>
      </c>
      <c r="C447" t="s">
        <v>1485</v>
      </c>
      <c r="D447">
        <v>2022</v>
      </c>
      <c r="E447" t="s">
        <v>1501</v>
      </c>
      <c r="F447" t="s">
        <v>1504</v>
      </c>
      <c r="G447">
        <v>1.1399999999999999</v>
      </c>
      <c r="H447">
        <v>9003</v>
      </c>
      <c r="I447">
        <v>7161</v>
      </c>
      <c r="J447">
        <v>10.7</v>
      </c>
      <c r="K447" t="s">
        <v>1513</v>
      </c>
      <c r="L447">
        <v>1.44</v>
      </c>
      <c r="M447" t="s">
        <v>1516</v>
      </c>
      <c r="N447" s="13">
        <v>434</v>
      </c>
      <c r="O447">
        <v>3</v>
      </c>
      <c r="P447" s="11">
        <f>Agridata[[#This Row],[Storage_Loss_%]]/100</f>
        <v>0.20449999999999999</v>
      </c>
      <c r="Q447" s="7">
        <v>20.45</v>
      </c>
      <c r="R447" s="13">
        <v>17962</v>
      </c>
      <c r="S447">
        <v>243</v>
      </c>
      <c r="T447" t="s">
        <v>1520</v>
      </c>
      <c r="U447" t="s">
        <v>1522</v>
      </c>
      <c r="V447" s="13">
        <v>1704326</v>
      </c>
      <c r="W447" s="7">
        <f>(Agridata[[#This Row],[Profit_After_Storage_Loss]]/Agridata[[#This Row],[Total_Revenue]])*100</f>
        <v>78.720361112659432</v>
      </c>
      <c r="X447">
        <f>(1-Agridata[[#This Row],[Transport_Cost_NGN]]/(Agridata[[#This Row],[Input_Cost_NGN]]+Agridata[[#This Row],[Final_Profit_NGN]]))*100</f>
        <v>99.974800962440654</v>
      </c>
      <c r="Y447" s="13">
        <f>Agridata[[#This Row],[Final_Profit_NGN]]*Agridata[[#This Row],[Storage_Loss_%]]</f>
        <v>34853466.699999996</v>
      </c>
      <c r="Z447" s="13">
        <f>Agridata[[#This Row],[Final_Profit_NGN]] * (1-Agridata[[#This Row],[Storage_Loss_%]]/100)</f>
        <v>1355791.3329999999</v>
      </c>
      <c r="AA447" s="13">
        <f>Agridata[[#This Row],[Final_Profit_NGN]]+Agridata[[#This Row],[Input_Cost_NGN]]</f>
        <v>1722288</v>
      </c>
    </row>
    <row r="448" spans="1:27" x14ac:dyDescent="0.35">
      <c r="A448" t="s">
        <v>415</v>
      </c>
      <c r="B448" t="s">
        <v>1470</v>
      </c>
      <c r="C448" t="s">
        <v>1491</v>
      </c>
      <c r="D448">
        <v>2022</v>
      </c>
      <c r="E448" t="s">
        <v>1501</v>
      </c>
      <c r="F448" t="s">
        <v>1510</v>
      </c>
      <c r="G448">
        <v>1.85</v>
      </c>
      <c r="H448">
        <v>55852</v>
      </c>
      <c r="I448">
        <v>37169</v>
      </c>
      <c r="J448">
        <v>1.4</v>
      </c>
      <c r="K448" t="s">
        <v>1513</v>
      </c>
      <c r="L448">
        <v>0.83</v>
      </c>
      <c r="M448" t="s">
        <v>1516</v>
      </c>
      <c r="N448" s="13">
        <v>200</v>
      </c>
      <c r="O448">
        <v>3</v>
      </c>
      <c r="P448" s="11">
        <f>Agridata[[#This Row],[Storage_Loss_%]]/100</f>
        <v>0.33450000000000002</v>
      </c>
      <c r="Q448" s="7">
        <v>33.450000000000003</v>
      </c>
      <c r="R448" s="13">
        <v>45837</v>
      </c>
      <c r="S448">
        <v>348</v>
      </c>
      <c r="T448" t="s">
        <v>1520</v>
      </c>
      <c r="U448" t="s">
        <v>1523</v>
      </c>
      <c r="V448" s="13">
        <v>12759427</v>
      </c>
      <c r="W448" s="7">
        <f>(Agridata[[#This Row],[Profit_After_Storage_Loss]]/Agridata[[#This Row],[Total_Revenue]])*100</f>
        <v>66.311781377564728</v>
      </c>
      <c r="X448">
        <f>(1-Agridata[[#This Row],[Transport_Cost_NGN]]/(Agridata[[#This Row],[Input_Cost_NGN]]+Agridata[[#This Row],[Final_Profit_NGN]]))*100</f>
        <v>99.998438142313972</v>
      </c>
      <c r="Y448" s="13">
        <f>Agridata[[#This Row],[Final_Profit_NGN]]*Agridata[[#This Row],[Storage_Loss_%]]</f>
        <v>426802833.15000004</v>
      </c>
      <c r="Z448" s="13">
        <f>Agridata[[#This Row],[Final_Profit_NGN]] * (1-Agridata[[#This Row],[Storage_Loss_%]]/100)</f>
        <v>8491398.6685000006</v>
      </c>
      <c r="AA448" s="13">
        <f>Agridata[[#This Row],[Final_Profit_NGN]]+Agridata[[#This Row],[Input_Cost_NGN]]</f>
        <v>12805264</v>
      </c>
    </row>
    <row r="449" spans="1:27" x14ac:dyDescent="0.35">
      <c r="A449" t="s">
        <v>416</v>
      </c>
      <c r="B449" t="s">
        <v>1472</v>
      </c>
      <c r="C449" t="s">
        <v>1478</v>
      </c>
      <c r="D449">
        <v>2021</v>
      </c>
      <c r="E449" t="s">
        <v>1501</v>
      </c>
      <c r="F449" t="s">
        <v>1510</v>
      </c>
      <c r="G449">
        <v>0.27</v>
      </c>
      <c r="H449">
        <v>4487</v>
      </c>
      <c r="I449">
        <v>3011</v>
      </c>
      <c r="J449">
        <v>34.6</v>
      </c>
      <c r="K449" t="s">
        <v>1511</v>
      </c>
      <c r="L449">
        <v>1.38</v>
      </c>
      <c r="M449" t="s">
        <v>1516</v>
      </c>
      <c r="N449" s="13">
        <v>4439</v>
      </c>
      <c r="O449">
        <v>7</v>
      </c>
      <c r="P449" s="11">
        <f>Agridata[[#This Row],[Storage_Loss_%]]/100</f>
        <v>0.32880000000000004</v>
      </c>
      <c r="Q449" s="7">
        <v>32.880000000000003</v>
      </c>
      <c r="R449" s="13">
        <v>7835</v>
      </c>
      <c r="S449">
        <v>305</v>
      </c>
      <c r="T449" t="s">
        <v>1520</v>
      </c>
      <c r="U449" t="s">
        <v>1522</v>
      </c>
      <c r="V449" s="13">
        <v>896898</v>
      </c>
      <c r="W449" s="7">
        <f>(Agridata[[#This Row],[Profit_After_Storage_Loss]]/Agridata[[#This Row],[Total_Revenue]])*100</f>
        <v>66.53873989342712</v>
      </c>
      <c r="X449">
        <f>(1-Agridata[[#This Row],[Transport_Cost_NGN]]/(Agridata[[#This Row],[Input_Cost_NGN]]+Agridata[[#This Row],[Final_Profit_NGN]]))*100</f>
        <v>99.509358009490086</v>
      </c>
      <c r="Y449" s="13">
        <f>Agridata[[#This Row],[Final_Profit_NGN]]*Agridata[[#This Row],[Storage_Loss_%]]</f>
        <v>29490006.240000002</v>
      </c>
      <c r="Z449" s="13">
        <f>Agridata[[#This Row],[Final_Profit_NGN]] * (1-Agridata[[#This Row],[Storage_Loss_%]]/100)</f>
        <v>601997.93760000006</v>
      </c>
      <c r="AA449" s="13">
        <f>Agridata[[#This Row],[Final_Profit_NGN]]+Agridata[[#This Row],[Input_Cost_NGN]]</f>
        <v>904733</v>
      </c>
    </row>
    <row r="450" spans="1:27" x14ac:dyDescent="0.35">
      <c r="A450" t="s">
        <v>129</v>
      </c>
      <c r="B450" t="s">
        <v>1473</v>
      </c>
      <c r="C450" t="s">
        <v>1494</v>
      </c>
      <c r="D450">
        <v>2024</v>
      </c>
      <c r="E450" t="s">
        <v>1502</v>
      </c>
      <c r="F450" t="s">
        <v>1504</v>
      </c>
      <c r="G450">
        <v>2.2999999999999998</v>
      </c>
      <c r="H450">
        <v>16940</v>
      </c>
      <c r="I450">
        <v>13939</v>
      </c>
      <c r="J450">
        <v>11</v>
      </c>
      <c r="K450" t="s">
        <v>1512</v>
      </c>
      <c r="L450">
        <v>0.25</v>
      </c>
      <c r="M450" t="s">
        <v>1518</v>
      </c>
      <c r="N450" s="13">
        <v>2731</v>
      </c>
      <c r="O450">
        <v>1</v>
      </c>
      <c r="P450" s="11">
        <f>Agridata[[#This Row],[Storage_Loss_%]]/100</f>
        <v>0.17710000000000001</v>
      </c>
      <c r="Q450" s="7">
        <v>17.71</v>
      </c>
      <c r="R450" s="13">
        <v>51257</v>
      </c>
      <c r="S450">
        <v>325</v>
      </c>
      <c r="T450" t="s">
        <v>1520</v>
      </c>
      <c r="U450" t="s">
        <v>1522</v>
      </c>
      <c r="V450" s="13">
        <v>4430886</v>
      </c>
      <c r="W450" s="7">
        <f>(Agridata[[#This Row],[Profit_After_Storage_Loss]]/Agridata[[#This Row],[Total_Revenue]])*100</f>
        <v>81.348946015332402</v>
      </c>
      <c r="X450">
        <f>(1-Agridata[[#This Row],[Transport_Cost_NGN]]/(Agridata[[#This Row],[Input_Cost_NGN]]+Agridata[[#This Row],[Final_Profit_NGN]]))*100</f>
        <v>99.939069324651172</v>
      </c>
      <c r="Y450" s="13">
        <f>Agridata[[#This Row],[Final_Profit_NGN]]*Agridata[[#This Row],[Storage_Loss_%]]</f>
        <v>78470991.060000002</v>
      </c>
      <c r="Z450" s="13">
        <f>Agridata[[#This Row],[Final_Profit_NGN]] * (1-Agridata[[#This Row],[Storage_Loss_%]]/100)</f>
        <v>3646176.0893999999</v>
      </c>
      <c r="AA450" s="13">
        <f>Agridata[[#This Row],[Final_Profit_NGN]]+Agridata[[#This Row],[Input_Cost_NGN]]</f>
        <v>4482143</v>
      </c>
    </row>
    <row r="451" spans="1:27" x14ac:dyDescent="0.35">
      <c r="A451" t="s">
        <v>417</v>
      </c>
      <c r="B451" t="s">
        <v>1472</v>
      </c>
      <c r="C451" t="s">
        <v>1479</v>
      </c>
      <c r="D451">
        <v>2023</v>
      </c>
      <c r="E451" t="s">
        <v>1501</v>
      </c>
      <c r="F451" t="s">
        <v>1503</v>
      </c>
      <c r="G451">
        <v>0.87</v>
      </c>
      <c r="H451">
        <v>9086</v>
      </c>
      <c r="I451">
        <v>7515</v>
      </c>
      <c r="J451">
        <v>118.5</v>
      </c>
      <c r="K451" t="s">
        <v>1512</v>
      </c>
      <c r="L451">
        <v>3.59</v>
      </c>
      <c r="M451" t="s">
        <v>1518</v>
      </c>
      <c r="N451" s="13">
        <v>31026</v>
      </c>
      <c r="O451">
        <v>7</v>
      </c>
      <c r="P451" s="11">
        <f>Agridata[[#This Row],[Storage_Loss_%]]/100</f>
        <v>0.17280000000000001</v>
      </c>
      <c r="Q451" s="7">
        <v>17.28</v>
      </c>
      <c r="R451" s="13">
        <v>8054</v>
      </c>
      <c r="S451">
        <v>348</v>
      </c>
      <c r="T451" t="s">
        <v>1520</v>
      </c>
      <c r="U451" t="s">
        <v>1522</v>
      </c>
      <c r="V451" s="13">
        <v>2549988</v>
      </c>
      <c r="W451" s="7">
        <f>(Agridata[[#This Row],[Profit_After_Storage_Loss]]/Agridata[[#This Row],[Total_Revenue]])*100</f>
        <v>82.459555925977739</v>
      </c>
      <c r="X451">
        <f>(1-Agridata[[#This Row],[Transport_Cost_NGN]]/(Agridata[[#This Row],[Input_Cost_NGN]]+Agridata[[#This Row],[Final_Profit_NGN]]))*100</f>
        <v>98.787119210708823</v>
      </c>
      <c r="Y451" s="13">
        <f>Agridata[[#This Row],[Final_Profit_NGN]]*Agridata[[#This Row],[Storage_Loss_%]]</f>
        <v>44063792.640000001</v>
      </c>
      <c r="Z451" s="13">
        <f>Agridata[[#This Row],[Final_Profit_NGN]] * (1-Agridata[[#This Row],[Storage_Loss_%]]/100)</f>
        <v>2109350.0735999998</v>
      </c>
      <c r="AA451" s="13">
        <f>Agridata[[#This Row],[Final_Profit_NGN]]+Agridata[[#This Row],[Input_Cost_NGN]]</f>
        <v>2558042</v>
      </c>
    </row>
    <row r="452" spans="1:27" x14ac:dyDescent="0.35">
      <c r="A452" t="s">
        <v>361</v>
      </c>
      <c r="B452" t="s">
        <v>1473</v>
      </c>
      <c r="C452" t="s">
        <v>1496</v>
      </c>
      <c r="D452">
        <v>2025</v>
      </c>
      <c r="E452" t="s">
        <v>1501</v>
      </c>
      <c r="F452" t="s">
        <v>1509</v>
      </c>
      <c r="G452">
        <v>0.91</v>
      </c>
      <c r="H452">
        <v>10126</v>
      </c>
      <c r="I452">
        <v>7731</v>
      </c>
      <c r="J452">
        <v>24.1</v>
      </c>
      <c r="K452" t="s">
        <v>1511</v>
      </c>
      <c r="L452">
        <v>1.85</v>
      </c>
      <c r="M452" t="s">
        <v>1516</v>
      </c>
      <c r="N452" s="13">
        <v>3141</v>
      </c>
      <c r="O452">
        <v>7</v>
      </c>
      <c r="P452" s="11">
        <f>Agridata[[#This Row],[Storage_Loss_%]]/100</f>
        <v>0.23649999999999999</v>
      </c>
      <c r="Q452" s="7">
        <v>23.65</v>
      </c>
      <c r="R452" s="13">
        <v>28197</v>
      </c>
      <c r="S452">
        <v>425</v>
      </c>
      <c r="T452" t="s">
        <v>1520</v>
      </c>
      <c r="U452" t="s">
        <v>1522</v>
      </c>
      <c r="V452" s="13">
        <v>3221481</v>
      </c>
      <c r="W452" s="7">
        <f>(Agridata[[#This Row],[Profit_After_Storage_Loss]]/Agridata[[#This Row],[Total_Revenue]])*100</f>
        <v>75.687521763694747</v>
      </c>
      <c r="X452">
        <f>(1-Agridata[[#This Row],[Transport_Cost_NGN]]/(Agridata[[#This Row],[Input_Cost_NGN]]+Agridata[[#This Row],[Final_Profit_NGN]]))*100</f>
        <v>99.903344269801494</v>
      </c>
      <c r="Y452" s="13">
        <f>Agridata[[#This Row],[Final_Profit_NGN]]*Agridata[[#This Row],[Storage_Loss_%]]</f>
        <v>76188025.649999991</v>
      </c>
      <c r="Z452" s="13">
        <f>Agridata[[#This Row],[Final_Profit_NGN]] * (1-Agridata[[#This Row],[Storage_Loss_%]]/100)</f>
        <v>2459600.7435000003</v>
      </c>
      <c r="AA452" s="13">
        <f>Agridata[[#This Row],[Final_Profit_NGN]]+Agridata[[#This Row],[Input_Cost_NGN]]</f>
        <v>3249678</v>
      </c>
    </row>
    <row r="453" spans="1:27" x14ac:dyDescent="0.35">
      <c r="A453" t="s">
        <v>418</v>
      </c>
      <c r="B453" t="s">
        <v>1473</v>
      </c>
      <c r="C453" t="s">
        <v>1496</v>
      </c>
      <c r="D453">
        <v>2024</v>
      </c>
      <c r="E453" t="s">
        <v>1501</v>
      </c>
      <c r="F453" t="s">
        <v>1505</v>
      </c>
      <c r="G453">
        <v>1.98</v>
      </c>
      <c r="H453">
        <v>14652</v>
      </c>
      <c r="I453">
        <v>11378</v>
      </c>
      <c r="J453">
        <v>10.199999999999999</v>
      </c>
      <c r="K453" t="s">
        <v>1512</v>
      </c>
      <c r="L453">
        <v>0.53</v>
      </c>
      <c r="M453" t="s">
        <v>1516</v>
      </c>
      <c r="N453" s="13">
        <v>2201</v>
      </c>
      <c r="O453">
        <v>14</v>
      </c>
      <c r="P453" s="11">
        <f>Agridata[[#This Row],[Storage_Loss_%]]/100</f>
        <v>0.22339999999999999</v>
      </c>
      <c r="Q453" s="7">
        <v>22.34</v>
      </c>
      <c r="R453" s="13">
        <v>12986</v>
      </c>
      <c r="S453">
        <v>127</v>
      </c>
      <c r="T453" t="s">
        <v>1520</v>
      </c>
      <c r="U453" t="s">
        <v>1523</v>
      </c>
      <c r="V453" s="13">
        <v>1415369</v>
      </c>
      <c r="W453" s="7">
        <f>(Agridata[[#This Row],[Profit_After_Storage_Loss]]/Agridata[[#This Row],[Total_Revenue]])*100</f>
        <v>76.953948101137314</v>
      </c>
      <c r="X453">
        <f>(1-Agridata[[#This Row],[Transport_Cost_NGN]]/(Agridata[[#This Row],[Input_Cost_NGN]]+Agridata[[#This Row],[Final_Profit_NGN]]))*100</f>
        <v>99.845906654858211</v>
      </c>
      <c r="Y453" s="13">
        <f>Agridata[[#This Row],[Final_Profit_NGN]]*Agridata[[#This Row],[Storage_Loss_%]]</f>
        <v>31619343.460000001</v>
      </c>
      <c r="Z453" s="13">
        <f>Agridata[[#This Row],[Final_Profit_NGN]] * (1-Agridata[[#This Row],[Storage_Loss_%]]/100)</f>
        <v>1099175.5654</v>
      </c>
      <c r="AA453" s="13">
        <f>Agridata[[#This Row],[Final_Profit_NGN]]+Agridata[[#This Row],[Input_Cost_NGN]]</f>
        <v>1428355</v>
      </c>
    </row>
    <row r="454" spans="1:27" x14ac:dyDescent="0.35">
      <c r="A454" t="s">
        <v>233</v>
      </c>
      <c r="B454" t="s">
        <v>1472</v>
      </c>
      <c r="C454" t="s">
        <v>1478</v>
      </c>
      <c r="D454">
        <v>2024</v>
      </c>
      <c r="E454" t="s">
        <v>1502</v>
      </c>
      <c r="F454" t="s">
        <v>1507</v>
      </c>
      <c r="G454">
        <v>4.37</v>
      </c>
      <c r="H454">
        <v>6689</v>
      </c>
      <c r="I454">
        <v>6151</v>
      </c>
      <c r="J454">
        <v>11.1</v>
      </c>
      <c r="K454" t="s">
        <v>1514</v>
      </c>
      <c r="L454">
        <v>1.5</v>
      </c>
      <c r="M454" t="s">
        <v>1516</v>
      </c>
      <c r="N454" s="13">
        <v>1875</v>
      </c>
      <c r="O454">
        <v>3</v>
      </c>
      <c r="P454" s="11">
        <f>Agridata[[#This Row],[Storage_Loss_%]]/100</f>
        <v>8.0399999999999985E-2</v>
      </c>
      <c r="Q454" s="7">
        <v>8.0399999999999991</v>
      </c>
      <c r="R454" s="13">
        <v>75096</v>
      </c>
      <c r="S454">
        <v>222</v>
      </c>
      <c r="T454" t="s">
        <v>1520</v>
      </c>
      <c r="U454" t="s">
        <v>1523</v>
      </c>
      <c r="V454" s="13">
        <v>1274896</v>
      </c>
      <c r="W454" s="7">
        <f>(Agridata[[#This Row],[Profit_After_Storage_Loss]]/Agridata[[#This Row],[Total_Revenue]])*100</f>
        <v>86.844541419504708</v>
      </c>
      <c r="X454">
        <f>(1-Agridata[[#This Row],[Transport_Cost_NGN]]/(Agridata[[#This Row],[Input_Cost_NGN]]+Agridata[[#This Row],[Final_Profit_NGN]]))*100</f>
        <v>99.861110288060956</v>
      </c>
      <c r="Y454" s="13">
        <f>Agridata[[#This Row],[Final_Profit_NGN]]*Agridata[[#This Row],[Storage_Loss_%]]</f>
        <v>10250163.839999998</v>
      </c>
      <c r="Z454" s="13">
        <f>Agridata[[#This Row],[Final_Profit_NGN]] * (1-Agridata[[#This Row],[Storage_Loss_%]]/100)</f>
        <v>1172394.3615999999</v>
      </c>
      <c r="AA454" s="13">
        <f>Agridata[[#This Row],[Final_Profit_NGN]]+Agridata[[#This Row],[Input_Cost_NGN]]</f>
        <v>1349992</v>
      </c>
    </row>
    <row r="455" spans="1:27" x14ac:dyDescent="0.35">
      <c r="A455" t="s">
        <v>419</v>
      </c>
      <c r="B455" t="s">
        <v>1472</v>
      </c>
      <c r="C455" t="s">
        <v>1479</v>
      </c>
      <c r="D455">
        <v>2024</v>
      </c>
      <c r="E455" t="s">
        <v>1502</v>
      </c>
      <c r="F455" t="s">
        <v>1510</v>
      </c>
      <c r="G455">
        <v>3.29</v>
      </c>
      <c r="H455">
        <v>67265</v>
      </c>
      <c r="I455">
        <v>46883</v>
      </c>
      <c r="J455">
        <v>14.1</v>
      </c>
      <c r="K455" t="s">
        <v>1513</v>
      </c>
      <c r="L455">
        <v>1.58</v>
      </c>
      <c r="M455" t="s">
        <v>1516</v>
      </c>
      <c r="N455" s="13">
        <v>484</v>
      </c>
      <c r="O455">
        <v>4</v>
      </c>
      <c r="P455" s="11">
        <f>Agridata[[#This Row],[Storage_Loss_%]]/100</f>
        <v>0.30299999999999999</v>
      </c>
      <c r="Q455" s="7">
        <v>30.3</v>
      </c>
      <c r="R455" s="13">
        <v>81193</v>
      </c>
      <c r="S455">
        <v>463</v>
      </c>
      <c r="T455" t="s">
        <v>1520</v>
      </c>
      <c r="U455" t="s">
        <v>1523</v>
      </c>
      <c r="V455" s="13">
        <v>21408084</v>
      </c>
      <c r="W455" s="7">
        <f>(Agridata[[#This Row],[Profit_After_Storage_Loss]]/Agridata[[#This Row],[Total_Revenue]])*100</f>
        <v>69.436652280111616</v>
      </c>
      <c r="X455">
        <f>(1-Agridata[[#This Row],[Transport_Cost_NGN]]/(Agridata[[#This Row],[Input_Cost_NGN]]+Agridata[[#This Row],[Final_Profit_NGN]]))*100</f>
        <v>99.997747713894697</v>
      </c>
      <c r="Y455" s="13">
        <f>Agridata[[#This Row],[Final_Profit_NGN]]*Agridata[[#This Row],[Storage_Loss_%]]</f>
        <v>648664945.20000005</v>
      </c>
      <c r="Z455" s="13">
        <f>Agridata[[#This Row],[Final_Profit_NGN]] * (1-Agridata[[#This Row],[Storage_Loss_%]]/100)</f>
        <v>14921434.548000002</v>
      </c>
      <c r="AA455" s="13">
        <f>Agridata[[#This Row],[Final_Profit_NGN]]+Agridata[[#This Row],[Input_Cost_NGN]]</f>
        <v>21489277</v>
      </c>
    </row>
    <row r="456" spans="1:27" x14ac:dyDescent="0.35">
      <c r="A456" t="s">
        <v>125</v>
      </c>
      <c r="B456" t="s">
        <v>1472</v>
      </c>
      <c r="C456" t="s">
        <v>1478</v>
      </c>
      <c r="D456">
        <v>2023</v>
      </c>
      <c r="E456" t="s">
        <v>1501</v>
      </c>
      <c r="F456" t="s">
        <v>1506</v>
      </c>
      <c r="G456">
        <v>3.5</v>
      </c>
      <c r="H456">
        <v>6764</v>
      </c>
      <c r="I456">
        <v>2705</v>
      </c>
      <c r="J456">
        <v>55.2</v>
      </c>
      <c r="K456" t="s">
        <v>1512</v>
      </c>
      <c r="L456">
        <v>2.65</v>
      </c>
      <c r="M456" t="s">
        <v>1516</v>
      </c>
      <c r="N456" s="13">
        <v>14989</v>
      </c>
      <c r="O456">
        <v>60</v>
      </c>
      <c r="P456" s="11">
        <f>Agridata[[#This Row],[Storage_Loss_%]]/100</f>
        <v>0.6</v>
      </c>
      <c r="Q456" s="7">
        <v>60</v>
      </c>
      <c r="R456" s="13">
        <v>108135</v>
      </c>
      <c r="S456">
        <v>363</v>
      </c>
      <c r="T456" t="s">
        <v>1520</v>
      </c>
      <c r="U456" t="s">
        <v>1522</v>
      </c>
      <c r="V456" s="13">
        <v>848972</v>
      </c>
      <c r="W456" s="7">
        <f>(Agridata[[#This Row],[Profit_After_Storage_Loss]]/Agridata[[#This Row],[Total_Revenue]])*100</f>
        <v>35.480756070115469</v>
      </c>
      <c r="X456">
        <f>(1-Agridata[[#This Row],[Transport_Cost_NGN]]/(Agridata[[#This Row],[Input_Cost_NGN]]+Agridata[[#This Row],[Final_Profit_NGN]]))*100</f>
        <v>98.433926405302643</v>
      </c>
      <c r="Y456" s="13">
        <f>Agridata[[#This Row],[Final_Profit_NGN]]*Agridata[[#This Row],[Storage_Loss_%]]</f>
        <v>50938320</v>
      </c>
      <c r="Z456" s="13">
        <f>Agridata[[#This Row],[Final_Profit_NGN]] * (1-Agridata[[#This Row],[Storage_Loss_%]]/100)</f>
        <v>339588.80000000005</v>
      </c>
      <c r="AA456" s="13">
        <f>Agridata[[#This Row],[Final_Profit_NGN]]+Agridata[[#This Row],[Input_Cost_NGN]]</f>
        <v>957107</v>
      </c>
    </row>
    <row r="457" spans="1:27" x14ac:dyDescent="0.35">
      <c r="A457" t="s">
        <v>420</v>
      </c>
      <c r="B457" t="s">
        <v>1472</v>
      </c>
      <c r="C457" t="s">
        <v>1489</v>
      </c>
      <c r="D457">
        <v>2023</v>
      </c>
      <c r="E457" t="s">
        <v>1502</v>
      </c>
      <c r="F457" t="s">
        <v>1503</v>
      </c>
      <c r="G457">
        <v>3.35</v>
      </c>
      <c r="H457">
        <v>31217</v>
      </c>
      <c r="I457">
        <v>25713</v>
      </c>
      <c r="J457">
        <v>1.4</v>
      </c>
      <c r="K457" t="s">
        <v>1513</v>
      </c>
      <c r="L457">
        <v>1.19</v>
      </c>
      <c r="M457" t="s">
        <v>1516</v>
      </c>
      <c r="N457" s="13">
        <v>200</v>
      </c>
      <c r="O457">
        <v>7</v>
      </c>
      <c r="P457" s="11">
        <f>Agridata[[#This Row],[Storage_Loss_%]]/100</f>
        <v>0.17629999999999998</v>
      </c>
      <c r="Q457" s="7">
        <v>17.63</v>
      </c>
      <c r="R457" s="13">
        <v>47155</v>
      </c>
      <c r="S457">
        <v>294</v>
      </c>
      <c r="T457" t="s">
        <v>1520</v>
      </c>
      <c r="U457" t="s">
        <v>1523</v>
      </c>
      <c r="V457" s="13">
        <v>7436671</v>
      </c>
      <c r="W457" s="7">
        <f>(Agridata[[#This Row],[Profit_After_Storage_Loss]]/Agridata[[#This Row],[Total_Revenue]])*100</f>
        <v>81.850993097648171</v>
      </c>
      <c r="X457">
        <f>(1-Agridata[[#This Row],[Transport_Cost_NGN]]/(Agridata[[#This Row],[Input_Cost_NGN]]+Agridata[[#This Row],[Final_Profit_NGN]]))*100</f>
        <v>99.997327570149281</v>
      </c>
      <c r="Y457" s="13">
        <f>Agridata[[#This Row],[Final_Profit_NGN]]*Agridata[[#This Row],[Storage_Loss_%]]</f>
        <v>131108509.72999999</v>
      </c>
      <c r="Z457" s="13">
        <f>Agridata[[#This Row],[Final_Profit_NGN]] * (1-Agridata[[#This Row],[Storage_Loss_%]]/100)</f>
        <v>6125585.9026999995</v>
      </c>
      <c r="AA457" s="13">
        <f>Agridata[[#This Row],[Final_Profit_NGN]]+Agridata[[#This Row],[Input_Cost_NGN]]</f>
        <v>7483826</v>
      </c>
    </row>
    <row r="458" spans="1:27" x14ac:dyDescent="0.35">
      <c r="A458" t="s">
        <v>251</v>
      </c>
      <c r="B458" t="s">
        <v>1472</v>
      </c>
      <c r="C458" t="s">
        <v>1488</v>
      </c>
      <c r="D458">
        <v>2022</v>
      </c>
      <c r="E458" t="s">
        <v>1501</v>
      </c>
      <c r="F458" t="s">
        <v>1505</v>
      </c>
      <c r="G458">
        <v>2.98</v>
      </c>
      <c r="H458">
        <v>22246</v>
      </c>
      <c r="I458">
        <v>18964</v>
      </c>
      <c r="J458">
        <v>1.7</v>
      </c>
      <c r="K458" t="s">
        <v>1511</v>
      </c>
      <c r="L458">
        <v>0.82</v>
      </c>
      <c r="M458" t="s">
        <v>1516</v>
      </c>
      <c r="N458" s="13">
        <v>235</v>
      </c>
      <c r="O458">
        <v>7</v>
      </c>
      <c r="P458" s="11">
        <f>Agridata[[#This Row],[Storage_Loss_%]]/100</f>
        <v>0.14749999999999999</v>
      </c>
      <c r="Q458" s="7">
        <v>14.75</v>
      </c>
      <c r="R458" s="13">
        <v>24420</v>
      </c>
      <c r="S458">
        <v>94</v>
      </c>
      <c r="T458" t="s">
        <v>1520</v>
      </c>
      <c r="U458" t="s">
        <v>1523</v>
      </c>
      <c r="V458" s="13">
        <v>1740135</v>
      </c>
      <c r="W458" s="7">
        <f>(Agridata[[#This Row],[Profit_After_Storage_Loss]]/Agridata[[#This Row],[Total_Revenue]])*100</f>
        <v>84.070209627923191</v>
      </c>
      <c r="X458">
        <f>(1-Agridata[[#This Row],[Transport_Cost_NGN]]/(Agridata[[#This Row],[Input_Cost_NGN]]+Agridata[[#This Row],[Final_Profit_NGN]]))*100</f>
        <v>99.986682194660986</v>
      </c>
      <c r="Y458" s="13">
        <f>Agridata[[#This Row],[Final_Profit_NGN]]*Agridata[[#This Row],[Storage_Loss_%]]</f>
        <v>25666991.25</v>
      </c>
      <c r="Z458" s="13">
        <f>Agridata[[#This Row],[Final_Profit_NGN]] * (1-Agridata[[#This Row],[Storage_Loss_%]]/100)</f>
        <v>1483465.0875000001</v>
      </c>
      <c r="AA458" s="13">
        <f>Agridata[[#This Row],[Final_Profit_NGN]]+Agridata[[#This Row],[Input_Cost_NGN]]</f>
        <v>1764555</v>
      </c>
    </row>
    <row r="459" spans="1:27" x14ac:dyDescent="0.35">
      <c r="A459" t="s">
        <v>221</v>
      </c>
      <c r="B459" t="s">
        <v>1469</v>
      </c>
      <c r="C459" t="s">
        <v>1481</v>
      </c>
      <c r="D459">
        <v>2024</v>
      </c>
      <c r="E459" t="s">
        <v>1501</v>
      </c>
      <c r="F459" t="s">
        <v>1505</v>
      </c>
      <c r="G459">
        <v>1.23</v>
      </c>
      <c r="H459">
        <v>17108</v>
      </c>
      <c r="I459">
        <v>10487</v>
      </c>
      <c r="J459">
        <v>24.5</v>
      </c>
      <c r="K459" t="s">
        <v>1512</v>
      </c>
      <c r="L459">
        <v>0.68</v>
      </c>
      <c r="M459" t="s">
        <v>1518</v>
      </c>
      <c r="N459" s="13">
        <v>4375</v>
      </c>
      <c r="O459">
        <v>30</v>
      </c>
      <c r="P459" s="11">
        <f>Agridata[[#This Row],[Storage_Loss_%]]/100</f>
        <v>0.38700000000000001</v>
      </c>
      <c r="Q459" s="7">
        <v>38.700000000000003</v>
      </c>
      <c r="R459" s="13">
        <v>15059</v>
      </c>
      <c r="S459">
        <v>115</v>
      </c>
      <c r="T459" t="s">
        <v>1521</v>
      </c>
      <c r="U459" t="s">
        <v>1522</v>
      </c>
      <c r="V459" s="13">
        <v>1174511</v>
      </c>
      <c r="W459" s="7">
        <f>(Agridata[[#This Row],[Profit_After_Storage_Loss]]/Agridata[[#This Row],[Total_Revenue]])*100</f>
        <v>60.523991274157893</v>
      </c>
      <c r="X459">
        <f>(1-Agridata[[#This Row],[Transport_Cost_NGN]]/(Agridata[[#This Row],[Input_Cost_NGN]]+Agridata[[#This Row],[Final_Profit_NGN]]))*100</f>
        <v>99.632220045898933</v>
      </c>
      <c r="Y459" s="13">
        <f>Agridata[[#This Row],[Final_Profit_NGN]]*Agridata[[#This Row],[Storage_Loss_%]]</f>
        <v>45453575.700000003</v>
      </c>
      <c r="Z459" s="13">
        <f>Agridata[[#This Row],[Final_Profit_NGN]] * (1-Agridata[[#This Row],[Storage_Loss_%]]/100)</f>
        <v>719975.24300000002</v>
      </c>
      <c r="AA459" s="13">
        <f>Agridata[[#This Row],[Final_Profit_NGN]]+Agridata[[#This Row],[Input_Cost_NGN]]</f>
        <v>1189570</v>
      </c>
    </row>
    <row r="460" spans="1:27" x14ac:dyDescent="0.35">
      <c r="A460" t="s">
        <v>421</v>
      </c>
      <c r="B460" t="s">
        <v>1471</v>
      </c>
      <c r="C460" t="s">
        <v>1483</v>
      </c>
      <c r="D460">
        <v>2021</v>
      </c>
      <c r="E460" t="s">
        <v>1501</v>
      </c>
      <c r="F460" t="s">
        <v>1505</v>
      </c>
      <c r="G460">
        <v>1.67</v>
      </c>
      <c r="H460">
        <v>13676</v>
      </c>
      <c r="I460">
        <v>5470</v>
      </c>
      <c r="J460">
        <v>17.399999999999999</v>
      </c>
      <c r="K460" t="s">
        <v>1512</v>
      </c>
      <c r="L460">
        <v>1.35</v>
      </c>
      <c r="M460" t="s">
        <v>1516</v>
      </c>
      <c r="N460" s="13">
        <v>3232</v>
      </c>
      <c r="O460">
        <v>60</v>
      </c>
      <c r="P460" s="11">
        <f>Agridata[[#This Row],[Storage_Loss_%]]/100</f>
        <v>0.6</v>
      </c>
      <c r="Q460" s="7">
        <v>60</v>
      </c>
      <c r="R460" s="13">
        <v>18708</v>
      </c>
      <c r="S460">
        <v>70</v>
      </c>
      <c r="T460" t="s">
        <v>1520</v>
      </c>
      <c r="U460" t="s">
        <v>1523</v>
      </c>
      <c r="V460" s="13">
        <v>357131</v>
      </c>
      <c r="W460" s="7">
        <f>(Agridata[[#This Row],[Profit_After_Storage_Loss]]/Agridata[[#This Row],[Total_Revenue]])*100</f>
        <v>38.008934676816402</v>
      </c>
      <c r="X460">
        <f>(1-Agridata[[#This Row],[Transport_Cost_NGN]]/(Agridata[[#This Row],[Input_Cost_NGN]]+Agridata[[#This Row],[Final_Profit_NGN]]))*100</f>
        <v>99.140057311774456</v>
      </c>
      <c r="Y460" s="13">
        <f>Agridata[[#This Row],[Final_Profit_NGN]]*Agridata[[#This Row],[Storage_Loss_%]]</f>
        <v>21427860</v>
      </c>
      <c r="Z460" s="13">
        <f>Agridata[[#This Row],[Final_Profit_NGN]] * (1-Agridata[[#This Row],[Storage_Loss_%]]/100)</f>
        <v>142852.4</v>
      </c>
      <c r="AA460" s="13">
        <f>Agridata[[#This Row],[Final_Profit_NGN]]+Agridata[[#This Row],[Input_Cost_NGN]]</f>
        <v>375839</v>
      </c>
    </row>
    <row r="461" spans="1:27" x14ac:dyDescent="0.35">
      <c r="A461" t="s">
        <v>422</v>
      </c>
      <c r="B461" t="s">
        <v>1471</v>
      </c>
      <c r="C461" t="s">
        <v>1477</v>
      </c>
      <c r="D461">
        <v>2025</v>
      </c>
      <c r="E461" t="s">
        <v>1502</v>
      </c>
      <c r="F461" t="s">
        <v>1505</v>
      </c>
      <c r="G461">
        <v>0.82</v>
      </c>
      <c r="H461">
        <v>5043</v>
      </c>
      <c r="I461">
        <v>4348</v>
      </c>
      <c r="J461">
        <v>8.3000000000000007</v>
      </c>
      <c r="K461" t="s">
        <v>1512</v>
      </c>
      <c r="L461">
        <v>0.28999999999999998</v>
      </c>
      <c r="M461" t="s">
        <v>1518</v>
      </c>
      <c r="N461" s="13">
        <v>1838</v>
      </c>
      <c r="O461">
        <v>7</v>
      </c>
      <c r="P461" s="11">
        <f>Agridata[[#This Row],[Storage_Loss_%]]/100</f>
        <v>0.13780000000000001</v>
      </c>
      <c r="Q461" s="7">
        <v>13.78</v>
      </c>
      <c r="R461" s="13">
        <v>6724</v>
      </c>
      <c r="S461">
        <v>106</v>
      </c>
      <c r="T461" t="s">
        <v>1519</v>
      </c>
      <c r="U461" t="s">
        <v>1522</v>
      </c>
      <c r="V461" s="13">
        <v>447718</v>
      </c>
      <c r="W461" s="7">
        <f>(Agridata[[#This Row],[Profit_After_Storage_Loss]]/Agridata[[#This Row],[Total_Revenue]])*100</f>
        <v>84.944274428860012</v>
      </c>
      <c r="X461">
        <f>(1-Agridata[[#This Row],[Transport_Cost_NGN]]/(Agridata[[#This Row],[Input_Cost_NGN]]+Agridata[[#This Row],[Final_Profit_NGN]]))*100</f>
        <v>99.595547946712671</v>
      </c>
      <c r="Y461" s="13">
        <f>Agridata[[#This Row],[Final_Profit_NGN]]*Agridata[[#This Row],[Storage_Loss_%]]</f>
        <v>6169554.04</v>
      </c>
      <c r="Z461" s="13">
        <f>Agridata[[#This Row],[Final_Profit_NGN]] * (1-Agridata[[#This Row],[Storage_Loss_%]]/100)</f>
        <v>386022.4596</v>
      </c>
      <c r="AA461" s="13">
        <f>Agridata[[#This Row],[Final_Profit_NGN]]+Agridata[[#This Row],[Input_Cost_NGN]]</f>
        <v>454442</v>
      </c>
    </row>
    <row r="462" spans="1:27" x14ac:dyDescent="0.35">
      <c r="A462" t="s">
        <v>423</v>
      </c>
      <c r="B462" t="s">
        <v>1469</v>
      </c>
      <c r="C462" t="s">
        <v>1480</v>
      </c>
      <c r="D462">
        <v>2022</v>
      </c>
      <c r="E462" t="s">
        <v>1501</v>
      </c>
      <c r="F462" t="s">
        <v>1508</v>
      </c>
      <c r="G462">
        <v>2.68</v>
      </c>
      <c r="H462">
        <v>3822</v>
      </c>
      <c r="I462">
        <v>3038</v>
      </c>
      <c r="J462">
        <v>12.4</v>
      </c>
      <c r="K462" t="s">
        <v>1513</v>
      </c>
      <c r="L462">
        <v>1.19</v>
      </c>
      <c r="M462" t="s">
        <v>1518</v>
      </c>
      <c r="N462" s="13">
        <v>392</v>
      </c>
      <c r="O462">
        <v>14</v>
      </c>
      <c r="P462" s="11">
        <f>Agridata[[#This Row],[Storage_Loss_%]]/100</f>
        <v>0.20489999999999997</v>
      </c>
      <c r="Q462" s="7">
        <v>20.49</v>
      </c>
      <c r="R462" s="13">
        <v>33786</v>
      </c>
      <c r="S462">
        <v>185</v>
      </c>
      <c r="T462" t="s">
        <v>1521</v>
      </c>
      <c r="U462" t="s">
        <v>1522</v>
      </c>
      <c r="V462" s="13">
        <v>522232</v>
      </c>
      <c r="W462" s="7">
        <f>(Agridata[[#This Row],[Profit_After_Storage_Loss]]/Agridata[[#This Row],[Total_Revenue]])*100</f>
        <v>74.678636878662203</v>
      </c>
      <c r="X462">
        <f>(1-Agridata[[#This Row],[Transport_Cost_NGN]]/(Agridata[[#This Row],[Input_Cost_NGN]]+Agridata[[#This Row],[Final_Profit_NGN]]))*100</f>
        <v>99.929498685294362</v>
      </c>
      <c r="Y462" s="13">
        <f>Agridata[[#This Row],[Final_Profit_NGN]]*Agridata[[#This Row],[Storage_Loss_%]]</f>
        <v>10700533.68</v>
      </c>
      <c r="Z462" s="13">
        <f>Agridata[[#This Row],[Final_Profit_NGN]] * (1-Agridata[[#This Row],[Storage_Loss_%]]/100)</f>
        <v>415226.66320000001</v>
      </c>
      <c r="AA462" s="13">
        <f>Agridata[[#This Row],[Final_Profit_NGN]]+Agridata[[#This Row],[Input_Cost_NGN]]</f>
        <v>556018</v>
      </c>
    </row>
    <row r="463" spans="1:27" x14ac:dyDescent="0.35">
      <c r="A463" t="s">
        <v>424</v>
      </c>
      <c r="B463" t="s">
        <v>1472</v>
      </c>
      <c r="C463" t="s">
        <v>1479</v>
      </c>
      <c r="D463">
        <v>2024</v>
      </c>
      <c r="E463" t="s">
        <v>1501</v>
      </c>
      <c r="F463" t="s">
        <v>1510</v>
      </c>
      <c r="G463">
        <v>2.1800000000000002</v>
      </c>
      <c r="H463">
        <v>59017</v>
      </c>
      <c r="I463">
        <v>42887</v>
      </c>
      <c r="J463">
        <v>22.1</v>
      </c>
      <c r="K463" t="s">
        <v>1511</v>
      </c>
      <c r="L463">
        <v>0.71</v>
      </c>
      <c r="M463" t="s">
        <v>1516</v>
      </c>
      <c r="N463" s="13">
        <v>3818</v>
      </c>
      <c r="O463">
        <v>2</v>
      </c>
      <c r="P463" s="11">
        <f>Agridata[[#This Row],[Storage_Loss_%]]/100</f>
        <v>0.27329999999999999</v>
      </c>
      <c r="Q463" s="7">
        <v>27.33</v>
      </c>
      <c r="R463" s="13">
        <v>65293</v>
      </c>
      <c r="S463">
        <v>370</v>
      </c>
      <c r="T463" t="s">
        <v>1519</v>
      </c>
      <c r="U463" t="s">
        <v>1522</v>
      </c>
      <c r="V463" s="13">
        <v>15640398</v>
      </c>
      <c r="W463" s="7">
        <f>(Agridata[[#This Row],[Profit_After_Storage_Loss]]/Agridata[[#This Row],[Total_Revenue]])*100</f>
        <v>72.367890254558048</v>
      </c>
      <c r="X463">
        <f>(1-Agridata[[#This Row],[Transport_Cost_NGN]]/(Agridata[[#This Row],[Input_Cost_NGN]]+Agridata[[#This Row],[Final_Profit_NGN]]))*100</f>
        <v>99.975690340526882</v>
      </c>
      <c r="Y463" s="13">
        <f>Agridata[[#This Row],[Final_Profit_NGN]]*Agridata[[#This Row],[Storage_Loss_%]]</f>
        <v>427452077.33999997</v>
      </c>
      <c r="Z463" s="13">
        <f>Agridata[[#This Row],[Final_Profit_NGN]] * (1-Agridata[[#This Row],[Storage_Loss_%]]/100)</f>
        <v>11365877.226600001</v>
      </c>
      <c r="AA463" s="13">
        <f>Agridata[[#This Row],[Final_Profit_NGN]]+Agridata[[#This Row],[Input_Cost_NGN]]</f>
        <v>15705691</v>
      </c>
    </row>
    <row r="464" spans="1:27" x14ac:dyDescent="0.35">
      <c r="A464" t="s">
        <v>425</v>
      </c>
      <c r="B464" t="s">
        <v>1469</v>
      </c>
      <c r="C464" t="s">
        <v>1484</v>
      </c>
      <c r="D464">
        <v>2021</v>
      </c>
      <c r="E464" t="s">
        <v>1501</v>
      </c>
      <c r="F464" t="s">
        <v>1509</v>
      </c>
      <c r="G464">
        <v>1.71</v>
      </c>
      <c r="H464">
        <v>23202</v>
      </c>
      <c r="I464">
        <v>19213</v>
      </c>
      <c r="J464">
        <v>6.9</v>
      </c>
      <c r="K464" t="s">
        <v>1511</v>
      </c>
      <c r="L464">
        <v>0.6</v>
      </c>
      <c r="M464" t="s">
        <v>1516</v>
      </c>
      <c r="N464" s="13">
        <v>802</v>
      </c>
      <c r="O464">
        <v>2</v>
      </c>
      <c r="P464" s="11">
        <f>Agridata[[#This Row],[Storage_Loss_%]]/100</f>
        <v>0.17190000000000003</v>
      </c>
      <c r="Q464" s="7">
        <v>17.190000000000001</v>
      </c>
      <c r="R464" s="13">
        <v>54116</v>
      </c>
      <c r="S464">
        <v>316</v>
      </c>
      <c r="T464" t="s">
        <v>1520</v>
      </c>
      <c r="U464" t="s">
        <v>1523</v>
      </c>
      <c r="V464" s="13">
        <v>5955677</v>
      </c>
      <c r="W464" s="7">
        <f>(Agridata[[#This Row],[Profit_After_Storage_Loss]]/Agridata[[#This Row],[Total_Revenue]])*100</f>
        <v>82.064326070798103</v>
      </c>
      <c r="X464">
        <f>(1-Agridata[[#This Row],[Transport_Cost_NGN]]/(Agridata[[#This Row],[Input_Cost_NGN]]+Agridata[[#This Row],[Final_Profit_NGN]]))*100</f>
        <v>99.986655114410766</v>
      </c>
      <c r="Y464" s="13">
        <f>Agridata[[#This Row],[Final_Profit_NGN]]*Agridata[[#This Row],[Storage_Loss_%]]</f>
        <v>102378087.63000001</v>
      </c>
      <c r="Z464" s="13">
        <f>Agridata[[#This Row],[Final_Profit_NGN]] * (1-Agridata[[#This Row],[Storage_Loss_%]]/100)</f>
        <v>4931896.1236999994</v>
      </c>
      <c r="AA464" s="13">
        <f>Agridata[[#This Row],[Final_Profit_NGN]]+Agridata[[#This Row],[Input_Cost_NGN]]</f>
        <v>6009793</v>
      </c>
    </row>
    <row r="465" spans="1:27" x14ac:dyDescent="0.35">
      <c r="A465" t="s">
        <v>426</v>
      </c>
      <c r="B465" t="s">
        <v>1473</v>
      </c>
      <c r="C465" t="s">
        <v>1494</v>
      </c>
      <c r="D465">
        <v>2025</v>
      </c>
      <c r="E465" t="s">
        <v>1502</v>
      </c>
      <c r="F465" t="s">
        <v>1504</v>
      </c>
      <c r="G465">
        <v>1.03</v>
      </c>
      <c r="H465">
        <v>9803</v>
      </c>
      <c r="I465">
        <v>7561</v>
      </c>
      <c r="J465">
        <v>17.8</v>
      </c>
      <c r="K465" t="s">
        <v>1511</v>
      </c>
      <c r="L465">
        <v>0.86</v>
      </c>
      <c r="M465" t="s">
        <v>1517</v>
      </c>
      <c r="N465" s="13">
        <v>2808</v>
      </c>
      <c r="O465">
        <v>3</v>
      </c>
      <c r="P465" s="11">
        <f>Agridata[[#This Row],[Storage_Loss_%]]/100</f>
        <v>0.22870000000000001</v>
      </c>
      <c r="Q465" s="7">
        <v>22.87</v>
      </c>
      <c r="R465" s="13">
        <v>21415</v>
      </c>
      <c r="S465">
        <v>319</v>
      </c>
      <c r="T465" t="s">
        <v>1520</v>
      </c>
      <c r="U465" t="s">
        <v>1522</v>
      </c>
      <c r="V465" s="13">
        <v>2363617</v>
      </c>
      <c r="W465" s="7">
        <f>(Agridata[[#This Row],[Profit_After_Storage_Loss]]/Agridata[[#This Row],[Total_Revenue]])*100</f>
        <v>76.437456273123388</v>
      </c>
      <c r="X465">
        <f>(1-Agridata[[#This Row],[Transport_Cost_NGN]]/(Agridata[[#This Row],[Input_Cost_NGN]]+Agridata[[#This Row],[Final_Profit_NGN]]))*100</f>
        <v>99.882265730606548</v>
      </c>
      <c r="Y465" s="13">
        <f>Agridata[[#This Row],[Final_Profit_NGN]]*Agridata[[#This Row],[Storage_Loss_%]]</f>
        <v>54055920.789999999</v>
      </c>
      <c r="Z465" s="13">
        <f>Agridata[[#This Row],[Final_Profit_NGN]] * (1-Agridata[[#This Row],[Storage_Loss_%]]/100)</f>
        <v>1823057.7921</v>
      </c>
      <c r="AA465" s="13">
        <f>Agridata[[#This Row],[Final_Profit_NGN]]+Agridata[[#This Row],[Input_Cost_NGN]]</f>
        <v>2385032</v>
      </c>
    </row>
    <row r="466" spans="1:27" x14ac:dyDescent="0.35">
      <c r="A466" t="s">
        <v>165</v>
      </c>
      <c r="B466" t="s">
        <v>1473</v>
      </c>
      <c r="C466" t="s">
        <v>1494</v>
      </c>
      <c r="D466">
        <v>2022</v>
      </c>
      <c r="E466" t="s">
        <v>1502</v>
      </c>
      <c r="F466" t="s">
        <v>1504</v>
      </c>
      <c r="G466">
        <v>5.51</v>
      </c>
      <c r="H466">
        <v>48713</v>
      </c>
      <c r="I466">
        <v>39671</v>
      </c>
      <c r="J466">
        <v>17.100000000000001</v>
      </c>
      <c r="K466" t="s">
        <v>1512</v>
      </c>
      <c r="L466">
        <v>0.66</v>
      </c>
      <c r="M466" t="s">
        <v>1516</v>
      </c>
      <c r="N466" s="13">
        <v>4216</v>
      </c>
      <c r="O466">
        <v>2</v>
      </c>
      <c r="P466" s="11">
        <f>Agridata[[#This Row],[Storage_Loss_%]]/100</f>
        <v>0.18559999999999999</v>
      </c>
      <c r="Q466" s="7">
        <v>18.559999999999999</v>
      </c>
      <c r="R466" s="13">
        <v>103841</v>
      </c>
      <c r="S466">
        <v>321</v>
      </c>
      <c r="T466" t="s">
        <v>1520</v>
      </c>
      <c r="U466" t="s">
        <v>1522</v>
      </c>
      <c r="V466" s="13">
        <v>12498991</v>
      </c>
      <c r="W466" s="7">
        <f>(Agridata[[#This Row],[Profit_After_Storage_Loss]]/Agridata[[#This Row],[Total_Revenue]])*100</f>
        <v>80.768975341415327</v>
      </c>
      <c r="X466">
        <f>(1-Agridata[[#This Row],[Transport_Cost_NGN]]/(Agridata[[#This Row],[Input_Cost_NGN]]+Agridata[[#This Row],[Final_Profit_NGN]]))*100</f>
        <v>99.966547201454404</v>
      </c>
      <c r="Y466" s="13">
        <f>Agridata[[#This Row],[Final_Profit_NGN]]*Agridata[[#This Row],[Storage_Loss_%]]</f>
        <v>231981272.95999998</v>
      </c>
      <c r="Z466" s="13">
        <f>Agridata[[#This Row],[Final_Profit_NGN]] * (1-Agridata[[#This Row],[Storage_Loss_%]]/100)</f>
        <v>10179178.270400001</v>
      </c>
      <c r="AA466" s="13">
        <f>Agridata[[#This Row],[Final_Profit_NGN]]+Agridata[[#This Row],[Input_Cost_NGN]]</f>
        <v>12602832</v>
      </c>
    </row>
    <row r="467" spans="1:27" x14ac:dyDescent="0.35">
      <c r="A467" t="s">
        <v>427</v>
      </c>
      <c r="B467" t="s">
        <v>1470</v>
      </c>
      <c r="C467" t="s">
        <v>1499</v>
      </c>
      <c r="D467">
        <v>2025</v>
      </c>
      <c r="E467" t="s">
        <v>1502</v>
      </c>
      <c r="F467" t="s">
        <v>1503</v>
      </c>
      <c r="G467">
        <v>1.47</v>
      </c>
      <c r="H467">
        <v>11567</v>
      </c>
      <c r="I467">
        <v>4626</v>
      </c>
      <c r="J467">
        <v>9.1</v>
      </c>
      <c r="K467" t="s">
        <v>1513</v>
      </c>
      <c r="L467">
        <v>1</v>
      </c>
      <c r="M467" t="s">
        <v>1516</v>
      </c>
      <c r="N467" s="13">
        <v>435</v>
      </c>
      <c r="O467">
        <v>60</v>
      </c>
      <c r="P467" s="11">
        <f>Agridata[[#This Row],[Storage_Loss_%]]/100</f>
        <v>0.6</v>
      </c>
      <c r="Q467" s="7">
        <v>60</v>
      </c>
      <c r="R467" s="13">
        <v>17948</v>
      </c>
      <c r="S467">
        <v>363</v>
      </c>
      <c r="T467" t="s">
        <v>1520</v>
      </c>
      <c r="U467" t="s">
        <v>1522</v>
      </c>
      <c r="V467" s="13">
        <v>1644063</v>
      </c>
      <c r="W467" s="7">
        <f>(Agridata[[#This Row],[Profit_After_Storage_Loss]]/Agridata[[#This Row],[Total_Revenue]])*100</f>
        <v>39.568041366753889</v>
      </c>
      <c r="X467">
        <f>(1-Agridata[[#This Row],[Transport_Cost_NGN]]/(Agridata[[#This Row],[Input_Cost_NGN]]+Agridata[[#This Row],[Final_Profit_NGN]]))*100</f>
        <v>99.973826888029009</v>
      </c>
      <c r="Y467" s="13">
        <f>Agridata[[#This Row],[Final_Profit_NGN]]*Agridata[[#This Row],[Storage_Loss_%]]</f>
        <v>98643780</v>
      </c>
      <c r="Z467" s="13">
        <f>Agridata[[#This Row],[Final_Profit_NGN]] * (1-Agridata[[#This Row],[Storage_Loss_%]]/100)</f>
        <v>657625.20000000007</v>
      </c>
      <c r="AA467" s="13">
        <f>Agridata[[#This Row],[Final_Profit_NGN]]+Agridata[[#This Row],[Input_Cost_NGN]]</f>
        <v>1662011</v>
      </c>
    </row>
    <row r="468" spans="1:27" x14ac:dyDescent="0.35">
      <c r="A468" t="s">
        <v>428</v>
      </c>
      <c r="B468" t="s">
        <v>1472</v>
      </c>
      <c r="C468" t="s">
        <v>1488</v>
      </c>
      <c r="D468">
        <v>2021</v>
      </c>
      <c r="E468" t="s">
        <v>1501</v>
      </c>
      <c r="F468" t="s">
        <v>1505</v>
      </c>
      <c r="G468">
        <v>2.4</v>
      </c>
      <c r="H468">
        <v>28205</v>
      </c>
      <c r="I468">
        <v>23813</v>
      </c>
      <c r="J468">
        <v>3.3</v>
      </c>
      <c r="K468" t="s">
        <v>1512</v>
      </c>
      <c r="L468">
        <v>0.28000000000000003</v>
      </c>
      <c r="M468" t="s">
        <v>1518</v>
      </c>
      <c r="N468" s="13">
        <v>906</v>
      </c>
      <c r="O468">
        <v>7</v>
      </c>
      <c r="P468" s="11">
        <f>Agridata[[#This Row],[Storage_Loss_%]]/100</f>
        <v>0.15570000000000001</v>
      </c>
      <c r="Q468" s="7">
        <v>15.57</v>
      </c>
      <c r="R468" s="13">
        <v>23145</v>
      </c>
      <c r="S468">
        <v>106</v>
      </c>
      <c r="T468" t="s">
        <v>1520</v>
      </c>
      <c r="U468" t="s">
        <v>1522</v>
      </c>
      <c r="V468" s="13">
        <v>2474886</v>
      </c>
      <c r="W468" s="7">
        <f>(Agridata[[#This Row],[Profit_After_Storage_Loss]]/Agridata[[#This Row],[Total_Revenue]])*100</f>
        <v>83.647730944892203</v>
      </c>
      <c r="X468">
        <f>(1-Agridata[[#This Row],[Transport_Cost_NGN]]/(Agridata[[#This Row],[Input_Cost_NGN]]+Agridata[[#This Row],[Final_Profit_NGN]]))*100</f>
        <v>99.963731434878113</v>
      </c>
      <c r="Y468" s="13">
        <f>Agridata[[#This Row],[Final_Profit_NGN]]*Agridata[[#This Row],[Storage_Loss_%]]</f>
        <v>38533975.020000003</v>
      </c>
      <c r="Z468" s="13">
        <f>Agridata[[#This Row],[Final_Profit_NGN]] * (1-Agridata[[#This Row],[Storage_Loss_%]]/100)</f>
        <v>2089546.2498000001</v>
      </c>
      <c r="AA468" s="13">
        <f>Agridata[[#This Row],[Final_Profit_NGN]]+Agridata[[#This Row],[Input_Cost_NGN]]</f>
        <v>2498031</v>
      </c>
    </row>
    <row r="469" spans="1:27" x14ac:dyDescent="0.35">
      <c r="A469" t="s">
        <v>429</v>
      </c>
      <c r="B469" t="s">
        <v>1472</v>
      </c>
      <c r="C469" t="s">
        <v>1478</v>
      </c>
      <c r="D469">
        <v>2022</v>
      </c>
      <c r="E469" t="s">
        <v>1501</v>
      </c>
      <c r="F469" t="s">
        <v>1510</v>
      </c>
      <c r="G469">
        <v>0.84</v>
      </c>
      <c r="H469">
        <v>24345</v>
      </c>
      <c r="I469">
        <v>17603</v>
      </c>
      <c r="J469">
        <v>56</v>
      </c>
      <c r="K469" t="s">
        <v>1514</v>
      </c>
      <c r="L469">
        <v>3.4</v>
      </c>
      <c r="M469" t="s">
        <v>1516</v>
      </c>
      <c r="N469" s="13">
        <v>9905</v>
      </c>
      <c r="O469">
        <v>2</v>
      </c>
      <c r="P469" s="11">
        <f>Agridata[[#This Row],[Storage_Loss_%]]/100</f>
        <v>0.27690000000000003</v>
      </c>
      <c r="Q469" s="7">
        <v>27.69</v>
      </c>
      <c r="R469" s="13">
        <v>28469</v>
      </c>
      <c r="S469">
        <v>439</v>
      </c>
      <c r="T469" t="s">
        <v>1520</v>
      </c>
      <c r="U469" t="s">
        <v>1522</v>
      </c>
      <c r="V469" s="13">
        <v>7612066</v>
      </c>
      <c r="W469" s="7">
        <f>(Agridata[[#This Row],[Profit_After_Storage_Loss]]/Agridata[[#This Row],[Total_Revenue]])*100</f>
        <v>72.040569470593354</v>
      </c>
      <c r="X469">
        <f>(1-Agridata[[#This Row],[Transport_Cost_NGN]]/(Agridata[[#This Row],[Input_Cost_NGN]]+Agridata[[#This Row],[Final_Profit_NGN]]))*100</f>
        <v>99.870362481161337</v>
      </c>
      <c r="Y469" s="13">
        <f>Agridata[[#This Row],[Final_Profit_NGN]]*Agridata[[#This Row],[Storage_Loss_%]]</f>
        <v>210778107.54000002</v>
      </c>
      <c r="Z469" s="13">
        <f>Agridata[[#This Row],[Final_Profit_NGN]] * (1-Agridata[[#This Row],[Storage_Loss_%]]/100)</f>
        <v>5504284.9245999996</v>
      </c>
      <c r="AA469" s="13">
        <f>Agridata[[#This Row],[Final_Profit_NGN]]+Agridata[[#This Row],[Input_Cost_NGN]]</f>
        <v>7640535</v>
      </c>
    </row>
    <row r="470" spans="1:27" x14ac:dyDescent="0.35">
      <c r="A470" t="s">
        <v>430</v>
      </c>
      <c r="B470" t="s">
        <v>1469</v>
      </c>
      <c r="C470" t="s">
        <v>1498</v>
      </c>
      <c r="D470">
        <v>2022</v>
      </c>
      <c r="E470" t="s">
        <v>1501</v>
      </c>
      <c r="F470" t="s">
        <v>1506</v>
      </c>
      <c r="G470">
        <v>9.1300000000000008</v>
      </c>
      <c r="H470">
        <v>18031</v>
      </c>
      <c r="I470">
        <v>7212</v>
      </c>
      <c r="J470">
        <v>3.4</v>
      </c>
      <c r="K470" t="s">
        <v>1513</v>
      </c>
      <c r="L470">
        <v>0.71</v>
      </c>
      <c r="M470" t="s">
        <v>1516</v>
      </c>
      <c r="N470" s="13">
        <v>200</v>
      </c>
      <c r="O470">
        <v>60</v>
      </c>
      <c r="P470" s="11">
        <f>Agridata[[#This Row],[Storage_Loss_%]]/100</f>
        <v>0.6</v>
      </c>
      <c r="Q470" s="7">
        <v>60</v>
      </c>
      <c r="R470" s="13">
        <v>214051</v>
      </c>
      <c r="S470">
        <v>250</v>
      </c>
      <c r="T470" t="s">
        <v>1520</v>
      </c>
      <c r="U470" t="s">
        <v>1523</v>
      </c>
      <c r="V470" s="13">
        <v>1570719</v>
      </c>
      <c r="W470" s="7">
        <f>(Agridata[[#This Row],[Profit_After_Storage_Loss]]/Agridata[[#This Row],[Total_Revenue]])*100</f>
        <v>35.202720798758378</v>
      </c>
      <c r="X470">
        <f>(1-Agridata[[#This Row],[Transport_Cost_NGN]]/(Agridata[[#This Row],[Input_Cost_NGN]]+Agridata[[#This Row],[Final_Profit_NGN]]))*100</f>
        <v>99.988794074306497</v>
      </c>
      <c r="Y470" s="13">
        <f>Agridata[[#This Row],[Final_Profit_NGN]]*Agridata[[#This Row],[Storage_Loss_%]]</f>
        <v>94243140</v>
      </c>
      <c r="Z470" s="13">
        <f>Agridata[[#This Row],[Final_Profit_NGN]] * (1-Agridata[[#This Row],[Storage_Loss_%]]/100)</f>
        <v>628287.6</v>
      </c>
      <c r="AA470" s="13">
        <f>Agridata[[#This Row],[Final_Profit_NGN]]+Agridata[[#This Row],[Input_Cost_NGN]]</f>
        <v>1784770</v>
      </c>
    </row>
    <row r="471" spans="1:27" x14ac:dyDescent="0.35">
      <c r="A471" t="s">
        <v>431</v>
      </c>
      <c r="B471" t="s">
        <v>1471</v>
      </c>
      <c r="C471" t="s">
        <v>1492</v>
      </c>
      <c r="D471">
        <v>2021</v>
      </c>
      <c r="E471" t="s">
        <v>1501</v>
      </c>
      <c r="F471" t="s">
        <v>1508</v>
      </c>
      <c r="G471">
        <v>1.87</v>
      </c>
      <c r="H471">
        <v>3444</v>
      </c>
      <c r="I471">
        <v>2104</v>
      </c>
      <c r="J471">
        <v>35.5</v>
      </c>
      <c r="K471" t="s">
        <v>1512</v>
      </c>
      <c r="L471">
        <v>0.94</v>
      </c>
      <c r="M471" t="s">
        <v>1516</v>
      </c>
      <c r="N471" s="13">
        <v>8004</v>
      </c>
      <c r="O471">
        <v>30</v>
      </c>
      <c r="P471" s="11">
        <f>Agridata[[#This Row],[Storage_Loss_%]]/100</f>
        <v>0.38890000000000002</v>
      </c>
      <c r="Q471" s="7">
        <v>38.89</v>
      </c>
      <c r="R471" s="13">
        <v>21688</v>
      </c>
      <c r="S471">
        <v>176</v>
      </c>
      <c r="T471" t="s">
        <v>1520</v>
      </c>
      <c r="U471" t="s">
        <v>1523</v>
      </c>
      <c r="V471" s="13">
        <v>336909</v>
      </c>
      <c r="W471" s="7">
        <f>(Agridata[[#This Row],[Profit_After_Storage_Loss]]/Agridata[[#This Row],[Total_Revenue]])*100</f>
        <v>57.414058093068263</v>
      </c>
      <c r="X471">
        <f>(1-Agridata[[#This Row],[Transport_Cost_NGN]]/(Agridata[[#This Row],[Input_Cost_NGN]]+Agridata[[#This Row],[Final_Profit_NGN]]))*100</f>
        <v>97.767967941728458</v>
      </c>
      <c r="Y471" s="13">
        <f>Agridata[[#This Row],[Final_Profit_NGN]]*Agridata[[#This Row],[Storage_Loss_%]]</f>
        <v>13102391.01</v>
      </c>
      <c r="Z471" s="13">
        <f>Agridata[[#This Row],[Final_Profit_NGN]] * (1-Agridata[[#This Row],[Storage_Loss_%]]/100)</f>
        <v>205885.08989999999</v>
      </c>
      <c r="AA471" s="13">
        <f>Agridata[[#This Row],[Final_Profit_NGN]]+Agridata[[#This Row],[Input_Cost_NGN]]</f>
        <v>358597</v>
      </c>
    </row>
    <row r="472" spans="1:27" x14ac:dyDescent="0.35">
      <c r="A472" t="s">
        <v>132</v>
      </c>
      <c r="B472" t="s">
        <v>1471</v>
      </c>
      <c r="C472" t="s">
        <v>1486</v>
      </c>
      <c r="D472">
        <v>2022</v>
      </c>
      <c r="E472" t="s">
        <v>1502</v>
      </c>
      <c r="F472" t="s">
        <v>1509</v>
      </c>
      <c r="G472">
        <v>0.56999999999999995</v>
      </c>
      <c r="H472">
        <v>8803</v>
      </c>
      <c r="I472">
        <v>7052</v>
      </c>
      <c r="J472">
        <v>9.1</v>
      </c>
      <c r="K472" t="s">
        <v>1513</v>
      </c>
      <c r="L472">
        <v>1.0900000000000001</v>
      </c>
      <c r="M472" t="s">
        <v>1517</v>
      </c>
      <c r="N472" s="13">
        <v>332</v>
      </c>
      <c r="O472">
        <v>4</v>
      </c>
      <c r="P472" s="11">
        <f>Agridata[[#This Row],[Storage_Loss_%]]/100</f>
        <v>0.19879999999999998</v>
      </c>
      <c r="Q472" s="7">
        <v>19.88</v>
      </c>
      <c r="R472" s="13">
        <v>14561</v>
      </c>
      <c r="S472">
        <v>299</v>
      </c>
      <c r="T472" t="s">
        <v>1520</v>
      </c>
      <c r="U472" t="s">
        <v>1522</v>
      </c>
      <c r="V472" s="13">
        <v>2072570</v>
      </c>
      <c r="W472" s="7">
        <f>(Agridata[[#This Row],[Profit_After_Storage_Loss]]/Agridata[[#This Row],[Total_Revenue]])*100</f>
        <v>79.561037807401647</v>
      </c>
      <c r="X472">
        <f>(1-Agridata[[#This Row],[Transport_Cost_NGN]]/(Agridata[[#This Row],[Input_Cost_NGN]]+Agridata[[#This Row],[Final_Profit_NGN]]))*100</f>
        <v>99.984092996558445</v>
      </c>
      <c r="Y472" s="13">
        <f>Agridata[[#This Row],[Final_Profit_NGN]]*Agridata[[#This Row],[Storage_Loss_%]]</f>
        <v>41202691.600000001</v>
      </c>
      <c r="Z472" s="13">
        <f>Agridata[[#This Row],[Final_Profit_NGN]] * (1-Agridata[[#This Row],[Storage_Loss_%]]/100)</f>
        <v>1660543.084</v>
      </c>
      <c r="AA472" s="13">
        <f>Agridata[[#This Row],[Final_Profit_NGN]]+Agridata[[#This Row],[Input_Cost_NGN]]</f>
        <v>2087131</v>
      </c>
    </row>
    <row r="473" spans="1:27" x14ac:dyDescent="0.35">
      <c r="A473" t="s">
        <v>325</v>
      </c>
      <c r="B473" t="s">
        <v>1473</v>
      </c>
      <c r="C473" t="s">
        <v>1493</v>
      </c>
      <c r="D473">
        <v>2021</v>
      </c>
      <c r="E473" t="s">
        <v>1502</v>
      </c>
      <c r="F473" t="s">
        <v>1505</v>
      </c>
      <c r="G473">
        <v>0.78</v>
      </c>
      <c r="H473">
        <v>4735</v>
      </c>
      <c r="I473">
        <v>3734</v>
      </c>
      <c r="J473">
        <v>25.3</v>
      </c>
      <c r="K473" t="s">
        <v>1511</v>
      </c>
      <c r="L473">
        <v>1.33</v>
      </c>
      <c r="M473" t="s">
        <v>1516</v>
      </c>
      <c r="N473" s="13">
        <v>3176</v>
      </c>
      <c r="O473">
        <v>14</v>
      </c>
      <c r="P473" s="11">
        <f>Agridata[[#This Row],[Storage_Loss_%]]/100</f>
        <v>0.21129999999999999</v>
      </c>
      <c r="Q473" s="7">
        <v>21.13</v>
      </c>
      <c r="R473" s="13">
        <v>5047</v>
      </c>
      <c r="S473">
        <v>99</v>
      </c>
      <c r="T473" t="s">
        <v>1520</v>
      </c>
      <c r="U473" t="s">
        <v>1522</v>
      </c>
      <c r="V473" s="13">
        <v>357747</v>
      </c>
      <c r="W473" s="7">
        <f>(Agridata[[#This Row],[Profit_After_Storage_Loss]]/Agridata[[#This Row],[Total_Revenue]])*100</f>
        <v>77.77280189308533</v>
      </c>
      <c r="X473">
        <f>(1-Agridata[[#This Row],[Transport_Cost_NGN]]/(Agridata[[#This Row],[Input_Cost_NGN]]+Agridata[[#This Row],[Final_Profit_NGN]]))*100</f>
        <v>99.124572071202948</v>
      </c>
      <c r="Y473" s="13">
        <f>Agridata[[#This Row],[Final_Profit_NGN]]*Agridata[[#This Row],[Storage_Loss_%]]</f>
        <v>7559194.1099999994</v>
      </c>
      <c r="Z473" s="13">
        <f>Agridata[[#This Row],[Final_Profit_NGN]] * (1-Agridata[[#This Row],[Storage_Loss_%]]/100)</f>
        <v>282155.0589</v>
      </c>
      <c r="AA473" s="13">
        <f>Agridata[[#This Row],[Final_Profit_NGN]]+Agridata[[#This Row],[Input_Cost_NGN]]</f>
        <v>362794</v>
      </c>
    </row>
    <row r="474" spans="1:27" x14ac:dyDescent="0.35">
      <c r="A474" t="s">
        <v>432</v>
      </c>
      <c r="B474" t="s">
        <v>1472</v>
      </c>
      <c r="C474" t="s">
        <v>1479</v>
      </c>
      <c r="D474">
        <v>2022</v>
      </c>
      <c r="E474" t="s">
        <v>1502</v>
      </c>
      <c r="F474" t="s">
        <v>1504</v>
      </c>
      <c r="G474">
        <v>1.4</v>
      </c>
      <c r="H474">
        <v>14708</v>
      </c>
      <c r="I474">
        <v>11564</v>
      </c>
      <c r="J474">
        <v>7.9</v>
      </c>
      <c r="K474" t="s">
        <v>1511</v>
      </c>
      <c r="L474">
        <v>0.77</v>
      </c>
      <c r="M474" t="s">
        <v>1516</v>
      </c>
      <c r="N474" s="13">
        <v>1249</v>
      </c>
      <c r="O474">
        <v>1</v>
      </c>
      <c r="P474" s="11">
        <f>Agridata[[#This Row],[Storage_Loss_%]]/100</f>
        <v>0.2137</v>
      </c>
      <c r="Q474" s="7">
        <v>21.37</v>
      </c>
      <c r="R474" s="13">
        <v>15763</v>
      </c>
      <c r="S474">
        <v>290</v>
      </c>
      <c r="T474" t="s">
        <v>1520</v>
      </c>
      <c r="U474" t="s">
        <v>1522</v>
      </c>
      <c r="V474" s="13">
        <v>3303013</v>
      </c>
      <c r="W474" s="7">
        <f>(Agridata[[#This Row],[Profit_After_Storage_Loss]]/Agridata[[#This Row],[Total_Revenue]])*100</f>
        <v>78.256535599269128</v>
      </c>
      <c r="X474">
        <f>(1-Agridata[[#This Row],[Transport_Cost_NGN]]/(Agridata[[#This Row],[Input_Cost_NGN]]+Agridata[[#This Row],[Final_Profit_NGN]]))*100</f>
        <v>99.962365643237149</v>
      </c>
      <c r="Y474" s="13">
        <f>Agridata[[#This Row],[Final_Profit_NGN]]*Agridata[[#This Row],[Storage_Loss_%]]</f>
        <v>70585387.810000002</v>
      </c>
      <c r="Z474" s="13">
        <f>Agridata[[#This Row],[Final_Profit_NGN]] * (1-Agridata[[#This Row],[Storage_Loss_%]]/100)</f>
        <v>2597159.1219000001</v>
      </c>
      <c r="AA474" s="13">
        <f>Agridata[[#This Row],[Final_Profit_NGN]]+Agridata[[#This Row],[Input_Cost_NGN]]</f>
        <v>3318776</v>
      </c>
    </row>
    <row r="475" spans="1:27" x14ac:dyDescent="0.35">
      <c r="A475" t="s">
        <v>433</v>
      </c>
      <c r="B475" t="s">
        <v>1473</v>
      </c>
      <c r="C475" t="s">
        <v>1496</v>
      </c>
      <c r="D475">
        <v>2021</v>
      </c>
      <c r="E475" t="s">
        <v>1501</v>
      </c>
      <c r="F475" t="s">
        <v>1505</v>
      </c>
      <c r="G475">
        <v>0.46</v>
      </c>
      <c r="H475">
        <v>5869</v>
      </c>
      <c r="I475">
        <v>4380</v>
      </c>
      <c r="J475">
        <v>58.1</v>
      </c>
      <c r="K475" t="s">
        <v>1511</v>
      </c>
      <c r="L475">
        <v>2.85</v>
      </c>
      <c r="M475" t="s">
        <v>1517</v>
      </c>
      <c r="N475" s="13">
        <v>7676</v>
      </c>
      <c r="O475">
        <v>14</v>
      </c>
      <c r="P475" s="11">
        <f>Agridata[[#This Row],[Storage_Loss_%]]/100</f>
        <v>0.25370000000000004</v>
      </c>
      <c r="Q475" s="7">
        <v>25.37</v>
      </c>
      <c r="R475" s="13">
        <v>4194</v>
      </c>
      <c r="S475">
        <v>81</v>
      </c>
      <c r="T475" t="s">
        <v>1519</v>
      </c>
      <c r="U475" t="s">
        <v>1522</v>
      </c>
      <c r="V475" s="13">
        <v>339363</v>
      </c>
      <c r="W475" s="7">
        <f>(Agridata[[#This Row],[Profit_After_Storage_Loss]]/Agridata[[#This Row],[Total_Revenue]])*100</f>
        <v>73.718948209467413</v>
      </c>
      <c r="X475">
        <f>(1-Agridata[[#This Row],[Transport_Cost_NGN]]/(Agridata[[#This Row],[Input_Cost_NGN]]+Agridata[[#This Row],[Final_Profit_NGN]]))*100</f>
        <v>97.7657273756611</v>
      </c>
      <c r="Y475" s="13">
        <f>Agridata[[#This Row],[Final_Profit_NGN]]*Agridata[[#This Row],[Storage_Loss_%]]</f>
        <v>8609639.3100000005</v>
      </c>
      <c r="Z475" s="13">
        <f>Agridata[[#This Row],[Final_Profit_NGN]] * (1-Agridata[[#This Row],[Storage_Loss_%]]/100)</f>
        <v>253266.60689999998</v>
      </c>
      <c r="AA475" s="13">
        <f>Agridata[[#This Row],[Final_Profit_NGN]]+Agridata[[#This Row],[Input_Cost_NGN]]</f>
        <v>343557</v>
      </c>
    </row>
    <row r="476" spans="1:27" x14ac:dyDescent="0.35">
      <c r="A476" t="s">
        <v>434</v>
      </c>
      <c r="B476" t="s">
        <v>1470</v>
      </c>
      <c r="C476" t="s">
        <v>1485</v>
      </c>
      <c r="D476">
        <v>2025</v>
      </c>
      <c r="E476" t="s">
        <v>1502</v>
      </c>
      <c r="F476" t="s">
        <v>1505</v>
      </c>
      <c r="G476">
        <v>0.95</v>
      </c>
      <c r="H476">
        <v>7622</v>
      </c>
      <c r="I476">
        <v>6110</v>
      </c>
      <c r="J476">
        <v>17.7</v>
      </c>
      <c r="K476" t="s">
        <v>1511</v>
      </c>
      <c r="L476">
        <v>0.91</v>
      </c>
      <c r="M476" t="s">
        <v>1518</v>
      </c>
      <c r="N476" s="13">
        <v>3137</v>
      </c>
      <c r="O476">
        <v>7</v>
      </c>
      <c r="P476" s="11">
        <f>Agridata[[#This Row],[Storage_Loss_%]]/100</f>
        <v>0.19829999999999998</v>
      </c>
      <c r="Q476" s="7">
        <v>19.829999999999998</v>
      </c>
      <c r="R476" s="13">
        <v>10543</v>
      </c>
      <c r="S476">
        <v>117</v>
      </c>
      <c r="T476" t="s">
        <v>1520</v>
      </c>
      <c r="U476" t="s">
        <v>1522</v>
      </c>
      <c r="V476" s="13">
        <v>694042</v>
      </c>
      <c r="W476" s="7">
        <f>(Agridata[[#This Row],[Profit_After_Storage_Loss]]/Agridata[[#This Row],[Total_Revenue]])*100</f>
        <v>78.970382764322267</v>
      </c>
      <c r="X476">
        <f>(1-Agridata[[#This Row],[Transport_Cost_NGN]]/(Agridata[[#This Row],[Input_Cost_NGN]]+Agridata[[#This Row],[Final_Profit_NGN]]))*100</f>
        <v>99.554773377236245</v>
      </c>
      <c r="Y476" s="13">
        <f>Agridata[[#This Row],[Final_Profit_NGN]]*Agridata[[#This Row],[Storage_Loss_%]]</f>
        <v>13762852.859999999</v>
      </c>
      <c r="Z476" s="13">
        <f>Agridata[[#This Row],[Final_Profit_NGN]] * (1-Agridata[[#This Row],[Storage_Loss_%]]/100)</f>
        <v>556413.47140000004</v>
      </c>
      <c r="AA476" s="13">
        <f>Agridata[[#This Row],[Final_Profit_NGN]]+Agridata[[#This Row],[Input_Cost_NGN]]</f>
        <v>704585</v>
      </c>
    </row>
    <row r="477" spans="1:27" x14ac:dyDescent="0.35">
      <c r="A477" t="s">
        <v>300</v>
      </c>
      <c r="B477" t="s">
        <v>1471</v>
      </c>
      <c r="C477" t="s">
        <v>1477</v>
      </c>
      <c r="D477">
        <v>2024</v>
      </c>
      <c r="E477" t="s">
        <v>1502</v>
      </c>
      <c r="F477" t="s">
        <v>1504</v>
      </c>
      <c r="G477">
        <v>2.5299999999999998</v>
      </c>
      <c r="H477">
        <v>16557</v>
      </c>
      <c r="I477">
        <v>12399</v>
      </c>
      <c r="J477">
        <v>39</v>
      </c>
      <c r="K477" t="s">
        <v>1512</v>
      </c>
      <c r="L477">
        <v>2.4900000000000002</v>
      </c>
      <c r="M477" t="s">
        <v>1517</v>
      </c>
      <c r="N477" s="13">
        <v>8621</v>
      </c>
      <c r="O477">
        <v>2</v>
      </c>
      <c r="P477" s="11">
        <f>Agridata[[#This Row],[Storage_Loss_%]]/100</f>
        <v>0.25109999999999999</v>
      </c>
      <c r="Q477" s="7">
        <v>25.11</v>
      </c>
      <c r="R477" s="13">
        <v>54695</v>
      </c>
      <c r="S477">
        <v>276</v>
      </c>
      <c r="T477" t="s">
        <v>1521</v>
      </c>
      <c r="U477" t="s">
        <v>1523</v>
      </c>
      <c r="V477" s="13">
        <v>3324587</v>
      </c>
      <c r="W477" s="7">
        <f>(Agridata[[#This Row],[Profit_After_Storage_Loss]]/Agridata[[#This Row],[Total_Revenue]])*100</f>
        <v>73.677876078409554</v>
      </c>
      <c r="X477">
        <f>(1-Agridata[[#This Row],[Transport_Cost_NGN]]/(Agridata[[#This Row],[Input_Cost_NGN]]+Agridata[[#This Row],[Final_Profit_NGN]]))*100</f>
        <v>99.74488663568178</v>
      </c>
      <c r="Y477" s="13">
        <f>Agridata[[#This Row],[Final_Profit_NGN]]*Agridata[[#This Row],[Storage_Loss_%]]</f>
        <v>83480379.569999993</v>
      </c>
      <c r="Z477" s="13">
        <f>Agridata[[#This Row],[Final_Profit_NGN]] * (1-Agridata[[#This Row],[Storage_Loss_%]]/100)</f>
        <v>2489783.2042999999</v>
      </c>
      <c r="AA477" s="13">
        <f>Agridata[[#This Row],[Final_Profit_NGN]]+Agridata[[#This Row],[Input_Cost_NGN]]</f>
        <v>3379282</v>
      </c>
    </row>
    <row r="478" spans="1:27" x14ac:dyDescent="0.35">
      <c r="A478" t="s">
        <v>435</v>
      </c>
      <c r="B478" t="s">
        <v>1469</v>
      </c>
      <c r="C478" t="s">
        <v>1480</v>
      </c>
      <c r="D478">
        <v>2021</v>
      </c>
      <c r="E478" t="s">
        <v>1501</v>
      </c>
      <c r="F478" t="s">
        <v>1509</v>
      </c>
      <c r="G478">
        <v>3.09</v>
      </c>
      <c r="H478">
        <v>45580</v>
      </c>
      <c r="I478">
        <v>37097</v>
      </c>
      <c r="J478">
        <v>41.1</v>
      </c>
      <c r="K478" t="s">
        <v>1512</v>
      </c>
      <c r="L478">
        <v>1.39</v>
      </c>
      <c r="M478" t="s">
        <v>1518</v>
      </c>
      <c r="N478" s="13">
        <v>8444</v>
      </c>
      <c r="O478">
        <v>1</v>
      </c>
      <c r="P478" s="11">
        <f>Agridata[[#This Row],[Storage_Loss_%]]/100</f>
        <v>0.18609999999999999</v>
      </c>
      <c r="Q478" s="7">
        <v>18.61</v>
      </c>
      <c r="R478" s="13">
        <v>104694</v>
      </c>
      <c r="S478">
        <v>321</v>
      </c>
      <c r="T478" t="s">
        <v>1521</v>
      </c>
      <c r="U478" t="s">
        <v>1523</v>
      </c>
      <c r="V478" s="13">
        <v>11675918</v>
      </c>
      <c r="W478" s="7">
        <f>(Agridata[[#This Row],[Profit_After_Storage_Loss]]/Agridata[[#This Row],[Total_Revenue]])*100</f>
        <v>80.666689134656181</v>
      </c>
      <c r="X478">
        <f>(1-Agridata[[#This Row],[Transport_Cost_NGN]]/(Agridata[[#This Row],[Input_Cost_NGN]]+Agridata[[#This Row],[Final_Profit_NGN]]))*100</f>
        <v>99.928322908860764</v>
      </c>
      <c r="Y478" s="13">
        <f>Agridata[[#This Row],[Final_Profit_NGN]]*Agridata[[#This Row],[Storage_Loss_%]]</f>
        <v>217288833.97999999</v>
      </c>
      <c r="Z478" s="13">
        <f>Agridata[[#This Row],[Final_Profit_NGN]] * (1-Agridata[[#This Row],[Storage_Loss_%]]/100)</f>
        <v>9503029.6602000017</v>
      </c>
      <c r="AA478" s="13">
        <f>Agridata[[#This Row],[Final_Profit_NGN]]+Agridata[[#This Row],[Input_Cost_NGN]]</f>
        <v>11780612</v>
      </c>
    </row>
    <row r="479" spans="1:27" x14ac:dyDescent="0.35">
      <c r="A479" t="s">
        <v>436</v>
      </c>
      <c r="B479" t="s">
        <v>1471</v>
      </c>
      <c r="C479" t="s">
        <v>1483</v>
      </c>
      <c r="D479">
        <v>2023</v>
      </c>
      <c r="E479" t="s">
        <v>1501</v>
      </c>
      <c r="F479" t="s">
        <v>1509</v>
      </c>
      <c r="G479">
        <v>0.84</v>
      </c>
      <c r="H479">
        <v>14100</v>
      </c>
      <c r="I479">
        <v>11322</v>
      </c>
      <c r="J479">
        <v>79.400000000000006</v>
      </c>
      <c r="K479" t="s">
        <v>1512</v>
      </c>
      <c r="L479">
        <v>1.96</v>
      </c>
      <c r="M479" t="s">
        <v>1518</v>
      </c>
      <c r="N479" s="13">
        <v>18033</v>
      </c>
      <c r="O479">
        <v>3</v>
      </c>
      <c r="P479" s="11">
        <f>Agridata[[#This Row],[Storage_Loss_%]]/100</f>
        <v>0.19699999999999998</v>
      </c>
      <c r="Q479" s="7">
        <v>19.7</v>
      </c>
      <c r="R479" s="13">
        <v>20524</v>
      </c>
      <c r="S479">
        <v>290</v>
      </c>
      <c r="T479" t="s">
        <v>1520</v>
      </c>
      <c r="U479" t="s">
        <v>1522</v>
      </c>
      <c r="V479" s="13">
        <v>3211990</v>
      </c>
      <c r="W479" s="7">
        <f>(Agridata[[#This Row],[Profit_After_Storage_Loss]]/Agridata[[#This Row],[Total_Revenue]])*100</f>
        <v>79.790156206593394</v>
      </c>
      <c r="X479">
        <f>(1-Agridata[[#This Row],[Transport_Cost_NGN]]/(Agridata[[#This Row],[Input_Cost_NGN]]+Agridata[[#This Row],[Final_Profit_NGN]]))*100</f>
        <v>99.442136986877699</v>
      </c>
      <c r="Y479" s="13">
        <f>Agridata[[#This Row],[Final_Profit_NGN]]*Agridata[[#This Row],[Storage_Loss_%]]</f>
        <v>63276203</v>
      </c>
      <c r="Z479" s="13">
        <f>Agridata[[#This Row],[Final_Profit_NGN]] * (1-Agridata[[#This Row],[Storage_Loss_%]]/100)</f>
        <v>2579227.9700000002</v>
      </c>
      <c r="AA479" s="13">
        <f>Agridata[[#This Row],[Final_Profit_NGN]]+Agridata[[#This Row],[Input_Cost_NGN]]</f>
        <v>3232514</v>
      </c>
    </row>
    <row r="480" spans="1:27" x14ac:dyDescent="0.35">
      <c r="A480" t="s">
        <v>437</v>
      </c>
      <c r="B480" t="s">
        <v>1469</v>
      </c>
      <c r="C480" t="s">
        <v>1474</v>
      </c>
      <c r="D480">
        <v>2023</v>
      </c>
      <c r="E480" t="s">
        <v>1501</v>
      </c>
      <c r="F480" t="s">
        <v>1509</v>
      </c>
      <c r="G480">
        <v>1.1499999999999999</v>
      </c>
      <c r="H480">
        <v>18094</v>
      </c>
      <c r="I480">
        <v>15146</v>
      </c>
      <c r="J480">
        <v>28.5</v>
      </c>
      <c r="K480" t="s">
        <v>1512</v>
      </c>
      <c r="L480">
        <v>1.62</v>
      </c>
      <c r="M480" t="s">
        <v>1518</v>
      </c>
      <c r="N480" s="13">
        <v>5462</v>
      </c>
      <c r="O480">
        <v>2</v>
      </c>
      <c r="P480" s="11">
        <f>Agridata[[#This Row],[Storage_Loss_%]]/100</f>
        <v>0.16289999999999999</v>
      </c>
      <c r="Q480" s="7">
        <v>16.29</v>
      </c>
      <c r="R480" s="13">
        <v>26233</v>
      </c>
      <c r="S480">
        <v>250</v>
      </c>
      <c r="T480" t="s">
        <v>1521</v>
      </c>
      <c r="U480" t="s">
        <v>1522</v>
      </c>
      <c r="V480" s="13">
        <v>3716940</v>
      </c>
      <c r="W480" s="7">
        <f>(Agridata[[#This Row],[Profit_After_Storage_Loss]]/Agridata[[#This Row],[Total_Revenue]])*100</f>
        <v>83.123341453894867</v>
      </c>
      <c r="X480">
        <f>(1-Agridata[[#This Row],[Transport_Cost_NGN]]/(Agridata[[#This Row],[Input_Cost_NGN]]+Agridata[[#This Row],[Final_Profit_NGN]]))*100</f>
        <v>99.854081016292866</v>
      </c>
      <c r="Y480" s="13">
        <f>Agridata[[#This Row],[Final_Profit_NGN]]*Agridata[[#This Row],[Storage_Loss_%]]</f>
        <v>60548952.599999994</v>
      </c>
      <c r="Z480" s="13">
        <f>Agridata[[#This Row],[Final_Profit_NGN]] * (1-Agridata[[#This Row],[Storage_Loss_%]]/100)</f>
        <v>3111450.4739999999</v>
      </c>
      <c r="AA480" s="13">
        <f>Agridata[[#This Row],[Final_Profit_NGN]]+Agridata[[#This Row],[Input_Cost_NGN]]</f>
        <v>3743173</v>
      </c>
    </row>
    <row r="481" spans="1:27" x14ac:dyDescent="0.35">
      <c r="A481" t="s">
        <v>148</v>
      </c>
      <c r="B481" t="s">
        <v>1469</v>
      </c>
      <c r="C481" t="s">
        <v>1481</v>
      </c>
      <c r="D481">
        <v>2024</v>
      </c>
      <c r="E481" t="s">
        <v>1501</v>
      </c>
      <c r="F481" t="s">
        <v>1504</v>
      </c>
      <c r="G481">
        <v>1.77</v>
      </c>
      <c r="H481">
        <v>18225</v>
      </c>
      <c r="I481">
        <v>14940</v>
      </c>
      <c r="J481">
        <v>34.799999999999997</v>
      </c>
      <c r="K481" t="s">
        <v>1513</v>
      </c>
      <c r="L481">
        <v>2.36</v>
      </c>
      <c r="M481" t="s">
        <v>1516</v>
      </c>
      <c r="N481" s="13">
        <v>1238</v>
      </c>
      <c r="O481">
        <v>5</v>
      </c>
      <c r="P481" s="11">
        <f>Agridata[[#This Row],[Storage_Loss_%]]/100</f>
        <v>0.1802</v>
      </c>
      <c r="Q481" s="7">
        <v>18.02</v>
      </c>
      <c r="R481" s="13">
        <v>19913</v>
      </c>
      <c r="S481">
        <v>218</v>
      </c>
      <c r="T481" t="s">
        <v>1520</v>
      </c>
      <c r="U481" t="s">
        <v>1522</v>
      </c>
      <c r="V481" s="13">
        <v>3203200</v>
      </c>
      <c r="W481" s="7">
        <f>(Agridata[[#This Row],[Profit_After_Storage_Loss]]/Agridata[[#This Row],[Total_Revenue]])*100</f>
        <v>81.473512098396796</v>
      </c>
      <c r="X481">
        <f>(1-Agridata[[#This Row],[Transport_Cost_NGN]]/(Agridata[[#This Row],[Input_Cost_NGN]]+Agridata[[#This Row],[Final_Profit_NGN]]))*100</f>
        <v>99.961589928742796</v>
      </c>
      <c r="Y481" s="13">
        <f>Agridata[[#This Row],[Final_Profit_NGN]]*Agridata[[#This Row],[Storage_Loss_%]]</f>
        <v>57721664</v>
      </c>
      <c r="Z481" s="13">
        <f>Agridata[[#This Row],[Final_Profit_NGN]] * (1-Agridata[[#This Row],[Storage_Loss_%]]/100)</f>
        <v>2625983.36</v>
      </c>
      <c r="AA481" s="13">
        <f>Agridata[[#This Row],[Final_Profit_NGN]]+Agridata[[#This Row],[Input_Cost_NGN]]</f>
        <v>3223113</v>
      </c>
    </row>
    <row r="482" spans="1:27" x14ac:dyDescent="0.35">
      <c r="A482" t="s">
        <v>112</v>
      </c>
      <c r="B482" t="s">
        <v>1473</v>
      </c>
      <c r="C482" t="s">
        <v>1497</v>
      </c>
      <c r="D482">
        <v>2024</v>
      </c>
      <c r="E482" t="s">
        <v>1502</v>
      </c>
      <c r="F482" t="s">
        <v>1506</v>
      </c>
      <c r="G482">
        <v>2.5499999999999998</v>
      </c>
      <c r="H482">
        <v>7099</v>
      </c>
      <c r="I482">
        <v>6199</v>
      </c>
      <c r="J482">
        <v>7.7</v>
      </c>
      <c r="K482" t="s">
        <v>1513</v>
      </c>
      <c r="L482">
        <v>1.01</v>
      </c>
      <c r="M482" t="s">
        <v>1517</v>
      </c>
      <c r="N482" s="13">
        <v>274</v>
      </c>
      <c r="O482">
        <v>7</v>
      </c>
      <c r="P482" s="11">
        <f>Agridata[[#This Row],[Storage_Loss_%]]/100</f>
        <v>0.12670000000000001</v>
      </c>
      <c r="Q482" s="7">
        <v>12.67</v>
      </c>
      <c r="R482" s="13">
        <v>46138</v>
      </c>
      <c r="S482">
        <v>305</v>
      </c>
      <c r="T482" t="s">
        <v>1520</v>
      </c>
      <c r="U482" t="s">
        <v>1523</v>
      </c>
      <c r="V482" s="13">
        <v>1825377</v>
      </c>
      <c r="W482" s="7">
        <f>(Agridata[[#This Row],[Profit_After_Storage_Loss]]/Agridata[[#This Row],[Total_Revenue]])*100</f>
        <v>85.177074941958779</v>
      </c>
      <c r="X482">
        <f>(1-Agridata[[#This Row],[Transport_Cost_NGN]]/(Agridata[[#This Row],[Input_Cost_NGN]]+Agridata[[#This Row],[Final_Profit_NGN]]))*100</f>
        <v>99.985359454773274</v>
      </c>
      <c r="Y482" s="13">
        <f>Agridata[[#This Row],[Final_Profit_NGN]]*Agridata[[#This Row],[Storage_Loss_%]]</f>
        <v>23127526.59</v>
      </c>
      <c r="Z482" s="13">
        <f>Agridata[[#This Row],[Final_Profit_NGN]] * (1-Agridata[[#This Row],[Storage_Loss_%]]/100)</f>
        <v>1594101.7341</v>
      </c>
      <c r="AA482" s="13">
        <f>Agridata[[#This Row],[Final_Profit_NGN]]+Agridata[[#This Row],[Input_Cost_NGN]]</f>
        <v>1871515</v>
      </c>
    </row>
    <row r="483" spans="1:27" x14ac:dyDescent="0.35">
      <c r="A483" t="s">
        <v>438</v>
      </c>
      <c r="B483" t="s">
        <v>1471</v>
      </c>
      <c r="C483" t="s">
        <v>1486</v>
      </c>
      <c r="D483">
        <v>2023</v>
      </c>
      <c r="E483" t="s">
        <v>1501</v>
      </c>
      <c r="F483" t="s">
        <v>1508</v>
      </c>
      <c r="G483">
        <v>0.56000000000000005</v>
      </c>
      <c r="H483">
        <v>1166</v>
      </c>
      <c r="I483">
        <v>988</v>
      </c>
      <c r="J483">
        <v>21.7</v>
      </c>
      <c r="K483" t="s">
        <v>1511</v>
      </c>
      <c r="L483">
        <v>0.91</v>
      </c>
      <c r="M483" t="s">
        <v>1516</v>
      </c>
      <c r="N483" s="13">
        <v>3093</v>
      </c>
      <c r="O483">
        <v>7</v>
      </c>
      <c r="P483" s="11">
        <f>Agridata[[#This Row],[Storage_Loss_%]]/100</f>
        <v>0.15190000000000001</v>
      </c>
      <c r="Q483" s="7">
        <v>15.19</v>
      </c>
      <c r="R483" s="13">
        <v>6735</v>
      </c>
      <c r="S483">
        <v>187</v>
      </c>
      <c r="T483" t="s">
        <v>1520</v>
      </c>
      <c r="U483" t="s">
        <v>1522</v>
      </c>
      <c r="V483" s="13">
        <v>173081</v>
      </c>
      <c r="W483" s="7">
        <f>(Agridata[[#This Row],[Profit_After_Storage_Loss]]/Agridata[[#This Row],[Total_Revenue]])*100</f>
        <v>81.633445355252036</v>
      </c>
      <c r="X483">
        <f>(1-Agridata[[#This Row],[Transport_Cost_NGN]]/(Agridata[[#This Row],[Input_Cost_NGN]]+Agridata[[#This Row],[Final_Profit_NGN]]))*100</f>
        <v>98.279908350758546</v>
      </c>
      <c r="Y483" s="13">
        <f>Agridata[[#This Row],[Final_Profit_NGN]]*Agridata[[#This Row],[Storage_Loss_%]]</f>
        <v>2629100.39</v>
      </c>
      <c r="Z483" s="13">
        <f>Agridata[[#This Row],[Final_Profit_NGN]] * (1-Agridata[[#This Row],[Storage_Loss_%]]/100)</f>
        <v>146789.99609999999</v>
      </c>
      <c r="AA483" s="13">
        <f>Agridata[[#This Row],[Final_Profit_NGN]]+Agridata[[#This Row],[Input_Cost_NGN]]</f>
        <v>179816</v>
      </c>
    </row>
    <row r="484" spans="1:27" x14ac:dyDescent="0.35">
      <c r="A484" t="s">
        <v>439</v>
      </c>
      <c r="B484" t="s">
        <v>1470</v>
      </c>
      <c r="C484" t="s">
        <v>1495</v>
      </c>
      <c r="D484">
        <v>2024</v>
      </c>
      <c r="E484" t="s">
        <v>1502</v>
      </c>
      <c r="F484" t="s">
        <v>1507</v>
      </c>
      <c r="G484">
        <v>1.1000000000000001</v>
      </c>
      <c r="H484">
        <v>1396</v>
      </c>
      <c r="I484">
        <v>1065</v>
      </c>
      <c r="J484">
        <v>73.099999999999994</v>
      </c>
      <c r="K484" t="s">
        <v>1512</v>
      </c>
      <c r="L484">
        <v>2.86</v>
      </c>
      <c r="M484" t="s">
        <v>1518</v>
      </c>
      <c r="N484" s="13">
        <v>16957</v>
      </c>
      <c r="O484">
        <v>14</v>
      </c>
      <c r="P484" s="11">
        <f>Agridata[[#This Row],[Storage_Loss_%]]/100</f>
        <v>0.23710000000000001</v>
      </c>
      <c r="Q484" s="7">
        <v>23.71</v>
      </c>
      <c r="R484" s="13">
        <v>23790</v>
      </c>
      <c r="S484">
        <v>310</v>
      </c>
      <c r="T484" t="s">
        <v>1520</v>
      </c>
      <c r="U484" t="s">
        <v>1522</v>
      </c>
      <c r="V484" s="13">
        <v>286102</v>
      </c>
      <c r="W484" s="7">
        <f>(Agridata[[#This Row],[Profit_After_Storage_Loss]]/Agridata[[#This Row],[Total_Revenue]])*100</f>
        <v>70.433317349270069</v>
      </c>
      <c r="X484">
        <f>(1-Agridata[[#This Row],[Transport_Cost_NGN]]/(Agridata[[#This Row],[Input_Cost_NGN]]+Agridata[[#This Row],[Final_Profit_NGN]]))*100</f>
        <v>94.528093658435836</v>
      </c>
      <c r="Y484" s="13">
        <f>Agridata[[#This Row],[Final_Profit_NGN]]*Agridata[[#This Row],[Storage_Loss_%]]</f>
        <v>6783478.4199999999</v>
      </c>
      <c r="Z484" s="13">
        <f>Agridata[[#This Row],[Final_Profit_NGN]] * (1-Agridata[[#This Row],[Storage_Loss_%]]/100)</f>
        <v>218267.21580000001</v>
      </c>
      <c r="AA484" s="13">
        <f>Agridata[[#This Row],[Final_Profit_NGN]]+Agridata[[#This Row],[Input_Cost_NGN]]</f>
        <v>309892</v>
      </c>
    </row>
    <row r="485" spans="1:27" x14ac:dyDescent="0.35">
      <c r="A485" t="s">
        <v>440</v>
      </c>
      <c r="B485" t="s">
        <v>1469</v>
      </c>
      <c r="C485" t="s">
        <v>1481</v>
      </c>
      <c r="D485">
        <v>2023</v>
      </c>
      <c r="E485" t="s">
        <v>1502</v>
      </c>
      <c r="F485" t="s">
        <v>1504</v>
      </c>
      <c r="G485">
        <v>2.98</v>
      </c>
      <c r="H485">
        <v>24842</v>
      </c>
      <c r="I485">
        <v>19637</v>
      </c>
      <c r="J485">
        <v>9.1999999999999993</v>
      </c>
      <c r="K485" t="s">
        <v>1511</v>
      </c>
      <c r="L485">
        <v>1.29</v>
      </c>
      <c r="M485" t="s">
        <v>1518</v>
      </c>
      <c r="N485" s="13">
        <v>1172</v>
      </c>
      <c r="O485">
        <v>2</v>
      </c>
      <c r="P485" s="11">
        <f>Agridata[[#This Row],[Storage_Loss_%]]/100</f>
        <v>0.20949999999999999</v>
      </c>
      <c r="Q485" s="7">
        <v>20.95</v>
      </c>
      <c r="R485" s="13">
        <v>70304</v>
      </c>
      <c r="S485">
        <v>287</v>
      </c>
      <c r="T485" t="s">
        <v>1520</v>
      </c>
      <c r="U485" t="s">
        <v>1523</v>
      </c>
      <c r="V485" s="13">
        <v>5507985</v>
      </c>
      <c r="W485" s="7">
        <f>(Agridata[[#This Row],[Profit_After_Storage_Loss]]/Agridata[[#This Row],[Total_Revenue]])*100</f>
        <v>78.053721176869828</v>
      </c>
      <c r="X485">
        <f>(1-Agridata[[#This Row],[Transport_Cost_NGN]]/(Agridata[[#This Row],[Input_Cost_NGN]]+Agridata[[#This Row],[Final_Profit_NGN]]))*100</f>
        <v>99.978989973448847</v>
      </c>
      <c r="Y485" s="13">
        <f>Agridata[[#This Row],[Final_Profit_NGN]]*Agridata[[#This Row],[Storage_Loss_%]]</f>
        <v>115392285.75</v>
      </c>
      <c r="Z485" s="13">
        <f>Agridata[[#This Row],[Final_Profit_NGN]] * (1-Agridata[[#This Row],[Storage_Loss_%]]/100)</f>
        <v>4354062.1425000001</v>
      </c>
      <c r="AA485" s="13">
        <f>Agridata[[#This Row],[Final_Profit_NGN]]+Agridata[[#This Row],[Input_Cost_NGN]]</f>
        <v>5578289</v>
      </c>
    </row>
    <row r="486" spans="1:27" x14ac:dyDescent="0.35">
      <c r="A486" t="s">
        <v>441</v>
      </c>
      <c r="B486" t="s">
        <v>1473</v>
      </c>
      <c r="C486" t="s">
        <v>1497</v>
      </c>
      <c r="D486">
        <v>2025</v>
      </c>
      <c r="E486" t="s">
        <v>1502</v>
      </c>
      <c r="F486" t="s">
        <v>1509</v>
      </c>
      <c r="G486">
        <v>0.93</v>
      </c>
      <c r="H486">
        <v>13230</v>
      </c>
      <c r="I486">
        <v>10524</v>
      </c>
      <c r="J486">
        <v>25.6</v>
      </c>
      <c r="K486" t="s">
        <v>1513</v>
      </c>
      <c r="L486">
        <v>1.31</v>
      </c>
      <c r="M486" t="s">
        <v>1516</v>
      </c>
      <c r="N486" s="13">
        <v>887</v>
      </c>
      <c r="O486">
        <v>3</v>
      </c>
      <c r="P486" s="11">
        <f>Agridata[[#This Row],[Storage_Loss_%]]/100</f>
        <v>0.20449999999999999</v>
      </c>
      <c r="Q486" s="7">
        <v>20.45</v>
      </c>
      <c r="R486" s="13">
        <v>15442</v>
      </c>
      <c r="S486">
        <v>341</v>
      </c>
      <c r="T486" t="s">
        <v>1520</v>
      </c>
      <c r="U486" t="s">
        <v>1522</v>
      </c>
      <c r="V486" s="13">
        <v>3536469</v>
      </c>
      <c r="W486" s="7">
        <f>(Agridata[[#This Row],[Profit_After_Storage_Loss]]/Agridata[[#This Row],[Total_Revenue]])*100</f>
        <v>79.204154876065303</v>
      </c>
      <c r="X486">
        <f>(1-Agridata[[#This Row],[Transport_Cost_NGN]]/(Agridata[[#This Row],[Input_Cost_NGN]]+Agridata[[#This Row],[Final_Profit_NGN]]))*100</f>
        <v>99.97502752743523</v>
      </c>
      <c r="Y486" s="13">
        <f>Agridata[[#This Row],[Final_Profit_NGN]]*Agridata[[#This Row],[Storage_Loss_%]]</f>
        <v>72320791.049999997</v>
      </c>
      <c r="Z486" s="13">
        <f>Agridata[[#This Row],[Final_Profit_NGN]] * (1-Agridata[[#This Row],[Storage_Loss_%]]/100)</f>
        <v>2813261.0894999998</v>
      </c>
      <c r="AA486" s="13">
        <f>Agridata[[#This Row],[Final_Profit_NGN]]+Agridata[[#This Row],[Input_Cost_NGN]]</f>
        <v>3551911</v>
      </c>
    </row>
    <row r="487" spans="1:27" x14ac:dyDescent="0.35">
      <c r="A487" t="s">
        <v>31</v>
      </c>
      <c r="B487" t="s">
        <v>1471</v>
      </c>
      <c r="C487" t="s">
        <v>1500</v>
      </c>
      <c r="D487">
        <v>2022</v>
      </c>
      <c r="E487" t="s">
        <v>1502</v>
      </c>
      <c r="F487" t="s">
        <v>1504</v>
      </c>
      <c r="G487">
        <v>1.08</v>
      </c>
      <c r="H487">
        <v>7636</v>
      </c>
      <c r="I487">
        <v>6117</v>
      </c>
      <c r="J487">
        <v>3.8</v>
      </c>
      <c r="K487" t="s">
        <v>1513</v>
      </c>
      <c r="L487">
        <v>0.5</v>
      </c>
      <c r="M487" t="s">
        <v>1516</v>
      </c>
      <c r="N487" s="13">
        <v>200</v>
      </c>
      <c r="O487">
        <v>3</v>
      </c>
      <c r="P487" s="11">
        <f>Agridata[[#This Row],[Storage_Loss_%]]/100</f>
        <v>0.19879999999999998</v>
      </c>
      <c r="Q487" s="7">
        <v>19.88</v>
      </c>
      <c r="R487" s="13">
        <v>16690</v>
      </c>
      <c r="S487">
        <v>236</v>
      </c>
      <c r="T487" t="s">
        <v>1521</v>
      </c>
      <c r="U487" t="s">
        <v>1522</v>
      </c>
      <c r="V487" s="13">
        <v>1412286</v>
      </c>
      <c r="W487" s="7">
        <f>(Agridata[[#This Row],[Profit_After_Storage_Loss]]/Agridata[[#This Row],[Total_Revenue]])*100</f>
        <v>79.184223052031669</v>
      </c>
      <c r="X487">
        <f>(1-Agridata[[#This Row],[Transport_Cost_NGN]]/(Agridata[[#This Row],[Input_Cost_NGN]]+Agridata[[#This Row],[Final_Profit_NGN]]))*100</f>
        <v>99.98600396367749</v>
      </c>
      <c r="Y487" s="13">
        <f>Agridata[[#This Row],[Final_Profit_NGN]]*Agridata[[#This Row],[Storage_Loss_%]]</f>
        <v>28076245.68</v>
      </c>
      <c r="Z487" s="13">
        <f>Agridata[[#This Row],[Final_Profit_NGN]] * (1-Agridata[[#This Row],[Storage_Loss_%]]/100)</f>
        <v>1131523.5432</v>
      </c>
      <c r="AA487" s="13">
        <f>Agridata[[#This Row],[Final_Profit_NGN]]+Agridata[[#This Row],[Input_Cost_NGN]]</f>
        <v>1428976</v>
      </c>
    </row>
    <row r="488" spans="1:27" x14ac:dyDescent="0.35">
      <c r="A488" t="s">
        <v>442</v>
      </c>
      <c r="B488" t="s">
        <v>1471</v>
      </c>
      <c r="C488" t="s">
        <v>1477</v>
      </c>
      <c r="D488">
        <v>2021</v>
      </c>
      <c r="E488" t="s">
        <v>1502</v>
      </c>
      <c r="F488" t="s">
        <v>1504</v>
      </c>
      <c r="G488">
        <v>3.04</v>
      </c>
      <c r="H488">
        <v>18218</v>
      </c>
      <c r="I488">
        <v>13794</v>
      </c>
      <c r="J488">
        <v>25.1</v>
      </c>
      <c r="K488" t="s">
        <v>1512</v>
      </c>
      <c r="L488">
        <v>1.66</v>
      </c>
      <c r="M488" t="s">
        <v>1517</v>
      </c>
      <c r="N488" s="13">
        <v>5717</v>
      </c>
      <c r="O488">
        <v>3</v>
      </c>
      <c r="P488" s="11">
        <f>Agridata[[#This Row],[Storage_Loss_%]]/100</f>
        <v>0.24280000000000002</v>
      </c>
      <c r="Q488" s="7">
        <v>24.28</v>
      </c>
      <c r="R488" s="13">
        <v>61213</v>
      </c>
      <c r="S488">
        <v>259</v>
      </c>
      <c r="T488" t="s">
        <v>1520</v>
      </c>
      <c r="U488" t="s">
        <v>1523</v>
      </c>
      <c r="V488" s="13">
        <v>3469990</v>
      </c>
      <c r="W488" s="7">
        <f>(Agridata[[#This Row],[Profit_After_Storage_Loss]]/Agridata[[#This Row],[Total_Revenue]])*100</f>
        <v>74.407402463126587</v>
      </c>
      <c r="X488">
        <f>(1-Agridata[[#This Row],[Transport_Cost_NGN]]/(Agridata[[#This Row],[Input_Cost_NGN]]+Agridata[[#This Row],[Final_Profit_NGN]]))*100</f>
        <v>99.838100500027892</v>
      </c>
      <c r="Y488" s="13">
        <f>Agridata[[#This Row],[Final_Profit_NGN]]*Agridata[[#This Row],[Storage_Loss_%]]</f>
        <v>84251357.200000003</v>
      </c>
      <c r="Z488" s="13">
        <f>Agridata[[#This Row],[Final_Profit_NGN]] * (1-Agridata[[#This Row],[Storage_Loss_%]]/100)</f>
        <v>2627476.4279999998</v>
      </c>
      <c r="AA488" s="13">
        <f>Agridata[[#This Row],[Final_Profit_NGN]]+Agridata[[#This Row],[Input_Cost_NGN]]</f>
        <v>3531203</v>
      </c>
    </row>
    <row r="489" spans="1:27" x14ac:dyDescent="0.35">
      <c r="A489" t="s">
        <v>443</v>
      </c>
      <c r="B489" t="s">
        <v>1469</v>
      </c>
      <c r="C489" t="s">
        <v>1480</v>
      </c>
      <c r="D489">
        <v>2025</v>
      </c>
      <c r="E489" t="s">
        <v>1502</v>
      </c>
      <c r="F489" t="s">
        <v>1504</v>
      </c>
      <c r="G489">
        <v>0.93</v>
      </c>
      <c r="H489">
        <v>10002</v>
      </c>
      <c r="I489">
        <v>7759</v>
      </c>
      <c r="J489">
        <v>68</v>
      </c>
      <c r="K489" t="s">
        <v>1511</v>
      </c>
      <c r="L489">
        <v>3.24</v>
      </c>
      <c r="M489" t="s">
        <v>1516</v>
      </c>
      <c r="N489" s="13">
        <v>7926</v>
      </c>
      <c r="O489">
        <v>3</v>
      </c>
      <c r="P489" s="11">
        <f>Agridata[[#This Row],[Storage_Loss_%]]/100</f>
        <v>0.22420000000000001</v>
      </c>
      <c r="Q489" s="7">
        <v>22.42</v>
      </c>
      <c r="R489" s="13">
        <v>11974</v>
      </c>
      <c r="S489">
        <v>371</v>
      </c>
      <c r="T489" t="s">
        <v>1520</v>
      </c>
      <c r="U489" t="s">
        <v>1522</v>
      </c>
      <c r="V489" s="13">
        <v>2829904</v>
      </c>
      <c r="W489" s="7">
        <f>(Agridata[[#This Row],[Profit_After_Storage_Loss]]/Agridata[[#This Row],[Total_Revenue]])*100</f>
        <v>77.253123575325901</v>
      </c>
      <c r="X489">
        <f>(1-Agridata[[#This Row],[Transport_Cost_NGN]]/(Agridata[[#This Row],[Input_Cost_NGN]]+Agridata[[#This Row],[Final_Profit_NGN]]))*100</f>
        <v>99.721099920545498</v>
      </c>
      <c r="Y489" s="13">
        <f>Agridata[[#This Row],[Final_Profit_NGN]]*Agridata[[#This Row],[Storage_Loss_%]]</f>
        <v>63446447.680000007</v>
      </c>
      <c r="Z489" s="13">
        <f>Agridata[[#This Row],[Final_Profit_NGN]] * (1-Agridata[[#This Row],[Storage_Loss_%]]/100)</f>
        <v>2195439.5232000002</v>
      </c>
      <c r="AA489" s="13">
        <f>Agridata[[#This Row],[Final_Profit_NGN]]+Agridata[[#This Row],[Input_Cost_NGN]]</f>
        <v>2841878</v>
      </c>
    </row>
    <row r="490" spans="1:27" x14ac:dyDescent="0.35">
      <c r="A490" t="s">
        <v>444</v>
      </c>
      <c r="B490" t="s">
        <v>1469</v>
      </c>
      <c r="C490" t="s">
        <v>1480</v>
      </c>
      <c r="D490">
        <v>2022</v>
      </c>
      <c r="E490" t="s">
        <v>1502</v>
      </c>
      <c r="F490" t="s">
        <v>1510</v>
      </c>
      <c r="G490">
        <v>1.17</v>
      </c>
      <c r="H490">
        <v>19500</v>
      </c>
      <c r="I490">
        <v>13831</v>
      </c>
      <c r="J490">
        <v>15.1</v>
      </c>
      <c r="K490" t="s">
        <v>1512</v>
      </c>
      <c r="L490">
        <v>0.68</v>
      </c>
      <c r="M490" t="s">
        <v>1516</v>
      </c>
      <c r="N490" s="13">
        <v>3490</v>
      </c>
      <c r="O490">
        <v>1</v>
      </c>
      <c r="P490" s="11">
        <f>Agridata[[#This Row],[Storage_Loss_%]]/100</f>
        <v>0.29070000000000001</v>
      </c>
      <c r="Q490" s="7">
        <v>29.07</v>
      </c>
      <c r="R490" s="13">
        <v>35420</v>
      </c>
      <c r="S490">
        <v>356</v>
      </c>
      <c r="T490" t="s">
        <v>1520</v>
      </c>
      <c r="U490" t="s">
        <v>1523</v>
      </c>
      <c r="V490" s="13">
        <v>4835688</v>
      </c>
      <c r="W490" s="7">
        <f>(Agridata[[#This Row],[Profit_After_Storage_Loss]]/Agridata[[#This Row],[Total_Revenue]])*100</f>
        <v>70.414236317486711</v>
      </c>
      <c r="X490">
        <f>(1-Agridata[[#This Row],[Transport_Cost_NGN]]/(Agridata[[#This Row],[Input_Cost_NGN]]+Agridata[[#This Row],[Final_Profit_NGN]]))*100</f>
        <v>99.92835305642987</v>
      </c>
      <c r="Y490" s="13">
        <f>Agridata[[#This Row],[Final_Profit_NGN]]*Agridata[[#This Row],[Storage_Loss_%]]</f>
        <v>140573450.16</v>
      </c>
      <c r="Z490" s="13">
        <f>Agridata[[#This Row],[Final_Profit_NGN]] * (1-Agridata[[#This Row],[Storage_Loss_%]]/100)</f>
        <v>3429953.4984000004</v>
      </c>
      <c r="AA490" s="13">
        <f>Agridata[[#This Row],[Final_Profit_NGN]]+Agridata[[#This Row],[Input_Cost_NGN]]</f>
        <v>4871108</v>
      </c>
    </row>
    <row r="491" spans="1:27" x14ac:dyDescent="0.35">
      <c r="A491" t="s">
        <v>445</v>
      </c>
      <c r="B491" t="s">
        <v>1470</v>
      </c>
      <c r="C491" t="s">
        <v>1476</v>
      </c>
      <c r="D491">
        <v>2024</v>
      </c>
      <c r="E491" t="s">
        <v>1502</v>
      </c>
      <c r="F491" t="s">
        <v>1509</v>
      </c>
      <c r="G491">
        <v>2.34</v>
      </c>
      <c r="H491">
        <v>20098</v>
      </c>
      <c r="I491">
        <v>16158</v>
      </c>
      <c r="J491">
        <v>43.2</v>
      </c>
      <c r="K491" t="s">
        <v>1511</v>
      </c>
      <c r="L491">
        <v>2.57</v>
      </c>
      <c r="M491" t="s">
        <v>1516</v>
      </c>
      <c r="N491" s="13">
        <v>5886</v>
      </c>
      <c r="O491">
        <v>2</v>
      </c>
      <c r="P491" s="11">
        <f>Agridata[[#This Row],[Storage_Loss_%]]/100</f>
        <v>0.19600000000000001</v>
      </c>
      <c r="Q491" s="7">
        <v>19.600000000000001</v>
      </c>
      <c r="R491" s="13">
        <v>60425</v>
      </c>
      <c r="S491">
        <v>342</v>
      </c>
      <c r="T491" t="s">
        <v>1520</v>
      </c>
      <c r="U491" t="s">
        <v>1523</v>
      </c>
      <c r="V491" s="13">
        <v>5404465</v>
      </c>
      <c r="W491" s="7">
        <f>(Agridata[[#This Row],[Profit_After_Storage_Loss]]/Agridata[[#This Row],[Total_Revenue]])*100</f>
        <v>79.511021447824206</v>
      </c>
      <c r="X491">
        <f>(1-Agridata[[#This Row],[Transport_Cost_NGN]]/(Agridata[[#This Row],[Input_Cost_NGN]]+Agridata[[#This Row],[Final_Profit_NGN]]))*100</f>
        <v>99.892294263928463</v>
      </c>
      <c r="Y491" s="13">
        <f>Agridata[[#This Row],[Final_Profit_NGN]]*Agridata[[#This Row],[Storage_Loss_%]]</f>
        <v>105927514.00000001</v>
      </c>
      <c r="Z491" s="13">
        <f>Agridata[[#This Row],[Final_Profit_NGN]] * (1-Agridata[[#This Row],[Storage_Loss_%]]/100)</f>
        <v>4345189.8600000003</v>
      </c>
      <c r="AA491" s="13">
        <f>Agridata[[#This Row],[Final_Profit_NGN]]+Agridata[[#This Row],[Input_Cost_NGN]]</f>
        <v>5464890</v>
      </c>
    </row>
    <row r="492" spans="1:27" x14ac:dyDescent="0.35">
      <c r="A492" t="s">
        <v>446</v>
      </c>
      <c r="B492" t="s">
        <v>1473</v>
      </c>
      <c r="C492" t="s">
        <v>1493</v>
      </c>
      <c r="D492">
        <v>2024</v>
      </c>
      <c r="E492" t="s">
        <v>1502</v>
      </c>
      <c r="F492" t="s">
        <v>1503</v>
      </c>
      <c r="G492">
        <v>2.2400000000000002</v>
      </c>
      <c r="H492">
        <v>21461</v>
      </c>
      <c r="I492">
        <v>18061</v>
      </c>
      <c r="J492">
        <v>4.7</v>
      </c>
      <c r="K492" t="s">
        <v>1513</v>
      </c>
      <c r="L492">
        <v>1.17</v>
      </c>
      <c r="M492" t="s">
        <v>1516</v>
      </c>
      <c r="N492" s="13">
        <v>204</v>
      </c>
      <c r="O492">
        <v>7</v>
      </c>
      <c r="P492" s="11">
        <f>Agridata[[#This Row],[Storage_Loss_%]]/100</f>
        <v>0.15839999999999999</v>
      </c>
      <c r="Q492" s="7">
        <v>15.84</v>
      </c>
      <c r="R492" s="13">
        <v>20800</v>
      </c>
      <c r="S492">
        <v>331</v>
      </c>
      <c r="T492" t="s">
        <v>1520</v>
      </c>
      <c r="U492" t="s">
        <v>1523</v>
      </c>
      <c r="V492" s="13">
        <v>5897406</v>
      </c>
      <c r="W492" s="7">
        <f>(Agridata[[#This Row],[Profit_After_Storage_Loss]]/Agridata[[#This Row],[Total_Revenue]])*100</f>
        <v>83.864213067270725</v>
      </c>
      <c r="X492">
        <f>(1-Agridata[[#This Row],[Transport_Cost_NGN]]/(Agridata[[#This Row],[Input_Cost_NGN]]+Agridata[[#This Row],[Final_Profit_NGN]]))*100</f>
        <v>99.996553009476187</v>
      </c>
      <c r="Y492" s="13">
        <f>Agridata[[#This Row],[Final_Profit_NGN]]*Agridata[[#This Row],[Storage_Loss_%]]</f>
        <v>93414911.040000007</v>
      </c>
      <c r="Z492" s="13">
        <f>Agridata[[#This Row],[Final_Profit_NGN]] * (1-Agridata[[#This Row],[Storage_Loss_%]]/100)</f>
        <v>4963256.8896000003</v>
      </c>
      <c r="AA492" s="13">
        <f>Agridata[[#This Row],[Final_Profit_NGN]]+Agridata[[#This Row],[Input_Cost_NGN]]</f>
        <v>5918206</v>
      </c>
    </row>
    <row r="493" spans="1:27" x14ac:dyDescent="0.35">
      <c r="A493" t="s">
        <v>255</v>
      </c>
      <c r="B493" t="s">
        <v>1473</v>
      </c>
      <c r="C493" t="s">
        <v>1494</v>
      </c>
      <c r="D493">
        <v>2024</v>
      </c>
      <c r="E493" t="s">
        <v>1501</v>
      </c>
      <c r="F493" t="s">
        <v>1503</v>
      </c>
      <c r="G493">
        <v>0.47</v>
      </c>
      <c r="H493">
        <v>4550</v>
      </c>
      <c r="I493">
        <v>3564</v>
      </c>
      <c r="J493">
        <v>48.6</v>
      </c>
      <c r="K493" t="s">
        <v>1515</v>
      </c>
      <c r="L493">
        <v>1.5</v>
      </c>
      <c r="M493" t="s">
        <v>1516</v>
      </c>
      <c r="N493" s="13">
        <v>9761</v>
      </c>
      <c r="O493">
        <v>14</v>
      </c>
      <c r="P493" s="11">
        <f>Agridata[[#This Row],[Storage_Loss_%]]/100</f>
        <v>0.21660000000000001</v>
      </c>
      <c r="Q493" s="7">
        <v>21.66</v>
      </c>
      <c r="R493" s="13">
        <v>8611</v>
      </c>
      <c r="S493">
        <v>359</v>
      </c>
      <c r="T493" t="s">
        <v>1520</v>
      </c>
      <c r="U493" t="s">
        <v>1522</v>
      </c>
      <c r="V493" s="13">
        <v>1248310</v>
      </c>
      <c r="W493" s="7">
        <f>(Agridata[[#This Row],[Profit_After_Storage_Loss]]/Agridata[[#This Row],[Total_Revenue]])*100</f>
        <v>77.803302991993931</v>
      </c>
      <c r="X493">
        <f>(1-Agridata[[#This Row],[Transport_Cost_NGN]]/(Agridata[[#This Row],[Input_Cost_NGN]]+Agridata[[#This Row],[Final_Profit_NGN]]))*100</f>
        <v>99.223419769420673</v>
      </c>
      <c r="Y493" s="13">
        <f>Agridata[[#This Row],[Final_Profit_NGN]]*Agridata[[#This Row],[Storage_Loss_%]]</f>
        <v>27038394.600000001</v>
      </c>
      <c r="Z493" s="13">
        <f>Agridata[[#This Row],[Final_Profit_NGN]] * (1-Agridata[[#This Row],[Storage_Loss_%]]/100)</f>
        <v>977926.054</v>
      </c>
      <c r="AA493" s="13">
        <f>Agridata[[#This Row],[Final_Profit_NGN]]+Agridata[[#This Row],[Input_Cost_NGN]]</f>
        <v>1256921</v>
      </c>
    </row>
    <row r="494" spans="1:27" x14ac:dyDescent="0.35">
      <c r="A494" t="s">
        <v>447</v>
      </c>
      <c r="B494" t="s">
        <v>1469</v>
      </c>
      <c r="C494" t="s">
        <v>1474</v>
      </c>
      <c r="D494">
        <v>2021</v>
      </c>
      <c r="E494" t="s">
        <v>1502</v>
      </c>
      <c r="F494" t="s">
        <v>1509</v>
      </c>
      <c r="G494">
        <v>1.67</v>
      </c>
      <c r="H494">
        <v>20310</v>
      </c>
      <c r="I494">
        <v>16213</v>
      </c>
      <c r="J494">
        <v>10.7</v>
      </c>
      <c r="K494" t="s">
        <v>1512</v>
      </c>
      <c r="L494">
        <v>0.72</v>
      </c>
      <c r="M494" t="s">
        <v>1517</v>
      </c>
      <c r="N494" s="13">
        <v>2407</v>
      </c>
      <c r="O494">
        <v>2</v>
      </c>
      <c r="P494" s="11">
        <f>Agridata[[#This Row],[Storage_Loss_%]]/100</f>
        <v>0.20170000000000002</v>
      </c>
      <c r="Q494" s="7">
        <v>20.170000000000002</v>
      </c>
      <c r="R494" s="13">
        <v>26274</v>
      </c>
      <c r="S494">
        <v>293</v>
      </c>
      <c r="T494" t="s">
        <v>1520</v>
      </c>
      <c r="U494" t="s">
        <v>1522</v>
      </c>
      <c r="V494" s="13">
        <v>4674224</v>
      </c>
      <c r="W494" s="7">
        <f>(Agridata[[#This Row],[Profit_After_Storage_Loss]]/Agridata[[#This Row],[Total_Revenue]])*100</f>
        <v>79.383780595162463</v>
      </c>
      <c r="X494">
        <f>(1-Agridata[[#This Row],[Transport_Cost_NGN]]/(Agridata[[#This Row],[Input_Cost_NGN]]+Agridata[[#This Row],[Final_Profit_NGN]]))*100</f>
        <v>99.948792659841573</v>
      </c>
      <c r="Y494" s="13">
        <f>Agridata[[#This Row],[Final_Profit_NGN]]*Agridata[[#This Row],[Storage_Loss_%]]</f>
        <v>94279098.080000013</v>
      </c>
      <c r="Z494" s="13">
        <f>Agridata[[#This Row],[Final_Profit_NGN]] * (1-Agridata[[#This Row],[Storage_Loss_%]]/100)</f>
        <v>3731433.0192</v>
      </c>
      <c r="AA494" s="13">
        <f>Agridata[[#This Row],[Final_Profit_NGN]]+Agridata[[#This Row],[Input_Cost_NGN]]</f>
        <v>4700498</v>
      </c>
    </row>
    <row r="495" spans="1:27" x14ac:dyDescent="0.35">
      <c r="A495" t="s">
        <v>50</v>
      </c>
      <c r="B495" t="s">
        <v>1472</v>
      </c>
      <c r="C495" t="s">
        <v>1478</v>
      </c>
      <c r="D495">
        <v>2024</v>
      </c>
      <c r="E495" t="s">
        <v>1501</v>
      </c>
      <c r="F495" t="s">
        <v>1505</v>
      </c>
      <c r="G495">
        <v>0.9</v>
      </c>
      <c r="H495">
        <v>14215</v>
      </c>
      <c r="I495">
        <v>10467</v>
      </c>
      <c r="J495">
        <v>20.2</v>
      </c>
      <c r="K495" t="s">
        <v>1511</v>
      </c>
      <c r="L495">
        <v>1.61</v>
      </c>
      <c r="M495" t="s">
        <v>1516</v>
      </c>
      <c r="N495" s="13">
        <v>3173</v>
      </c>
      <c r="O495">
        <v>14</v>
      </c>
      <c r="P495" s="11">
        <f>Agridata[[#This Row],[Storage_Loss_%]]/100</f>
        <v>0.2636</v>
      </c>
      <c r="Q495" s="7">
        <v>26.36</v>
      </c>
      <c r="R495" s="13">
        <v>8830</v>
      </c>
      <c r="S495">
        <v>114</v>
      </c>
      <c r="T495" t="s">
        <v>1520</v>
      </c>
      <c r="U495" t="s">
        <v>1522</v>
      </c>
      <c r="V495" s="13">
        <v>1169303</v>
      </c>
      <c r="W495" s="7">
        <f>(Agridata[[#This Row],[Profit_After_Storage_Loss]]/Agridata[[#This Row],[Total_Revenue]])*100</f>
        <v>73.088074877793929</v>
      </c>
      <c r="X495">
        <f>(1-Agridata[[#This Row],[Transport_Cost_NGN]]/(Agridata[[#This Row],[Input_Cost_NGN]]+Agridata[[#This Row],[Final_Profit_NGN]]))*100</f>
        <v>99.730675568887378</v>
      </c>
      <c r="Y495" s="13">
        <f>Agridata[[#This Row],[Final_Profit_NGN]]*Agridata[[#This Row],[Storage_Loss_%]]</f>
        <v>30822827.079999998</v>
      </c>
      <c r="Z495" s="13">
        <f>Agridata[[#This Row],[Final_Profit_NGN]] * (1-Agridata[[#This Row],[Storage_Loss_%]]/100)</f>
        <v>861074.72919999994</v>
      </c>
      <c r="AA495" s="13">
        <f>Agridata[[#This Row],[Final_Profit_NGN]]+Agridata[[#This Row],[Input_Cost_NGN]]</f>
        <v>1178133</v>
      </c>
    </row>
    <row r="496" spans="1:27" x14ac:dyDescent="0.35">
      <c r="A496" t="s">
        <v>448</v>
      </c>
      <c r="B496" t="s">
        <v>1470</v>
      </c>
      <c r="C496" t="s">
        <v>1495</v>
      </c>
      <c r="D496">
        <v>2021</v>
      </c>
      <c r="E496" t="s">
        <v>1501</v>
      </c>
      <c r="F496" t="s">
        <v>1506</v>
      </c>
      <c r="G496">
        <v>0.98</v>
      </c>
      <c r="H496">
        <v>3438</v>
      </c>
      <c r="I496">
        <v>2979</v>
      </c>
      <c r="J496">
        <v>34.6</v>
      </c>
      <c r="K496" t="s">
        <v>1512</v>
      </c>
      <c r="L496">
        <v>1.0900000000000001</v>
      </c>
      <c r="M496" t="s">
        <v>1517</v>
      </c>
      <c r="N496" s="13">
        <v>9787</v>
      </c>
      <c r="O496">
        <v>7</v>
      </c>
      <c r="P496" s="11">
        <f>Agridata[[#This Row],[Storage_Loss_%]]/100</f>
        <v>0.13350000000000001</v>
      </c>
      <c r="Q496" s="7">
        <v>13.35</v>
      </c>
      <c r="R496" s="13">
        <v>18191</v>
      </c>
      <c r="S496">
        <v>296</v>
      </c>
      <c r="T496" t="s">
        <v>1520</v>
      </c>
      <c r="U496" t="s">
        <v>1522</v>
      </c>
      <c r="V496" s="13">
        <v>844989</v>
      </c>
      <c r="W496" s="7">
        <f>(Agridata[[#This Row],[Profit_After_Storage_Loss]]/Agridata[[#This Row],[Total_Revenue]])*100</f>
        <v>84.823903299427712</v>
      </c>
      <c r="X496">
        <f>(1-Agridata[[#This Row],[Transport_Cost_NGN]]/(Agridata[[#This Row],[Input_Cost_NGN]]+Agridata[[#This Row],[Final_Profit_NGN]]))*100</f>
        <v>98.866169281030608</v>
      </c>
      <c r="Y496" s="13">
        <f>Agridata[[#This Row],[Final_Profit_NGN]]*Agridata[[#This Row],[Storage_Loss_%]]</f>
        <v>11280603.15</v>
      </c>
      <c r="Z496" s="13">
        <f>Agridata[[#This Row],[Final_Profit_NGN]] * (1-Agridata[[#This Row],[Storage_Loss_%]]/100)</f>
        <v>732182.96850000008</v>
      </c>
      <c r="AA496" s="13">
        <f>Agridata[[#This Row],[Final_Profit_NGN]]+Agridata[[#This Row],[Input_Cost_NGN]]</f>
        <v>863180</v>
      </c>
    </row>
    <row r="497" spans="1:27" x14ac:dyDescent="0.35">
      <c r="A497" t="s">
        <v>449</v>
      </c>
      <c r="B497" t="s">
        <v>1469</v>
      </c>
      <c r="C497" t="s">
        <v>1498</v>
      </c>
      <c r="D497">
        <v>2021</v>
      </c>
      <c r="E497" t="s">
        <v>1501</v>
      </c>
      <c r="F497" t="s">
        <v>1503</v>
      </c>
      <c r="G497">
        <v>0.69</v>
      </c>
      <c r="H497">
        <v>7760</v>
      </c>
      <c r="I497">
        <v>6691</v>
      </c>
      <c r="J497">
        <v>4.8</v>
      </c>
      <c r="K497" t="s">
        <v>1511</v>
      </c>
      <c r="L497">
        <v>1.57</v>
      </c>
      <c r="M497" t="s">
        <v>1516</v>
      </c>
      <c r="N497" s="13">
        <v>599</v>
      </c>
      <c r="O497">
        <v>7</v>
      </c>
      <c r="P497" s="11">
        <f>Agridata[[#This Row],[Storage_Loss_%]]/100</f>
        <v>0.13769999999999999</v>
      </c>
      <c r="Q497" s="7">
        <v>13.77</v>
      </c>
      <c r="R497" s="13">
        <v>7643</v>
      </c>
      <c r="S497">
        <v>306</v>
      </c>
      <c r="T497" t="s">
        <v>1520</v>
      </c>
      <c r="U497" t="s">
        <v>1522</v>
      </c>
      <c r="V497" s="13">
        <v>2018730</v>
      </c>
      <c r="W497" s="7">
        <f>(Agridata[[#This Row],[Profit_After_Storage_Loss]]/Agridata[[#This Row],[Total_Revenue]])*100</f>
        <v>85.904760821428255</v>
      </c>
      <c r="X497">
        <f>(1-Agridata[[#This Row],[Transport_Cost_NGN]]/(Agridata[[#This Row],[Input_Cost_NGN]]+Agridata[[#This Row],[Final_Profit_NGN]]))*100</f>
        <v>99.97043979563486</v>
      </c>
      <c r="Y497" s="13">
        <f>Agridata[[#This Row],[Final_Profit_NGN]]*Agridata[[#This Row],[Storage_Loss_%]]</f>
        <v>27797912.099999998</v>
      </c>
      <c r="Z497" s="13">
        <f>Agridata[[#This Row],[Final_Profit_NGN]] * (1-Agridata[[#This Row],[Storage_Loss_%]]/100)</f>
        <v>1740750.8790000002</v>
      </c>
      <c r="AA497" s="13">
        <f>Agridata[[#This Row],[Final_Profit_NGN]]+Agridata[[#This Row],[Input_Cost_NGN]]</f>
        <v>2026373</v>
      </c>
    </row>
    <row r="498" spans="1:27" x14ac:dyDescent="0.35">
      <c r="A498" t="s">
        <v>450</v>
      </c>
      <c r="B498" t="s">
        <v>1473</v>
      </c>
      <c r="C498" t="s">
        <v>1497</v>
      </c>
      <c r="D498">
        <v>2023</v>
      </c>
      <c r="E498" t="s">
        <v>1501</v>
      </c>
      <c r="F498" t="s">
        <v>1504</v>
      </c>
      <c r="G498">
        <v>3.24</v>
      </c>
      <c r="H498">
        <v>35115</v>
      </c>
      <c r="I498">
        <v>27277</v>
      </c>
      <c r="J498">
        <v>45.1</v>
      </c>
      <c r="K498" t="s">
        <v>1511</v>
      </c>
      <c r="L498">
        <v>2.1</v>
      </c>
      <c r="M498" t="s">
        <v>1518</v>
      </c>
      <c r="N498" s="13">
        <v>6587</v>
      </c>
      <c r="O498">
        <v>5</v>
      </c>
      <c r="P498" s="11">
        <f>Agridata[[#This Row],[Storage_Loss_%]]/100</f>
        <v>0.22320000000000001</v>
      </c>
      <c r="Q498" s="7">
        <v>22.32</v>
      </c>
      <c r="R498" s="13">
        <v>52357</v>
      </c>
      <c r="S498">
        <v>243</v>
      </c>
      <c r="T498" t="s">
        <v>1520</v>
      </c>
      <c r="U498" t="s">
        <v>1522</v>
      </c>
      <c r="V498" s="13">
        <v>6503084</v>
      </c>
      <c r="W498" s="7">
        <f>(Agridata[[#This Row],[Profit_After_Storage_Loss]]/Agridata[[#This Row],[Total_Revenue]])*100</f>
        <v>77.059585330719912</v>
      </c>
      <c r="X498">
        <f>(1-Agridata[[#This Row],[Transport_Cost_NGN]]/(Agridata[[#This Row],[Input_Cost_NGN]]+Agridata[[#This Row],[Final_Profit_NGN]]))*100</f>
        <v>99.899518583112865</v>
      </c>
      <c r="Y498" s="13">
        <f>Agridata[[#This Row],[Final_Profit_NGN]]*Agridata[[#This Row],[Storage_Loss_%]]</f>
        <v>145148834.88</v>
      </c>
      <c r="Z498" s="13">
        <f>Agridata[[#This Row],[Final_Profit_NGN]] * (1-Agridata[[#This Row],[Storage_Loss_%]]/100)</f>
        <v>5051595.6511999993</v>
      </c>
      <c r="AA498" s="13">
        <f>Agridata[[#This Row],[Final_Profit_NGN]]+Agridata[[#This Row],[Input_Cost_NGN]]</f>
        <v>6555441</v>
      </c>
    </row>
    <row r="499" spans="1:27" x14ac:dyDescent="0.35">
      <c r="A499" t="s">
        <v>451</v>
      </c>
      <c r="B499" t="s">
        <v>1469</v>
      </c>
      <c r="C499" t="s">
        <v>1474</v>
      </c>
      <c r="D499">
        <v>2022</v>
      </c>
      <c r="E499" t="s">
        <v>1501</v>
      </c>
      <c r="F499" t="s">
        <v>1507</v>
      </c>
      <c r="G499">
        <v>1.97</v>
      </c>
      <c r="H499">
        <v>4162</v>
      </c>
      <c r="I499">
        <v>3613</v>
      </c>
      <c r="J499">
        <v>16.600000000000001</v>
      </c>
      <c r="K499" t="s">
        <v>1512</v>
      </c>
      <c r="L499">
        <v>1.0900000000000001</v>
      </c>
      <c r="M499" t="s">
        <v>1516</v>
      </c>
      <c r="N499" s="13">
        <v>3211</v>
      </c>
      <c r="O499">
        <v>7</v>
      </c>
      <c r="P499" s="11">
        <f>Agridata[[#This Row],[Storage_Loss_%]]/100</f>
        <v>0.1318</v>
      </c>
      <c r="Q499" s="7">
        <v>13.18</v>
      </c>
      <c r="R499" s="13">
        <v>34672</v>
      </c>
      <c r="S499">
        <v>205</v>
      </c>
      <c r="T499" t="s">
        <v>1520</v>
      </c>
      <c r="U499" t="s">
        <v>1522</v>
      </c>
      <c r="V499" s="13">
        <v>695376</v>
      </c>
      <c r="W499" s="7">
        <f>(Agridata[[#This Row],[Profit_After_Storage_Loss]]/Agridata[[#This Row],[Total_Revenue]])*100</f>
        <v>82.696677917068456</v>
      </c>
      <c r="X499">
        <f>(1-Agridata[[#This Row],[Transport_Cost_NGN]]/(Agridata[[#This Row],[Input_Cost_NGN]]+Agridata[[#This Row],[Final_Profit_NGN]]))*100</f>
        <v>99.560165906899272</v>
      </c>
      <c r="Y499" s="13">
        <f>Agridata[[#This Row],[Final_Profit_NGN]]*Agridata[[#This Row],[Storage_Loss_%]]</f>
        <v>9165055.6799999997</v>
      </c>
      <c r="Z499" s="13">
        <f>Agridata[[#This Row],[Final_Profit_NGN]] * (1-Agridata[[#This Row],[Storage_Loss_%]]/100)</f>
        <v>603725.44319999998</v>
      </c>
      <c r="AA499" s="13">
        <f>Agridata[[#This Row],[Final_Profit_NGN]]+Agridata[[#This Row],[Input_Cost_NGN]]</f>
        <v>730048</v>
      </c>
    </row>
    <row r="500" spans="1:27" x14ac:dyDescent="0.35">
      <c r="A500" t="s">
        <v>149</v>
      </c>
      <c r="B500" t="s">
        <v>1470</v>
      </c>
      <c r="C500" t="s">
        <v>1491</v>
      </c>
      <c r="D500">
        <v>2022</v>
      </c>
      <c r="E500" t="s">
        <v>1501</v>
      </c>
      <c r="F500" t="s">
        <v>1510</v>
      </c>
      <c r="G500">
        <v>1.32</v>
      </c>
      <c r="H500">
        <v>20462</v>
      </c>
      <c r="I500">
        <v>14429</v>
      </c>
      <c r="J500">
        <v>2.9</v>
      </c>
      <c r="K500" t="s">
        <v>1513</v>
      </c>
      <c r="L500">
        <v>1.06</v>
      </c>
      <c r="M500" t="s">
        <v>1516</v>
      </c>
      <c r="N500" s="13">
        <v>200</v>
      </c>
      <c r="O500">
        <v>2</v>
      </c>
      <c r="P500" s="11">
        <f>Agridata[[#This Row],[Storage_Loss_%]]/100</f>
        <v>0.29480000000000001</v>
      </c>
      <c r="Q500" s="7">
        <v>29.48</v>
      </c>
      <c r="R500" s="13">
        <v>30054</v>
      </c>
      <c r="S500">
        <v>336</v>
      </c>
      <c r="T500" t="s">
        <v>1520</v>
      </c>
      <c r="U500" t="s">
        <v>1522</v>
      </c>
      <c r="V500" s="13">
        <v>4769409</v>
      </c>
      <c r="W500" s="7">
        <f>(Agridata[[#This Row],[Profit_After_Storage_Loss]]/Agridata[[#This Row],[Total_Revenue]])*100</f>
        <v>70.078407246810741</v>
      </c>
      <c r="X500">
        <f>(1-Agridata[[#This Row],[Transport_Cost_NGN]]/(Agridata[[#This Row],[Input_Cost_NGN]]+Agridata[[#This Row],[Final_Profit_NGN]]))*100</f>
        <v>99.995832867135348</v>
      </c>
      <c r="Y500" s="13">
        <f>Agridata[[#This Row],[Final_Profit_NGN]]*Agridata[[#This Row],[Storage_Loss_%]]</f>
        <v>140602177.31999999</v>
      </c>
      <c r="Z500" s="13">
        <f>Agridata[[#This Row],[Final_Profit_NGN]] * (1-Agridata[[#This Row],[Storage_Loss_%]]/100)</f>
        <v>3363387.2268000003</v>
      </c>
      <c r="AA500" s="13">
        <f>Agridata[[#This Row],[Final_Profit_NGN]]+Agridata[[#This Row],[Input_Cost_NGN]]</f>
        <v>4799463</v>
      </c>
    </row>
    <row r="501" spans="1:27" x14ac:dyDescent="0.35">
      <c r="A501" t="s">
        <v>321</v>
      </c>
      <c r="B501" t="s">
        <v>1471</v>
      </c>
      <c r="C501" t="s">
        <v>1477</v>
      </c>
      <c r="D501">
        <v>2024</v>
      </c>
      <c r="E501" t="s">
        <v>1501</v>
      </c>
      <c r="F501" t="s">
        <v>1508</v>
      </c>
      <c r="G501">
        <v>1.78</v>
      </c>
      <c r="H501">
        <v>3530</v>
      </c>
      <c r="I501">
        <v>2987</v>
      </c>
      <c r="J501">
        <v>47.4</v>
      </c>
      <c r="K501" t="s">
        <v>1512</v>
      </c>
      <c r="L501">
        <v>1.55</v>
      </c>
      <c r="M501" t="s">
        <v>1516</v>
      </c>
      <c r="N501" s="13">
        <v>10408</v>
      </c>
      <c r="O501">
        <v>7</v>
      </c>
      <c r="P501" s="11">
        <f>Agridata[[#This Row],[Storage_Loss_%]]/100</f>
        <v>0.15380000000000002</v>
      </c>
      <c r="Q501" s="7">
        <v>15.38</v>
      </c>
      <c r="R501" s="13">
        <v>18533</v>
      </c>
      <c r="S501">
        <v>203</v>
      </c>
      <c r="T501" t="s">
        <v>1520</v>
      </c>
      <c r="U501" t="s">
        <v>1523</v>
      </c>
      <c r="V501" s="13">
        <v>571357</v>
      </c>
      <c r="W501" s="7">
        <f>(Agridata[[#This Row],[Profit_After_Storage_Loss]]/Agridata[[#This Row],[Total_Revenue]])*100</f>
        <v>81.961432368746713</v>
      </c>
      <c r="X501">
        <f>(1-Agridata[[#This Row],[Transport_Cost_NGN]]/(Agridata[[#This Row],[Input_Cost_NGN]]+Agridata[[#This Row],[Final_Profit_NGN]]))*100</f>
        <v>98.2356032480632</v>
      </c>
      <c r="Y501" s="13">
        <f>Agridata[[#This Row],[Final_Profit_NGN]]*Agridata[[#This Row],[Storage_Loss_%]]</f>
        <v>8787470.6600000001</v>
      </c>
      <c r="Z501" s="13">
        <f>Agridata[[#This Row],[Final_Profit_NGN]] * (1-Agridata[[#This Row],[Storage_Loss_%]]/100)</f>
        <v>483482.29339999997</v>
      </c>
      <c r="AA501" s="13">
        <f>Agridata[[#This Row],[Final_Profit_NGN]]+Agridata[[#This Row],[Input_Cost_NGN]]</f>
        <v>589890</v>
      </c>
    </row>
    <row r="502" spans="1:27" x14ac:dyDescent="0.35">
      <c r="A502" t="s">
        <v>364</v>
      </c>
      <c r="B502" t="s">
        <v>1470</v>
      </c>
      <c r="C502" t="s">
        <v>1499</v>
      </c>
      <c r="D502">
        <v>2023</v>
      </c>
      <c r="E502" t="s">
        <v>1501</v>
      </c>
      <c r="F502" t="s">
        <v>1510</v>
      </c>
      <c r="G502">
        <v>1.3</v>
      </c>
      <c r="H502">
        <v>40453</v>
      </c>
      <c r="I502">
        <v>29316</v>
      </c>
      <c r="J502">
        <v>6.4</v>
      </c>
      <c r="K502" t="s">
        <v>1512</v>
      </c>
      <c r="L502">
        <v>0.56000000000000005</v>
      </c>
      <c r="M502" t="s">
        <v>1516</v>
      </c>
      <c r="N502" s="13">
        <v>1543</v>
      </c>
      <c r="O502">
        <v>1</v>
      </c>
      <c r="P502" s="11">
        <f>Agridata[[#This Row],[Storage_Loss_%]]/100</f>
        <v>0.27529999999999999</v>
      </c>
      <c r="Q502" s="7">
        <v>27.53</v>
      </c>
      <c r="R502" s="13">
        <v>39699</v>
      </c>
      <c r="S502">
        <v>466</v>
      </c>
      <c r="T502" t="s">
        <v>1520</v>
      </c>
      <c r="U502" t="s">
        <v>1522</v>
      </c>
      <c r="V502" s="13">
        <v>13483402</v>
      </c>
      <c r="W502" s="7">
        <f>(Agridata[[#This Row],[Profit_After_Storage_Loss]]/Agridata[[#This Row],[Total_Revenue]])*100</f>
        <v>72.257253934582025</v>
      </c>
      <c r="X502">
        <f>(1-Agridata[[#This Row],[Transport_Cost_NGN]]/(Agridata[[#This Row],[Input_Cost_NGN]]+Agridata[[#This Row],[Final_Profit_NGN]]))*100</f>
        <v>99.988589895172709</v>
      </c>
      <c r="Y502" s="13">
        <f>Agridata[[#This Row],[Final_Profit_NGN]]*Agridata[[#This Row],[Storage_Loss_%]]</f>
        <v>371198057.06</v>
      </c>
      <c r="Z502" s="13">
        <f>Agridata[[#This Row],[Final_Profit_NGN]] * (1-Agridata[[#This Row],[Storage_Loss_%]]/100)</f>
        <v>9771421.4294000007</v>
      </c>
      <c r="AA502" s="13">
        <f>Agridata[[#This Row],[Final_Profit_NGN]]+Agridata[[#This Row],[Input_Cost_NGN]]</f>
        <v>13523101</v>
      </c>
    </row>
    <row r="503" spans="1:27" x14ac:dyDescent="0.35">
      <c r="A503" t="s">
        <v>164</v>
      </c>
      <c r="B503" t="s">
        <v>1472</v>
      </c>
      <c r="C503" t="s">
        <v>1479</v>
      </c>
      <c r="D503">
        <v>2025</v>
      </c>
      <c r="E503" t="s">
        <v>1502</v>
      </c>
      <c r="F503" t="s">
        <v>1506</v>
      </c>
      <c r="G503">
        <v>1.26</v>
      </c>
      <c r="H503">
        <v>2546</v>
      </c>
      <c r="I503">
        <v>2042</v>
      </c>
      <c r="J503">
        <v>23.1</v>
      </c>
      <c r="K503" t="s">
        <v>1512</v>
      </c>
      <c r="L503">
        <v>1.65</v>
      </c>
      <c r="M503" t="s">
        <v>1517</v>
      </c>
      <c r="N503" s="13">
        <v>6090</v>
      </c>
      <c r="O503">
        <v>14</v>
      </c>
      <c r="P503" s="11">
        <f>Agridata[[#This Row],[Storage_Loss_%]]/100</f>
        <v>0.1978</v>
      </c>
      <c r="Q503" s="7">
        <v>19.78</v>
      </c>
      <c r="R503" s="13">
        <v>39112</v>
      </c>
      <c r="S503">
        <v>378</v>
      </c>
      <c r="T503" t="s">
        <v>1520</v>
      </c>
      <c r="U503" t="s">
        <v>1523</v>
      </c>
      <c r="V503" s="13">
        <v>718956</v>
      </c>
      <c r="W503" s="7">
        <f>(Agridata[[#This Row],[Profit_After_Storage_Loss]]/Agridata[[#This Row],[Total_Revenue]])*100</f>
        <v>76.081103964288161</v>
      </c>
      <c r="X503">
        <f>(1-Agridata[[#This Row],[Transport_Cost_NGN]]/(Agridata[[#This Row],[Input_Cost_NGN]]+Agridata[[#This Row],[Final_Profit_NGN]]))*100</f>
        <v>99.196641989900641</v>
      </c>
      <c r="Y503" s="13">
        <f>Agridata[[#This Row],[Final_Profit_NGN]]*Agridata[[#This Row],[Storage_Loss_%]]</f>
        <v>14220949.680000002</v>
      </c>
      <c r="Z503" s="13">
        <f>Agridata[[#This Row],[Final_Profit_NGN]] * (1-Agridata[[#This Row],[Storage_Loss_%]]/100)</f>
        <v>576746.50320000004</v>
      </c>
      <c r="AA503" s="13">
        <f>Agridata[[#This Row],[Final_Profit_NGN]]+Agridata[[#This Row],[Input_Cost_NGN]]</f>
        <v>758068</v>
      </c>
    </row>
    <row r="504" spans="1:27" x14ac:dyDescent="0.35">
      <c r="A504" t="s">
        <v>392</v>
      </c>
      <c r="B504" t="s">
        <v>1471</v>
      </c>
      <c r="C504" t="s">
        <v>1483</v>
      </c>
      <c r="D504">
        <v>2024</v>
      </c>
      <c r="E504" t="s">
        <v>1502</v>
      </c>
      <c r="F504" t="s">
        <v>1504</v>
      </c>
      <c r="G504">
        <v>1.04</v>
      </c>
      <c r="H504">
        <v>10914</v>
      </c>
      <c r="I504">
        <v>7998</v>
      </c>
      <c r="J504">
        <v>21.4</v>
      </c>
      <c r="K504" t="s">
        <v>1511</v>
      </c>
      <c r="L504">
        <v>0.57999999999999996</v>
      </c>
      <c r="M504" t="s">
        <v>1518</v>
      </c>
      <c r="N504" s="13">
        <v>2716</v>
      </c>
      <c r="O504">
        <v>7</v>
      </c>
      <c r="P504" s="11">
        <f>Agridata[[#This Row],[Storage_Loss_%]]/100</f>
        <v>0.2671</v>
      </c>
      <c r="Q504" s="7">
        <v>26.71</v>
      </c>
      <c r="R504" s="13">
        <v>13239</v>
      </c>
      <c r="S504">
        <v>304</v>
      </c>
      <c r="T504" t="s">
        <v>1521</v>
      </c>
      <c r="U504" t="s">
        <v>1522</v>
      </c>
      <c r="V504" s="13">
        <v>2391124</v>
      </c>
      <c r="W504" s="7">
        <f>(Agridata[[#This Row],[Profit_After_Storage_Loss]]/Agridata[[#This Row],[Total_Revenue]])*100</f>
        <v>72.886447662021084</v>
      </c>
      <c r="X504">
        <f>(1-Agridata[[#This Row],[Transport_Cost_NGN]]/(Agridata[[#This Row],[Input_Cost_NGN]]+Agridata[[#This Row],[Final_Profit_NGN]]))*100</f>
        <v>99.887038687585857</v>
      </c>
      <c r="Y504" s="13">
        <f>Agridata[[#This Row],[Final_Profit_NGN]]*Agridata[[#This Row],[Storage_Loss_%]]</f>
        <v>63866922.039999999</v>
      </c>
      <c r="Z504" s="13">
        <f>Agridata[[#This Row],[Final_Profit_NGN]] * (1-Agridata[[#This Row],[Storage_Loss_%]]/100)</f>
        <v>1752454.7796</v>
      </c>
      <c r="AA504" s="13">
        <f>Agridata[[#This Row],[Final_Profit_NGN]]+Agridata[[#This Row],[Input_Cost_NGN]]</f>
        <v>2404363</v>
      </c>
    </row>
    <row r="505" spans="1:27" x14ac:dyDescent="0.35">
      <c r="A505" t="s">
        <v>452</v>
      </c>
      <c r="B505" t="s">
        <v>1471</v>
      </c>
      <c r="C505" t="s">
        <v>1492</v>
      </c>
      <c r="D505">
        <v>2023</v>
      </c>
      <c r="E505" t="s">
        <v>1502</v>
      </c>
      <c r="F505" t="s">
        <v>1507</v>
      </c>
      <c r="G505">
        <v>0.74</v>
      </c>
      <c r="H505">
        <v>1397</v>
      </c>
      <c r="I505">
        <v>868</v>
      </c>
      <c r="J505">
        <v>22.5</v>
      </c>
      <c r="K505" t="s">
        <v>1511</v>
      </c>
      <c r="L505">
        <v>1.66</v>
      </c>
      <c r="M505" t="s">
        <v>1516</v>
      </c>
      <c r="N505" s="13">
        <v>3055</v>
      </c>
      <c r="O505">
        <v>30</v>
      </c>
      <c r="P505" s="11">
        <f>Agridata[[#This Row],[Storage_Loss_%]]/100</f>
        <v>0.3785</v>
      </c>
      <c r="Q505" s="7">
        <v>37.85</v>
      </c>
      <c r="R505" s="13">
        <v>13838</v>
      </c>
      <c r="S505">
        <v>225</v>
      </c>
      <c r="T505" t="s">
        <v>1521</v>
      </c>
      <c r="U505" t="s">
        <v>1523</v>
      </c>
      <c r="V505" s="13">
        <v>176454</v>
      </c>
      <c r="W505" s="7">
        <f>(Agridata[[#This Row],[Profit_After_Storage_Loss]]/Agridata[[#This Row],[Total_Revenue]])*100</f>
        <v>57.630463182897863</v>
      </c>
      <c r="X505">
        <f>(1-Agridata[[#This Row],[Transport_Cost_NGN]]/(Agridata[[#This Row],[Input_Cost_NGN]]+Agridata[[#This Row],[Final_Profit_NGN]]))*100</f>
        <v>98.394572551657461</v>
      </c>
      <c r="Y505" s="13">
        <f>Agridata[[#This Row],[Final_Profit_NGN]]*Agridata[[#This Row],[Storage_Loss_%]]</f>
        <v>6678783.9000000004</v>
      </c>
      <c r="Z505" s="13">
        <f>Agridata[[#This Row],[Final_Profit_NGN]] * (1-Agridata[[#This Row],[Storage_Loss_%]]/100)</f>
        <v>109666.16099999999</v>
      </c>
      <c r="AA505" s="13">
        <f>Agridata[[#This Row],[Final_Profit_NGN]]+Agridata[[#This Row],[Input_Cost_NGN]]</f>
        <v>190292</v>
      </c>
    </row>
    <row r="506" spans="1:27" x14ac:dyDescent="0.35">
      <c r="A506" t="s">
        <v>453</v>
      </c>
      <c r="B506" t="s">
        <v>1472</v>
      </c>
      <c r="C506" t="s">
        <v>1487</v>
      </c>
      <c r="D506">
        <v>2023</v>
      </c>
      <c r="E506" t="s">
        <v>1501</v>
      </c>
      <c r="F506" t="s">
        <v>1505</v>
      </c>
      <c r="G506">
        <v>1.1399999999999999</v>
      </c>
      <c r="H506">
        <v>12195</v>
      </c>
      <c r="I506">
        <v>10080</v>
      </c>
      <c r="J506">
        <v>47.6</v>
      </c>
      <c r="K506" t="s">
        <v>1511</v>
      </c>
      <c r="L506">
        <v>1.78</v>
      </c>
      <c r="M506" t="s">
        <v>1516</v>
      </c>
      <c r="N506" s="13">
        <v>7513</v>
      </c>
      <c r="O506">
        <v>7</v>
      </c>
      <c r="P506" s="11">
        <f>Agridata[[#This Row],[Storage_Loss_%]]/100</f>
        <v>0.1734</v>
      </c>
      <c r="Q506" s="7">
        <v>17.34</v>
      </c>
      <c r="R506" s="13">
        <v>7278</v>
      </c>
      <c r="S506">
        <v>89</v>
      </c>
      <c r="T506" t="s">
        <v>1520</v>
      </c>
      <c r="U506" t="s">
        <v>1522</v>
      </c>
      <c r="V506" s="13">
        <v>873358</v>
      </c>
      <c r="W506" s="7">
        <f>(Agridata[[#This Row],[Profit_After_Storage_Loss]]/Agridata[[#This Row],[Total_Revenue]])*100</f>
        <v>81.97685795266149</v>
      </c>
      <c r="X506">
        <f>(1-Agridata[[#This Row],[Transport_Cost_NGN]]/(Agridata[[#This Row],[Input_Cost_NGN]]+Agridata[[#This Row],[Final_Profit_NGN]]))*100</f>
        <v>99.146866582787894</v>
      </c>
      <c r="Y506" s="13">
        <f>Agridata[[#This Row],[Final_Profit_NGN]]*Agridata[[#This Row],[Storage_Loss_%]]</f>
        <v>15144027.720000001</v>
      </c>
      <c r="Z506" s="13">
        <f>Agridata[[#This Row],[Final_Profit_NGN]] * (1-Agridata[[#This Row],[Storage_Loss_%]]/100)</f>
        <v>721917.72279999999</v>
      </c>
      <c r="AA506" s="13">
        <f>Agridata[[#This Row],[Final_Profit_NGN]]+Agridata[[#This Row],[Input_Cost_NGN]]</f>
        <v>880636</v>
      </c>
    </row>
    <row r="507" spans="1:27" x14ac:dyDescent="0.35">
      <c r="A507" t="s">
        <v>220</v>
      </c>
      <c r="B507" t="s">
        <v>1470</v>
      </c>
      <c r="C507" t="s">
        <v>1482</v>
      </c>
      <c r="D507">
        <v>2025</v>
      </c>
      <c r="E507" t="s">
        <v>1501</v>
      </c>
      <c r="F507" t="s">
        <v>1505</v>
      </c>
      <c r="G507">
        <v>3.3</v>
      </c>
      <c r="H507">
        <v>49529</v>
      </c>
      <c r="I507">
        <v>45007</v>
      </c>
      <c r="J507">
        <v>39</v>
      </c>
      <c r="K507" t="s">
        <v>1511</v>
      </c>
      <c r="L507">
        <v>2.08</v>
      </c>
      <c r="M507" t="s">
        <v>1518</v>
      </c>
      <c r="N507" s="13">
        <v>6031</v>
      </c>
      <c r="O507">
        <v>3</v>
      </c>
      <c r="P507" s="11">
        <f>Agridata[[#This Row],[Storage_Loss_%]]/100</f>
        <v>9.1300000000000006E-2</v>
      </c>
      <c r="Q507" s="7">
        <v>9.1300000000000008</v>
      </c>
      <c r="R507" s="13">
        <v>20317</v>
      </c>
      <c r="S507">
        <v>117</v>
      </c>
      <c r="T507" t="s">
        <v>1519</v>
      </c>
      <c r="U507" t="s">
        <v>1523</v>
      </c>
      <c r="V507" s="13">
        <v>5186813</v>
      </c>
      <c r="W507" s="7">
        <f>(Agridata[[#This Row],[Profit_After_Storage_Loss]]/Agridata[[#This Row],[Total_Revenue]])*100</f>
        <v>90.515446572296071</v>
      </c>
      <c r="X507">
        <f>(1-Agridata[[#This Row],[Transport_Cost_NGN]]/(Agridata[[#This Row],[Input_Cost_NGN]]+Agridata[[#This Row],[Final_Profit_NGN]]))*100</f>
        <v>99.884178040494476</v>
      </c>
      <c r="Y507" s="13">
        <f>Agridata[[#This Row],[Final_Profit_NGN]]*Agridata[[#This Row],[Storage_Loss_%]]</f>
        <v>47355602.690000005</v>
      </c>
      <c r="Z507" s="13">
        <f>Agridata[[#This Row],[Final_Profit_NGN]] * (1-Agridata[[#This Row],[Storage_Loss_%]]/100)</f>
        <v>4713256.9731000001</v>
      </c>
      <c r="AA507" s="13">
        <f>Agridata[[#This Row],[Final_Profit_NGN]]+Agridata[[#This Row],[Input_Cost_NGN]]</f>
        <v>5207130</v>
      </c>
    </row>
    <row r="508" spans="1:27" x14ac:dyDescent="0.35">
      <c r="A508" t="s">
        <v>226</v>
      </c>
      <c r="B508" t="s">
        <v>1470</v>
      </c>
      <c r="C508" t="s">
        <v>1482</v>
      </c>
      <c r="D508">
        <v>2025</v>
      </c>
      <c r="E508" t="s">
        <v>1502</v>
      </c>
      <c r="F508" t="s">
        <v>1506</v>
      </c>
      <c r="G508">
        <v>4.1500000000000004</v>
      </c>
      <c r="H508">
        <v>7394</v>
      </c>
      <c r="I508">
        <v>2957</v>
      </c>
      <c r="J508">
        <v>46.3</v>
      </c>
      <c r="K508" t="s">
        <v>1511</v>
      </c>
      <c r="L508">
        <v>2.25</v>
      </c>
      <c r="M508" t="s">
        <v>1517</v>
      </c>
      <c r="N508" s="13">
        <v>8555</v>
      </c>
      <c r="O508">
        <v>60</v>
      </c>
      <c r="P508" s="11">
        <f>Agridata[[#This Row],[Storage_Loss_%]]/100</f>
        <v>0.6</v>
      </c>
      <c r="Q508" s="7">
        <v>60</v>
      </c>
      <c r="R508" s="13">
        <v>127953</v>
      </c>
      <c r="S508">
        <v>426</v>
      </c>
      <c r="T508" t="s">
        <v>1520</v>
      </c>
      <c r="U508" t="s">
        <v>1523</v>
      </c>
      <c r="V508" s="13">
        <v>1110578</v>
      </c>
      <c r="W508" s="7">
        <f>(Agridata[[#This Row],[Profit_After_Storage_Loss]]/Agridata[[#This Row],[Total_Revenue]])*100</f>
        <v>35.867588296134691</v>
      </c>
      <c r="X508">
        <f>(1-Agridata[[#This Row],[Transport_Cost_NGN]]/(Agridata[[#This Row],[Input_Cost_NGN]]+Agridata[[#This Row],[Final_Profit_NGN]]))*100</f>
        <v>99.30926234385737</v>
      </c>
      <c r="Y508" s="13">
        <f>Agridata[[#This Row],[Final_Profit_NGN]]*Agridata[[#This Row],[Storage_Loss_%]]</f>
        <v>66634680</v>
      </c>
      <c r="Z508" s="13">
        <f>Agridata[[#This Row],[Final_Profit_NGN]] * (1-Agridata[[#This Row],[Storage_Loss_%]]/100)</f>
        <v>444231.2</v>
      </c>
      <c r="AA508" s="13">
        <f>Agridata[[#This Row],[Final_Profit_NGN]]+Agridata[[#This Row],[Input_Cost_NGN]]</f>
        <v>1238531</v>
      </c>
    </row>
    <row r="509" spans="1:27" x14ac:dyDescent="0.35">
      <c r="A509" t="s">
        <v>454</v>
      </c>
      <c r="B509" t="s">
        <v>1470</v>
      </c>
      <c r="C509" t="s">
        <v>1476</v>
      </c>
      <c r="D509">
        <v>2024</v>
      </c>
      <c r="E509" t="s">
        <v>1502</v>
      </c>
      <c r="F509" t="s">
        <v>1506</v>
      </c>
      <c r="G509">
        <v>0.79</v>
      </c>
      <c r="H509">
        <v>1879</v>
      </c>
      <c r="I509">
        <v>1608</v>
      </c>
      <c r="J509">
        <v>34.299999999999997</v>
      </c>
      <c r="K509" t="s">
        <v>1511</v>
      </c>
      <c r="L509">
        <v>2.13</v>
      </c>
      <c r="M509" t="s">
        <v>1516</v>
      </c>
      <c r="N509" s="13">
        <v>6416</v>
      </c>
      <c r="O509">
        <v>7</v>
      </c>
      <c r="P509" s="11">
        <f>Agridata[[#This Row],[Storage_Loss_%]]/100</f>
        <v>0.14400000000000002</v>
      </c>
      <c r="Q509" s="7">
        <v>14.4</v>
      </c>
      <c r="R509" s="13">
        <v>16904</v>
      </c>
      <c r="S509">
        <v>314</v>
      </c>
      <c r="T509" t="s">
        <v>1520</v>
      </c>
      <c r="U509" t="s">
        <v>1522</v>
      </c>
      <c r="V509" s="13">
        <v>476543</v>
      </c>
      <c r="W509" s="7">
        <f>(Agridata[[#This Row],[Profit_After_Storage_Loss]]/Agridata[[#This Row],[Total_Revenue]])*100</f>
        <v>82.667603207639331</v>
      </c>
      <c r="X509">
        <f>(1-Agridata[[#This Row],[Transport_Cost_NGN]]/(Agridata[[#This Row],[Input_Cost_NGN]]+Agridata[[#This Row],[Final_Profit_NGN]]))*100</f>
        <v>98.699759042004516</v>
      </c>
      <c r="Y509" s="13">
        <f>Agridata[[#This Row],[Final_Profit_NGN]]*Agridata[[#This Row],[Storage_Loss_%]]</f>
        <v>6862219.2000000002</v>
      </c>
      <c r="Z509" s="13">
        <f>Agridata[[#This Row],[Final_Profit_NGN]] * (1-Agridata[[#This Row],[Storage_Loss_%]]/100)</f>
        <v>407920.80800000002</v>
      </c>
      <c r="AA509" s="13">
        <f>Agridata[[#This Row],[Final_Profit_NGN]]+Agridata[[#This Row],[Input_Cost_NGN]]</f>
        <v>493447</v>
      </c>
    </row>
    <row r="510" spans="1:27" x14ac:dyDescent="0.35">
      <c r="A510" t="s">
        <v>455</v>
      </c>
      <c r="B510" t="s">
        <v>1469</v>
      </c>
      <c r="C510" t="s">
        <v>1480</v>
      </c>
      <c r="D510">
        <v>2022</v>
      </c>
      <c r="E510" t="s">
        <v>1501</v>
      </c>
      <c r="F510" t="s">
        <v>1505</v>
      </c>
      <c r="G510">
        <v>2.75</v>
      </c>
      <c r="H510">
        <v>35148</v>
      </c>
      <c r="I510">
        <v>30346</v>
      </c>
      <c r="J510">
        <v>3.2</v>
      </c>
      <c r="K510" t="s">
        <v>1511</v>
      </c>
      <c r="L510">
        <v>0.92</v>
      </c>
      <c r="M510" t="s">
        <v>1516</v>
      </c>
      <c r="N510" s="13">
        <v>443</v>
      </c>
      <c r="O510">
        <v>3</v>
      </c>
      <c r="P510" s="11">
        <f>Agridata[[#This Row],[Storage_Loss_%]]/100</f>
        <v>0.1366</v>
      </c>
      <c r="Q510" s="7">
        <v>13.66</v>
      </c>
      <c r="R510" s="13">
        <v>29701</v>
      </c>
      <c r="S510">
        <v>95</v>
      </c>
      <c r="T510" t="s">
        <v>1520</v>
      </c>
      <c r="U510" t="s">
        <v>1523</v>
      </c>
      <c r="V510" s="13">
        <v>2823898</v>
      </c>
      <c r="W510" s="7">
        <f>(Agridata[[#This Row],[Profit_After_Storage_Loss]]/Agridata[[#This Row],[Total_Revenue]])*100</f>
        <v>85.441350841516268</v>
      </c>
      <c r="X510">
        <f>(1-Agridata[[#This Row],[Transport_Cost_NGN]]/(Agridata[[#This Row],[Input_Cost_NGN]]+Agridata[[#This Row],[Final_Profit_NGN]]))*100</f>
        <v>99.984475744489671</v>
      </c>
      <c r="Y510" s="13">
        <f>Agridata[[#This Row],[Final_Profit_NGN]]*Agridata[[#This Row],[Storage_Loss_%]]</f>
        <v>38574446.68</v>
      </c>
      <c r="Z510" s="13">
        <f>Agridata[[#This Row],[Final_Profit_NGN]] * (1-Agridata[[#This Row],[Storage_Loss_%]]/100)</f>
        <v>2438153.5331999999</v>
      </c>
      <c r="AA510" s="13">
        <f>Agridata[[#This Row],[Final_Profit_NGN]]+Agridata[[#This Row],[Input_Cost_NGN]]</f>
        <v>2853599</v>
      </c>
    </row>
    <row r="511" spans="1:27" x14ac:dyDescent="0.35">
      <c r="A511" t="s">
        <v>456</v>
      </c>
      <c r="B511" t="s">
        <v>1472</v>
      </c>
      <c r="C511" t="s">
        <v>1487</v>
      </c>
      <c r="D511">
        <v>2023</v>
      </c>
      <c r="E511" t="s">
        <v>1501</v>
      </c>
      <c r="F511" t="s">
        <v>1504</v>
      </c>
      <c r="G511">
        <v>1.87</v>
      </c>
      <c r="H511">
        <v>15615</v>
      </c>
      <c r="I511">
        <v>12384</v>
      </c>
      <c r="J511">
        <v>9.6999999999999993</v>
      </c>
      <c r="K511" t="s">
        <v>1513</v>
      </c>
      <c r="L511">
        <v>0.67</v>
      </c>
      <c r="M511" t="s">
        <v>1516</v>
      </c>
      <c r="N511" s="13">
        <v>448</v>
      </c>
      <c r="O511">
        <v>2</v>
      </c>
      <c r="P511" s="11">
        <f>Agridata[[#This Row],[Storage_Loss_%]]/100</f>
        <v>0.2069</v>
      </c>
      <c r="Q511" s="7">
        <v>20.69</v>
      </c>
      <c r="R511" s="13">
        <v>37268</v>
      </c>
      <c r="S511">
        <v>271</v>
      </c>
      <c r="T511" t="s">
        <v>1520</v>
      </c>
      <c r="U511" t="s">
        <v>1522</v>
      </c>
      <c r="V511" s="13">
        <v>3284788</v>
      </c>
      <c r="W511" s="7">
        <f>(Agridata[[#This Row],[Profit_After_Storage_Loss]]/Agridata[[#This Row],[Total_Revenue]])*100</f>
        <v>78.420272349412528</v>
      </c>
      <c r="X511">
        <f>(1-Agridata[[#This Row],[Transport_Cost_NGN]]/(Agridata[[#This Row],[Input_Cost_NGN]]+Agridata[[#This Row],[Final_Profit_NGN]]))*100</f>
        <v>99.986514375434979</v>
      </c>
      <c r="Y511" s="13">
        <f>Agridata[[#This Row],[Final_Profit_NGN]]*Agridata[[#This Row],[Storage_Loss_%]]</f>
        <v>67962263.719999999</v>
      </c>
      <c r="Z511" s="13">
        <f>Agridata[[#This Row],[Final_Profit_NGN]] * (1-Agridata[[#This Row],[Storage_Loss_%]]/100)</f>
        <v>2605165.3628000002</v>
      </c>
      <c r="AA511" s="13">
        <f>Agridata[[#This Row],[Final_Profit_NGN]]+Agridata[[#This Row],[Input_Cost_NGN]]</f>
        <v>3322056</v>
      </c>
    </row>
    <row r="512" spans="1:27" x14ac:dyDescent="0.35">
      <c r="A512" t="s">
        <v>324</v>
      </c>
      <c r="B512" t="s">
        <v>1473</v>
      </c>
      <c r="C512" t="s">
        <v>1496</v>
      </c>
      <c r="D512">
        <v>2023</v>
      </c>
      <c r="E512" t="s">
        <v>1502</v>
      </c>
      <c r="F512" t="s">
        <v>1510</v>
      </c>
      <c r="G512">
        <v>0.61</v>
      </c>
      <c r="H512">
        <v>7791</v>
      </c>
      <c r="I512">
        <v>5679</v>
      </c>
      <c r="J512">
        <v>49.1</v>
      </c>
      <c r="K512" t="s">
        <v>1512</v>
      </c>
      <c r="L512">
        <v>1.31</v>
      </c>
      <c r="M512" t="s">
        <v>1516</v>
      </c>
      <c r="N512" s="13">
        <v>10737</v>
      </c>
      <c r="O512">
        <v>2</v>
      </c>
      <c r="P512" s="11">
        <f>Agridata[[#This Row],[Storage_Loss_%]]/100</f>
        <v>0.27100000000000002</v>
      </c>
      <c r="Q512" s="7">
        <v>27.1</v>
      </c>
      <c r="R512" s="13">
        <v>11645</v>
      </c>
      <c r="S512">
        <v>424</v>
      </c>
      <c r="T512" t="s">
        <v>1520</v>
      </c>
      <c r="U512" t="s">
        <v>1522</v>
      </c>
      <c r="V512" s="13">
        <v>2361436</v>
      </c>
      <c r="W512" s="7">
        <f>(Agridata[[#This Row],[Profit_After_Storage_Loss]]/Agridata[[#This Row],[Total_Revenue]])*100</f>
        <v>72.542270744235026</v>
      </c>
      <c r="X512">
        <f>(1-Agridata[[#This Row],[Transport_Cost_NGN]]/(Agridata[[#This Row],[Input_Cost_NGN]]+Agridata[[#This Row],[Final_Profit_NGN]]))*100</f>
        <v>99.547550210043397</v>
      </c>
      <c r="Y512" s="13">
        <f>Agridata[[#This Row],[Final_Profit_NGN]]*Agridata[[#This Row],[Storage_Loss_%]]</f>
        <v>63994915.600000001</v>
      </c>
      <c r="Z512" s="13">
        <f>Agridata[[#This Row],[Final_Profit_NGN]] * (1-Agridata[[#This Row],[Storage_Loss_%]]/100)</f>
        <v>1721486.844</v>
      </c>
      <c r="AA512" s="13">
        <f>Agridata[[#This Row],[Final_Profit_NGN]]+Agridata[[#This Row],[Input_Cost_NGN]]</f>
        <v>2373081</v>
      </c>
    </row>
    <row r="513" spans="1:27" x14ac:dyDescent="0.35">
      <c r="A513" t="s">
        <v>181</v>
      </c>
      <c r="B513" t="s">
        <v>1469</v>
      </c>
      <c r="C513" t="s">
        <v>1480</v>
      </c>
      <c r="D513">
        <v>2023</v>
      </c>
      <c r="E513" t="s">
        <v>1501</v>
      </c>
      <c r="F513" t="s">
        <v>1503</v>
      </c>
      <c r="G513">
        <v>1.1299999999999999</v>
      </c>
      <c r="H513">
        <v>7961</v>
      </c>
      <c r="I513">
        <v>6121</v>
      </c>
      <c r="J513">
        <v>120.2</v>
      </c>
      <c r="K513" t="s">
        <v>1512</v>
      </c>
      <c r="L513">
        <v>3.84</v>
      </c>
      <c r="M513" t="s">
        <v>1518</v>
      </c>
      <c r="N513" s="13">
        <v>24910</v>
      </c>
      <c r="O513">
        <v>14</v>
      </c>
      <c r="P513" s="11">
        <f>Agridata[[#This Row],[Storage_Loss_%]]/100</f>
        <v>0.2311</v>
      </c>
      <c r="Q513" s="7">
        <v>23.11</v>
      </c>
      <c r="R513" s="13">
        <v>10492</v>
      </c>
      <c r="S513">
        <v>275</v>
      </c>
      <c r="T513" t="s">
        <v>1520</v>
      </c>
      <c r="U513" t="s">
        <v>1522</v>
      </c>
      <c r="V513" s="13">
        <v>1631041</v>
      </c>
      <c r="W513" s="7">
        <f>(Agridata[[#This Row],[Profit_After_Storage_Loss]]/Agridata[[#This Row],[Total_Revenue]])*100</f>
        <v>76.398550921608035</v>
      </c>
      <c r="X513">
        <f>(1-Agridata[[#This Row],[Transport_Cost_NGN]]/(Agridata[[#This Row],[Input_Cost_NGN]]+Agridata[[#This Row],[Final_Profit_NGN]]))*100</f>
        <v>98.482516038361695</v>
      </c>
      <c r="Y513" s="13">
        <f>Agridata[[#This Row],[Final_Profit_NGN]]*Agridata[[#This Row],[Storage_Loss_%]]</f>
        <v>37693357.509999998</v>
      </c>
      <c r="Z513" s="13">
        <f>Agridata[[#This Row],[Final_Profit_NGN]] * (1-Agridata[[#This Row],[Storage_Loss_%]]/100)</f>
        <v>1254107.4249</v>
      </c>
      <c r="AA513" s="13">
        <f>Agridata[[#This Row],[Final_Profit_NGN]]+Agridata[[#This Row],[Input_Cost_NGN]]</f>
        <v>1641533</v>
      </c>
    </row>
    <row r="514" spans="1:27" x14ac:dyDescent="0.35">
      <c r="A514" t="s">
        <v>457</v>
      </c>
      <c r="B514" t="s">
        <v>1469</v>
      </c>
      <c r="C514" t="s">
        <v>1474</v>
      </c>
      <c r="D514">
        <v>2021</v>
      </c>
      <c r="E514" t="s">
        <v>1501</v>
      </c>
      <c r="F514" t="s">
        <v>1510</v>
      </c>
      <c r="G514">
        <v>3.63</v>
      </c>
      <c r="H514">
        <v>48498</v>
      </c>
      <c r="I514">
        <v>35107</v>
      </c>
      <c r="J514">
        <v>39.200000000000003</v>
      </c>
      <c r="K514" t="s">
        <v>1512</v>
      </c>
      <c r="L514">
        <v>1.32</v>
      </c>
      <c r="M514" t="s">
        <v>1516</v>
      </c>
      <c r="N514" s="13">
        <v>7290</v>
      </c>
      <c r="O514">
        <v>3</v>
      </c>
      <c r="P514" s="11">
        <f>Agridata[[#This Row],[Storage_Loss_%]]/100</f>
        <v>0.27610000000000001</v>
      </c>
      <c r="Q514" s="7">
        <v>27.61</v>
      </c>
      <c r="R514" s="13">
        <v>108308</v>
      </c>
      <c r="S514">
        <v>347</v>
      </c>
      <c r="T514" t="s">
        <v>1521</v>
      </c>
      <c r="U514" t="s">
        <v>1523</v>
      </c>
      <c r="V514" s="13">
        <v>11944710</v>
      </c>
      <c r="W514" s="7">
        <f>(Agridata[[#This Row],[Profit_After_Storage_Loss]]/Agridata[[#This Row],[Total_Revenue]])*100</f>
        <v>71.739505980991652</v>
      </c>
      <c r="X514">
        <f>(1-Agridata[[#This Row],[Transport_Cost_NGN]]/(Agridata[[#This Row],[Input_Cost_NGN]]+Agridata[[#This Row],[Final_Profit_NGN]]))*100</f>
        <v>99.939517222989295</v>
      </c>
      <c r="Y514" s="13">
        <f>Agridata[[#This Row],[Final_Profit_NGN]]*Agridata[[#This Row],[Storage_Loss_%]]</f>
        <v>329793443.09999996</v>
      </c>
      <c r="Z514" s="13">
        <f>Agridata[[#This Row],[Final_Profit_NGN]] * (1-Agridata[[#This Row],[Storage_Loss_%]]/100)</f>
        <v>8646775.5690000001</v>
      </c>
      <c r="AA514" s="13">
        <f>Agridata[[#This Row],[Final_Profit_NGN]]+Agridata[[#This Row],[Input_Cost_NGN]]</f>
        <v>12053018</v>
      </c>
    </row>
    <row r="515" spans="1:27" x14ac:dyDescent="0.35">
      <c r="A515" t="s">
        <v>458</v>
      </c>
      <c r="B515" t="s">
        <v>1471</v>
      </c>
      <c r="C515" t="s">
        <v>1500</v>
      </c>
      <c r="D515">
        <v>2021</v>
      </c>
      <c r="E515" t="s">
        <v>1502</v>
      </c>
      <c r="F515" t="s">
        <v>1503</v>
      </c>
      <c r="G515">
        <v>4.2300000000000004</v>
      </c>
      <c r="H515">
        <v>44260</v>
      </c>
      <c r="I515">
        <v>35253</v>
      </c>
      <c r="J515">
        <v>27.5</v>
      </c>
      <c r="K515" t="s">
        <v>1511</v>
      </c>
      <c r="L515">
        <v>1.37</v>
      </c>
      <c r="M515" t="s">
        <v>1517</v>
      </c>
      <c r="N515" s="13">
        <v>3463</v>
      </c>
      <c r="O515">
        <v>7</v>
      </c>
      <c r="P515" s="11">
        <f>Agridata[[#This Row],[Storage_Loss_%]]/100</f>
        <v>0.20350000000000001</v>
      </c>
      <c r="Q515" s="7">
        <v>20.350000000000001</v>
      </c>
      <c r="R515" s="13">
        <v>35723</v>
      </c>
      <c r="S515">
        <v>214</v>
      </c>
      <c r="T515" t="s">
        <v>1521</v>
      </c>
      <c r="U515" t="s">
        <v>1523</v>
      </c>
      <c r="V515" s="13">
        <v>7429515</v>
      </c>
      <c r="W515" s="7">
        <f>(Agridata[[#This Row],[Profit_After_Storage_Loss]]/Agridata[[#This Row],[Total_Revenue]])*100</f>
        <v>79.268855159071947</v>
      </c>
      <c r="X515">
        <f>(1-Agridata[[#This Row],[Transport_Cost_NGN]]/(Agridata[[#This Row],[Input_Cost_NGN]]+Agridata[[#This Row],[Final_Profit_NGN]]))*100</f>
        <v>99.953611659802405</v>
      </c>
      <c r="Y515" s="13">
        <f>Agridata[[#This Row],[Final_Profit_NGN]]*Agridata[[#This Row],[Storage_Loss_%]]</f>
        <v>151190630.25</v>
      </c>
      <c r="Z515" s="13">
        <f>Agridata[[#This Row],[Final_Profit_NGN]] * (1-Agridata[[#This Row],[Storage_Loss_%]]/100)</f>
        <v>5917608.6974999998</v>
      </c>
      <c r="AA515" s="13">
        <f>Agridata[[#This Row],[Final_Profit_NGN]]+Agridata[[#This Row],[Input_Cost_NGN]]</f>
        <v>7465238</v>
      </c>
    </row>
    <row r="516" spans="1:27" x14ac:dyDescent="0.35">
      <c r="A516" t="s">
        <v>219</v>
      </c>
      <c r="B516" t="s">
        <v>1472</v>
      </c>
      <c r="C516" t="s">
        <v>1479</v>
      </c>
      <c r="D516">
        <v>2023</v>
      </c>
      <c r="E516" t="s">
        <v>1501</v>
      </c>
      <c r="F516" t="s">
        <v>1508</v>
      </c>
      <c r="G516">
        <v>0.59</v>
      </c>
      <c r="H516">
        <v>1296</v>
      </c>
      <c r="I516">
        <v>987</v>
      </c>
      <c r="J516">
        <v>18.899999999999999</v>
      </c>
      <c r="K516" t="s">
        <v>1512</v>
      </c>
      <c r="L516">
        <v>1.34</v>
      </c>
      <c r="M516" t="s">
        <v>1516</v>
      </c>
      <c r="N516" s="13">
        <v>5302</v>
      </c>
      <c r="O516">
        <v>14</v>
      </c>
      <c r="P516" s="11">
        <f>Agridata[[#This Row],[Storage_Loss_%]]/100</f>
        <v>0.23829999999999998</v>
      </c>
      <c r="Q516" s="7">
        <v>23.83</v>
      </c>
      <c r="R516" s="13">
        <v>7643</v>
      </c>
      <c r="S516">
        <v>234</v>
      </c>
      <c r="T516" t="s">
        <v>1520</v>
      </c>
      <c r="U516" t="s">
        <v>1522</v>
      </c>
      <c r="V516" s="13">
        <v>215704</v>
      </c>
      <c r="W516" s="7">
        <f>(Agridata[[#This Row],[Profit_After_Storage_Loss]]/Agridata[[#This Row],[Total_Revenue]])*100</f>
        <v>73.5634402073903</v>
      </c>
      <c r="X516">
        <f>(1-Agridata[[#This Row],[Transport_Cost_NGN]]/(Agridata[[#This Row],[Input_Cost_NGN]]+Agridata[[#This Row],[Final_Profit_NGN]]))*100</f>
        <v>97.626115416817782</v>
      </c>
      <c r="Y516" s="13">
        <f>Agridata[[#This Row],[Final_Profit_NGN]]*Agridata[[#This Row],[Storage_Loss_%]]</f>
        <v>5140226.3199999994</v>
      </c>
      <c r="Z516" s="13">
        <f>Agridata[[#This Row],[Final_Profit_NGN]] * (1-Agridata[[#This Row],[Storage_Loss_%]]/100)</f>
        <v>164301.73680000001</v>
      </c>
      <c r="AA516" s="13">
        <f>Agridata[[#This Row],[Final_Profit_NGN]]+Agridata[[#This Row],[Input_Cost_NGN]]</f>
        <v>223347</v>
      </c>
    </row>
    <row r="517" spans="1:27" x14ac:dyDescent="0.35">
      <c r="A517" t="s">
        <v>186</v>
      </c>
      <c r="B517" t="s">
        <v>1473</v>
      </c>
      <c r="C517" t="s">
        <v>1494</v>
      </c>
      <c r="D517">
        <v>2024</v>
      </c>
      <c r="E517" t="s">
        <v>1501</v>
      </c>
      <c r="F517" t="s">
        <v>1504</v>
      </c>
      <c r="G517">
        <v>0.76</v>
      </c>
      <c r="H517">
        <v>6032</v>
      </c>
      <c r="I517">
        <v>4852</v>
      </c>
      <c r="J517">
        <v>15.8</v>
      </c>
      <c r="K517" t="s">
        <v>1513</v>
      </c>
      <c r="L517">
        <v>1.86</v>
      </c>
      <c r="M517" t="s">
        <v>1516</v>
      </c>
      <c r="N517" s="13">
        <v>533</v>
      </c>
      <c r="O517">
        <v>1</v>
      </c>
      <c r="P517" s="11">
        <f>Agridata[[#This Row],[Storage_Loss_%]]/100</f>
        <v>0.19550000000000001</v>
      </c>
      <c r="Q517" s="7">
        <v>19.55</v>
      </c>
      <c r="R517" s="13">
        <v>16729</v>
      </c>
      <c r="S517">
        <v>316</v>
      </c>
      <c r="T517" t="s">
        <v>1520</v>
      </c>
      <c r="U517" t="s">
        <v>1522</v>
      </c>
      <c r="V517" s="13">
        <v>1500638</v>
      </c>
      <c r="W517" s="7">
        <f>(Agridata[[#This Row],[Profit_After_Storage_Loss]]/Agridata[[#This Row],[Total_Revenue]])*100</f>
        <v>79.563037221713657</v>
      </c>
      <c r="X517">
        <f>(1-Agridata[[#This Row],[Transport_Cost_NGN]]/(Agridata[[#This Row],[Input_Cost_NGN]]+Agridata[[#This Row],[Final_Profit_NGN]]))*100</f>
        <v>99.964873362871344</v>
      </c>
      <c r="Y517" s="13">
        <f>Agridata[[#This Row],[Final_Profit_NGN]]*Agridata[[#This Row],[Storage_Loss_%]]</f>
        <v>29337472.900000002</v>
      </c>
      <c r="Z517" s="13">
        <f>Agridata[[#This Row],[Final_Profit_NGN]] * (1-Agridata[[#This Row],[Storage_Loss_%]]/100)</f>
        <v>1207263.2709999999</v>
      </c>
      <c r="AA517" s="13">
        <f>Agridata[[#This Row],[Final_Profit_NGN]]+Agridata[[#This Row],[Input_Cost_NGN]]</f>
        <v>1517367</v>
      </c>
    </row>
    <row r="518" spans="1:27" x14ac:dyDescent="0.35">
      <c r="A518" t="s">
        <v>198</v>
      </c>
      <c r="B518" t="s">
        <v>1473</v>
      </c>
      <c r="C518" t="s">
        <v>1494</v>
      </c>
      <c r="D518">
        <v>2024</v>
      </c>
      <c r="E518" t="s">
        <v>1501</v>
      </c>
      <c r="F518" t="s">
        <v>1503</v>
      </c>
      <c r="G518">
        <v>4.75</v>
      </c>
      <c r="H518">
        <v>56001</v>
      </c>
      <c r="I518">
        <v>34871</v>
      </c>
      <c r="J518">
        <v>24</v>
      </c>
      <c r="K518" t="s">
        <v>1512</v>
      </c>
      <c r="L518">
        <v>0.83</v>
      </c>
      <c r="M518" t="s">
        <v>1517</v>
      </c>
      <c r="N518" s="13">
        <v>6112</v>
      </c>
      <c r="O518">
        <v>30</v>
      </c>
      <c r="P518" s="11">
        <f>Agridata[[#This Row],[Storage_Loss_%]]/100</f>
        <v>0.37729999999999997</v>
      </c>
      <c r="Q518" s="7">
        <v>37.729999999999997</v>
      </c>
      <c r="R518" s="13">
        <v>43634</v>
      </c>
      <c r="S518">
        <v>352</v>
      </c>
      <c r="T518" t="s">
        <v>1520</v>
      </c>
      <c r="U518" t="s">
        <v>1523</v>
      </c>
      <c r="V518" s="13">
        <v>12102101</v>
      </c>
      <c r="W518" s="7">
        <f>(Agridata[[#This Row],[Profit_After_Storage_Loss]]/Agridata[[#This Row],[Total_Revenue]])*100</f>
        <v>62.046292733210464</v>
      </c>
      <c r="X518">
        <f>(1-Agridata[[#This Row],[Transport_Cost_NGN]]/(Agridata[[#This Row],[Input_Cost_NGN]]+Agridata[[#This Row],[Final_Profit_NGN]]))*100</f>
        <v>99.949677808712281</v>
      </c>
      <c r="Y518" s="13">
        <f>Agridata[[#This Row],[Final_Profit_NGN]]*Agridata[[#This Row],[Storage_Loss_%]]</f>
        <v>456612270.72999996</v>
      </c>
      <c r="Z518" s="13">
        <f>Agridata[[#This Row],[Final_Profit_NGN]] * (1-Agridata[[#This Row],[Storage_Loss_%]]/100)</f>
        <v>7535978.2927000001</v>
      </c>
      <c r="AA518" s="13">
        <f>Agridata[[#This Row],[Final_Profit_NGN]]+Agridata[[#This Row],[Input_Cost_NGN]]</f>
        <v>12145735</v>
      </c>
    </row>
    <row r="519" spans="1:27" x14ac:dyDescent="0.35">
      <c r="A519" t="s">
        <v>459</v>
      </c>
      <c r="B519" t="s">
        <v>1470</v>
      </c>
      <c r="C519" t="s">
        <v>1476</v>
      </c>
      <c r="D519">
        <v>2024</v>
      </c>
      <c r="E519" t="s">
        <v>1501</v>
      </c>
      <c r="F519" t="s">
        <v>1507</v>
      </c>
      <c r="G519">
        <v>0.35</v>
      </c>
      <c r="H519">
        <v>1066</v>
      </c>
      <c r="I519">
        <v>685</v>
      </c>
      <c r="J519">
        <v>25.2</v>
      </c>
      <c r="K519" t="s">
        <v>1512</v>
      </c>
      <c r="L519">
        <v>1.26</v>
      </c>
      <c r="M519" t="s">
        <v>1516</v>
      </c>
      <c r="N519" s="13">
        <v>6602</v>
      </c>
      <c r="O519">
        <v>30</v>
      </c>
      <c r="P519" s="11">
        <f>Agridata[[#This Row],[Storage_Loss_%]]/100</f>
        <v>0.3574</v>
      </c>
      <c r="Q519" s="7">
        <v>35.74</v>
      </c>
      <c r="R519" s="13">
        <v>3680</v>
      </c>
      <c r="S519">
        <v>304</v>
      </c>
      <c r="T519" t="s">
        <v>1520</v>
      </c>
      <c r="U519" t="s">
        <v>1522</v>
      </c>
      <c r="V519" s="13">
        <v>195876</v>
      </c>
      <c r="W519" s="7">
        <f>(Agridata[[#This Row],[Profit_After_Storage_Loss]]/Agridata[[#This Row],[Total_Revenue]])*100</f>
        <v>63.074985267293407</v>
      </c>
      <c r="X519">
        <f>(1-Agridata[[#This Row],[Transport_Cost_NGN]]/(Agridata[[#This Row],[Input_Cost_NGN]]+Agridata[[#This Row],[Final_Profit_NGN]]))*100</f>
        <v>96.691655475154846</v>
      </c>
      <c r="Y519" s="13">
        <f>Agridata[[#This Row],[Final_Profit_NGN]]*Agridata[[#This Row],[Storage_Loss_%]]</f>
        <v>7000608.2400000002</v>
      </c>
      <c r="Z519" s="13">
        <f>Agridata[[#This Row],[Final_Profit_NGN]] * (1-Agridata[[#This Row],[Storage_Loss_%]]/100)</f>
        <v>125869.91760000002</v>
      </c>
      <c r="AA519" s="13">
        <f>Agridata[[#This Row],[Final_Profit_NGN]]+Agridata[[#This Row],[Input_Cost_NGN]]</f>
        <v>199556</v>
      </c>
    </row>
    <row r="520" spans="1:27" x14ac:dyDescent="0.35">
      <c r="A520" t="s">
        <v>460</v>
      </c>
      <c r="B520" t="s">
        <v>1472</v>
      </c>
      <c r="C520" t="s">
        <v>1487</v>
      </c>
      <c r="D520">
        <v>2021</v>
      </c>
      <c r="E520" t="s">
        <v>1501</v>
      </c>
      <c r="F520" t="s">
        <v>1503</v>
      </c>
      <c r="G520">
        <v>1.1100000000000001</v>
      </c>
      <c r="H520">
        <v>10216</v>
      </c>
      <c r="I520">
        <v>8105</v>
      </c>
      <c r="J520">
        <v>92.7</v>
      </c>
      <c r="K520" t="s">
        <v>1512</v>
      </c>
      <c r="L520">
        <v>2.38</v>
      </c>
      <c r="M520" t="s">
        <v>1516</v>
      </c>
      <c r="N520" s="13">
        <v>22228</v>
      </c>
      <c r="O520">
        <v>14</v>
      </c>
      <c r="P520" s="11">
        <f>Agridata[[#This Row],[Storage_Loss_%]]/100</f>
        <v>0.20660000000000001</v>
      </c>
      <c r="Q520" s="7">
        <v>20.66</v>
      </c>
      <c r="R520" s="13">
        <v>13211</v>
      </c>
      <c r="S520">
        <v>281</v>
      </c>
      <c r="T520" t="s">
        <v>1520</v>
      </c>
      <c r="U520" t="s">
        <v>1522</v>
      </c>
      <c r="V520" s="13">
        <v>2219291</v>
      </c>
      <c r="W520" s="7">
        <f>(Agridata[[#This Row],[Profit_After_Storage_Loss]]/Agridata[[#This Row],[Total_Revenue]])*100</f>
        <v>78.870499529227743</v>
      </c>
      <c r="X520">
        <f>(1-Agridata[[#This Row],[Transport_Cost_NGN]]/(Agridata[[#This Row],[Input_Cost_NGN]]+Agridata[[#This Row],[Final_Profit_NGN]]))*100</f>
        <v>99.004345796778679</v>
      </c>
      <c r="Y520" s="13">
        <f>Agridata[[#This Row],[Final_Profit_NGN]]*Agridata[[#This Row],[Storage_Loss_%]]</f>
        <v>45850552.060000002</v>
      </c>
      <c r="Z520" s="13">
        <f>Agridata[[#This Row],[Final_Profit_NGN]] * (1-Agridata[[#This Row],[Storage_Loss_%]]/100)</f>
        <v>1760785.4794000001</v>
      </c>
      <c r="AA520" s="13">
        <f>Agridata[[#This Row],[Final_Profit_NGN]]+Agridata[[#This Row],[Input_Cost_NGN]]</f>
        <v>2232502</v>
      </c>
    </row>
    <row r="521" spans="1:27" x14ac:dyDescent="0.35">
      <c r="A521" t="s">
        <v>461</v>
      </c>
      <c r="B521" t="s">
        <v>1472</v>
      </c>
      <c r="C521" t="s">
        <v>1489</v>
      </c>
      <c r="D521">
        <v>2021</v>
      </c>
      <c r="E521" t="s">
        <v>1501</v>
      </c>
      <c r="F521" t="s">
        <v>1508</v>
      </c>
      <c r="G521">
        <v>3.97</v>
      </c>
      <c r="H521">
        <v>5945</v>
      </c>
      <c r="I521">
        <v>5088</v>
      </c>
      <c r="J521">
        <v>18.8</v>
      </c>
      <c r="K521" t="s">
        <v>1512</v>
      </c>
      <c r="L521">
        <v>0.76</v>
      </c>
      <c r="M521" t="s">
        <v>1516</v>
      </c>
      <c r="N521" s="13">
        <v>4141</v>
      </c>
      <c r="O521">
        <v>7</v>
      </c>
      <c r="P521" s="11">
        <f>Agridata[[#This Row],[Storage_Loss_%]]/100</f>
        <v>0.14410000000000001</v>
      </c>
      <c r="Q521" s="7">
        <v>14.41</v>
      </c>
      <c r="R521" s="13">
        <v>53310</v>
      </c>
      <c r="S521">
        <v>219</v>
      </c>
      <c r="T521" t="s">
        <v>1519</v>
      </c>
      <c r="U521" t="s">
        <v>1523</v>
      </c>
      <c r="V521" s="13">
        <v>1045679</v>
      </c>
      <c r="W521" s="7">
        <f>(Agridata[[#This Row],[Profit_After_Storage_Loss]]/Agridata[[#This Row],[Total_Revenue]])*100</f>
        <v>81.438181464964615</v>
      </c>
      <c r="X521">
        <f>(1-Agridata[[#This Row],[Transport_Cost_NGN]]/(Agridata[[#This Row],[Input_Cost_NGN]]+Agridata[[#This Row],[Final_Profit_NGN]]))*100</f>
        <v>99.62319914030077</v>
      </c>
      <c r="Y521" s="13">
        <f>Agridata[[#This Row],[Final_Profit_NGN]]*Agridata[[#This Row],[Storage_Loss_%]]</f>
        <v>15068234.390000001</v>
      </c>
      <c r="Z521" s="13">
        <f>Agridata[[#This Row],[Final_Profit_NGN]] * (1-Agridata[[#This Row],[Storage_Loss_%]]/100)</f>
        <v>894996.65610000002</v>
      </c>
      <c r="AA521" s="13">
        <f>Agridata[[#This Row],[Final_Profit_NGN]]+Agridata[[#This Row],[Input_Cost_NGN]]</f>
        <v>1098989</v>
      </c>
    </row>
    <row r="522" spans="1:27" x14ac:dyDescent="0.35">
      <c r="A522" t="s">
        <v>462</v>
      </c>
      <c r="B522" t="s">
        <v>1471</v>
      </c>
      <c r="C522" t="s">
        <v>1500</v>
      </c>
      <c r="D522">
        <v>2021</v>
      </c>
      <c r="E522" t="s">
        <v>1502</v>
      </c>
      <c r="F522" t="s">
        <v>1508</v>
      </c>
      <c r="G522">
        <v>5.9</v>
      </c>
      <c r="H522">
        <v>7869</v>
      </c>
      <c r="I522">
        <v>6140</v>
      </c>
      <c r="J522">
        <v>1.1000000000000001</v>
      </c>
      <c r="K522" t="s">
        <v>1515</v>
      </c>
      <c r="L522">
        <v>0.78</v>
      </c>
      <c r="M522" t="s">
        <v>1516</v>
      </c>
      <c r="N522" s="13">
        <v>217</v>
      </c>
      <c r="O522">
        <v>14</v>
      </c>
      <c r="P522" s="11">
        <f>Agridata[[#This Row],[Storage_Loss_%]]/100</f>
        <v>0.21960000000000002</v>
      </c>
      <c r="Q522" s="7">
        <v>21.96</v>
      </c>
      <c r="R522" s="13">
        <v>50187</v>
      </c>
      <c r="S522">
        <v>215</v>
      </c>
      <c r="T522" t="s">
        <v>1520</v>
      </c>
      <c r="U522" t="s">
        <v>1523</v>
      </c>
      <c r="V522" s="13">
        <v>1256495</v>
      </c>
      <c r="W522" s="7">
        <f>(Agridata[[#This Row],[Profit_After_Storage_Loss]]/Agridata[[#This Row],[Total_Revenue]])*100</f>
        <v>75.04264220368843</v>
      </c>
      <c r="X522">
        <f>(1-Agridata[[#This Row],[Transport_Cost_NGN]]/(Agridata[[#This Row],[Input_Cost_NGN]]+Agridata[[#This Row],[Final_Profit_NGN]]))*100</f>
        <v>99.983393052020304</v>
      </c>
      <c r="Y522" s="13">
        <f>Agridata[[#This Row],[Final_Profit_NGN]]*Agridata[[#This Row],[Storage_Loss_%]]</f>
        <v>27592630.199999999</v>
      </c>
      <c r="Z522" s="13">
        <f>Agridata[[#This Row],[Final_Profit_NGN]] * (1-Agridata[[#This Row],[Storage_Loss_%]]/100)</f>
        <v>980568.69799999997</v>
      </c>
      <c r="AA522" s="13">
        <f>Agridata[[#This Row],[Final_Profit_NGN]]+Agridata[[#This Row],[Input_Cost_NGN]]</f>
        <v>1306682</v>
      </c>
    </row>
    <row r="523" spans="1:27" x14ac:dyDescent="0.35">
      <c r="A523" t="s">
        <v>463</v>
      </c>
      <c r="B523" t="s">
        <v>1472</v>
      </c>
      <c r="C523" t="s">
        <v>1487</v>
      </c>
      <c r="D523">
        <v>2025</v>
      </c>
      <c r="E523" t="s">
        <v>1502</v>
      </c>
      <c r="F523" t="s">
        <v>1510</v>
      </c>
      <c r="G523">
        <v>2.66</v>
      </c>
      <c r="H523">
        <v>72292</v>
      </c>
      <c r="I523">
        <v>53069</v>
      </c>
      <c r="J523">
        <v>24.1</v>
      </c>
      <c r="K523" t="s">
        <v>1512</v>
      </c>
      <c r="L523">
        <v>0.68</v>
      </c>
      <c r="M523" t="s">
        <v>1516</v>
      </c>
      <c r="N523" s="13">
        <v>5213</v>
      </c>
      <c r="O523">
        <v>1</v>
      </c>
      <c r="P523" s="11">
        <f>Agridata[[#This Row],[Storage_Loss_%]]/100</f>
        <v>0.26590000000000003</v>
      </c>
      <c r="Q523" s="7">
        <v>26.59</v>
      </c>
      <c r="R523" s="13">
        <v>51152</v>
      </c>
      <c r="S523">
        <v>429</v>
      </c>
      <c r="T523" t="s">
        <v>1520</v>
      </c>
      <c r="U523" t="s">
        <v>1523</v>
      </c>
      <c r="V523" s="13">
        <v>22482570</v>
      </c>
      <c r="W523" s="7">
        <f>(Agridata[[#This Row],[Profit_After_Storage_Loss]]/Agridata[[#This Row],[Total_Revenue]])*100</f>
        <v>73.243357830543928</v>
      </c>
      <c r="X523">
        <f>(1-Agridata[[#This Row],[Transport_Cost_NGN]]/(Agridata[[#This Row],[Input_Cost_NGN]]+Agridata[[#This Row],[Final_Profit_NGN]]))*100</f>
        <v>99.976865783646389</v>
      </c>
      <c r="Y523" s="13">
        <f>Agridata[[#This Row],[Final_Profit_NGN]]*Agridata[[#This Row],[Storage_Loss_%]]</f>
        <v>597811536.29999995</v>
      </c>
      <c r="Z523" s="13">
        <f>Agridata[[#This Row],[Final_Profit_NGN]] * (1-Agridata[[#This Row],[Storage_Loss_%]]/100)</f>
        <v>16504454.637</v>
      </c>
      <c r="AA523" s="13">
        <f>Agridata[[#This Row],[Final_Profit_NGN]]+Agridata[[#This Row],[Input_Cost_NGN]]</f>
        <v>22533722</v>
      </c>
    </row>
    <row r="524" spans="1:27" x14ac:dyDescent="0.35">
      <c r="A524" t="s">
        <v>464</v>
      </c>
      <c r="B524" t="s">
        <v>1473</v>
      </c>
      <c r="C524" t="s">
        <v>1497</v>
      </c>
      <c r="D524">
        <v>2023</v>
      </c>
      <c r="E524" t="s">
        <v>1501</v>
      </c>
      <c r="F524" t="s">
        <v>1505</v>
      </c>
      <c r="G524">
        <v>1.1200000000000001</v>
      </c>
      <c r="H524">
        <v>13232</v>
      </c>
      <c r="I524">
        <v>8235</v>
      </c>
      <c r="J524">
        <v>16.600000000000001</v>
      </c>
      <c r="K524" t="s">
        <v>1512</v>
      </c>
      <c r="L524">
        <v>1.2</v>
      </c>
      <c r="M524" t="s">
        <v>1516</v>
      </c>
      <c r="N524" s="13">
        <v>3426</v>
      </c>
      <c r="O524">
        <v>30</v>
      </c>
      <c r="P524" s="11">
        <f>Agridata[[#This Row],[Storage_Loss_%]]/100</f>
        <v>0.37759999999999999</v>
      </c>
      <c r="Q524" s="7">
        <v>37.76</v>
      </c>
      <c r="R524" s="13">
        <v>9039</v>
      </c>
      <c r="S524">
        <v>110</v>
      </c>
      <c r="T524" t="s">
        <v>1521</v>
      </c>
      <c r="U524" t="s">
        <v>1522</v>
      </c>
      <c r="V524" s="13">
        <v>884327</v>
      </c>
      <c r="W524" s="7">
        <f>(Agridata[[#This Row],[Profit_After_Storage_Loss]]/Agridata[[#This Row],[Total_Revenue]])*100</f>
        <v>61.610261057618054</v>
      </c>
      <c r="X524">
        <f>(1-Agridata[[#This Row],[Transport_Cost_NGN]]/(Agridata[[#This Row],[Input_Cost_NGN]]+Agridata[[#This Row],[Final_Profit_NGN]]))*100</f>
        <v>99.616506560581001</v>
      </c>
      <c r="Y524" s="13">
        <f>Agridata[[#This Row],[Final_Profit_NGN]]*Agridata[[#This Row],[Storage_Loss_%]]</f>
        <v>33392187.52</v>
      </c>
      <c r="Z524" s="13">
        <f>Agridata[[#This Row],[Final_Profit_NGN]] * (1-Agridata[[#This Row],[Storage_Loss_%]]/100)</f>
        <v>550405.12480000011</v>
      </c>
      <c r="AA524" s="13">
        <f>Agridata[[#This Row],[Final_Profit_NGN]]+Agridata[[#This Row],[Input_Cost_NGN]]</f>
        <v>893366</v>
      </c>
    </row>
    <row r="525" spans="1:27" x14ac:dyDescent="0.35">
      <c r="A525" t="s">
        <v>173</v>
      </c>
      <c r="B525" t="s">
        <v>1472</v>
      </c>
      <c r="C525" t="s">
        <v>1487</v>
      </c>
      <c r="D525">
        <v>2021</v>
      </c>
      <c r="E525" t="s">
        <v>1501</v>
      </c>
      <c r="F525" t="s">
        <v>1504</v>
      </c>
      <c r="G525">
        <v>2</v>
      </c>
      <c r="H525">
        <v>22465</v>
      </c>
      <c r="I525">
        <v>18135</v>
      </c>
      <c r="J525">
        <v>19.100000000000001</v>
      </c>
      <c r="K525" t="s">
        <v>1513</v>
      </c>
      <c r="L525">
        <v>1.65</v>
      </c>
      <c r="M525" t="s">
        <v>1516</v>
      </c>
      <c r="N525" s="13">
        <v>845</v>
      </c>
      <c r="O525">
        <v>1</v>
      </c>
      <c r="P525" s="11">
        <f>Agridata[[#This Row],[Storage_Loss_%]]/100</f>
        <v>0.19269999999999998</v>
      </c>
      <c r="Q525" s="7">
        <v>19.27</v>
      </c>
      <c r="R525" s="13">
        <v>42731</v>
      </c>
      <c r="S525">
        <v>212</v>
      </c>
      <c r="T525" t="s">
        <v>1520</v>
      </c>
      <c r="U525" t="s">
        <v>1522</v>
      </c>
      <c r="V525" s="13">
        <v>3762598</v>
      </c>
      <c r="W525" s="7">
        <f>(Agridata[[#This Row],[Profit_After_Storage_Loss]]/Agridata[[#This Row],[Total_Revenue]])*100</f>
        <v>79.823462449633126</v>
      </c>
      <c r="X525">
        <f>(1-Agridata[[#This Row],[Transport_Cost_NGN]]/(Agridata[[#This Row],[Input_Cost_NGN]]+Agridata[[#This Row],[Final_Profit_NGN]]))*100</f>
        <v>99.977794298469334</v>
      </c>
      <c r="Y525" s="13">
        <f>Agridata[[#This Row],[Final_Profit_NGN]]*Agridata[[#This Row],[Storage_Loss_%]]</f>
        <v>72505263.459999993</v>
      </c>
      <c r="Z525" s="13">
        <f>Agridata[[#This Row],[Final_Profit_NGN]] * (1-Agridata[[#This Row],[Storage_Loss_%]]/100)</f>
        <v>3037545.3654</v>
      </c>
      <c r="AA525" s="13">
        <f>Agridata[[#This Row],[Final_Profit_NGN]]+Agridata[[#This Row],[Input_Cost_NGN]]</f>
        <v>3805329</v>
      </c>
    </row>
    <row r="526" spans="1:27" x14ac:dyDescent="0.35">
      <c r="A526" t="s">
        <v>162</v>
      </c>
      <c r="B526" t="s">
        <v>1472</v>
      </c>
      <c r="C526" t="s">
        <v>1487</v>
      </c>
      <c r="D526">
        <v>2022</v>
      </c>
      <c r="E526" t="s">
        <v>1501</v>
      </c>
      <c r="F526" t="s">
        <v>1508</v>
      </c>
      <c r="G526">
        <v>1.17</v>
      </c>
      <c r="H526">
        <v>1210</v>
      </c>
      <c r="I526">
        <v>932</v>
      </c>
      <c r="J526">
        <v>21.7</v>
      </c>
      <c r="K526" t="s">
        <v>1511</v>
      </c>
      <c r="L526">
        <v>2.0499999999999998</v>
      </c>
      <c r="M526" t="s">
        <v>1516</v>
      </c>
      <c r="N526" s="13">
        <v>3168</v>
      </c>
      <c r="O526">
        <v>14</v>
      </c>
      <c r="P526" s="11">
        <f>Agridata[[#This Row],[Storage_Loss_%]]/100</f>
        <v>0.22940000000000002</v>
      </c>
      <c r="Q526" s="7">
        <v>22.94</v>
      </c>
      <c r="R526" s="13">
        <v>15258</v>
      </c>
      <c r="S526">
        <v>254</v>
      </c>
      <c r="T526" t="s">
        <v>1520</v>
      </c>
      <c r="U526" t="s">
        <v>1522</v>
      </c>
      <c r="V526" s="13">
        <v>215935</v>
      </c>
      <c r="W526" s="7">
        <f>(Agridata[[#This Row],[Profit_After_Storage_Loss]]/Agridata[[#This Row],[Total_Revenue]])*100</f>
        <v>71.974285986167402</v>
      </c>
      <c r="X526">
        <f>(1-Agridata[[#This Row],[Transport_Cost_NGN]]/(Agridata[[#This Row],[Input_Cost_NGN]]+Agridata[[#This Row],[Final_Profit_NGN]]))*100</f>
        <v>98.629716297638765</v>
      </c>
      <c r="Y526" s="13">
        <f>Agridata[[#This Row],[Final_Profit_NGN]]*Agridata[[#This Row],[Storage_Loss_%]]</f>
        <v>4953548.9000000004</v>
      </c>
      <c r="Z526" s="13">
        <f>Agridata[[#This Row],[Final_Profit_NGN]] * (1-Agridata[[#This Row],[Storage_Loss_%]]/100)</f>
        <v>166399.511</v>
      </c>
      <c r="AA526" s="13">
        <f>Agridata[[#This Row],[Final_Profit_NGN]]+Agridata[[#This Row],[Input_Cost_NGN]]</f>
        <v>231193</v>
      </c>
    </row>
    <row r="527" spans="1:27" x14ac:dyDescent="0.35">
      <c r="A527" t="s">
        <v>465</v>
      </c>
      <c r="B527" t="s">
        <v>1473</v>
      </c>
      <c r="C527" t="s">
        <v>1496</v>
      </c>
      <c r="D527">
        <v>2025</v>
      </c>
      <c r="E527" t="s">
        <v>1502</v>
      </c>
      <c r="F527" t="s">
        <v>1507</v>
      </c>
      <c r="G527">
        <v>1.1000000000000001</v>
      </c>
      <c r="H527">
        <v>2919</v>
      </c>
      <c r="I527">
        <v>2540</v>
      </c>
      <c r="J527">
        <v>24.7</v>
      </c>
      <c r="K527" t="s">
        <v>1512</v>
      </c>
      <c r="L527">
        <v>1.38</v>
      </c>
      <c r="M527" t="s">
        <v>1516</v>
      </c>
      <c r="N527" s="13">
        <v>6489</v>
      </c>
      <c r="O527">
        <v>7</v>
      </c>
      <c r="P527" s="11">
        <f>Agridata[[#This Row],[Storage_Loss_%]]/100</f>
        <v>0.12970000000000001</v>
      </c>
      <c r="Q527" s="7">
        <v>12.97</v>
      </c>
      <c r="R527" s="13">
        <v>23530</v>
      </c>
      <c r="S527">
        <v>281</v>
      </c>
      <c r="T527" t="s">
        <v>1520</v>
      </c>
      <c r="U527" t="s">
        <v>1522</v>
      </c>
      <c r="V527" s="13">
        <v>676584</v>
      </c>
      <c r="W527" s="7">
        <f>(Agridata[[#This Row],[Profit_After_Storage_Loss]]/Agridata[[#This Row],[Total_Revenue]])*100</f>
        <v>84.105025067346162</v>
      </c>
      <c r="X527">
        <f>(1-Agridata[[#This Row],[Transport_Cost_NGN]]/(Agridata[[#This Row],[Input_Cost_NGN]]+Agridata[[#This Row],[Final_Profit_NGN]]))*100</f>
        <v>99.07315094398912</v>
      </c>
      <c r="Y527" s="13">
        <f>Agridata[[#This Row],[Final_Profit_NGN]]*Agridata[[#This Row],[Storage_Loss_%]]</f>
        <v>8775294.4800000004</v>
      </c>
      <c r="Z527" s="13">
        <f>Agridata[[#This Row],[Final_Profit_NGN]] * (1-Agridata[[#This Row],[Storage_Loss_%]]/100)</f>
        <v>588831.05519999994</v>
      </c>
      <c r="AA527" s="13">
        <f>Agridata[[#This Row],[Final_Profit_NGN]]+Agridata[[#This Row],[Input_Cost_NGN]]</f>
        <v>700114</v>
      </c>
    </row>
    <row r="528" spans="1:27" x14ac:dyDescent="0.35">
      <c r="A528" t="s">
        <v>466</v>
      </c>
      <c r="B528" t="s">
        <v>1469</v>
      </c>
      <c r="C528" t="s">
        <v>1498</v>
      </c>
      <c r="D528">
        <v>2021</v>
      </c>
      <c r="E528" t="s">
        <v>1501</v>
      </c>
      <c r="F528" t="s">
        <v>1504</v>
      </c>
      <c r="G528">
        <v>4.3099999999999996</v>
      </c>
      <c r="H528">
        <v>29259</v>
      </c>
      <c r="I528">
        <v>23582</v>
      </c>
      <c r="J528">
        <v>25.4</v>
      </c>
      <c r="K528" t="s">
        <v>1511</v>
      </c>
      <c r="L528">
        <v>1.83</v>
      </c>
      <c r="M528" t="s">
        <v>1516</v>
      </c>
      <c r="N528" s="13">
        <v>3507</v>
      </c>
      <c r="O528">
        <v>2</v>
      </c>
      <c r="P528" s="11">
        <f>Agridata[[#This Row],[Storage_Loss_%]]/100</f>
        <v>0.19399999999999998</v>
      </c>
      <c r="Q528" s="7">
        <v>19.399999999999999</v>
      </c>
      <c r="R528" s="13">
        <v>89145</v>
      </c>
      <c r="S528">
        <v>216</v>
      </c>
      <c r="T528" t="s">
        <v>1520</v>
      </c>
      <c r="U528" t="s">
        <v>1522</v>
      </c>
      <c r="V528" s="13">
        <v>4950123</v>
      </c>
      <c r="W528" s="7">
        <f>(Agridata[[#This Row],[Profit_After_Storage_Loss]]/Agridata[[#This Row],[Total_Revenue]])*100</f>
        <v>79.174180416679576</v>
      </c>
      <c r="X528">
        <f>(1-Agridata[[#This Row],[Transport_Cost_NGN]]/(Agridata[[#This Row],[Input_Cost_NGN]]+Agridata[[#This Row],[Final_Profit_NGN]]))*100</f>
        <v>99.930406559047853</v>
      </c>
      <c r="Y528" s="13">
        <f>Agridata[[#This Row],[Final_Profit_NGN]]*Agridata[[#This Row],[Storage_Loss_%]]</f>
        <v>96032386.199999988</v>
      </c>
      <c r="Z528" s="13">
        <f>Agridata[[#This Row],[Final_Profit_NGN]] * (1-Agridata[[#This Row],[Storage_Loss_%]]/100)</f>
        <v>3989799.1380000003</v>
      </c>
      <c r="AA528" s="13">
        <f>Agridata[[#This Row],[Final_Profit_NGN]]+Agridata[[#This Row],[Input_Cost_NGN]]</f>
        <v>5039268</v>
      </c>
    </row>
    <row r="529" spans="1:27" x14ac:dyDescent="0.35">
      <c r="A529" t="s">
        <v>467</v>
      </c>
      <c r="B529" t="s">
        <v>1469</v>
      </c>
      <c r="C529" t="s">
        <v>1481</v>
      </c>
      <c r="D529">
        <v>2022</v>
      </c>
      <c r="E529" t="s">
        <v>1501</v>
      </c>
      <c r="F529" t="s">
        <v>1508</v>
      </c>
      <c r="G529">
        <v>0.6</v>
      </c>
      <c r="H529">
        <v>1380</v>
      </c>
      <c r="I529">
        <v>1115</v>
      </c>
      <c r="J529">
        <v>19.2</v>
      </c>
      <c r="K529" t="s">
        <v>1513</v>
      </c>
      <c r="L529">
        <v>0.62</v>
      </c>
      <c r="M529" t="s">
        <v>1516</v>
      </c>
      <c r="N529" s="13">
        <v>540</v>
      </c>
      <c r="O529">
        <v>14</v>
      </c>
      <c r="P529" s="11">
        <f>Agridata[[#This Row],[Storage_Loss_%]]/100</f>
        <v>0.19170000000000001</v>
      </c>
      <c r="Q529" s="7">
        <v>19.170000000000002</v>
      </c>
      <c r="R529" s="13">
        <v>4866</v>
      </c>
      <c r="S529">
        <v>164</v>
      </c>
      <c r="T529" t="s">
        <v>1520</v>
      </c>
      <c r="U529" t="s">
        <v>1522</v>
      </c>
      <c r="V529" s="13">
        <v>175626</v>
      </c>
      <c r="W529" s="7">
        <f>(Agridata[[#This Row],[Profit_After_Storage_Loss]]/Agridata[[#This Row],[Total_Revenue]])*100</f>
        <v>78.650852004520971</v>
      </c>
      <c r="X529">
        <f>(1-Agridata[[#This Row],[Transport_Cost_NGN]]/(Agridata[[#This Row],[Input_Cost_NGN]]+Agridata[[#This Row],[Final_Profit_NGN]]))*100</f>
        <v>99.700817764776275</v>
      </c>
      <c r="Y529" s="13">
        <f>Agridata[[#This Row],[Final_Profit_NGN]]*Agridata[[#This Row],[Storage_Loss_%]]</f>
        <v>3366750.4200000004</v>
      </c>
      <c r="Z529" s="13">
        <f>Agridata[[#This Row],[Final_Profit_NGN]] * (1-Agridata[[#This Row],[Storage_Loss_%]]/100)</f>
        <v>141958.4958</v>
      </c>
      <c r="AA529" s="13">
        <f>Agridata[[#This Row],[Final_Profit_NGN]]+Agridata[[#This Row],[Input_Cost_NGN]]</f>
        <v>180492</v>
      </c>
    </row>
    <row r="530" spans="1:27" x14ac:dyDescent="0.35">
      <c r="A530" t="s">
        <v>67</v>
      </c>
      <c r="B530" t="s">
        <v>1470</v>
      </c>
      <c r="C530" t="s">
        <v>1482</v>
      </c>
      <c r="D530">
        <v>2022</v>
      </c>
      <c r="E530" t="s">
        <v>1501</v>
      </c>
      <c r="F530" t="s">
        <v>1505</v>
      </c>
      <c r="G530">
        <v>1.99</v>
      </c>
      <c r="H530">
        <v>14389</v>
      </c>
      <c r="I530">
        <v>11801</v>
      </c>
      <c r="J530">
        <v>5.4</v>
      </c>
      <c r="K530" t="s">
        <v>1513</v>
      </c>
      <c r="L530">
        <v>0.37</v>
      </c>
      <c r="M530" t="s">
        <v>1516</v>
      </c>
      <c r="N530" s="13">
        <v>223</v>
      </c>
      <c r="O530">
        <v>7</v>
      </c>
      <c r="P530" s="11">
        <f>Agridata[[#This Row],[Storage_Loss_%]]/100</f>
        <v>0.17980000000000002</v>
      </c>
      <c r="Q530" s="7">
        <v>17.98</v>
      </c>
      <c r="R530" s="13">
        <v>20393</v>
      </c>
      <c r="S530">
        <v>88</v>
      </c>
      <c r="T530" t="s">
        <v>1520</v>
      </c>
      <c r="U530" t="s">
        <v>1522</v>
      </c>
      <c r="V530" s="13">
        <v>1007488</v>
      </c>
      <c r="W530" s="7">
        <f>(Agridata[[#This Row],[Profit_After_Storage_Loss]]/Agridata[[#This Row],[Total_Revenue]])*100</f>
        <v>80.392735890633261</v>
      </c>
      <c r="X530">
        <f>(1-Agridata[[#This Row],[Transport_Cost_NGN]]/(Agridata[[#This Row],[Input_Cost_NGN]]+Agridata[[#This Row],[Final_Profit_NGN]]))*100</f>
        <v>99.978304881596216</v>
      </c>
      <c r="Y530" s="13">
        <f>Agridata[[#This Row],[Final_Profit_NGN]]*Agridata[[#This Row],[Storage_Loss_%]]</f>
        <v>18114634.240000002</v>
      </c>
      <c r="Z530" s="13">
        <f>Agridata[[#This Row],[Final_Profit_NGN]] * (1-Agridata[[#This Row],[Storage_Loss_%]]/100)</f>
        <v>826341.65760000004</v>
      </c>
      <c r="AA530" s="13">
        <f>Agridata[[#This Row],[Final_Profit_NGN]]+Agridata[[#This Row],[Input_Cost_NGN]]</f>
        <v>1027881</v>
      </c>
    </row>
    <row r="531" spans="1:27" x14ac:dyDescent="0.35">
      <c r="A531" t="s">
        <v>468</v>
      </c>
      <c r="B531" t="s">
        <v>1473</v>
      </c>
      <c r="C531" t="s">
        <v>1497</v>
      </c>
      <c r="D531">
        <v>2025</v>
      </c>
      <c r="E531" t="s">
        <v>1501</v>
      </c>
      <c r="F531" t="s">
        <v>1509</v>
      </c>
      <c r="G531">
        <v>0.54</v>
      </c>
      <c r="H531">
        <v>7012</v>
      </c>
      <c r="I531">
        <v>5361</v>
      </c>
      <c r="J531">
        <v>5.7</v>
      </c>
      <c r="K531" t="s">
        <v>1513</v>
      </c>
      <c r="L531">
        <v>1.06</v>
      </c>
      <c r="M531" t="s">
        <v>1516</v>
      </c>
      <c r="N531" s="13">
        <v>249</v>
      </c>
      <c r="O531">
        <v>7</v>
      </c>
      <c r="P531" s="11">
        <f>Agridata[[#This Row],[Storage_Loss_%]]/100</f>
        <v>0.2354</v>
      </c>
      <c r="Q531" s="7">
        <v>23.54</v>
      </c>
      <c r="R531" s="13">
        <v>10486</v>
      </c>
      <c r="S531">
        <v>350</v>
      </c>
      <c r="T531" t="s">
        <v>1521</v>
      </c>
      <c r="U531" t="s">
        <v>1523</v>
      </c>
      <c r="V531" s="13">
        <v>1846852</v>
      </c>
      <c r="W531" s="7">
        <f>(Agridata[[#This Row],[Profit_After_Storage_Loss]]/Agridata[[#This Row],[Total_Revenue]])*100</f>
        <v>76.028328672541022</v>
      </c>
      <c r="X531">
        <f>(1-Agridata[[#This Row],[Transport_Cost_NGN]]/(Agridata[[#This Row],[Input_Cost_NGN]]+Agridata[[#This Row],[Final_Profit_NGN]]))*100</f>
        <v>99.986593716383339</v>
      </c>
      <c r="Y531" s="13">
        <f>Agridata[[#This Row],[Final_Profit_NGN]]*Agridata[[#This Row],[Storage_Loss_%]]</f>
        <v>43474896.079999998</v>
      </c>
      <c r="Z531" s="13">
        <f>Agridata[[#This Row],[Final_Profit_NGN]] * (1-Agridata[[#This Row],[Storage_Loss_%]]/100)</f>
        <v>1412103.0392</v>
      </c>
      <c r="AA531" s="13">
        <f>Agridata[[#This Row],[Final_Profit_NGN]]+Agridata[[#This Row],[Input_Cost_NGN]]</f>
        <v>1857338</v>
      </c>
    </row>
    <row r="532" spans="1:27" x14ac:dyDescent="0.35">
      <c r="A532" t="s">
        <v>220</v>
      </c>
      <c r="B532" t="s">
        <v>1471</v>
      </c>
      <c r="C532" t="s">
        <v>1483</v>
      </c>
      <c r="D532">
        <v>2024</v>
      </c>
      <c r="E532" t="s">
        <v>1501</v>
      </c>
      <c r="F532" t="s">
        <v>1508</v>
      </c>
      <c r="G532">
        <v>5.36</v>
      </c>
      <c r="H532">
        <v>6693</v>
      </c>
      <c r="I532">
        <v>5216</v>
      </c>
      <c r="J532">
        <v>4.0999999999999996</v>
      </c>
      <c r="K532" t="s">
        <v>1513</v>
      </c>
      <c r="L532">
        <v>1.19</v>
      </c>
      <c r="M532" t="s">
        <v>1516</v>
      </c>
      <c r="N532" s="13">
        <v>200</v>
      </c>
      <c r="O532">
        <v>14</v>
      </c>
      <c r="P532" s="11">
        <f>Agridata[[#This Row],[Storage_Loss_%]]/100</f>
        <v>0.22059999999999999</v>
      </c>
      <c r="Q532" s="7">
        <v>22.06</v>
      </c>
      <c r="R532" s="13">
        <v>56912</v>
      </c>
      <c r="S532">
        <v>239</v>
      </c>
      <c r="T532" t="s">
        <v>1521</v>
      </c>
      <c r="U532" t="s">
        <v>1522</v>
      </c>
      <c r="V532" s="13">
        <v>1177046</v>
      </c>
      <c r="W532" s="7">
        <f>(Agridata[[#This Row],[Profit_After_Storage_Loss]]/Agridata[[#This Row],[Total_Revenue]])*100</f>
        <v>74.345289904518637</v>
      </c>
      <c r="X532">
        <f>(1-Agridata[[#This Row],[Transport_Cost_NGN]]/(Agridata[[#This Row],[Input_Cost_NGN]]+Agridata[[#This Row],[Final_Profit_NGN]]))*100</f>
        <v>99.983791992920345</v>
      </c>
      <c r="Y532" s="13">
        <f>Agridata[[#This Row],[Final_Profit_NGN]]*Agridata[[#This Row],[Storage_Loss_%]]</f>
        <v>25965634.759999998</v>
      </c>
      <c r="Z532" s="13">
        <f>Agridata[[#This Row],[Final_Profit_NGN]] * (1-Agridata[[#This Row],[Storage_Loss_%]]/100)</f>
        <v>917389.65240000002</v>
      </c>
      <c r="AA532" s="13">
        <f>Agridata[[#This Row],[Final_Profit_NGN]]+Agridata[[#This Row],[Input_Cost_NGN]]</f>
        <v>1233958</v>
      </c>
    </row>
    <row r="533" spans="1:27" x14ac:dyDescent="0.35">
      <c r="A533" t="s">
        <v>469</v>
      </c>
      <c r="B533" t="s">
        <v>1470</v>
      </c>
      <c r="C533" t="s">
        <v>1495</v>
      </c>
      <c r="D533">
        <v>2022</v>
      </c>
      <c r="E533" t="s">
        <v>1502</v>
      </c>
      <c r="F533" t="s">
        <v>1508</v>
      </c>
      <c r="G533">
        <v>0.9</v>
      </c>
      <c r="H533">
        <v>1661</v>
      </c>
      <c r="I533">
        <v>1354</v>
      </c>
      <c r="J533">
        <v>6.9</v>
      </c>
      <c r="K533" t="s">
        <v>1513</v>
      </c>
      <c r="L533">
        <v>1.56</v>
      </c>
      <c r="M533" t="s">
        <v>1516</v>
      </c>
      <c r="N533" s="13">
        <v>307</v>
      </c>
      <c r="O533">
        <v>14</v>
      </c>
      <c r="P533" s="11">
        <f>Agridata[[#This Row],[Storage_Loss_%]]/100</f>
        <v>0.18440000000000001</v>
      </c>
      <c r="Q533" s="7">
        <v>18.440000000000001</v>
      </c>
      <c r="R533" s="13">
        <v>10935</v>
      </c>
      <c r="S533">
        <v>232</v>
      </c>
      <c r="T533" t="s">
        <v>1520</v>
      </c>
      <c r="U533" t="s">
        <v>1522</v>
      </c>
      <c r="V533" s="13">
        <v>299745</v>
      </c>
      <c r="W533" s="7">
        <f>(Agridata[[#This Row],[Profit_After_Storage_Loss]]/Agridata[[#This Row],[Total_Revenue]])*100</f>
        <v>78.689333719582848</v>
      </c>
      <c r="X533">
        <f>(1-Agridata[[#This Row],[Transport_Cost_NGN]]/(Agridata[[#This Row],[Input_Cost_NGN]]+Agridata[[#This Row],[Final_Profit_NGN]]))*100</f>
        <v>99.901184498519385</v>
      </c>
      <c r="Y533" s="13">
        <f>Agridata[[#This Row],[Final_Profit_NGN]]*Agridata[[#This Row],[Storage_Loss_%]]</f>
        <v>5527297.8000000007</v>
      </c>
      <c r="Z533" s="13">
        <f>Agridata[[#This Row],[Final_Profit_NGN]] * (1-Agridata[[#This Row],[Storage_Loss_%]]/100)</f>
        <v>244472.022</v>
      </c>
      <c r="AA533" s="13">
        <f>Agridata[[#This Row],[Final_Profit_NGN]]+Agridata[[#This Row],[Input_Cost_NGN]]</f>
        <v>310680</v>
      </c>
    </row>
    <row r="534" spans="1:27" x14ac:dyDescent="0.35">
      <c r="A534" t="s">
        <v>153</v>
      </c>
      <c r="B534" t="s">
        <v>1469</v>
      </c>
      <c r="C534" t="s">
        <v>1474</v>
      </c>
      <c r="D534">
        <v>2022</v>
      </c>
      <c r="E534" t="s">
        <v>1502</v>
      </c>
      <c r="F534" t="s">
        <v>1508</v>
      </c>
      <c r="G534">
        <v>3.01</v>
      </c>
      <c r="H534">
        <v>3092</v>
      </c>
      <c r="I534">
        <v>2416</v>
      </c>
      <c r="J534">
        <v>9.9</v>
      </c>
      <c r="K534" t="s">
        <v>1513</v>
      </c>
      <c r="L534">
        <v>1.1599999999999999</v>
      </c>
      <c r="M534" t="s">
        <v>1518</v>
      </c>
      <c r="N534" s="13">
        <v>311</v>
      </c>
      <c r="O534">
        <v>14</v>
      </c>
      <c r="P534" s="11">
        <f>Agridata[[#This Row],[Storage_Loss_%]]/100</f>
        <v>0.21850000000000003</v>
      </c>
      <c r="Q534" s="7">
        <v>21.85</v>
      </c>
      <c r="R534" s="13">
        <v>31552</v>
      </c>
      <c r="S534">
        <v>195</v>
      </c>
      <c r="T534" t="s">
        <v>1520</v>
      </c>
      <c r="U534" t="s">
        <v>1522</v>
      </c>
      <c r="V534" s="13">
        <v>434546</v>
      </c>
      <c r="W534" s="7">
        <f>(Agridata[[#This Row],[Profit_After_Storage_Loss]]/Agridata[[#This Row],[Total_Revenue]])*100</f>
        <v>72.859720273418887</v>
      </c>
      <c r="X534">
        <f>(1-Agridata[[#This Row],[Transport_Cost_NGN]]/(Agridata[[#This Row],[Input_Cost_NGN]]+Agridata[[#This Row],[Final_Profit_NGN]]))*100</f>
        <v>99.933275834695706</v>
      </c>
      <c r="Y534" s="13">
        <f>Agridata[[#This Row],[Final_Profit_NGN]]*Agridata[[#This Row],[Storage_Loss_%]]</f>
        <v>9494830.1000000015</v>
      </c>
      <c r="Z534" s="13">
        <f>Agridata[[#This Row],[Final_Profit_NGN]] * (1-Agridata[[#This Row],[Storage_Loss_%]]/100)</f>
        <v>339597.69899999996</v>
      </c>
      <c r="AA534" s="13">
        <f>Agridata[[#This Row],[Final_Profit_NGN]]+Agridata[[#This Row],[Input_Cost_NGN]]</f>
        <v>466098</v>
      </c>
    </row>
    <row r="535" spans="1:27" x14ac:dyDescent="0.35">
      <c r="A535" t="s">
        <v>470</v>
      </c>
      <c r="B535" t="s">
        <v>1473</v>
      </c>
      <c r="C535" t="s">
        <v>1493</v>
      </c>
      <c r="D535">
        <v>2025</v>
      </c>
      <c r="E535" t="s">
        <v>1502</v>
      </c>
      <c r="F535" t="s">
        <v>1506</v>
      </c>
      <c r="G535">
        <v>1.01</v>
      </c>
      <c r="H535">
        <v>2833</v>
      </c>
      <c r="I535">
        <v>2581</v>
      </c>
      <c r="J535">
        <v>28.5</v>
      </c>
      <c r="K535" t="s">
        <v>1513</v>
      </c>
      <c r="L535">
        <v>1.46</v>
      </c>
      <c r="M535" t="s">
        <v>1516</v>
      </c>
      <c r="N535" s="13">
        <v>942</v>
      </c>
      <c r="O535">
        <v>1</v>
      </c>
      <c r="P535" s="11">
        <f>Agridata[[#This Row],[Storage_Loss_%]]/100</f>
        <v>8.8699999999999987E-2</v>
      </c>
      <c r="Q535" s="7">
        <v>8.8699999999999992</v>
      </c>
      <c r="R535" s="13">
        <v>20647</v>
      </c>
      <c r="S535">
        <v>343</v>
      </c>
      <c r="T535" t="s">
        <v>1520</v>
      </c>
      <c r="U535" t="s">
        <v>1522</v>
      </c>
      <c r="V535" s="13">
        <v>854842</v>
      </c>
      <c r="W535" s="7">
        <f>(Agridata[[#This Row],[Profit_After_Storage_Loss]]/Agridata[[#This Row],[Total_Revenue]])*100</f>
        <v>88.980845516048745</v>
      </c>
      <c r="X535">
        <f>(1-Agridata[[#This Row],[Transport_Cost_NGN]]/(Agridata[[#This Row],[Input_Cost_NGN]]+Agridata[[#This Row],[Final_Profit_NGN]]))*100</f>
        <v>99.892402988501289</v>
      </c>
      <c r="Y535" s="13">
        <f>Agridata[[#This Row],[Final_Profit_NGN]]*Agridata[[#This Row],[Storage_Loss_%]]</f>
        <v>7582448.5399999991</v>
      </c>
      <c r="Z535" s="13">
        <f>Agridata[[#This Row],[Final_Profit_NGN]] * (1-Agridata[[#This Row],[Storage_Loss_%]]/100)</f>
        <v>779017.51459999999</v>
      </c>
      <c r="AA535" s="13">
        <f>Agridata[[#This Row],[Final_Profit_NGN]]+Agridata[[#This Row],[Input_Cost_NGN]]</f>
        <v>875489</v>
      </c>
    </row>
    <row r="536" spans="1:27" x14ac:dyDescent="0.35">
      <c r="A536" t="s">
        <v>165</v>
      </c>
      <c r="B536" t="s">
        <v>1473</v>
      </c>
      <c r="C536" t="s">
        <v>1494</v>
      </c>
      <c r="D536">
        <v>2023</v>
      </c>
      <c r="E536" t="s">
        <v>1501</v>
      </c>
      <c r="F536" t="s">
        <v>1507</v>
      </c>
      <c r="G536">
        <v>0.61</v>
      </c>
      <c r="H536">
        <v>1107</v>
      </c>
      <c r="I536">
        <v>1038</v>
      </c>
      <c r="J536">
        <v>18.600000000000001</v>
      </c>
      <c r="K536" t="s">
        <v>1512</v>
      </c>
      <c r="L536">
        <v>0.72</v>
      </c>
      <c r="M536" t="s">
        <v>1516</v>
      </c>
      <c r="N536" s="13">
        <v>4513</v>
      </c>
      <c r="O536">
        <v>1</v>
      </c>
      <c r="P536" s="11">
        <f>Agridata[[#This Row],[Storage_Loss_%]]/100</f>
        <v>6.1600000000000002E-2</v>
      </c>
      <c r="Q536" s="7">
        <v>6.16</v>
      </c>
      <c r="R536" s="13">
        <v>13322</v>
      </c>
      <c r="S536">
        <v>285</v>
      </c>
      <c r="T536" t="s">
        <v>1520</v>
      </c>
      <c r="U536" t="s">
        <v>1523</v>
      </c>
      <c r="V536" s="13">
        <v>275037</v>
      </c>
      <c r="W536" s="7">
        <f>(Agridata[[#This Row],[Profit_After_Storage_Loss]]/Agridata[[#This Row],[Total_Revenue]])*100</f>
        <v>89.504652464462708</v>
      </c>
      <c r="X536">
        <f>(1-Agridata[[#This Row],[Transport_Cost_NGN]]/(Agridata[[#This Row],[Input_Cost_NGN]]+Agridata[[#This Row],[Final_Profit_NGN]]))*100</f>
        <v>98.434937005607594</v>
      </c>
      <c r="Y536" s="13">
        <f>Agridata[[#This Row],[Final_Profit_NGN]]*Agridata[[#This Row],[Storage_Loss_%]]</f>
        <v>1694227.92</v>
      </c>
      <c r="Z536" s="13">
        <f>Agridata[[#This Row],[Final_Profit_NGN]] * (1-Agridata[[#This Row],[Storage_Loss_%]]/100)</f>
        <v>258094.72080000001</v>
      </c>
      <c r="AA536" s="13">
        <f>Agridata[[#This Row],[Final_Profit_NGN]]+Agridata[[#This Row],[Input_Cost_NGN]]</f>
        <v>288359</v>
      </c>
    </row>
    <row r="537" spans="1:27" x14ac:dyDescent="0.35">
      <c r="A537" t="s">
        <v>471</v>
      </c>
      <c r="B537" t="s">
        <v>1472</v>
      </c>
      <c r="C537" t="s">
        <v>1487</v>
      </c>
      <c r="D537">
        <v>2025</v>
      </c>
      <c r="E537" t="s">
        <v>1501</v>
      </c>
      <c r="F537" t="s">
        <v>1505</v>
      </c>
      <c r="G537">
        <v>14.13</v>
      </c>
      <c r="H537">
        <v>197599</v>
      </c>
      <c r="I537">
        <v>170725</v>
      </c>
      <c r="J537">
        <v>7.5</v>
      </c>
      <c r="K537" t="s">
        <v>1511</v>
      </c>
      <c r="L537">
        <v>0.75</v>
      </c>
      <c r="M537" t="s">
        <v>1518</v>
      </c>
      <c r="N537" s="13">
        <v>1169</v>
      </c>
      <c r="O537">
        <v>3</v>
      </c>
      <c r="P537" s="11">
        <f>Agridata[[#This Row],[Storage_Loss_%]]/100</f>
        <v>0.13600000000000001</v>
      </c>
      <c r="Q537" s="7">
        <v>13.6</v>
      </c>
      <c r="R537" s="13">
        <v>104738</v>
      </c>
      <c r="S537">
        <v>115</v>
      </c>
      <c r="T537" t="s">
        <v>1520</v>
      </c>
      <c r="U537" t="s">
        <v>1522</v>
      </c>
      <c r="V537" s="13">
        <v>19331135</v>
      </c>
      <c r="W537" s="7">
        <f>(Agridata[[#This Row],[Profit_After_Storage_Loss]]/Agridata[[#This Row],[Total_Revenue]])*100</f>
        <v>85.934398933353805</v>
      </c>
      <c r="X537">
        <f>(1-Agridata[[#This Row],[Transport_Cost_NGN]]/(Agridata[[#This Row],[Input_Cost_NGN]]+Agridata[[#This Row],[Final_Profit_NGN]]))*100</f>
        <v>99.993985348638574</v>
      </c>
      <c r="Y537" s="13">
        <f>Agridata[[#This Row],[Final_Profit_NGN]]*Agridata[[#This Row],[Storage_Loss_%]]</f>
        <v>262903436</v>
      </c>
      <c r="Z537" s="13">
        <f>Agridata[[#This Row],[Final_Profit_NGN]] * (1-Agridata[[#This Row],[Storage_Loss_%]]/100)</f>
        <v>16702100.640000001</v>
      </c>
      <c r="AA537" s="13">
        <f>Agridata[[#This Row],[Final_Profit_NGN]]+Agridata[[#This Row],[Input_Cost_NGN]]</f>
        <v>19435873</v>
      </c>
    </row>
    <row r="538" spans="1:27" x14ac:dyDescent="0.35">
      <c r="A538" t="s">
        <v>472</v>
      </c>
      <c r="B538" t="s">
        <v>1470</v>
      </c>
      <c r="C538" t="s">
        <v>1499</v>
      </c>
      <c r="D538">
        <v>2022</v>
      </c>
      <c r="E538" t="s">
        <v>1501</v>
      </c>
      <c r="F538" t="s">
        <v>1508</v>
      </c>
      <c r="G538">
        <v>2.06</v>
      </c>
      <c r="H538">
        <v>2741</v>
      </c>
      <c r="I538">
        <v>2289</v>
      </c>
      <c r="J538">
        <v>14.4</v>
      </c>
      <c r="K538" t="s">
        <v>1511</v>
      </c>
      <c r="L538">
        <v>1.27</v>
      </c>
      <c r="M538" t="s">
        <v>1518</v>
      </c>
      <c r="N538" s="13">
        <v>2398</v>
      </c>
      <c r="O538">
        <v>14</v>
      </c>
      <c r="P538" s="11">
        <f>Agridata[[#This Row],[Storage_Loss_%]]/100</f>
        <v>0.1648</v>
      </c>
      <c r="Q538" s="7">
        <v>16.48</v>
      </c>
      <c r="R538" s="13">
        <v>25364</v>
      </c>
      <c r="S538">
        <v>183</v>
      </c>
      <c r="T538" t="s">
        <v>1520</v>
      </c>
      <c r="U538" t="s">
        <v>1523</v>
      </c>
      <c r="V538" s="13">
        <v>386937</v>
      </c>
      <c r="W538" s="7">
        <f>(Agridata[[#This Row],[Profit_After_Storage_Loss]]/Agridata[[#This Row],[Total_Revenue]])*100</f>
        <v>78.382003051168923</v>
      </c>
      <c r="X538">
        <f>(1-Agridata[[#This Row],[Transport_Cost_NGN]]/(Agridata[[#This Row],[Input_Cost_NGN]]+Agridata[[#This Row],[Final_Profit_NGN]]))*100</f>
        <v>99.418386082012901</v>
      </c>
      <c r="Y538" s="13">
        <f>Agridata[[#This Row],[Final_Profit_NGN]]*Agridata[[#This Row],[Storage_Loss_%]]</f>
        <v>6376721.7599999998</v>
      </c>
      <c r="Z538" s="13">
        <f>Agridata[[#This Row],[Final_Profit_NGN]] * (1-Agridata[[#This Row],[Storage_Loss_%]]/100)</f>
        <v>323169.78239999997</v>
      </c>
      <c r="AA538" s="13">
        <f>Agridata[[#This Row],[Final_Profit_NGN]]+Agridata[[#This Row],[Input_Cost_NGN]]</f>
        <v>412301</v>
      </c>
    </row>
    <row r="539" spans="1:27" x14ac:dyDescent="0.35">
      <c r="A539" t="s">
        <v>473</v>
      </c>
      <c r="B539" t="s">
        <v>1470</v>
      </c>
      <c r="C539" t="s">
        <v>1495</v>
      </c>
      <c r="D539">
        <v>2025</v>
      </c>
      <c r="E539" t="s">
        <v>1501</v>
      </c>
      <c r="F539" t="s">
        <v>1507</v>
      </c>
      <c r="G539">
        <v>1.43</v>
      </c>
      <c r="H539">
        <v>3114</v>
      </c>
      <c r="I539">
        <v>2102</v>
      </c>
      <c r="J539">
        <v>3.2</v>
      </c>
      <c r="K539" t="s">
        <v>1511</v>
      </c>
      <c r="L539">
        <v>0.14000000000000001</v>
      </c>
      <c r="M539" t="s">
        <v>1516</v>
      </c>
      <c r="N539" s="13">
        <v>534</v>
      </c>
      <c r="O539">
        <v>30</v>
      </c>
      <c r="P539" s="11">
        <f>Agridata[[#This Row],[Storage_Loss_%]]/100</f>
        <v>0.32479999999999998</v>
      </c>
      <c r="Q539" s="7">
        <v>32.479999999999997</v>
      </c>
      <c r="R539" s="13">
        <v>23498</v>
      </c>
      <c r="S539">
        <v>257</v>
      </c>
      <c r="T539" t="s">
        <v>1520</v>
      </c>
      <c r="U539" t="s">
        <v>1523</v>
      </c>
      <c r="V539" s="13">
        <v>510780</v>
      </c>
      <c r="W539" s="7">
        <f>(Agridata[[#This Row],[Profit_After_Storage_Loss]]/Agridata[[#This Row],[Total_Revenue]])*100</f>
        <v>64.55041308083058</v>
      </c>
      <c r="X539">
        <f>(1-Agridata[[#This Row],[Transport_Cost_NGN]]/(Agridata[[#This Row],[Input_Cost_NGN]]+Agridata[[#This Row],[Final_Profit_NGN]]))*100</f>
        <v>99.90005203283684</v>
      </c>
      <c r="Y539" s="13">
        <f>Agridata[[#This Row],[Final_Profit_NGN]]*Agridata[[#This Row],[Storage_Loss_%]]</f>
        <v>16590134.399999999</v>
      </c>
      <c r="Z539" s="13">
        <f>Agridata[[#This Row],[Final_Profit_NGN]] * (1-Agridata[[#This Row],[Storage_Loss_%]]/100)</f>
        <v>344878.65600000002</v>
      </c>
      <c r="AA539" s="13">
        <f>Agridata[[#This Row],[Final_Profit_NGN]]+Agridata[[#This Row],[Input_Cost_NGN]]</f>
        <v>534278</v>
      </c>
    </row>
    <row r="540" spans="1:27" x14ac:dyDescent="0.35">
      <c r="A540" t="s">
        <v>474</v>
      </c>
      <c r="B540" t="s">
        <v>1471</v>
      </c>
      <c r="C540" t="s">
        <v>1492</v>
      </c>
      <c r="D540">
        <v>2024</v>
      </c>
      <c r="E540" t="s">
        <v>1501</v>
      </c>
      <c r="F540" t="s">
        <v>1503</v>
      </c>
      <c r="G540">
        <v>2.19</v>
      </c>
      <c r="H540">
        <v>24067</v>
      </c>
      <c r="I540">
        <v>20115</v>
      </c>
      <c r="J540">
        <v>71.099999999999994</v>
      </c>
      <c r="K540" t="s">
        <v>1511</v>
      </c>
      <c r="L540">
        <v>3.1</v>
      </c>
      <c r="M540" t="s">
        <v>1516</v>
      </c>
      <c r="N540" s="13">
        <v>8517</v>
      </c>
      <c r="O540">
        <v>7</v>
      </c>
      <c r="P540" s="11">
        <f>Agridata[[#This Row],[Storage_Loss_%]]/100</f>
        <v>0.16420000000000001</v>
      </c>
      <c r="Q540" s="7">
        <v>16.420000000000002</v>
      </c>
      <c r="R540" s="13">
        <v>36156</v>
      </c>
      <c r="S540">
        <v>263</v>
      </c>
      <c r="T540" t="s">
        <v>1520</v>
      </c>
      <c r="U540" t="s">
        <v>1522</v>
      </c>
      <c r="V540" s="13">
        <v>5192670</v>
      </c>
      <c r="W540" s="7">
        <f>(Agridata[[#This Row],[Profit_After_Storage_Loss]]/Agridata[[#This Row],[Total_Revenue]])*100</f>
        <v>83.002065587954164</v>
      </c>
      <c r="X540">
        <f>(1-Agridata[[#This Row],[Transport_Cost_NGN]]/(Agridata[[#This Row],[Input_Cost_NGN]]+Agridata[[#This Row],[Final_Profit_NGN]]))*100</f>
        <v>99.837114488032313</v>
      </c>
      <c r="Y540" s="13">
        <f>Agridata[[#This Row],[Final_Profit_NGN]]*Agridata[[#This Row],[Storage_Loss_%]]</f>
        <v>85263641.400000006</v>
      </c>
      <c r="Z540" s="13">
        <f>Agridata[[#This Row],[Final_Profit_NGN]] * (1-Agridata[[#This Row],[Storage_Loss_%]]/100)</f>
        <v>4340033.5860000001</v>
      </c>
      <c r="AA540" s="13">
        <f>Agridata[[#This Row],[Final_Profit_NGN]]+Agridata[[#This Row],[Input_Cost_NGN]]</f>
        <v>5228826</v>
      </c>
    </row>
    <row r="541" spans="1:27" x14ac:dyDescent="0.35">
      <c r="A541" t="s">
        <v>475</v>
      </c>
      <c r="B541" t="s">
        <v>1469</v>
      </c>
      <c r="C541" t="s">
        <v>1474</v>
      </c>
      <c r="D541">
        <v>2025</v>
      </c>
      <c r="E541" t="s">
        <v>1501</v>
      </c>
      <c r="F541" t="s">
        <v>1503</v>
      </c>
      <c r="G541">
        <v>1.1599999999999999</v>
      </c>
      <c r="H541">
        <v>7547</v>
      </c>
      <c r="I541">
        <v>6084</v>
      </c>
      <c r="J541">
        <v>6.5</v>
      </c>
      <c r="K541" t="s">
        <v>1511</v>
      </c>
      <c r="L541">
        <v>0.44</v>
      </c>
      <c r="M541" t="s">
        <v>1517</v>
      </c>
      <c r="N541" s="13">
        <v>785</v>
      </c>
      <c r="O541">
        <v>7</v>
      </c>
      <c r="P541" s="11">
        <f>Agridata[[#This Row],[Storage_Loss_%]]/100</f>
        <v>0.1938</v>
      </c>
      <c r="Q541" s="7">
        <v>19.38</v>
      </c>
      <c r="R541" s="13">
        <v>13472</v>
      </c>
      <c r="S541">
        <v>328</v>
      </c>
      <c r="T541" t="s">
        <v>1521</v>
      </c>
      <c r="U541" t="s">
        <v>1523</v>
      </c>
      <c r="V541" s="13">
        <v>1961340</v>
      </c>
      <c r="W541" s="7">
        <f>(Agridata[[#This Row],[Profit_After_Storage_Loss]]/Agridata[[#This Row],[Total_Revenue]])*100</f>
        <v>80.070017196573644</v>
      </c>
      <c r="X541">
        <f>(1-Agridata[[#This Row],[Transport_Cost_NGN]]/(Agridata[[#This Row],[Input_Cost_NGN]]+Agridata[[#This Row],[Final_Profit_NGN]]))*100</f>
        <v>99.960249380700532</v>
      </c>
      <c r="Y541" s="13">
        <f>Agridata[[#This Row],[Final_Profit_NGN]]*Agridata[[#This Row],[Storage_Loss_%]]</f>
        <v>38010769.199999996</v>
      </c>
      <c r="Z541" s="13">
        <f>Agridata[[#This Row],[Final_Profit_NGN]] * (1-Agridata[[#This Row],[Storage_Loss_%]]/100)</f>
        <v>1581232.308</v>
      </c>
      <c r="AA541" s="13">
        <f>Agridata[[#This Row],[Final_Profit_NGN]]+Agridata[[#This Row],[Input_Cost_NGN]]</f>
        <v>1974812</v>
      </c>
    </row>
    <row r="542" spans="1:27" x14ac:dyDescent="0.35">
      <c r="A542" t="s">
        <v>403</v>
      </c>
      <c r="B542" t="s">
        <v>1469</v>
      </c>
      <c r="C542" t="s">
        <v>1498</v>
      </c>
      <c r="D542">
        <v>2024</v>
      </c>
      <c r="E542" t="s">
        <v>1501</v>
      </c>
      <c r="F542" t="s">
        <v>1507</v>
      </c>
      <c r="G542">
        <v>2.2799999999999998</v>
      </c>
      <c r="H542">
        <v>7073</v>
      </c>
      <c r="I542">
        <v>6362</v>
      </c>
      <c r="J542">
        <v>24.2</v>
      </c>
      <c r="K542" t="s">
        <v>1512</v>
      </c>
      <c r="L542">
        <v>2.2200000000000002</v>
      </c>
      <c r="M542" t="s">
        <v>1517</v>
      </c>
      <c r="N542" s="13">
        <v>5469</v>
      </c>
      <c r="O542">
        <v>3</v>
      </c>
      <c r="P542" s="11">
        <f>Agridata[[#This Row],[Storage_Loss_%]]/100</f>
        <v>0.10039999999999999</v>
      </c>
      <c r="Q542" s="7">
        <v>10.039999999999999</v>
      </c>
      <c r="R542" s="13">
        <v>36668</v>
      </c>
      <c r="S542">
        <v>209</v>
      </c>
      <c r="T542" t="s">
        <v>1520</v>
      </c>
      <c r="U542" t="s">
        <v>1522</v>
      </c>
      <c r="V542" s="13">
        <v>1274225</v>
      </c>
      <c r="W542" s="7">
        <f>(Agridata[[#This Row],[Profit_After_Storage_Loss]]/Agridata[[#This Row],[Total_Revenue]])*100</f>
        <v>87.443659398593184</v>
      </c>
      <c r="X542">
        <f>(1-Agridata[[#This Row],[Transport_Cost_NGN]]/(Agridata[[#This Row],[Input_Cost_NGN]]+Agridata[[#This Row],[Final_Profit_NGN]]))*100</f>
        <v>99.58280347823964</v>
      </c>
      <c r="Y542" s="13">
        <f>Agridata[[#This Row],[Final_Profit_NGN]]*Agridata[[#This Row],[Storage_Loss_%]]</f>
        <v>12793218.999999998</v>
      </c>
      <c r="Z542" s="13">
        <f>Agridata[[#This Row],[Final_Profit_NGN]] * (1-Agridata[[#This Row],[Storage_Loss_%]]/100)</f>
        <v>1146292.81</v>
      </c>
      <c r="AA542" s="13">
        <f>Agridata[[#This Row],[Final_Profit_NGN]]+Agridata[[#This Row],[Input_Cost_NGN]]</f>
        <v>1310893</v>
      </c>
    </row>
    <row r="543" spans="1:27" x14ac:dyDescent="0.35">
      <c r="A543" t="s">
        <v>476</v>
      </c>
      <c r="B543" t="s">
        <v>1471</v>
      </c>
      <c r="C543" t="s">
        <v>1500</v>
      </c>
      <c r="D543">
        <v>2023</v>
      </c>
      <c r="E543" t="s">
        <v>1502</v>
      </c>
      <c r="F543" t="s">
        <v>1510</v>
      </c>
      <c r="G543">
        <v>3.1</v>
      </c>
      <c r="H543">
        <v>72639</v>
      </c>
      <c r="I543">
        <v>52002</v>
      </c>
      <c r="J543">
        <v>2.7</v>
      </c>
      <c r="K543" t="s">
        <v>1511</v>
      </c>
      <c r="L543">
        <v>0.26</v>
      </c>
      <c r="M543" t="s">
        <v>1518</v>
      </c>
      <c r="N543" s="13">
        <v>309</v>
      </c>
      <c r="O543">
        <v>4</v>
      </c>
      <c r="P543" s="11">
        <f>Agridata[[#This Row],[Storage_Loss_%]]/100</f>
        <v>0.28410000000000002</v>
      </c>
      <c r="Q543" s="7">
        <v>28.41</v>
      </c>
      <c r="R543" s="13">
        <v>111219</v>
      </c>
      <c r="S543">
        <v>314</v>
      </c>
      <c r="T543" t="s">
        <v>1520</v>
      </c>
      <c r="U543" t="s">
        <v>1523</v>
      </c>
      <c r="V543" s="13">
        <v>16053814</v>
      </c>
      <c r="W543" s="7">
        <f>(Agridata[[#This Row],[Profit_After_Storage_Loss]]/Agridata[[#This Row],[Total_Revenue]])*100</f>
        <v>71.097444976450092</v>
      </c>
      <c r="X543">
        <f>(1-Agridata[[#This Row],[Transport_Cost_NGN]]/(Agridata[[#This Row],[Input_Cost_NGN]]+Agridata[[#This Row],[Final_Profit_NGN]]))*100</f>
        <v>99.998088466630406</v>
      </c>
      <c r="Y543" s="13">
        <f>Agridata[[#This Row],[Final_Profit_NGN]]*Agridata[[#This Row],[Storage_Loss_%]]</f>
        <v>456088855.74000001</v>
      </c>
      <c r="Z543" s="13">
        <f>Agridata[[#This Row],[Final_Profit_NGN]] * (1-Agridata[[#This Row],[Storage_Loss_%]]/100)</f>
        <v>11492925.442599999</v>
      </c>
      <c r="AA543" s="13">
        <f>Agridata[[#This Row],[Final_Profit_NGN]]+Agridata[[#This Row],[Input_Cost_NGN]]</f>
        <v>16165033</v>
      </c>
    </row>
    <row r="544" spans="1:27" x14ac:dyDescent="0.35">
      <c r="A544" t="s">
        <v>477</v>
      </c>
      <c r="B544" t="s">
        <v>1470</v>
      </c>
      <c r="C544" t="s">
        <v>1491</v>
      </c>
      <c r="D544">
        <v>2024</v>
      </c>
      <c r="E544" t="s">
        <v>1501</v>
      </c>
      <c r="F544" t="s">
        <v>1506</v>
      </c>
      <c r="G544">
        <v>1.8</v>
      </c>
      <c r="H544">
        <v>5483</v>
      </c>
      <c r="I544">
        <v>3581</v>
      </c>
      <c r="J544">
        <v>5.4</v>
      </c>
      <c r="K544" t="s">
        <v>1513</v>
      </c>
      <c r="L544">
        <v>0.17</v>
      </c>
      <c r="M544" t="s">
        <v>1518</v>
      </c>
      <c r="N544" s="13">
        <v>200</v>
      </c>
      <c r="O544">
        <v>30</v>
      </c>
      <c r="P544" s="11">
        <f>Agridata[[#This Row],[Storage_Loss_%]]/100</f>
        <v>0.3468</v>
      </c>
      <c r="Q544" s="7">
        <v>34.68</v>
      </c>
      <c r="R544" s="13">
        <v>42659</v>
      </c>
      <c r="S544">
        <v>369</v>
      </c>
      <c r="T544" t="s">
        <v>1520</v>
      </c>
      <c r="U544" t="s">
        <v>1522</v>
      </c>
      <c r="V544" s="13">
        <v>1265317</v>
      </c>
      <c r="W544" s="7">
        <f>(Agridata[[#This Row],[Profit_After_Storage_Loss]]/Agridata[[#This Row],[Total_Revenue]])*100</f>
        <v>63.189620023608995</v>
      </c>
      <c r="X544">
        <f>(1-Agridata[[#This Row],[Transport_Cost_NGN]]/(Agridata[[#This Row],[Input_Cost_NGN]]+Agridata[[#This Row],[Final_Profit_NGN]]))*100</f>
        <v>99.984709199557173</v>
      </c>
      <c r="Y544" s="13">
        <f>Agridata[[#This Row],[Final_Profit_NGN]]*Agridata[[#This Row],[Storage_Loss_%]]</f>
        <v>43881193.560000002</v>
      </c>
      <c r="Z544" s="13">
        <f>Agridata[[#This Row],[Final_Profit_NGN]] * (1-Agridata[[#This Row],[Storage_Loss_%]]/100)</f>
        <v>826505.06440000003</v>
      </c>
      <c r="AA544" s="13">
        <f>Agridata[[#This Row],[Final_Profit_NGN]]+Agridata[[#This Row],[Input_Cost_NGN]]</f>
        <v>1307976</v>
      </c>
    </row>
    <row r="545" spans="1:27" x14ac:dyDescent="0.35">
      <c r="A545" t="s">
        <v>478</v>
      </c>
      <c r="B545" t="s">
        <v>1473</v>
      </c>
      <c r="C545" t="s">
        <v>1494</v>
      </c>
      <c r="D545">
        <v>2022</v>
      </c>
      <c r="E545" t="s">
        <v>1501</v>
      </c>
      <c r="F545" t="s">
        <v>1509</v>
      </c>
      <c r="G545">
        <v>1.45</v>
      </c>
      <c r="H545">
        <v>25078</v>
      </c>
      <c r="I545">
        <v>21394</v>
      </c>
      <c r="J545">
        <v>17.899999999999999</v>
      </c>
      <c r="K545" t="s">
        <v>1512</v>
      </c>
      <c r="L545">
        <v>1.41</v>
      </c>
      <c r="M545" t="s">
        <v>1518</v>
      </c>
      <c r="N545" s="13">
        <v>3739</v>
      </c>
      <c r="O545">
        <v>3</v>
      </c>
      <c r="P545" s="11">
        <f>Agridata[[#This Row],[Storage_Loss_%]]/100</f>
        <v>0.1469</v>
      </c>
      <c r="Q545" s="7">
        <v>14.69</v>
      </c>
      <c r="R545" s="13">
        <v>37841</v>
      </c>
      <c r="S545">
        <v>265</v>
      </c>
      <c r="T545" t="s">
        <v>1520</v>
      </c>
      <c r="U545" t="s">
        <v>1523</v>
      </c>
      <c r="V545" s="13">
        <v>5571136</v>
      </c>
      <c r="W545" s="7">
        <f>(Agridata[[#This Row],[Profit_After_Storage_Loss]]/Agridata[[#This Row],[Total_Revenue]])*100</f>
        <v>84.734455527273511</v>
      </c>
      <c r="X545">
        <f>(1-Agridata[[#This Row],[Transport_Cost_NGN]]/(Agridata[[#This Row],[Input_Cost_NGN]]+Agridata[[#This Row],[Final_Profit_NGN]]))*100</f>
        <v>99.933339002816382</v>
      </c>
      <c r="Y545" s="13">
        <f>Agridata[[#This Row],[Final_Profit_NGN]]*Agridata[[#This Row],[Storage_Loss_%]]</f>
        <v>81839987.840000004</v>
      </c>
      <c r="Z545" s="13">
        <f>Agridata[[#This Row],[Final_Profit_NGN]] * (1-Agridata[[#This Row],[Storage_Loss_%]]/100)</f>
        <v>4752736.1216000002</v>
      </c>
      <c r="AA545" s="13">
        <f>Agridata[[#This Row],[Final_Profit_NGN]]+Agridata[[#This Row],[Input_Cost_NGN]]</f>
        <v>5608977</v>
      </c>
    </row>
    <row r="546" spans="1:27" x14ac:dyDescent="0.35">
      <c r="A546" t="s">
        <v>479</v>
      </c>
      <c r="B546" t="s">
        <v>1471</v>
      </c>
      <c r="C546" t="s">
        <v>1500</v>
      </c>
      <c r="D546">
        <v>2021</v>
      </c>
      <c r="E546" t="s">
        <v>1502</v>
      </c>
      <c r="F546" t="s">
        <v>1510</v>
      </c>
      <c r="G546">
        <v>0.79</v>
      </c>
      <c r="H546">
        <v>19911</v>
      </c>
      <c r="I546">
        <v>13999</v>
      </c>
      <c r="J546">
        <v>19.8</v>
      </c>
      <c r="K546" t="s">
        <v>1512</v>
      </c>
      <c r="L546">
        <v>0.77</v>
      </c>
      <c r="M546" t="s">
        <v>1516</v>
      </c>
      <c r="N546" s="13">
        <v>4876</v>
      </c>
      <c r="O546">
        <v>3</v>
      </c>
      <c r="P546" s="11">
        <f>Agridata[[#This Row],[Storage_Loss_%]]/100</f>
        <v>0.2969</v>
      </c>
      <c r="Q546" s="7">
        <v>29.69</v>
      </c>
      <c r="R546" s="13">
        <v>22366</v>
      </c>
      <c r="S546">
        <v>325</v>
      </c>
      <c r="T546" t="s">
        <v>1520</v>
      </c>
      <c r="U546" t="s">
        <v>1522</v>
      </c>
      <c r="V546" s="13">
        <v>4476937</v>
      </c>
      <c r="W546" s="7">
        <f>(Agridata[[#This Row],[Profit_After_Storage_Loss]]/Agridata[[#This Row],[Total_Revenue]])*100</f>
        <v>69.960489540268796</v>
      </c>
      <c r="X546">
        <f>(1-Agridata[[#This Row],[Transport_Cost_NGN]]/(Agridata[[#This Row],[Input_Cost_NGN]]+Agridata[[#This Row],[Final_Profit_NGN]]))*100</f>
        <v>99.891627658772933</v>
      </c>
      <c r="Y546" s="13">
        <f>Agridata[[#This Row],[Final_Profit_NGN]]*Agridata[[#This Row],[Storage_Loss_%]]</f>
        <v>132920259.53</v>
      </c>
      <c r="Z546" s="13">
        <f>Agridata[[#This Row],[Final_Profit_NGN]] * (1-Agridata[[#This Row],[Storage_Loss_%]]/100)</f>
        <v>3147734.4047000003</v>
      </c>
      <c r="AA546" s="13">
        <f>Agridata[[#This Row],[Final_Profit_NGN]]+Agridata[[#This Row],[Input_Cost_NGN]]</f>
        <v>4499303</v>
      </c>
    </row>
    <row r="547" spans="1:27" x14ac:dyDescent="0.35">
      <c r="A547" t="s">
        <v>480</v>
      </c>
      <c r="B547" t="s">
        <v>1469</v>
      </c>
      <c r="C547" t="s">
        <v>1498</v>
      </c>
      <c r="D547">
        <v>2021</v>
      </c>
      <c r="E547" t="s">
        <v>1501</v>
      </c>
      <c r="F547" t="s">
        <v>1509</v>
      </c>
      <c r="G547">
        <v>1.36</v>
      </c>
      <c r="H547">
        <v>20670</v>
      </c>
      <c r="I547">
        <v>17185</v>
      </c>
      <c r="J547">
        <v>20.3</v>
      </c>
      <c r="K547" t="s">
        <v>1512</v>
      </c>
      <c r="L547">
        <v>1.1200000000000001</v>
      </c>
      <c r="M547" t="s">
        <v>1516</v>
      </c>
      <c r="N547" s="13">
        <v>4501</v>
      </c>
      <c r="O547">
        <v>2</v>
      </c>
      <c r="P547" s="11">
        <f>Agridata[[#This Row],[Storage_Loss_%]]/100</f>
        <v>0.1686</v>
      </c>
      <c r="Q547" s="7">
        <v>16.86</v>
      </c>
      <c r="R547" s="13">
        <v>31214</v>
      </c>
      <c r="S547">
        <v>283</v>
      </c>
      <c r="T547" t="s">
        <v>1521</v>
      </c>
      <c r="U547" t="s">
        <v>1523</v>
      </c>
      <c r="V547" s="13">
        <v>4779007</v>
      </c>
      <c r="W547" s="7">
        <f>(Agridata[[#This Row],[Profit_After_Storage_Loss]]/Agridata[[#This Row],[Total_Revenue]])*100</f>
        <v>82.600496313994725</v>
      </c>
      <c r="X547">
        <f>(1-Agridata[[#This Row],[Transport_Cost_NGN]]/(Agridata[[#This Row],[Input_Cost_NGN]]+Agridata[[#This Row],[Final_Profit_NGN]]))*100</f>
        <v>99.906428415659079</v>
      </c>
      <c r="Y547" s="13">
        <f>Agridata[[#This Row],[Final_Profit_NGN]]*Agridata[[#This Row],[Storage_Loss_%]]</f>
        <v>80574058.019999996</v>
      </c>
      <c r="Z547" s="13">
        <f>Agridata[[#This Row],[Final_Profit_NGN]] * (1-Agridata[[#This Row],[Storage_Loss_%]]/100)</f>
        <v>3973266.4198000003</v>
      </c>
      <c r="AA547" s="13">
        <f>Agridata[[#This Row],[Final_Profit_NGN]]+Agridata[[#This Row],[Input_Cost_NGN]]</f>
        <v>4810221</v>
      </c>
    </row>
    <row r="548" spans="1:27" x14ac:dyDescent="0.35">
      <c r="A548" t="s">
        <v>481</v>
      </c>
      <c r="B548" t="s">
        <v>1471</v>
      </c>
      <c r="C548" t="s">
        <v>1486</v>
      </c>
      <c r="D548">
        <v>2023</v>
      </c>
      <c r="E548" t="s">
        <v>1501</v>
      </c>
      <c r="F548" t="s">
        <v>1509</v>
      </c>
      <c r="G548">
        <v>4.33</v>
      </c>
      <c r="H548">
        <v>48040</v>
      </c>
      <c r="I548">
        <v>39628</v>
      </c>
      <c r="J548">
        <v>1</v>
      </c>
      <c r="K548" t="s">
        <v>1512</v>
      </c>
      <c r="L548">
        <v>0.81</v>
      </c>
      <c r="M548" t="s">
        <v>1518</v>
      </c>
      <c r="N548" s="13">
        <v>223</v>
      </c>
      <c r="O548">
        <v>2</v>
      </c>
      <c r="P548" s="11">
        <f>Agridata[[#This Row],[Storage_Loss_%]]/100</f>
        <v>0.17510000000000001</v>
      </c>
      <c r="Q548" s="7">
        <v>17.510000000000002</v>
      </c>
      <c r="R548" s="13">
        <v>137511</v>
      </c>
      <c r="S548">
        <v>280</v>
      </c>
      <c r="T548" t="s">
        <v>1520</v>
      </c>
      <c r="U548" t="s">
        <v>1523</v>
      </c>
      <c r="V548" s="13">
        <v>10847148</v>
      </c>
      <c r="W548" s="7">
        <f>(Agridata[[#This Row],[Profit_After_Storage_Loss]]/Agridata[[#This Row],[Total_Revenue]])*100</f>
        <v>81.457352342025359</v>
      </c>
      <c r="X548">
        <f>(1-Agridata[[#This Row],[Transport_Cost_NGN]]/(Agridata[[#This Row],[Input_Cost_NGN]]+Agridata[[#This Row],[Final_Profit_NGN]]))*100</f>
        <v>99.997969896015888</v>
      </c>
      <c r="Y548" s="13">
        <f>Agridata[[#This Row],[Final_Profit_NGN]]*Agridata[[#This Row],[Storage_Loss_%]]</f>
        <v>189933561.48000002</v>
      </c>
      <c r="Z548" s="13">
        <f>Agridata[[#This Row],[Final_Profit_NGN]] * (1-Agridata[[#This Row],[Storage_Loss_%]]/100)</f>
        <v>8947812.3851999994</v>
      </c>
      <c r="AA548" s="13">
        <f>Agridata[[#This Row],[Final_Profit_NGN]]+Agridata[[#This Row],[Input_Cost_NGN]]</f>
        <v>10984659</v>
      </c>
    </row>
    <row r="549" spans="1:27" x14ac:dyDescent="0.35">
      <c r="A549" t="s">
        <v>314</v>
      </c>
      <c r="B549" t="s">
        <v>1469</v>
      </c>
      <c r="C549" t="s">
        <v>1480</v>
      </c>
      <c r="D549">
        <v>2024</v>
      </c>
      <c r="E549" t="s">
        <v>1502</v>
      </c>
      <c r="F549" t="s">
        <v>1510</v>
      </c>
      <c r="G549">
        <v>0.87</v>
      </c>
      <c r="H549">
        <v>15278</v>
      </c>
      <c r="I549">
        <v>11583</v>
      </c>
      <c r="J549">
        <v>38</v>
      </c>
      <c r="K549" t="s">
        <v>1511</v>
      </c>
      <c r="L549">
        <v>2.2999999999999998</v>
      </c>
      <c r="M549" t="s">
        <v>1518</v>
      </c>
      <c r="N549" s="13">
        <v>4033</v>
      </c>
      <c r="O549">
        <v>1</v>
      </c>
      <c r="P549" s="11">
        <f>Agridata[[#This Row],[Storage_Loss_%]]/100</f>
        <v>0.24179999999999999</v>
      </c>
      <c r="Q549" s="7">
        <v>24.18</v>
      </c>
      <c r="R549" s="13">
        <v>33681</v>
      </c>
      <c r="S549">
        <v>304</v>
      </c>
      <c r="T549" t="s">
        <v>1521</v>
      </c>
      <c r="U549" t="s">
        <v>1523</v>
      </c>
      <c r="V549" s="13">
        <v>3448306</v>
      </c>
      <c r="W549" s="7">
        <f>(Agridata[[#This Row],[Profit_After_Storage_Loss]]/Agridata[[#This Row],[Total_Revenue]])*100</f>
        <v>75.086598806945574</v>
      </c>
      <c r="X549">
        <f>(1-Agridata[[#This Row],[Transport_Cost_NGN]]/(Agridata[[#This Row],[Input_Cost_NGN]]+Agridata[[#This Row],[Final_Profit_NGN]]))*100</f>
        <v>99.884175328627009</v>
      </c>
      <c r="Y549" s="13">
        <f>Agridata[[#This Row],[Final_Profit_NGN]]*Agridata[[#This Row],[Storage_Loss_%]]</f>
        <v>83380039.079999998</v>
      </c>
      <c r="Z549" s="13">
        <f>Agridata[[#This Row],[Final_Profit_NGN]] * (1-Agridata[[#This Row],[Storage_Loss_%]]/100)</f>
        <v>2614505.6091999998</v>
      </c>
      <c r="AA549" s="13">
        <f>Agridata[[#This Row],[Final_Profit_NGN]]+Agridata[[#This Row],[Input_Cost_NGN]]</f>
        <v>3481987</v>
      </c>
    </row>
    <row r="550" spans="1:27" x14ac:dyDescent="0.35">
      <c r="A550" t="s">
        <v>482</v>
      </c>
      <c r="B550" t="s">
        <v>1470</v>
      </c>
      <c r="C550" t="s">
        <v>1485</v>
      </c>
      <c r="D550">
        <v>2025</v>
      </c>
      <c r="E550" t="s">
        <v>1501</v>
      </c>
      <c r="F550" t="s">
        <v>1510</v>
      </c>
      <c r="G550">
        <v>0.43</v>
      </c>
      <c r="H550">
        <v>6698</v>
      </c>
      <c r="I550">
        <v>4730</v>
      </c>
      <c r="J550">
        <v>25</v>
      </c>
      <c r="K550" t="s">
        <v>1512</v>
      </c>
      <c r="L550">
        <v>1.1100000000000001</v>
      </c>
      <c r="M550" t="s">
        <v>1517</v>
      </c>
      <c r="N550" s="13">
        <v>7289</v>
      </c>
      <c r="O550">
        <v>1</v>
      </c>
      <c r="P550" s="11">
        <f>Agridata[[#This Row],[Storage_Loss_%]]/100</f>
        <v>0.29370000000000002</v>
      </c>
      <c r="Q550" s="7">
        <v>29.37</v>
      </c>
      <c r="R550" s="13">
        <v>15581</v>
      </c>
      <c r="S550">
        <v>455</v>
      </c>
      <c r="T550" t="s">
        <v>1520</v>
      </c>
      <c r="U550" t="s">
        <v>1522</v>
      </c>
      <c r="V550" s="13">
        <v>2107759</v>
      </c>
      <c r="W550" s="7">
        <f>(Agridata[[#This Row],[Profit_After_Storage_Loss]]/Agridata[[#This Row],[Total_Revenue]])*100</f>
        <v>70.111719352529505</v>
      </c>
      <c r="X550">
        <f>(1-Agridata[[#This Row],[Transport_Cost_NGN]]/(Agridata[[#This Row],[Input_Cost_NGN]]+Agridata[[#This Row],[Final_Profit_NGN]]))*100</f>
        <v>99.656720073092401</v>
      </c>
      <c r="Y550" s="13">
        <f>Agridata[[#This Row],[Final_Profit_NGN]]*Agridata[[#This Row],[Storage_Loss_%]]</f>
        <v>61904881.830000006</v>
      </c>
      <c r="Z550" s="13">
        <f>Agridata[[#This Row],[Final_Profit_NGN]] * (1-Agridata[[#This Row],[Storage_Loss_%]]/100)</f>
        <v>1488710.1816999998</v>
      </c>
      <c r="AA550" s="13">
        <f>Agridata[[#This Row],[Final_Profit_NGN]]+Agridata[[#This Row],[Input_Cost_NGN]]</f>
        <v>2123340</v>
      </c>
    </row>
    <row r="551" spans="1:27" x14ac:dyDescent="0.35">
      <c r="A551" t="s">
        <v>483</v>
      </c>
      <c r="B551" t="s">
        <v>1472</v>
      </c>
      <c r="C551" t="s">
        <v>1479</v>
      </c>
      <c r="D551">
        <v>2024</v>
      </c>
      <c r="E551" t="s">
        <v>1502</v>
      </c>
      <c r="F551" t="s">
        <v>1509</v>
      </c>
      <c r="G551">
        <v>1.32</v>
      </c>
      <c r="H551">
        <v>10618</v>
      </c>
      <c r="I551">
        <v>8186</v>
      </c>
      <c r="J551">
        <v>26.3</v>
      </c>
      <c r="K551" t="s">
        <v>1512</v>
      </c>
      <c r="L551">
        <v>1.4</v>
      </c>
      <c r="M551" t="s">
        <v>1516</v>
      </c>
      <c r="N551" s="13">
        <v>7760</v>
      </c>
      <c r="O551">
        <v>7</v>
      </c>
      <c r="P551" s="11">
        <f>Agridata[[#This Row],[Storage_Loss_%]]/100</f>
        <v>0.22899999999999998</v>
      </c>
      <c r="Q551" s="7">
        <v>22.9</v>
      </c>
      <c r="R551" s="13">
        <v>31207</v>
      </c>
      <c r="S551">
        <v>316</v>
      </c>
      <c r="T551" t="s">
        <v>1520</v>
      </c>
      <c r="U551" t="s">
        <v>1522</v>
      </c>
      <c r="V551" s="13">
        <v>2521942</v>
      </c>
      <c r="W551" s="7">
        <f>(Agridata[[#This Row],[Profit_After_Storage_Loss]]/Agridata[[#This Row],[Total_Revenue]])*100</f>
        <v>76.157610934575303</v>
      </c>
      <c r="X551">
        <f>(1-Agridata[[#This Row],[Transport_Cost_NGN]]/(Agridata[[#This Row],[Input_Cost_NGN]]+Agridata[[#This Row],[Final_Profit_NGN]]))*100</f>
        <v>99.696061608625271</v>
      </c>
      <c r="Y551" s="13">
        <f>Agridata[[#This Row],[Final_Profit_NGN]]*Agridata[[#This Row],[Storage_Loss_%]]</f>
        <v>57752471.799999997</v>
      </c>
      <c r="Z551" s="13">
        <f>Agridata[[#This Row],[Final_Profit_NGN]] * (1-Agridata[[#This Row],[Storage_Loss_%]]/100)</f>
        <v>1944417.2820000001</v>
      </c>
      <c r="AA551" s="13">
        <f>Agridata[[#This Row],[Final_Profit_NGN]]+Agridata[[#This Row],[Input_Cost_NGN]]</f>
        <v>2553149</v>
      </c>
    </row>
    <row r="552" spans="1:27" x14ac:dyDescent="0.35">
      <c r="A552" t="s">
        <v>258</v>
      </c>
      <c r="B552" t="s">
        <v>1469</v>
      </c>
      <c r="C552" t="s">
        <v>1480</v>
      </c>
      <c r="D552">
        <v>2023</v>
      </c>
      <c r="E552" t="s">
        <v>1501</v>
      </c>
      <c r="F552" t="s">
        <v>1507</v>
      </c>
      <c r="G552">
        <v>3.74</v>
      </c>
      <c r="H552">
        <v>6347</v>
      </c>
      <c r="I552">
        <v>4988</v>
      </c>
      <c r="J552">
        <v>6.1</v>
      </c>
      <c r="K552" t="s">
        <v>1511</v>
      </c>
      <c r="L552">
        <v>0.66</v>
      </c>
      <c r="M552" t="s">
        <v>1517</v>
      </c>
      <c r="N552" s="13">
        <v>618</v>
      </c>
      <c r="O552">
        <v>14</v>
      </c>
      <c r="P552" s="11">
        <f>Agridata[[#This Row],[Storage_Loss_%]]/100</f>
        <v>0.21410000000000001</v>
      </c>
      <c r="Q552" s="7">
        <v>21.41</v>
      </c>
      <c r="R552" s="13">
        <v>79522</v>
      </c>
      <c r="S552">
        <v>212</v>
      </c>
      <c r="T552" t="s">
        <v>1520</v>
      </c>
      <c r="U552" t="s">
        <v>1523</v>
      </c>
      <c r="V552" s="13">
        <v>966742</v>
      </c>
      <c r="W552" s="7">
        <f>(Agridata[[#This Row],[Profit_After_Storage_Loss]]/Agridata[[#This Row],[Total_Revenue]])*100</f>
        <v>72.616714118042864</v>
      </c>
      <c r="X552">
        <f>(1-Agridata[[#This Row],[Transport_Cost_NGN]]/(Agridata[[#This Row],[Input_Cost_NGN]]+Agridata[[#This Row],[Final_Profit_NGN]]))*100</f>
        <v>99.940932690028518</v>
      </c>
      <c r="Y552" s="13">
        <f>Agridata[[#This Row],[Final_Profit_NGN]]*Agridata[[#This Row],[Storage_Loss_%]]</f>
        <v>20697946.219999999</v>
      </c>
      <c r="Z552" s="13">
        <f>Agridata[[#This Row],[Final_Profit_NGN]] * (1-Agridata[[#This Row],[Storage_Loss_%]]/100)</f>
        <v>759762.53780000005</v>
      </c>
      <c r="AA552" s="13">
        <f>Agridata[[#This Row],[Final_Profit_NGN]]+Agridata[[#This Row],[Input_Cost_NGN]]</f>
        <v>1046264</v>
      </c>
    </row>
    <row r="553" spans="1:27" x14ac:dyDescent="0.35">
      <c r="A553" t="s">
        <v>484</v>
      </c>
      <c r="B553" t="s">
        <v>1470</v>
      </c>
      <c r="C553" t="s">
        <v>1499</v>
      </c>
      <c r="D553">
        <v>2025</v>
      </c>
      <c r="E553" t="s">
        <v>1502</v>
      </c>
      <c r="F553" t="s">
        <v>1510</v>
      </c>
      <c r="G553">
        <v>0.82</v>
      </c>
      <c r="H553">
        <v>16988</v>
      </c>
      <c r="I553">
        <v>12676</v>
      </c>
      <c r="J553">
        <v>14</v>
      </c>
      <c r="K553" t="s">
        <v>1515</v>
      </c>
      <c r="L553">
        <v>1.52</v>
      </c>
      <c r="M553" t="s">
        <v>1516</v>
      </c>
      <c r="N553" s="13">
        <v>2690</v>
      </c>
      <c r="O553">
        <v>3</v>
      </c>
      <c r="P553" s="11">
        <f>Agridata[[#This Row],[Storage_Loss_%]]/100</f>
        <v>0.25379999999999997</v>
      </c>
      <c r="Q553" s="7">
        <v>25.38</v>
      </c>
      <c r="R553" s="13">
        <v>29046</v>
      </c>
      <c r="S553">
        <v>469</v>
      </c>
      <c r="T553" t="s">
        <v>1520</v>
      </c>
      <c r="U553" t="s">
        <v>1523</v>
      </c>
      <c r="V553" s="13">
        <v>5853858</v>
      </c>
      <c r="W553" s="7">
        <f>(Agridata[[#This Row],[Profit_After_Storage_Loss]]/Agridata[[#This Row],[Total_Revenue]])*100</f>
        <v>74.251574385711535</v>
      </c>
      <c r="X553">
        <f>(1-Agridata[[#This Row],[Transport_Cost_NGN]]/(Agridata[[#This Row],[Input_Cost_NGN]]+Agridata[[#This Row],[Final_Profit_NGN]]))*100</f>
        <v>99.954274283585107</v>
      </c>
      <c r="Y553" s="13">
        <f>Agridata[[#This Row],[Final_Profit_NGN]]*Agridata[[#This Row],[Storage_Loss_%]]</f>
        <v>148570916.03999999</v>
      </c>
      <c r="Z553" s="13">
        <f>Agridata[[#This Row],[Final_Profit_NGN]] * (1-Agridata[[#This Row],[Storage_Loss_%]]/100)</f>
        <v>4368148.8395999996</v>
      </c>
      <c r="AA553" s="13">
        <f>Agridata[[#This Row],[Final_Profit_NGN]]+Agridata[[#This Row],[Input_Cost_NGN]]</f>
        <v>5882904</v>
      </c>
    </row>
    <row r="554" spans="1:27" x14ac:dyDescent="0.35">
      <c r="A554" t="s">
        <v>233</v>
      </c>
      <c r="B554" t="s">
        <v>1472</v>
      </c>
      <c r="C554" t="s">
        <v>1489</v>
      </c>
      <c r="D554">
        <v>2024</v>
      </c>
      <c r="E554" t="s">
        <v>1502</v>
      </c>
      <c r="F554" t="s">
        <v>1506</v>
      </c>
      <c r="G554">
        <v>4.1399999999999997</v>
      </c>
      <c r="H554">
        <v>12185</v>
      </c>
      <c r="I554">
        <v>10069</v>
      </c>
      <c r="J554">
        <v>9.6</v>
      </c>
      <c r="K554" t="s">
        <v>1512</v>
      </c>
      <c r="L554">
        <v>0.57999999999999996</v>
      </c>
      <c r="M554" t="s">
        <v>1517</v>
      </c>
      <c r="N554" s="13">
        <v>2107</v>
      </c>
      <c r="O554">
        <v>14</v>
      </c>
      <c r="P554" s="11">
        <f>Agridata[[#This Row],[Storage_Loss_%]]/100</f>
        <v>0.1736</v>
      </c>
      <c r="Q554" s="7">
        <v>17.36</v>
      </c>
      <c r="R554" s="13">
        <v>78353</v>
      </c>
      <c r="S554">
        <v>346</v>
      </c>
      <c r="T554" t="s">
        <v>1520</v>
      </c>
      <c r="U554" t="s">
        <v>1522</v>
      </c>
      <c r="V554" s="13">
        <v>3368576</v>
      </c>
      <c r="W554" s="7">
        <f>(Agridata[[#This Row],[Profit_After_Storage_Loss]]/Agridata[[#This Row],[Total_Revenue]])*100</f>
        <v>80.761489615829049</v>
      </c>
      <c r="X554">
        <f>(1-Agridata[[#This Row],[Transport_Cost_NGN]]/(Agridata[[#This Row],[Input_Cost_NGN]]+Agridata[[#This Row],[Final_Profit_NGN]]))*100</f>
        <v>99.938873124453679</v>
      </c>
      <c r="Y554" s="13">
        <f>Agridata[[#This Row],[Final_Profit_NGN]]*Agridata[[#This Row],[Storage_Loss_%]]</f>
        <v>58478479.359999999</v>
      </c>
      <c r="Z554" s="13">
        <f>Agridata[[#This Row],[Final_Profit_NGN]] * (1-Agridata[[#This Row],[Storage_Loss_%]]/100)</f>
        <v>2783791.2064</v>
      </c>
      <c r="AA554" s="13">
        <f>Agridata[[#This Row],[Final_Profit_NGN]]+Agridata[[#This Row],[Input_Cost_NGN]]</f>
        <v>3446929</v>
      </c>
    </row>
    <row r="555" spans="1:27" x14ac:dyDescent="0.35">
      <c r="A555" t="s">
        <v>226</v>
      </c>
      <c r="B555" t="s">
        <v>1471</v>
      </c>
      <c r="C555" t="s">
        <v>1500</v>
      </c>
      <c r="D555">
        <v>2025</v>
      </c>
      <c r="E555" t="s">
        <v>1501</v>
      </c>
      <c r="F555" t="s">
        <v>1507</v>
      </c>
      <c r="G555">
        <v>1.27</v>
      </c>
      <c r="H555">
        <v>2499</v>
      </c>
      <c r="I555">
        <v>2130</v>
      </c>
      <c r="J555">
        <v>5.2</v>
      </c>
      <c r="K555" t="s">
        <v>1511</v>
      </c>
      <c r="L555">
        <v>0.99</v>
      </c>
      <c r="M555" t="s">
        <v>1517</v>
      </c>
      <c r="N555" s="13">
        <v>720</v>
      </c>
      <c r="O555">
        <v>3</v>
      </c>
      <c r="P555" s="11">
        <f>Agridata[[#This Row],[Storage_Loss_%]]/100</f>
        <v>0.14749999999999999</v>
      </c>
      <c r="Q555" s="7">
        <v>14.75</v>
      </c>
      <c r="R555" s="13">
        <v>23768</v>
      </c>
      <c r="S555">
        <v>254</v>
      </c>
      <c r="T555" t="s">
        <v>1520</v>
      </c>
      <c r="U555" t="s">
        <v>1522</v>
      </c>
      <c r="V555" s="13">
        <v>511122</v>
      </c>
      <c r="W555" s="7">
        <f>(Agridata[[#This Row],[Profit_After_Storage_Loss]]/Agridata[[#This Row],[Total_Revenue]])*100</f>
        <v>81.461890295200874</v>
      </c>
      <c r="X555">
        <f>(1-Agridata[[#This Row],[Transport_Cost_NGN]]/(Agridata[[#This Row],[Input_Cost_NGN]]+Agridata[[#This Row],[Final_Profit_NGN]]))*100</f>
        <v>99.865392884518315</v>
      </c>
      <c r="Y555" s="13">
        <f>Agridata[[#This Row],[Final_Profit_NGN]]*Agridata[[#This Row],[Storage_Loss_%]]</f>
        <v>7539049.5</v>
      </c>
      <c r="Z555" s="13">
        <f>Agridata[[#This Row],[Final_Profit_NGN]] * (1-Agridata[[#This Row],[Storage_Loss_%]]/100)</f>
        <v>435731.505</v>
      </c>
      <c r="AA555" s="13">
        <f>Agridata[[#This Row],[Final_Profit_NGN]]+Agridata[[#This Row],[Input_Cost_NGN]]</f>
        <v>534890</v>
      </c>
    </row>
    <row r="556" spans="1:27" x14ac:dyDescent="0.35">
      <c r="A556" t="s">
        <v>485</v>
      </c>
      <c r="B556" t="s">
        <v>1469</v>
      </c>
      <c r="C556" t="s">
        <v>1481</v>
      </c>
      <c r="D556">
        <v>2024</v>
      </c>
      <c r="E556" t="s">
        <v>1501</v>
      </c>
      <c r="F556" t="s">
        <v>1510</v>
      </c>
      <c r="G556">
        <v>0.28999999999999998</v>
      </c>
      <c r="H556">
        <v>8211</v>
      </c>
      <c r="I556">
        <v>6007</v>
      </c>
      <c r="J556">
        <v>46.5</v>
      </c>
      <c r="K556" t="s">
        <v>1512</v>
      </c>
      <c r="L556">
        <v>2.42</v>
      </c>
      <c r="M556" t="s">
        <v>1517</v>
      </c>
      <c r="N556" s="13">
        <v>9963</v>
      </c>
      <c r="O556">
        <v>1</v>
      </c>
      <c r="P556" s="11">
        <f>Agridata[[#This Row],[Storage_Loss_%]]/100</f>
        <v>0.26839999999999997</v>
      </c>
      <c r="Q556" s="7">
        <v>26.84</v>
      </c>
      <c r="R556" s="13">
        <v>7468</v>
      </c>
      <c r="S556">
        <v>429</v>
      </c>
      <c r="T556" t="s">
        <v>1519</v>
      </c>
      <c r="U556" t="s">
        <v>1522</v>
      </c>
      <c r="V556" s="13">
        <v>2533802</v>
      </c>
      <c r="W556" s="7">
        <f>(Agridata[[#This Row],[Profit_After_Storage_Loss]]/Agridata[[#This Row],[Total_Revenue]])*100</f>
        <v>72.94500557595218</v>
      </c>
      <c r="X556">
        <f>(1-Agridata[[#This Row],[Transport_Cost_NGN]]/(Agridata[[#This Row],[Input_Cost_NGN]]+Agridata[[#This Row],[Final_Profit_NGN]]))*100</f>
        <v>99.607951929547028</v>
      </c>
      <c r="Y556" s="13">
        <f>Agridata[[#This Row],[Final_Profit_NGN]]*Agridata[[#This Row],[Storage_Loss_%]]</f>
        <v>68007245.679999992</v>
      </c>
      <c r="Z556" s="13">
        <f>Agridata[[#This Row],[Final_Profit_NGN]] * (1-Agridata[[#This Row],[Storage_Loss_%]]/100)</f>
        <v>1853729.5432</v>
      </c>
      <c r="AA556" s="13">
        <f>Agridata[[#This Row],[Final_Profit_NGN]]+Agridata[[#This Row],[Input_Cost_NGN]]</f>
        <v>2541270</v>
      </c>
    </row>
    <row r="557" spans="1:27" x14ac:dyDescent="0.35">
      <c r="A557" t="s">
        <v>283</v>
      </c>
      <c r="B557" t="s">
        <v>1469</v>
      </c>
      <c r="C557" t="s">
        <v>1484</v>
      </c>
      <c r="D557">
        <v>2025</v>
      </c>
      <c r="E557" t="s">
        <v>1501</v>
      </c>
      <c r="F557" t="s">
        <v>1506</v>
      </c>
      <c r="G557">
        <v>1.64</v>
      </c>
      <c r="H557">
        <v>6494</v>
      </c>
      <c r="I557">
        <v>5669</v>
      </c>
      <c r="J557">
        <v>2.2000000000000002</v>
      </c>
      <c r="K557" t="s">
        <v>1512</v>
      </c>
      <c r="L557">
        <v>7.0000000000000007E-2</v>
      </c>
      <c r="M557" t="s">
        <v>1516</v>
      </c>
      <c r="N557" s="13">
        <v>443</v>
      </c>
      <c r="O557">
        <v>7</v>
      </c>
      <c r="P557" s="11">
        <f>Agridata[[#This Row],[Storage_Loss_%]]/100</f>
        <v>0.127</v>
      </c>
      <c r="Q557" s="7">
        <v>12.7</v>
      </c>
      <c r="R557" s="13">
        <v>51460</v>
      </c>
      <c r="S557">
        <v>285</v>
      </c>
      <c r="T557" t="s">
        <v>1520</v>
      </c>
      <c r="U557" t="s">
        <v>1523</v>
      </c>
      <c r="V557" s="13">
        <v>1547606</v>
      </c>
      <c r="W557" s="7">
        <f>(Agridata[[#This Row],[Profit_After_Storage_Loss]]/Agridata[[#This Row],[Total_Revenue]])*100</f>
        <v>84.49057374742506</v>
      </c>
      <c r="X557">
        <f>(1-Agridata[[#This Row],[Transport_Cost_NGN]]/(Agridata[[#This Row],[Input_Cost_NGN]]+Agridata[[#This Row],[Final_Profit_NGN]]))*100</f>
        <v>99.972296327981454</v>
      </c>
      <c r="Y557" s="13">
        <f>Agridata[[#This Row],[Final_Profit_NGN]]*Agridata[[#This Row],[Storage_Loss_%]]</f>
        <v>19654596.199999999</v>
      </c>
      <c r="Z557" s="13">
        <f>Agridata[[#This Row],[Final_Profit_NGN]] * (1-Agridata[[#This Row],[Storage_Loss_%]]/100)</f>
        <v>1351060.0379999999</v>
      </c>
      <c r="AA557" s="13">
        <f>Agridata[[#This Row],[Final_Profit_NGN]]+Agridata[[#This Row],[Input_Cost_NGN]]</f>
        <v>1599066</v>
      </c>
    </row>
    <row r="558" spans="1:27" x14ac:dyDescent="0.35">
      <c r="A558" t="s">
        <v>486</v>
      </c>
      <c r="B558" t="s">
        <v>1472</v>
      </c>
      <c r="C558" t="s">
        <v>1479</v>
      </c>
      <c r="D558">
        <v>2024</v>
      </c>
      <c r="E558" t="s">
        <v>1502</v>
      </c>
      <c r="F558" t="s">
        <v>1503</v>
      </c>
      <c r="G558">
        <v>1.1100000000000001</v>
      </c>
      <c r="H558">
        <v>11074</v>
      </c>
      <c r="I558">
        <v>8688</v>
      </c>
      <c r="J558">
        <v>1</v>
      </c>
      <c r="K558" t="s">
        <v>1512</v>
      </c>
      <c r="L558">
        <v>1.26</v>
      </c>
      <c r="M558" t="s">
        <v>1518</v>
      </c>
      <c r="N558" s="13">
        <v>264</v>
      </c>
      <c r="O558">
        <v>14</v>
      </c>
      <c r="P558" s="11">
        <f>Agridata[[#This Row],[Storage_Loss_%]]/100</f>
        <v>0.21539999999999998</v>
      </c>
      <c r="Q558" s="7">
        <v>21.54</v>
      </c>
      <c r="R558" s="13">
        <v>11881</v>
      </c>
      <c r="S558">
        <v>344</v>
      </c>
      <c r="T558" t="s">
        <v>1521</v>
      </c>
      <c r="U558" t="s">
        <v>1523</v>
      </c>
      <c r="V558" s="13">
        <v>2946641</v>
      </c>
      <c r="W558" s="7">
        <f>(Agridata[[#This Row],[Profit_After_Storage_Loss]]/Agridata[[#This Row],[Total_Revenue]])*100</f>
        <v>78.144915893814542</v>
      </c>
      <c r="X558">
        <f>(1-Agridata[[#This Row],[Transport_Cost_NGN]]/(Agridata[[#This Row],[Input_Cost_NGN]]+Agridata[[#This Row],[Final_Profit_NGN]]))*100</f>
        <v>99.991076625423105</v>
      </c>
      <c r="Y558" s="13">
        <f>Agridata[[#This Row],[Final_Profit_NGN]]*Agridata[[#This Row],[Storage_Loss_%]]</f>
        <v>63470647.140000001</v>
      </c>
      <c r="Z558" s="13">
        <f>Agridata[[#This Row],[Final_Profit_NGN]] * (1-Agridata[[#This Row],[Storage_Loss_%]]/100)</f>
        <v>2311934.5285999998</v>
      </c>
      <c r="AA558" s="13">
        <f>Agridata[[#This Row],[Final_Profit_NGN]]+Agridata[[#This Row],[Input_Cost_NGN]]</f>
        <v>2958522</v>
      </c>
    </row>
    <row r="559" spans="1:27" x14ac:dyDescent="0.35">
      <c r="A559" t="s">
        <v>116</v>
      </c>
      <c r="B559" t="s">
        <v>1471</v>
      </c>
      <c r="C559" t="s">
        <v>1500</v>
      </c>
      <c r="D559">
        <v>2022</v>
      </c>
      <c r="E559" t="s">
        <v>1501</v>
      </c>
      <c r="F559" t="s">
        <v>1505</v>
      </c>
      <c r="G559">
        <v>0.79</v>
      </c>
      <c r="H559">
        <v>7433</v>
      </c>
      <c r="I559">
        <v>5764</v>
      </c>
      <c r="J559">
        <v>22.5</v>
      </c>
      <c r="K559" t="s">
        <v>1512</v>
      </c>
      <c r="L559">
        <v>0.92</v>
      </c>
      <c r="M559" t="s">
        <v>1517</v>
      </c>
      <c r="N559" s="13">
        <v>4156</v>
      </c>
      <c r="O559">
        <v>14</v>
      </c>
      <c r="P559" s="11">
        <f>Agridata[[#This Row],[Storage_Loss_%]]/100</f>
        <v>0.22450000000000001</v>
      </c>
      <c r="Q559" s="7">
        <v>22.45</v>
      </c>
      <c r="R559" s="13">
        <v>7869</v>
      </c>
      <c r="S559">
        <v>90</v>
      </c>
      <c r="T559" t="s">
        <v>1521</v>
      </c>
      <c r="U559" t="s">
        <v>1522</v>
      </c>
      <c r="V559" s="13">
        <v>501548</v>
      </c>
      <c r="W559" s="7">
        <f>(Agridata[[#This Row],[Profit_After_Storage_Loss]]/Agridata[[#This Row],[Total_Revenue]])*100</f>
        <v>76.352079730358426</v>
      </c>
      <c r="X559">
        <f>(1-Agridata[[#This Row],[Transport_Cost_NGN]]/(Agridata[[#This Row],[Input_Cost_NGN]]+Agridata[[#This Row],[Final_Profit_NGN]]))*100</f>
        <v>99.18416542832297</v>
      </c>
      <c r="Y559" s="13">
        <f>Agridata[[#This Row],[Final_Profit_NGN]]*Agridata[[#This Row],[Storage_Loss_%]]</f>
        <v>11259752.6</v>
      </c>
      <c r="Z559" s="13">
        <f>Agridata[[#This Row],[Final_Profit_NGN]] * (1-Agridata[[#This Row],[Storage_Loss_%]]/100)</f>
        <v>388950.47399999999</v>
      </c>
      <c r="AA559" s="13">
        <f>Agridata[[#This Row],[Final_Profit_NGN]]+Agridata[[#This Row],[Input_Cost_NGN]]</f>
        <v>509417</v>
      </c>
    </row>
    <row r="560" spans="1:27" x14ac:dyDescent="0.35">
      <c r="A560" t="s">
        <v>487</v>
      </c>
      <c r="B560" t="s">
        <v>1470</v>
      </c>
      <c r="C560" t="s">
        <v>1490</v>
      </c>
      <c r="D560">
        <v>2024</v>
      </c>
      <c r="E560" t="s">
        <v>1501</v>
      </c>
      <c r="F560" t="s">
        <v>1509</v>
      </c>
      <c r="G560">
        <v>8.01</v>
      </c>
      <c r="H560">
        <v>76982</v>
      </c>
      <c r="I560">
        <v>59699</v>
      </c>
      <c r="J560">
        <v>44.2</v>
      </c>
      <c r="K560" t="s">
        <v>1512</v>
      </c>
      <c r="L560">
        <v>1.8</v>
      </c>
      <c r="M560" t="s">
        <v>1516</v>
      </c>
      <c r="N560" s="13">
        <v>11261</v>
      </c>
      <c r="O560">
        <v>4</v>
      </c>
      <c r="P560" s="11">
        <f>Agridata[[#This Row],[Storage_Loss_%]]/100</f>
        <v>0.22450000000000001</v>
      </c>
      <c r="Q560" s="7">
        <v>22.45</v>
      </c>
      <c r="R560" s="13">
        <v>152945</v>
      </c>
      <c r="S560">
        <v>428</v>
      </c>
      <c r="T560" t="s">
        <v>1520</v>
      </c>
      <c r="U560" t="s">
        <v>1523</v>
      </c>
      <c r="V560" s="13">
        <v>25131455</v>
      </c>
      <c r="W560" s="7">
        <f>(Agridata[[#This Row],[Profit_After_Storage_Loss]]/Agridata[[#This Row],[Total_Revenue]])*100</f>
        <v>77.080901079321634</v>
      </c>
      <c r="X560">
        <f>(1-Agridata[[#This Row],[Transport_Cost_NGN]]/(Agridata[[#This Row],[Input_Cost_NGN]]+Agridata[[#This Row],[Final_Profit_NGN]]))*100</f>
        <v>99.955462656816067</v>
      </c>
      <c r="Y560" s="13">
        <f>Agridata[[#This Row],[Final_Profit_NGN]]*Agridata[[#This Row],[Storage_Loss_%]]</f>
        <v>564201164.75</v>
      </c>
      <c r="Z560" s="13">
        <f>Agridata[[#This Row],[Final_Profit_NGN]] * (1-Agridata[[#This Row],[Storage_Loss_%]]/100)</f>
        <v>19489443.352499999</v>
      </c>
      <c r="AA560" s="13">
        <f>Agridata[[#This Row],[Final_Profit_NGN]]+Agridata[[#This Row],[Input_Cost_NGN]]</f>
        <v>25284400</v>
      </c>
    </row>
    <row r="561" spans="1:27" x14ac:dyDescent="0.35">
      <c r="A561" t="s">
        <v>488</v>
      </c>
      <c r="B561" t="s">
        <v>1470</v>
      </c>
      <c r="C561" t="s">
        <v>1490</v>
      </c>
      <c r="D561">
        <v>2022</v>
      </c>
      <c r="E561" t="s">
        <v>1501</v>
      </c>
      <c r="F561" t="s">
        <v>1504</v>
      </c>
      <c r="G561">
        <v>0.79</v>
      </c>
      <c r="H561">
        <v>6933</v>
      </c>
      <c r="I561">
        <v>5463</v>
      </c>
      <c r="J561">
        <v>47</v>
      </c>
      <c r="K561" t="s">
        <v>1512</v>
      </c>
      <c r="L561">
        <v>2.66</v>
      </c>
      <c r="M561" t="s">
        <v>1516</v>
      </c>
      <c r="N561" s="13">
        <v>11105</v>
      </c>
      <c r="O561">
        <v>3</v>
      </c>
      <c r="P561" s="11">
        <f>Agridata[[#This Row],[Storage_Loss_%]]/100</f>
        <v>0.21199999999999999</v>
      </c>
      <c r="Q561" s="7">
        <v>21.2</v>
      </c>
      <c r="R561" s="13">
        <v>16924</v>
      </c>
      <c r="S561">
        <v>307</v>
      </c>
      <c r="T561" t="s">
        <v>1520</v>
      </c>
      <c r="U561" t="s">
        <v>1522</v>
      </c>
      <c r="V561" s="13">
        <v>1632341</v>
      </c>
      <c r="W561" s="7">
        <f>(Agridata[[#This Row],[Profit_After_Storage_Loss]]/Agridata[[#This Row],[Total_Revenue]])*100</f>
        <v>77.991390589141233</v>
      </c>
      <c r="X561">
        <f>(1-Agridata[[#This Row],[Transport_Cost_NGN]]/(Agridata[[#This Row],[Input_Cost_NGN]]+Agridata[[#This Row],[Final_Profit_NGN]]))*100</f>
        <v>99.32666975895323</v>
      </c>
      <c r="Y561" s="13">
        <f>Agridata[[#This Row],[Final_Profit_NGN]]*Agridata[[#This Row],[Storage_Loss_%]]</f>
        <v>34605629.199999996</v>
      </c>
      <c r="Z561" s="13">
        <f>Agridata[[#This Row],[Final_Profit_NGN]] * (1-Agridata[[#This Row],[Storage_Loss_%]]/100)</f>
        <v>1286284.7080000001</v>
      </c>
      <c r="AA561" s="13">
        <f>Agridata[[#This Row],[Final_Profit_NGN]]+Agridata[[#This Row],[Input_Cost_NGN]]</f>
        <v>1649265</v>
      </c>
    </row>
    <row r="562" spans="1:27" x14ac:dyDescent="0.35">
      <c r="A562" t="s">
        <v>489</v>
      </c>
      <c r="B562" t="s">
        <v>1470</v>
      </c>
      <c r="C562" t="s">
        <v>1482</v>
      </c>
      <c r="D562">
        <v>2023</v>
      </c>
      <c r="E562" t="s">
        <v>1501</v>
      </c>
      <c r="F562" t="s">
        <v>1507</v>
      </c>
      <c r="G562">
        <v>1.94</v>
      </c>
      <c r="H562">
        <v>5667</v>
      </c>
      <c r="I562">
        <v>4554</v>
      </c>
      <c r="J562">
        <v>21</v>
      </c>
      <c r="K562" t="s">
        <v>1511</v>
      </c>
      <c r="L562">
        <v>1.21</v>
      </c>
      <c r="M562" t="s">
        <v>1518</v>
      </c>
      <c r="N562" s="13">
        <v>3422</v>
      </c>
      <c r="O562">
        <v>14</v>
      </c>
      <c r="P562" s="11">
        <f>Agridata[[#This Row],[Storage_Loss_%]]/100</f>
        <v>0.19640000000000002</v>
      </c>
      <c r="Q562" s="7">
        <v>19.64</v>
      </c>
      <c r="R562" s="13">
        <v>22843</v>
      </c>
      <c r="S562">
        <v>241</v>
      </c>
      <c r="T562" t="s">
        <v>1520</v>
      </c>
      <c r="U562" t="s">
        <v>1522</v>
      </c>
      <c r="V562" s="13">
        <v>1060274</v>
      </c>
      <c r="W562" s="7">
        <f>(Agridata[[#This Row],[Profit_After_Storage_Loss]]/Agridata[[#This Row],[Total_Revenue]])*100</f>
        <v>78.665202965145966</v>
      </c>
      <c r="X562">
        <f>(1-Agridata[[#This Row],[Transport_Cost_NGN]]/(Agridata[[#This Row],[Input_Cost_NGN]]+Agridata[[#This Row],[Final_Profit_NGN]]))*100</f>
        <v>99.68405998613261</v>
      </c>
      <c r="Y562" s="13">
        <f>Agridata[[#This Row],[Final_Profit_NGN]]*Agridata[[#This Row],[Storage_Loss_%]]</f>
        <v>20823781.359999999</v>
      </c>
      <c r="Z562" s="13">
        <f>Agridata[[#This Row],[Final_Profit_NGN]] * (1-Agridata[[#This Row],[Storage_Loss_%]]/100)</f>
        <v>852036.18640000001</v>
      </c>
      <c r="AA562" s="13">
        <f>Agridata[[#This Row],[Final_Profit_NGN]]+Agridata[[#This Row],[Input_Cost_NGN]]</f>
        <v>1083117</v>
      </c>
    </row>
    <row r="563" spans="1:27" x14ac:dyDescent="0.35">
      <c r="A563" t="s">
        <v>490</v>
      </c>
      <c r="B563" t="s">
        <v>1471</v>
      </c>
      <c r="C563" t="s">
        <v>1500</v>
      </c>
      <c r="D563">
        <v>2023</v>
      </c>
      <c r="E563" t="s">
        <v>1501</v>
      </c>
      <c r="F563" t="s">
        <v>1507</v>
      </c>
      <c r="G563">
        <v>1.52</v>
      </c>
      <c r="H563">
        <v>3942</v>
      </c>
      <c r="I563">
        <v>3441</v>
      </c>
      <c r="J563">
        <v>6.6</v>
      </c>
      <c r="K563" t="s">
        <v>1512</v>
      </c>
      <c r="L563">
        <v>0.26</v>
      </c>
      <c r="M563" t="s">
        <v>1517</v>
      </c>
      <c r="N563" s="13">
        <v>1200</v>
      </c>
      <c r="O563">
        <v>7</v>
      </c>
      <c r="P563" s="11">
        <f>Agridata[[#This Row],[Storage_Loss_%]]/100</f>
        <v>0.12689999999999999</v>
      </c>
      <c r="Q563" s="7">
        <v>12.69</v>
      </c>
      <c r="R563" s="13">
        <v>25545</v>
      </c>
      <c r="S563">
        <v>260</v>
      </c>
      <c r="T563" t="s">
        <v>1519</v>
      </c>
      <c r="U563" t="s">
        <v>1522</v>
      </c>
      <c r="V563" s="13">
        <v>858969</v>
      </c>
      <c r="W563" s="7">
        <f>(Agridata[[#This Row],[Profit_After_Storage_Loss]]/Agridata[[#This Row],[Total_Revenue]])*100</f>
        <v>84.788463936127627</v>
      </c>
      <c r="X563">
        <f>(1-Agridata[[#This Row],[Transport_Cost_NGN]]/(Agridata[[#This Row],[Input_Cost_NGN]]+Agridata[[#This Row],[Final_Profit_NGN]]))*100</f>
        <v>99.864332277386225</v>
      </c>
      <c r="Y563" s="13">
        <f>Agridata[[#This Row],[Final_Profit_NGN]]*Agridata[[#This Row],[Storage_Loss_%]]</f>
        <v>10900316.609999999</v>
      </c>
      <c r="Z563" s="13">
        <f>Agridata[[#This Row],[Final_Profit_NGN]] * (1-Agridata[[#This Row],[Storage_Loss_%]]/100)</f>
        <v>749965.83389999997</v>
      </c>
      <c r="AA563" s="13">
        <f>Agridata[[#This Row],[Final_Profit_NGN]]+Agridata[[#This Row],[Input_Cost_NGN]]</f>
        <v>884514</v>
      </c>
    </row>
    <row r="564" spans="1:27" x14ac:dyDescent="0.35">
      <c r="A564" t="s">
        <v>491</v>
      </c>
      <c r="B564" t="s">
        <v>1471</v>
      </c>
      <c r="C564" t="s">
        <v>1483</v>
      </c>
      <c r="D564">
        <v>2022</v>
      </c>
      <c r="E564" t="s">
        <v>1501</v>
      </c>
      <c r="F564" t="s">
        <v>1504</v>
      </c>
      <c r="G564">
        <v>0.4</v>
      </c>
      <c r="H564">
        <v>3814</v>
      </c>
      <c r="I564">
        <v>3068</v>
      </c>
      <c r="J564">
        <v>1.2</v>
      </c>
      <c r="K564" t="s">
        <v>1511</v>
      </c>
      <c r="L564">
        <v>0.94</v>
      </c>
      <c r="M564" t="s">
        <v>1516</v>
      </c>
      <c r="N564" s="13">
        <v>200</v>
      </c>
      <c r="O564">
        <v>2</v>
      </c>
      <c r="P564" s="11">
        <f>Agridata[[#This Row],[Storage_Loss_%]]/100</f>
        <v>0.19539999999999999</v>
      </c>
      <c r="Q564" s="7">
        <v>19.54</v>
      </c>
      <c r="R564" s="13">
        <v>4616</v>
      </c>
      <c r="S564">
        <v>282</v>
      </c>
      <c r="T564" t="s">
        <v>1520</v>
      </c>
      <c r="U564" t="s">
        <v>1522</v>
      </c>
      <c r="V564" s="13">
        <v>851709</v>
      </c>
      <c r="W564" s="7">
        <f>(Agridata[[#This Row],[Profit_After_Storage_Loss]]/Agridata[[#This Row],[Total_Revenue]])*100</f>
        <v>80.026282240971597</v>
      </c>
      <c r="X564">
        <f>(1-Agridata[[#This Row],[Transport_Cost_NGN]]/(Agridata[[#This Row],[Input_Cost_NGN]]+Agridata[[#This Row],[Final_Profit_NGN]]))*100</f>
        <v>99.976644381514021</v>
      </c>
      <c r="Y564" s="13">
        <f>Agridata[[#This Row],[Final_Profit_NGN]]*Agridata[[#This Row],[Storage_Loss_%]]</f>
        <v>16642393.859999999</v>
      </c>
      <c r="Z564" s="13">
        <f>Agridata[[#This Row],[Final_Profit_NGN]] * (1-Agridata[[#This Row],[Storage_Loss_%]]/100)</f>
        <v>685285.06140000001</v>
      </c>
      <c r="AA564" s="13">
        <f>Agridata[[#This Row],[Final_Profit_NGN]]+Agridata[[#This Row],[Input_Cost_NGN]]</f>
        <v>856325</v>
      </c>
    </row>
    <row r="565" spans="1:27" x14ac:dyDescent="0.35">
      <c r="A565" t="s">
        <v>492</v>
      </c>
      <c r="B565" t="s">
        <v>1470</v>
      </c>
      <c r="C565" t="s">
        <v>1485</v>
      </c>
      <c r="D565">
        <v>2021</v>
      </c>
      <c r="E565" t="s">
        <v>1501</v>
      </c>
      <c r="F565" t="s">
        <v>1508</v>
      </c>
      <c r="G565">
        <v>2.71</v>
      </c>
      <c r="H565">
        <v>4581</v>
      </c>
      <c r="I565">
        <v>3507</v>
      </c>
      <c r="J565">
        <v>77.099999999999994</v>
      </c>
      <c r="K565" t="s">
        <v>1512</v>
      </c>
      <c r="L565">
        <v>2.48</v>
      </c>
      <c r="M565" t="s">
        <v>1517</v>
      </c>
      <c r="N565" s="13">
        <v>23242</v>
      </c>
      <c r="O565">
        <v>14</v>
      </c>
      <c r="P565" s="11">
        <f>Agridata[[#This Row],[Storage_Loss_%]]/100</f>
        <v>0.23440000000000003</v>
      </c>
      <c r="Q565" s="7">
        <v>23.44</v>
      </c>
      <c r="R565" s="13">
        <v>26392</v>
      </c>
      <c r="S565">
        <v>187</v>
      </c>
      <c r="T565" t="s">
        <v>1519</v>
      </c>
      <c r="U565" t="s">
        <v>1522</v>
      </c>
      <c r="V565" s="13">
        <v>599617</v>
      </c>
      <c r="W565" s="7">
        <f>(Agridata[[#This Row],[Profit_After_Storage_Loss]]/Agridata[[#This Row],[Total_Revenue]])*100</f>
        <v>73.332296372735854</v>
      </c>
      <c r="X565">
        <f>(1-Agridata[[#This Row],[Transport_Cost_NGN]]/(Agridata[[#This Row],[Input_Cost_NGN]]+Agridata[[#This Row],[Final_Profit_NGN]]))*100</f>
        <v>96.287273825136694</v>
      </c>
      <c r="Y565" s="13">
        <f>Agridata[[#This Row],[Final_Profit_NGN]]*Agridata[[#This Row],[Storage_Loss_%]]</f>
        <v>14055022.48</v>
      </c>
      <c r="Z565" s="13">
        <f>Agridata[[#This Row],[Final_Profit_NGN]] * (1-Agridata[[#This Row],[Storage_Loss_%]]/100)</f>
        <v>459066.77519999997</v>
      </c>
      <c r="AA565" s="13">
        <f>Agridata[[#This Row],[Final_Profit_NGN]]+Agridata[[#This Row],[Input_Cost_NGN]]</f>
        <v>626009</v>
      </c>
    </row>
    <row r="566" spans="1:27" x14ac:dyDescent="0.35">
      <c r="A566" t="s">
        <v>493</v>
      </c>
      <c r="B566" t="s">
        <v>1470</v>
      </c>
      <c r="C566" t="s">
        <v>1475</v>
      </c>
      <c r="D566">
        <v>2024</v>
      </c>
      <c r="E566" t="s">
        <v>1501</v>
      </c>
      <c r="F566" t="s">
        <v>1508</v>
      </c>
      <c r="G566">
        <v>3.55</v>
      </c>
      <c r="H566">
        <v>3809</v>
      </c>
      <c r="I566">
        <v>2881</v>
      </c>
      <c r="J566">
        <v>6.9</v>
      </c>
      <c r="K566" t="s">
        <v>1511</v>
      </c>
      <c r="L566">
        <v>0.75</v>
      </c>
      <c r="M566" t="s">
        <v>1516</v>
      </c>
      <c r="N566" s="13">
        <v>1204</v>
      </c>
      <c r="O566">
        <v>14</v>
      </c>
      <c r="P566" s="11">
        <f>Agridata[[#This Row],[Storage_Loss_%]]/100</f>
        <v>0.24350000000000002</v>
      </c>
      <c r="Q566" s="7">
        <v>24.35</v>
      </c>
      <c r="R566" s="13">
        <v>49926</v>
      </c>
      <c r="S566">
        <v>233</v>
      </c>
      <c r="T566" t="s">
        <v>1521</v>
      </c>
      <c r="U566" t="s">
        <v>1522</v>
      </c>
      <c r="V566" s="13">
        <v>613431</v>
      </c>
      <c r="W566" s="7">
        <f>(Agridata[[#This Row],[Profit_After_Storage_Loss]]/Agridata[[#This Row],[Total_Revenue]])*100</f>
        <v>69.956381179364939</v>
      </c>
      <c r="X566">
        <f>(1-Agridata[[#This Row],[Transport_Cost_NGN]]/(Agridata[[#This Row],[Input_Cost_NGN]]+Agridata[[#This Row],[Final_Profit_NGN]]))*100</f>
        <v>99.81849893797758</v>
      </c>
      <c r="Y566" s="13">
        <f>Agridata[[#This Row],[Final_Profit_NGN]]*Agridata[[#This Row],[Storage_Loss_%]]</f>
        <v>14937044.850000001</v>
      </c>
      <c r="Z566" s="13">
        <f>Agridata[[#This Row],[Final_Profit_NGN]] * (1-Agridata[[#This Row],[Storage_Loss_%]]/100)</f>
        <v>464060.55149999994</v>
      </c>
      <c r="AA566" s="13">
        <f>Agridata[[#This Row],[Final_Profit_NGN]]+Agridata[[#This Row],[Input_Cost_NGN]]</f>
        <v>663357</v>
      </c>
    </row>
    <row r="567" spans="1:27" x14ac:dyDescent="0.35">
      <c r="A567" t="s">
        <v>494</v>
      </c>
      <c r="B567" t="s">
        <v>1470</v>
      </c>
      <c r="C567" t="s">
        <v>1490</v>
      </c>
      <c r="D567">
        <v>2023</v>
      </c>
      <c r="E567" t="s">
        <v>1502</v>
      </c>
      <c r="F567" t="s">
        <v>1509</v>
      </c>
      <c r="G567">
        <v>8.68</v>
      </c>
      <c r="H567">
        <v>127960</v>
      </c>
      <c r="I567">
        <v>99936</v>
      </c>
      <c r="J567">
        <v>7.6</v>
      </c>
      <c r="K567" t="s">
        <v>1511</v>
      </c>
      <c r="L567">
        <v>0.99</v>
      </c>
      <c r="M567" t="s">
        <v>1516</v>
      </c>
      <c r="N567" s="13">
        <v>1063</v>
      </c>
      <c r="O567">
        <v>5</v>
      </c>
      <c r="P567" s="11">
        <f>Agridata[[#This Row],[Storage_Loss_%]]/100</f>
        <v>0.21899999999999997</v>
      </c>
      <c r="Q567" s="7">
        <v>21.9</v>
      </c>
      <c r="R567" s="13">
        <v>234207</v>
      </c>
      <c r="S567">
        <v>268</v>
      </c>
      <c r="T567" t="s">
        <v>1520</v>
      </c>
      <c r="U567" t="s">
        <v>1523</v>
      </c>
      <c r="V567" s="13">
        <v>26279750</v>
      </c>
      <c r="W567" s="7">
        <f>(Agridata[[#This Row],[Profit_After_Storage_Loss]]/Agridata[[#This Row],[Total_Revenue]])*100</f>
        <v>77.410115547822599</v>
      </c>
      <c r="X567">
        <f>(1-Agridata[[#This Row],[Transport_Cost_NGN]]/(Agridata[[#This Row],[Input_Cost_NGN]]+Agridata[[#This Row],[Final_Profit_NGN]]))*100</f>
        <v>99.995990790812556</v>
      </c>
      <c r="Y567" s="13">
        <f>Agridata[[#This Row],[Final_Profit_NGN]]*Agridata[[#This Row],[Storage_Loss_%]]</f>
        <v>575526525</v>
      </c>
      <c r="Z567" s="13">
        <f>Agridata[[#This Row],[Final_Profit_NGN]] * (1-Agridata[[#This Row],[Storage_Loss_%]]/100)</f>
        <v>20524484.75</v>
      </c>
      <c r="AA567" s="13">
        <f>Agridata[[#This Row],[Final_Profit_NGN]]+Agridata[[#This Row],[Input_Cost_NGN]]</f>
        <v>26513957</v>
      </c>
    </row>
    <row r="568" spans="1:27" x14ac:dyDescent="0.35">
      <c r="A568" t="s">
        <v>362</v>
      </c>
      <c r="B568" t="s">
        <v>1471</v>
      </c>
      <c r="C568" t="s">
        <v>1486</v>
      </c>
      <c r="D568">
        <v>2025</v>
      </c>
      <c r="E568" t="s">
        <v>1501</v>
      </c>
      <c r="F568" t="s">
        <v>1504</v>
      </c>
      <c r="G568">
        <v>2.0299999999999998</v>
      </c>
      <c r="H568">
        <v>14417</v>
      </c>
      <c r="I568">
        <v>11109</v>
      </c>
      <c r="J568">
        <v>24.5</v>
      </c>
      <c r="K568" t="s">
        <v>1511</v>
      </c>
      <c r="L568">
        <v>1.88</v>
      </c>
      <c r="M568" t="s">
        <v>1517</v>
      </c>
      <c r="N568" s="13">
        <v>3424</v>
      </c>
      <c r="O568">
        <v>5</v>
      </c>
      <c r="P568" s="11">
        <f>Agridata[[#This Row],[Storage_Loss_%]]/100</f>
        <v>0.22940000000000002</v>
      </c>
      <c r="Q568" s="7">
        <v>22.94</v>
      </c>
      <c r="R568" s="13">
        <v>34265</v>
      </c>
      <c r="S568">
        <v>330</v>
      </c>
      <c r="T568" t="s">
        <v>1520</v>
      </c>
      <c r="U568" t="s">
        <v>1523</v>
      </c>
      <c r="V568" s="13">
        <v>3591622</v>
      </c>
      <c r="W568" s="7">
        <f>(Agridata[[#This Row],[Profit_After_Storage_Loss]]/Agridata[[#This Row],[Total_Revenue]])*100</f>
        <v>76.331775182183009</v>
      </c>
      <c r="X568">
        <f>(1-Agridata[[#This Row],[Transport_Cost_NGN]]/(Agridata[[#This Row],[Input_Cost_NGN]]+Agridata[[#This Row],[Final_Profit_NGN]]))*100</f>
        <v>99.905567934135846</v>
      </c>
      <c r="Y568" s="13">
        <f>Agridata[[#This Row],[Final_Profit_NGN]]*Agridata[[#This Row],[Storage_Loss_%]]</f>
        <v>82391808.680000007</v>
      </c>
      <c r="Z568" s="13">
        <f>Agridata[[#This Row],[Final_Profit_NGN]] * (1-Agridata[[#This Row],[Storage_Loss_%]]/100)</f>
        <v>2767703.9131999998</v>
      </c>
      <c r="AA568" s="13">
        <f>Agridata[[#This Row],[Final_Profit_NGN]]+Agridata[[#This Row],[Input_Cost_NGN]]</f>
        <v>3625887</v>
      </c>
    </row>
    <row r="569" spans="1:27" x14ac:dyDescent="0.35">
      <c r="A569" t="s">
        <v>495</v>
      </c>
      <c r="B569" t="s">
        <v>1473</v>
      </c>
      <c r="C569" t="s">
        <v>1494</v>
      </c>
      <c r="D569">
        <v>2025</v>
      </c>
      <c r="E569" t="s">
        <v>1502</v>
      </c>
      <c r="F569" t="s">
        <v>1503</v>
      </c>
      <c r="G569">
        <v>2.4900000000000002</v>
      </c>
      <c r="H569">
        <v>23325</v>
      </c>
      <c r="I569">
        <v>20997</v>
      </c>
      <c r="J569">
        <v>13.3</v>
      </c>
      <c r="K569" t="s">
        <v>1512</v>
      </c>
      <c r="L569">
        <v>0.99</v>
      </c>
      <c r="M569" t="s">
        <v>1516</v>
      </c>
      <c r="N569" s="13">
        <v>2912</v>
      </c>
      <c r="O569">
        <v>1</v>
      </c>
      <c r="P569" s="11">
        <f>Agridata[[#This Row],[Storage_Loss_%]]/100</f>
        <v>9.98E-2</v>
      </c>
      <c r="Q569" s="7">
        <v>9.98</v>
      </c>
      <c r="R569" s="13">
        <v>36743</v>
      </c>
      <c r="S569">
        <v>294</v>
      </c>
      <c r="T569" t="s">
        <v>1520</v>
      </c>
      <c r="U569" t="s">
        <v>1522</v>
      </c>
      <c r="V569" s="13">
        <v>6071732</v>
      </c>
      <c r="W569" s="7">
        <f>(Agridata[[#This Row],[Profit_After_Storage_Loss]]/Agridata[[#This Row],[Total_Revenue]])*100</f>
        <v>89.478521994442147</v>
      </c>
      <c r="X569">
        <f>(1-Agridata[[#This Row],[Transport_Cost_NGN]]/(Agridata[[#This Row],[Input_Cost_NGN]]+Agridata[[#This Row],[Final_Profit_NGN]]))*100</f>
        <v>99.952328527169215</v>
      </c>
      <c r="Y569" s="13">
        <f>Agridata[[#This Row],[Final_Profit_NGN]]*Agridata[[#This Row],[Storage_Loss_%]]</f>
        <v>60595885.359999999</v>
      </c>
      <c r="Z569" s="13">
        <f>Agridata[[#This Row],[Final_Profit_NGN]] * (1-Agridata[[#This Row],[Storage_Loss_%]]/100)</f>
        <v>5465773.1464</v>
      </c>
      <c r="AA569" s="13">
        <f>Agridata[[#This Row],[Final_Profit_NGN]]+Agridata[[#This Row],[Input_Cost_NGN]]</f>
        <v>6108475</v>
      </c>
    </row>
    <row r="570" spans="1:27" x14ac:dyDescent="0.35">
      <c r="A570" t="s">
        <v>496</v>
      </c>
      <c r="B570" t="s">
        <v>1472</v>
      </c>
      <c r="C570" t="s">
        <v>1487</v>
      </c>
      <c r="D570">
        <v>2021</v>
      </c>
      <c r="E570" t="s">
        <v>1502</v>
      </c>
      <c r="F570" t="s">
        <v>1508</v>
      </c>
      <c r="G570">
        <v>0.48</v>
      </c>
      <c r="H570">
        <v>627</v>
      </c>
      <c r="I570">
        <v>496</v>
      </c>
      <c r="J570">
        <v>16.399999999999999</v>
      </c>
      <c r="K570" t="s">
        <v>1513</v>
      </c>
      <c r="L570">
        <v>0.65</v>
      </c>
      <c r="M570" t="s">
        <v>1518</v>
      </c>
      <c r="N570" s="13">
        <v>640</v>
      </c>
      <c r="O570">
        <v>14</v>
      </c>
      <c r="P570" s="11">
        <f>Agridata[[#This Row],[Storage_Loss_%]]/100</f>
        <v>0.20800000000000002</v>
      </c>
      <c r="Q570" s="7">
        <v>20.8</v>
      </c>
      <c r="R570" s="13">
        <v>7454</v>
      </c>
      <c r="S570">
        <v>195</v>
      </c>
      <c r="T570" t="s">
        <v>1520</v>
      </c>
      <c r="U570" t="s">
        <v>1522</v>
      </c>
      <c r="V570" s="13">
        <v>87659</v>
      </c>
      <c r="W570" s="7">
        <f>(Agridata[[#This Row],[Profit_After_Storage_Loss]]/Agridata[[#This Row],[Total_Revenue]])*100</f>
        <v>72.993100837950649</v>
      </c>
      <c r="X570">
        <f>(1-Agridata[[#This Row],[Transport_Cost_NGN]]/(Agridata[[#This Row],[Input_Cost_NGN]]+Agridata[[#This Row],[Final_Profit_NGN]]))*100</f>
        <v>99.327116167085478</v>
      </c>
      <c r="Y570" s="13">
        <f>Agridata[[#This Row],[Final_Profit_NGN]]*Agridata[[#This Row],[Storage_Loss_%]]</f>
        <v>1823307.2</v>
      </c>
      <c r="Z570" s="13">
        <f>Agridata[[#This Row],[Final_Profit_NGN]] * (1-Agridata[[#This Row],[Storage_Loss_%]]/100)</f>
        <v>69425.928</v>
      </c>
      <c r="AA570" s="13">
        <f>Agridata[[#This Row],[Final_Profit_NGN]]+Agridata[[#This Row],[Input_Cost_NGN]]</f>
        <v>95113</v>
      </c>
    </row>
    <row r="571" spans="1:27" x14ac:dyDescent="0.35">
      <c r="A571" t="s">
        <v>85</v>
      </c>
      <c r="B571" t="s">
        <v>1470</v>
      </c>
      <c r="C571" t="s">
        <v>1475</v>
      </c>
      <c r="D571">
        <v>2021</v>
      </c>
      <c r="E571" t="s">
        <v>1501</v>
      </c>
      <c r="F571" t="s">
        <v>1503</v>
      </c>
      <c r="G571">
        <v>2.91</v>
      </c>
      <c r="H571">
        <v>34201</v>
      </c>
      <c r="I571">
        <v>24074</v>
      </c>
      <c r="J571">
        <v>81.099999999999994</v>
      </c>
      <c r="K571" t="s">
        <v>1512</v>
      </c>
      <c r="L571">
        <v>3.41</v>
      </c>
      <c r="M571" t="s">
        <v>1517</v>
      </c>
      <c r="N571" s="13">
        <v>24095</v>
      </c>
      <c r="O571">
        <v>14</v>
      </c>
      <c r="P571" s="11">
        <f>Agridata[[#This Row],[Storage_Loss_%]]/100</f>
        <v>0.29609999999999997</v>
      </c>
      <c r="Q571" s="7">
        <v>29.61</v>
      </c>
      <c r="R571" s="13">
        <v>52576</v>
      </c>
      <c r="S571">
        <v>307</v>
      </c>
      <c r="T571" t="s">
        <v>1520</v>
      </c>
      <c r="U571" t="s">
        <v>1522</v>
      </c>
      <c r="V571" s="13">
        <v>7240140</v>
      </c>
      <c r="W571" s="7">
        <f>(Agridata[[#This Row],[Profit_After_Storage_Loss]]/Agridata[[#This Row],[Total_Revenue]])*100</f>
        <v>69.882531364172138</v>
      </c>
      <c r="X571">
        <f>(1-Agridata[[#This Row],[Transport_Cost_NGN]]/(Agridata[[#This Row],[Input_Cost_NGN]]+Agridata[[#This Row],[Final_Profit_NGN]]))*100</f>
        <v>99.669601832842531</v>
      </c>
      <c r="Y571" s="13">
        <f>Agridata[[#This Row],[Final_Profit_NGN]]*Agridata[[#This Row],[Storage_Loss_%]]</f>
        <v>214380545.40000001</v>
      </c>
      <c r="Z571" s="13">
        <f>Agridata[[#This Row],[Final_Profit_NGN]] * (1-Agridata[[#This Row],[Storage_Loss_%]]/100)</f>
        <v>5096334.5460000001</v>
      </c>
      <c r="AA571" s="13">
        <f>Agridata[[#This Row],[Final_Profit_NGN]]+Agridata[[#This Row],[Input_Cost_NGN]]</f>
        <v>7292716</v>
      </c>
    </row>
    <row r="572" spans="1:27" x14ac:dyDescent="0.35">
      <c r="A572" t="s">
        <v>107</v>
      </c>
      <c r="B572" t="s">
        <v>1469</v>
      </c>
      <c r="C572" t="s">
        <v>1481</v>
      </c>
      <c r="D572">
        <v>2021</v>
      </c>
      <c r="E572" t="s">
        <v>1502</v>
      </c>
      <c r="F572" t="s">
        <v>1507</v>
      </c>
      <c r="G572">
        <v>3.01</v>
      </c>
      <c r="H572">
        <v>7013</v>
      </c>
      <c r="I572">
        <v>5467</v>
      </c>
      <c r="J572">
        <v>1.8</v>
      </c>
      <c r="K572" t="s">
        <v>1513</v>
      </c>
      <c r="L572">
        <v>1.32</v>
      </c>
      <c r="M572" t="s">
        <v>1516</v>
      </c>
      <c r="N572" s="13">
        <v>200</v>
      </c>
      <c r="O572">
        <v>14</v>
      </c>
      <c r="P572" s="11">
        <f>Agridata[[#This Row],[Storage_Loss_%]]/100</f>
        <v>0.22039999999999998</v>
      </c>
      <c r="Q572" s="7">
        <v>22.04</v>
      </c>
      <c r="R572" s="13">
        <v>42205</v>
      </c>
      <c r="S572">
        <v>212</v>
      </c>
      <c r="T572" t="s">
        <v>1520</v>
      </c>
      <c r="U572" t="s">
        <v>1522</v>
      </c>
      <c r="V572" s="13">
        <v>1105009</v>
      </c>
      <c r="W572" s="7">
        <f>(Agridata[[#This Row],[Profit_After_Storage_Loss]]/Agridata[[#This Row],[Total_Revenue]])*100</f>
        <v>75.091919763880156</v>
      </c>
      <c r="X572">
        <f>(1-Agridata[[#This Row],[Transport_Cost_NGN]]/(Agridata[[#This Row],[Input_Cost_NGN]]+Agridata[[#This Row],[Final_Profit_NGN]]))*100</f>
        <v>99.982566461009014</v>
      </c>
      <c r="Y572" s="13">
        <f>Agridata[[#This Row],[Final_Profit_NGN]]*Agridata[[#This Row],[Storage_Loss_%]]</f>
        <v>24354398.359999999</v>
      </c>
      <c r="Z572" s="13">
        <f>Agridata[[#This Row],[Final_Profit_NGN]] * (1-Agridata[[#This Row],[Storage_Loss_%]]/100)</f>
        <v>861465.01640000008</v>
      </c>
      <c r="AA572" s="13">
        <f>Agridata[[#This Row],[Final_Profit_NGN]]+Agridata[[#This Row],[Input_Cost_NGN]]</f>
        <v>1147214</v>
      </c>
    </row>
    <row r="573" spans="1:27" x14ac:dyDescent="0.35">
      <c r="A573" t="s">
        <v>346</v>
      </c>
      <c r="B573" t="s">
        <v>1471</v>
      </c>
      <c r="C573" t="s">
        <v>1486</v>
      </c>
      <c r="D573">
        <v>2023</v>
      </c>
      <c r="E573" t="s">
        <v>1501</v>
      </c>
      <c r="F573" t="s">
        <v>1510</v>
      </c>
      <c r="G573">
        <v>1.66</v>
      </c>
      <c r="H573">
        <v>38180</v>
      </c>
      <c r="I573">
        <v>28077</v>
      </c>
      <c r="J573">
        <v>12.4</v>
      </c>
      <c r="K573" t="s">
        <v>1512</v>
      </c>
      <c r="L573">
        <v>0.42</v>
      </c>
      <c r="M573" t="s">
        <v>1516</v>
      </c>
      <c r="N573" s="13">
        <v>2362</v>
      </c>
      <c r="O573">
        <v>1</v>
      </c>
      <c r="P573" s="11">
        <f>Agridata[[#This Row],[Storage_Loss_%]]/100</f>
        <v>0.2646</v>
      </c>
      <c r="Q573" s="7">
        <v>26.46</v>
      </c>
      <c r="R573" s="13">
        <v>45939</v>
      </c>
      <c r="S573">
        <v>365</v>
      </c>
      <c r="T573" t="s">
        <v>1520</v>
      </c>
      <c r="U573" t="s">
        <v>1523</v>
      </c>
      <c r="V573" s="13">
        <v>10097323</v>
      </c>
      <c r="W573" s="7">
        <f>(Agridata[[#This Row],[Profit_After_Storage_Loss]]/Agridata[[#This Row],[Total_Revenue]])*100</f>
        <v>73.206936133563346</v>
      </c>
      <c r="X573">
        <f>(1-Agridata[[#This Row],[Transport_Cost_NGN]]/(Agridata[[#This Row],[Input_Cost_NGN]]+Agridata[[#This Row],[Final_Profit_NGN]]))*100</f>
        <v>99.976713605544248</v>
      </c>
      <c r="Y573" s="13">
        <f>Agridata[[#This Row],[Final_Profit_NGN]]*Agridata[[#This Row],[Storage_Loss_%]]</f>
        <v>267175166.58000001</v>
      </c>
      <c r="Z573" s="13">
        <f>Agridata[[#This Row],[Final_Profit_NGN]] * (1-Agridata[[#This Row],[Storage_Loss_%]]/100)</f>
        <v>7425571.3342000004</v>
      </c>
      <c r="AA573" s="13">
        <f>Agridata[[#This Row],[Final_Profit_NGN]]+Agridata[[#This Row],[Input_Cost_NGN]]</f>
        <v>10143262</v>
      </c>
    </row>
    <row r="574" spans="1:27" x14ac:dyDescent="0.35">
      <c r="A574" t="s">
        <v>21</v>
      </c>
      <c r="B574" t="s">
        <v>1469</v>
      </c>
      <c r="C574" t="s">
        <v>1480</v>
      </c>
      <c r="D574">
        <v>2021</v>
      </c>
      <c r="E574" t="s">
        <v>1502</v>
      </c>
      <c r="F574" t="s">
        <v>1505</v>
      </c>
      <c r="G574">
        <v>1</v>
      </c>
      <c r="H574">
        <v>10439</v>
      </c>
      <c r="I574">
        <v>7883</v>
      </c>
      <c r="J574">
        <v>10.9</v>
      </c>
      <c r="K574" t="s">
        <v>1512</v>
      </c>
      <c r="L574">
        <v>0.4</v>
      </c>
      <c r="M574" t="s">
        <v>1516</v>
      </c>
      <c r="N574" s="13">
        <v>2443</v>
      </c>
      <c r="O574">
        <v>14</v>
      </c>
      <c r="P574" s="11">
        <f>Agridata[[#This Row],[Storage_Loss_%]]/100</f>
        <v>0.24480000000000002</v>
      </c>
      <c r="Q574" s="7">
        <v>24.48</v>
      </c>
      <c r="R574" s="13">
        <v>10427</v>
      </c>
      <c r="S574">
        <v>88</v>
      </c>
      <c r="T574" t="s">
        <v>1520</v>
      </c>
      <c r="U574" t="s">
        <v>1522</v>
      </c>
      <c r="V574" s="13">
        <v>673897</v>
      </c>
      <c r="W574" s="7">
        <f>(Agridata[[#This Row],[Profit_After_Storage_Loss]]/Agridata[[#This Row],[Total_Revenue]])*100</f>
        <v>74.369306702673001</v>
      </c>
      <c r="X574">
        <f>(1-Agridata[[#This Row],[Transport_Cost_NGN]]/(Agridata[[#This Row],[Input_Cost_NGN]]+Agridata[[#This Row],[Final_Profit_NGN]]))*100</f>
        <v>99.643005360034138</v>
      </c>
      <c r="Y574" s="13">
        <f>Agridata[[#This Row],[Final_Profit_NGN]]*Agridata[[#This Row],[Storage_Loss_%]]</f>
        <v>16496998.560000001</v>
      </c>
      <c r="Z574" s="13">
        <f>Agridata[[#This Row],[Final_Profit_NGN]] * (1-Agridata[[#This Row],[Storage_Loss_%]]/100)</f>
        <v>508927.01439999999</v>
      </c>
      <c r="AA574" s="13">
        <f>Agridata[[#This Row],[Final_Profit_NGN]]+Agridata[[#This Row],[Input_Cost_NGN]]</f>
        <v>684324</v>
      </c>
    </row>
    <row r="575" spans="1:27" x14ac:dyDescent="0.35">
      <c r="A575" t="s">
        <v>378</v>
      </c>
      <c r="B575" t="s">
        <v>1473</v>
      </c>
      <c r="C575" t="s">
        <v>1494</v>
      </c>
      <c r="D575">
        <v>2022</v>
      </c>
      <c r="E575" t="s">
        <v>1501</v>
      </c>
      <c r="F575" t="s">
        <v>1508</v>
      </c>
      <c r="G575">
        <v>2.66</v>
      </c>
      <c r="H575">
        <v>4394</v>
      </c>
      <c r="I575">
        <v>3898</v>
      </c>
      <c r="J575">
        <v>32</v>
      </c>
      <c r="K575" t="s">
        <v>1511</v>
      </c>
      <c r="L575">
        <v>2.21</v>
      </c>
      <c r="M575" t="s">
        <v>1516</v>
      </c>
      <c r="N575" s="13">
        <v>5337</v>
      </c>
      <c r="O575">
        <v>7</v>
      </c>
      <c r="P575" s="11">
        <f>Agridata[[#This Row],[Storage_Loss_%]]/100</f>
        <v>0.1128</v>
      </c>
      <c r="Q575" s="7">
        <v>11.28</v>
      </c>
      <c r="R575" s="13">
        <v>33112</v>
      </c>
      <c r="S575">
        <v>235</v>
      </c>
      <c r="T575" t="s">
        <v>1521</v>
      </c>
      <c r="U575" t="s">
        <v>1523</v>
      </c>
      <c r="V575" s="13">
        <v>868421</v>
      </c>
      <c r="W575" s="7">
        <f>(Agridata[[#This Row],[Profit_After_Storage_Loss]]/Agridata[[#This Row],[Total_Revenue]])*100</f>
        <v>85.461443030926219</v>
      </c>
      <c r="X575">
        <f>(1-Agridata[[#This Row],[Transport_Cost_NGN]]/(Agridata[[#This Row],[Input_Cost_NGN]]+Agridata[[#This Row],[Final_Profit_NGN]]))*100</f>
        <v>99.408008359095007</v>
      </c>
      <c r="Y575" s="13">
        <f>Agridata[[#This Row],[Final_Profit_NGN]]*Agridata[[#This Row],[Storage_Loss_%]]</f>
        <v>9795788.879999999</v>
      </c>
      <c r="Z575" s="13">
        <f>Agridata[[#This Row],[Final_Profit_NGN]] * (1-Agridata[[#This Row],[Storage_Loss_%]]/100)</f>
        <v>770463.11120000004</v>
      </c>
      <c r="AA575" s="13">
        <f>Agridata[[#This Row],[Final_Profit_NGN]]+Agridata[[#This Row],[Input_Cost_NGN]]</f>
        <v>901533</v>
      </c>
    </row>
    <row r="576" spans="1:27" x14ac:dyDescent="0.35">
      <c r="A576" t="s">
        <v>497</v>
      </c>
      <c r="B576" t="s">
        <v>1470</v>
      </c>
      <c r="C576" t="s">
        <v>1476</v>
      </c>
      <c r="D576">
        <v>2023</v>
      </c>
      <c r="E576" t="s">
        <v>1501</v>
      </c>
      <c r="F576" t="s">
        <v>1509</v>
      </c>
      <c r="G576">
        <v>4.29</v>
      </c>
      <c r="H576">
        <v>80824</v>
      </c>
      <c r="I576">
        <v>69549</v>
      </c>
      <c r="J576">
        <v>86.7</v>
      </c>
      <c r="K576" t="s">
        <v>1512</v>
      </c>
      <c r="L576">
        <v>3.35</v>
      </c>
      <c r="M576" t="s">
        <v>1516</v>
      </c>
      <c r="N576" s="13">
        <v>19694</v>
      </c>
      <c r="O576">
        <v>1</v>
      </c>
      <c r="P576" s="11">
        <f>Agridata[[#This Row],[Storage_Loss_%]]/100</f>
        <v>0.13949999999999999</v>
      </c>
      <c r="Q576" s="7">
        <v>13.95</v>
      </c>
      <c r="R576" s="13">
        <v>93554</v>
      </c>
      <c r="S576">
        <v>381</v>
      </c>
      <c r="T576" t="s">
        <v>1520</v>
      </c>
      <c r="U576" t="s">
        <v>1523</v>
      </c>
      <c r="V576" s="13">
        <v>26119940</v>
      </c>
      <c r="W576" s="7">
        <f>(Agridata[[#This Row],[Profit_After_Storage_Loss]]/Agridata[[#This Row],[Total_Revenue]])*100</f>
        <v>85.742893984296799</v>
      </c>
      <c r="X576">
        <f>(1-Agridata[[#This Row],[Transport_Cost_NGN]]/(Agridata[[#This Row],[Input_Cost_NGN]]+Agridata[[#This Row],[Final_Profit_NGN]]))*100</f>
        <v>99.924870755497153</v>
      </c>
      <c r="Y576" s="13">
        <f>Agridata[[#This Row],[Final_Profit_NGN]]*Agridata[[#This Row],[Storage_Loss_%]]</f>
        <v>364373163</v>
      </c>
      <c r="Z576" s="13">
        <f>Agridata[[#This Row],[Final_Profit_NGN]] * (1-Agridata[[#This Row],[Storage_Loss_%]]/100)</f>
        <v>22476208.370000001</v>
      </c>
      <c r="AA576" s="13">
        <f>Agridata[[#This Row],[Final_Profit_NGN]]+Agridata[[#This Row],[Input_Cost_NGN]]</f>
        <v>26213494</v>
      </c>
    </row>
    <row r="577" spans="1:27" x14ac:dyDescent="0.35">
      <c r="A577" t="s">
        <v>272</v>
      </c>
      <c r="B577" t="s">
        <v>1473</v>
      </c>
      <c r="C577" t="s">
        <v>1496</v>
      </c>
      <c r="D577">
        <v>2021</v>
      </c>
      <c r="E577" t="s">
        <v>1501</v>
      </c>
      <c r="F577" t="s">
        <v>1505</v>
      </c>
      <c r="G577">
        <v>3.52</v>
      </c>
      <c r="H577">
        <v>35561</v>
      </c>
      <c r="I577">
        <v>22033</v>
      </c>
      <c r="J577">
        <v>54.4</v>
      </c>
      <c r="K577" t="s">
        <v>1512</v>
      </c>
      <c r="L577">
        <v>1.72</v>
      </c>
      <c r="M577" t="s">
        <v>1518</v>
      </c>
      <c r="N577" s="13">
        <v>13639</v>
      </c>
      <c r="O577">
        <v>30</v>
      </c>
      <c r="P577" s="11">
        <f>Agridata[[#This Row],[Storage_Loss_%]]/100</f>
        <v>0.38040000000000002</v>
      </c>
      <c r="Q577" s="7">
        <v>38.04</v>
      </c>
      <c r="R577" s="13">
        <v>26530</v>
      </c>
      <c r="S577">
        <v>83</v>
      </c>
      <c r="T577" t="s">
        <v>1520</v>
      </c>
      <c r="U577" t="s">
        <v>1522</v>
      </c>
      <c r="V577" s="13">
        <v>1770283</v>
      </c>
      <c r="W577" s="7">
        <f>(Agridata[[#This Row],[Profit_After_Storage_Loss]]/Agridata[[#This Row],[Total_Revenue]])*100</f>
        <v>61.045158667039914</v>
      </c>
      <c r="X577">
        <f>(1-Agridata[[#This Row],[Transport_Cost_NGN]]/(Agridata[[#This Row],[Input_Cost_NGN]]+Agridata[[#This Row],[Final_Profit_NGN]]))*100</f>
        <v>99.240933808916125</v>
      </c>
      <c r="Y577" s="13">
        <f>Agridata[[#This Row],[Final_Profit_NGN]]*Agridata[[#This Row],[Storage_Loss_%]]</f>
        <v>67341565.319999993</v>
      </c>
      <c r="Z577" s="13">
        <f>Agridata[[#This Row],[Final_Profit_NGN]] * (1-Agridata[[#This Row],[Storage_Loss_%]]/100)</f>
        <v>1096867.3467999999</v>
      </c>
      <c r="AA577" s="13">
        <f>Agridata[[#This Row],[Final_Profit_NGN]]+Agridata[[#This Row],[Input_Cost_NGN]]</f>
        <v>1796813</v>
      </c>
    </row>
    <row r="578" spans="1:27" x14ac:dyDescent="0.35">
      <c r="A578" t="s">
        <v>498</v>
      </c>
      <c r="B578" t="s">
        <v>1469</v>
      </c>
      <c r="C578" t="s">
        <v>1481</v>
      </c>
      <c r="D578">
        <v>2025</v>
      </c>
      <c r="E578" t="s">
        <v>1501</v>
      </c>
      <c r="F578" t="s">
        <v>1510</v>
      </c>
      <c r="G578">
        <v>2.23</v>
      </c>
      <c r="H578">
        <v>32144</v>
      </c>
      <c r="I578">
        <v>23747</v>
      </c>
      <c r="J578">
        <v>34.6</v>
      </c>
      <c r="K578" t="s">
        <v>1514</v>
      </c>
      <c r="L578">
        <v>2.15</v>
      </c>
      <c r="M578" t="s">
        <v>1518</v>
      </c>
      <c r="N578" s="13">
        <v>4727</v>
      </c>
      <c r="O578">
        <v>2</v>
      </c>
      <c r="P578" s="11">
        <f>Agridata[[#This Row],[Storage_Loss_%]]/100</f>
        <v>0.26119999999999999</v>
      </c>
      <c r="Q578" s="7">
        <v>26.12</v>
      </c>
      <c r="R578" s="13">
        <v>82250</v>
      </c>
      <c r="S578">
        <v>481</v>
      </c>
      <c r="T578" t="s">
        <v>1521</v>
      </c>
      <c r="U578" t="s">
        <v>1522</v>
      </c>
      <c r="V578" s="13">
        <v>11221107</v>
      </c>
      <c r="W578" s="7">
        <f>(Agridata[[#This Row],[Profit_After_Storage_Loss]]/Agridata[[#This Row],[Total_Revenue]])*100</f>
        <v>73.342404841322804</v>
      </c>
      <c r="X578">
        <f>(1-Agridata[[#This Row],[Transport_Cost_NGN]]/(Agridata[[#This Row],[Input_Cost_NGN]]+Agridata[[#This Row],[Final_Profit_NGN]]))*100</f>
        <v>99.958180565295791</v>
      </c>
      <c r="Y578" s="13">
        <f>Agridata[[#This Row],[Final_Profit_NGN]]*Agridata[[#This Row],[Storage_Loss_%]]</f>
        <v>293095314.84000003</v>
      </c>
      <c r="Z578" s="13">
        <f>Agridata[[#This Row],[Final_Profit_NGN]] * (1-Agridata[[#This Row],[Storage_Loss_%]]/100)</f>
        <v>8290153.8515999997</v>
      </c>
      <c r="AA578" s="13">
        <f>Agridata[[#This Row],[Final_Profit_NGN]]+Agridata[[#This Row],[Input_Cost_NGN]]</f>
        <v>11303357</v>
      </c>
    </row>
    <row r="579" spans="1:27" x14ac:dyDescent="0.35">
      <c r="A579" t="s">
        <v>499</v>
      </c>
      <c r="B579" t="s">
        <v>1472</v>
      </c>
      <c r="C579" t="s">
        <v>1478</v>
      </c>
      <c r="D579">
        <v>2023</v>
      </c>
      <c r="E579" t="s">
        <v>1501</v>
      </c>
      <c r="F579" t="s">
        <v>1509</v>
      </c>
      <c r="G579">
        <v>1.85</v>
      </c>
      <c r="H579">
        <v>24061</v>
      </c>
      <c r="I579">
        <v>19968</v>
      </c>
      <c r="J579">
        <v>17.100000000000001</v>
      </c>
      <c r="K579" t="s">
        <v>1513</v>
      </c>
      <c r="L579">
        <v>0.56000000000000005</v>
      </c>
      <c r="M579" t="s">
        <v>1516</v>
      </c>
      <c r="N579" s="13">
        <v>776</v>
      </c>
      <c r="O579">
        <v>3</v>
      </c>
      <c r="P579" s="11">
        <f>Agridata[[#This Row],[Storage_Loss_%]]/100</f>
        <v>0.17010000000000003</v>
      </c>
      <c r="Q579" s="7">
        <v>17.010000000000002</v>
      </c>
      <c r="R579" s="13">
        <v>29667</v>
      </c>
      <c r="S579">
        <v>341</v>
      </c>
      <c r="T579" t="s">
        <v>1519</v>
      </c>
      <c r="U579" t="s">
        <v>1523</v>
      </c>
      <c r="V579" s="13">
        <v>6710555</v>
      </c>
      <c r="W579" s="7">
        <f>(Agridata[[#This Row],[Profit_After_Storage_Loss]]/Agridata[[#This Row],[Total_Revenue]])*100</f>
        <v>82.624720587838198</v>
      </c>
      <c r="X579">
        <f>(1-Agridata[[#This Row],[Transport_Cost_NGN]]/(Agridata[[#This Row],[Input_Cost_NGN]]+Agridata[[#This Row],[Final_Profit_NGN]]))*100</f>
        <v>99.988487026094987</v>
      </c>
      <c r="Y579" s="13">
        <f>Agridata[[#This Row],[Final_Profit_NGN]]*Agridata[[#This Row],[Storage_Loss_%]]</f>
        <v>114146540.55000001</v>
      </c>
      <c r="Z579" s="13">
        <f>Agridata[[#This Row],[Final_Profit_NGN]] * (1-Agridata[[#This Row],[Storage_Loss_%]]/100)</f>
        <v>5569089.5944999997</v>
      </c>
      <c r="AA579" s="13">
        <f>Agridata[[#This Row],[Final_Profit_NGN]]+Agridata[[#This Row],[Input_Cost_NGN]]</f>
        <v>6740222</v>
      </c>
    </row>
    <row r="580" spans="1:27" x14ac:dyDescent="0.35">
      <c r="A580" t="s">
        <v>500</v>
      </c>
      <c r="B580" t="s">
        <v>1472</v>
      </c>
      <c r="C580" t="s">
        <v>1487</v>
      </c>
      <c r="D580">
        <v>2024</v>
      </c>
      <c r="E580" t="s">
        <v>1502</v>
      </c>
      <c r="F580" t="s">
        <v>1503</v>
      </c>
      <c r="G580">
        <v>3.42</v>
      </c>
      <c r="H580">
        <v>31632</v>
      </c>
      <c r="I580">
        <v>18900</v>
      </c>
      <c r="J580">
        <v>16</v>
      </c>
      <c r="K580" t="s">
        <v>1512</v>
      </c>
      <c r="L580">
        <v>0.38</v>
      </c>
      <c r="M580" t="s">
        <v>1518</v>
      </c>
      <c r="N580" s="13">
        <v>3861</v>
      </c>
      <c r="O580">
        <v>30</v>
      </c>
      <c r="P580" s="11">
        <f>Agridata[[#This Row],[Storage_Loss_%]]/100</f>
        <v>0.40250000000000002</v>
      </c>
      <c r="Q580" s="7">
        <v>40.25</v>
      </c>
      <c r="R580" s="13">
        <v>64520</v>
      </c>
      <c r="S580">
        <v>294</v>
      </c>
      <c r="T580" t="s">
        <v>1520</v>
      </c>
      <c r="U580" t="s">
        <v>1522</v>
      </c>
      <c r="V580" s="13">
        <v>5432653</v>
      </c>
      <c r="W580" s="7">
        <f>(Agridata[[#This Row],[Profit_After_Storage_Loss]]/Agridata[[#This Row],[Total_Revenue]])*100</f>
        <v>59.048717722727652</v>
      </c>
      <c r="X580">
        <f>(1-Agridata[[#This Row],[Transport_Cost_NGN]]/(Agridata[[#This Row],[Input_Cost_NGN]]+Agridata[[#This Row],[Final_Profit_NGN]]))*100</f>
        <v>99.929763898643898</v>
      </c>
      <c r="Y580" s="13">
        <f>Agridata[[#This Row],[Final_Profit_NGN]]*Agridata[[#This Row],[Storage_Loss_%]]</f>
        <v>218664283.25</v>
      </c>
      <c r="Z580" s="13">
        <f>Agridata[[#This Row],[Final_Profit_NGN]] * (1-Agridata[[#This Row],[Storage_Loss_%]]/100)</f>
        <v>3246010.1674999995</v>
      </c>
      <c r="AA580" s="13">
        <f>Agridata[[#This Row],[Final_Profit_NGN]]+Agridata[[#This Row],[Input_Cost_NGN]]</f>
        <v>5497173</v>
      </c>
    </row>
    <row r="581" spans="1:27" x14ac:dyDescent="0.35">
      <c r="A581" t="s">
        <v>501</v>
      </c>
      <c r="B581" t="s">
        <v>1472</v>
      </c>
      <c r="C581" t="s">
        <v>1489</v>
      </c>
      <c r="D581">
        <v>2025</v>
      </c>
      <c r="E581" t="s">
        <v>1501</v>
      </c>
      <c r="F581" t="s">
        <v>1510</v>
      </c>
      <c r="G581">
        <v>5.36</v>
      </c>
      <c r="H581">
        <v>173243</v>
      </c>
      <c r="I581">
        <v>131231</v>
      </c>
      <c r="J581">
        <v>36.1</v>
      </c>
      <c r="K581" t="s">
        <v>1511</v>
      </c>
      <c r="L581">
        <v>1.35</v>
      </c>
      <c r="M581" t="s">
        <v>1518</v>
      </c>
      <c r="N581" s="13">
        <v>4974</v>
      </c>
      <c r="O581">
        <v>5</v>
      </c>
      <c r="P581" s="11">
        <f>Agridata[[#This Row],[Storage_Loss_%]]/100</f>
        <v>0.24249999999999999</v>
      </c>
      <c r="Q581" s="7">
        <v>24.25</v>
      </c>
      <c r="R581" s="13">
        <v>119076</v>
      </c>
      <c r="S581">
        <v>442</v>
      </c>
      <c r="T581" t="s">
        <v>1521</v>
      </c>
      <c r="U581" t="s">
        <v>1523</v>
      </c>
      <c r="V581" s="13">
        <v>57300011</v>
      </c>
      <c r="W581" s="7">
        <f>(Agridata[[#This Row],[Profit_After_Storage_Loss]]/Agridata[[#This Row],[Total_Revenue]])*100</f>
        <v>75.592909257682905</v>
      </c>
      <c r="X581">
        <f>(1-Agridata[[#This Row],[Transport_Cost_NGN]]/(Agridata[[#This Row],[Input_Cost_NGN]]+Agridata[[#This Row],[Final_Profit_NGN]]))*100</f>
        <v>99.991337375322601</v>
      </c>
      <c r="Y581" s="13">
        <f>Agridata[[#This Row],[Final_Profit_NGN]]*Agridata[[#This Row],[Storage_Loss_%]]</f>
        <v>1389525266.75</v>
      </c>
      <c r="Z581" s="13">
        <f>Agridata[[#This Row],[Final_Profit_NGN]] * (1-Agridata[[#This Row],[Storage_Loss_%]]/100)</f>
        <v>43404758.332500003</v>
      </c>
      <c r="AA581" s="13">
        <f>Agridata[[#This Row],[Final_Profit_NGN]]+Agridata[[#This Row],[Input_Cost_NGN]]</f>
        <v>57419087</v>
      </c>
    </row>
    <row r="582" spans="1:27" x14ac:dyDescent="0.35">
      <c r="A582" t="s">
        <v>502</v>
      </c>
      <c r="B582" t="s">
        <v>1469</v>
      </c>
      <c r="C582" t="s">
        <v>1474</v>
      </c>
      <c r="D582">
        <v>2022</v>
      </c>
      <c r="E582" t="s">
        <v>1502</v>
      </c>
      <c r="F582" t="s">
        <v>1503</v>
      </c>
      <c r="G582">
        <v>1.73</v>
      </c>
      <c r="H582">
        <v>8742</v>
      </c>
      <c r="I582">
        <v>3496</v>
      </c>
      <c r="J582">
        <v>3.7</v>
      </c>
      <c r="K582" t="s">
        <v>1513</v>
      </c>
      <c r="L582">
        <v>1.28</v>
      </c>
      <c r="M582" t="s">
        <v>1516</v>
      </c>
      <c r="N582" s="13">
        <v>200</v>
      </c>
      <c r="O582">
        <v>60</v>
      </c>
      <c r="P582" s="11">
        <f>Agridata[[#This Row],[Storage_Loss_%]]/100</f>
        <v>0.6</v>
      </c>
      <c r="Q582" s="7">
        <v>60</v>
      </c>
      <c r="R582" s="13">
        <v>20418</v>
      </c>
      <c r="S582">
        <v>247</v>
      </c>
      <c r="T582" t="s">
        <v>1520</v>
      </c>
      <c r="U582" t="s">
        <v>1523</v>
      </c>
      <c r="V582" s="13">
        <v>834259</v>
      </c>
      <c r="W582" s="7">
        <f>(Agridata[[#This Row],[Profit_After_Storage_Loss]]/Agridata[[#This Row],[Total_Revenue]])*100</f>
        <v>39.044410929509048</v>
      </c>
      <c r="X582">
        <f>(1-Agridata[[#This Row],[Transport_Cost_NGN]]/(Agridata[[#This Row],[Input_Cost_NGN]]+Agridata[[#This Row],[Final_Profit_NGN]]))*100</f>
        <v>99.976599346887767</v>
      </c>
      <c r="Y582" s="13">
        <f>Agridata[[#This Row],[Final_Profit_NGN]]*Agridata[[#This Row],[Storage_Loss_%]]</f>
        <v>50055540</v>
      </c>
      <c r="Z582" s="13">
        <f>Agridata[[#This Row],[Final_Profit_NGN]] * (1-Agridata[[#This Row],[Storage_Loss_%]]/100)</f>
        <v>333703.60000000003</v>
      </c>
      <c r="AA582" s="13">
        <f>Agridata[[#This Row],[Final_Profit_NGN]]+Agridata[[#This Row],[Input_Cost_NGN]]</f>
        <v>854677</v>
      </c>
    </row>
    <row r="583" spans="1:27" x14ac:dyDescent="0.35">
      <c r="A583" t="s">
        <v>503</v>
      </c>
      <c r="B583" t="s">
        <v>1469</v>
      </c>
      <c r="C583" t="s">
        <v>1480</v>
      </c>
      <c r="D583">
        <v>2021</v>
      </c>
      <c r="E583" t="s">
        <v>1501</v>
      </c>
      <c r="F583" t="s">
        <v>1504</v>
      </c>
      <c r="G583">
        <v>1.1299999999999999</v>
      </c>
      <c r="H583">
        <v>6197</v>
      </c>
      <c r="I583">
        <v>4925</v>
      </c>
      <c r="J583">
        <v>1.6</v>
      </c>
      <c r="K583" t="s">
        <v>1512</v>
      </c>
      <c r="L583">
        <v>1.32</v>
      </c>
      <c r="M583" t="s">
        <v>1517</v>
      </c>
      <c r="N583" s="13">
        <v>374</v>
      </c>
      <c r="O583">
        <v>2</v>
      </c>
      <c r="P583" s="11">
        <f>Agridata[[#This Row],[Storage_Loss_%]]/100</f>
        <v>0.2051</v>
      </c>
      <c r="Q583" s="7">
        <v>20.51</v>
      </c>
      <c r="R583" s="13">
        <v>18695</v>
      </c>
      <c r="S583">
        <v>197</v>
      </c>
      <c r="T583" t="s">
        <v>1520</v>
      </c>
      <c r="U583" t="s">
        <v>1522</v>
      </c>
      <c r="V583" s="13">
        <v>941454</v>
      </c>
      <c r="W583" s="7">
        <f>(Agridata[[#This Row],[Profit_After_Storage_Loss]]/Agridata[[#This Row],[Total_Revenue]])*100</f>
        <v>77.94225527496252</v>
      </c>
      <c r="X583">
        <f>(1-Agridata[[#This Row],[Transport_Cost_NGN]]/(Agridata[[#This Row],[Input_Cost_NGN]]+Agridata[[#This Row],[Final_Profit_NGN]]))*100</f>
        <v>99.961047712386303</v>
      </c>
      <c r="Y583" s="13">
        <f>Agridata[[#This Row],[Final_Profit_NGN]]*Agridata[[#This Row],[Storage_Loss_%]]</f>
        <v>19309221.540000003</v>
      </c>
      <c r="Z583" s="13">
        <f>Agridata[[#This Row],[Final_Profit_NGN]] * (1-Agridata[[#This Row],[Storage_Loss_%]]/100)</f>
        <v>748361.7845999999</v>
      </c>
      <c r="AA583" s="13">
        <f>Agridata[[#This Row],[Final_Profit_NGN]]+Agridata[[#This Row],[Input_Cost_NGN]]</f>
        <v>960149</v>
      </c>
    </row>
    <row r="584" spans="1:27" x14ac:dyDescent="0.35">
      <c r="A584" t="s">
        <v>226</v>
      </c>
      <c r="B584" t="s">
        <v>1471</v>
      </c>
      <c r="C584" t="s">
        <v>1486</v>
      </c>
      <c r="D584">
        <v>2022</v>
      </c>
      <c r="E584" t="s">
        <v>1502</v>
      </c>
      <c r="F584" t="s">
        <v>1510</v>
      </c>
      <c r="G584">
        <v>0.2</v>
      </c>
      <c r="H584">
        <v>3197</v>
      </c>
      <c r="I584">
        <v>2120</v>
      </c>
      <c r="J584">
        <v>14.8</v>
      </c>
      <c r="K584" t="s">
        <v>1514</v>
      </c>
      <c r="L584">
        <v>0.83</v>
      </c>
      <c r="M584" t="s">
        <v>1516</v>
      </c>
      <c r="N584" s="13">
        <v>1984</v>
      </c>
      <c r="O584">
        <v>5</v>
      </c>
      <c r="P584" s="11">
        <f>Agridata[[#This Row],[Storage_Loss_%]]/100</f>
        <v>0.3367</v>
      </c>
      <c r="Q584" s="7">
        <v>33.67</v>
      </c>
      <c r="R584" s="13">
        <v>7535</v>
      </c>
      <c r="S584">
        <v>373</v>
      </c>
      <c r="T584" t="s">
        <v>1520</v>
      </c>
      <c r="U584" t="s">
        <v>1522</v>
      </c>
      <c r="V584" s="13">
        <v>773334</v>
      </c>
      <c r="W584" s="7">
        <f>(Agridata[[#This Row],[Profit_After_Storage_Loss]]/Agridata[[#This Row],[Total_Revenue]])*100</f>
        <v>65.689948275575034</v>
      </c>
      <c r="X584">
        <f>(1-Agridata[[#This Row],[Transport_Cost_NGN]]/(Agridata[[#This Row],[Input_Cost_NGN]]+Agridata[[#This Row],[Final_Profit_NGN]]))*100</f>
        <v>99.745924092261319</v>
      </c>
      <c r="Y584" s="13">
        <f>Agridata[[#This Row],[Final_Profit_NGN]]*Agridata[[#This Row],[Storage_Loss_%]]</f>
        <v>26038155.780000001</v>
      </c>
      <c r="Z584" s="13">
        <f>Agridata[[#This Row],[Final_Profit_NGN]] * (1-Agridata[[#This Row],[Storage_Loss_%]]/100)</f>
        <v>512952.44219999999</v>
      </c>
      <c r="AA584" s="13">
        <f>Agridata[[#This Row],[Final_Profit_NGN]]+Agridata[[#This Row],[Input_Cost_NGN]]</f>
        <v>780869</v>
      </c>
    </row>
    <row r="585" spans="1:27" x14ac:dyDescent="0.35">
      <c r="A585" t="s">
        <v>504</v>
      </c>
      <c r="B585" t="s">
        <v>1470</v>
      </c>
      <c r="C585" t="s">
        <v>1475</v>
      </c>
      <c r="D585">
        <v>2023</v>
      </c>
      <c r="E585" t="s">
        <v>1502</v>
      </c>
      <c r="F585" t="s">
        <v>1505</v>
      </c>
      <c r="G585">
        <v>2.5</v>
      </c>
      <c r="H585">
        <v>33111</v>
      </c>
      <c r="I585">
        <v>28763</v>
      </c>
      <c r="J585">
        <v>8</v>
      </c>
      <c r="K585" t="s">
        <v>1513</v>
      </c>
      <c r="L585">
        <v>1.03</v>
      </c>
      <c r="M585" t="s">
        <v>1517</v>
      </c>
      <c r="N585" s="13">
        <v>325</v>
      </c>
      <c r="O585">
        <v>3</v>
      </c>
      <c r="P585" s="11">
        <f>Agridata[[#This Row],[Storage_Loss_%]]/100</f>
        <v>0.1313</v>
      </c>
      <c r="Q585" s="7">
        <v>13.13</v>
      </c>
      <c r="R585" s="13">
        <v>18406</v>
      </c>
      <c r="S585">
        <v>93</v>
      </c>
      <c r="T585" t="s">
        <v>1520</v>
      </c>
      <c r="U585" t="s">
        <v>1522</v>
      </c>
      <c r="V585" s="13">
        <v>2629479</v>
      </c>
      <c r="W585" s="7">
        <f>(Agridata[[#This Row],[Profit_After_Storage_Loss]]/Agridata[[#This Row],[Total_Revenue]])*100</f>
        <v>86.266148541194198</v>
      </c>
      <c r="X585">
        <f>(1-Agridata[[#This Row],[Transport_Cost_NGN]]/(Agridata[[#This Row],[Input_Cost_NGN]]+Agridata[[#This Row],[Final_Profit_NGN]]))*100</f>
        <v>99.987726053057429</v>
      </c>
      <c r="Y585" s="13">
        <f>Agridata[[#This Row],[Final_Profit_NGN]]*Agridata[[#This Row],[Storage_Loss_%]]</f>
        <v>34525059.270000003</v>
      </c>
      <c r="Z585" s="13">
        <f>Agridata[[#This Row],[Final_Profit_NGN]] * (1-Agridata[[#This Row],[Storage_Loss_%]]/100)</f>
        <v>2284228.4073000001</v>
      </c>
      <c r="AA585" s="13">
        <f>Agridata[[#This Row],[Final_Profit_NGN]]+Agridata[[#This Row],[Input_Cost_NGN]]</f>
        <v>2647885</v>
      </c>
    </row>
    <row r="586" spans="1:27" x14ac:dyDescent="0.35">
      <c r="A586" t="s">
        <v>305</v>
      </c>
      <c r="B586" t="s">
        <v>1472</v>
      </c>
      <c r="C586" t="s">
        <v>1487</v>
      </c>
      <c r="D586">
        <v>2025</v>
      </c>
      <c r="E586" t="s">
        <v>1501</v>
      </c>
      <c r="F586" t="s">
        <v>1506</v>
      </c>
      <c r="G586">
        <v>1.68</v>
      </c>
      <c r="H586">
        <v>3959</v>
      </c>
      <c r="I586">
        <v>2425</v>
      </c>
      <c r="J586">
        <v>7.4</v>
      </c>
      <c r="K586" t="s">
        <v>1511</v>
      </c>
      <c r="L586">
        <v>1.62</v>
      </c>
      <c r="M586" t="s">
        <v>1516</v>
      </c>
      <c r="N586" s="13">
        <v>1030</v>
      </c>
      <c r="O586">
        <v>30</v>
      </c>
      <c r="P586" s="11">
        <f>Agridata[[#This Row],[Storage_Loss_%]]/100</f>
        <v>0.38729999999999998</v>
      </c>
      <c r="Q586" s="7">
        <v>38.729999999999997</v>
      </c>
      <c r="R586" s="13">
        <v>31328</v>
      </c>
      <c r="S586">
        <v>434</v>
      </c>
      <c r="T586" t="s">
        <v>1520</v>
      </c>
      <c r="U586" t="s">
        <v>1523</v>
      </c>
      <c r="V586" s="13">
        <v>1009568</v>
      </c>
      <c r="W586" s="7">
        <f>(Agridata[[#This Row],[Profit_After_Storage_Loss]]/Agridata[[#This Row],[Total_Revenue]])*100</f>
        <v>59.425947798819479</v>
      </c>
      <c r="X586">
        <f>(1-Agridata[[#This Row],[Transport_Cost_NGN]]/(Agridata[[#This Row],[Input_Cost_NGN]]+Agridata[[#This Row],[Final_Profit_NGN]]))*100</f>
        <v>99.901046790457443</v>
      </c>
      <c r="Y586" s="13">
        <f>Agridata[[#This Row],[Final_Profit_NGN]]*Agridata[[#This Row],[Storage_Loss_%]]</f>
        <v>39100568.639999993</v>
      </c>
      <c r="Z586" s="13">
        <f>Agridata[[#This Row],[Final_Profit_NGN]] * (1-Agridata[[#This Row],[Storage_Loss_%]]/100)</f>
        <v>618562.31359999999</v>
      </c>
      <c r="AA586" s="13">
        <f>Agridata[[#This Row],[Final_Profit_NGN]]+Agridata[[#This Row],[Input_Cost_NGN]]</f>
        <v>1040896</v>
      </c>
    </row>
    <row r="587" spans="1:27" x14ac:dyDescent="0.35">
      <c r="A587" t="s">
        <v>505</v>
      </c>
      <c r="B587" t="s">
        <v>1469</v>
      </c>
      <c r="C587" t="s">
        <v>1474</v>
      </c>
      <c r="D587">
        <v>2024</v>
      </c>
      <c r="E587" t="s">
        <v>1502</v>
      </c>
      <c r="F587" t="s">
        <v>1507</v>
      </c>
      <c r="G587">
        <v>1.67</v>
      </c>
      <c r="H587">
        <v>4222</v>
      </c>
      <c r="I587">
        <v>3359</v>
      </c>
      <c r="J587">
        <v>38.200000000000003</v>
      </c>
      <c r="K587" t="s">
        <v>1512</v>
      </c>
      <c r="L587">
        <v>2.27</v>
      </c>
      <c r="M587" t="s">
        <v>1516</v>
      </c>
      <c r="N587" s="13">
        <v>6521</v>
      </c>
      <c r="O587">
        <v>14</v>
      </c>
      <c r="P587" s="11">
        <f>Agridata[[#This Row],[Storage_Loss_%]]/100</f>
        <v>0.20440000000000003</v>
      </c>
      <c r="Q587" s="7">
        <v>20.440000000000001</v>
      </c>
      <c r="R587" s="13">
        <v>35177</v>
      </c>
      <c r="S587">
        <v>197</v>
      </c>
      <c r="T587" t="s">
        <v>1521</v>
      </c>
      <c r="U587" t="s">
        <v>1522</v>
      </c>
      <c r="V587" s="13">
        <v>613408</v>
      </c>
      <c r="W587" s="7">
        <f>(Agridata[[#This Row],[Profit_After_Storage_Loss]]/Agridata[[#This Row],[Total_Revenue]])*100</f>
        <v>75.244941649899388</v>
      </c>
      <c r="X587">
        <f>(1-Agridata[[#This Row],[Transport_Cost_NGN]]/(Agridata[[#This Row],[Input_Cost_NGN]]+Agridata[[#This Row],[Final_Profit_NGN]]))*100</f>
        <v>98.994580509879199</v>
      </c>
      <c r="Y587" s="13">
        <f>Agridata[[#This Row],[Final_Profit_NGN]]*Agridata[[#This Row],[Storage_Loss_%]]</f>
        <v>12538059.520000001</v>
      </c>
      <c r="Z587" s="13">
        <f>Agridata[[#This Row],[Final_Profit_NGN]] * (1-Agridata[[#This Row],[Storage_Loss_%]]/100)</f>
        <v>488027.40479999996</v>
      </c>
      <c r="AA587" s="13">
        <f>Agridata[[#This Row],[Final_Profit_NGN]]+Agridata[[#This Row],[Input_Cost_NGN]]</f>
        <v>648585</v>
      </c>
    </row>
    <row r="588" spans="1:27" x14ac:dyDescent="0.35">
      <c r="A588" t="s">
        <v>266</v>
      </c>
      <c r="B588" t="s">
        <v>1473</v>
      </c>
      <c r="C588" t="s">
        <v>1494</v>
      </c>
      <c r="D588">
        <v>2024</v>
      </c>
      <c r="E588" t="s">
        <v>1501</v>
      </c>
      <c r="F588" t="s">
        <v>1504</v>
      </c>
      <c r="G588">
        <v>1.02</v>
      </c>
      <c r="H588">
        <v>6158</v>
      </c>
      <c r="I588">
        <v>4910</v>
      </c>
      <c r="J588">
        <v>24</v>
      </c>
      <c r="K588" t="s">
        <v>1511</v>
      </c>
      <c r="L588">
        <v>2.3199999999999998</v>
      </c>
      <c r="M588" t="s">
        <v>1517</v>
      </c>
      <c r="N588" s="13">
        <v>3811</v>
      </c>
      <c r="O588">
        <v>1</v>
      </c>
      <c r="P588" s="11">
        <f>Agridata[[#This Row],[Storage_Loss_%]]/100</f>
        <v>0.2026</v>
      </c>
      <c r="Q588" s="7">
        <v>20.260000000000002</v>
      </c>
      <c r="R588" s="13">
        <v>15489</v>
      </c>
      <c r="S588">
        <v>261</v>
      </c>
      <c r="T588" t="s">
        <v>1520</v>
      </c>
      <c r="U588" t="s">
        <v>1523</v>
      </c>
      <c r="V588" s="13">
        <v>1249395</v>
      </c>
      <c r="W588" s="7">
        <f>(Agridata[[#This Row],[Profit_After_Storage_Loss]]/Agridata[[#This Row],[Total_Revenue]])*100</f>
        <v>78.763552468052396</v>
      </c>
      <c r="X588">
        <f>(1-Agridata[[#This Row],[Transport_Cost_NGN]]/(Agridata[[#This Row],[Input_Cost_NGN]]+Agridata[[#This Row],[Final_Profit_NGN]]))*100</f>
        <v>99.698707549466988</v>
      </c>
      <c r="Y588" s="13">
        <f>Agridata[[#This Row],[Final_Profit_NGN]]*Agridata[[#This Row],[Storage_Loss_%]]</f>
        <v>25312742.700000003</v>
      </c>
      <c r="Z588" s="13">
        <f>Agridata[[#This Row],[Final_Profit_NGN]] * (1-Agridata[[#This Row],[Storage_Loss_%]]/100)</f>
        <v>996267.57299999997</v>
      </c>
      <c r="AA588" s="13">
        <f>Agridata[[#This Row],[Final_Profit_NGN]]+Agridata[[#This Row],[Input_Cost_NGN]]</f>
        <v>1264884</v>
      </c>
    </row>
    <row r="589" spans="1:27" x14ac:dyDescent="0.35">
      <c r="A589" t="s">
        <v>343</v>
      </c>
      <c r="B589" t="s">
        <v>1471</v>
      </c>
      <c r="C589" t="s">
        <v>1486</v>
      </c>
      <c r="D589">
        <v>2025</v>
      </c>
      <c r="E589" t="s">
        <v>1501</v>
      </c>
      <c r="F589" t="s">
        <v>1507</v>
      </c>
      <c r="G589">
        <v>3.47</v>
      </c>
      <c r="H589">
        <v>10838</v>
      </c>
      <c r="I589">
        <v>4335</v>
      </c>
      <c r="J589">
        <v>25</v>
      </c>
      <c r="K589" t="s">
        <v>1511</v>
      </c>
      <c r="L589">
        <v>0.89</v>
      </c>
      <c r="M589" t="s">
        <v>1516</v>
      </c>
      <c r="N589" s="13">
        <v>3249</v>
      </c>
      <c r="O589">
        <v>60</v>
      </c>
      <c r="P589" s="11">
        <f>Agridata[[#This Row],[Storage_Loss_%]]/100</f>
        <v>0.6</v>
      </c>
      <c r="Q589" s="7">
        <v>60</v>
      </c>
      <c r="R589" s="13">
        <v>53376</v>
      </c>
      <c r="S589">
        <v>248</v>
      </c>
      <c r="T589" t="s">
        <v>1520</v>
      </c>
      <c r="U589" t="s">
        <v>1522</v>
      </c>
      <c r="V589" s="13">
        <v>1007705</v>
      </c>
      <c r="W589" s="7">
        <f>(Agridata[[#This Row],[Profit_After_Storage_Loss]]/Agridata[[#This Row],[Total_Revenue]])*100</f>
        <v>37.987863320519352</v>
      </c>
      <c r="X589">
        <f>(1-Agridata[[#This Row],[Transport_Cost_NGN]]/(Agridata[[#This Row],[Input_Cost_NGN]]+Agridata[[#This Row],[Final_Profit_NGN]]))*100</f>
        <v>99.693802829378726</v>
      </c>
      <c r="Y589" s="13">
        <f>Agridata[[#This Row],[Final_Profit_NGN]]*Agridata[[#This Row],[Storage_Loss_%]]</f>
        <v>60462300</v>
      </c>
      <c r="Z589" s="13">
        <f>Agridata[[#This Row],[Final_Profit_NGN]] * (1-Agridata[[#This Row],[Storage_Loss_%]]/100)</f>
        <v>403082</v>
      </c>
      <c r="AA589" s="13">
        <f>Agridata[[#This Row],[Final_Profit_NGN]]+Agridata[[#This Row],[Input_Cost_NGN]]</f>
        <v>1061081</v>
      </c>
    </row>
    <row r="590" spans="1:27" x14ac:dyDescent="0.35">
      <c r="A590" t="s">
        <v>506</v>
      </c>
      <c r="B590" t="s">
        <v>1473</v>
      </c>
      <c r="C590" t="s">
        <v>1494</v>
      </c>
      <c r="D590">
        <v>2023</v>
      </c>
      <c r="E590" t="s">
        <v>1501</v>
      </c>
      <c r="F590" t="s">
        <v>1510</v>
      </c>
      <c r="G590">
        <v>0.91</v>
      </c>
      <c r="H590">
        <v>20391</v>
      </c>
      <c r="I590">
        <v>14873</v>
      </c>
      <c r="J590">
        <v>31.9</v>
      </c>
      <c r="K590" t="s">
        <v>1512</v>
      </c>
      <c r="L590">
        <v>1.6</v>
      </c>
      <c r="M590" t="s">
        <v>1516</v>
      </c>
      <c r="N590" s="13">
        <v>7756</v>
      </c>
      <c r="O590">
        <v>4</v>
      </c>
      <c r="P590" s="11">
        <f>Agridata[[#This Row],[Storage_Loss_%]]/100</f>
        <v>0.27060000000000001</v>
      </c>
      <c r="Q590" s="7">
        <v>27.06</v>
      </c>
      <c r="R590" s="13">
        <v>16906</v>
      </c>
      <c r="S590">
        <v>405</v>
      </c>
      <c r="T590" t="s">
        <v>1520</v>
      </c>
      <c r="U590" t="s">
        <v>1523</v>
      </c>
      <c r="V590" s="13">
        <v>5938668</v>
      </c>
      <c r="W590" s="7">
        <f>(Agridata[[#This Row],[Profit_After_Storage_Loss]]/Agridata[[#This Row],[Total_Revenue]])*100</f>
        <v>72.732946298711084</v>
      </c>
      <c r="X590">
        <f>(1-Agridata[[#This Row],[Transport_Cost_NGN]]/(Agridata[[#This Row],[Input_Cost_NGN]]+Agridata[[#This Row],[Final_Profit_NGN]]))*100</f>
        <v>99.869769060043581</v>
      </c>
      <c r="Y590" s="13">
        <f>Agridata[[#This Row],[Final_Profit_NGN]]*Agridata[[#This Row],[Storage_Loss_%]]</f>
        <v>160700356.07999998</v>
      </c>
      <c r="Z590" s="13">
        <f>Agridata[[#This Row],[Final_Profit_NGN]] * (1-Agridata[[#This Row],[Storage_Loss_%]]/100)</f>
        <v>4331664.4391999999</v>
      </c>
      <c r="AA590" s="13">
        <f>Agridata[[#This Row],[Final_Profit_NGN]]+Agridata[[#This Row],[Input_Cost_NGN]]</f>
        <v>5955574</v>
      </c>
    </row>
    <row r="591" spans="1:27" x14ac:dyDescent="0.35">
      <c r="A591" t="s">
        <v>507</v>
      </c>
      <c r="B591" t="s">
        <v>1473</v>
      </c>
      <c r="C591" t="s">
        <v>1497</v>
      </c>
      <c r="D591">
        <v>2024</v>
      </c>
      <c r="E591" t="s">
        <v>1501</v>
      </c>
      <c r="F591" t="s">
        <v>1507</v>
      </c>
      <c r="G591">
        <v>1.1499999999999999</v>
      </c>
      <c r="H591">
        <v>3072</v>
      </c>
      <c r="I591">
        <v>2411</v>
      </c>
      <c r="J591">
        <v>15.4</v>
      </c>
      <c r="K591" t="s">
        <v>1511</v>
      </c>
      <c r="L591">
        <v>1.46</v>
      </c>
      <c r="M591" t="s">
        <v>1518</v>
      </c>
      <c r="N591" s="13">
        <v>1895</v>
      </c>
      <c r="O591">
        <v>14</v>
      </c>
      <c r="P591" s="11">
        <f>Agridata[[#This Row],[Storage_Loss_%]]/100</f>
        <v>0.21489999999999998</v>
      </c>
      <c r="Q591" s="7">
        <v>21.49</v>
      </c>
      <c r="R591" s="13">
        <v>21281</v>
      </c>
      <c r="S591">
        <v>201</v>
      </c>
      <c r="T591" t="s">
        <v>1520</v>
      </c>
      <c r="U591" t="s">
        <v>1522</v>
      </c>
      <c r="V591" s="13">
        <v>456589</v>
      </c>
      <c r="W591" s="7">
        <f>(Agridata[[#This Row],[Profit_After_Storage_Loss]]/Agridata[[#This Row],[Total_Revenue]])*100</f>
        <v>75.013711657982313</v>
      </c>
      <c r="X591">
        <f>(1-Agridata[[#This Row],[Transport_Cost_NGN]]/(Agridata[[#This Row],[Input_Cost_NGN]]+Agridata[[#This Row],[Final_Profit_NGN]]))*100</f>
        <v>99.603448636658513</v>
      </c>
      <c r="Y591" s="13">
        <f>Agridata[[#This Row],[Final_Profit_NGN]]*Agridata[[#This Row],[Storage_Loss_%]]</f>
        <v>9812097.6099999994</v>
      </c>
      <c r="Z591" s="13">
        <f>Agridata[[#This Row],[Final_Profit_NGN]] * (1-Agridata[[#This Row],[Storage_Loss_%]]/100)</f>
        <v>358468.02390000003</v>
      </c>
      <c r="AA591" s="13">
        <f>Agridata[[#This Row],[Final_Profit_NGN]]+Agridata[[#This Row],[Input_Cost_NGN]]</f>
        <v>477870</v>
      </c>
    </row>
    <row r="592" spans="1:27" x14ac:dyDescent="0.35">
      <c r="A592" t="s">
        <v>56</v>
      </c>
      <c r="B592" t="s">
        <v>1471</v>
      </c>
      <c r="C592" t="s">
        <v>1483</v>
      </c>
      <c r="D592">
        <v>2025</v>
      </c>
      <c r="E592" t="s">
        <v>1501</v>
      </c>
      <c r="F592" t="s">
        <v>1507</v>
      </c>
      <c r="G592">
        <v>1.28</v>
      </c>
      <c r="H592">
        <v>4254</v>
      </c>
      <c r="I592">
        <v>3481</v>
      </c>
      <c r="J592">
        <v>66.7</v>
      </c>
      <c r="K592" t="s">
        <v>1511</v>
      </c>
      <c r="L592">
        <v>2.17</v>
      </c>
      <c r="M592" t="s">
        <v>1516</v>
      </c>
      <c r="N592" s="13">
        <v>9867</v>
      </c>
      <c r="O592">
        <v>7</v>
      </c>
      <c r="P592" s="11">
        <f>Agridata[[#This Row],[Storage_Loss_%]]/100</f>
        <v>0.18170000000000003</v>
      </c>
      <c r="Q592" s="7">
        <v>18.170000000000002</v>
      </c>
      <c r="R592" s="13">
        <v>16770</v>
      </c>
      <c r="S592">
        <v>231</v>
      </c>
      <c r="T592" t="s">
        <v>1519</v>
      </c>
      <c r="U592" t="s">
        <v>1523</v>
      </c>
      <c r="V592" s="13">
        <v>769433</v>
      </c>
      <c r="W592" s="7">
        <f>(Agridata[[#This Row],[Profit_After_Storage_Loss]]/Agridata[[#This Row],[Total_Revenue]])*100</f>
        <v>80.084535915024489</v>
      </c>
      <c r="X592">
        <f>(1-Agridata[[#This Row],[Transport_Cost_NGN]]/(Agridata[[#This Row],[Input_Cost_NGN]]+Agridata[[#This Row],[Final_Profit_NGN]]))*100</f>
        <v>98.744980622053077</v>
      </c>
      <c r="Y592" s="13">
        <f>Agridata[[#This Row],[Final_Profit_NGN]]*Agridata[[#This Row],[Storage_Loss_%]]</f>
        <v>13980597.610000001</v>
      </c>
      <c r="Z592" s="13">
        <f>Agridata[[#This Row],[Final_Profit_NGN]] * (1-Agridata[[#This Row],[Storage_Loss_%]]/100)</f>
        <v>629627.02390000003</v>
      </c>
      <c r="AA592" s="13">
        <f>Agridata[[#This Row],[Final_Profit_NGN]]+Agridata[[#This Row],[Input_Cost_NGN]]</f>
        <v>786203</v>
      </c>
    </row>
    <row r="593" spans="1:27" x14ac:dyDescent="0.35">
      <c r="A593" t="s">
        <v>503</v>
      </c>
      <c r="B593" t="s">
        <v>1472</v>
      </c>
      <c r="C593" t="s">
        <v>1488</v>
      </c>
      <c r="D593">
        <v>2021</v>
      </c>
      <c r="E593" t="s">
        <v>1502</v>
      </c>
      <c r="F593" t="s">
        <v>1503</v>
      </c>
      <c r="G593">
        <v>6.51</v>
      </c>
      <c r="H593">
        <v>49075</v>
      </c>
      <c r="I593">
        <v>28865</v>
      </c>
      <c r="J593">
        <v>20.6</v>
      </c>
      <c r="K593" t="s">
        <v>1512</v>
      </c>
      <c r="L593">
        <v>1.1599999999999999</v>
      </c>
      <c r="M593" t="s">
        <v>1516</v>
      </c>
      <c r="N593" s="13">
        <v>5757</v>
      </c>
      <c r="O593">
        <v>30</v>
      </c>
      <c r="P593" s="11">
        <f>Agridata[[#This Row],[Storage_Loss_%]]/100</f>
        <v>0.4118</v>
      </c>
      <c r="Q593" s="7">
        <v>41.18</v>
      </c>
      <c r="R593" s="13">
        <v>117425</v>
      </c>
      <c r="S593">
        <v>291</v>
      </c>
      <c r="T593" t="s">
        <v>1520</v>
      </c>
      <c r="U593" t="s">
        <v>1523</v>
      </c>
      <c r="V593" s="13">
        <v>8192536</v>
      </c>
      <c r="W593" s="7">
        <f>(Agridata[[#This Row],[Profit_After_Storage_Loss]]/Agridata[[#This Row],[Total_Revenue]])*100</f>
        <v>57.988836231602058</v>
      </c>
      <c r="X593">
        <f>(1-Agridata[[#This Row],[Transport_Cost_NGN]]/(Agridata[[#This Row],[Input_Cost_NGN]]+Agridata[[#This Row],[Final_Profit_NGN]]))*100</f>
        <v>99.930721696527812</v>
      </c>
      <c r="Y593" s="13">
        <f>Agridata[[#This Row],[Final_Profit_NGN]]*Agridata[[#This Row],[Storage_Loss_%]]</f>
        <v>337368632.48000002</v>
      </c>
      <c r="Z593" s="13">
        <f>Agridata[[#This Row],[Final_Profit_NGN]] * (1-Agridata[[#This Row],[Storage_Loss_%]]/100)</f>
        <v>4818849.6752000004</v>
      </c>
      <c r="AA593" s="13">
        <f>Agridata[[#This Row],[Final_Profit_NGN]]+Agridata[[#This Row],[Input_Cost_NGN]]</f>
        <v>8309961</v>
      </c>
    </row>
    <row r="594" spans="1:27" x14ac:dyDescent="0.35">
      <c r="A594" t="s">
        <v>508</v>
      </c>
      <c r="B594" t="s">
        <v>1470</v>
      </c>
      <c r="C594" t="s">
        <v>1490</v>
      </c>
      <c r="D594">
        <v>2023</v>
      </c>
      <c r="E594" t="s">
        <v>1502</v>
      </c>
      <c r="F594" t="s">
        <v>1505</v>
      </c>
      <c r="G594">
        <v>0.59</v>
      </c>
      <c r="H594">
        <v>4035</v>
      </c>
      <c r="I594">
        <v>3386</v>
      </c>
      <c r="J594">
        <v>7.1</v>
      </c>
      <c r="K594" t="s">
        <v>1513</v>
      </c>
      <c r="L594">
        <v>0.79</v>
      </c>
      <c r="M594" t="s">
        <v>1516</v>
      </c>
      <c r="N594" s="13">
        <v>271</v>
      </c>
      <c r="O594">
        <v>7</v>
      </c>
      <c r="P594" s="11">
        <f>Agridata[[#This Row],[Storage_Loss_%]]/100</f>
        <v>0.16059999999999999</v>
      </c>
      <c r="Q594" s="7">
        <v>16.059999999999999</v>
      </c>
      <c r="R594" s="13">
        <v>6462</v>
      </c>
      <c r="S594">
        <v>101</v>
      </c>
      <c r="T594" t="s">
        <v>1520</v>
      </c>
      <c r="U594" t="s">
        <v>1522</v>
      </c>
      <c r="V594" s="13">
        <v>331834</v>
      </c>
      <c r="W594" s="7">
        <f>(Agridata[[#This Row],[Profit_After_Storage_Loss]]/Agridata[[#This Row],[Total_Revenue]])*100</f>
        <v>82.336610424007389</v>
      </c>
      <c r="X594">
        <f>(1-Agridata[[#This Row],[Transport_Cost_NGN]]/(Agridata[[#This Row],[Input_Cost_NGN]]+Agridata[[#This Row],[Final_Profit_NGN]]))*100</f>
        <v>99.919892638399517</v>
      </c>
      <c r="Y594" s="13">
        <f>Agridata[[#This Row],[Final_Profit_NGN]]*Agridata[[#This Row],[Storage_Loss_%]]</f>
        <v>5329254.04</v>
      </c>
      <c r="Z594" s="13">
        <f>Agridata[[#This Row],[Final_Profit_NGN]] * (1-Agridata[[#This Row],[Storage_Loss_%]]/100)</f>
        <v>278541.4596</v>
      </c>
      <c r="AA594" s="13">
        <f>Agridata[[#This Row],[Final_Profit_NGN]]+Agridata[[#This Row],[Input_Cost_NGN]]</f>
        <v>338296</v>
      </c>
    </row>
    <row r="595" spans="1:27" x14ac:dyDescent="0.35">
      <c r="A595" t="s">
        <v>352</v>
      </c>
      <c r="B595" t="s">
        <v>1473</v>
      </c>
      <c r="C595" t="s">
        <v>1494</v>
      </c>
      <c r="D595">
        <v>2025</v>
      </c>
      <c r="E595" t="s">
        <v>1501</v>
      </c>
      <c r="F595" t="s">
        <v>1507</v>
      </c>
      <c r="G595">
        <v>0.85</v>
      </c>
      <c r="H595">
        <v>2024</v>
      </c>
      <c r="I595">
        <v>1605</v>
      </c>
      <c r="J595">
        <v>157</v>
      </c>
      <c r="K595" t="s">
        <v>1512</v>
      </c>
      <c r="L595">
        <v>5.52</v>
      </c>
      <c r="M595" t="s">
        <v>1517</v>
      </c>
      <c r="N595" s="13">
        <v>33620</v>
      </c>
      <c r="O595">
        <v>14</v>
      </c>
      <c r="P595" s="11">
        <f>Agridata[[#This Row],[Storage_Loss_%]]/100</f>
        <v>0.20679999999999998</v>
      </c>
      <c r="Q595" s="7">
        <v>20.68</v>
      </c>
      <c r="R595" s="13">
        <v>15750</v>
      </c>
      <c r="S595">
        <v>274</v>
      </c>
      <c r="T595" t="s">
        <v>1521</v>
      </c>
      <c r="U595" t="s">
        <v>1522</v>
      </c>
      <c r="V595" s="13">
        <v>386003</v>
      </c>
      <c r="W595" s="7">
        <f>(Agridata[[#This Row],[Profit_After_Storage_Loss]]/Agridata[[#This Row],[Total_Revenue]])*100</f>
        <v>76.210402809686556</v>
      </c>
      <c r="X595">
        <f>(1-Agridata[[#This Row],[Transport_Cost_NGN]]/(Agridata[[#This Row],[Input_Cost_NGN]]+Agridata[[#This Row],[Final_Profit_NGN]]))*100</f>
        <v>91.631674187871653</v>
      </c>
      <c r="Y595" s="13">
        <f>Agridata[[#This Row],[Final_Profit_NGN]]*Agridata[[#This Row],[Storage_Loss_%]]</f>
        <v>7982542.04</v>
      </c>
      <c r="Z595" s="13">
        <f>Agridata[[#This Row],[Final_Profit_NGN]] * (1-Agridata[[#This Row],[Storage_Loss_%]]/100)</f>
        <v>306177.5796</v>
      </c>
      <c r="AA595" s="13">
        <f>Agridata[[#This Row],[Final_Profit_NGN]]+Agridata[[#This Row],[Input_Cost_NGN]]</f>
        <v>401753</v>
      </c>
    </row>
    <row r="596" spans="1:27" x14ac:dyDescent="0.35">
      <c r="A596" t="s">
        <v>509</v>
      </c>
      <c r="B596" t="s">
        <v>1472</v>
      </c>
      <c r="C596" t="s">
        <v>1478</v>
      </c>
      <c r="D596">
        <v>2025</v>
      </c>
      <c r="E596" t="s">
        <v>1502</v>
      </c>
      <c r="F596" t="s">
        <v>1509</v>
      </c>
      <c r="G596">
        <v>2.23</v>
      </c>
      <c r="H596">
        <v>25969</v>
      </c>
      <c r="I596">
        <v>20712</v>
      </c>
      <c r="J596">
        <v>38.4</v>
      </c>
      <c r="K596" t="s">
        <v>1512</v>
      </c>
      <c r="L596">
        <v>2.2799999999999998</v>
      </c>
      <c r="M596" t="s">
        <v>1518</v>
      </c>
      <c r="N596" s="13">
        <v>10032</v>
      </c>
      <c r="O596">
        <v>3</v>
      </c>
      <c r="P596" s="11">
        <f>Agridata[[#This Row],[Storage_Loss_%]]/100</f>
        <v>0.2024</v>
      </c>
      <c r="Q596" s="7">
        <v>20.239999999999998</v>
      </c>
      <c r="R596" s="13">
        <v>71907</v>
      </c>
      <c r="S596">
        <v>364</v>
      </c>
      <c r="T596" t="s">
        <v>1520</v>
      </c>
      <c r="U596" t="s">
        <v>1523</v>
      </c>
      <c r="V596" s="13">
        <v>7381838</v>
      </c>
      <c r="W596" s="7">
        <f>(Agridata[[#This Row],[Profit_After_Storage_Loss]]/Agridata[[#This Row],[Total_Revenue]])*100</f>
        <v>78.990547554283111</v>
      </c>
      <c r="X596">
        <f>(1-Agridata[[#This Row],[Transport_Cost_NGN]]/(Agridata[[#This Row],[Input_Cost_NGN]]+Agridata[[#This Row],[Final_Profit_NGN]]))*100</f>
        <v>99.865409938225682</v>
      </c>
      <c r="Y596" s="13">
        <f>Agridata[[#This Row],[Final_Profit_NGN]]*Agridata[[#This Row],[Storage_Loss_%]]</f>
        <v>149408401.11999997</v>
      </c>
      <c r="Z596" s="13">
        <f>Agridata[[#This Row],[Final_Profit_NGN]] * (1-Agridata[[#This Row],[Storage_Loss_%]]/100)</f>
        <v>5887753.9887999995</v>
      </c>
      <c r="AA596" s="13">
        <f>Agridata[[#This Row],[Final_Profit_NGN]]+Agridata[[#This Row],[Input_Cost_NGN]]</f>
        <v>7453745</v>
      </c>
    </row>
    <row r="597" spans="1:27" x14ac:dyDescent="0.35">
      <c r="A597" t="s">
        <v>155</v>
      </c>
      <c r="B597" t="s">
        <v>1472</v>
      </c>
      <c r="C597" t="s">
        <v>1479</v>
      </c>
      <c r="D597">
        <v>2025</v>
      </c>
      <c r="E597" t="s">
        <v>1501</v>
      </c>
      <c r="F597" t="s">
        <v>1510</v>
      </c>
      <c r="G597">
        <v>1.62</v>
      </c>
      <c r="H597">
        <v>54451</v>
      </c>
      <c r="I597">
        <v>38262</v>
      </c>
      <c r="J597">
        <v>26.3</v>
      </c>
      <c r="K597" t="s">
        <v>1513</v>
      </c>
      <c r="L597">
        <v>1.42</v>
      </c>
      <c r="M597" t="s">
        <v>1518</v>
      </c>
      <c r="N597" s="13">
        <v>1079</v>
      </c>
      <c r="O597">
        <v>3</v>
      </c>
      <c r="P597" s="11">
        <f>Agridata[[#This Row],[Storage_Loss_%]]/100</f>
        <v>0.29730000000000001</v>
      </c>
      <c r="Q597" s="7">
        <v>29.73</v>
      </c>
      <c r="R597" s="13">
        <v>29032</v>
      </c>
      <c r="S597">
        <v>486</v>
      </c>
      <c r="T597" t="s">
        <v>1520</v>
      </c>
      <c r="U597" t="s">
        <v>1522</v>
      </c>
      <c r="V597" s="13">
        <v>18379268</v>
      </c>
      <c r="W597" s="7">
        <f>(Agridata[[#This Row],[Profit_After_Storage_Loss]]/Agridata[[#This Row],[Total_Revenue]])*100</f>
        <v>70.159176152061846</v>
      </c>
      <c r="X597">
        <f>(1-Agridata[[#This Row],[Transport_Cost_NGN]]/(Agridata[[#This Row],[Input_Cost_NGN]]+Agridata[[#This Row],[Final_Profit_NGN]]))*100</f>
        <v>99.994138513605279</v>
      </c>
      <c r="Y597" s="13">
        <f>Agridata[[#This Row],[Final_Profit_NGN]]*Agridata[[#This Row],[Storage_Loss_%]]</f>
        <v>546415637.63999999</v>
      </c>
      <c r="Z597" s="13">
        <f>Agridata[[#This Row],[Final_Profit_NGN]] * (1-Agridata[[#This Row],[Storage_Loss_%]]/100)</f>
        <v>12915111.623600001</v>
      </c>
      <c r="AA597" s="13">
        <f>Agridata[[#This Row],[Final_Profit_NGN]]+Agridata[[#This Row],[Input_Cost_NGN]]</f>
        <v>18408300</v>
      </c>
    </row>
    <row r="598" spans="1:27" x14ac:dyDescent="0.35">
      <c r="A598" t="s">
        <v>259</v>
      </c>
      <c r="B598" t="s">
        <v>1472</v>
      </c>
      <c r="C598" t="s">
        <v>1488</v>
      </c>
      <c r="D598">
        <v>2024</v>
      </c>
      <c r="E598" t="s">
        <v>1502</v>
      </c>
      <c r="F598" t="s">
        <v>1504</v>
      </c>
      <c r="G598">
        <v>0.41</v>
      </c>
      <c r="H598">
        <v>2200</v>
      </c>
      <c r="I598">
        <v>1772</v>
      </c>
      <c r="J598">
        <v>75.3</v>
      </c>
      <c r="K598" t="s">
        <v>1512</v>
      </c>
      <c r="L598">
        <v>2.71</v>
      </c>
      <c r="M598" t="s">
        <v>1517</v>
      </c>
      <c r="N598" s="13">
        <v>20029</v>
      </c>
      <c r="O598">
        <v>1</v>
      </c>
      <c r="P598" s="11">
        <f>Agridata[[#This Row],[Storage_Loss_%]]/100</f>
        <v>0.1943</v>
      </c>
      <c r="Q598" s="7">
        <v>19.43</v>
      </c>
      <c r="R598" s="13">
        <v>7050</v>
      </c>
      <c r="S598">
        <v>307</v>
      </c>
      <c r="T598" t="s">
        <v>1519</v>
      </c>
      <c r="U598" t="s">
        <v>1522</v>
      </c>
      <c r="V598" s="13">
        <v>511485</v>
      </c>
      <c r="W598" s="7">
        <f>(Agridata[[#This Row],[Profit_After_Storage_Loss]]/Agridata[[#This Row],[Total_Revenue]])*100</f>
        <v>79.474570569006914</v>
      </c>
      <c r="X598">
        <f>(1-Agridata[[#This Row],[Transport_Cost_NGN]]/(Agridata[[#This Row],[Input_Cost_NGN]]+Agridata[[#This Row],[Final_Profit_NGN]]))*100</f>
        <v>96.137387061625546</v>
      </c>
      <c r="Y598" s="13">
        <f>Agridata[[#This Row],[Final_Profit_NGN]]*Agridata[[#This Row],[Storage_Loss_%]]</f>
        <v>9938153.5500000007</v>
      </c>
      <c r="Z598" s="13">
        <f>Agridata[[#This Row],[Final_Profit_NGN]] * (1-Agridata[[#This Row],[Storage_Loss_%]]/100)</f>
        <v>412103.4645</v>
      </c>
      <c r="AA598" s="13">
        <f>Agridata[[#This Row],[Final_Profit_NGN]]+Agridata[[#This Row],[Input_Cost_NGN]]</f>
        <v>518535</v>
      </c>
    </row>
    <row r="599" spans="1:27" x14ac:dyDescent="0.35">
      <c r="A599" t="s">
        <v>510</v>
      </c>
      <c r="B599" t="s">
        <v>1471</v>
      </c>
      <c r="C599" t="s">
        <v>1500</v>
      </c>
      <c r="D599">
        <v>2021</v>
      </c>
      <c r="E599" t="s">
        <v>1502</v>
      </c>
      <c r="F599" t="s">
        <v>1505</v>
      </c>
      <c r="G599">
        <v>2.1800000000000002</v>
      </c>
      <c r="H599">
        <v>13155</v>
      </c>
      <c r="I599">
        <v>7465</v>
      </c>
      <c r="J599">
        <v>86.1</v>
      </c>
      <c r="K599" t="s">
        <v>1512</v>
      </c>
      <c r="L599">
        <v>2.85</v>
      </c>
      <c r="M599" t="s">
        <v>1517</v>
      </c>
      <c r="N599" s="13">
        <v>18747</v>
      </c>
      <c r="O599">
        <v>30</v>
      </c>
      <c r="P599" s="11">
        <f>Agridata[[#This Row],[Storage_Loss_%]]/100</f>
        <v>0.4325</v>
      </c>
      <c r="Q599" s="7">
        <v>43.25</v>
      </c>
      <c r="R599" s="13">
        <v>18206</v>
      </c>
      <c r="S599">
        <v>85</v>
      </c>
      <c r="T599" t="s">
        <v>1520</v>
      </c>
      <c r="U599" t="s">
        <v>1523</v>
      </c>
      <c r="V599" s="13">
        <v>591227</v>
      </c>
      <c r="W599" s="7">
        <f>(Agridata[[#This Row],[Profit_After_Storage_Loss]]/Agridata[[#This Row],[Total_Revenue]])*100</f>
        <v>55.054669258146504</v>
      </c>
      <c r="X599">
        <f>(1-Agridata[[#This Row],[Transport_Cost_NGN]]/(Agridata[[#This Row],[Input_Cost_NGN]]+Agridata[[#This Row],[Final_Profit_NGN]]))*100</f>
        <v>96.923862016005032</v>
      </c>
      <c r="Y599" s="13">
        <f>Agridata[[#This Row],[Final_Profit_NGN]]*Agridata[[#This Row],[Storage_Loss_%]]</f>
        <v>25570567.75</v>
      </c>
      <c r="Z599" s="13">
        <f>Agridata[[#This Row],[Final_Profit_NGN]] * (1-Agridata[[#This Row],[Storage_Loss_%]]/100)</f>
        <v>335521.32250000001</v>
      </c>
      <c r="AA599" s="13">
        <f>Agridata[[#This Row],[Final_Profit_NGN]]+Agridata[[#This Row],[Input_Cost_NGN]]</f>
        <v>609433</v>
      </c>
    </row>
    <row r="600" spans="1:27" x14ac:dyDescent="0.35">
      <c r="A600" t="s">
        <v>511</v>
      </c>
      <c r="B600" t="s">
        <v>1469</v>
      </c>
      <c r="C600" t="s">
        <v>1484</v>
      </c>
      <c r="D600">
        <v>2021</v>
      </c>
      <c r="E600" t="s">
        <v>1501</v>
      </c>
      <c r="F600" t="s">
        <v>1509</v>
      </c>
      <c r="G600">
        <v>2.5299999999999998</v>
      </c>
      <c r="H600">
        <v>37380</v>
      </c>
      <c r="I600">
        <v>32752</v>
      </c>
      <c r="J600">
        <v>36.4</v>
      </c>
      <c r="K600" t="s">
        <v>1511</v>
      </c>
      <c r="L600">
        <v>1.2</v>
      </c>
      <c r="M600" t="s">
        <v>1516</v>
      </c>
      <c r="N600" s="13">
        <v>4679</v>
      </c>
      <c r="O600">
        <v>1</v>
      </c>
      <c r="P600" s="11">
        <f>Agridata[[#This Row],[Storage_Loss_%]]/100</f>
        <v>0.12380000000000001</v>
      </c>
      <c r="Q600" s="7">
        <v>12.38</v>
      </c>
      <c r="R600" s="13">
        <v>43871</v>
      </c>
      <c r="S600">
        <v>318</v>
      </c>
      <c r="T600" t="s">
        <v>1521</v>
      </c>
      <c r="U600" t="s">
        <v>1522</v>
      </c>
      <c r="V600" s="13">
        <v>10262435</v>
      </c>
      <c r="W600" s="7">
        <f>(Agridata[[#This Row],[Profit_After_Storage_Loss]]/Agridata[[#This Row],[Total_Revenue]])*100</f>
        <v>87.247026694142406</v>
      </c>
      <c r="X600">
        <f>(1-Agridata[[#This Row],[Transport_Cost_NGN]]/(Agridata[[#This Row],[Input_Cost_NGN]]+Agridata[[#This Row],[Final_Profit_NGN]]))*100</f>
        <v>99.954600610538819</v>
      </c>
      <c r="Y600" s="13">
        <f>Agridata[[#This Row],[Final_Profit_NGN]]*Agridata[[#This Row],[Storage_Loss_%]]</f>
        <v>127048945.30000001</v>
      </c>
      <c r="Z600" s="13">
        <f>Agridata[[#This Row],[Final_Profit_NGN]] * (1-Agridata[[#This Row],[Storage_Loss_%]]/100)</f>
        <v>8991945.5470000003</v>
      </c>
      <c r="AA600" s="13">
        <f>Agridata[[#This Row],[Final_Profit_NGN]]+Agridata[[#This Row],[Input_Cost_NGN]]</f>
        <v>10306306</v>
      </c>
    </row>
    <row r="601" spans="1:27" x14ac:dyDescent="0.35">
      <c r="A601" t="s">
        <v>194</v>
      </c>
      <c r="B601" t="s">
        <v>1469</v>
      </c>
      <c r="C601" t="s">
        <v>1480</v>
      </c>
      <c r="D601">
        <v>2024</v>
      </c>
      <c r="E601" t="s">
        <v>1501</v>
      </c>
      <c r="F601" t="s">
        <v>1504</v>
      </c>
      <c r="G601">
        <v>3.96</v>
      </c>
      <c r="H601">
        <v>30466</v>
      </c>
      <c r="I601">
        <v>23227</v>
      </c>
      <c r="J601">
        <v>12.6</v>
      </c>
      <c r="K601" t="s">
        <v>1512</v>
      </c>
      <c r="L601">
        <v>1.82</v>
      </c>
      <c r="M601" t="s">
        <v>1516</v>
      </c>
      <c r="N601" s="13">
        <v>2651</v>
      </c>
      <c r="O601">
        <v>5</v>
      </c>
      <c r="P601" s="11">
        <f>Agridata[[#This Row],[Storage_Loss_%]]/100</f>
        <v>0.23760000000000001</v>
      </c>
      <c r="Q601" s="7">
        <v>23.76</v>
      </c>
      <c r="R601" s="13">
        <v>85935</v>
      </c>
      <c r="S601">
        <v>228</v>
      </c>
      <c r="T601" t="s">
        <v>1520</v>
      </c>
      <c r="U601" t="s">
        <v>1523</v>
      </c>
      <c r="V601" s="13">
        <v>5154213</v>
      </c>
      <c r="W601" s="7">
        <f>(Agridata[[#This Row],[Profit_After_Storage_Loss]]/Agridata[[#This Row],[Total_Revenue]])*100</f>
        <v>74.989713863043562</v>
      </c>
      <c r="X601">
        <f>(1-Agridata[[#This Row],[Transport_Cost_NGN]]/(Agridata[[#This Row],[Input_Cost_NGN]]+Agridata[[#This Row],[Final_Profit_NGN]]))*100</f>
        <v>99.949409825829349</v>
      </c>
      <c r="Y601" s="13">
        <f>Agridata[[#This Row],[Final_Profit_NGN]]*Agridata[[#This Row],[Storage_Loss_%]]</f>
        <v>122464100.88000001</v>
      </c>
      <c r="Z601" s="13">
        <f>Agridata[[#This Row],[Final_Profit_NGN]] * (1-Agridata[[#This Row],[Storage_Loss_%]]/100)</f>
        <v>3929571.9912</v>
      </c>
      <c r="AA601" s="13">
        <f>Agridata[[#This Row],[Final_Profit_NGN]]+Agridata[[#This Row],[Input_Cost_NGN]]</f>
        <v>5240148</v>
      </c>
    </row>
    <row r="602" spans="1:27" x14ac:dyDescent="0.35">
      <c r="A602" t="s">
        <v>512</v>
      </c>
      <c r="B602" t="s">
        <v>1472</v>
      </c>
      <c r="C602" t="s">
        <v>1488</v>
      </c>
      <c r="D602">
        <v>2022</v>
      </c>
      <c r="E602" t="s">
        <v>1502</v>
      </c>
      <c r="F602" t="s">
        <v>1504</v>
      </c>
      <c r="G602">
        <v>1.38</v>
      </c>
      <c r="H602">
        <v>11212</v>
      </c>
      <c r="I602">
        <v>9172</v>
      </c>
      <c r="J602">
        <v>4.5</v>
      </c>
      <c r="K602" t="s">
        <v>1513</v>
      </c>
      <c r="L602">
        <v>0.52</v>
      </c>
      <c r="M602" t="s">
        <v>1518</v>
      </c>
      <c r="N602" s="13">
        <v>200</v>
      </c>
      <c r="O602">
        <v>1</v>
      </c>
      <c r="P602" s="11">
        <f>Agridata[[#This Row],[Storage_Loss_%]]/100</f>
        <v>0.18190000000000001</v>
      </c>
      <c r="Q602" s="7">
        <v>18.190000000000001</v>
      </c>
      <c r="R602" s="13">
        <v>17391</v>
      </c>
      <c r="S602">
        <v>311</v>
      </c>
      <c r="T602" t="s">
        <v>1520</v>
      </c>
      <c r="U602" t="s">
        <v>1523</v>
      </c>
      <c r="V602" s="13">
        <v>2806377</v>
      </c>
      <c r="W602" s="7">
        <f>(Agridata[[#This Row],[Profit_After_Storage_Loss]]/Agridata[[#This Row],[Total_Revenue]])*100</f>
        <v>81.306149219765942</v>
      </c>
      <c r="X602">
        <f>(1-Agridata[[#This Row],[Transport_Cost_NGN]]/(Agridata[[#This Row],[Input_Cost_NGN]]+Agridata[[#This Row],[Final_Profit_NGN]]))*100</f>
        <v>99.992917265157772</v>
      </c>
      <c r="Y602" s="13">
        <f>Agridata[[#This Row],[Final_Profit_NGN]]*Agridata[[#This Row],[Storage_Loss_%]]</f>
        <v>51047997.630000003</v>
      </c>
      <c r="Z602" s="13">
        <f>Agridata[[#This Row],[Final_Profit_NGN]] * (1-Agridata[[#This Row],[Storage_Loss_%]]/100)</f>
        <v>2295897.0237000003</v>
      </c>
      <c r="AA602" s="13">
        <f>Agridata[[#This Row],[Final_Profit_NGN]]+Agridata[[#This Row],[Input_Cost_NGN]]</f>
        <v>2823768</v>
      </c>
    </row>
    <row r="603" spans="1:27" x14ac:dyDescent="0.35">
      <c r="A603" t="s">
        <v>513</v>
      </c>
      <c r="B603" t="s">
        <v>1471</v>
      </c>
      <c r="C603" t="s">
        <v>1500</v>
      </c>
      <c r="D603">
        <v>2024</v>
      </c>
      <c r="E603" t="s">
        <v>1501</v>
      </c>
      <c r="F603" t="s">
        <v>1505</v>
      </c>
      <c r="G603">
        <v>0.36</v>
      </c>
      <c r="H603">
        <v>5626</v>
      </c>
      <c r="I603">
        <v>4225</v>
      </c>
      <c r="J603">
        <v>9.6999999999999993</v>
      </c>
      <c r="K603" t="s">
        <v>1513</v>
      </c>
      <c r="L603">
        <v>1.1299999999999999</v>
      </c>
      <c r="M603" t="s">
        <v>1517</v>
      </c>
      <c r="N603" s="13">
        <v>298</v>
      </c>
      <c r="O603">
        <v>14</v>
      </c>
      <c r="P603" s="11">
        <f>Agridata[[#This Row],[Storage_Loss_%]]/100</f>
        <v>0.249</v>
      </c>
      <c r="Q603" s="7">
        <v>24.9</v>
      </c>
      <c r="R603" s="13">
        <v>4485</v>
      </c>
      <c r="S603">
        <v>82</v>
      </c>
      <c r="T603" t="s">
        <v>1520</v>
      </c>
      <c r="U603" t="s">
        <v>1522</v>
      </c>
      <c r="V603" s="13">
        <v>338203</v>
      </c>
      <c r="W603" s="7">
        <f>(Agridata[[#This Row],[Profit_After_Storage_Loss]]/Agridata[[#This Row],[Total_Revenue]])*100</f>
        <v>74.117113234195543</v>
      </c>
      <c r="X603">
        <f>(1-Agridata[[#This Row],[Transport_Cost_NGN]]/(Agridata[[#This Row],[Input_Cost_NGN]]+Agridata[[#This Row],[Final_Profit_NGN]]))*100</f>
        <v>99.913040433280415</v>
      </c>
      <c r="Y603" s="13">
        <f>Agridata[[#This Row],[Final_Profit_NGN]]*Agridata[[#This Row],[Storage_Loss_%]]</f>
        <v>8421254.6999999993</v>
      </c>
      <c r="Z603" s="13">
        <f>Agridata[[#This Row],[Final_Profit_NGN]] * (1-Agridata[[#This Row],[Storage_Loss_%]]/100)</f>
        <v>253990.45300000001</v>
      </c>
      <c r="AA603" s="13">
        <f>Agridata[[#This Row],[Final_Profit_NGN]]+Agridata[[#This Row],[Input_Cost_NGN]]</f>
        <v>342688</v>
      </c>
    </row>
    <row r="604" spans="1:27" x14ac:dyDescent="0.35">
      <c r="A604" t="s">
        <v>514</v>
      </c>
      <c r="B604" t="s">
        <v>1470</v>
      </c>
      <c r="C604" t="s">
        <v>1476</v>
      </c>
      <c r="D604">
        <v>2022</v>
      </c>
      <c r="E604" t="s">
        <v>1501</v>
      </c>
      <c r="F604" t="s">
        <v>1506</v>
      </c>
      <c r="G604">
        <v>0.2</v>
      </c>
      <c r="H604">
        <v>665</v>
      </c>
      <c r="I604">
        <v>559</v>
      </c>
      <c r="J604">
        <v>48.8</v>
      </c>
      <c r="K604" t="s">
        <v>1511</v>
      </c>
      <c r="L604">
        <v>2.62</v>
      </c>
      <c r="M604" t="s">
        <v>1518</v>
      </c>
      <c r="N604" s="13">
        <v>8155</v>
      </c>
      <c r="O604">
        <v>7</v>
      </c>
      <c r="P604" s="11">
        <f>Agridata[[#This Row],[Storage_Loss_%]]/100</f>
        <v>0.1585</v>
      </c>
      <c r="Q604" s="7">
        <v>15.85</v>
      </c>
      <c r="R604" s="13">
        <v>6384</v>
      </c>
      <c r="S604">
        <v>386</v>
      </c>
      <c r="T604" t="s">
        <v>1520</v>
      </c>
      <c r="U604" t="s">
        <v>1522</v>
      </c>
      <c r="V604" s="13">
        <v>199078</v>
      </c>
      <c r="W604" s="7">
        <f>(Agridata[[#This Row],[Profit_After_Storage_Loss]]/Agridata[[#This Row],[Total_Revenue]])*100</f>
        <v>81.535338408075461</v>
      </c>
      <c r="X604">
        <f>(1-Agridata[[#This Row],[Transport_Cost_NGN]]/(Agridata[[#This Row],[Input_Cost_NGN]]+Agridata[[#This Row],[Final_Profit_NGN]]))*100</f>
        <v>96.030896224119303</v>
      </c>
      <c r="Y604" s="13">
        <f>Agridata[[#This Row],[Final_Profit_NGN]]*Agridata[[#This Row],[Storage_Loss_%]]</f>
        <v>3155386.3</v>
      </c>
      <c r="Z604" s="13">
        <f>Agridata[[#This Row],[Final_Profit_NGN]] * (1-Agridata[[#This Row],[Storage_Loss_%]]/100)</f>
        <v>167524.13700000002</v>
      </c>
      <c r="AA604" s="13">
        <f>Agridata[[#This Row],[Final_Profit_NGN]]+Agridata[[#This Row],[Input_Cost_NGN]]</f>
        <v>205462</v>
      </c>
    </row>
    <row r="605" spans="1:27" x14ac:dyDescent="0.35">
      <c r="A605" t="s">
        <v>515</v>
      </c>
      <c r="B605" t="s">
        <v>1469</v>
      </c>
      <c r="C605" t="s">
        <v>1480</v>
      </c>
      <c r="D605">
        <v>2021</v>
      </c>
      <c r="E605" t="s">
        <v>1502</v>
      </c>
      <c r="F605" t="s">
        <v>1507</v>
      </c>
      <c r="G605">
        <v>1.28</v>
      </c>
      <c r="H605">
        <v>3194</v>
      </c>
      <c r="I605">
        <v>2399</v>
      </c>
      <c r="J605">
        <v>16.100000000000001</v>
      </c>
      <c r="K605" t="s">
        <v>1513</v>
      </c>
      <c r="L605">
        <v>1.61</v>
      </c>
      <c r="M605" t="s">
        <v>1518</v>
      </c>
      <c r="N605" s="13">
        <v>525</v>
      </c>
      <c r="O605">
        <v>14</v>
      </c>
      <c r="P605" s="11">
        <f>Agridata[[#This Row],[Storage_Loss_%]]/100</f>
        <v>0.24879999999999999</v>
      </c>
      <c r="Q605" s="7">
        <v>24.88</v>
      </c>
      <c r="R605" s="13">
        <v>30287</v>
      </c>
      <c r="S605">
        <v>226</v>
      </c>
      <c r="T605" t="s">
        <v>1520</v>
      </c>
      <c r="U605" t="s">
        <v>1522</v>
      </c>
      <c r="V605" s="13">
        <v>505941</v>
      </c>
      <c r="W605" s="7">
        <f>(Agridata[[#This Row],[Profit_After_Storage_Loss]]/Agridata[[#This Row],[Total_Revenue]])*100</f>
        <v>70.877104366053246</v>
      </c>
      <c r="X605">
        <f>(1-Agridata[[#This Row],[Transport_Cost_NGN]]/(Agridata[[#This Row],[Input_Cost_NGN]]+Agridata[[#This Row],[Final_Profit_NGN]]))*100</f>
        <v>99.902093885436798</v>
      </c>
      <c r="Y605" s="13">
        <f>Agridata[[#This Row],[Final_Profit_NGN]]*Agridata[[#This Row],[Storage_Loss_%]]</f>
        <v>12587812.08</v>
      </c>
      <c r="Z605" s="13">
        <f>Agridata[[#This Row],[Final_Profit_NGN]] * (1-Agridata[[#This Row],[Storage_Loss_%]]/100)</f>
        <v>380062.87919999997</v>
      </c>
      <c r="AA605" s="13">
        <f>Agridata[[#This Row],[Final_Profit_NGN]]+Agridata[[#This Row],[Input_Cost_NGN]]</f>
        <v>536228</v>
      </c>
    </row>
    <row r="606" spans="1:27" x14ac:dyDescent="0.35">
      <c r="A606" t="s">
        <v>252</v>
      </c>
      <c r="B606" t="s">
        <v>1470</v>
      </c>
      <c r="C606" t="s">
        <v>1495</v>
      </c>
      <c r="D606">
        <v>2025</v>
      </c>
      <c r="E606" t="s">
        <v>1501</v>
      </c>
      <c r="F606" t="s">
        <v>1503</v>
      </c>
      <c r="G606">
        <v>3.51</v>
      </c>
      <c r="H606">
        <v>27745</v>
      </c>
      <c r="I606">
        <v>22931</v>
      </c>
      <c r="J606">
        <v>24.5</v>
      </c>
      <c r="K606" t="s">
        <v>1512</v>
      </c>
      <c r="L606">
        <v>1.6</v>
      </c>
      <c r="M606" t="s">
        <v>1516</v>
      </c>
      <c r="N606" s="13">
        <v>6443</v>
      </c>
      <c r="O606">
        <v>7</v>
      </c>
      <c r="P606" s="11">
        <f>Agridata[[#This Row],[Storage_Loss_%]]/100</f>
        <v>0.17350000000000002</v>
      </c>
      <c r="Q606" s="7">
        <v>17.350000000000001</v>
      </c>
      <c r="R606" s="13">
        <v>44515</v>
      </c>
      <c r="S606">
        <v>344</v>
      </c>
      <c r="T606" t="s">
        <v>1519</v>
      </c>
      <c r="U606" t="s">
        <v>1522</v>
      </c>
      <c r="V606" s="13">
        <v>7758424</v>
      </c>
      <c r="W606" s="7">
        <f>(Agridata[[#This Row],[Profit_After_Storage_Loss]]/Agridata[[#This Row],[Total_Revenue]])*100</f>
        <v>82.178489874135892</v>
      </c>
      <c r="X606">
        <f>(1-Agridata[[#This Row],[Transport_Cost_NGN]]/(Agridata[[#This Row],[Input_Cost_NGN]]+Agridata[[#This Row],[Final_Profit_NGN]]))*100</f>
        <v>99.917428548396956</v>
      </c>
      <c r="Y606" s="13">
        <f>Agridata[[#This Row],[Final_Profit_NGN]]*Agridata[[#This Row],[Storage_Loss_%]]</f>
        <v>134608656.40000001</v>
      </c>
      <c r="Z606" s="13">
        <f>Agridata[[#This Row],[Final_Profit_NGN]] * (1-Agridata[[#This Row],[Storage_Loss_%]]/100)</f>
        <v>6412337.4359999998</v>
      </c>
      <c r="AA606" s="13">
        <f>Agridata[[#This Row],[Final_Profit_NGN]]+Agridata[[#This Row],[Input_Cost_NGN]]</f>
        <v>7802939</v>
      </c>
    </row>
    <row r="607" spans="1:27" x14ac:dyDescent="0.35">
      <c r="A607" t="s">
        <v>346</v>
      </c>
      <c r="B607" t="s">
        <v>1473</v>
      </c>
      <c r="C607" t="s">
        <v>1494</v>
      </c>
      <c r="D607">
        <v>2022</v>
      </c>
      <c r="E607" t="s">
        <v>1502</v>
      </c>
      <c r="F607" t="s">
        <v>1505</v>
      </c>
      <c r="G607">
        <v>0.24</v>
      </c>
      <c r="H607">
        <v>2808</v>
      </c>
      <c r="I607">
        <v>2424</v>
      </c>
      <c r="J607">
        <v>13.3</v>
      </c>
      <c r="K607" t="s">
        <v>1513</v>
      </c>
      <c r="L607">
        <v>1.59</v>
      </c>
      <c r="M607" t="s">
        <v>1516</v>
      </c>
      <c r="N607" s="13">
        <v>595</v>
      </c>
      <c r="O607">
        <v>3</v>
      </c>
      <c r="P607" s="11">
        <f>Agridata[[#This Row],[Storage_Loss_%]]/100</f>
        <v>0.1366</v>
      </c>
      <c r="Q607" s="7">
        <v>13.66</v>
      </c>
      <c r="R607" s="13">
        <v>2857</v>
      </c>
      <c r="S607">
        <v>80</v>
      </c>
      <c r="T607" t="s">
        <v>1521</v>
      </c>
      <c r="U607" t="s">
        <v>1522</v>
      </c>
      <c r="V607" s="13">
        <v>188529</v>
      </c>
      <c r="W607" s="7">
        <f>(Agridata[[#This Row],[Profit_After_Storage_Loss]]/Agridata[[#This Row],[Total_Revenue]])*100</f>
        <v>85.051121085136842</v>
      </c>
      <c r="X607">
        <f>(1-Agridata[[#This Row],[Transport_Cost_NGN]]/(Agridata[[#This Row],[Input_Cost_NGN]]+Agridata[[#This Row],[Final_Profit_NGN]]))*100</f>
        <v>99.689109966246221</v>
      </c>
      <c r="Y607" s="13">
        <f>Agridata[[#This Row],[Final_Profit_NGN]]*Agridata[[#This Row],[Storage_Loss_%]]</f>
        <v>2575306.14</v>
      </c>
      <c r="Z607" s="13">
        <f>Agridata[[#This Row],[Final_Profit_NGN]] * (1-Agridata[[#This Row],[Storage_Loss_%]]/100)</f>
        <v>162775.93859999999</v>
      </c>
      <c r="AA607" s="13">
        <f>Agridata[[#This Row],[Final_Profit_NGN]]+Agridata[[#This Row],[Input_Cost_NGN]]</f>
        <v>191386</v>
      </c>
    </row>
    <row r="608" spans="1:27" x14ac:dyDescent="0.35">
      <c r="A608" t="s">
        <v>516</v>
      </c>
      <c r="B608" t="s">
        <v>1472</v>
      </c>
      <c r="C608" t="s">
        <v>1478</v>
      </c>
      <c r="D608">
        <v>2022</v>
      </c>
      <c r="E608" t="s">
        <v>1501</v>
      </c>
      <c r="F608" t="s">
        <v>1506</v>
      </c>
      <c r="G608">
        <v>0.97</v>
      </c>
      <c r="H608">
        <v>2102</v>
      </c>
      <c r="I608">
        <v>1706</v>
      </c>
      <c r="J608">
        <v>18.7</v>
      </c>
      <c r="K608" t="s">
        <v>1513</v>
      </c>
      <c r="L608">
        <v>1.85</v>
      </c>
      <c r="M608" t="s">
        <v>1516</v>
      </c>
      <c r="N608" s="13">
        <v>855</v>
      </c>
      <c r="O608">
        <v>14</v>
      </c>
      <c r="P608" s="11">
        <f>Agridata[[#This Row],[Storage_Loss_%]]/100</f>
        <v>0.18809999999999999</v>
      </c>
      <c r="Q608" s="7">
        <v>18.809999999999999</v>
      </c>
      <c r="R608" s="13">
        <v>13848</v>
      </c>
      <c r="S608">
        <v>347</v>
      </c>
      <c r="T608" t="s">
        <v>1520</v>
      </c>
      <c r="U608" t="s">
        <v>1522</v>
      </c>
      <c r="V608" s="13">
        <v>571360</v>
      </c>
      <c r="W608" s="7">
        <f>(Agridata[[#This Row],[Profit_After_Storage_Loss]]/Agridata[[#This Row],[Total_Revenue]])*100</f>
        <v>79.26877007833113</v>
      </c>
      <c r="X608">
        <f>(1-Agridata[[#This Row],[Transport_Cost_NGN]]/(Agridata[[#This Row],[Input_Cost_NGN]]+Agridata[[#This Row],[Final_Profit_NGN]]))*100</f>
        <v>99.853898101187951</v>
      </c>
      <c r="Y608" s="13">
        <f>Agridata[[#This Row],[Final_Profit_NGN]]*Agridata[[#This Row],[Storage_Loss_%]]</f>
        <v>10747281.6</v>
      </c>
      <c r="Z608" s="13">
        <f>Agridata[[#This Row],[Final_Profit_NGN]] * (1-Agridata[[#This Row],[Storage_Loss_%]]/100)</f>
        <v>463887.18400000007</v>
      </c>
      <c r="AA608" s="13">
        <f>Agridata[[#This Row],[Final_Profit_NGN]]+Agridata[[#This Row],[Input_Cost_NGN]]</f>
        <v>585208</v>
      </c>
    </row>
    <row r="609" spans="1:27" x14ac:dyDescent="0.35">
      <c r="A609" t="s">
        <v>517</v>
      </c>
      <c r="B609" t="s">
        <v>1470</v>
      </c>
      <c r="C609" t="s">
        <v>1475</v>
      </c>
      <c r="D609">
        <v>2022</v>
      </c>
      <c r="E609" t="s">
        <v>1501</v>
      </c>
      <c r="F609" t="s">
        <v>1504</v>
      </c>
      <c r="G609">
        <v>1.35</v>
      </c>
      <c r="H609">
        <v>16120</v>
      </c>
      <c r="I609">
        <v>13024</v>
      </c>
      <c r="J609">
        <v>17</v>
      </c>
      <c r="K609" t="s">
        <v>1513</v>
      </c>
      <c r="L609">
        <v>1.82</v>
      </c>
      <c r="M609" t="s">
        <v>1516</v>
      </c>
      <c r="N609" s="13">
        <v>738</v>
      </c>
      <c r="O609">
        <v>3</v>
      </c>
      <c r="P609" s="11">
        <f>Agridata[[#This Row],[Storage_Loss_%]]/100</f>
        <v>0.192</v>
      </c>
      <c r="Q609" s="7">
        <v>19.2</v>
      </c>
      <c r="R609" s="13">
        <v>18552</v>
      </c>
      <c r="S609">
        <v>264</v>
      </c>
      <c r="T609" t="s">
        <v>1520</v>
      </c>
      <c r="U609" t="s">
        <v>1523</v>
      </c>
      <c r="V609" s="13">
        <v>3384663</v>
      </c>
      <c r="W609" s="7">
        <f>(Agridata[[#This Row],[Profit_After_Storage_Loss]]/Agridata[[#This Row],[Total_Revenue]])*100</f>
        <v>80.359533676244382</v>
      </c>
      <c r="X609">
        <f>(1-Agridata[[#This Row],[Transport_Cost_NGN]]/(Agridata[[#This Row],[Input_Cost_NGN]]+Agridata[[#This Row],[Final_Profit_NGN]]))*100</f>
        <v>99.978314623084358</v>
      </c>
      <c r="Y609" s="13">
        <f>Agridata[[#This Row],[Final_Profit_NGN]]*Agridata[[#This Row],[Storage_Loss_%]]</f>
        <v>64985529.599999994</v>
      </c>
      <c r="Z609" s="13">
        <f>Agridata[[#This Row],[Final_Profit_NGN]] * (1-Agridata[[#This Row],[Storage_Loss_%]]/100)</f>
        <v>2734807.7040000004</v>
      </c>
      <c r="AA609" s="13">
        <f>Agridata[[#This Row],[Final_Profit_NGN]]+Agridata[[#This Row],[Input_Cost_NGN]]</f>
        <v>3403215</v>
      </c>
    </row>
    <row r="610" spans="1:27" x14ac:dyDescent="0.35">
      <c r="A610" t="s">
        <v>518</v>
      </c>
      <c r="B610" t="s">
        <v>1470</v>
      </c>
      <c r="C610" t="s">
        <v>1491</v>
      </c>
      <c r="D610">
        <v>2025</v>
      </c>
      <c r="E610" t="s">
        <v>1501</v>
      </c>
      <c r="F610" t="s">
        <v>1505</v>
      </c>
      <c r="G610">
        <v>1.1299999999999999</v>
      </c>
      <c r="H610">
        <v>15010</v>
      </c>
      <c r="I610">
        <v>11724</v>
      </c>
      <c r="J610">
        <v>33.4</v>
      </c>
      <c r="K610" t="s">
        <v>1513</v>
      </c>
      <c r="L610">
        <v>0.84</v>
      </c>
      <c r="M610" t="s">
        <v>1518</v>
      </c>
      <c r="N610" s="13">
        <v>1250</v>
      </c>
      <c r="O610">
        <v>14</v>
      </c>
      <c r="P610" s="11">
        <f>Agridata[[#This Row],[Storage_Loss_%]]/100</f>
        <v>0.21890000000000001</v>
      </c>
      <c r="Q610" s="7">
        <v>21.89</v>
      </c>
      <c r="R610" s="13">
        <v>12054</v>
      </c>
      <c r="S610">
        <v>119</v>
      </c>
      <c r="T610" t="s">
        <v>1520</v>
      </c>
      <c r="U610" t="s">
        <v>1522</v>
      </c>
      <c r="V610" s="13">
        <v>1367901</v>
      </c>
      <c r="W610" s="7">
        <f>(Agridata[[#This Row],[Profit_After_Storage_Loss]]/Agridata[[#This Row],[Total_Revenue]])*100</f>
        <v>77.427703881648313</v>
      </c>
      <c r="X610">
        <f>(1-Agridata[[#This Row],[Transport_Cost_NGN]]/(Agridata[[#This Row],[Input_Cost_NGN]]+Agridata[[#This Row],[Final_Profit_NGN]]))*100</f>
        <v>99.909417336072551</v>
      </c>
      <c r="Y610" s="13">
        <f>Agridata[[#This Row],[Final_Profit_NGN]]*Agridata[[#This Row],[Storage_Loss_%]]</f>
        <v>29943352.890000001</v>
      </c>
      <c r="Z610" s="13">
        <f>Agridata[[#This Row],[Final_Profit_NGN]] * (1-Agridata[[#This Row],[Storage_Loss_%]]/100)</f>
        <v>1068467.4711</v>
      </c>
      <c r="AA610" s="13">
        <f>Agridata[[#This Row],[Final_Profit_NGN]]+Agridata[[#This Row],[Input_Cost_NGN]]</f>
        <v>1379955</v>
      </c>
    </row>
    <row r="611" spans="1:27" x14ac:dyDescent="0.35">
      <c r="A611" t="s">
        <v>468</v>
      </c>
      <c r="B611" t="s">
        <v>1469</v>
      </c>
      <c r="C611" t="s">
        <v>1474</v>
      </c>
      <c r="D611">
        <v>2022</v>
      </c>
      <c r="E611" t="s">
        <v>1502</v>
      </c>
      <c r="F611" t="s">
        <v>1505</v>
      </c>
      <c r="G611">
        <v>1.41</v>
      </c>
      <c r="H611">
        <v>8718</v>
      </c>
      <c r="I611">
        <v>3487</v>
      </c>
      <c r="J611">
        <v>12.7</v>
      </c>
      <c r="K611" t="s">
        <v>1511</v>
      </c>
      <c r="L611">
        <v>1.1599999999999999</v>
      </c>
      <c r="M611" t="s">
        <v>1516</v>
      </c>
      <c r="N611" s="13">
        <v>1297</v>
      </c>
      <c r="O611">
        <v>60</v>
      </c>
      <c r="P611" s="11">
        <f>Agridata[[#This Row],[Storage_Loss_%]]/100</f>
        <v>0.6</v>
      </c>
      <c r="Q611" s="7">
        <v>60</v>
      </c>
      <c r="R611" s="13">
        <v>16635</v>
      </c>
      <c r="S611">
        <v>77</v>
      </c>
      <c r="T611" t="s">
        <v>1520</v>
      </c>
      <c r="U611" t="s">
        <v>1523</v>
      </c>
      <c r="V611" s="13">
        <v>247883</v>
      </c>
      <c r="W611" s="7">
        <f>(Agridata[[#This Row],[Profit_After_Storage_Loss]]/Agridata[[#This Row],[Total_Revenue]])*100</f>
        <v>37.484481207328052</v>
      </c>
      <c r="X611">
        <f>(1-Agridata[[#This Row],[Transport_Cost_NGN]]/(Agridata[[#This Row],[Input_Cost_NGN]]+Agridata[[#This Row],[Final_Profit_NGN]]))*100</f>
        <v>99.509674199865415</v>
      </c>
      <c r="Y611" s="13">
        <f>Agridata[[#This Row],[Final_Profit_NGN]]*Agridata[[#This Row],[Storage_Loss_%]]</f>
        <v>14872980</v>
      </c>
      <c r="Z611" s="13">
        <f>Agridata[[#This Row],[Final_Profit_NGN]] * (1-Agridata[[#This Row],[Storage_Loss_%]]/100)</f>
        <v>99153.200000000012</v>
      </c>
      <c r="AA611" s="13">
        <f>Agridata[[#This Row],[Final_Profit_NGN]]+Agridata[[#This Row],[Input_Cost_NGN]]</f>
        <v>264518</v>
      </c>
    </row>
    <row r="612" spans="1:27" x14ac:dyDescent="0.35">
      <c r="A612" t="s">
        <v>468</v>
      </c>
      <c r="B612" t="s">
        <v>1472</v>
      </c>
      <c r="C612" t="s">
        <v>1488</v>
      </c>
      <c r="D612">
        <v>2023</v>
      </c>
      <c r="E612" t="s">
        <v>1502</v>
      </c>
      <c r="F612" t="s">
        <v>1504</v>
      </c>
      <c r="G612">
        <v>1.52</v>
      </c>
      <c r="H612">
        <v>9467</v>
      </c>
      <c r="I612">
        <v>7498</v>
      </c>
      <c r="J612">
        <v>6.4</v>
      </c>
      <c r="K612" t="s">
        <v>1511</v>
      </c>
      <c r="L612">
        <v>0.37</v>
      </c>
      <c r="M612" t="s">
        <v>1517</v>
      </c>
      <c r="N612" s="13">
        <v>964</v>
      </c>
      <c r="O612">
        <v>2</v>
      </c>
      <c r="P612" s="11">
        <f>Agridata[[#This Row],[Storage_Loss_%]]/100</f>
        <v>0.2079</v>
      </c>
      <c r="Q612" s="7">
        <v>20.79</v>
      </c>
      <c r="R612" s="13">
        <v>33826</v>
      </c>
      <c r="S612">
        <v>252</v>
      </c>
      <c r="T612" t="s">
        <v>1521</v>
      </c>
      <c r="U612" t="s">
        <v>1523</v>
      </c>
      <c r="V612" s="13">
        <v>1835812</v>
      </c>
      <c r="W612" s="7">
        <f>(Agridata[[#This Row],[Profit_After_Storage_Loss]]/Agridata[[#This Row],[Total_Revenue]])*100</f>
        <v>77.776911102577074</v>
      </c>
      <c r="X612">
        <f>(1-Agridata[[#This Row],[Transport_Cost_NGN]]/(Agridata[[#This Row],[Input_Cost_NGN]]+Agridata[[#This Row],[Final_Profit_NGN]]))*100</f>
        <v>99.948439216575608</v>
      </c>
      <c r="Y612" s="13">
        <f>Agridata[[#This Row],[Final_Profit_NGN]]*Agridata[[#This Row],[Storage_Loss_%]]</f>
        <v>38166531.479999997</v>
      </c>
      <c r="Z612" s="13">
        <f>Agridata[[#This Row],[Final_Profit_NGN]] * (1-Agridata[[#This Row],[Storage_Loss_%]]/100)</f>
        <v>1454146.6851999999</v>
      </c>
      <c r="AA612" s="13">
        <f>Agridata[[#This Row],[Final_Profit_NGN]]+Agridata[[#This Row],[Input_Cost_NGN]]</f>
        <v>1869638</v>
      </c>
    </row>
    <row r="613" spans="1:27" x14ac:dyDescent="0.35">
      <c r="A613" t="s">
        <v>519</v>
      </c>
      <c r="B613" t="s">
        <v>1469</v>
      </c>
      <c r="C613" t="s">
        <v>1498</v>
      </c>
      <c r="D613">
        <v>2024</v>
      </c>
      <c r="E613" t="s">
        <v>1501</v>
      </c>
      <c r="F613" t="s">
        <v>1503</v>
      </c>
      <c r="G613">
        <v>0.65</v>
      </c>
      <c r="H613">
        <v>5214</v>
      </c>
      <c r="I613">
        <v>4002</v>
      </c>
      <c r="J613">
        <v>73.3</v>
      </c>
      <c r="K613" t="s">
        <v>1511</v>
      </c>
      <c r="L613">
        <v>3.53</v>
      </c>
      <c r="M613" t="s">
        <v>1516</v>
      </c>
      <c r="N613" s="13">
        <v>8639</v>
      </c>
      <c r="O613">
        <v>14</v>
      </c>
      <c r="P613" s="11">
        <f>Agridata[[#This Row],[Storage_Loss_%]]/100</f>
        <v>0.23230000000000001</v>
      </c>
      <c r="Q613" s="7">
        <v>23.23</v>
      </c>
      <c r="R613" s="13">
        <v>7983</v>
      </c>
      <c r="S613">
        <v>311</v>
      </c>
      <c r="T613" t="s">
        <v>1519</v>
      </c>
      <c r="U613" t="s">
        <v>1522</v>
      </c>
      <c r="V613" s="13">
        <v>1215554</v>
      </c>
      <c r="W613" s="7">
        <f>(Agridata[[#This Row],[Profit_After_Storage_Loss]]/Agridata[[#This Row],[Total_Revenue]])*100</f>
        <v>76.269112074256853</v>
      </c>
      <c r="X613">
        <f>(1-Agridata[[#This Row],[Transport_Cost_NGN]]/(Agridata[[#This Row],[Input_Cost_NGN]]+Agridata[[#This Row],[Final_Profit_NGN]]))*100</f>
        <v>99.293932263593177</v>
      </c>
      <c r="Y613" s="13">
        <f>Agridata[[#This Row],[Final_Profit_NGN]]*Agridata[[#This Row],[Storage_Loss_%]]</f>
        <v>28237319.420000002</v>
      </c>
      <c r="Z613" s="13">
        <f>Agridata[[#This Row],[Final_Profit_NGN]] * (1-Agridata[[#This Row],[Storage_Loss_%]]/100)</f>
        <v>933180.80580000009</v>
      </c>
      <c r="AA613" s="13">
        <f>Agridata[[#This Row],[Final_Profit_NGN]]+Agridata[[#This Row],[Input_Cost_NGN]]</f>
        <v>1223537</v>
      </c>
    </row>
    <row r="614" spans="1:27" x14ac:dyDescent="0.35">
      <c r="A614" t="s">
        <v>520</v>
      </c>
      <c r="B614" t="s">
        <v>1472</v>
      </c>
      <c r="C614" t="s">
        <v>1489</v>
      </c>
      <c r="D614">
        <v>2021</v>
      </c>
      <c r="E614" t="s">
        <v>1501</v>
      </c>
      <c r="F614" t="s">
        <v>1506</v>
      </c>
      <c r="G614">
        <v>2.4300000000000002</v>
      </c>
      <c r="H614">
        <v>4714</v>
      </c>
      <c r="I614">
        <v>4340</v>
      </c>
      <c r="J614">
        <v>21.3</v>
      </c>
      <c r="K614" t="s">
        <v>1513</v>
      </c>
      <c r="L614">
        <v>1.36</v>
      </c>
      <c r="M614" t="s">
        <v>1516</v>
      </c>
      <c r="N614" s="13">
        <v>899</v>
      </c>
      <c r="O614">
        <v>1</v>
      </c>
      <c r="P614" s="11">
        <f>Agridata[[#This Row],[Storage_Loss_%]]/100</f>
        <v>7.9199999999999993E-2</v>
      </c>
      <c r="Q614" s="7">
        <v>7.92</v>
      </c>
      <c r="R614" s="13">
        <v>35456</v>
      </c>
      <c r="S614">
        <v>281</v>
      </c>
      <c r="T614" t="s">
        <v>1520</v>
      </c>
      <c r="U614" t="s">
        <v>1522</v>
      </c>
      <c r="V614" s="13">
        <v>1170990</v>
      </c>
      <c r="W614" s="7">
        <f>(Agridata[[#This Row],[Profit_After_Storage_Loss]]/Agridata[[#This Row],[Total_Revenue]])*100</f>
        <v>89.373879311631029</v>
      </c>
      <c r="X614">
        <f>(1-Agridata[[#This Row],[Transport_Cost_NGN]]/(Agridata[[#This Row],[Input_Cost_NGN]]+Agridata[[#This Row],[Final_Profit_NGN]]))*100</f>
        <v>99.92548361053872</v>
      </c>
      <c r="Y614" s="13">
        <f>Agridata[[#This Row],[Final_Profit_NGN]]*Agridata[[#This Row],[Storage_Loss_%]]</f>
        <v>9274240.8000000007</v>
      </c>
      <c r="Z614" s="13">
        <f>Agridata[[#This Row],[Final_Profit_NGN]] * (1-Agridata[[#This Row],[Storage_Loss_%]]/100)</f>
        <v>1078247.5920000002</v>
      </c>
      <c r="AA614" s="13">
        <f>Agridata[[#This Row],[Final_Profit_NGN]]+Agridata[[#This Row],[Input_Cost_NGN]]</f>
        <v>1206446</v>
      </c>
    </row>
    <row r="615" spans="1:27" x14ac:dyDescent="0.35">
      <c r="A615" t="s">
        <v>521</v>
      </c>
      <c r="B615" t="s">
        <v>1471</v>
      </c>
      <c r="C615" t="s">
        <v>1492</v>
      </c>
      <c r="D615">
        <v>2021</v>
      </c>
      <c r="E615" t="s">
        <v>1501</v>
      </c>
      <c r="F615" t="s">
        <v>1509</v>
      </c>
      <c r="G615">
        <v>2.82</v>
      </c>
      <c r="H615">
        <v>23285</v>
      </c>
      <c r="I615">
        <v>18544</v>
      </c>
      <c r="J615">
        <v>24.5</v>
      </c>
      <c r="K615" t="s">
        <v>1511</v>
      </c>
      <c r="L615">
        <v>1.46</v>
      </c>
      <c r="M615" t="s">
        <v>1516</v>
      </c>
      <c r="N615" s="13">
        <v>2725</v>
      </c>
      <c r="O615">
        <v>2</v>
      </c>
      <c r="P615" s="11">
        <f>Agridata[[#This Row],[Storage_Loss_%]]/100</f>
        <v>0.2036</v>
      </c>
      <c r="Q615" s="7">
        <v>20.36</v>
      </c>
      <c r="R615" s="13">
        <v>80035</v>
      </c>
      <c r="S615">
        <v>259</v>
      </c>
      <c r="T615" t="s">
        <v>1521</v>
      </c>
      <c r="U615" t="s">
        <v>1522</v>
      </c>
      <c r="V615" s="13">
        <v>4672108</v>
      </c>
      <c r="W615" s="7">
        <f>(Agridata[[#This Row],[Profit_After_Storage_Loss]]/Agridata[[#This Row],[Total_Revenue]])*100</f>
        <v>78.298713047986979</v>
      </c>
      <c r="X615">
        <f>(1-Agridata[[#This Row],[Transport_Cost_NGN]]/(Agridata[[#This Row],[Input_Cost_NGN]]+Agridata[[#This Row],[Final_Profit_NGN]]))*100</f>
        <v>99.942657449491733</v>
      </c>
      <c r="Y615" s="13">
        <f>Agridata[[#This Row],[Final_Profit_NGN]]*Agridata[[#This Row],[Storage_Loss_%]]</f>
        <v>95124118.879999995</v>
      </c>
      <c r="Z615" s="13">
        <f>Agridata[[#This Row],[Final_Profit_NGN]] * (1-Agridata[[#This Row],[Storage_Loss_%]]/100)</f>
        <v>3720866.8111999999</v>
      </c>
      <c r="AA615" s="13">
        <f>Agridata[[#This Row],[Final_Profit_NGN]]+Agridata[[#This Row],[Input_Cost_NGN]]</f>
        <v>4752143</v>
      </c>
    </row>
    <row r="616" spans="1:27" x14ac:dyDescent="0.35">
      <c r="A616" t="s">
        <v>522</v>
      </c>
      <c r="B616" t="s">
        <v>1469</v>
      </c>
      <c r="C616" t="s">
        <v>1498</v>
      </c>
      <c r="D616">
        <v>2023</v>
      </c>
      <c r="E616" t="s">
        <v>1502</v>
      </c>
      <c r="F616" t="s">
        <v>1507</v>
      </c>
      <c r="G616">
        <v>1.19</v>
      </c>
      <c r="H616">
        <v>3307</v>
      </c>
      <c r="I616">
        <v>2897</v>
      </c>
      <c r="J616">
        <v>1</v>
      </c>
      <c r="K616" t="s">
        <v>1513</v>
      </c>
      <c r="L616">
        <v>1.06</v>
      </c>
      <c r="M616" t="s">
        <v>1518</v>
      </c>
      <c r="N616" s="13">
        <v>200</v>
      </c>
      <c r="O616">
        <v>7</v>
      </c>
      <c r="P616" s="11">
        <f>Agridata[[#This Row],[Storage_Loss_%]]/100</f>
        <v>0.12390000000000001</v>
      </c>
      <c r="Q616" s="7">
        <v>12.39</v>
      </c>
      <c r="R616" s="13">
        <v>16148</v>
      </c>
      <c r="S616">
        <v>237</v>
      </c>
      <c r="T616" t="s">
        <v>1520</v>
      </c>
      <c r="U616" t="s">
        <v>1522</v>
      </c>
      <c r="V616" s="13">
        <v>663376</v>
      </c>
      <c r="W616" s="7">
        <f>(Agridata[[#This Row],[Profit_After_Storage_Loss]]/Agridata[[#This Row],[Total_Revenue]])*100</f>
        <v>85.528062820444902</v>
      </c>
      <c r="X616">
        <f>(1-Agridata[[#This Row],[Transport_Cost_NGN]]/(Agridata[[#This Row],[Input_Cost_NGN]]+Agridata[[#This Row],[Final_Profit_NGN]]))*100</f>
        <v>99.970567632636971</v>
      </c>
      <c r="Y616" s="13">
        <f>Agridata[[#This Row],[Final_Profit_NGN]]*Agridata[[#This Row],[Storage_Loss_%]]</f>
        <v>8219228.6400000006</v>
      </c>
      <c r="Z616" s="13">
        <f>Agridata[[#This Row],[Final_Profit_NGN]] * (1-Agridata[[#This Row],[Storage_Loss_%]]/100)</f>
        <v>581183.71360000002</v>
      </c>
      <c r="AA616" s="13">
        <f>Agridata[[#This Row],[Final_Profit_NGN]]+Agridata[[#This Row],[Input_Cost_NGN]]</f>
        <v>679524</v>
      </c>
    </row>
    <row r="617" spans="1:27" x14ac:dyDescent="0.35">
      <c r="A617" t="s">
        <v>65</v>
      </c>
      <c r="B617" t="s">
        <v>1470</v>
      </c>
      <c r="C617" t="s">
        <v>1499</v>
      </c>
      <c r="D617">
        <v>2023</v>
      </c>
      <c r="E617" t="s">
        <v>1501</v>
      </c>
      <c r="F617" t="s">
        <v>1505</v>
      </c>
      <c r="G617">
        <v>2.83</v>
      </c>
      <c r="H617">
        <v>24843</v>
      </c>
      <c r="I617">
        <v>18503</v>
      </c>
      <c r="J617">
        <v>47.4</v>
      </c>
      <c r="K617" t="s">
        <v>1512</v>
      </c>
      <c r="L617">
        <v>2.04</v>
      </c>
      <c r="M617" t="s">
        <v>1516</v>
      </c>
      <c r="N617" s="13">
        <v>14521</v>
      </c>
      <c r="O617">
        <v>14</v>
      </c>
      <c r="P617" s="11">
        <f>Agridata[[#This Row],[Storage_Loss_%]]/100</f>
        <v>0.25519999999999998</v>
      </c>
      <c r="Q617" s="7">
        <v>25.52</v>
      </c>
      <c r="R617" s="13">
        <v>26622</v>
      </c>
      <c r="S617">
        <v>113</v>
      </c>
      <c r="T617" t="s">
        <v>1519</v>
      </c>
      <c r="U617" t="s">
        <v>1522</v>
      </c>
      <c r="V617" s="13">
        <v>2028788</v>
      </c>
      <c r="W617" s="7">
        <f>(Agridata[[#This Row],[Profit_After_Storage_Loss]]/Agridata[[#This Row],[Total_Revenue]])*100</f>
        <v>73.515323093689332</v>
      </c>
      <c r="X617">
        <f>(1-Agridata[[#This Row],[Transport_Cost_NGN]]/(Agridata[[#This Row],[Input_Cost_NGN]]+Agridata[[#This Row],[Final_Profit_NGN]]))*100</f>
        <v>99.293522946760021</v>
      </c>
      <c r="Y617" s="13">
        <f>Agridata[[#This Row],[Final_Profit_NGN]]*Agridata[[#This Row],[Storage_Loss_%]]</f>
        <v>51774669.759999998</v>
      </c>
      <c r="Z617" s="13">
        <f>Agridata[[#This Row],[Final_Profit_NGN]] * (1-Agridata[[#This Row],[Storage_Loss_%]]/100)</f>
        <v>1511041.3023999999</v>
      </c>
      <c r="AA617" s="13">
        <f>Agridata[[#This Row],[Final_Profit_NGN]]+Agridata[[#This Row],[Input_Cost_NGN]]</f>
        <v>2055410</v>
      </c>
    </row>
    <row r="618" spans="1:27" x14ac:dyDescent="0.35">
      <c r="A618" t="s">
        <v>49</v>
      </c>
      <c r="B618" t="s">
        <v>1473</v>
      </c>
      <c r="C618" t="s">
        <v>1496</v>
      </c>
      <c r="D618">
        <v>2024</v>
      </c>
      <c r="E618" t="s">
        <v>1501</v>
      </c>
      <c r="F618" t="s">
        <v>1509</v>
      </c>
      <c r="G618">
        <v>5.77</v>
      </c>
      <c r="H618">
        <v>67392</v>
      </c>
      <c r="I618">
        <v>55416</v>
      </c>
      <c r="J618">
        <v>8.9</v>
      </c>
      <c r="K618" t="s">
        <v>1513</v>
      </c>
      <c r="L618">
        <v>0.46</v>
      </c>
      <c r="M618" t="s">
        <v>1516</v>
      </c>
      <c r="N618" s="13">
        <v>390</v>
      </c>
      <c r="O618">
        <v>3</v>
      </c>
      <c r="P618" s="11">
        <f>Agridata[[#This Row],[Storage_Loss_%]]/100</f>
        <v>0.1777</v>
      </c>
      <c r="Q618" s="7">
        <v>17.77</v>
      </c>
      <c r="R618" s="13">
        <v>141146</v>
      </c>
      <c r="S618">
        <v>311</v>
      </c>
      <c r="T618" t="s">
        <v>1521</v>
      </c>
      <c r="U618" t="s">
        <v>1523</v>
      </c>
      <c r="V618" s="13">
        <v>16920497</v>
      </c>
      <c r="W618" s="7">
        <f>(Agridata[[#This Row],[Profit_After_Storage_Loss]]/Agridata[[#This Row],[Total_Revenue]])*100</f>
        <v>81.5497351755631</v>
      </c>
      <c r="X618">
        <f>(1-Agridata[[#This Row],[Transport_Cost_NGN]]/(Agridata[[#This Row],[Input_Cost_NGN]]+Agridata[[#This Row],[Final_Profit_NGN]]))*100</f>
        <v>99.997714170903706</v>
      </c>
      <c r="Y618" s="13">
        <f>Agridata[[#This Row],[Final_Profit_NGN]]*Agridata[[#This Row],[Storage_Loss_%]]</f>
        <v>300677231.69</v>
      </c>
      <c r="Z618" s="13">
        <f>Agridata[[#This Row],[Final_Profit_NGN]] * (1-Agridata[[#This Row],[Storage_Loss_%]]/100)</f>
        <v>13913724.6831</v>
      </c>
      <c r="AA618" s="13">
        <f>Agridata[[#This Row],[Final_Profit_NGN]]+Agridata[[#This Row],[Input_Cost_NGN]]</f>
        <v>17061643</v>
      </c>
    </row>
    <row r="619" spans="1:27" x14ac:dyDescent="0.35">
      <c r="A619" t="s">
        <v>523</v>
      </c>
      <c r="B619" t="s">
        <v>1469</v>
      </c>
      <c r="C619" t="s">
        <v>1474</v>
      </c>
      <c r="D619">
        <v>2021</v>
      </c>
      <c r="E619" t="s">
        <v>1501</v>
      </c>
      <c r="F619" t="s">
        <v>1504</v>
      </c>
      <c r="G619">
        <v>1.44</v>
      </c>
      <c r="H619">
        <v>16264</v>
      </c>
      <c r="I619">
        <v>13064</v>
      </c>
      <c r="J619">
        <v>2.2000000000000002</v>
      </c>
      <c r="K619" t="s">
        <v>1513</v>
      </c>
      <c r="L619">
        <v>0.68</v>
      </c>
      <c r="M619" t="s">
        <v>1516</v>
      </c>
      <c r="N619" s="13">
        <v>200</v>
      </c>
      <c r="O619">
        <v>3</v>
      </c>
      <c r="P619" s="11">
        <f>Agridata[[#This Row],[Storage_Loss_%]]/100</f>
        <v>0.19670000000000001</v>
      </c>
      <c r="Q619" s="7">
        <v>19.670000000000002</v>
      </c>
      <c r="R619" s="13">
        <v>21617</v>
      </c>
      <c r="S619">
        <v>257</v>
      </c>
      <c r="T619" t="s">
        <v>1520</v>
      </c>
      <c r="U619" t="s">
        <v>1522</v>
      </c>
      <c r="V619" s="13">
        <v>3302057</v>
      </c>
      <c r="W619" s="7">
        <f>(Agridata[[#This Row],[Profit_After_Storage_Loss]]/Agridata[[#This Row],[Total_Revenue]])*100</f>
        <v>79.807537926403143</v>
      </c>
      <c r="X619">
        <f>(1-Agridata[[#This Row],[Transport_Cost_NGN]]/(Agridata[[#This Row],[Input_Cost_NGN]]+Agridata[[#This Row],[Final_Profit_NGN]]))*100</f>
        <v>99.993982562670098</v>
      </c>
      <c r="Y619" s="13">
        <f>Agridata[[#This Row],[Final_Profit_NGN]]*Agridata[[#This Row],[Storage_Loss_%]]</f>
        <v>64951461.190000005</v>
      </c>
      <c r="Z619" s="13">
        <f>Agridata[[#This Row],[Final_Profit_NGN]] * (1-Agridata[[#This Row],[Storage_Loss_%]]/100)</f>
        <v>2652542.3881000001</v>
      </c>
      <c r="AA619" s="13">
        <f>Agridata[[#This Row],[Final_Profit_NGN]]+Agridata[[#This Row],[Input_Cost_NGN]]</f>
        <v>3323674</v>
      </c>
    </row>
    <row r="620" spans="1:27" x14ac:dyDescent="0.35">
      <c r="A620" t="s">
        <v>50</v>
      </c>
      <c r="B620" t="s">
        <v>1471</v>
      </c>
      <c r="C620" t="s">
        <v>1492</v>
      </c>
      <c r="D620">
        <v>2025</v>
      </c>
      <c r="E620" t="s">
        <v>1501</v>
      </c>
      <c r="F620" t="s">
        <v>1503</v>
      </c>
      <c r="G620">
        <v>2.19</v>
      </c>
      <c r="H620">
        <v>17084</v>
      </c>
      <c r="I620">
        <v>13967</v>
      </c>
      <c r="J620">
        <v>84</v>
      </c>
      <c r="K620" t="s">
        <v>1511</v>
      </c>
      <c r="L620">
        <v>2.71</v>
      </c>
      <c r="M620" t="s">
        <v>1516</v>
      </c>
      <c r="N620" s="13">
        <v>10523</v>
      </c>
      <c r="O620">
        <v>14</v>
      </c>
      <c r="P620" s="11">
        <f>Agridata[[#This Row],[Storage_Loss_%]]/100</f>
        <v>0.18239999999999998</v>
      </c>
      <c r="Q620" s="7">
        <v>18.239999999999998</v>
      </c>
      <c r="R620" s="13">
        <v>21668</v>
      </c>
      <c r="S620">
        <v>346</v>
      </c>
      <c r="T620" t="s">
        <v>1521</v>
      </c>
      <c r="U620" t="s">
        <v>1523</v>
      </c>
      <c r="V620" s="13">
        <v>4752066</v>
      </c>
      <c r="W620" s="7">
        <f>(Agridata[[#This Row],[Profit_After_Storage_Loss]]/Agridata[[#This Row],[Total_Revenue]])*100</f>
        <v>81.388890993926339</v>
      </c>
      <c r="X620">
        <f>(1-Agridata[[#This Row],[Transport_Cost_NGN]]/(Agridata[[#This Row],[Input_Cost_NGN]]+Agridata[[#This Row],[Final_Profit_NGN]]))*100</f>
        <v>99.779564592413408</v>
      </c>
      <c r="Y620" s="13">
        <f>Agridata[[#This Row],[Final_Profit_NGN]]*Agridata[[#This Row],[Storage_Loss_%]]</f>
        <v>86677683.839999989</v>
      </c>
      <c r="Z620" s="13">
        <f>Agridata[[#This Row],[Final_Profit_NGN]] * (1-Agridata[[#This Row],[Storage_Loss_%]]/100)</f>
        <v>3885289.1615999998</v>
      </c>
      <c r="AA620" s="13">
        <f>Agridata[[#This Row],[Final_Profit_NGN]]+Agridata[[#This Row],[Input_Cost_NGN]]</f>
        <v>4773734</v>
      </c>
    </row>
    <row r="621" spans="1:27" x14ac:dyDescent="0.35">
      <c r="A621" t="s">
        <v>524</v>
      </c>
      <c r="B621" t="s">
        <v>1473</v>
      </c>
      <c r="C621" t="s">
        <v>1497</v>
      </c>
      <c r="D621">
        <v>2022</v>
      </c>
      <c r="E621" t="s">
        <v>1501</v>
      </c>
      <c r="F621" t="s">
        <v>1509</v>
      </c>
      <c r="G621">
        <v>0.59</v>
      </c>
      <c r="H621">
        <v>9777</v>
      </c>
      <c r="I621">
        <v>7629</v>
      </c>
      <c r="J621">
        <v>3.7</v>
      </c>
      <c r="K621" t="s">
        <v>1513</v>
      </c>
      <c r="L621">
        <v>0.36</v>
      </c>
      <c r="M621" t="s">
        <v>1516</v>
      </c>
      <c r="N621" s="13">
        <v>200</v>
      </c>
      <c r="O621">
        <v>3</v>
      </c>
      <c r="P621" s="11">
        <f>Agridata[[#This Row],[Storage_Loss_%]]/100</f>
        <v>0.21960000000000002</v>
      </c>
      <c r="Q621" s="7">
        <v>21.96</v>
      </c>
      <c r="R621" s="13">
        <v>11611</v>
      </c>
      <c r="S621">
        <v>366</v>
      </c>
      <c r="T621" t="s">
        <v>1521</v>
      </c>
      <c r="U621" t="s">
        <v>1522</v>
      </c>
      <c r="V621" s="13">
        <v>2752481</v>
      </c>
      <c r="W621" s="7">
        <f>(Agridata[[#This Row],[Profit_After_Storage_Loss]]/Agridata[[#This Row],[Total_Revenue]])*100</f>
        <v>77.712180795718808</v>
      </c>
      <c r="X621">
        <f>(1-Agridata[[#This Row],[Transport_Cost_NGN]]/(Agridata[[#This Row],[Input_Cost_NGN]]+Agridata[[#This Row],[Final_Profit_NGN]]))*100</f>
        <v>99.992764350824785</v>
      </c>
      <c r="Y621" s="13">
        <f>Agridata[[#This Row],[Final_Profit_NGN]]*Agridata[[#This Row],[Storage_Loss_%]]</f>
        <v>60444482.760000005</v>
      </c>
      <c r="Z621" s="13">
        <f>Agridata[[#This Row],[Final_Profit_NGN]] * (1-Agridata[[#This Row],[Storage_Loss_%]]/100)</f>
        <v>2148036.1724</v>
      </c>
      <c r="AA621" s="13">
        <f>Agridata[[#This Row],[Final_Profit_NGN]]+Agridata[[#This Row],[Input_Cost_NGN]]</f>
        <v>2764092</v>
      </c>
    </row>
    <row r="622" spans="1:27" x14ac:dyDescent="0.35">
      <c r="A622" t="s">
        <v>48</v>
      </c>
      <c r="B622" t="s">
        <v>1472</v>
      </c>
      <c r="C622" t="s">
        <v>1489</v>
      </c>
      <c r="D622">
        <v>2025</v>
      </c>
      <c r="E622" t="s">
        <v>1502</v>
      </c>
      <c r="F622" t="s">
        <v>1503</v>
      </c>
      <c r="G622">
        <v>8.4499999999999993</v>
      </c>
      <c r="H622">
        <v>74255</v>
      </c>
      <c r="I622">
        <v>45147</v>
      </c>
      <c r="J622">
        <v>13</v>
      </c>
      <c r="K622" t="s">
        <v>1511</v>
      </c>
      <c r="L622">
        <v>0.87</v>
      </c>
      <c r="M622" t="s">
        <v>1516</v>
      </c>
      <c r="N622" s="13">
        <v>1762</v>
      </c>
      <c r="O622">
        <v>30</v>
      </c>
      <c r="P622" s="11">
        <f>Agridata[[#This Row],[Storage_Loss_%]]/100</f>
        <v>0.39200000000000002</v>
      </c>
      <c r="Q622" s="7">
        <v>39.200000000000003</v>
      </c>
      <c r="R622" s="13">
        <v>90339</v>
      </c>
      <c r="S622">
        <v>357</v>
      </c>
      <c r="T622" t="s">
        <v>1520</v>
      </c>
      <c r="U622" t="s">
        <v>1522</v>
      </c>
      <c r="V622" s="13">
        <v>15864204</v>
      </c>
      <c r="W622" s="7">
        <f>(Agridata[[#This Row],[Profit_After_Storage_Loss]]/Agridata[[#This Row],[Total_Revenue]])*100</f>
        <v>60.455733717976123</v>
      </c>
      <c r="X622">
        <f>(1-Agridata[[#This Row],[Transport_Cost_NGN]]/(Agridata[[#This Row],[Input_Cost_NGN]]+Agridata[[#This Row],[Final_Profit_NGN]]))*100</f>
        <v>99.988956123657076</v>
      </c>
      <c r="Y622" s="13">
        <f>Agridata[[#This Row],[Final_Profit_NGN]]*Agridata[[#This Row],[Storage_Loss_%]]</f>
        <v>621876796.80000007</v>
      </c>
      <c r="Z622" s="13">
        <f>Agridata[[#This Row],[Final_Profit_NGN]] * (1-Agridata[[#This Row],[Storage_Loss_%]]/100)</f>
        <v>9645436.0319999997</v>
      </c>
      <c r="AA622" s="13">
        <f>Agridata[[#This Row],[Final_Profit_NGN]]+Agridata[[#This Row],[Input_Cost_NGN]]</f>
        <v>15954543</v>
      </c>
    </row>
    <row r="623" spans="1:27" x14ac:dyDescent="0.35">
      <c r="A623" t="s">
        <v>525</v>
      </c>
      <c r="B623" t="s">
        <v>1472</v>
      </c>
      <c r="C623" t="s">
        <v>1478</v>
      </c>
      <c r="D623">
        <v>2022</v>
      </c>
      <c r="E623" t="s">
        <v>1501</v>
      </c>
      <c r="F623" t="s">
        <v>1508</v>
      </c>
      <c r="G623">
        <v>0.64</v>
      </c>
      <c r="H623">
        <v>1062</v>
      </c>
      <c r="I623">
        <v>834</v>
      </c>
      <c r="J623">
        <v>7.5</v>
      </c>
      <c r="K623" t="s">
        <v>1511</v>
      </c>
      <c r="L623">
        <v>1.4</v>
      </c>
      <c r="M623" t="s">
        <v>1518</v>
      </c>
      <c r="N623" s="13">
        <v>1059</v>
      </c>
      <c r="O623">
        <v>14</v>
      </c>
      <c r="P623" s="11">
        <f>Agridata[[#This Row],[Storage_Loss_%]]/100</f>
        <v>0.214</v>
      </c>
      <c r="Q623" s="7">
        <v>21.4</v>
      </c>
      <c r="R623" s="13">
        <v>8589</v>
      </c>
      <c r="S623">
        <v>253</v>
      </c>
      <c r="T623" t="s">
        <v>1520</v>
      </c>
      <c r="U623" t="s">
        <v>1522</v>
      </c>
      <c r="V623" s="13">
        <v>199244</v>
      </c>
      <c r="W623" s="7">
        <f>(Agridata[[#This Row],[Profit_After_Storage_Loss]]/Agridata[[#This Row],[Total_Revenue]])*100</f>
        <v>75.351741061332902</v>
      </c>
      <c r="X623">
        <f>(1-Agridata[[#This Row],[Transport_Cost_NGN]]/(Agridata[[#This Row],[Input_Cost_NGN]]+Agridata[[#This Row],[Final_Profit_NGN]]))*100</f>
        <v>99.490456279801577</v>
      </c>
      <c r="Y623" s="13">
        <f>Agridata[[#This Row],[Final_Profit_NGN]]*Agridata[[#This Row],[Storage_Loss_%]]</f>
        <v>4263821.5999999996</v>
      </c>
      <c r="Z623" s="13">
        <f>Agridata[[#This Row],[Final_Profit_NGN]] * (1-Agridata[[#This Row],[Storage_Loss_%]]/100)</f>
        <v>156605.78400000001</v>
      </c>
      <c r="AA623" s="13">
        <f>Agridata[[#This Row],[Final_Profit_NGN]]+Agridata[[#This Row],[Input_Cost_NGN]]</f>
        <v>207833</v>
      </c>
    </row>
    <row r="624" spans="1:27" x14ac:dyDescent="0.35">
      <c r="A624" t="s">
        <v>526</v>
      </c>
      <c r="B624" t="s">
        <v>1469</v>
      </c>
      <c r="C624" t="s">
        <v>1484</v>
      </c>
      <c r="D624">
        <v>2021</v>
      </c>
      <c r="E624" t="s">
        <v>1501</v>
      </c>
      <c r="F624" t="s">
        <v>1507</v>
      </c>
      <c r="G624">
        <v>0.95</v>
      </c>
      <c r="H624">
        <v>2402</v>
      </c>
      <c r="I624">
        <v>2131</v>
      </c>
      <c r="J624">
        <v>65.2</v>
      </c>
      <c r="K624" t="s">
        <v>1514</v>
      </c>
      <c r="L624">
        <v>3.45</v>
      </c>
      <c r="M624" t="s">
        <v>1518</v>
      </c>
      <c r="N624" s="13">
        <v>8088</v>
      </c>
      <c r="O624">
        <v>7</v>
      </c>
      <c r="P624" s="11">
        <f>Agridata[[#This Row],[Storage_Loss_%]]/100</f>
        <v>0.11259999999999999</v>
      </c>
      <c r="Q624" s="7">
        <v>11.26</v>
      </c>
      <c r="R624" s="13">
        <v>20403</v>
      </c>
      <c r="S624">
        <v>224</v>
      </c>
      <c r="T624" t="s">
        <v>1521</v>
      </c>
      <c r="U624" t="s">
        <v>1522</v>
      </c>
      <c r="V624" s="13">
        <v>444080</v>
      </c>
      <c r="W624" s="7">
        <f>(Agridata[[#This Row],[Profit_After_Storage_Loss]]/Agridata[[#This Row],[Total_Revenue]])*100</f>
        <v>84.841983883156118</v>
      </c>
      <c r="X624">
        <f>(1-Agridata[[#This Row],[Transport_Cost_NGN]]/(Agridata[[#This Row],[Input_Cost_NGN]]+Agridata[[#This Row],[Final_Profit_NGN]]))*100</f>
        <v>98.258709145436967</v>
      </c>
      <c r="Y624" s="13">
        <f>Agridata[[#This Row],[Final_Profit_NGN]]*Agridata[[#This Row],[Storage_Loss_%]]</f>
        <v>5000340.8</v>
      </c>
      <c r="Z624" s="13">
        <f>Agridata[[#This Row],[Final_Profit_NGN]] * (1-Agridata[[#This Row],[Storage_Loss_%]]/100)</f>
        <v>394076.592</v>
      </c>
      <c r="AA624" s="13">
        <f>Agridata[[#This Row],[Final_Profit_NGN]]+Agridata[[#This Row],[Input_Cost_NGN]]</f>
        <v>464483</v>
      </c>
    </row>
    <row r="625" spans="1:27" x14ac:dyDescent="0.35">
      <c r="A625" t="s">
        <v>527</v>
      </c>
      <c r="B625" t="s">
        <v>1471</v>
      </c>
      <c r="C625" t="s">
        <v>1492</v>
      </c>
      <c r="D625">
        <v>2022</v>
      </c>
      <c r="E625" t="s">
        <v>1502</v>
      </c>
      <c r="F625" t="s">
        <v>1506</v>
      </c>
      <c r="G625">
        <v>2.42</v>
      </c>
      <c r="H625">
        <v>8172</v>
      </c>
      <c r="I625">
        <v>7549</v>
      </c>
      <c r="J625">
        <v>16.3</v>
      </c>
      <c r="K625" t="s">
        <v>1512</v>
      </c>
      <c r="L625">
        <v>0.91</v>
      </c>
      <c r="M625" t="s">
        <v>1518</v>
      </c>
      <c r="N625" s="13">
        <v>3295</v>
      </c>
      <c r="O625">
        <v>1</v>
      </c>
      <c r="P625" s="11">
        <f>Agridata[[#This Row],[Storage_Loss_%]]/100</f>
        <v>7.6200000000000004E-2</v>
      </c>
      <c r="Q625" s="7">
        <v>7.62</v>
      </c>
      <c r="R625" s="13">
        <v>37091</v>
      </c>
      <c r="S625">
        <v>319</v>
      </c>
      <c r="T625" t="s">
        <v>1520</v>
      </c>
      <c r="U625" t="s">
        <v>1523</v>
      </c>
      <c r="V625" s="13">
        <v>2343664</v>
      </c>
      <c r="W625" s="7">
        <f>(Agridata[[#This Row],[Profit_After_Storage_Loss]]/Agridata[[#This Row],[Total_Revenue]])*100</f>
        <v>90.940764723795596</v>
      </c>
      <c r="X625">
        <f>(1-Agridata[[#This Row],[Transport_Cost_NGN]]/(Agridata[[#This Row],[Input_Cost_NGN]]+Agridata[[#This Row],[Final_Profit_NGN]]))*100</f>
        <v>99.861598526517852</v>
      </c>
      <c r="Y625" s="13">
        <f>Agridata[[#This Row],[Final_Profit_NGN]]*Agridata[[#This Row],[Storage_Loss_%]]</f>
        <v>17858719.68</v>
      </c>
      <c r="Z625" s="13">
        <f>Agridata[[#This Row],[Final_Profit_NGN]] * (1-Agridata[[#This Row],[Storage_Loss_%]]/100)</f>
        <v>2165076.8032</v>
      </c>
      <c r="AA625" s="13">
        <f>Agridata[[#This Row],[Final_Profit_NGN]]+Agridata[[#This Row],[Input_Cost_NGN]]</f>
        <v>2380755</v>
      </c>
    </row>
    <row r="626" spans="1:27" x14ac:dyDescent="0.35">
      <c r="A626" t="s">
        <v>528</v>
      </c>
      <c r="B626" t="s">
        <v>1470</v>
      </c>
      <c r="C626" t="s">
        <v>1499</v>
      </c>
      <c r="D626">
        <v>2024</v>
      </c>
      <c r="E626" t="s">
        <v>1502</v>
      </c>
      <c r="F626" t="s">
        <v>1505</v>
      </c>
      <c r="G626">
        <v>2.0099999999999998</v>
      </c>
      <c r="H626">
        <v>23964</v>
      </c>
      <c r="I626">
        <v>18771</v>
      </c>
      <c r="J626">
        <v>10.199999999999999</v>
      </c>
      <c r="K626" t="s">
        <v>1511</v>
      </c>
      <c r="L626">
        <v>1.48</v>
      </c>
      <c r="M626" t="s">
        <v>1516</v>
      </c>
      <c r="N626" s="13">
        <v>1416</v>
      </c>
      <c r="O626">
        <v>14</v>
      </c>
      <c r="P626" s="11">
        <f>Agridata[[#This Row],[Storage_Loss_%]]/100</f>
        <v>0.2167</v>
      </c>
      <c r="Q626" s="7">
        <v>21.67</v>
      </c>
      <c r="R626" s="13">
        <v>25255</v>
      </c>
      <c r="S626">
        <v>92</v>
      </c>
      <c r="T626" t="s">
        <v>1520</v>
      </c>
      <c r="U626" t="s">
        <v>1522</v>
      </c>
      <c r="V626" s="13">
        <v>1682992</v>
      </c>
      <c r="W626" s="7">
        <f>(Agridata[[#This Row],[Profit_After_Storage_Loss]]/Agridata[[#This Row],[Total_Revenue]])*100</f>
        <v>77.171956608148591</v>
      </c>
      <c r="X626">
        <f>(1-Agridata[[#This Row],[Transport_Cost_NGN]]/(Agridata[[#This Row],[Input_Cost_NGN]]+Agridata[[#This Row],[Final_Profit_NGN]]))*100</f>
        <v>99.91710800604362</v>
      </c>
      <c r="Y626" s="13">
        <f>Agridata[[#This Row],[Final_Profit_NGN]]*Agridata[[#This Row],[Storage_Loss_%]]</f>
        <v>36470436.640000001</v>
      </c>
      <c r="Z626" s="13">
        <f>Agridata[[#This Row],[Final_Profit_NGN]] * (1-Agridata[[#This Row],[Storage_Loss_%]]/100)</f>
        <v>1318287.6336000001</v>
      </c>
      <c r="AA626" s="13">
        <f>Agridata[[#This Row],[Final_Profit_NGN]]+Agridata[[#This Row],[Input_Cost_NGN]]</f>
        <v>1708247</v>
      </c>
    </row>
    <row r="627" spans="1:27" x14ac:dyDescent="0.35">
      <c r="A627" t="s">
        <v>410</v>
      </c>
      <c r="B627" t="s">
        <v>1471</v>
      </c>
      <c r="C627" t="s">
        <v>1483</v>
      </c>
      <c r="D627">
        <v>2025</v>
      </c>
      <c r="E627" t="s">
        <v>1502</v>
      </c>
      <c r="F627" t="s">
        <v>1508</v>
      </c>
      <c r="G627">
        <v>3.31</v>
      </c>
      <c r="H627">
        <v>5456</v>
      </c>
      <c r="I627">
        <v>4201</v>
      </c>
      <c r="J627">
        <v>11.2</v>
      </c>
      <c r="K627" t="s">
        <v>1512</v>
      </c>
      <c r="L627">
        <v>1.01</v>
      </c>
      <c r="M627" t="s">
        <v>1518</v>
      </c>
      <c r="N627" s="13">
        <v>2704</v>
      </c>
      <c r="O627">
        <v>14</v>
      </c>
      <c r="P627" s="11">
        <f>Agridata[[#This Row],[Storage_Loss_%]]/100</f>
        <v>0.23</v>
      </c>
      <c r="Q627" s="7">
        <v>23</v>
      </c>
      <c r="R627" s="13">
        <v>49475</v>
      </c>
      <c r="S627">
        <v>255</v>
      </c>
      <c r="T627" t="s">
        <v>1520</v>
      </c>
      <c r="U627" t="s">
        <v>1523</v>
      </c>
      <c r="V627" s="13">
        <v>1008364</v>
      </c>
      <c r="W627" s="7">
        <f>(Agridata[[#This Row],[Profit_After_Storage_Loss]]/Agridata[[#This Row],[Total_Revenue]])*100</f>
        <v>73.398719464871306</v>
      </c>
      <c r="X627">
        <f>(1-Agridata[[#This Row],[Transport_Cost_NGN]]/(Agridata[[#This Row],[Input_Cost_NGN]]+Agridata[[#This Row],[Final_Profit_NGN]]))*100</f>
        <v>99.744384542449268</v>
      </c>
      <c r="Y627" s="13">
        <f>Agridata[[#This Row],[Final_Profit_NGN]]*Agridata[[#This Row],[Storage_Loss_%]]</f>
        <v>23192372</v>
      </c>
      <c r="Z627" s="13">
        <f>Agridata[[#This Row],[Final_Profit_NGN]] * (1-Agridata[[#This Row],[Storage_Loss_%]]/100)</f>
        <v>776440.28</v>
      </c>
      <c r="AA627" s="13">
        <f>Agridata[[#This Row],[Final_Profit_NGN]]+Agridata[[#This Row],[Input_Cost_NGN]]</f>
        <v>1057839</v>
      </c>
    </row>
    <row r="628" spans="1:27" x14ac:dyDescent="0.35">
      <c r="A628" t="s">
        <v>529</v>
      </c>
      <c r="B628" t="s">
        <v>1470</v>
      </c>
      <c r="C628" t="s">
        <v>1485</v>
      </c>
      <c r="D628">
        <v>2025</v>
      </c>
      <c r="E628" t="s">
        <v>1501</v>
      </c>
      <c r="F628" t="s">
        <v>1505</v>
      </c>
      <c r="G628">
        <v>2.52</v>
      </c>
      <c r="H628">
        <v>25506</v>
      </c>
      <c r="I628">
        <v>18922</v>
      </c>
      <c r="J628">
        <v>7.2</v>
      </c>
      <c r="K628" t="s">
        <v>1513</v>
      </c>
      <c r="L628">
        <v>1.36</v>
      </c>
      <c r="M628" t="s">
        <v>1516</v>
      </c>
      <c r="N628" s="13">
        <v>298</v>
      </c>
      <c r="O628">
        <v>14</v>
      </c>
      <c r="P628" s="11">
        <f>Agridata[[#This Row],[Storage_Loss_%]]/100</f>
        <v>0.2581</v>
      </c>
      <c r="Q628" s="7">
        <v>25.81</v>
      </c>
      <c r="R628" s="13">
        <v>23818</v>
      </c>
      <c r="S628">
        <v>128</v>
      </c>
      <c r="T628" t="s">
        <v>1521</v>
      </c>
      <c r="U628" t="s">
        <v>1522</v>
      </c>
      <c r="V628" s="13">
        <v>2373680</v>
      </c>
      <c r="W628" s="7">
        <f>(Agridata[[#This Row],[Profit_After_Storage_Loss]]/Agridata[[#This Row],[Total_Revenue]])*100</f>
        <v>73.45295770841102</v>
      </c>
      <c r="X628">
        <f>(1-Agridata[[#This Row],[Transport_Cost_NGN]]/(Agridata[[#This Row],[Input_Cost_NGN]]+Agridata[[#This Row],[Final_Profit_NGN]]))*100</f>
        <v>99.987570375449735</v>
      </c>
      <c r="Y628" s="13">
        <f>Agridata[[#This Row],[Final_Profit_NGN]]*Agridata[[#This Row],[Storage_Loss_%]]</f>
        <v>61264680.799999997</v>
      </c>
      <c r="Z628" s="13">
        <f>Agridata[[#This Row],[Final_Profit_NGN]] * (1-Agridata[[#This Row],[Storage_Loss_%]]/100)</f>
        <v>1761033.192</v>
      </c>
      <c r="AA628" s="13">
        <f>Agridata[[#This Row],[Final_Profit_NGN]]+Agridata[[#This Row],[Input_Cost_NGN]]</f>
        <v>2397498</v>
      </c>
    </row>
    <row r="629" spans="1:27" x14ac:dyDescent="0.35">
      <c r="A629" t="s">
        <v>530</v>
      </c>
      <c r="B629" t="s">
        <v>1471</v>
      </c>
      <c r="C629" t="s">
        <v>1477</v>
      </c>
      <c r="D629">
        <v>2022</v>
      </c>
      <c r="E629" t="s">
        <v>1501</v>
      </c>
      <c r="F629" t="s">
        <v>1507</v>
      </c>
      <c r="G629">
        <v>0.36</v>
      </c>
      <c r="H629">
        <v>1054</v>
      </c>
      <c r="I629">
        <v>638</v>
      </c>
      <c r="J629">
        <v>15.3</v>
      </c>
      <c r="K629" t="s">
        <v>1513</v>
      </c>
      <c r="L629">
        <v>0.78</v>
      </c>
      <c r="M629" t="s">
        <v>1517</v>
      </c>
      <c r="N629" s="13">
        <v>473</v>
      </c>
      <c r="O629">
        <v>30</v>
      </c>
      <c r="P629" s="11">
        <f>Agridata[[#This Row],[Storage_Loss_%]]/100</f>
        <v>0.39409999999999995</v>
      </c>
      <c r="Q629" s="7">
        <v>39.409999999999997</v>
      </c>
      <c r="R629" s="13">
        <v>4024</v>
      </c>
      <c r="S629">
        <v>188</v>
      </c>
      <c r="T629" t="s">
        <v>1520</v>
      </c>
      <c r="U629" t="s">
        <v>1522</v>
      </c>
      <c r="V629" s="13">
        <v>114248</v>
      </c>
      <c r="W629" s="7">
        <f>(Agridata[[#This Row],[Profit_After_Storage_Loss]]/Agridata[[#This Row],[Total_Revenue]])*100</f>
        <v>58.528530167748926</v>
      </c>
      <c r="X629">
        <f>(1-Agridata[[#This Row],[Transport_Cost_NGN]]/(Agridata[[#This Row],[Input_Cost_NGN]]+Agridata[[#This Row],[Final_Profit_NGN]]))*100</f>
        <v>99.600074404761912</v>
      </c>
      <c r="Y629" s="13">
        <f>Agridata[[#This Row],[Final_Profit_NGN]]*Agridata[[#This Row],[Storage_Loss_%]]</f>
        <v>4502513.68</v>
      </c>
      <c r="Z629" s="13">
        <f>Agridata[[#This Row],[Final_Profit_NGN]] * (1-Agridata[[#This Row],[Storage_Loss_%]]/100)</f>
        <v>69222.863200000007</v>
      </c>
      <c r="AA629" s="13">
        <f>Agridata[[#This Row],[Final_Profit_NGN]]+Agridata[[#This Row],[Input_Cost_NGN]]</f>
        <v>118272</v>
      </c>
    </row>
    <row r="630" spans="1:27" x14ac:dyDescent="0.35">
      <c r="A630" t="s">
        <v>531</v>
      </c>
      <c r="B630" t="s">
        <v>1472</v>
      </c>
      <c r="C630" t="s">
        <v>1478</v>
      </c>
      <c r="D630">
        <v>2024</v>
      </c>
      <c r="E630" t="s">
        <v>1502</v>
      </c>
      <c r="F630" t="s">
        <v>1505</v>
      </c>
      <c r="G630">
        <v>1.47</v>
      </c>
      <c r="H630">
        <v>12341</v>
      </c>
      <c r="I630">
        <v>10019</v>
      </c>
      <c r="J630">
        <v>5.6</v>
      </c>
      <c r="K630" t="s">
        <v>1513</v>
      </c>
      <c r="L630">
        <v>0.62</v>
      </c>
      <c r="M630" t="s">
        <v>1517</v>
      </c>
      <c r="N630" s="13">
        <v>265</v>
      </c>
      <c r="O630">
        <v>7</v>
      </c>
      <c r="P630" s="11">
        <f>Agridata[[#This Row],[Storage_Loss_%]]/100</f>
        <v>0.18809999999999999</v>
      </c>
      <c r="Q630" s="7">
        <v>18.809999999999999</v>
      </c>
      <c r="R630" s="13">
        <v>12706</v>
      </c>
      <c r="S630">
        <v>108</v>
      </c>
      <c r="T630" t="s">
        <v>1520</v>
      </c>
      <c r="U630" t="s">
        <v>1522</v>
      </c>
      <c r="V630" s="13">
        <v>1058261</v>
      </c>
      <c r="W630" s="7">
        <f>(Agridata[[#This Row],[Profit_After_Storage_Loss]]/Agridata[[#This Row],[Total_Revenue]])*100</f>
        <v>80.226758238115664</v>
      </c>
      <c r="X630">
        <f>(1-Agridata[[#This Row],[Transport_Cost_NGN]]/(Agridata[[#This Row],[Input_Cost_NGN]]+Agridata[[#This Row],[Final_Profit_NGN]]))*100</f>
        <v>99.975256006954467</v>
      </c>
      <c r="Y630" s="13">
        <f>Agridata[[#This Row],[Final_Profit_NGN]]*Agridata[[#This Row],[Storage_Loss_%]]</f>
        <v>19905889.41</v>
      </c>
      <c r="Z630" s="13">
        <f>Agridata[[#This Row],[Final_Profit_NGN]] * (1-Agridata[[#This Row],[Storage_Loss_%]]/100)</f>
        <v>859202.10590000008</v>
      </c>
      <c r="AA630" s="13">
        <f>Agridata[[#This Row],[Final_Profit_NGN]]+Agridata[[#This Row],[Input_Cost_NGN]]</f>
        <v>1070967</v>
      </c>
    </row>
    <row r="631" spans="1:27" x14ac:dyDescent="0.35">
      <c r="A631" t="s">
        <v>532</v>
      </c>
      <c r="B631" t="s">
        <v>1470</v>
      </c>
      <c r="C631" t="s">
        <v>1482</v>
      </c>
      <c r="D631">
        <v>2025</v>
      </c>
      <c r="E631" t="s">
        <v>1502</v>
      </c>
      <c r="F631" t="s">
        <v>1505</v>
      </c>
      <c r="G631">
        <v>0.62</v>
      </c>
      <c r="H631">
        <v>6562</v>
      </c>
      <c r="I631">
        <v>5399</v>
      </c>
      <c r="J631">
        <v>31.7</v>
      </c>
      <c r="K631" t="s">
        <v>1515</v>
      </c>
      <c r="L631">
        <v>0.81</v>
      </c>
      <c r="M631" t="s">
        <v>1516</v>
      </c>
      <c r="N631" s="13">
        <v>5941</v>
      </c>
      <c r="O631">
        <v>7</v>
      </c>
      <c r="P631" s="11">
        <f>Agridata[[#This Row],[Storage_Loss_%]]/100</f>
        <v>0.17710000000000001</v>
      </c>
      <c r="Q631" s="7">
        <v>17.71</v>
      </c>
      <c r="R631" s="13">
        <v>6552</v>
      </c>
      <c r="S631">
        <v>134</v>
      </c>
      <c r="T631" t="s">
        <v>1521</v>
      </c>
      <c r="U631" t="s">
        <v>1522</v>
      </c>
      <c r="V631" s="13">
        <v>703739</v>
      </c>
      <c r="W631" s="7">
        <f>(Agridata[[#This Row],[Profit_After_Storage_Loss]]/Agridata[[#This Row],[Total_Revenue]])*100</f>
        <v>81.53092508563391</v>
      </c>
      <c r="X631">
        <f>(1-Agridata[[#This Row],[Transport_Cost_NGN]]/(Agridata[[#This Row],[Input_Cost_NGN]]+Agridata[[#This Row],[Final_Profit_NGN]]))*100</f>
        <v>99.163582250091864</v>
      </c>
      <c r="Y631" s="13">
        <f>Agridata[[#This Row],[Final_Profit_NGN]]*Agridata[[#This Row],[Storage_Loss_%]]</f>
        <v>12463217.690000001</v>
      </c>
      <c r="Z631" s="13">
        <f>Agridata[[#This Row],[Final_Profit_NGN]] * (1-Agridata[[#This Row],[Storage_Loss_%]]/100)</f>
        <v>579106.82309999992</v>
      </c>
      <c r="AA631" s="13">
        <f>Agridata[[#This Row],[Final_Profit_NGN]]+Agridata[[#This Row],[Input_Cost_NGN]]</f>
        <v>710291</v>
      </c>
    </row>
    <row r="632" spans="1:27" x14ac:dyDescent="0.35">
      <c r="A632" t="s">
        <v>445</v>
      </c>
      <c r="B632" t="s">
        <v>1469</v>
      </c>
      <c r="C632" t="s">
        <v>1484</v>
      </c>
      <c r="D632">
        <v>2023</v>
      </c>
      <c r="E632" t="s">
        <v>1502</v>
      </c>
      <c r="F632" t="s">
        <v>1503</v>
      </c>
      <c r="G632">
        <v>2.76</v>
      </c>
      <c r="H632">
        <v>18727</v>
      </c>
      <c r="I632">
        <v>16129</v>
      </c>
      <c r="J632">
        <v>16.3</v>
      </c>
      <c r="K632" t="s">
        <v>1512</v>
      </c>
      <c r="L632">
        <v>1.81</v>
      </c>
      <c r="M632" t="s">
        <v>1516</v>
      </c>
      <c r="N632" s="13">
        <v>3546</v>
      </c>
      <c r="O632">
        <v>7</v>
      </c>
      <c r="P632" s="11">
        <f>Agridata[[#This Row],[Storage_Loss_%]]/100</f>
        <v>0.13869999999999999</v>
      </c>
      <c r="Q632" s="7">
        <v>13.87</v>
      </c>
      <c r="R632" s="13">
        <v>40638</v>
      </c>
      <c r="S632">
        <v>250</v>
      </c>
      <c r="T632" t="s">
        <v>1520</v>
      </c>
      <c r="U632" t="s">
        <v>1522</v>
      </c>
      <c r="V632" s="13">
        <v>3947744</v>
      </c>
      <c r="W632" s="7">
        <f>(Agridata[[#This Row],[Profit_After_Storage_Loss]]/Agridata[[#This Row],[Total_Revenue]])*100</f>
        <v>85.25241331447188</v>
      </c>
      <c r="X632">
        <f>(1-Agridata[[#This Row],[Transport_Cost_NGN]]/(Agridata[[#This Row],[Input_Cost_NGN]]+Agridata[[#This Row],[Final_Profit_NGN]]))*100</f>
        <v>99.911091766034446</v>
      </c>
      <c r="Y632" s="13">
        <f>Agridata[[#This Row],[Final_Profit_NGN]]*Agridata[[#This Row],[Storage_Loss_%]]</f>
        <v>54755209.279999994</v>
      </c>
      <c r="Z632" s="13">
        <f>Agridata[[#This Row],[Final_Profit_NGN]] * (1-Agridata[[#This Row],[Storage_Loss_%]]/100)</f>
        <v>3400191.9071999998</v>
      </c>
      <c r="AA632" s="13">
        <f>Agridata[[#This Row],[Final_Profit_NGN]]+Agridata[[#This Row],[Input_Cost_NGN]]</f>
        <v>3988382</v>
      </c>
    </row>
    <row r="633" spans="1:27" x14ac:dyDescent="0.35">
      <c r="A633" t="s">
        <v>423</v>
      </c>
      <c r="B633" t="s">
        <v>1473</v>
      </c>
      <c r="C633" t="s">
        <v>1494</v>
      </c>
      <c r="D633">
        <v>2021</v>
      </c>
      <c r="E633" t="s">
        <v>1501</v>
      </c>
      <c r="F633" t="s">
        <v>1510</v>
      </c>
      <c r="G633">
        <v>1.93</v>
      </c>
      <c r="H633">
        <v>51109</v>
      </c>
      <c r="I633">
        <v>36312</v>
      </c>
      <c r="J633">
        <v>19.600000000000001</v>
      </c>
      <c r="K633" t="s">
        <v>1512</v>
      </c>
      <c r="L633">
        <v>1.52</v>
      </c>
      <c r="M633" t="s">
        <v>1518</v>
      </c>
      <c r="N633" s="13">
        <v>5213</v>
      </c>
      <c r="O633">
        <v>2</v>
      </c>
      <c r="P633" s="11">
        <f>Agridata[[#This Row],[Storage_Loss_%]]/100</f>
        <v>0.28949999999999998</v>
      </c>
      <c r="Q633" s="7">
        <v>28.95</v>
      </c>
      <c r="R633" s="13">
        <v>49754</v>
      </c>
      <c r="S633">
        <v>377</v>
      </c>
      <c r="T633" t="s">
        <v>1520</v>
      </c>
      <c r="U633" t="s">
        <v>1523</v>
      </c>
      <c r="V633" s="13">
        <v>13497761</v>
      </c>
      <c r="W633" s="7">
        <f>(Agridata[[#This Row],[Profit_After_Storage_Loss]]/Agridata[[#This Row],[Total_Revenue]])*100</f>
        <v>70.789064935525076</v>
      </c>
      <c r="X633">
        <f>(1-Agridata[[#This Row],[Transport_Cost_NGN]]/(Agridata[[#This Row],[Input_Cost_NGN]]+Agridata[[#This Row],[Final_Profit_NGN]]))*100</f>
        <v>99.961520618356943</v>
      </c>
      <c r="Y633" s="13">
        <f>Agridata[[#This Row],[Final_Profit_NGN]]*Agridata[[#This Row],[Storage_Loss_%]]</f>
        <v>390760180.94999999</v>
      </c>
      <c r="Z633" s="13">
        <f>Agridata[[#This Row],[Final_Profit_NGN]] * (1-Agridata[[#This Row],[Storage_Loss_%]]/100)</f>
        <v>9590159.1905000005</v>
      </c>
      <c r="AA633" s="13">
        <f>Agridata[[#This Row],[Final_Profit_NGN]]+Agridata[[#This Row],[Input_Cost_NGN]]</f>
        <v>13547515</v>
      </c>
    </row>
    <row r="634" spans="1:27" x14ac:dyDescent="0.35">
      <c r="A634" t="s">
        <v>98</v>
      </c>
      <c r="B634" t="s">
        <v>1473</v>
      </c>
      <c r="C634" t="s">
        <v>1496</v>
      </c>
      <c r="D634">
        <v>2022</v>
      </c>
      <c r="E634" t="s">
        <v>1502</v>
      </c>
      <c r="F634" t="s">
        <v>1507</v>
      </c>
      <c r="G634">
        <v>4.2300000000000004</v>
      </c>
      <c r="H634">
        <v>8284</v>
      </c>
      <c r="I634">
        <v>7048</v>
      </c>
      <c r="J634">
        <v>1.6</v>
      </c>
      <c r="K634" t="s">
        <v>1512</v>
      </c>
      <c r="L634">
        <v>1.48</v>
      </c>
      <c r="M634" t="s">
        <v>1518</v>
      </c>
      <c r="N634" s="13">
        <v>341</v>
      </c>
      <c r="O634">
        <v>7</v>
      </c>
      <c r="P634" s="11">
        <f>Agridata[[#This Row],[Storage_Loss_%]]/100</f>
        <v>0.1492</v>
      </c>
      <c r="Q634" s="7">
        <v>14.92</v>
      </c>
      <c r="R634" s="13">
        <v>95214</v>
      </c>
      <c r="S634">
        <v>260</v>
      </c>
      <c r="T634" t="s">
        <v>1520</v>
      </c>
      <c r="U634" t="s">
        <v>1523</v>
      </c>
      <c r="V634" s="13">
        <v>1718601</v>
      </c>
      <c r="W634" s="7">
        <f>(Agridata[[#This Row],[Profit_After_Storage_Loss]]/Agridata[[#This Row],[Total_Revenue]])*100</f>
        <v>80.613829458902913</v>
      </c>
      <c r="X634">
        <f>(1-Agridata[[#This Row],[Transport_Cost_NGN]]/(Agridata[[#This Row],[Input_Cost_NGN]]+Agridata[[#This Row],[Final_Profit_NGN]]))*100</f>
        <v>99.981199846731883</v>
      </c>
      <c r="Y634" s="13">
        <f>Agridata[[#This Row],[Final_Profit_NGN]]*Agridata[[#This Row],[Storage_Loss_%]]</f>
        <v>25641526.919999998</v>
      </c>
      <c r="Z634" s="13">
        <f>Agridata[[#This Row],[Final_Profit_NGN]] * (1-Agridata[[#This Row],[Storage_Loss_%]]/100)</f>
        <v>1462185.7308</v>
      </c>
      <c r="AA634" s="13">
        <f>Agridata[[#This Row],[Final_Profit_NGN]]+Agridata[[#This Row],[Input_Cost_NGN]]</f>
        <v>1813815</v>
      </c>
    </row>
    <row r="635" spans="1:27" x14ac:dyDescent="0.35">
      <c r="A635" t="s">
        <v>533</v>
      </c>
      <c r="B635" t="s">
        <v>1473</v>
      </c>
      <c r="C635" t="s">
        <v>1494</v>
      </c>
      <c r="D635">
        <v>2025</v>
      </c>
      <c r="E635" t="s">
        <v>1501</v>
      </c>
      <c r="F635" t="s">
        <v>1509</v>
      </c>
      <c r="G635">
        <v>2.4700000000000002</v>
      </c>
      <c r="H635">
        <v>45036</v>
      </c>
      <c r="I635">
        <v>38118</v>
      </c>
      <c r="J635">
        <v>1</v>
      </c>
      <c r="K635" t="s">
        <v>1515</v>
      </c>
      <c r="L635">
        <v>1.03</v>
      </c>
      <c r="M635" t="s">
        <v>1518</v>
      </c>
      <c r="N635" s="13">
        <v>200</v>
      </c>
      <c r="O635">
        <v>2</v>
      </c>
      <c r="P635" s="11">
        <f>Agridata[[#This Row],[Storage_Loss_%]]/100</f>
        <v>0.15359999999999999</v>
      </c>
      <c r="Q635" s="7">
        <v>15.36</v>
      </c>
      <c r="R635" s="13">
        <v>86210</v>
      </c>
      <c r="S635">
        <v>372</v>
      </c>
      <c r="T635" t="s">
        <v>1520</v>
      </c>
      <c r="U635" t="s">
        <v>1523</v>
      </c>
      <c r="V635" s="13">
        <v>13951688</v>
      </c>
      <c r="W635" s="7">
        <f>(Agridata[[#This Row],[Profit_After_Storage_Loss]]/Agridata[[#This Row],[Total_Revenue]])*100</f>
        <v>84.120206053641368</v>
      </c>
      <c r="X635">
        <f>(1-Agridata[[#This Row],[Transport_Cost_NGN]]/(Agridata[[#This Row],[Input_Cost_NGN]]+Agridata[[#This Row],[Final_Profit_NGN]]))*100</f>
        <v>99.9985752852742</v>
      </c>
      <c r="Y635" s="13">
        <f>Agridata[[#This Row],[Final_Profit_NGN]]*Agridata[[#This Row],[Storage_Loss_%]]</f>
        <v>214297927.67999998</v>
      </c>
      <c r="Z635" s="13">
        <f>Agridata[[#This Row],[Final_Profit_NGN]] * (1-Agridata[[#This Row],[Storage_Loss_%]]/100)</f>
        <v>11808708.723200001</v>
      </c>
      <c r="AA635" s="13">
        <f>Agridata[[#This Row],[Final_Profit_NGN]]+Agridata[[#This Row],[Input_Cost_NGN]]</f>
        <v>14037898</v>
      </c>
    </row>
    <row r="636" spans="1:27" x14ac:dyDescent="0.35">
      <c r="A636" t="s">
        <v>304</v>
      </c>
      <c r="B636" t="s">
        <v>1471</v>
      </c>
      <c r="C636" t="s">
        <v>1483</v>
      </c>
      <c r="D636">
        <v>2022</v>
      </c>
      <c r="E636" t="s">
        <v>1501</v>
      </c>
      <c r="F636" t="s">
        <v>1505</v>
      </c>
      <c r="G636">
        <v>1.17</v>
      </c>
      <c r="H636">
        <v>17334</v>
      </c>
      <c r="I636">
        <v>15182</v>
      </c>
      <c r="J636">
        <v>13.7</v>
      </c>
      <c r="K636" t="s">
        <v>1512</v>
      </c>
      <c r="L636">
        <v>1.31</v>
      </c>
      <c r="M636" t="s">
        <v>1516</v>
      </c>
      <c r="N636" s="13">
        <v>2668</v>
      </c>
      <c r="O636">
        <v>3</v>
      </c>
      <c r="P636" s="11">
        <f>Agridata[[#This Row],[Storage_Loss_%]]/100</f>
        <v>0.1241</v>
      </c>
      <c r="Q636" s="7">
        <v>12.41</v>
      </c>
      <c r="R636" s="13">
        <v>14950</v>
      </c>
      <c r="S636">
        <v>76</v>
      </c>
      <c r="T636" t="s">
        <v>1520</v>
      </c>
      <c r="U636" t="s">
        <v>1522</v>
      </c>
      <c r="V636" s="13">
        <v>1124676</v>
      </c>
      <c r="W636" s="7">
        <f>(Agridata[[#This Row],[Profit_After_Storage_Loss]]/Agridata[[#This Row],[Total_Revenue]])*100</f>
        <v>86.44096470245502</v>
      </c>
      <c r="X636">
        <f>(1-Agridata[[#This Row],[Transport_Cost_NGN]]/(Agridata[[#This Row],[Input_Cost_NGN]]+Agridata[[#This Row],[Final_Profit_NGN]]))*100</f>
        <v>99.765888107150943</v>
      </c>
      <c r="Y636" s="13">
        <f>Agridata[[#This Row],[Final_Profit_NGN]]*Agridata[[#This Row],[Storage_Loss_%]]</f>
        <v>13957229.16</v>
      </c>
      <c r="Z636" s="13">
        <f>Agridata[[#This Row],[Final_Profit_NGN]] * (1-Agridata[[#This Row],[Storage_Loss_%]]/100)</f>
        <v>985103.7084</v>
      </c>
      <c r="AA636" s="13">
        <f>Agridata[[#This Row],[Final_Profit_NGN]]+Agridata[[#This Row],[Input_Cost_NGN]]</f>
        <v>1139626</v>
      </c>
    </row>
    <row r="637" spans="1:27" x14ac:dyDescent="0.35">
      <c r="A637" t="s">
        <v>385</v>
      </c>
      <c r="B637" t="s">
        <v>1473</v>
      </c>
      <c r="C637" t="s">
        <v>1484</v>
      </c>
      <c r="D637">
        <v>2022</v>
      </c>
      <c r="E637" t="s">
        <v>1502</v>
      </c>
      <c r="F637" t="s">
        <v>1505</v>
      </c>
      <c r="G637">
        <v>3.99</v>
      </c>
      <c r="H637">
        <v>46954</v>
      </c>
      <c r="I637">
        <v>37938</v>
      </c>
      <c r="J637">
        <v>88.3</v>
      </c>
      <c r="K637" t="s">
        <v>1514</v>
      </c>
      <c r="L637">
        <v>4.45</v>
      </c>
      <c r="M637" t="s">
        <v>1516</v>
      </c>
      <c r="N637" s="13">
        <v>13273</v>
      </c>
      <c r="O637">
        <v>14</v>
      </c>
      <c r="P637" s="11">
        <f>Agridata[[#This Row],[Storage_Loss_%]]/100</f>
        <v>0.192</v>
      </c>
      <c r="Q637" s="7">
        <v>19.2</v>
      </c>
      <c r="R637" s="13">
        <v>40919</v>
      </c>
      <c r="S637">
        <v>85</v>
      </c>
      <c r="T637" t="s">
        <v>1520</v>
      </c>
      <c r="U637" t="s">
        <v>1522</v>
      </c>
      <c r="V637" s="13">
        <v>3138291</v>
      </c>
      <c r="W637" s="7">
        <f>(Agridata[[#This Row],[Profit_After_Storage_Loss]]/Agridata[[#This Row],[Total_Revenue]])*100</f>
        <v>79.760038751765379</v>
      </c>
      <c r="X637">
        <f>(1-Agridata[[#This Row],[Transport_Cost_NGN]]/(Agridata[[#This Row],[Input_Cost_NGN]]+Agridata[[#This Row],[Final_Profit_NGN]]))*100</f>
        <v>99.582506345916116</v>
      </c>
      <c r="Y637" s="13">
        <f>Agridata[[#This Row],[Final_Profit_NGN]]*Agridata[[#This Row],[Storage_Loss_%]]</f>
        <v>60255187.199999996</v>
      </c>
      <c r="Z637" s="13">
        <f>Agridata[[#This Row],[Final_Profit_NGN]] * (1-Agridata[[#This Row],[Storage_Loss_%]]/100)</f>
        <v>2535739.128</v>
      </c>
      <c r="AA637" s="13">
        <f>Agridata[[#This Row],[Final_Profit_NGN]]+Agridata[[#This Row],[Input_Cost_NGN]]</f>
        <v>3179210</v>
      </c>
    </row>
    <row r="638" spans="1:27" x14ac:dyDescent="0.35">
      <c r="A638" t="s">
        <v>534</v>
      </c>
      <c r="B638" t="s">
        <v>1473</v>
      </c>
      <c r="C638" t="s">
        <v>1494</v>
      </c>
      <c r="D638">
        <v>2024</v>
      </c>
      <c r="E638" t="s">
        <v>1502</v>
      </c>
      <c r="F638" t="s">
        <v>1506</v>
      </c>
      <c r="G638">
        <v>4.08</v>
      </c>
      <c r="H638">
        <v>11506</v>
      </c>
      <c r="I638">
        <v>7598</v>
      </c>
      <c r="J638">
        <v>7.5</v>
      </c>
      <c r="K638" t="s">
        <v>1512</v>
      </c>
      <c r="L638">
        <v>0.42</v>
      </c>
      <c r="M638" t="s">
        <v>1516</v>
      </c>
      <c r="N638" s="13">
        <v>1663</v>
      </c>
      <c r="O638">
        <v>30</v>
      </c>
      <c r="P638" s="11">
        <f>Agridata[[#This Row],[Storage_Loss_%]]/100</f>
        <v>0.33960000000000001</v>
      </c>
      <c r="Q638" s="7">
        <v>33.96</v>
      </c>
      <c r="R638" s="13">
        <v>61994</v>
      </c>
      <c r="S638">
        <v>320</v>
      </c>
      <c r="T638" t="s">
        <v>1520</v>
      </c>
      <c r="U638" t="s">
        <v>1522</v>
      </c>
      <c r="V638" s="13">
        <v>2343390</v>
      </c>
      <c r="W638" s="7">
        <f>(Agridata[[#This Row],[Profit_After_Storage_Loss]]/Agridata[[#This Row],[Total_Revenue]])*100</f>
        <v>64.337950032094668</v>
      </c>
      <c r="X638">
        <f>(1-Agridata[[#This Row],[Transport_Cost_NGN]]/(Agridata[[#This Row],[Input_Cost_NGN]]+Agridata[[#This Row],[Final_Profit_NGN]]))*100</f>
        <v>99.930863429706022</v>
      </c>
      <c r="Y638" s="13">
        <f>Agridata[[#This Row],[Final_Profit_NGN]]*Agridata[[#This Row],[Storage_Loss_%]]</f>
        <v>79581524.400000006</v>
      </c>
      <c r="Z638" s="13">
        <f>Agridata[[#This Row],[Final_Profit_NGN]] * (1-Agridata[[#This Row],[Storage_Loss_%]]/100)</f>
        <v>1547574.7560000001</v>
      </c>
      <c r="AA638" s="13">
        <f>Agridata[[#This Row],[Final_Profit_NGN]]+Agridata[[#This Row],[Input_Cost_NGN]]</f>
        <v>2405384</v>
      </c>
    </row>
    <row r="639" spans="1:27" x14ac:dyDescent="0.35">
      <c r="A639" t="s">
        <v>535</v>
      </c>
      <c r="B639" t="s">
        <v>1472</v>
      </c>
      <c r="C639" t="s">
        <v>1488</v>
      </c>
      <c r="D639">
        <v>2025</v>
      </c>
      <c r="E639" t="s">
        <v>1501</v>
      </c>
      <c r="F639" t="s">
        <v>1503</v>
      </c>
      <c r="G639">
        <v>0.2</v>
      </c>
      <c r="H639">
        <v>1793</v>
      </c>
      <c r="I639">
        <v>1139</v>
      </c>
      <c r="J639">
        <v>18.2</v>
      </c>
      <c r="K639" t="s">
        <v>1512</v>
      </c>
      <c r="L639">
        <v>1.88</v>
      </c>
      <c r="M639" t="s">
        <v>1516</v>
      </c>
      <c r="N639" s="13">
        <v>4402</v>
      </c>
      <c r="O639">
        <v>30</v>
      </c>
      <c r="P639" s="11">
        <f>Agridata[[#This Row],[Storage_Loss_%]]/100</f>
        <v>0.3644</v>
      </c>
      <c r="Q639" s="7">
        <v>36.44</v>
      </c>
      <c r="R639" s="13">
        <v>3410</v>
      </c>
      <c r="S639">
        <v>342</v>
      </c>
      <c r="T639" t="s">
        <v>1521</v>
      </c>
      <c r="U639" t="s">
        <v>1522</v>
      </c>
      <c r="V639" s="13">
        <v>377831</v>
      </c>
      <c r="W639" s="7">
        <f>(Agridata[[#This Row],[Profit_After_Storage_Loss]]/Agridata[[#This Row],[Total_Revenue]])*100</f>
        <v>62.991489267943365</v>
      </c>
      <c r="X639">
        <f>(1-Agridata[[#This Row],[Transport_Cost_NGN]]/(Agridata[[#This Row],[Input_Cost_NGN]]+Agridata[[#This Row],[Final_Profit_NGN]]))*100</f>
        <v>98.845349791863939</v>
      </c>
      <c r="Y639" s="13">
        <f>Agridata[[#This Row],[Final_Profit_NGN]]*Agridata[[#This Row],[Storage_Loss_%]]</f>
        <v>13768161.639999999</v>
      </c>
      <c r="Z639" s="13">
        <f>Agridata[[#This Row],[Final_Profit_NGN]] * (1-Agridata[[#This Row],[Storage_Loss_%]]/100)</f>
        <v>240149.38359999997</v>
      </c>
      <c r="AA639" s="13">
        <f>Agridata[[#This Row],[Final_Profit_NGN]]+Agridata[[#This Row],[Input_Cost_NGN]]</f>
        <v>381241</v>
      </c>
    </row>
    <row r="640" spans="1:27" x14ac:dyDescent="0.35">
      <c r="A640" t="s">
        <v>536</v>
      </c>
      <c r="B640" t="s">
        <v>1470</v>
      </c>
      <c r="C640" t="s">
        <v>1499</v>
      </c>
      <c r="D640">
        <v>2024</v>
      </c>
      <c r="E640" t="s">
        <v>1502</v>
      </c>
      <c r="F640" t="s">
        <v>1509</v>
      </c>
      <c r="G640">
        <v>2.1800000000000002</v>
      </c>
      <c r="H640">
        <v>16657</v>
      </c>
      <c r="I640">
        <v>13702</v>
      </c>
      <c r="J640">
        <v>22.2</v>
      </c>
      <c r="K640" t="s">
        <v>1511</v>
      </c>
      <c r="L640">
        <v>1.43</v>
      </c>
      <c r="M640" t="s">
        <v>1516</v>
      </c>
      <c r="N640" s="13">
        <v>3604</v>
      </c>
      <c r="O640">
        <v>1</v>
      </c>
      <c r="P640" s="11">
        <f>Agridata[[#This Row],[Storage_Loss_%]]/100</f>
        <v>0.17739999999999997</v>
      </c>
      <c r="Q640" s="7">
        <v>17.739999999999998</v>
      </c>
      <c r="R640" s="13">
        <v>73656</v>
      </c>
      <c r="S640">
        <v>312</v>
      </c>
      <c r="T640" t="s">
        <v>1520</v>
      </c>
      <c r="U640" t="s">
        <v>1523</v>
      </c>
      <c r="V640" s="13">
        <v>4155014</v>
      </c>
      <c r="W640" s="7">
        <f>(Agridata[[#This Row],[Profit_After_Storage_Loss]]/Agridata[[#This Row],[Total_Revenue]])*100</f>
        <v>80.827175362466221</v>
      </c>
      <c r="X640">
        <f>(1-Agridata[[#This Row],[Transport_Cost_NGN]]/(Agridata[[#This Row],[Input_Cost_NGN]]+Agridata[[#This Row],[Final_Profit_NGN]]))*100</f>
        <v>99.914772256998063</v>
      </c>
      <c r="Y640" s="13">
        <f>Agridata[[#This Row],[Final_Profit_NGN]]*Agridata[[#This Row],[Storage_Loss_%]]</f>
        <v>73709948.359999999</v>
      </c>
      <c r="Z640" s="13">
        <f>Agridata[[#This Row],[Final_Profit_NGN]] * (1-Agridata[[#This Row],[Storage_Loss_%]]/100)</f>
        <v>3417914.5164000001</v>
      </c>
      <c r="AA640" s="13">
        <f>Agridata[[#This Row],[Final_Profit_NGN]]+Agridata[[#This Row],[Input_Cost_NGN]]</f>
        <v>4228670</v>
      </c>
    </row>
    <row r="641" spans="1:27" x14ac:dyDescent="0.35">
      <c r="A641" t="s">
        <v>537</v>
      </c>
      <c r="B641" t="s">
        <v>1470</v>
      </c>
      <c r="C641" t="s">
        <v>1475</v>
      </c>
      <c r="D641">
        <v>2022</v>
      </c>
      <c r="E641" t="s">
        <v>1501</v>
      </c>
      <c r="F641" t="s">
        <v>1508</v>
      </c>
      <c r="G641">
        <v>3.3</v>
      </c>
      <c r="H641">
        <v>5511</v>
      </c>
      <c r="I641">
        <v>2204</v>
      </c>
      <c r="J641">
        <v>43.7</v>
      </c>
      <c r="K641" t="s">
        <v>1514</v>
      </c>
      <c r="L641">
        <v>1.66</v>
      </c>
      <c r="M641" t="s">
        <v>1518</v>
      </c>
      <c r="N641" s="13">
        <v>9030</v>
      </c>
      <c r="O641">
        <v>60</v>
      </c>
      <c r="P641" s="11">
        <f>Agridata[[#This Row],[Storage_Loss_%]]/100</f>
        <v>0.6</v>
      </c>
      <c r="Q641" s="7">
        <v>60</v>
      </c>
      <c r="R641" s="13">
        <v>51771</v>
      </c>
      <c r="S641">
        <v>228</v>
      </c>
      <c r="T641" t="s">
        <v>1520</v>
      </c>
      <c r="U641" t="s">
        <v>1523</v>
      </c>
      <c r="V641" s="13">
        <v>436686</v>
      </c>
      <c r="W641" s="7">
        <f>(Agridata[[#This Row],[Profit_After_Storage_Loss]]/Agridata[[#This Row],[Total_Revenue]])*100</f>
        <v>35.760445648235162</v>
      </c>
      <c r="X641">
        <f>(1-Agridata[[#This Row],[Transport_Cost_NGN]]/(Agridata[[#This Row],[Input_Cost_NGN]]+Agridata[[#This Row],[Final_Profit_NGN]]))*100</f>
        <v>98.151321405978422</v>
      </c>
      <c r="Y641" s="13">
        <f>Agridata[[#This Row],[Final_Profit_NGN]]*Agridata[[#This Row],[Storage_Loss_%]]</f>
        <v>26201160</v>
      </c>
      <c r="Z641" s="13">
        <f>Agridata[[#This Row],[Final_Profit_NGN]] * (1-Agridata[[#This Row],[Storage_Loss_%]]/100)</f>
        <v>174674.40000000002</v>
      </c>
      <c r="AA641" s="13">
        <f>Agridata[[#This Row],[Final_Profit_NGN]]+Agridata[[#This Row],[Input_Cost_NGN]]</f>
        <v>488457</v>
      </c>
    </row>
    <row r="642" spans="1:27" x14ac:dyDescent="0.35">
      <c r="A642" t="s">
        <v>538</v>
      </c>
      <c r="B642" t="s">
        <v>1469</v>
      </c>
      <c r="C642" t="s">
        <v>1484</v>
      </c>
      <c r="D642">
        <v>2022</v>
      </c>
      <c r="E642" t="s">
        <v>1502</v>
      </c>
      <c r="F642" t="s">
        <v>1509</v>
      </c>
      <c r="G642">
        <v>2.2200000000000002</v>
      </c>
      <c r="H642">
        <v>21118</v>
      </c>
      <c r="I642">
        <v>16541</v>
      </c>
      <c r="J642">
        <v>1</v>
      </c>
      <c r="K642" t="s">
        <v>1513</v>
      </c>
      <c r="L642">
        <v>1.1599999999999999</v>
      </c>
      <c r="M642" t="s">
        <v>1518</v>
      </c>
      <c r="N642" s="13">
        <v>200</v>
      </c>
      <c r="O642">
        <v>7</v>
      </c>
      <c r="P642" s="11">
        <f>Agridata[[#This Row],[Storage_Loss_%]]/100</f>
        <v>0.2167</v>
      </c>
      <c r="Q642" s="7">
        <v>21.67</v>
      </c>
      <c r="R642" s="13">
        <v>50266</v>
      </c>
      <c r="S642">
        <v>322</v>
      </c>
      <c r="T642" t="s">
        <v>1520</v>
      </c>
      <c r="U642" t="s">
        <v>1522</v>
      </c>
      <c r="V642" s="13">
        <v>5222474</v>
      </c>
      <c r="W642" s="7">
        <f>(Agridata[[#This Row],[Profit_After_Storage_Loss]]/Agridata[[#This Row],[Total_Revenue]])*100</f>
        <v>77.583265706255204</v>
      </c>
      <c r="X642">
        <f>(1-Agridata[[#This Row],[Transport_Cost_NGN]]/(Agridata[[#This Row],[Input_Cost_NGN]]+Agridata[[#This Row],[Final_Profit_NGN]]))*100</f>
        <v>99.996206905707481</v>
      </c>
      <c r="Y642" s="13">
        <f>Agridata[[#This Row],[Final_Profit_NGN]]*Agridata[[#This Row],[Storage_Loss_%]]</f>
        <v>113171011.58000001</v>
      </c>
      <c r="Z642" s="13">
        <f>Agridata[[#This Row],[Final_Profit_NGN]] * (1-Agridata[[#This Row],[Storage_Loss_%]]/100)</f>
        <v>4090763.8842000002</v>
      </c>
      <c r="AA642" s="13">
        <f>Agridata[[#This Row],[Final_Profit_NGN]]+Agridata[[#This Row],[Input_Cost_NGN]]</f>
        <v>5272740</v>
      </c>
    </row>
    <row r="643" spans="1:27" x14ac:dyDescent="0.35">
      <c r="A643" t="s">
        <v>539</v>
      </c>
      <c r="B643" t="s">
        <v>1473</v>
      </c>
      <c r="C643" t="s">
        <v>1484</v>
      </c>
      <c r="D643">
        <v>2024</v>
      </c>
      <c r="E643" t="s">
        <v>1501</v>
      </c>
      <c r="F643" t="s">
        <v>1504</v>
      </c>
      <c r="G643">
        <v>1.08</v>
      </c>
      <c r="H643">
        <v>13555</v>
      </c>
      <c r="I643">
        <v>10429</v>
      </c>
      <c r="J643">
        <v>4.4000000000000004</v>
      </c>
      <c r="K643" t="s">
        <v>1513</v>
      </c>
      <c r="L643">
        <v>0.57999999999999996</v>
      </c>
      <c r="M643" t="s">
        <v>1516</v>
      </c>
      <c r="N643" s="13">
        <v>200</v>
      </c>
      <c r="O643">
        <v>4</v>
      </c>
      <c r="P643" s="11">
        <f>Agridata[[#This Row],[Storage_Loss_%]]/100</f>
        <v>0.2306</v>
      </c>
      <c r="Q643" s="7">
        <v>23.06</v>
      </c>
      <c r="R643" s="13">
        <v>12816</v>
      </c>
      <c r="S643">
        <v>224</v>
      </c>
      <c r="T643" t="s">
        <v>1519</v>
      </c>
      <c r="U643" t="s">
        <v>1522</v>
      </c>
      <c r="V643" s="13">
        <v>2299720</v>
      </c>
      <c r="W643" s="7">
        <f>(Agridata[[#This Row],[Profit_After_Storage_Loss]]/Agridata[[#This Row],[Total_Revenue]])*100</f>
        <v>76.513600999076331</v>
      </c>
      <c r="X643">
        <f>(1-Agridata[[#This Row],[Transport_Cost_NGN]]/(Agridata[[#This Row],[Input_Cost_NGN]]+Agridata[[#This Row],[Final_Profit_NGN]]))*100</f>
        <v>99.991351485987678</v>
      </c>
      <c r="Y643" s="13">
        <f>Agridata[[#This Row],[Final_Profit_NGN]]*Agridata[[#This Row],[Storage_Loss_%]]</f>
        <v>53031543.199999996</v>
      </c>
      <c r="Z643" s="13">
        <f>Agridata[[#This Row],[Final_Profit_NGN]] * (1-Agridata[[#This Row],[Storage_Loss_%]]/100)</f>
        <v>1769404.568</v>
      </c>
      <c r="AA643" s="13">
        <f>Agridata[[#This Row],[Final_Profit_NGN]]+Agridata[[#This Row],[Input_Cost_NGN]]</f>
        <v>2312536</v>
      </c>
    </row>
    <row r="644" spans="1:27" x14ac:dyDescent="0.35">
      <c r="A644" t="s">
        <v>540</v>
      </c>
      <c r="B644" t="s">
        <v>1473</v>
      </c>
      <c r="C644" t="s">
        <v>1494</v>
      </c>
      <c r="D644">
        <v>2024</v>
      </c>
      <c r="E644" t="s">
        <v>1501</v>
      </c>
      <c r="F644" t="s">
        <v>1508</v>
      </c>
      <c r="G644">
        <v>5.89</v>
      </c>
      <c r="H644">
        <v>9882</v>
      </c>
      <c r="I644">
        <v>7770</v>
      </c>
      <c r="J644">
        <v>7.5</v>
      </c>
      <c r="K644" t="s">
        <v>1513</v>
      </c>
      <c r="L644">
        <v>1.38</v>
      </c>
      <c r="M644" t="s">
        <v>1516</v>
      </c>
      <c r="N644" s="13">
        <v>297</v>
      </c>
      <c r="O644">
        <v>14</v>
      </c>
      <c r="P644" s="11">
        <f>Agridata[[#This Row],[Storage_Loss_%]]/100</f>
        <v>0.2137</v>
      </c>
      <c r="Q644" s="7">
        <v>21.37</v>
      </c>
      <c r="R644" s="13">
        <v>47583</v>
      </c>
      <c r="S644">
        <v>227</v>
      </c>
      <c r="T644" t="s">
        <v>1521</v>
      </c>
      <c r="U644" t="s">
        <v>1523</v>
      </c>
      <c r="V644" s="13">
        <v>1698273</v>
      </c>
      <c r="W644" s="7">
        <f>(Agridata[[#This Row],[Profit_After_Storage_Loss]]/Agridata[[#This Row],[Total_Revenue]])*100</f>
        <v>76.486953099224678</v>
      </c>
      <c r="X644">
        <f>(1-Agridata[[#This Row],[Transport_Cost_NGN]]/(Agridata[[#This Row],[Input_Cost_NGN]]+Agridata[[#This Row],[Final_Profit_NGN]]))*100</f>
        <v>99.982988287693829</v>
      </c>
      <c r="Y644" s="13">
        <f>Agridata[[#This Row],[Final_Profit_NGN]]*Agridata[[#This Row],[Storage_Loss_%]]</f>
        <v>36292094.010000005</v>
      </c>
      <c r="Z644" s="13">
        <f>Agridata[[#This Row],[Final_Profit_NGN]] * (1-Agridata[[#This Row],[Storage_Loss_%]]/100)</f>
        <v>1335352.0599</v>
      </c>
      <c r="AA644" s="13">
        <f>Agridata[[#This Row],[Final_Profit_NGN]]+Agridata[[#This Row],[Input_Cost_NGN]]</f>
        <v>1745856</v>
      </c>
    </row>
    <row r="645" spans="1:27" x14ac:dyDescent="0.35">
      <c r="A645" t="s">
        <v>541</v>
      </c>
      <c r="B645" t="s">
        <v>1471</v>
      </c>
      <c r="C645" t="s">
        <v>1483</v>
      </c>
      <c r="D645">
        <v>2023</v>
      </c>
      <c r="E645" t="s">
        <v>1501</v>
      </c>
      <c r="F645" t="s">
        <v>1504</v>
      </c>
      <c r="G645">
        <v>1.17</v>
      </c>
      <c r="H645">
        <v>6597</v>
      </c>
      <c r="I645">
        <v>5121</v>
      </c>
      <c r="J645">
        <v>34.1</v>
      </c>
      <c r="K645" t="s">
        <v>1512</v>
      </c>
      <c r="L645">
        <v>1.6</v>
      </c>
      <c r="M645" t="s">
        <v>1518</v>
      </c>
      <c r="N645" s="13">
        <v>6170</v>
      </c>
      <c r="O645">
        <v>3</v>
      </c>
      <c r="P645" s="11">
        <f>Agridata[[#This Row],[Storage_Loss_%]]/100</f>
        <v>0.22370000000000001</v>
      </c>
      <c r="Q645" s="7">
        <v>22.37</v>
      </c>
      <c r="R645" s="13">
        <v>16847</v>
      </c>
      <c r="S645">
        <v>206</v>
      </c>
      <c r="T645" t="s">
        <v>1519</v>
      </c>
      <c r="U645" t="s">
        <v>1522</v>
      </c>
      <c r="V645" s="13">
        <v>1021360</v>
      </c>
      <c r="W645" s="7">
        <f>(Agridata[[#This Row],[Profit_After_Storage_Loss]]/Agridata[[#This Row],[Total_Revenue]])*100</f>
        <v>76.37029686758035</v>
      </c>
      <c r="X645">
        <f>(1-Agridata[[#This Row],[Transport_Cost_NGN]]/(Agridata[[#This Row],[Input_Cost_NGN]]+Agridata[[#This Row],[Final_Profit_NGN]]))*100</f>
        <v>99.405706183834241</v>
      </c>
      <c r="Y645" s="13">
        <f>Agridata[[#This Row],[Final_Profit_NGN]]*Agridata[[#This Row],[Storage_Loss_%]]</f>
        <v>22847823.199999999</v>
      </c>
      <c r="Z645" s="13">
        <f>Agridata[[#This Row],[Final_Profit_NGN]] * (1-Agridata[[#This Row],[Storage_Loss_%]]/100)</f>
        <v>792881.76800000004</v>
      </c>
      <c r="AA645" s="13">
        <f>Agridata[[#This Row],[Final_Profit_NGN]]+Agridata[[#This Row],[Input_Cost_NGN]]</f>
        <v>1038207</v>
      </c>
    </row>
    <row r="646" spans="1:27" x14ac:dyDescent="0.35">
      <c r="A646" t="s">
        <v>516</v>
      </c>
      <c r="B646" t="s">
        <v>1471</v>
      </c>
      <c r="C646" t="s">
        <v>1492</v>
      </c>
      <c r="D646">
        <v>2021</v>
      </c>
      <c r="E646" t="s">
        <v>1501</v>
      </c>
      <c r="F646" t="s">
        <v>1508</v>
      </c>
      <c r="G646">
        <v>1.43</v>
      </c>
      <c r="H646">
        <v>1617</v>
      </c>
      <c r="I646">
        <v>1297</v>
      </c>
      <c r="J646">
        <v>3.8</v>
      </c>
      <c r="K646" t="s">
        <v>1513</v>
      </c>
      <c r="L646">
        <v>0.75</v>
      </c>
      <c r="M646" t="s">
        <v>1518</v>
      </c>
      <c r="N646" s="13">
        <v>200</v>
      </c>
      <c r="O646">
        <v>14</v>
      </c>
      <c r="P646" s="11">
        <f>Agridata[[#This Row],[Storage_Loss_%]]/100</f>
        <v>0.1978</v>
      </c>
      <c r="Q646" s="7">
        <v>19.78</v>
      </c>
      <c r="R646" s="13">
        <v>21765</v>
      </c>
      <c r="S646">
        <v>164</v>
      </c>
      <c r="T646" t="s">
        <v>1521</v>
      </c>
      <c r="U646" t="s">
        <v>1523</v>
      </c>
      <c r="V646" s="13">
        <v>188616</v>
      </c>
      <c r="W646" s="7">
        <f>(Agridata[[#This Row],[Profit_After_Storage_Loss]]/Agridata[[#This Row],[Total_Revenue]])*100</f>
        <v>71.920827070885679</v>
      </c>
      <c r="X646">
        <f>(1-Agridata[[#This Row],[Transport_Cost_NGN]]/(Agridata[[#This Row],[Input_Cost_NGN]]+Agridata[[#This Row],[Final_Profit_NGN]]))*100</f>
        <v>99.904934380956462</v>
      </c>
      <c r="Y646" s="13">
        <f>Agridata[[#This Row],[Final_Profit_NGN]]*Agridata[[#This Row],[Storage_Loss_%]]</f>
        <v>3730824.4800000004</v>
      </c>
      <c r="Z646" s="13">
        <f>Agridata[[#This Row],[Final_Profit_NGN]] * (1-Agridata[[#This Row],[Storage_Loss_%]]/100)</f>
        <v>151307.75520000001</v>
      </c>
      <c r="AA646" s="13">
        <f>Agridata[[#This Row],[Final_Profit_NGN]]+Agridata[[#This Row],[Input_Cost_NGN]]</f>
        <v>210381</v>
      </c>
    </row>
    <row r="647" spans="1:27" x14ac:dyDescent="0.35">
      <c r="A647" t="s">
        <v>542</v>
      </c>
      <c r="B647" t="s">
        <v>1471</v>
      </c>
      <c r="C647" t="s">
        <v>1486</v>
      </c>
      <c r="D647">
        <v>2024</v>
      </c>
      <c r="E647" t="s">
        <v>1502</v>
      </c>
      <c r="F647" t="s">
        <v>1506</v>
      </c>
      <c r="G647">
        <v>2.57</v>
      </c>
      <c r="H647">
        <v>8473</v>
      </c>
      <c r="I647">
        <v>6726</v>
      </c>
      <c r="J647">
        <v>7.8</v>
      </c>
      <c r="K647" t="s">
        <v>1513</v>
      </c>
      <c r="L647">
        <v>0.73</v>
      </c>
      <c r="M647" t="s">
        <v>1518</v>
      </c>
      <c r="N647" s="13">
        <v>306</v>
      </c>
      <c r="O647">
        <v>14</v>
      </c>
      <c r="P647" s="11">
        <f>Agridata[[#This Row],[Storage_Loss_%]]/100</f>
        <v>0.20610000000000001</v>
      </c>
      <c r="Q647" s="7">
        <v>20.61</v>
      </c>
      <c r="R647" s="13">
        <v>43553</v>
      </c>
      <c r="S647">
        <v>363</v>
      </c>
      <c r="T647" t="s">
        <v>1520</v>
      </c>
      <c r="U647" t="s">
        <v>1523</v>
      </c>
      <c r="V647" s="13">
        <v>2373264</v>
      </c>
      <c r="W647" s="7">
        <f>(Agridata[[#This Row],[Profit_After_Storage_Loss]]/Agridata[[#This Row],[Total_Revenue]])*100</f>
        <v>77.959327892844186</v>
      </c>
      <c r="X647">
        <f>(1-Agridata[[#This Row],[Transport_Cost_NGN]]/(Agridata[[#This Row],[Input_Cost_NGN]]+Agridata[[#This Row],[Final_Profit_NGN]]))*100</f>
        <v>99.987338718653504</v>
      </c>
      <c r="Y647" s="13">
        <f>Agridata[[#This Row],[Final_Profit_NGN]]*Agridata[[#This Row],[Storage_Loss_%]]</f>
        <v>48912971.039999999</v>
      </c>
      <c r="Z647" s="13">
        <f>Agridata[[#This Row],[Final_Profit_NGN]] * (1-Agridata[[#This Row],[Storage_Loss_%]]/100)</f>
        <v>1884134.2896</v>
      </c>
      <c r="AA647" s="13">
        <f>Agridata[[#This Row],[Final_Profit_NGN]]+Agridata[[#This Row],[Input_Cost_NGN]]</f>
        <v>2416817</v>
      </c>
    </row>
    <row r="648" spans="1:27" x14ac:dyDescent="0.35">
      <c r="A648" t="s">
        <v>543</v>
      </c>
      <c r="B648" t="s">
        <v>1473</v>
      </c>
      <c r="C648" t="s">
        <v>1494</v>
      </c>
      <c r="D648">
        <v>2025</v>
      </c>
      <c r="E648" t="s">
        <v>1501</v>
      </c>
      <c r="F648" t="s">
        <v>1504</v>
      </c>
      <c r="G648">
        <v>2.46</v>
      </c>
      <c r="H648">
        <v>19413</v>
      </c>
      <c r="I648">
        <v>15629</v>
      </c>
      <c r="J648">
        <v>3.5</v>
      </c>
      <c r="K648" t="s">
        <v>1513</v>
      </c>
      <c r="L648">
        <v>0.26</v>
      </c>
      <c r="M648" t="s">
        <v>1518</v>
      </c>
      <c r="N648" s="13">
        <v>200</v>
      </c>
      <c r="O648">
        <v>3</v>
      </c>
      <c r="P648" s="11">
        <f>Agridata[[#This Row],[Storage_Loss_%]]/100</f>
        <v>0.19489999999999999</v>
      </c>
      <c r="Q648" s="7">
        <v>19.489999999999998</v>
      </c>
      <c r="R648" s="13">
        <v>34342</v>
      </c>
      <c r="S648">
        <v>240</v>
      </c>
      <c r="T648" t="s">
        <v>1521</v>
      </c>
      <c r="U648" t="s">
        <v>1523</v>
      </c>
      <c r="V648" s="13">
        <v>3678909</v>
      </c>
      <c r="W648" s="7">
        <f>(Agridata[[#This Row],[Profit_After_Storage_Loss]]/Agridata[[#This Row],[Total_Revenue]])*100</f>
        <v>79.765403305620879</v>
      </c>
      <c r="X648">
        <f>(1-Agridata[[#This Row],[Transport_Cost_NGN]]/(Agridata[[#This Row],[Input_Cost_NGN]]+Agridata[[#This Row],[Final_Profit_NGN]]))*100</f>
        <v>99.994613884167805</v>
      </c>
      <c r="Y648" s="13">
        <f>Agridata[[#This Row],[Final_Profit_NGN]]*Agridata[[#This Row],[Storage_Loss_%]]</f>
        <v>71701936.409999996</v>
      </c>
      <c r="Z648" s="13">
        <f>Agridata[[#This Row],[Final_Profit_NGN]] * (1-Agridata[[#This Row],[Storage_Loss_%]]/100)</f>
        <v>2961889.6359000001</v>
      </c>
      <c r="AA648" s="13">
        <f>Agridata[[#This Row],[Final_Profit_NGN]]+Agridata[[#This Row],[Input_Cost_NGN]]</f>
        <v>3713251</v>
      </c>
    </row>
    <row r="649" spans="1:27" x14ac:dyDescent="0.35">
      <c r="A649" t="s">
        <v>544</v>
      </c>
      <c r="B649" t="s">
        <v>1471</v>
      </c>
      <c r="C649" t="s">
        <v>1492</v>
      </c>
      <c r="D649">
        <v>2023</v>
      </c>
      <c r="E649" t="s">
        <v>1502</v>
      </c>
      <c r="F649" t="s">
        <v>1509</v>
      </c>
      <c r="G649">
        <v>2.2200000000000002</v>
      </c>
      <c r="H649">
        <v>37212</v>
      </c>
      <c r="I649">
        <v>29449</v>
      </c>
      <c r="J649">
        <v>56.5</v>
      </c>
      <c r="K649" t="s">
        <v>1512</v>
      </c>
      <c r="L649">
        <v>2.02</v>
      </c>
      <c r="M649" t="s">
        <v>1517</v>
      </c>
      <c r="N649" s="13">
        <v>13670</v>
      </c>
      <c r="O649">
        <v>4</v>
      </c>
      <c r="P649" s="11">
        <f>Agridata[[#This Row],[Storage_Loss_%]]/100</f>
        <v>0.20860000000000001</v>
      </c>
      <c r="Q649" s="7">
        <v>20.86</v>
      </c>
      <c r="R649" s="13">
        <v>72649</v>
      </c>
      <c r="S649">
        <v>276</v>
      </c>
      <c r="T649" t="s">
        <v>1519</v>
      </c>
      <c r="U649" t="s">
        <v>1522</v>
      </c>
      <c r="V649" s="13">
        <v>7960326</v>
      </c>
      <c r="W649" s="7">
        <f>(Agridata[[#This Row],[Profit_After_Storage_Loss]]/Agridata[[#This Row],[Total_Revenue]])*100</f>
        <v>78.424269917434074</v>
      </c>
      <c r="X649">
        <f>(1-Agridata[[#This Row],[Transport_Cost_NGN]]/(Agridata[[#This Row],[Input_Cost_NGN]]+Agridata[[#This Row],[Final_Profit_NGN]]))*100</f>
        <v>99.829826434166662</v>
      </c>
      <c r="Y649" s="13">
        <f>Agridata[[#This Row],[Final_Profit_NGN]]*Agridata[[#This Row],[Storage_Loss_%]]</f>
        <v>166052400.35999998</v>
      </c>
      <c r="Z649" s="13">
        <f>Agridata[[#This Row],[Final_Profit_NGN]] * (1-Agridata[[#This Row],[Storage_Loss_%]]/100)</f>
        <v>6299801.9963999996</v>
      </c>
      <c r="AA649" s="13">
        <f>Agridata[[#This Row],[Final_Profit_NGN]]+Agridata[[#This Row],[Input_Cost_NGN]]</f>
        <v>8032975</v>
      </c>
    </row>
    <row r="650" spans="1:27" x14ac:dyDescent="0.35">
      <c r="A650" t="s">
        <v>76</v>
      </c>
      <c r="B650" t="s">
        <v>1470</v>
      </c>
      <c r="C650" t="s">
        <v>1475</v>
      </c>
      <c r="D650">
        <v>2025</v>
      </c>
      <c r="E650" t="s">
        <v>1501</v>
      </c>
      <c r="F650" t="s">
        <v>1506</v>
      </c>
      <c r="G650">
        <v>0.25</v>
      </c>
      <c r="H650">
        <v>1028</v>
      </c>
      <c r="I650">
        <v>673</v>
      </c>
      <c r="J650">
        <v>12.6</v>
      </c>
      <c r="K650" t="s">
        <v>1514</v>
      </c>
      <c r="L650">
        <v>1.73</v>
      </c>
      <c r="M650" t="s">
        <v>1516</v>
      </c>
      <c r="N650" s="13">
        <v>2409</v>
      </c>
      <c r="O650">
        <v>30</v>
      </c>
      <c r="P650" s="11">
        <f>Agridata[[#This Row],[Storage_Loss_%]]/100</f>
        <v>0.3453</v>
      </c>
      <c r="Q650" s="7">
        <v>34.53</v>
      </c>
      <c r="R650" s="13">
        <v>4076</v>
      </c>
      <c r="S650">
        <v>358</v>
      </c>
      <c r="T650" t="s">
        <v>1520</v>
      </c>
      <c r="U650" t="s">
        <v>1522</v>
      </c>
      <c r="V650" s="13">
        <v>232040</v>
      </c>
      <c r="W650" s="7">
        <f>(Agridata[[#This Row],[Profit_After_Storage_Loss]]/Agridata[[#This Row],[Total_Revenue]])*100</f>
        <v>64.339810940385249</v>
      </c>
      <c r="X650">
        <f>(1-Agridata[[#This Row],[Transport_Cost_NGN]]/(Agridata[[#This Row],[Input_Cost_NGN]]+Agridata[[#This Row],[Final_Profit_NGN]]))*100</f>
        <v>98.979738772467769</v>
      </c>
      <c r="Y650" s="13">
        <f>Agridata[[#This Row],[Final_Profit_NGN]]*Agridata[[#This Row],[Storage_Loss_%]]</f>
        <v>8012341.2000000002</v>
      </c>
      <c r="Z650" s="13">
        <f>Agridata[[#This Row],[Final_Profit_NGN]] * (1-Agridata[[#This Row],[Storage_Loss_%]]/100)</f>
        <v>151916.58800000002</v>
      </c>
      <c r="AA650" s="13">
        <f>Agridata[[#This Row],[Final_Profit_NGN]]+Agridata[[#This Row],[Input_Cost_NGN]]</f>
        <v>236116</v>
      </c>
    </row>
    <row r="651" spans="1:27" x14ac:dyDescent="0.35">
      <c r="A651" t="s">
        <v>545</v>
      </c>
      <c r="B651" t="s">
        <v>1472</v>
      </c>
      <c r="C651" t="s">
        <v>1487</v>
      </c>
      <c r="D651">
        <v>2022</v>
      </c>
      <c r="E651" t="s">
        <v>1502</v>
      </c>
      <c r="F651" t="s">
        <v>1506</v>
      </c>
      <c r="G651">
        <v>7.16</v>
      </c>
      <c r="H651">
        <v>11276</v>
      </c>
      <c r="I651">
        <v>4510</v>
      </c>
      <c r="J651">
        <v>21.2</v>
      </c>
      <c r="K651" t="s">
        <v>1512</v>
      </c>
      <c r="L651">
        <v>0.95</v>
      </c>
      <c r="M651" t="s">
        <v>1517</v>
      </c>
      <c r="N651" s="13">
        <v>4652</v>
      </c>
      <c r="O651">
        <v>60</v>
      </c>
      <c r="P651" s="11">
        <f>Agridata[[#This Row],[Storage_Loss_%]]/100</f>
        <v>0.6</v>
      </c>
      <c r="Q651" s="7">
        <v>60</v>
      </c>
      <c r="R651" s="13">
        <v>100729</v>
      </c>
      <c r="S651">
        <v>309</v>
      </c>
      <c r="T651" t="s">
        <v>1520</v>
      </c>
      <c r="U651" t="s">
        <v>1523</v>
      </c>
      <c r="V651" s="13">
        <v>1274274</v>
      </c>
      <c r="W651" s="7">
        <f>(Agridata[[#This Row],[Profit_After_Storage_Loss]]/Agridata[[#This Row],[Total_Revenue]])*100</f>
        <v>37.069708211545723</v>
      </c>
      <c r="X651">
        <f>(1-Agridata[[#This Row],[Transport_Cost_NGN]]/(Agridata[[#This Row],[Input_Cost_NGN]]+Agridata[[#This Row],[Final_Profit_NGN]]))*100</f>
        <v>99.661673465439719</v>
      </c>
      <c r="Y651" s="13">
        <f>Agridata[[#This Row],[Final_Profit_NGN]]*Agridata[[#This Row],[Storage_Loss_%]]</f>
        <v>76456440</v>
      </c>
      <c r="Z651" s="13">
        <f>Agridata[[#This Row],[Final_Profit_NGN]] * (1-Agridata[[#This Row],[Storage_Loss_%]]/100)</f>
        <v>509709.60000000003</v>
      </c>
      <c r="AA651" s="13">
        <f>Agridata[[#This Row],[Final_Profit_NGN]]+Agridata[[#This Row],[Input_Cost_NGN]]</f>
        <v>1375003</v>
      </c>
    </row>
    <row r="652" spans="1:27" x14ac:dyDescent="0.35">
      <c r="A652" t="s">
        <v>329</v>
      </c>
      <c r="B652" t="s">
        <v>1472</v>
      </c>
      <c r="C652" t="s">
        <v>1478</v>
      </c>
      <c r="D652">
        <v>2023</v>
      </c>
      <c r="E652" t="s">
        <v>1502</v>
      </c>
      <c r="F652" t="s">
        <v>1503</v>
      </c>
      <c r="G652">
        <v>2.41</v>
      </c>
      <c r="H652">
        <v>23900</v>
      </c>
      <c r="I652">
        <v>20286</v>
      </c>
      <c r="J652">
        <v>7.4</v>
      </c>
      <c r="K652" t="s">
        <v>1512</v>
      </c>
      <c r="L652">
        <v>1.63</v>
      </c>
      <c r="M652" t="s">
        <v>1516</v>
      </c>
      <c r="N652" s="13">
        <v>1994</v>
      </c>
      <c r="O652">
        <v>7</v>
      </c>
      <c r="P652" s="11">
        <f>Agridata[[#This Row],[Storage_Loss_%]]/100</f>
        <v>0.1512</v>
      </c>
      <c r="Q652" s="7">
        <v>15.12</v>
      </c>
      <c r="R652" s="13">
        <v>40364</v>
      </c>
      <c r="S652">
        <v>286</v>
      </c>
      <c r="T652" t="s">
        <v>1521</v>
      </c>
      <c r="U652" t="s">
        <v>1523</v>
      </c>
      <c r="V652" s="13">
        <v>5701421</v>
      </c>
      <c r="W652" s="7">
        <f>(Agridata[[#This Row],[Profit_After_Storage_Loss]]/Agridata[[#This Row],[Total_Revenue]])*100</f>
        <v>84.283304665709352</v>
      </c>
      <c r="X652">
        <f>(1-Agridata[[#This Row],[Transport_Cost_NGN]]/(Agridata[[#This Row],[Input_Cost_NGN]]+Agridata[[#This Row],[Final_Profit_NGN]]))*100</f>
        <v>99.965272123564361</v>
      </c>
      <c r="Y652" s="13">
        <f>Agridata[[#This Row],[Final_Profit_NGN]]*Agridata[[#This Row],[Storage_Loss_%]]</f>
        <v>86205485.519999996</v>
      </c>
      <c r="Z652" s="13">
        <f>Agridata[[#This Row],[Final_Profit_NGN]] * (1-Agridata[[#This Row],[Storage_Loss_%]]/100)</f>
        <v>4839366.1447999999</v>
      </c>
      <c r="AA652" s="13">
        <f>Agridata[[#This Row],[Final_Profit_NGN]]+Agridata[[#This Row],[Input_Cost_NGN]]</f>
        <v>5741785</v>
      </c>
    </row>
    <row r="653" spans="1:27" x14ac:dyDescent="0.35">
      <c r="A653" t="s">
        <v>546</v>
      </c>
      <c r="B653" t="s">
        <v>1472</v>
      </c>
      <c r="C653" t="s">
        <v>1487</v>
      </c>
      <c r="D653">
        <v>2021</v>
      </c>
      <c r="E653" t="s">
        <v>1501</v>
      </c>
      <c r="F653" t="s">
        <v>1503</v>
      </c>
      <c r="G653">
        <v>2.0099999999999998</v>
      </c>
      <c r="H653">
        <v>14391</v>
      </c>
      <c r="I653">
        <v>8830</v>
      </c>
      <c r="J653">
        <v>11.4</v>
      </c>
      <c r="K653" t="s">
        <v>1512</v>
      </c>
      <c r="L653">
        <v>1.0900000000000001</v>
      </c>
      <c r="M653" t="s">
        <v>1516</v>
      </c>
      <c r="N653" s="13">
        <v>3291</v>
      </c>
      <c r="O653">
        <v>30</v>
      </c>
      <c r="P653" s="11">
        <f>Agridata[[#This Row],[Storage_Loss_%]]/100</f>
        <v>0.38640000000000002</v>
      </c>
      <c r="Q653" s="7">
        <v>38.64</v>
      </c>
      <c r="R653" s="13">
        <v>34186</v>
      </c>
      <c r="S653">
        <v>255</v>
      </c>
      <c r="T653" t="s">
        <v>1520</v>
      </c>
      <c r="U653" t="s">
        <v>1522</v>
      </c>
      <c r="V653" s="13">
        <v>2191657</v>
      </c>
      <c r="W653" s="7">
        <f>(Agridata[[#This Row],[Profit_After_Storage_Loss]]/Agridata[[#This Row],[Total_Revenue]])*100</f>
        <v>60.417591680994562</v>
      </c>
      <c r="X653">
        <f>(1-Agridata[[#This Row],[Transport_Cost_NGN]]/(Agridata[[#This Row],[Input_Cost_NGN]]+Agridata[[#This Row],[Final_Profit_NGN]]))*100</f>
        <v>99.852145906067946</v>
      </c>
      <c r="Y653" s="13">
        <f>Agridata[[#This Row],[Final_Profit_NGN]]*Agridata[[#This Row],[Storage_Loss_%]]</f>
        <v>84685626.480000004</v>
      </c>
      <c r="Z653" s="13">
        <f>Agridata[[#This Row],[Final_Profit_NGN]] * (1-Agridata[[#This Row],[Storage_Loss_%]]/100)</f>
        <v>1344800.7351999998</v>
      </c>
      <c r="AA653" s="13">
        <f>Agridata[[#This Row],[Final_Profit_NGN]]+Agridata[[#This Row],[Input_Cost_NGN]]</f>
        <v>2225843</v>
      </c>
    </row>
    <row r="654" spans="1:27" x14ac:dyDescent="0.35">
      <c r="A654" t="s">
        <v>547</v>
      </c>
      <c r="B654" t="s">
        <v>1471</v>
      </c>
      <c r="C654" t="s">
        <v>1483</v>
      </c>
      <c r="D654">
        <v>2024</v>
      </c>
      <c r="E654" t="s">
        <v>1501</v>
      </c>
      <c r="F654" t="s">
        <v>1504</v>
      </c>
      <c r="G654">
        <v>4.3099999999999996</v>
      </c>
      <c r="H654">
        <v>34406</v>
      </c>
      <c r="I654">
        <v>26613</v>
      </c>
      <c r="J654">
        <v>29.5</v>
      </c>
      <c r="K654" t="s">
        <v>1513</v>
      </c>
      <c r="L654">
        <v>1.4</v>
      </c>
      <c r="M654" t="s">
        <v>1516</v>
      </c>
      <c r="N654" s="13">
        <v>934</v>
      </c>
      <c r="O654">
        <v>4</v>
      </c>
      <c r="P654" s="11">
        <f>Agridata[[#This Row],[Storage_Loss_%]]/100</f>
        <v>0.22649999999999998</v>
      </c>
      <c r="Q654" s="7">
        <v>22.65</v>
      </c>
      <c r="R654" s="13">
        <v>83577</v>
      </c>
      <c r="S654">
        <v>245</v>
      </c>
      <c r="T654" t="s">
        <v>1521</v>
      </c>
      <c r="U654" t="s">
        <v>1522</v>
      </c>
      <c r="V654" s="13">
        <v>6370473</v>
      </c>
      <c r="W654" s="7">
        <f>(Agridata[[#This Row],[Profit_After_Storage_Loss]]/Agridata[[#This Row],[Total_Revenue]])*100</f>
        <v>76.348352824970362</v>
      </c>
      <c r="X654">
        <f>(1-Agridata[[#This Row],[Transport_Cost_NGN]]/(Agridata[[#This Row],[Input_Cost_NGN]]+Agridata[[#This Row],[Final_Profit_NGN]]))*100</f>
        <v>99.98552846662173</v>
      </c>
      <c r="Y654" s="13">
        <f>Agridata[[#This Row],[Final_Profit_NGN]]*Agridata[[#This Row],[Storage_Loss_%]]</f>
        <v>144291213.44999999</v>
      </c>
      <c r="Z654" s="13">
        <f>Agridata[[#This Row],[Final_Profit_NGN]] * (1-Agridata[[#This Row],[Storage_Loss_%]]/100)</f>
        <v>4927560.8655000003</v>
      </c>
      <c r="AA654" s="13">
        <f>Agridata[[#This Row],[Final_Profit_NGN]]+Agridata[[#This Row],[Input_Cost_NGN]]</f>
        <v>6454050</v>
      </c>
    </row>
    <row r="655" spans="1:27" x14ac:dyDescent="0.35">
      <c r="A655" t="s">
        <v>548</v>
      </c>
      <c r="B655" t="s">
        <v>1473</v>
      </c>
      <c r="C655" t="s">
        <v>1493</v>
      </c>
      <c r="D655">
        <v>2025</v>
      </c>
      <c r="E655" t="s">
        <v>1501</v>
      </c>
      <c r="F655" t="s">
        <v>1510</v>
      </c>
      <c r="G655">
        <v>0.87</v>
      </c>
      <c r="H655">
        <v>12633</v>
      </c>
      <c r="I655">
        <v>8357</v>
      </c>
      <c r="J655">
        <v>35.6</v>
      </c>
      <c r="K655" t="s">
        <v>1512</v>
      </c>
      <c r="L655">
        <v>1.78</v>
      </c>
      <c r="M655" t="s">
        <v>1516</v>
      </c>
      <c r="N655" s="13">
        <v>8702</v>
      </c>
      <c r="O655">
        <v>5</v>
      </c>
      <c r="P655" s="11">
        <f>Agridata[[#This Row],[Storage_Loss_%]]/100</f>
        <v>0.33840000000000003</v>
      </c>
      <c r="Q655" s="7">
        <v>33.840000000000003</v>
      </c>
      <c r="R655" s="13">
        <v>25434</v>
      </c>
      <c r="S655">
        <v>453</v>
      </c>
      <c r="T655" t="s">
        <v>1520</v>
      </c>
      <c r="U655" t="s">
        <v>1522</v>
      </c>
      <c r="V655" s="13">
        <v>3713728</v>
      </c>
      <c r="W655" s="7">
        <f>(Agridata[[#This Row],[Profit_After_Storage_Loss]]/Agridata[[#This Row],[Total_Revenue]])*100</f>
        <v>65.709975786018362</v>
      </c>
      <c r="X655">
        <f>(1-Agridata[[#This Row],[Transport_Cost_NGN]]/(Agridata[[#This Row],[Input_Cost_NGN]]+Agridata[[#This Row],[Final_Profit_NGN]]))*100</f>
        <v>99.767274057663187</v>
      </c>
      <c r="Y655" s="13">
        <f>Agridata[[#This Row],[Final_Profit_NGN]]*Agridata[[#This Row],[Storage_Loss_%]]</f>
        <v>125672555.52000001</v>
      </c>
      <c r="Z655" s="13">
        <f>Agridata[[#This Row],[Final_Profit_NGN]] * (1-Agridata[[#This Row],[Storage_Loss_%]]/100)</f>
        <v>2457002.4447999997</v>
      </c>
      <c r="AA655" s="13">
        <f>Agridata[[#This Row],[Final_Profit_NGN]]+Agridata[[#This Row],[Input_Cost_NGN]]</f>
        <v>3739162</v>
      </c>
    </row>
    <row r="656" spans="1:27" x14ac:dyDescent="0.35">
      <c r="A656" t="s">
        <v>549</v>
      </c>
      <c r="B656" t="s">
        <v>1470</v>
      </c>
      <c r="C656" t="s">
        <v>1499</v>
      </c>
      <c r="D656">
        <v>2022</v>
      </c>
      <c r="E656" t="s">
        <v>1502</v>
      </c>
      <c r="F656" t="s">
        <v>1506</v>
      </c>
      <c r="G656">
        <v>0.99</v>
      </c>
      <c r="H656">
        <v>3237</v>
      </c>
      <c r="I656">
        <v>1991</v>
      </c>
      <c r="J656">
        <v>5.4</v>
      </c>
      <c r="K656" t="s">
        <v>1511</v>
      </c>
      <c r="L656">
        <v>1.64</v>
      </c>
      <c r="M656" t="s">
        <v>1517</v>
      </c>
      <c r="N656" s="13">
        <v>864</v>
      </c>
      <c r="O656">
        <v>30</v>
      </c>
      <c r="P656" s="11">
        <f>Agridata[[#This Row],[Storage_Loss_%]]/100</f>
        <v>0.38479999999999998</v>
      </c>
      <c r="Q656" s="7">
        <v>38.479999999999997</v>
      </c>
      <c r="R656" s="13">
        <v>20466</v>
      </c>
      <c r="S656">
        <v>328</v>
      </c>
      <c r="T656" t="s">
        <v>1520</v>
      </c>
      <c r="U656" t="s">
        <v>1522</v>
      </c>
      <c r="V656" s="13">
        <v>625188</v>
      </c>
      <c r="W656" s="7">
        <f>(Agridata[[#This Row],[Profit_After_Storage_Loss]]/Agridata[[#This Row],[Total_Revenue]])*100</f>
        <v>59.569933369885419</v>
      </c>
      <c r="X656">
        <f>(1-Agridata[[#This Row],[Transport_Cost_NGN]]/(Agridata[[#This Row],[Input_Cost_NGN]]+Agridata[[#This Row],[Final_Profit_NGN]]))*100</f>
        <v>99.86618219665641</v>
      </c>
      <c r="Y656" s="13">
        <f>Agridata[[#This Row],[Final_Profit_NGN]]*Agridata[[#This Row],[Storage_Loss_%]]</f>
        <v>24057234.239999998</v>
      </c>
      <c r="Z656" s="13">
        <f>Agridata[[#This Row],[Final_Profit_NGN]] * (1-Agridata[[#This Row],[Storage_Loss_%]]/100)</f>
        <v>384615.65759999998</v>
      </c>
      <c r="AA656" s="13">
        <f>Agridata[[#This Row],[Final_Profit_NGN]]+Agridata[[#This Row],[Input_Cost_NGN]]</f>
        <v>645654</v>
      </c>
    </row>
    <row r="657" spans="1:27" x14ac:dyDescent="0.35">
      <c r="A657" t="s">
        <v>355</v>
      </c>
      <c r="B657" t="s">
        <v>1473</v>
      </c>
      <c r="C657" t="s">
        <v>1496</v>
      </c>
      <c r="D657">
        <v>2023</v>
      </c>
      <c r="E657" t="s">
        <v>1501</v>
      </c>
      <c r="F657" t="s">
        <v>1507</v>
      </c>
      <c r="G657">
        <v>1.24</v>
      </c>
      <c r="H657">
        <v>2895</v>
      </c>
      <c r="I657">
        <v>1885</v>
      </c>
      <c r="J657">
        <v>7</v>
      </c>
      <c r="K657" t="s">
        <v>1513</v>
      </c>
      <c r="L657">
        <v>0.8</v>
      </c>
      <c r="M657" t="s">
        <v>1518</v>
      </c>
      <c r="N657" s="13">
        <v>313</v>
      </c>
      <c r="O657">
        <v>30</v>
      </c>
      <c r="P657" s="11">
        <f>Agridata[[#This Row],[Storage_Loss_%]]/100</f>
        <v>0.34860000000000002</v>
      </c>
      <c r="Q657" s="7">
        <v>34.86</v>
      </c>
      <c r="R657" s="13">
        <v>26551</v>
      </c>
      <c r="S657">
        <v>252</v>
      </c>
      <c r="T657" t="s">
        <v>1520</v>
      </c>
      <c r="U657" t="s">
        <v>1522</v>
      </c>
      <c r="V657" s="13">
        <v>443406</v>
      </c>
      <c r="W657" s="7">
        <f>(Agridata[[#This Row],[Profit_After_Storage_Loss]]/Agridata[[#This Row],[Total_Revenue]])*100</f>
        <v>61.459807684532834</v>
      </c>
      <c r="X657">
        <f>(1-Agridata[[#This Row],[Transport_Cost_NGN]]/(Agridata[[#This Row],[Input_Cost_NGN]]+Agridata[[#This Row],[Final_Profit_NGN]]))*100</f>
        <v>99.933398161959502</v>
      </c>
      <c r="Y657" s="13">
        <f>Agridata[[#This Row],[Final_Profit_NGN]]*Agridata[[#This Row],[Storage_Loss_%]]</f>
        <v>15457133.16</v>
      </c>
      <c r="Z657" s="13">
        <f>Agridata[[#This Row],[Final_Profit_NGN]] * (1-Agridata[[#This Row],[Storage_Loss_%]]/100)</f>
        <v>288834.66839999997</v>
      </c>
      <c r="AA657" s="13">
        <f>Agridata[[#This Row],[Final_Profit_NGN]]+Agridata[[#This Row],[Input_Cost_NGN]]</f>
        <v>469957</v>
      </c>
    </row>
    <row r="658" spans="1:27" x14ac:dyDescent="0.35">
      <c r="A658" t="s">
        <v>259</v>
      </c>
      <c r="B658" t="s">
        <v>1471</v>
      </c>
      <c r="C658" t="s">
        <v>1486</v>
      </c>
      <c r="D658">
        <v>2022</v>
      </c>
      <c r="E658" t="s">
        <v>1501</v>
      </c>
      <c r="F658" t="s">
        <v>1505</v>
      </c>
      <c r="G658">
        <v>1.26</v>
      </c>
      <c r="H658">
        <v>9028</v>
      </c>
      <c r="I658">
        <v>7233</v>
      </c>
      <c r="J658">
        <v>3.3</v>
      </c>
      <c r="K658" t="s">
        <v>1513</v>
      </c>
      <c r="L658">
        <v>1.52</v>
      </c>
      <c r="M658" t="s">
        <v>1517</v>
      </c>
      <c r="N658" s="13">
        <v>200</v>
      </c>
      <c r="O658">
        <v>7</v>
      </c>
      <c r="P658" s="11">
        <f>Agridata[[#This Row],[Storage_Loss_%]]/100</f>
        <v>0.19879999999999998</v>
      </c>
      <c r="Q658" s="7">
        <v>19.88</v>
      </c>
      <c r="R658" s="13">
        <v>7072</v>
      </c>
      <c r="S658">
        <v>93</v>
      </c>
      <c r="T658" t="s">
        <v>1521</v>
      </c>
      <c r="U658" t="s">
        <v>1522</v>
      </c>
      <c r="V658" s="13">
        <v>658671</v>
      </c>
      <c r="W658" s="7">
        <f>(Agridata[[#This Row],[Profit_After_Storage_Loss]]/Agridata[[#This Row],[Total_Revenue]])*100</f>
        <v>79.2689078518287</v>
      </c>
      <c r="X658">
        <f>(1-Agridata[[#This Row],[Transport_Cost_NGN]]/(Agridata[[#This Row],[Input_Cost_NGN]]+Agridata[[#This Row],[Final_Profit_NGN]]))*100</f>
        <v>99.969958377331793</v>
      </c>
      <c r="Y658" s="13">
        <f>Agridata[[#This Row],[Final_Profit_NGN]]*Agridata[[#This Row],[Storage_Loss_%]]</f>
        <v>13094379.479999999</v>
      </c>
      <c r="Z658" s="13">
        <f>Agridata[[#This Row],[Final_Profit_NGN]] * (1-Agridata[[#This Row],[Storage_Loss_%]]/100)</f>
        <v>527727.20519999997</v>
      </c>
      <c r="AA658" s="13">
        <f>Agridata[[#This Row],[Final_Profit_NGN]]+Agridata[[#This Row],[Input_Cost_NGN]]</f>
        <v>665743</v>
      </c>
    </row>
    <row r="659" spans="1:27" x14ac:dyDescent="0.35">
      <c r="A659" t="s">
        <v>550</v>
      </c>
      <c r="B659" t="s">
        <v>1471</v>
      </c>
      <c r="C659" t="s">
        <v>1492</v>
      </c>
      <c r="D659">
        <v>2021</v>
      </c>
      <c r="E659" t="s">
        <v>1502</v>
      </c>
      <c r="F659" t="s">
        <v>1507</v>
      </c>
      <c r="G659">
        <v>0.67</v>
      </c>
      <c r="H659">
        <v>1076</v>
      </c>
      <c r="I659">
        <v>627</v>
      </c>
      <c r="J659">
        <v>1</v>
      </c>
      <c r="K659" t="s">
        <v>1513</v>
      </c>
      <c r="L659">
        <v>0.19</v>
      </c>
      <c r="M659" t="s">
        <v>1517</v>
      </c>
      <c r="N659" s="13">
        <v>200</v>
      </c>
      <c r="O659">
        <v>30</v>
      </c>
      <c r="P659" s="11">
        <f>Agridata[[#This Row],[Storage_Loss_%]]/100</f>
        <v>0.41670000000000001</v>
      </c>
      <c r="Q659" s="7">
        <v>41.67</v>
      </c>
      <c r="R659" s="13">
        <v>9039</v>
      </c>
      <c r="S659">
        <v>187</v>
      </c>
      <c r="T659" t="s">
        <v>1519</v>
      </c>
      <c r="U659" t="s">
        <v>1523</v>
      </c>
      <c r="V659" s="13">
        <v>106838</v>
      </c>
      <c r="W659" s="7">
        <f>(Agridata[[#This Row],[Profit_After_Storage_Loss]]/Agridata[[#This Row],[Total_Revenue]])*100</f>
        <v>53.77996099312201</v>
      </c>
      <c r="X659">
        <f>(1-Agridata[[#This Row],[Transport_Cost_NGN]]/(Agridata[[#This Row],[Input_Cost_NGN]]+Agridata[[#This Row],[Final_Profit_NGN]]))*100</f>
        <v>99.827403194766859</v>
      </c>
      <c r="Y659" s="13">
        <f>Agridata[[#This Row],[Final_Profit_NGN]]*Agridata[[#This Row],[Storage_Loss_%]]</f>
        <v>4451939.46</v>
      </c>
      <c r="Z659" s="13">
        <f>Agridata[[#This Row],[Final_Profit_NGN]] * (1-Agridata[[#This Row],[Storage_Loss_%]]/100)</f>
        <v>62318.605399999993</v>
      </c>
      <c r="AA659" s="13">
        <f>Agridata[[#This Row],[Final_Profit_NGN]]+Agridata[[#This Row],[Input_Cost_NGN]]</f>
        <v>115877</v>
      </c>
    </row>
    <row r="660" spans="1:27" x14ac:dyDescent="0.35">
      <c r="A660" t="s">
        <v>551</v>
      </c>
      <c r="B660" t="s">
        <v>1470</v>
      </c>
      <c r="C660" t="s">
        <v>1495</v>
      </c>
      <c r="D660">
        <v>2023</v>
      </c>
      <c r="E660" t="s">
        <v>1501</v>
      </c>
      <c r="F660" t="s">
        <v>1508</v>
      </c>
      <c r="G660">
        <v>4.83</v>
      </c>
      <c r="H660">
        <v>5806</v>
      </c>
      <c r="I660">
        <v>5178</v>
      </c>
      <c r="J660">
        <v>13.9</v>
      </c>
      <c r="K660" t="s">
        <v>1512</v>
      </c>
      <c r="L660">
        <v>1.1399999999999999</v>
      </c>
      <c r="M660" t="s">
        <v>1518</v>
      </c>
      <c r="N660" s="13">
        <v>3127</v>
      </c>
      <c r="O660">
        <v>3</v>
      </c>
      <c r="P660" s="11">
        <f>Agridata[[#This Row],[Storage_Loss_%]]/100</f>
        <v>0.1081</v>
      </c>
      <c r="Q660" s="7">
        <v>10.81</v>
      </c>
      <c r="R660" s="13">
        <v>50119</v>
      </c>
      <c r="S660">
        <v>189</v>
      </c>
      <c r="T660" t="s">
        <v>1520</v>
      </c>
      <c r="U660" t="s">
        <v>1523</v>
      </c>
      <c r="V660" s="13">
        <v>915610</v>
      </c>
      <c r="W660" s="7">
        <f>(Agridata[[#This Row],[Profit_After_Storage_Loss]]/Agridata[[#This Row],[Total_Revenue]])*100</f>
        <v>84.561254658397957</v>
      </c>
      <c r="X660">
        <f>(1-Agridata[[#This Row],[Transport_Cost_NGN]]/(Agridata[[#This Row],[Input_Cost_NGN]]+Agridata[[#This Row],[Final_Profit_NGN]]))*100</f>
        <v>99.676203158443002</v>
      </c>
      <c r="Y660" s="13">
        <f>Agridata[[#This Row],[Final_Profit_NGN]]*Agridata[[#This Row],[Storage_Loss_%]]</f>
        <v>9897744.0999999996</v>
      </c>
      <c r="Z660" s="13">
        <f>Agridata[[#This Row],[Final_Profit_NGN]] * (1-Agridata[[#This Row],[Storage_Loss_%]]/100)</f>
        <v>816632.55900000001</v>
      </c>
      <c r="AA660" s="13">
        <f>Agridata[[#This Row],[Final_Profit_NGN]]+Agridata[[#This Row],[Input_Cost_NGN]]</f>
        <v>965729</v>
      </c>
    </row>
    <row r="661" spans="1:27" x14ac:dyDescent="0.35">
      <c r="A661" t="s">
        <v>552</v>
      </c>
      <c r="B661" t="s">
        <v>1469</v>
      </c>
      <c r="C661" t="s">
        <v>1481</v>
      </c>
      <c r="D661">
        <v>2022</v>
      </c>
      <c r="E661" t="s">
        <v>1501</v>
      </c>
      <c r="F661" t="s">
        <v>1504</v>
      </c>
      <c r="G661">
        <v>4.59</v>
      </c>
      <c r="H661">
        <v>35559</v>
      </c>
      <c r="I661">
        <v>28731</v>
      </c>
      <c r="J661">
        <v>79</v>
      </c>
      <c r="K661" t="s">
        <v>1512</v>
      </c>
      <c r="L661">
        <v>2.98</v>
      </c>
      <c r="M661" t="s">
        <v>1518</v>
      </c>
      <c r="N661" s="13">
        <v>17230</v>
      </c>
      <c r="O661">
        <v>2</v>
      </c>
      <c r="P661" s="11">
        <f>Agridata[[#This Row],[Storage_Loss_%]]/100</f>
        <v>0.192</v>
      </c>
      <c r="Q661" s="7">
        <v>19.2</v>
      </c>
      <c r="R661" s="13">
        <v>109214</v>
      </c>
      <c r="S661">
        <v>284</v>
      </c>
      <c r="T661" t="s">
        <v>1520</v>
      </c>
      <c r="U661" t="s">
        <v>1523</v>
      </c>
      <c r="V661" s="13">
        <v>7951564</v>
      </c>
      <c r="W661" s="7">
        <f>(Agridata[[#This Row],[Profit_After_Storage_Loss]]/Agridata[[#This Row],[Total_Revenue]])*100</f>
        <v>79.705255646539328</v>
      </c>
      <c r="X661">
        <f>(1-Agridata[[#This Row],[Transport_Cost_NGN]]/(Agridata[[#This Row],[Input_Cost_NGN]]+Agridata[[#This Row],[Final_Profit_NGN]]))*100</f>
        <v>99.786248920389582</v>
      </c>
      <c r="Y661" s="13">
        <f>Agridata[[#This Row],[Final_Profit_NGN]]*Agridata[[#This Row],[Storage_Loss_%]]</f>
        <v>152670028.79999998</v>
      </c>
      <c r="Z661" s="13">
        <f>Agridata[[#This Row],[Final_Profit_NGN]] * (1-Agridata[[#This Row],[Storage_Loss_%]]/100)</f>
        <v>6424863.7120000003</v>
      </c>
      <c r="AA661" s="13">
        <f>Agridata[[#This Row],[Final_Profit_NGN]]+Agridata[[#This Row],[Input_Cost_NGN]]</f>
        <v>8060778</v>
      </c>
    </row>
    <row r="662" spans="1:27" x14ac:dyDescent="0.35">
      <c r="A662" t="s">
        <v>553</v>
      </c>
      <c r="B662" t="s">
        <v>1473</v>
      </c>
      <c r="C662" t="s">
        <v>1493</v>
      </c>
      <c r="D662">
        <v>2022</v>
      </c>
      <c r="E662" t="s">
        <v>1501</v>
      </c>
      <c r="F662" t="s">
        <v>1510</v>
      </c>
      <c r="G662">
        <v>1.02</v>
      </c>
      <c r="H662">
        <v>21920</v>
      </c>
      <c r="I662">
        <v>16457</v>
      </c>
      <c r="J662">
        <v>49.1</v>
      </c>
      <c r="K662" t="s">
        <v>1513</v>
      </c>
      <c r="L662">
        <v>1.71</v>
      </c>
      <c r="M662" t="s">
        <v>1516</v>
      </c>
      <c r="N662" s="13">
        <v>2082</v>
      </c>
      <c r="O662">
        <v>2</v>
      </c>
      <c r="P662" s="11">
        <f>Agridata[[#This Row],[Storage_Loss_%]]/100</f>
        <v>0.2492</v>
      </c>
      <c r="Q662" s="7">
        <v>24.92</v>
      </c>
      <c r="R662" s="13">
        <v>39803</v>
      </c>
      <c r="S662">
        <v>436</v>
      </c>
      <c r="T662" t="s">
        <v>1520</v>
      </c>
      <c r="U662" t="s">
        <v>1522</v>
      </c>
      <c r="V662" s="13">
        <v>7061615</v>
      </c>
      <c r="W662" s="7">
        <f>(Agridata[[#This Row],[Profit_After_Storage_Loss]]/Agridata[[#This Row],[Total_Revenue]])*100</f>
        <v>74.659181335333315</v>
      </c>
      <c r="X662">
        <f>(1-Agridata[[#This Row],[Transport_Cost_NGN]]/(Agridata[[#This Row],[Input_Cost_NGN]]+Agridata[[#This Row],[Final_Profit_NGN]]))*100</f>
        <v>99.970681911697071</v>
      </c>
      <c r="Y662" s="13">
        <f>Agridata[[#This Row],[Final_Profit_NGN]]*Agridata[[#This Row],[Storage_Loss_%]]</f>
        <v>175975445.80000001</v>
      </c>
      <c r="Z662" s="13">
        <f>Agridata[[#This Row],[Final_Profit_NGN]] * (1-Agridata[[#This Row],[Storage_Loss_%]]/100)</f>
        <v>5301860.5420000004</v>
      </c>
      <c r="AA662" s="13">
        <f>Agridata[[#This Row],[Final_Profit_NGN]]+Agridata[[#This Row],[Input_Cost_NGN]]</f>
        <v>7101418</v>
      </c>
    </row>
    <row r="663" spans="1:27" x14ac:dyDescent="0.35">
      <c r="A663" t="s">
        <v>554</v>
      </c>
      <c r="B663" t="s">
        <v>1470</v>
      </c>
      <c r="C663" t="s">
        <v>1476</v>
      </c>
      <c r="D663">
        <v>2024</v>
      </c>
      <c r="E663" t="s">
        <v>1501</v>
      </c>
      <c r="F663" t="s">
        <v>1509</v>
      </c>
      <c r="G663">
        <v>1.99</v>
      </c>
      <c r="H663">
        <v>27163</v>
      </c>
      <c r="I663">
        <v>21556</v>
      </c>
      <c r="J663">
        <v>36.200000000000003</v>
      </c>
      <c r="K663" t="s">
        <v>1512</v>
      </c>
      <c r="L663">
        <v>0.88</v>
      </c>
      <c r="M663" t="s">
        <v>1518</v>
      </c>
      <c r="N663" s="13">
        <v>10530</v>
      </c>
      <c r="O663">
        <v>2</v>
      </c>
      <c r="P663" s="11">
        <f>Agridata[[#This Row],[Storage_Loss_%]]/100</f>
        <v>0.2064</v>
      </c>
      <c r="Q663" s="7">
        <v>20.64</v>
      </c>
      <c r="R663" s="13">
        <v>66006</v>
      </c>
      <c r="S663">
        <v>405</v>
      </c>
      <c r="T663" t="s">
        <v>1519</v>
      </c>
      <c r="U663" t="s">
        <v>1522</v>
      </c>
      <c r="V663" s="13">
        <v>8566343</v>
      </c>
      <c r="W663" s="7">
        <f>(Agridata[[#This Row],[Profit_After_Storage_Loss]]/Agridata[[#This Row],[Total_Revenue]])*100</f>
        <v>78.753185312595676</v>
      </c>
      <c r="X663">
        <f>(1-Agridata[[#This Row],[Transport_Cost_NGN]]/(Agridata[[#This Row],[Input_Cost_NGN]]+Agridata[[#This Row],[Final_Profit_NGN]]))*100</f>
        <v>99.878016980082705</v>
      </c>
      <c r="Y663" s="13">
        <f>Agridata[[#This Row],[Final_Profit_NGN]]*Agridata[[#This Row],[Storage_Loss_%]]</f>
        <v>176809319.52000001</v>
      </c>
      <c r="Z663" s="13">
        <f>Agridata[[#This Row],[Final_Profit_NGN]] * (1-Agridata[[#This Row],[Storage_Loss_%]]/100)</f>
        <v>6798249.8048</v>
      </c>
      <c r="AA663" s="13">
        <f>Agridata[[#This Row],[Final_Profit_NGN]]+Agridata[[#This Row],[Input_Cost_NGN]]</f>
        <v>8632349</v>
      </c>
    </row>
    <row r="664" spans="1:27" x14ac:dyDescent="0.35">
      <c r="A664" t="s">
        <v>555</v>
      </c>
      <c r="B664" t="s">
        <v>1473</v>
      </c>
      <c r="C664" t="s">
        <v>1484</v>
      </c>
      <c r="D664">
        <v>2024</v>
      </c>
      <c r="E664" t="s">
        <v>1502</v>
      </c>
      <c r="F664" t="s">
        <v>1510</v>
      </c>
      <c r="G664">
        <v>3.15</v>
      </c>
      <c r="H664">
        <v>53902</v>
      </c>
      <c r="I664">
        <v>37429</v>
      </c>
      <c r="J664">
        <v>27.5</v>
      </c>
      <c r="K664" t="s">
        <v>1512</v>
      </c>
      <c r="L664">
        <v>1.99</v>
      </c>
      <c r="M664" t="s">
        <v>1518</v>
      </c>
      <c r="N664" s="13">
        <v>6275</v>
      </c>
      <c r="O664">
        <v>1</v>
      </c>
      <c r="P664" s="11">
        <f>Agridata[[#This Row],[Storage_Loss_%]]/100</f>
        <v>0.30559999999999998</v>
      </c>
      <c r="Q664" s="7">
        <v>30.56</v>
      </c>
      <c r="R664" s="13">
        <v>65483</v>
      </c>
      <c r="S664">
        <v>371</v>
      </c>
      <c r="T664" t="s">
        <v>1520</v>
      </c>
      <c r="U664" t="s">
        <v>1522</v>
      </c>
      <c r="V664" s="13">
        <v>13675540</v>
      </c>
      <c r="W664" s="7">
        <f>(Agridata[[#This Row],[Profit_After_Storage_Loss]]/Agridata[[#This Row],[Total_Revenue]])*100</f>
        <v>69.109082897248612</v>
      </c>
      <c r="X664">
        <f>(1-Agridata[[#This Row],[Transport_Cost_NGN]]/(Agridata[[#This Row],[Input_Cost_NGN]]+Agridata[[#This Row],[Final_Profit_NGN]]))*100</f>
        <v>99.954333822161573</v>
      </c>
      <c r="Y664" s="13">
        <f>Agridata[[#This Row],[Final_Profit_NGN]]*Agridata[[#This Row],[Storage_Loss_%]]</f>
        <v>417924502.39999998</v>
      </c>
      <c r="Z664" s="13">
        <f>Agridata[[#This Row],[Final_Profit_NGN]] * (1-Agridata[[#This Row],[Storage_Loss_%]]/100)</f>
        <v>9496294.9759999998</v>
      </c>
      <c r="AA664" s="13">
        <f>Agridata[[#This Row],[Final_Profit_NGN]]+Agridata[[#This Row],[Input_Cost_NGN]]</f>
        <v>13741023</v>
      </c>
    </row>
    <row r="665" spans="1:27" x14ac:dyDescent="0.35">
      <c r="A665" t="s">
        <v>408</v>
      </c>
      <c r="B665" t="s">
        <v>1470</v>
      </c>
      <c r="C665" t="s">
        <v>1491</v>
      </c>
      <c r="D665">
        <v>2024</v>
      </c>
      <c r="E665" t="s">
        <v>1501</v>
      </c>
      <c r="F665" t="s">
        <v>1507</v>
      </c>
      <c r="G665">
        <v>0.81</v>
      </c>
      <c r="H665">
        <v>1331</v>
      </c>
      <c r="I665">
        <v>1134</v>
      </c>
      <c r="J665">
        <v>1</v>
      </c>
      <c r="K665" t="s">
        <v>1512</v>
      </c>
      <c r="L665">
        <v>0.62</v>
      </c>
      <c r="M665" t="s">
        <v>1516</v>
      </c>
      <c r="N665" s="13">
        <v>277</v>
      </c>
      <c r="O665">
        <v>7</v>
      </c>
      <c r="P665" s="11">
        <f>Agridata[[#This Row],[Storage_Loss_%]]/100</f>
        <v>0.14760000000000001</v>
      </c>
      <c r="Q665" s="7">
        <v>14.76</v>
      </c>
      <c r="R665" s="13">
        <v>16215</v>
      </c>
      <c r="S665">
        <v>296</v>
      </c>
      <c r="T665" t="s">
        <v>1519</v>
      </c>
      <c r="U665" t="s">
        <v>1523</v>
      </c>
      <c r="V665" s="13">
        <v>315816</v>
      </c>
      <c r="W665" s="7">
        <f>(Agridata[[#This Row],[Profit_After_Storage_Loss]]/Agridata[[#This Row],[Total_Revenue]])*100</f>
        <v>81.077236282154388</v>
      </c>
      <c r="X665">
        <f>(1-Agridata[[#This Row],[Transport_Cost_NGN]]/(Agridata[[#This Row],[Input_Cost_NGN]]+Agridata[[#This Row],[Final_Profit_NGN]]))*100</f>
        <v>99.916574054832225</v>
      </c>
      <c r="Y665" s="13">
        <f>Agridata[[#This Row],[Final_Profit_NGN]]*Agridata[[#This Row],[Storage_Loss_%]]</f>
        <v>4661444.16</v>
      </c>
      <c r="Z665" s="13">
        <f>Agridata[[#This Row],[Final_Profit_NGN]] * (1-Agridata[[#This Row],[Storage_Loss_%]]/100)</f>
        <v>269201.55840000004</v>
      </c>
      <c r="AA665" s="13">
        <f>Agridata[[#This Row],[Final_Profit_NGN]]+Agridata[[#This Row],[Input_Cost_NGN]]</f>
        <v>332031</v>
      </c>
    </row>
    <row r="666" spans="1:27" x14ac:dyDescent="0.35">
      <c r="A666" t="s">
        <v>556</v>
      </c>
      <c r="B666" t="s">
        <v>1471</v>
      </c>
      <c r="C666" t="s">
        <v>1483</v>
      </c>
      <c r="D666">
        <v>2023</v>
      </c>
      <c r="E666" t="s">
        <v>1501</v>
      </c>
      <c r="F666" t="s">
        <v>1505</v>
      </c>
      <c r="G666">
        <v>1.98</v>
      </c>
      <c r="H666">
        <v>19205</v>
      </c>
      <c r="I666">
        <v>16076</v>
      </c>
      <c r="J666">
        <v>1.4</v>
      </c>
      <c r="K666" t="s">
        <v>1512</v>
      </c>
      <c r="L666">
        <v>0.56999999999999995</v>
      </c>
      <c r="M666" t="s">
        <v>1516</v>
      </c>
      <c r="N666" s="13">
        <v>286</v>
      </c>
      <c r="O666">
        <v>7</v>
      </c>
      <c r="P666" s="11">
        <f>Agridata[[#This Row],[Storage_Loss_%]]/100</f>
        <v>0.16289999999999999</v>
      </c>
      <c r="Q666" s="7">
        <v>16.29</v>
      </c>
      <c r="R666" s="13">
        <v>20592</v>
      </c>
      <c r="S666">
        <v>99</v>
      </c>
      <c r="T666" t="s">
        <v>1520</v>
      </c>
      <c r="U666" t="s">
        <v>1523</v>
      </c>
      <c r="V666" s="13">
        <v>1554731</v>
      </c>
      <c r="W666" s="7">
        <f>(Agridata[[#This Row],[Profit_After_Storage_Loss]]/Agridata[[#This Row],[Total_Revenue]])*100</f>
        <v>82.615775945631469</v>
      </c>
      <c r="X666">
        <f>(1-Agridata[[#This Row],[Transport_Cost_NGN]]/(Agridata[[#This Row],[Input_Cost_NGN]]+Agridata[[#This Row],[Final_Profit_NGN]]))*100</f>
        <v>99.981844993058573</v>
      </c>
      <c r="Y666" s="13">
        <f>Agridata[[#This Row],[Final_Profit_NGN]]*Agridata[[#This Row],[Storage_Loss_%]]</f>
        <v>25326567.989999998</v>
      </c>
      <c r="Z666" s="13">
        <f>Agridata[[#This Row],[Final_Profit_NGN]] * (1-Agridata[[#This Row],[Storage_Loss_%]]/100)</f>
        <v>1301465.3200999999</v>
      </c>
      <c r="AA666" s="13">
        <f>Agridata[[#This Row],[Final_Profit_NGN]]+Agridata[[#This Row],[Input_Cost_NGN]]</f>
        <v>1575323</v>
      </c>
    </row>
    <row r="667" spans="1:27" x14ac:dyDescent="0.35">
      <c r="A667" t="s">
        <v>462</v>
      </c>
      <c r="B667" t="s">
        <v>1469</v>
      </c>
      <c r="C667" t="s">
        <v>1498</v>
      </c>
      <c r="D667">
        <v>2023</v>
      </c>
      <c r="E667" t="s">
        <v>1502</v>
      </c>
      <c r="F667" t="s">
        <v>1505</v>
      </c>
      <c r="G667">
        <v>0.45</v>
      </c>
      <c r="H667">
        <v>2707</v>
      </c>
      <c r="I667">
        <v>2160</v>
      </c>
      <c r="J667">
        <v>31.5</v>
      </c>
      <c r="K667" t="s">
        <v>1513</v>
      </c>
      <c r="L667">
        <v>2.19</v>
      </c>
      <c r="M667" t="s">
        <v>1517</v>
      </c>
      <c r="N667" s="13">
        <v>1123</v>
      </c>
      <c r="O667">
        <v>7</v>
      </c>
      <c r="P667" s="11">
        <f>Agridata[[#This Row],[Storage_Loss_%]]/100</f>
        <v>0.20170000000000002</v>
      </c>
      <c r="Q667" s="7">
        <v>20.170000000000002</v>
      </c>
      <c r="R667" s="13">
        <v>2870</v>
      </c>
      <c r="S667">
        <v>111</v>
      </c>
      <c r="T667" t="s">
        <v>1520</v>
      </c>
      <c r="U667" t="s">
        <v>1523</v>
      </c>
      <c r="V667" s="13">
        <v>233370</v>
      </c>
      <c r="W667" s="7">
        <f>(Agridata[[#This Row],[Profit_After_Storage_Loss]]/Agridata[[#This Row],[Total_Revenue]])*100</f>
        <v>78.860172282424656</v>
      </c>
      <c r="X667">
        <f>(1-Agridata[[#This Row],[Transport_Cost_NGN]]/(Agridata[[#This Row],[Input_Cost_NGN]]+Agridata[[#This Row],[Final_Profit_NGN]]))*100</f>
        <v>99.524635963427016</v>
      </c>
      <c r="Y667" s="13">
        <f>Agridata[[#This Row],[Final_Profit_NGN]]*Agridata[[#This Row],[Storage_Loss_%]]</f>
        <v>4707072.9000000004</v>
      </c>
      <c r="Z667" s="13">
        <f>Agridata[[#This Row],[Final_Profit_NGN]] * (1-Agridata[[#This Row],[Storage_Loss_%]]/100)</f>
        <v>186299.27100000001</v>
      </c>
      <c r="AA667" s="13">
        <f>Agridata[[#This Row],[Final_Profit_NGN]]+Agridata[[#This Row],[Input_Cost_NGN]]</f>
        <v>236240</v>
      </c>
    </row>
    <row r="668" spans="1:27" x14ac:dyDescent="0.35">
      <c r="A668" t="s">
        <v>442</v>
      </c>
      <c r="B668" t="s">
        <v>1470</v>
      </c>
      <c r="C668" t="s">
        <v>1476</v>
      </c>
      <c r="D668">
        <v>2022</v>
      </c>
      <c r="E668" t="s">
        <v>1502</v>
      </c>
      <c r="F668" t="s">
        <v>1504</v>
      </c>
      <c r="G668">
        <v>2.16</v>
      </c>
      <c r="H668">
        <v>19879</v>
      </c>
      <c r="I668">
        <v>14803</v>
      </c>
      <c r="J668">
        <v>1</v>
      </c>
      <c r="K668" t="s">
        <v>1511</v>
      </c>
      <c r="L668">
        <v>1.39</v>
      </c>
      <c r="M668" t="s">
        <v>1517</v>
      </c>
      <c r="N668" s="13">
        <v>200</v>
      </c>
      <c r="O668">
        <v>7</v>
      </c>
      <c r="P668" s="11">
        <f>Agridata[[#This Row],[Storage_Loss_%]]/100</f>
        <v>0.25530000000000003</v>
      </c>
      <c r="Q668" s="7">
        <v>25.53</v>
      </c>
      <c r="R668" s="13">
        <v>46293</v>
      </c>
      <c r="S668">
        <v>249</v>
      </c>
      <c r="T668" t="s">
        <v>1521</v>
      </c>
      <c r="U668" t="s">
        <v>1522</v>
      </c>
      <c r="V668" s="13">
        <v>3602595</v>
      </c>
      <c r="W668" s="7">
        <f>(Agridata[[#This Row],[Profit_After_Storage_Loss]]/Agridata[[#This Row],[Total_Revenue]])*100</f>
        <v>73.525208131902104</v>
      </c>
      <c r="X668">
        <f>(1-Agridata[[#This Row],[Transport_Cost_NGN]]/(Agridata[[#This Row],[Input_Cost_NGN]]+Agridata[[#This Row],[Final_Profit_NGN]]))*100</f>
        <v>99.994518878080115</v>
      </c>
      <c r="Y668" s="13">
        <f>Agridata[[#This Row],[Final_Profit_NGN]]*Agridata[[#This Row],[Storage_Loss_%]]</f>
        <v>91974250.350000009</v>
      </c>
      <c r="Z668" s="13">
        <f>Agridata[[#This Row],[Final_Profit_NGN]] * (1-Agridata[[#This Row],[Storage_Loss_%]]/100)</f>
        <v>2682852.4964999999</v>
      </c>
      <c r="AA668" s="13">
        <f>Agridata[[#This Row],[Final_Profit_NGN]]+Agridata[[#This Row],[Input_Cost_NGN]]</f>
        <v>3648888</v>
      </c>
    </row>
    <row r="669" spans="1:27" x14ac:dyDescent="0.35">
      <c r="A669" t="s">
        <v>251</v>
      </c>
      <c r="B669" t="s">
        <v>1470</v>
      </c>
      <c r="C669" t="s">
        <v>1476</v>
      </c>
      <c r="D669">
        <v>2022</v>
      </c>
      <c r="E669" t="s">
        <v>1501</v>
      </c>
      <c r="F669" t="s">
        <v>1505</v>
      </c>
      <c r="G669">
        <v>0.82</v>
      </c>
      <c r="H669">
        <v>11030</v>
      </c>
      <c r="I669">
        <v>8944</v>
      </c>
      <c r="J669">
        <v>14.3</v>
      </c>
      <c r="K669" t="s">
        <v>1515</v>
      </c>
      <c r="L669">
        <v>0.55000000000000004</v>
      </c>
      <c r="M669" t="s">
        <v>1516</v>
      </c>
      <c r="N669" s="13">
        <v>2838</v>
      </c>
      <c r="O669">
        <v>7</v>
      </c>
      <c r="P669" s="11">
        <f>Agridata[[#This Row],[Storage_Loss_%]]/100</f>
        <v>0.18909999999999999</v>
      </c>
      <c r="Q669" s="7">
        <v>18.91</v>
      </c>
      <c r="R669" s="13">
        <v>6126</v>
      </c>
      <c r="S669">
        <v>103</v>
      </c>
      <c r="T669" t="s">
        <v>1520</v>
      </c>
      <c r="U669" t="s">
        <v>1523</v>
      </c>
      <c r="V669" s="13">
        <v>903056</v>
      </c>
      <c r="W669" s="7">
        <f>(Agridata[[#This Row],[Profit_After_Storage_Loss]]/Agridata[[#This Row],[Total_Revenue]])*100</f>
        <v>80.543621673108362</v>
      </c>
      <c r="X669">
        <f>(1-Agridata[[#This Row],[Transport_Cost_NGN]]/(Agridata[[#This Row],[Input_Cost_NGN]]+Agridata[[#This Row],[Final_Profit_NGN]]))*100</f>
        <v>99.687851277302016</v>
      </c>
      <c r="Y669" s="13">
        <f>Agridata[[#This Row],[Final_Profit_NGN]]*Agridata[[#This Row],[Storage_Loss_%]]</f>
        <v>17076788.960000001</v>
      </c>
      <c r="Z669" s="13">
        <f>Agridata[[#This Row],[Final_Profit_NGN]] * (1-Agridata[[#This Row],[Storage_Loss_%]]/100)</f>
        <v>732288.11040000001</v>
      </c>
      <c r="AA669" s="13">
        <f>Agridata[[#This Row],[Final_Profit_NGN]]+Agridata[[#This Row],[Input_Cost_NGN]]</f>
        <v>909182</v>
      </c>
    </row>
    <row r="670" spans="1:27" x14ac:dyDescent="0.35">
      <c r="A670" t="s">
        <v>528</v>
      </c>
      <c r="B670" t="s">
        <v>1473</v>
      </c>
      <c r="C670" t="s">
        <v>1494</v>
      </c>
      <c r="D670">
        <v>2022</v>
      </c>
      <c r="E670" t="s">
        <v>1501</v>
      </c>
      <c r="F670" t="s">
        <v>1504</v>
      </c>
      <c r="G670">
        <v>2.73</v>
      </c>
      <c r="H670">
        <v>20013</v>
      </c>
      <c r="I670">
        <v>16458</v>
      </c>
      <c r="J670">
        <v>2.8</v>
      </c>
      <c r="K670" t="s">
        <v>1511</v>
      </c>
      <c r="L670">
        <v>0.28999999999999998</v>
      </c>
      <c r="M670" t="s">
        <v>1516</v>
      </c>
      <c r="N670" s="13">
        <v>459</v>
      </c>
      <c r="O670">
        <v>1</v>
      </c>
      <c r="P670" s="11">
        <f>Agridata[[#This Row],[Storage_Loss_%]]/100</f>
        <v>0.17760000000000001</v>
      </c>
      <c r="Q670" s="7">
        <v>17.760000000000002</v>
      </c>
      <c r="R670" s="13">
        <v>56006</v>
      </c>
      <c r="S670">
        <v>227</v>
      </c>
      <c r="T670" t="s">
        <v>1520</v>
      </c>
      <c r="U670" t="s">
        <v>1523</v>
      </c>
      <c r="V670" s="13">
        <v>3642142</v>
      </c>
      <c r="W670" s="7">
        <f>(Agridata[[#This Row],[Profit_After_Storage_Loss]]/Agridata[[#This Row],[Total_Revenue]])*100</f>
        <v>80.994529715955125</v>
      </c>
      <c r="X670">
        <f>(1-Agridata[[#This Row],[Transport_Cost_NGN]]/(Agridata[[#This Row],[Input_Cost_NGN]]+Agridata[[#This Row],[Final_Profit_NGN]]))*100</f>
        <v>99.987588382076652</v>
      </c>
      <c r="Y670" s="13">
        <f>Agridata[[#This Row],[Final_Profit_NGN]]*Agridata[[#This Row],[Storage_Loss_%]]</f>
        <v>64684441.920000009</v>
      </c>
      <c r="Z670" s="13">
        <f>Agridata[[#This Row],[Final_Profit_NGN]] * (1-Agridata[[#This Row],[Storage_Loss_%]]/100)</f>
        <v>2995297.5808000001</v>
      </c>
      <c r="AA670" s="13">
        <f>Agridata[[#This Row],[Final_Profit_NGN]]+Agridata[[#This Row],[Input_Cost_NGN]]</f>
        <v>3698148</v>
      </c>
    </row>
    <row r="671" spans="1:27" x14ac:dyDescent="0.35">
      <c r="A671" t="s">
        <v>557</v>
      </c>
      <c r="B671" t="s">
        <v>1470</v>
      </c>
      <c r="C671" t="s">
        <v>1499</v>
      </c>
      <c r="D671">
        <v>2025</v>
      </c>
      <c r="E671" t="s">
        <v>1502</v>
      </c>
      <c r="F671" t="s">
        <v>1504</v>
      </c>
      <c r="G671">
        <v>1</v>
      </c>
      <c r="H671">
        <v>9245</v>
      </c>
      <c r="I671">
        <v>7437</v>
      </c>
      <c r="J671">
        <v>11.7</v>
      </c>
      <c r="K671" t="s">
        <v>1512</v>
      </c>
      <c r="L671">
        <v>0.42</v>
      </c>
      <c r="M671" t="s">
        <v>1518</v>
      </c>
      <c r="N671" s="13">
        <v>3223</v>
      </c>
      <c r="O671">
        <v>1</v>
      </c>
      <c r="P671" s="11">
        <f>Agridata[[#This Row],[Storage_Loss_%]]/100</f>
        <v>0.19550000000000001</v>
      </c>
      <c r="Q671" s="7">
        <v>19.55</v>
      </c>
      <c r="R671" s="13">
        <v>17618</v>
      </c>
      <c r="S671">
        <v>402</v>
      </c>
      <c r="T671" t="s">
        <v>1521</v>
      </c>
      <c r="U671" t="s">
        <v>1522</v>
      </c>
      <c r="V671" s="13">
        <v>2938937</v>
      </c>
      <c r="W671" s="7">
        <f>(Agridata[[#This Row],[Profit_After_Storage_Loss]]/Agridata[[#This Row],[Total_Revenue]])*100</f>
        <v>79.970601477056931</v>
      </c>
      <c r="X671">
        <f>(1-Agridata[[#This Row],[Transport_Cost_NGN]]/(Agridata[[#This Row],[Input_Cost_NGN]]+Agridata[[#This Row],[Final_Profit_NGN]]))*100</f>
        <v>99.890987991090981</v>
      </c>
      <c r="Y671" s="13">
        <f>Agridata[[#This Row],[Final_Profit_NGN]]*Agridata[[#This Row],[Storage_Loss_%]]</f>
        <v>57456218.350000001</v>
      </c>
      <c r="Z671" s="13">
        <f>Agridata[[#This Row],[Final_Profit_NGN]] * (1-Agridata[[#This Row],[Storage_Loss_%]]/100)</f>
        <v>2364374.8165000002</v>
      </c>
      <c r="AA671" s="13">
        <f>Agridata[[#This Row],[Final_Profit_NGN]]+Agridata[[#This Row],[Input_Cost_NGN]]</f>
        <v>2956555</v>
      </c>
    </row>
    <row r="672" spans="1:27" x14ac:dyDescent="0.35">
      <c r="A672" t="s">
        <v>558</v>
      </c>
      <c r="B672" t="s">
        <v>1471</v>
      </c>
      <c r="C672" t="s">
        <v>1492</v>
      </c>
      <c r="D672">
        <v>2021</v>
      </c>
      <c r="E672" t="s">
        <v>1501</v>
      </c>
      <c r="F672" t="s">
        <v>1503</v>
      </c>
      <c r="G672">
        <v>2.54</v>
      </c>
      <c r="H672">
        <v>13336</v>
      </c>
      <c r="I672">
        <v>10698</v>
      </c>
      <c r="J672">
        <v>1</v>
      </c>
      <c r="K672" t="s">
        <v>1513</v>
      </c>
      <c r="L672">
        <v>1.3</v>
      </c>
      <c r="M672" t="s">
        <v>1516</v>
      </c>
      <c r="N672" s="13">
        <v>200</v>
      </c>
      <c r="O672">
        <v>14</v>
      </c>
      <c r="P672" s="11">
        <f>Agridata[[#This Row],[Storage_Loss_%]]/100</f>
        <v>0.1978</v>
      </c>
      <c r="Q672" s="7">
        <v>19.78</v>
      </c>
      <c r="R672" s="13">
        <v>36725</v>
      </c>
      <c r="S672">
        <v>288</v>
      </c>
      <c r="T672" t="s">
        <v>1520</v>
      </c>
      <c r="U672" t="s">
        <v>1523</v>
      </c>
      <c r="V672" s="13">
        <v>3013289</v>
      </c>
      <c r="W672" s="7">
        <f>(Agridata[[#This Row],[Profit_After_Storage_Loss]]/Agridata[[#This Row],[Total_Revenue]])*100</f>
        <v>79.254076728828139</v>
      </c>
      <c r="X672">
        <f>(1-Agridata[[#This Row],[Transport_Cost_NGN]]/(Agridata[[#This Row],[Input_Cost_NGN]]+Agridata[[#This Row],[Final_Profit_NGN]]))*100</f>
        <v>99.99344265305011</v>
      </c>
      <c r="Y672" s="13">
        <f>Agridata[[#This Row],[Final_Profit_NGN]]*Agridata[[#This Row],[Storage_Loss_%]]</f>
        <v>59602856.420000002</v>
      </c>
      <c r="Z672" s="13">
        <f>Agridata[[#This Row],[Final_Profit_NGN]] * (1-Agridata[[#This Row],[Storage_Loss_%]]/100)</f>
        <v>2417260.4358000001</v>
      </c>
      <c r="AA672" s="13">
        <f>Agridata[[#This Row],[Final_Profit_NGN]]+Agridata[[#This Row],[Input_Cost_NGN]]</f>
        <v>3050014</v>
      </c>
    </row>
    <row r="673" spans="1:27" x14ac:dyDescent="0.35">
      <c r="A673" t="s">
        <v>559</v>
      </c>
      <c r="B673" t="s">
        <v>1473</v>
      </c>
      <c r="C673" t="s">
        <v>1494</v>
      </c>
      <c r="D673">
        <v>2022</v>
      </c>
      <c r="E673" t="s">
        <v>1501</v>
      </c>
      <c r="F673" t="s">
        <v>1505</v>
      </c>
      <c r="G673">
        <v>2.81</v>
      </c>
      <c r="H673">
        <v>27233</v>
      </c>
      <c r="I673">
        <v>17385</v>
      </c>
      <c r="J673">
        <v>12.4</v>
      </c>
      <c r="K673" t="s">
        <v>1512</v>
      </c>
      <c r="L673">
        <v>1.17</v>
      </c>
      <c r="M673" t="s">
        <v>1518</v>
      </c>
      <c r="N673" s="13">
        <v>2933</v>
      </c>
      <c r="O673">
        <v>30</v>
      </c>
      <c r="P673" s="11">
        <f>Agridata[[#This Row],[Storage_Loss_%]]/100</f>
        <v>0.36159999999999998</v>
      </c>
      <c r="Q673" s="7">
        <v>36.159999999999997</v>
      </c>
      <c r="R673" s="13">
        <v>32985</v>
      </c>
      <c r="S673">
        <v>103</v>
      </c>
      <c r="T673" t="s">
        <v>1520</v>
      </c>
      <c r="U673" t="s">
        <v>1523</v>
      </c>
      <c r="V673" s="13">
        <v>1736831</v>
      </c>
      <c r="W673" s="7">
        <f>(Agridata[[#This Row],[Profit_After_Storage_Loss]]/Agridata[[#This Row],[Total_Revenue]])*100</f>
        <v>62.650180041315039</v>
      </c>
      <c r="X673">
        <f>(1-Agridata[[#This Row],[Transport_Cost_NGN]]/(Agridata[[#This Row],[Input_Cost_NGN]]+Agridata[[#This Row],[Final_Profit_NGN]]))*100</f>
        <v>99.834276557563044</v>
      </c>
      <c r="Y673" s="13">
        <f>Agridata[[#This Row],[Final_Profit_NGN]]*Agridata[[#This Row],[Storage_Loss_%]]</f>
        <v>62803808.959999993</v>
      </c>
      <c r="Z673" s="13">
        <f>Agridata[[#This Row],[Final_Profit_NGN]] * (1-Agridata[[#This Row],[Storage_Loss_%]]/100)</f>
        <v>1108792.9104000002</v>
      </c>
      <c r="AA673" s="13">
        <f>Agridata[[#This Row],[Final_Profit_NGN]]+Agridata[[#This Row],[Input_Cost_NGN]]</f>
        <v>1769816</v>
      </c>
    </row>
    <row r="674" spans="1:27" x14ac:dyDescent="0.35">
      <c r="A674" t="s">
        <v>560</v>
      </c>
      <c r="B674" t="s">
        <v>1469</v>
      </c>
      <c r="C674" t="s">
        <v>1480</v>
      </c>
      <c r="D674">
        <v>2023</v>
      </c>
      <c r="E674" t="s">
        <v>1501</v>
      </c>
      <c r="F674" t="s">
        <v>1503</v>
      </c>
      <c r="G674">
        <v>1.69</v>
      </c>
      <c r="H674">
        <v>21132</v>
      </c>
      <c r="I674">
        <v>17826</v>
      </c>
      <c r="J674">
        <v>4.9000000000000004</v>
      </c>
      <c r="K674" t="s">
        <v>1513</v>
      </c>
      <c r="L674">
        <v>0.4</v>
      </c>
      <c r="M674" t="s">
        <v>1516</v>
      </c>
      <c r="N674" s="13">
        <v>200</v>
      </c>
      <c r="O674">
        <v>7</v>
      </c>
      <c r="P674" s="11">
        <f>Agridata[[#This Row],[Storage_Loss_%]]/100</f>
        <v>0.15640000000000001</v>
      </c>
      <c r="Q674" s="7">
        <v>15.64</v>
      </c>
      <c r="R674" s="13">
        <v>29990</v>
      </c>
      <c r="S674">
        <v>263</v>
      </c>
      <c r="T674" t="s">
        <v>1521</v>
      </c>
      <c r="U674" t="s">
        <v>1522</v>
      </c>
      <c r="V674" s="13">
        <v>4611166</v>
      </c>
      <c r="W674" s="7">
        <f>(Agridata[[#This Row],[Profit_After_Storage_Loss]]/Agridata[[#This Row],[Total_Revenue]])*100</f>
        <v>83.814886584290633</v>
      </c>
      <c r="X674">
        <f>(1-Agridata[[#This Row],[Transport_Cost_NGN]]/(Agridata[[#This Row],[Input_Cost_NGN]]+Agridata[[#This Row],[Final_Profit_NGN]]))*100</f>
        <v>99.99569072877533</v>
      </c>
      <c r="Y674" s="13">
        <f>Agridata[[#This Row],[Final_Profit_NGN]]*Agridata[[#This Row],[Storage_Loss_%]]</f>
        <v>72118636.24000001</v>
      </c>
      <c r="Z674" s="13">
        <f>Agridata[[#This Row],[Final_Profit_NGN]] * (1-Agridata[[#This Row],[Storage_Loss_%]]/100)</f>
        <v>3889979.6376</v>
      </c>
      <c r="AA674" s="13">
        <f>Agridata[[#This Row],[Final_Profit_NGN]]+Agridata[[#This Row],[Input_Cost_NGN]]</f>
        <v>4641156</v>
      </c>
    </row>
    <row r="675" spans="1:27" x14ac:dyDescent="0.35">
      <c r="A675" t="s">
        <v>561</v>
      </c>
      <c r="B675" t="s">
        <v>1470</v>
      </c>
      <c r="C675" t="s">
        <v>1475</v>
      </c>
      <c r="D675">
        <v>2021</v>
      </c>
      <c r="E675" t="s">
        <v>1501</v>
      </c>
      <c r="F675" t="s">
        <v>1505</v>
      </c>
      <c r="G675">
        <v>4.97</v>
      </c>
      <c r="H675">
        <v>34717</v>
      </c>
      <c r="I675">
        <v>21038</v>
      </c>
      <c r="J675">
        <v>22.2</v>
      </c>
      <c r="K675" t="s">
        <v>1511</v>
      </c>
      <c r="L675">
        <v>1.89</v>
      </c>
      <c r="M675" t="s">
        <v>1516</v>
      </c>
      <c r="N675" s="13">
        <v>3842</v>
      </c>
      <c r="O675">
        <v>30</v>
      </c>
      <c r="P675" s="11">
        <f>Agridata[[#This Row],[Storage_Loss_%]]/100</f>
        <v>0.39399999999999996</v>
      </c>
      <c r="Q675" s="7">
        <v>39.4</v>
      </c>
      <c r="R675" s="13">
        <v>38167</v>
      </c>
      <c r="S675">
        <v>99</v>
      </c>
      <c r="T675" t="s">
        <v>1520</v>
      </c>
      <c r="U675" t="s">
        <v>1522</v>
      </c>
      <c r="V675" s="13">
        <v>2019926</v>
      </c>
      <c r="W675" s="7">
        <f>(Agridata[[#This Row],[Profit_After_Storage_Loss]]/Agridata[[#This Row],[Total_Revenue]])*100</f>
        <v>59.476182854710657</v>
      </c>
      <c r="X675">
        <f>(1-Agridata[[#This Row],[Transport_Cost_NGN]]/(Agridata[[#This Row],[Input_Cost_NGN]]+Agridata[[#This Row],[Final_Profit_NGN]]))*100</f>
        <v>99.813322332858618</v>
      </c>
      <c r="Y675" s="13">
        <f>Agridata[[#This Row],[Final_Profit_NGN]]*Agridata[[#This Row],[Storage_Loss_%]]</f>
        <v>79585084.399999991</v>
      </c>
      <c r="Z675" s="13">
        <f>Agridata[[#This Row],[Final_Profit_NGN]] * (1-Agridata[[#This Row],[Storage_Loss_%]]/100)</f>
        <v>1224075.1560000002</v>
      </c>
      <c r="AA675" s="13">
        <f>Agridata[[#This Row],[Final_Profit_NGN]]+Agridata[[#This Row],[Input_Cost_NGN]]</f>
        <v>2058093</v>
      </c>
    </row>
    <row r="676" spans="1:27" x14ac:dyDescent="0.35">
      <c r="A676" t="s">
        <v>284</v>
      </c>
      <c r="B676" t="s">
        <v>1469</v>
      </c>
      <c r="C676" t="s">
        <v>1498</v>
      </c>
      <c r="D676">
        <v>2024</v>
      </c>
      <c r="E676" t="s">
        <v>1501</v>
      </c>
      <c r="F676" t="s">
        <v>1507</v>
      </c>
      <c r="G676">
        <v>0.64</v>
      </c>
      <c r="H676">
        <v>1527</v>
      </c>
      <c r="I676">
        <v>1231</v>
      </c>
      <c r="J676">
        <v>2.1</v>
      </c>
      <c r="K676" t="s">
        <v>1511</v>
      </c>
      <c r="L676">
        <v>1.48</v>
      </c>
      <c r="M676" t="s">
        <v>1517</v>
      </c>
      <c r="N676" s="13">
        <v>285</v>
      </c>
      <c r="O676">
        <v>14</v>
      </c>
      <c r="P676" s="11">
        <f>Agridata[[#This Row],[Storage_Loss_%]]/100</f>
        <v>0.19370000000000001</v>
      </c>
      <c r="Q676" s="7">
        <v>19.37</v>
      </c>
      <c r="R676" s="13">
        <v>8630</v>
      </c>
      <c r="S676">
        <v>184</v>
      </c>
      <c r="T676" t="s">
        <v>1520</v>
      </c>
      <c r="U676" t="s">
        <v>1522</v>
      </c>
      <c r="V676" s="13">
        <v>215324</v>
      </c>
      <c r="W676" s="7">
        <f>(Agridata[[#This Row],[Profit_After_Storage_Loss]]/Agridata[[#This Row],[Total_Revenue]])*100</f>
        <v>77.522947212373964</v>
      </c>
      <c r="X676">
        <f>(1-Agridata[[#This Row],[Transport_Cost_NGN]]/(Agridata[[#This Row],[Input_Cost_NGN]]+Agridata[[#This Row],[Final_Profit_NGN]]))*100</f>
        <v>99.872741723746842</v>
      </c>
      <c r="Y676" s="13">
        <f>Agridata[[#This Row],[Final_Profit_NGN]]*Agridata[[#This Row],[Storage_Loss_%]]</f>
        <v>4170825.8800000004</v>
      </c>
      <c r="Z676" s="13">
        <f>Agridata[[#This Row],[Final_Profit_NGN]] * (1-Agridata[[#This Row],[Storage_Loss_%]]/100)</f>
        <v>173615.74119999999</v>
      </c>
      <c r="AA676" s="13">
        <f>Agridata[[#This Row],[Final_Profit_NGN]]+Agridata[[#This Row],[Input_Cost_NGN]]</f>
        <v>223954</v>
      </c>
    </row>
    <row r="677" spans="1:27" x14ac:dyDescent="0.35">
      <c r="A677" t="s">
        <v>196</v>
      </c>
      <c r="B677" t="s">
        <v>1471</v>
      </c>
      <c r="C677" t="s">
        <v>1492</v>
      </c>
      <c r="D677">
        <v>2025</v>
      </c>
      <c r="E677" t="s">
        <v>1502</v>
      </c>
      <c r="F677" t="s">
        <v>1509</v>
      </c>
      <c r="G677">
        <v>7.73</v>
      </c>
      <c r="H677">
        <v>98082</v>
      </c>
      <c r="I677">
        <v>80299</v>
      </c>
      <c r="J677">
        <v>2.2000000000000002</v>
      </c>
      <c r="K677" t="s">
        <v>1513</v>
      </c>
      <c r="L677">
        <v>0.9</v>
      </c>
      <c r="M677" t="s">
        <v>1518</v>
      </c>
      <c r="N677" s="13">
        <v>200</v>
      </c>
      <c r="O677">
        <v>1</v>
      </c>
      <c r="P677" s="11">
        <f>Agridata[[#This Row],[Storage_Loss_%]]/100</f>
        <v>0.18129999999999999</v>
      </c>
      <c r="Q677" s="7">
        <v>18.13</v>
      </c>
      <c r="R677" s="13">
        <v>236648</v>
      </c>
      <c r="S677">
        <v>278</v>
      </c>
      <c r="T677" t="s">
        <v>1519</v>
      </c>
      <c r="U677" t="s">
        <v>1523</v>
      </c>
      <c r="V677" s="13">
        <v>21863043</v>
      </c>
      <c r="W677" s="7">
        <f>(Agridata[[#This Row],[Profit_After_Storage_Loss]]/Agridata[[#This Row],[Total_Revenue]])*100</f>
        <v>80.993319336908371</v>
      </c>
      <c r="X677">
        <f>(1-Agridata[[#This Row],[Transport_Cost_NGN]]/(Agridata[[#This Row],[Input_Cost_NGN]]+Agridata[[#This Row],[Final_Profit_NGN]]))*100</f>
        <v>99.999095009970944</v>
      </c>
      <c r="Y677" s="13">
        <f>Agridata[[#This Row],[Final_Profit_NGN]]*Agridata[[#This Row],[Storage_Loss_%]]</f>
        <v>396376969.58999997</v>
      </c>
      <c r="Z677" s="13">
        <f>Agridata[[#This Row],[Final_Profit_NGN]] * (1-Agridata[[#This Row],[Storage_Loss_%]]/100)</f>
        <v>17899273.304099999</v>
      </c>
      <c r="AA677" s="13">
        <f>Agridata[[#This Row],[Final_Profit_NGN]]+Agridata[[#This Row],[Input_Cost_NGN]]</f>
        <v>22099691</v>
      </c>
    </row>
    <row r="678" spans="1:27" x14ac:dyDescent="0.35">
      <c r="A678" t="s">
        <v>255</v>
      </c>
      <c r="B678" t="s">
        <v>1473</v>
      </c>
      <c r="C678" t="s">
        <v>1496</v>
      </c>
      <c r="D678">
        <v>2021</v>
      </c>
      <c r="E678" t="s">
        <v>1501</v>
      </c>
      <c r="F678" t="s">
        <v>1510</v>
      </c>
      <c r="G678">
        <v>3.82</v>
      </c>
      <c r="H678">
        <v>65465</v>
      </c>
      <c r="I678">
        <v>48614</v>
      </c>
      <c r="J678">
        <v>1</v>
      </c>
      <c r="K678" t="s">
        <v>1513</v>
      </c>
      <c r="L678">
        <v>1.29</v>
      </c>
      <c r="M678" t="s">
        <v>1518</v>
      </c>
      <c r="N678" s="13">
        <v>200</v>
      </c>
      <c r="O678">
        <v>1</v>
      </c>
      <c r="P678" s="11">
        <f>Agridata[[#This Row],[Storage_Loss_%]]/100</f>
        <v>0.25739999999999996</v>
      </c>
      <c r="Q678" s="7">
        <v>25.74</v>
      </c>
      <c r="R678" s="13">
        <v>152178</v>
      </c>
      <c r="S678">
        <v>413</v>
      </c>
      <c r="T678" t="s">
        <v>1519</v>
      </c>
      <c r="U678" t="s">
        <v>1523</v>
      </c>
      <c r="V678" s="13">
        <v>19724429</v>
      </c>
      <c r="W678" s="7">
        <f>(Agridata[[#This Row],[Profit_After_Storage_Loss]]/Agridata[[#This Row],[Total_Revenue]])*100</f>
        <v>73.691455364590155</v>
      </c>
      <c r="X678">
        <f>(1-Agridata[[#This Row],[Transport_Cost_NGN]]/(Agridata[[#This Row],[Input_Cost_NGN]]+Agridata[[#This Row],[Final_Profit_NGN]]))*100</f>
        <v>99.99899379204912</v>
      </c>
      <c r="Y678" s="13">
        <f>Agridata[[#This Row],[Final_Profit_NGN]]*Agridata[[#This Row],[Storage_Loss_%]]</f>
        <v>507706802.45999998</v>
      </c>
      <c r="Z678" s="13">
        <f>Agridata[[#This Row],[Final_Profit_NGN]] * (1-Agridata[[#This Row],[Storage_Loss_%]]/100)</f>
        <v>14647360.975400001</v>
      </c>
      <c r="AA678" s="13">
        <f>Agridata[[#This Row],[Final_Profit_NGN]]+Agridata[[#This Row],[Input_Cost_NGN]]</f>
        <v>19876607</v>
      </c>
    </row>
    <row r="679" spans="1:27" x14ac:dyDescent="0.35">
      <c r="A679" t="s">
        <v>562</v>
      </c>
      <c r="B679" t="s">
        <v>1470</v>
      </c>
      <c r="C679" t="s">
        <v>1491</v>
      </c>
      <c r="D679">
        <v>2022</v>
      </c>
      <c r="E679" t="s">
        <v>1502</v>
      </c>
      <c r="F679" t="s">
        <v>1508</v>
      </c>
      <c r="G679">
        <v>1.67</v>
      </c>
      <c r="H679">
        <v>1703</v>
      </c>
      <c r="I679">
        <v>1268</v>
      </c>
      <c r="J679">
        <v>21.1</v>
      </c>
      <c r="K679" t="s">
        <v>1513</v>
      </c>
      <c r="L679">
        <v>1.92</v>
      </c>
      <c r="M679" t="s">
        <v>1516</v>
      </c>
      <c r="N679" s="13">
        <v>1023</v>
      </c>
      <c r="O679">
        <v>14</v>
      </c>
      <c r="P679" s="11">
        <f>Agridata[[#This Row],[Storage_Loss_%]]/100</f>
        <v>0.25540000000000002</v>
      </c>
      <c r="Q679" s="7">
        <v>25.54</v>
      </c>
      <c r="R679" s="13">
        <v>18539</v>
      </c>
      <c r="S679">
        <v>222</v>
      </c>
      <c r="T679" t="s">
        <v>1519</v>
      </c>
      <c r="U679" t="s">
        <v>1522</v>
      </c>
      <c r="V679" s="13">
        <v>259120</v>
      </c>
      <c r="W679" s="7">
        <f>(Agridata[[#This Row],[Profit_After_Storage_Loss]]/Agridata[[#This Row],[Total_Revenue]])*100</f>
        <v>69.488383952978282</v>
      </c>
      <c r="X679">
        <f>(1-Agridata[[#This Row],[Transport_Cost_NGN]]/(Agridata[[#This Row],[Input_Cost_NGN]]+Agridata[[#This Row],[Final_Profit_NGN]]))*100</f>
        <v>99.631562456106224</v>
      </c>
      <c r="Y679" s="13">
        <f>Agridata[[#This Row],[Final_Profit_NGN]]*Agridata[[#This Row],[Storage_Loss_%]]</f>
        <v>6617924.7999999998</v>
      </c>
      <c r="Z679" s="13">
        <f>Agridata[[#This Row],[Final_Profit_NGN]] * (1-Agridata[[#This Row],[Storage_Loss_%]]/100)</f>
        <v>192940.75199999998</v>
      </c>
      <c r="AA679" s="13">
        <f>Agridata[[#This Row],[Final_Profit_NGN]]+Agridata[[#This Row],[Input_Cost_NGN]]</f>
        <v>277659</v>
      </c>
    </row>
    <row r="680" spans="1:27" x14ac:dyDescent="0.35">
      <c r="A680" t="s">
        <v>468</v>
      </c>
      <c r="B680" t="s">
        <v>1471</v>
      </c>
      <c r="C680" t="s">
        <v>1492</v>
      </c>
      <c r="D680">
        <v>2023</v>
      </c>
      <c r="E680" t="s">
        <v>1501</v>
      </c>
      <c r="F680" t="s">
        <v>1508</v>
      </c>
      <c r="G680">
        <v>0.71</v>
      </c>
      <c r="H680">
        <v>1215</v>
      </c>
      <c r="I680">
        <v>1072</v>
      </c>
      <c r="J680">
        <v>7.7</v>
      </c>
      <c r="K680" t="s">
        <v>1513</v>
      </c>
      <c r="L680">
        <v>1.1399999999999999</v>
      </c>
      <c r="M680" t="s">
        <v>1517</v>
      </c>
      <c r="N680" s="13">
        <v>298</v>
      </c>
      <c r="O680">
        <v>7</v>
      </c>
      <c r="P680" s="11">
        <f>Agridata[[#This Row],[Storage_Loss_%]]/100</f>
        <v>0.11710000000000001</v>
      </c>
      <c r="Q680" s="7">
        <v>11.71</v>
      </c>
      <c r="R680" s="13">
        <v>9022</v>
      </c>
      <c r="S680">
        <v>196</v>
      </c>
      <c r="T680" t="s">
        <v>1520</v>
      </c>
      <c r="U680" t="s">
        <v>1523</v>
      </c>
      <c r="V680" s="13">
        <v>198691</v>
      </c>
      <c r="W680" s="7">
        <f>(Agridata[[#This Row],[Profit_After_Storage_Loss]]/Agridata[[#This Row],[Total_Revenue]])*100</f>
        <v>84.455129866691053</v>
      </c>
      <c r="X680">
        <f>(1-Agridata[[#This Row],[Transport_Cost_NGN]]/(Agridata[[#This Row],[Input_Cost_NGN]]+Agridata[[#This Row],[Final_Profit_NGN]]))*100</f>
        <v>99.856532812101321</v>
      </c>
      <c r="Y680" s="13">
        <f>Agridata[[#This Row],[Final_Profit_NGN]]*Agridata[[#This Row],[Storage_Loss_%]]</f>
        <v>2326671.6100000003</v>
      </c>
      <c r="Z680" s="13">
        <f>Agridata[[#This Row],[Final_Profit_NGN]] * (1-Agridata[[#This Row],[Storage_Loss_%]]/100)</f>
        <v>175424.28390000001</v>
      </c>
      <c r="AA680" s="13">
        <f>Agridata[[#This Row],[Final_Profit_NGN]]+Agridata[[#This Row],[Input_Cost_NGN]]</f>
        <v>207713</v>
      </c>
    </row>
    <row r="681" spans="1:27" x14ac:dyDescent="0.35">
      <c r="A681" t="s">
        <v>55</v>
      </c>
      <c r="B681" t="s">
        <v>1473</v>
      </c>
      <c r="C681" t="s">
        <v>1493</v>
      </c>
      <c r="D681">
        <v>2023</v>
      </c>
      <c r="E681" t="s">
        <v>1501</v>
      </c>
      <c r="F681" t="s">
        <v>1506</v>
      </c>
      <c r="G681">
        <v>4.09</v>
      </c>
      <c r="H681">
        <v>14123</v>
      </c>
      <c r="I681">
        <v>12318</v>
      </c>
      <c r="J681">
        <v>1</v>
      </c>
      <c r="K681" t="s">
        <v>1515</v>
      </c>
      <c r="L681">
        <v>0.22</v>
      </c>
      <c r="M681" t="s">
        <v>1517</v>
      </c>
      <c r="N681" s="13">
        <v>200</v>
      </c>
      <c r="O681">
        <v>3</v>
      </c>
      <c r="P681" s="11">
        <f>Agridata[[#This Row],[Storage_Loss_%]]/100</f>
        <v>0.1278</v>
      </c>
      <c r="Q681" s="7">
        <v>12.78</v>
      </c>
      <c r="R681" s="13">
        <v>78095</v>
      </c>
      <c r="S681">
        <v>318</v>
      </c>
      <c r="T681" t="s">
        <v>1520</v>
      </c>
      <c r="U681" t="s">
        <v>1522</v>
      </c>
      <c r="V681" s="13">
        <v>3799658</v>
      </c>
      <c r="W681" s="7">
        <f>(Agridata[[#This Row],[Profit_After_Storage_Loss]]/Agridata[[#This Row],[Total_Revenue]])*100</f>
        <v>85.463455449586391</v>
      </c>
      <c r="X681">
        <f>(1-Agridata[[#This Row],[Transport_Cost_NGN]]/(Agridata[[#This Row],[Input_Cost_NGN]]+Agridata[[#This Row],[Final_Profit_NGN]]))*100</f>
        <v>99.994842373921188</v>
      </c>
      <c r="Y681" s="13">
        <f>Agridata[[#This Row],[Final_Profit_NGN]]*Agridata[[#This Row],[Storage_Loss_%]]</f>
        <v>48559629.239999995</v>
      </c>
      <c r="Z681" s="13">
        <f>Agridata[[#This Row],[Final_Profit_NGN]] * (1-Agridata[[#This Row],[Storage_Loss_%]]/100)</f>
        <v>3314061.7075999998</v>
      </c>
      <c r="AA681" s="13">
        <f>Agridata[[#This Row],[Final_Profit_NGN]]+Agridata[[#This Row],[Input_Cost_NGN]]</f>
        <v>3877753</v>
      </c>
    </row>
    <row r="682" spans="1:27" x14ac:dyDescent="0.35">
      <c r="A682" t="s">
        <v>440</v>
      </c>
      <c r="B682" t="s">
        <v>1470</v>
      </c>
      <c r="C682" t="s">
        <v>1482</v>
      </c>
      <c r="D682">
        <v>2025</v>
      </c>
      <c r="E682" t="s">
        <v>1501</v>
      </c>
      <c r="F682" t="s">
        <v>1507</v>
      </c>
      <c r="G682">
        <v>1.1000000000000001</v>
      </c>
      <c r="H682">
        <v>1771</v>
      </c>
      <c r="I682">
        <v>1620</v>
      </c>
      <c r="J682">
        <v>30.6</v>
      </c>
      <c r="K682" t="s">
        <v>1511</v>
      </c>
      <c r="L682">
        <v>1.63</v>
      </c>
      <c r="M682" t="s">
        <v>1518</v>
      </c>
      <c r="N682" s="13">
        <v>5573</v>
      </c>
      <c r="O682">
        <v>3</v>
      </c>
      <c r="P682" s="11">
        <f>Agridata[[#This Row],[Storage_Loss_%]]/100</f>
        <v>8.48E-2</v>
      </c>
      <c r="Q682" s="7">
        <v>8.48</v>
      </c>
      <c r="R682" s="13">
        <v>14736</v>
      </c>
      <c r="S682">
        <v>333</v>
      </c>
      <c r="T682" t="s">
        <v>1520</v>
      </c>
      <c r="U682" t="s">
        <v>1523</v>
      </c>
      <c r="V682" s="13">
        <v>513757</v>
      </c>
      <c r="W682" s="7">
        <f>(Agridata[[#This Row],[Profit_After_Storage_Loss]]/Agridata[[#This Row],[Total_Revenue]])*100</f>
        <v>88.968142700092528</v>
      </c>
      <c r="X682">
        <f>(1-Agridata[[#This Row],[Transport_Cost_NGN]]/(Agridata[[#This Row],[Input_Cost_NGN]]+Agridata[[#This Row],[Final_Profit_NGN]]))*100</f>
        <v>98.945492182488707</v>
      </c>
      <c r="Y682" s="13">
        <f>Agridata[[#This Row],[Final_Profit_NGN]]*Agridata[[#This Row],[Storage_Loss_%]]</f>
        <v>4356659.3600000003</v>
      </c>
      <c r="Z682" s="13">
        <f>Agridata[[#This Row],[Final_Profit_NGN]] * (1-Agridata[[#This Row],[Storage_Loss_%]]/100)</f>
        <v>470190.40639999998</v>
      </c>
      <c r="AA682" s="13">
        <f>Agridata[[#This Row],[Final_Profit_NGN]]+Agridata[[#This Row],[Input_Cost_NGN]]</f>
        <v>528493</v>
      </c>
    </row>
    <row r="683" spans="1:27" x14ac:dyDescent="0.35">
      <c r="A683" t="s">
        <v>563</v>
      </c>
      <c r="B683" t="s">
        <v>1470</v>
      </c>
      <c r="C683" t="s">
        <v>1490</v>
      </c>
      <c r="D683">
        <v>2024</v>
      </c>
      <c r="E683" t="s">
        <v>1501</v>
      </c>
      <c r="F683" t="s">
        <v>1503</v>
      </c>
      <c r="G683">
        <v>6.14</v>
      </c>
      <c r="H683">
        <v>39524</v>
      </c>
      <c r="I683">
        <v>24247</v>
      </c>
      <c r="J683">
        <v>14.6</v>
      </c>
      <c r="K683" t="s">
        <v>1512</v>
      </c>
      <c r="L683">
        <v>1.03</v>
      </c>
      <c r="M683" t="s">
        <v>1516</v>
      </c>
      <c r="N683" s="13">
        <v>3885</v>
      </c>
      <c r="O683">
        <v>30</v>
      </c>
      <c r="P683" s="11">
        <f>Agridata[[#This Row],[Storage_Loss_%]]/100</f>
        <v>0.38650000000000001</v>
      </c>
      <c r="Q683" s="7">
        <v>38.65</v>
      </c>
      <c r="R683" s="13">
        <v>58554</v>
      </c>
      <c r="S683">
        <v>377</v>
      </c>
      <c r="T683" t="s">
        <v>1521</v>
      </c>
      <c r="U683" t="s">
        <v>1522</v>
      </c>
      <c r="V683" s="13">
        <v>8987269</v>
      </c>
      <c r="W683" s="7">
        <f>(Agridata[[#This Row],[Profit_After_Storage_Loss]]/Agridata[[#This Row],[Total_Revenue]])*100</f>
        <v>60.952878820423514</v>
      </c>
      <c r="X683">
        <f>(1-Agridata[[#This Row],[Transport_Cost_NGN]]/(Agridata[[#This Row],[Input_Cost_NGN]]+Agridata[[#This Row],[Final_Profit_NGN]]))*100</f>
        <v>99.957052000685849</v>
      </c>
      <c r="Y683" s="13">
        <f>Agridata[[#This Row],[Final_Profit_NGN]]*Agridata[[#This Row],[Storage_Loss_%]]</f>
        <v>347357946.84999996</v>
      </c>
      <c r="Z683" s="13">
        <f>Agridata[[#This Row],[Final_Profit_NGN]] * (1-Agridata[[#This Row],[Storage_Loss_%]]/100)</f>
        <v>5513689.5314999996</v>
      </c>
      <c r="AA683" s="13">
        <f>Agridata[[#This Row],[Final_Profit_NGN]]+Agridata[[#This Row],[Input_Cost_NGN]]</f>
        <v>9045823</v>
      </c>
    </row>
    <row r="684" spans="1:27" x14ac:dyDescent="0.35">
      <c r="A684" t="s">
        <v>564</v>
      </c>
      <c r="B684" t="s">
        <v>1470</v>
      </c>
      <c r="C684" t="s">
        <v>1495</v>
      </c>
      <c r="D684">
        <v>2022</v>
      </c>
      <c r="E684" t="s">
        <v>1502</v>
      </c>
      <c r="F684" t="s">
        <v>1508</v>
      </c>
      <c r="G684">
        <v>4.47</v>
      </c>
      <c r="H684">
        <v>6084</v>
      </c>
      <c r="I684">
        <v>2433</v>
      </c>
      <c r="J684">
        <v>31.5</v>
      </c>
      <c r="K684" t="s">
        <v>1512</v>
      </c>
      <c r="L684">
        <v>1.38</v>
      </c>
      <c r="M684" t="s">
        <v>1517</v>
      </c>
      <c r="N684" s="13">
        <v>9621</v>
      </c>
      <c r="O684">
        <v>60</v>
      </c>
      <c r="P684" s="11">
        <f>Agridata[[#This Row],[Storage_Loss_%]]/100</f>
        <v>0.6</v>
      </c>
      <c r="Q684" s="7">
        <v>60</v>
      </c>
      <c r="R684" s="13">
        <v>50766</v>
      </c>
      <c r="S684">
        <v>200</v>
      </c>
      <c r="T684" t="s">
        <v>1520</v>
      </c>
      <c r="U684" t="s">
        <v>1522</v>
      </c>
      <c r="V684" s="13">
        <v>421347</v>
      </c>
      <c r="W684" s="7">
        <f>(Agridata[[#This Row],[Profit_After_Storage_Loss]]/Agridata[[#This Row],[Total_Revenue]])*100</f>
        <v>35.698826340304123</v>
      </c>
      <c r="X684">
        <f>(1-Agridata[[#This Row],[Transport_Cost_NGN]]/(Agridata[[#This Row],[Input_Cost_NGN]]+Agridata[[#This Row],[Final_Profit_NGN]]))*100</f>
        <v>97.962140419772382</v>
      </c>
      <c r="Y684" s="13">
        <f>Agridata[[#This Row],[Final_Profit_NGN]]*Agridata[[#This Row],[Storage_Loss_%]]</f>
        <v>25280820</v>
      </c>
      <c r="Z684" s="13">
        <f>Agridata[[#This Row],[Final_Profit_NGN]] * (1-Agridata[[#This Row],[Storage_Loss_%]]/100)</f>
        <v>168538.80000000002</v>
      </c>
      <c r="AA684" s="13">
        <f>Agridata[[#This Row],[Final_Profit_NGN]]+Agridata[[#This Row],[Input_Cost_NGN]]</f>
        <v>472113</v>
      </c>
    </row>
    <row r="685" spans="1:27" x14ac:dyDescent="0.35">
      <c r="A685" t="s">
        <v>565</v>
      </c>
      <c r="B685" t="s">
        <v>1473</v>
      </c>
      <c r="C685" t="s">
        <v>1494</v>
      </c>
      <c r="D685">
        <v>2021</v>
      </c>
      <c r="E685" t="s">
        <v>1501</v>
      </c>
      <c r="F685" t="s">
        <v>1507</v>
      </c>
      <c r="G685">
        <v>4.22</v>
      </c>
      <c r="H685">
        <v>8724</v>
      </c>
      <c r="I685">
        <v>5884</v>
      </c>
      <c r="J685">
        <v>8.4</v>
      </c>
      <c r="K685" t="s">
        <v>1513</v>
      </c>
      <c r="L685">
        <v>1.1399999999999999</v>
      </c>
      <c r="M685" t="s">
        <v>1516</v>
      </c>
      <c r="N685" s="13">
        <v>285</v>
      </c>
      <c r="O685">
        <v>30</v>
      </c>
      <c r="P685" s="11">
        <f>Agridata[[#This Row],[Storage_Loss_%]]/100</f>
        <v>0.32549999999999996</v>
      </c>
      <c r="Q685" s="7">
        <v>32.549999999999997</v>
      </c>
      <c r="R685" s="13">
        <v>83082</v>
      </c>
      <c r="S685">
        <v>216</v>
      </c>
      <c r="T685" t="s">
        <v>1519</v>
      </c>
      <c r="U685" t="s">
        <v>1523</v>
      </c>
      <c r="V685" s="13">
        <v>1174868</v>
      </c>
      <c r="W685" s="7">
        <f>(Agridata[[#This Row],[Profit_After_Storage_Loss]]/Agridata[[#This Row],[Total_Revenue]])*100</f>
        <v>62.995227632258846</v>
      </c>
      <c r="X685">
        <f>(1-Agridata[[#This Row],[Transport_Cost_NGN]]/(Agridata[[#This Row],[Input_Cost_NGN]]+Agridata[[#This Row],[Final_Profit_NGN]]))*100</f>
        <v>99.977344091577564</v>
      </c>
      <c r="Y685" s="13">
        <f>Agridata[[#This Row],[Final_Profit_NGN]]*Agridata[[#This Row],[Storage_Loss_%]]</f>
        <v>38241953.399999999</v>
      </c>
      <c r="Z685" s="13">
        <f>Agridata[[#This Row],[Final_Profit_NGN]] * (1-Agridata[[#This Row],[Storage_Loss_%]]/100)</f>
        <v>792448.46600000013</v>
      </c>
      <c r="AA685" s="13">
        <f>Agridata[[#This Row],[Final_Profit_NGN]]+Agridata[[#This Row],[Input_Cost_NGN]]</f>
        <v>1257950</v>
      </c>
    </row>
    <row r="686" spans="1:27" x14ac:dyDescent="0.35">
      <c r="A686" t="s">
        <v>218</v>
      </c>
      <c r="B686" t="s">
        <v>1471</v>
      </c>
      <c r="C686" t="s">
        <v>1492</v>
      </c>
      <c r="D686">
        <v>2023</v>
      </c>
      <c r="E686" t="s">
        <v>1501</v>
      </c>
      <c r="F686" t="s">
        <v>1510</v>
      </c>
      <c r="G686">
        <v>0.69</v>
      </c>
      <c r="H686">
        <v>11971</v>
      </c>
      <c r="I686">
        <v>9038</v>
      </c>
      <c r="J686">
        <v>15.8</v>
      </c>
      <c r="K686" t="s">
        <v>1515</v>
      </c>
      <c r="L686">
        <v>1.17</v>
      </c>
      <c r="M686" t="s">
        <v>1516</v>
      </c>
      <c r="N686" s="13">
        <v>2966</v>
      </c>
      <c r="O686">
        <v>1</v>
      </c>
      <c r="P686" s="11">
        <f>Agridata[[#This Row],[Storage_Loss_%]]/100</f>
        <v>0.245</v>
      </c>
      <c r="Q686" s="7">
        <v>24.5</v>
      </c>
      <c r="R686" s="13">
        <v>17150</v>
      </c>
      <c r="S686">
        <v>393</v>
      </c>
      <c r="T686" t="s">
        <v>1521</v>
      </c>
      <c r="U686" t="s">
        <v>1522</v>
      </c>
      <c r="V686" s="13">
        <v>3496299</v>
      </c>
      <c r="W686" s="7">
        <f>(Agridata[[#This Row],[Profit_After_Storage_Loss]]/Agridata[[#This Row],[Total_Revenue]])*100</f>
        <v>75.131466117766337</v>
      </c>
      <c r="X686">
        <f>(1-Agridata[[#This Row],[Transport_Cost_NGN]]/(Agridata[[#This Row],[Input_Cost_NGN]]+Agridata[[#This Row],[Final_Profit_NGN]]))*100</f>
        <v>99.915581526870028</v>
      </c>
      <c r="Y686" s="13">
        <f>Agridata[[#This Row],[Final_Profit_NGN]]*Agridata[[#This Row],[Storage_Loss_%]]</f>
        <v>85659325.5</v>
      </c>
      <c r="Z686" s="13">
        <f>Agridata[[#This Row],[Final_Profit_NGN]] * (1-Agridata[[#This Row],[Storage_Loss_%]]/100)</f>
        <v>2639705.7450000001</v>
      </c>
      <c r="AA686" s="13">
        <f>Agridata[[#This Row],[Final_Profit_NGN]]+Agridata[[#This Row],[Input_Cost_NGN]]</f>
        <v>3513449</v>
      </c>
    </row>
    <row r="687" spans="1:27" x14ac:dyDescent="0.35">
      <c r="A687" t="s">
        <v>566</v>
      </c>
      <c r="B687" t="s">
        <v>1470</v>
      </c>
      <c r="C687" t="s">
        <v>1499</v>
      </c>
      <c r="D687">
        <v>2024</v>
      </c>
      <c r="E687" t="s">
        <v>1501</v>
      </c>
      <c r="F687" t="s">
        <v>1504</v>
      </c>
      <c r="G687">
        <v>2.1800000000000002</v>
      </c>
      <c r="H687">
        <v>21185</v>
      </c>
      <c r="I687">
        <v>16772</v>
      </c>
      <c r="J687">
        <v>8.1</v>
      </c>
      <c r="K687" t="s">
        <v>1512</v>
      </c>
      <c r="L687">
        <v>0.82</v>
      </c>
      <c r="M687" t="s">
        <v>1518</v>
      </c>
      <c r="N687" s="13">
        <v>2013</v>
      </c>
      <c r="O687">
        <v>4</v>
      </c>
      <c r="P687" s="11">
        <f>Agridata[[#This Row],[Storage_Loss_%]]/100</f>
        <v>0.20829999999999999</v>
      </c>
      <c r="Q687" s="7">
        <v>20.83</v>
      </c>
      <c r="R687" s="13">
        <v>43960</v>
      </c>
      <c r="S687">
        <v>315</v>
      </c>
      <c r="T687" t="s">
        <v>1520</v>
      </c>
      <c r="U687" t="s">
        <v>1523</v>
      </c>
      <c r="V687" s="13">
        <v>5184376</v>
      </c>
      <c r="W687" s="7">
        <f>(Agridata[[#This Row],[Profit_After_Storage_Loss]]/Agridata[[#This Row],[Total_Revenue]])*100</f>
        <v>78.504336354817298</v>
      </c>
      <c r="X687">
        <f>(1-Agridata[[#This Row],[Transport_Cost_NGN]]/(Agridata[[#This Row],[Input_Cost_NGN]]+Agridata[[#This Row],[Final_Profit_NGN]]))*100</f>
        <v>99.961498266370029</v>
      </c>
      <c r="Y687" s="13">
        <f>Agridata[[#This Row],[Final_Profit_NGN]]*Agridata[[#This Row],[Storage_Loss_%]]</f>
        <v>107990552.08</v>
      </c>
      <c r="Z687" s="13">
        <f>Agridata[[#This Row],[Final_Profit_NGN]] * (1-Agridata[[#This Row],[Storage_Loss_%]]/100)</f>
        <v>4104470.4792000004</v>
      </c>
      <c r="AA687" s="13">
        <f>Agridata[[#This Row],[Final_Profit_NGN]]+Agridata[[#This Row],[Input_Cost_NGN]]</f>
        <v>5228336</v>
      </c>
    </row>
    <row r="688" spans="1:27" x14ac:dyDescent="0.35">
      <c r="A688" t="s">
        <v>567</v>
      </c>
      <c r="B688" t="s">
        <v>1472</v>
      </c>
      <c r="C688" t="s">
        <v>1488</v>
      </c>
      <c r="D688">
        <v>2024</v>
      </c>
      <c r="E688" t="s">
        <v>1501</v>
      </c>
      <c r="F688" t="s">
        <v>1505</v>
      </c>
      <c r="G688">
        <v>0.85</v>
      </c>
      <c r="H688">
        <v>7102</v>
      </c>
      <c r="I688">
        <v>5385</v>
      </c>
      <c r="J688">
        <v>72.8</v>
      </c>
      <c r="K688" t="s">
        <v>1511</v>
      </c>
      <c r="L688">
        <v>3.24</v>
      </c>
      <c r="M688" t="s">
        <v>1517</v>
      </c>
      <c r="N688" s="13">
        <v>10831</v>
      </c>
      <c r="O688">
        <v>14</v>
      </c>
      <c r="P688" s="11">
        <f>Agridata[[#This Row],[Storage_Loss_%]]/100</f>
        <v>0.24170000000000003</v>
      </c>
      <c r="Q688" s="7">
        <v>24.17</v>
      </c>
      <c r="R688" s="13">
        <v>8098</v>
      </c>
      <c r="S688">
        <v>99</v>
      </c>
      <c r="T688" t="s">
        <v>1521</v>
      </c>
      <c r="U688" t="s">
        <v>1522</v>
      </c>
      <c r="V688" s="13">
        <v>508855</v>
      </c>
      <c r="W688" s="7">
        <f>(Agridata[[#This Row],[Profit_After_Storage_Loss]]/Agridata[[#This Row],[Total_Revenue]])*100</f>
        <v>74.642133133959959</v>
      </c>
      <c r="X688">
        <f>(1-Agridata[[#This Row],[Transport_Cost_NGN]]/(Agridata[[#This Row],[Input_Cost_NGN]]+Agridata[[#This Row],[Final_Profit_NGN]]))*100</f>
        <v>97.904838544316405</v>
      </c>
      <c r="Y688" s="13">
        <f>Agridata[[#This Row],[Final_Profit_NGN]]*Agridata[[#This Row],[Storage_Loss_%]]</f>
        <v>12299025.350000001</v>
      </c>
      <c r="Z688" s="13">
        <f>Agridata[[#This Row],[Final_Profit_NGN]] * (1-Agridata[[#This Row],[Storage_Loss_%]]/100)</f>
        <v>385864.74650000001</v>
      </c>
      <c r="AA688" s="13">
        <f>Agridata[[#This Row],[Final_Profit_NGN]]+Agridata[[#This Row],[Input_Cost_NGN]]</f>
        <v>516953</v>
      </c>
    </row>
    <row r="689" spans="1:27" x14ac:dyDescent="0.35">
      <c r="A689" t="s">
        <v>407</v>
      </c>
      <c r="B689" t="s">
        <v>1471</v>
      </c>
      <c r="C689" t="s">
        <v>1477</v>
      </c>
      <c r="D689">
        <v>2024</v>
      </c>
      <c r="E689" t="s">
        <v>1501</v>
      </c>
      <c r="F689" t="s">
        <v>1503</v>
      </c>
      <c r="G689">
        <v>0.98</v>
      </c>
      <c r="H689">
        <v>9994</v>
      </c>
      <c r="I689">
        <v>8295</v>
      </c>
      <c r="J689">
        <v>4.9000000000000004</v>
      </c>
      <c r="K689" t="s">
        <v>1513</v>
      </c>
      <c r="L689">
        <v>0.67</v>
      </c>
      <c r="M689" t="s">
        <v>1517</v>
      </c>
      <c r="N689" s="13">
        <v>200</v>
      </c>
      <c r="O689">
        <v>7</v>
      </c>
      <c r="P689" s="11">
        <f>Agridata[[#This Row],[Storage_Loss_%]]/100</f>
        <v>0.17</v>
      </c>
      <c r="Q689" s="7">
        <v>17</v>
      </c>
      <c r="R689" s="13">
        <v>17072</v>
      </c>
      <c r="S689">
        <v>311</v>
      </c>
      <c r="T689" t="s">
        <v>1521</v>
      </c>
      <c r="U689" t="s">
        <v>1523</v>
      </c>
      <c r="V689" s="13">
        <v>2536676</v>
      </c>
      <c r="W689" s="7">
        <f>(Agridata[[#This Row],[Profit_After_Storage_Loss]]/Agridata[[#This Row],[Total_Revenue]])*100</f>
        <v>82.445138674606895</v>
      </c>
      <c r="X689">
        <f>(1-Agridata[[#This Row],[Transport_Cost_NGN]]/(Agridata[[#This Row],[Input_Cost_NGN]]+Agridata[[#This Row],[Final_Profit_NGN]]))*100</f>
        <v>99.992168373700139</v>
      </c>
      <c r="Y689" s="13">
        <f>Agridata[[#This Row],[Final_Profit_NGN]]*Agridata[[#This Row],[Storage_Loss_%]]</f>
        <v>43123492</v>
      </c>
      <c r="Z689" s="13">
        <f>Agridata[[#This Row],[Final_Profit_NGN]] * (1-Agridata[[#This Row],[Storage_Loss_%]]/100)</f>
        <v>2105441.08</v>
      </c>
      <c r="AA689" s="13">
        <f>Agridata[[#This Row],[Final_Profit_NGN]]+Agridata[[#This Row],[Input_Cost_NGN]]</f>
        <v>2553748</v>
      </c>
    </row>
    <row r="690" spans="1:27" x14ac:dyDescent="0.35">
      <c r="A690" t="s">
        <v>568</v>
      </c>
      <c r="B690" t="s">
        <v>1470</v>
      </c>
      <c r="C690" t="s">
        <v>1475</v>
      </c>
      <c r="D690">
        <v>2021</v>
      </c>
      <c r="E690" t="s">
        <v>1502</v>
      </c>
      <c r="F690" t="s">
        <v>1510</v>
      </c>
      <c r="G690">
        <v>0.82</v>
      </c>
      <c r="H690">
        <v>19345</v>
      </c>
      <c r="I690">
        <v>14239</v>
      </c>
      <c r="J690">
        <v>1</v>
      </c>
      <c r="K690" t="s">
        <v>1513</v>
      </c>
      <c r="L690">
        <v>0.5</v>
      </c>
      <c r="M690" t="s">
        <v>1516</v>
      </c>
      <c r="N690" s="13">
        <v>200</v>
      </c>
      <c r="O690">
        <v>1</v>
      </c>
      <c r="P690" s="11">
        <f>Agridata[[#This Row],[Storage_Loss_%]]/100</f>
        <v>0.26390000000000002</v>
      </c>
      <c r="Q690" s="7">
        <v>26.39</v>
      </c>
      <c r="R690" s="13">
        <v>32599</v>
      </c>
      <c r="S690">
        <v>358</v>
      </c>
      <c r="T690" t="s">
        <v>1520</v>
      </c>
      <c r="U690" t="s">
        <v>1522</v>
      </c>
      <c r="V690" s="13">
        <v>5013788</v>
      </c>
      <c r="W690" s="7">
        <f>(Agridata[[#This Row],[Profit_After_Storage_Loss]]/Agridata[[#This Row],[Total_Revenue]])*100</f>
        <v>73.134489027496301</v>
      </c>
      <c r="X690">
        <f>(1-Agridata[[#This Row],[Transport_Cost_NGN]]/(Agridata[[#This Row],[Input_Cost_NGN]]+Agridata[[#This Row],[Final_Profit_NGN]]))*100</f>
        <v>99.996036768484061</v>
      </c>
      <c r="Y690" s="13">
        <f>Agridata[[#This Row],[Final_Profit_NGN]]*Agridata[[#This Row],[Storage_Loss_%]]</f>
        <v>132313865.32000001</v>
      </c>
      <c r="Z690" s="13">
        <f>Agridata[[#This Row],[Final_Profit_NGN]] * (1-Agridata[[#This Row],[Storage_Loss_%]]/100)</f>
        <v>3690649.3467999999</v>
      </c>
      <c r="AA690" s="13">
        <f>Agridata[[#This Row],[Final_Profit_NGN]]+Agridata[[#This Row],[Input_Cost_NGN]]</f>
        <v>5046387</v>
      </c>
    </row>
    <row r="691" spans="1:27" x14ac:dyDescent="0.35">
      <c r="A691" t="s">
        <v>569</v>
      </c>
      <c r="B691" t="s">
        <v>1473</v>
      </c>
      <c r="C691" t="s">
        <v>1497</v>
      </c>
      <c r="D691">
        <v>2024</v>
      </c>
      <c r="E691" t="s">
        <v>1501</v>
      </c>
      <c r="F691" t="s">
        <v>1504</v>
      </c>
      <c r="G691">
        <v>0.69</v>
      </c>
      <c r="H691">
        <v>6770</v>
      </c>
      <c r="I691">
        <v>5217</v>
      </c>
      <c r="J691">
        <v>3.6</v>
      </c>
      <c r="K691" t="s">
        <v>1513</v>
      </c>
      <c r="L691">
        <v>0.27</v>
      </c>
      <c r="M691" t="s">
        <v>1518</v>
      </c>
      <c r="N691" s="13">
        <v>200</v>
      </c>
      <c r="O691">
        <v>4</v>
      </c>
      <c r="P691" s="11">
        <f>Agridata[[#This Row],[Storage_Loss_%]]/100</f>
        <v>0.2293</v>
      </c>
      <c r="Q691" s="7">
        <v>22.93</v>
      </c>
      <c r="R691" s="13">
        <v>10808</v>
      </c>
      <c r="S691">
        <v>264</v>
      </c>
      <c r="T691" t="s">
        <v>1519</v>
      </c>
      <c r="U691" t="s">
        <v>1522</v>
      </c>
      <c r="V691" s="13">
        <v>1352508</v>
      </c>
      <c r="W691" s="7">
        <f>(Agridata[[#This Row],[Profit_After_Storage_Loss]]/Agridata[[#This Row],[Total_Revenue]])*100</f>
        <v>76.459009914062477</v>
      </c>
      <c r="X691">
        <f>(1-Agridata[[#This Row],[Transport_Cost_NGN]]/(Agridata[[#This Row],[Input_Cost_NGN]]+Agridata[[#This Row],[Final_Profit_NGN]]))*100</f>
        <v>99.985329886834748</v>
      </c>
      <c r="Y691" s="13">
        <f>Agridata[[#This Row],[Final_Profit_NGN]]*Agridata[[#This Row],[Storage_Loss_%]]</f>
        <v>31013008.440000001</v>
      </c>
      <c r="Z691" s="13">
        <f>Agridata[[#This Row],[Final_Profit_NGN]] * (1-Agridata[[#This Row],[Storage_Loss_%]]/100)</f>
        <v>1042377.9155999999</v>
      </c>
      <c r="AA691" s="13">
        <f>Agridata[[#This Row],[Final_Profit_NGN]]+Agridata[[#This Row],[Input_Cost_NGN]]</f>
        <v>1363316</v>
      </c>
    </row>
    <row r="692" spans="1:27" x14ac:dyDescent="0.35">
      <c r="A692" t="s">
        <v>570</v>
      </c>
      <c r="B692" t="s">
        <v>1471</v>
      </c>
      <c r="C692" t="s">
        <v>1483</v>
      </c>
      <c r="D692">
        <v>2021</v>
      </c>
      <c r="E692" t="s">
        <v>1502</v>
      </c>
      <c r="F692" t="s">
        <v>1503</v>
      </c>
      <c r="G692">
        <v>0.87</v>
      </c>
      <c r="H692">
        <v>6080</v>
      </c>
      <c r="I692">
        <v>5025</v>
      </c>
      <c r="J692">
        <v>9.4</v>
      </c>
      <c r="K692" t="s">
        <v>1513</v>
      </c>
      <c r="L692">
        <v>1.43</v>
      </c>
      <c r="M692" t="s">
        <v>1516</v>
      </c>
      <c r="N692" s="13">
        <v>310</v>
      </c>
      <c r="O692">
        <v>7</v>
      </c>
      <c r="P692" s="11">
        <f>Agridata[[#This Row],[Storage_Loss_%]]/100</f>
        <v>0.1734</v>
      </c>
      <c r="Q692" s="7">
        <v>17.34</v>
      </c>
      <c r="R692" s="13">
        <v>16433</v>
      </c>
      <c r="S692">
        <v>227</v>
      </c>
      <c r="T692" t="s">
        <v>1520</v>
      </c>
      <c r="U692" t="s">
        <v>1522</v>
      </c>
      <c r="V692" s="13">
        <v>1112526</v>
      </c>
      <c r="W692" s="7">
        <f>(Agridata[[#This Row],[Profit_After_Storage_Loss]]/Agridata[[#This Row],[Total_Revenue]])*100</f>
        <v>81.456810353608944</v>
      </c>
      <c r="X692">
        <f>(1-Agridata[[#This Row],[Transport_Cost_NGN]]/(Agridata[[#This Row],[Input_Cost_NGN]]+Agridata[[#This Row],[Final_Profit_NGN]]))*100</f>
        <v>99.97254107545092</v>
      </c>
      <c r="Y692" s="13">
        <f>Agridata[[#This Row],[Final_Profit_NGN]]*Agridata[[#This Row],[Storage_Loss_%]]</f>
        <v>19291200.84</v>
      </c>
      <c r="Z692" s="13">
        <f>Agridata[[#This Row],[Final_Profit_NGN]] * (1-Agridata[[#This Row],[Storage_Loss_%]]/100)</f>
        <v>919613.99159999995</v>
      </c>
      <c r="AA692" s="13">
        <f>Agridata[[#This Row],[Final_Profit_NGN]]+Agridata[[#This Row],[Input_Cost_NGN]]</f>
        <v>1128959</v>
      </c>
    </row>
    <row r="693" spans="1:27" x14ac:dyDescent="0.35">
      <c r="A693" t="s">
        <v>571</v>
      </c>
      <c r="B693" t="s">
        <v>1473</v>
      </c>
      <c r="C693" t="s">
        <v>1497</v>
      </c>
      <c r="D693">
        <v>2025</v>
      </c>
      <c r="E693" t="s">
        <v>1502</v>
      </c>
      <c r="F693" t="s">
        <v>1509</v>
      </c>
      <c r="G693">
        <v>1.56</v>
      </c>
      <c r="H693">
        <v>21867</v>
      </c>
      <c r="I693">
        <v>17305</v>
      </c>
      <c r="J693">
        <v>36.799999999999997</v>
      </c>
      <c r="K693" t="s">
        <v>1512</v>
      </c>
      <c r="L693">
        <v>1.71</v>
      </c>
      <c r="M693" t="s">
        <v>1516</v>
      </c>
      <c r="N693" s="13">
        <v>10252</v>
      </c>
      <c r="O693">
        <v>1</v>
      </c>
      <c r="P693" s="11">
        <f>Agridata[[#This Row],[Storage_Loss_%]]/100</f>
        <v>0.20860000000000001</v>
      </c>
      <c r="Q693" s="7">
        <v>20.86</v>
      </c>
      <c r="R693" s="13">
        <v>45805</v>
      </c>
      <c r="S693">
        <v>405</v>
      </c>
      <c r="T693" t="s">
        <v>1520</v>
      </c>
      <c r="U693" t="s">
        <v>1523</v>
      </c>
      <c r="V693" s="13">
        <v>6882383</v>
      </c>
      <c r="W693" s="7">
        <f>(Agridata[[#This Row],[Profit_After_Storage_Loss]]/Agridata[[#This Row],[Total_Revenue]])*100</f>
        <v>78.616774056939562</v>
      </c>
      <c r="X693">
        <f>(1-Agridata[[#This Row],[Transport_Cost_NGN]]/(Agridata[[#This Row],[Input_Cost_NGN]]+Agridata[[#This Row],[Final_Profit_NGN]]))*100</f>
        <v>99.852024800712684</v>
      </c>
      <c r="Y693" s="13">
        <f>Agridata[[#This Row],[Final_Profit_NGN]]*Agridata[[#This Row],[Storage_Loss_%]]</f>
        <v>143566509.38</v>
      </c>
      <c r="Z693" s="13">
        <f>Agridata[[#This Row],[Final_Profit_NGN]] * (1-Agridata[[#This Row],[Storage_Loss_%]]/100)</f>
        <v>5446717.9062000001</v>
      </c>
      <c r="AA693" s="13">
        <f>Agridata[[#This Row],[Final_Profit_NGN]]+Agridata[[#This Row],[Input_Cost_NGN]]</f>
        <v>6928188</v>
      </c>
    </row>
    <row r="694" spans="1:27" x14ac:dyDescent="0.35">
      <c r="A694" t="s">
        <v>572</v>
      </c>
      <c r="B694" t="s">
        <v>1473</v>
      </c>
      <c r="C694" t="s">
        <v>1493</v>
      </c>
      <c r="D694">
        <v>2024</v>
      </c>
      <c r="E694" t="s">
        <v>1501</v>
      </c>
      <c r="F694" t="s">
        <v>1508</v>
      </c>
      <c r="G694">
        <v>1.38</v>
      </c>
      <c r="H694">
        <v>1961</v>
      </c>
      <c r="I694">
        <v>1885</v>
      </c>
      <c r="J694">
        <v>5.8</v>
      </c>
      <c r="K694" t="s">
        <v>1512</v>
      </c>
      <c r="L694">
        <v>0.16</v>
      </c>
      <c r="M694" t="s">
        <v>1516</v>
      </c>
      <c r="N694" s="13">
        <v>1274</v>
      </c>
      <c r="O694">
        <v>1</v>
      </c>
      <c r="P694" s="11">
        <f>Agridata[[#This Row],[Storage_Loss_%]]/100</f>
        <v>3.8599999999999995E-2</v>
      </c>
      <c r="Q694" s="7">
        <v>3.86</v>
      </c>
      <c r="R694" s="13">
        <v>11001</v>
      </c>
      <c r="S694">
        <v>249</v>
      </c>
      <c r="T694" t="s">
        <v>1520</v>
      </c>
      <c r="U694" t="s">
        <v>1522</v>
      </c>
      <c r="V694" s="13">
        <v>452397</v>
      </c>
      <c r="W694" s="7">
        <f>(Agridata[[#This Row],[Profit_After_Storage_Loss]]/Agridata[[#This Row],[Total_Revenue]])*100</f>
        <v>93.857650615669471</v>
      </c>
      <c r="X694">
        <f>(1-Agridata[[#This Row],[Transport_Cost_NGN]]/(Agridata[[#This Row],[Input_Cost_NGN]]+Agridata[[#This Row],[Final_Profit_NGN]]))*100</f>
        <v>99.725074342142179</v>
      </c>
      <c r="Y694" s="13">
        <f>Agridata[[#This Row],[Final_Profit_NGN]]*Agridata[[#This Row],[Storage_Loss_%]]</f>
        <v>1746252.42</v>
      </c>
      <c r="Z694" s="13">
        <f>Agridata[[#This Row],[Final_Profit_NGN]] * (1-Agridata[[#This Row],[Storage_Loss_%]]/100)</f>
        <v>434934.47580000001</v>
      </c>
      <c r="AA694" s="13">
        <f>Agridata[[#This Row],[Final_Profit_NGN]]+Agridata[[#This Row],[Input_Cost_NGN]]</f>
        <v>463398</v>
      </c>
    </row>
    <row r="695" spans="1:27" x14ac:dyDescent="0.35">
      <c r="A695" t="s">
        <v>573</v>
      </c>
      <c r="B695" t="s">
        <v>1470</v>
      </c>
      <c r="C695" t="s">
        <v>1491</v>
      </c>
      <c r="D695">
        <v>2022</v>
      </c>
      <c r="E695" t="s">
        <v>1501</v>
      </c>
      <c r="F695" t="s">
        <v>1507</v>
      </c>
      <c r="G695">
        <v>0.74</v>
      </c>
      <c r="H695">
        <v>1382</v>
      </c>
      <c r="I695">
        <v>552</v>
      </c>
      <c r="J695">
        <v>41</v>
      </c>
      <c r="K695" t="s">
        <v>1512</v>
      </c>
      <c r="L695">
        <v>1.59</v>
      </c>
      <c r="M695" t="s">
        <v>1516</v>
      </c>
      <c r="N695" s="13">
        <v>12604</v>
      </c>
      <c r="O695">
        <v>60</v>
      </c>
      <c r="P695" s="11">
        <f>Agridata[[#This Row],[Storage_Loss_%]]/100</f>
        <v>0.6</v>
      </c>
      <c r="Q695" s="7">
        <v>60</v>
      </c>
      <c r="R695" s="13">
        <v>11949</v>
      </c>
      <c r="S695">
        <v>289</v>
      </c>
      <c r="T695" t="s">
        <v>1519</v>
      </c>
      <c r="U695" t="s">
        <v>1523</v>
      </c>
      <c r="V695" s="13">
        <v>133380</v>
      </c>
      <c r="W695" s="7">
        <f>(Agridata[[#This Row],[Profit_After_Storage_Loss]]/Agridata[[#This Row],[Total_Revenue]])*100</f>
        <v>36.711186342712054</v>
      </c>
      <c r="X695">
        <f>(1-Agridata[[#This Row],[Transport_Cost_NGN]]/(Agridata[[#This Row],[Input_Cost_NGN]]+Agridata[[#This Row],[Final_Profit_NGN]]))*100</f>
        <v>91.327264345037804</v>
      </c>
      <c r="Y695" s="13">
        <f>Agridata[[#This Row],[Final_Profit_NGN]]*Agridata[[#This Row],[Storage_Loss_%]]</f>
        <v>8002800</v>
      </c>
      <c r="Z695" s="13">
        <f>Agridata[[#This Row],[Final_Profit_NGN]] * (1-Agridata[[#This Row],[Storage_Loss_%]]/100)</f>
        <v>53352</v>
      </c>
      <c r="AA695" s="13">
        <f>Agridata[[#This Row],[Final_Profit_NGN]]+Agridata[[#This Row],[Input_Cost_NGN]]</f>
        <v>145329</v>
      </c>
    </row>
    <row r="696" spans="1:27" x14ac:dyDescent="0.35">
      <c r="A696" t="s">
        <v>574</v>
      </c>
      <c r="B696" t="s">
        <v>1473</v>
      </c>
      <c r="C696" t="s">
        <v>1496</v>
      </c>
      <c r="D696">
        <v>2021</v>
      </c>
      <c r="E696" t="s">
        <v>1501</v>
      </c>
      <c r="F696" t="s">
        <v>1508</v>
      </c>
      <c r="G696">
        <v>1.2</v>
      </c>
      <c r="H696">
        <v>2514</v>
      </c>
      <c r="I696">
        <v>2155</v>
      </c>
      <c r="J696">
        <v>20.8</v>
      </c>
      <c r="K696" t="s">
        <v>1512</v>
      </c>
      <c r="L696">
        <v>1.18</v>
      </c>
      <c r="M696" t="s">
        <v>1517</v>
      </c>
      <c r="N696" s="13">
        <v>5121</v>
      </c>
      <c r="O696">
        <v>7</v>
      </c>
      <c r="P696" s="11">
        <f>Agridata[[#This Row],[Storage_Loss_%]]/100</f>
        <v>0.1426</v>
      </c>
      <c r="Q696" s="7">
        <v>14.26</v>
      </c>
      <c r="R696" s="13">
        <v>9783</v>
      </c>
      <c r="S696">
        <v>211</v>
      </c>
      <c r="T696" t="s">
        <v>1520</v>
      </c>
      <c r="U696" t="s">
        <v>1523</v>
      </c>
      <c r="V696" s="13">
        <v>435254</v>
      </c>
      <c r="W696" s="7">
        <f>(Agridata[[#This Row],[Profit_After_Storage_Loss]]/Agridata[[#This Row],[Total_Revenue]])*100</f>
        <v>83.855225430694517</v>
      </c>
      <c r="X696">
        <f>(1-Agridata[[#This Row],[Transport_Cost_NGN]]/(Agridata[[#This Row],[Input_Cost_NGN]]+Agridata[[#This Row],[Final_Profit_NGN]]))*100</f>
        <v>98.849309158564353</v>
      </c>
      <c r="Y696" s="13">
        <f>Agridata[[#This Row],[Final_Profit_NGN]]*Agridata[[#This Row],[Storage_Loss_%]]</f>
        <v>6206722.04</v>
      </c>
      <c r="Z696" s="13">
        <f>Agridata[[#This Row],[Final_Profit_NGN]] * (1-Agridata[[#This Row],[Storage_Loss_%]]/100)</f>
        <v>373186.77959999995</v>
      </c>
      <c r="AA696" s="13">
        <f>Agridata[[#This Row],[Final_Profit_NGN]]+Agridata[[#This Row],[Input_Cost_NGN]]</f>
        <v>445037</v>
      </c>
    </row>
    <row r="697" spans="1:27" x14ac:dyDescent="0.35">
      <c r="A697" t="s">
        <v>242</v>
      </c>
      <c r="B697" t="s">
        <v>1470</v>
      </c>
      <c r="C697" t="s">
        <v>1476</v>
      </c>
      <c r="D697">
        <v>2023</v>
      </c>
      <c r="E697" t="s">
        <v>1501</v>
      </c>
      <c r="F697" t="s">
        <v>1504</v>
      </c>
      <c r="G697">
        <v>5.58</v>
      </c>
      <c r="H697">
        <v>45458</v>
      </c>
      <c r="I697">
        <v>36034</v>
      </c>
      <c r="J697">
        <v>35.9</v>
      </c>
      <c r="K697" t="s">
        <v>1512</v>
      </c>
      <c r="L697">
        <v>2.39</v>
      </c>
      <c r="M697" t="s">
        <v>1516</v>
      </c>
      <c r="N697" s="13">
        <v>9627</v>
      </c>
      <c r="O697">
        <v>1</v>
      </c>
      <c r="P697" s="11">
        <f>Agridata[[#This Row],[Storage_Loss_%]]/100</f>
        <v>0.20730000000000001</v>
      </c>
      <c r="Q697" s="7">
        <v>20.73</v>
      </c>
      <c r="R697" s="13">
        <v>109081</v>
      </c>
      <c r="S697">
        <v>296</v>
      </c>
      <c r="T697" t="s">
        <v>1520</v>
      </c>
      <c r="U697" t="s">
        <v>1523</v>
      </c>
      <c r="V697" s="13">
        <v>10440696</v>
      </c>
      <c r="W697" s="7">
        <f>(Agridata[[#This Row],[Profit_After_Storage_Loss]]/Agridata[[#This Row],[Total_Revenue]])*100</f>
        <v>78.450375957709809</v>
      </c>
      <c r="X697">
        <f>(1-Agridata[[#This Row],[Transport_Cost_NGN]]/(Agridata[[#This Row],[Input_Cost_NGN]]+Agridata[[#This Row],[Final_Profit_NGN]]))*100</f>
        <v>99.908746886308592</v>
      </c>
      <c r="Y697" s="13">
        <f>Agridata[[#This Row],[Final_Profit_NGN]]*Agridata[[#This Row],[Storage_Loss_%]]</f>
        <v>216435628.08000001</v>
      </c>
      <c r="Z697" s="13">
        <f>Agridata[[#This Row],[Final_Profit_NGN]] * (1-Agridata[[#This Row],[Storage_Loss_%]]/100)</f>
        <v>8276339.7191999992</v>
      </c>
      <c r="AA697" s="13">
        <f>Agridata[[#This Row],[Final_Profit_NGN]]+Agridata[[#This Row],[Input_Cost_NGN]]</f>
        <v>10549777</v>
      </c>
    </row>
    <row r="698" spans="1:27" x14ac:dyDescent="0.35">
      <c r="A698" t="s">
        <v>403</v>
      </c>
      <c r="B698" t="s">
        <v>1469</v>
      </c>
      <c r="C698" t="s">
        <v>1481</v>
      </c>
      <c r="D698">
        <v>2024</v>
      </c>
      <c r="E698" t="s">
        <v>1502</v>
      </c>
      <c r="F698" t="s">
        <v>1503</v>
      </c>
      <c r="G698">
        <v>0.88</v>
      </c>
      <c r="H698">
        <v>8784</v>
      </c>
      <c r="I698">
        <v>6997</v>
      </c>
      <c r="J698">
        <v>15.1</v>
      </c>
      <c r="K698" t="s">
        <v>1512</v>
      </c>
      <c r="L698">
        <v>1.44</v>
      </c>
      <c r="M698" t="s">
        <v>1516</v>
      </c>
      <c r="N698" s="13">
        <v>2971</v>
      </c>
      <c r="O698">
        <v>14</v>
      </c>
      <c r="P698" s="11">
        <f>Agridata[[#This Row],[Storage_Loss_%]]/100</f>
        <v>0.2034</v>
      </c>
      <c r="Q698" s="7">
        <v>20.34</v>
      </c>
      <c r="R698" s="13">
        <v>13563</v>
      </c>
      <c r="S698">
        <v>265</v>
      </c>
      <c r="T698" t="s">
        <v>1521</v>
      </c>
      <c r="U698" t="s">
        <v>1522</v>
      </c>
      <c r="V698" s="13">
        <v>1819129</v>
      </c>
      <c r="W698" s="7">
        <f>(Agridata[[#This Row],[Profit_After_Storage_Loss]]/Agridata[[#This Row],[Total_Revenue]])*100</f>
        <v>79.070469091369404</v>
      </c>
      <c r="X698">
        <f>(1-Agridata[[#This Row],[Transport_Cost_NGN]]/(Agridata[[#This Row],[Input_Cost_NGN]]+Agridata[[#This Row],[Final_Profit_NGN]]))*100</f>
        <v>99.837888745081003</v>
      </c>
      <c r="Y698" s="13">
        <f>Agridata[[#This Row],[Final_Profit_NGN]]*Agridata[[#This Row],[Storage_Loss_%]]</f>
        <v>37001083.859999999</v>
      </c>
      <c r="Z698" s="13">
        <f>Agridata[[#This Row],[Final_Profit_NGN]] * (1-Agridata[[#This Row],[Storage_Loss_%]]/100)</f>
        <v>1449118.1613999999</v>
      </c>
      <c r="AA698" s="13">
        <f>Agridata[[#This Row],[Final_Profit_NGN]]+Agridata[[#This Row],[Input_Cost_NGN]]</f>
        <v>1832692</v>
      </c>
    </row>
    <row r="699" spans="1:27" x14ac:dyDescent="0.35">
      <c r="A699" t="s">
        <v>575</v>
      </c>
      <c r="B699" t="s">
        <v>1473</v>
      </c>
      <c r="C699" t="s">
        <v>1497</v>
      </c>
      <c r="D699">
        <v>2023</v>
      </c>
      <c r="E699" t="s">
        <v>1501</v>
      </c>
      <c r="F699" t="s">
        <v>1507</v>
      </c>
      <c r="G699">
        <v>3.69</v>
      </c>
      <c r="H699">
        <v>10807</v>
      </c>
      <c r="I699">
        <v>6610</v>
      </c>
      <c r="J699">
        <v>18.399999999999999</v>
      </c>
      <c r="K699" t="s">
        <v>1512</v>
      </c>
      <c r="L699">
        <v>0.84</v>
      </c>
      <c r="M699" t="s">
        <v>1516</v>
      </c>
      <c r="N699" s="13">
        <v>3870</v>
      </c>
      <c r="O699">
        <v>30</v>
      </c>
      <c r="P699" s="11">
        <f>Agridata[[#This Row],[Storage_Loss_%]]/100</f>
        <v>0.38829999999999998</v>
      </c>
      <c r="Q699" s="7">
        <v>38.83</v>
      </c>
      <c r="R699" s="13">
        <v>43061</v>
      </c>
      <c r="S699">
        <v>195</v>
      </c>
      <c r="T699" t="s">
        <v>1521</v>
      </c>
      <c r="U699" t="s">
        <v>1523</v>
      </c>
      <c r="V699" s="13">
        <v>1229130</v>
      </c>
      <c r="W699" s="7">
        <f>(Agridata[[#This Row],[Profit_After_Storage_Loss]]/Agridata[[#This Row],[Total_Revenue]])*100</f>
        <v>59.099523656432098</v>
      </c>
      <c r="X699">
        <f>(1-Agridata[[#This Row],[Transport_Cost_NGN]]/(Agridata[[#This Row],[Input_Cost_NGN]]+Agridata[[#This Row],[Final_Profit_NGN]]))*100</f>
        <v>99.695800394752041</v>
      </c>
      <c r="Y699" s="13">
        <f>Agridata[[#This Row],[Final_Profit_NGN]]*Agridata[[#This Row],[Storage_Loss_%]]</f>
        <v>47727117.899999999</v>
      </c>
      <c r="Z699" s="13">
        <f>Agridata[[#This Row],[Final_Profit_NGN]] * (1-Agridata[[#This Row],[Storage_Loss_%]]/100)</f>
        <v>751858.821</v>
      </c>
      <c r="AA699" s="13">
        <f>Agridata[[#This Row],[Final_Profit_NGN]]+Agridata[[#This Row],[Input_Cost_NGN]]</f>
        <v>1272191</v>
      </c>
    </row>
    <row r="700" spans="1:27" x14ac:dyDescent="0.35">
      <c r="A700" t="s">
        <v>576</v>
      </c>
      <c r="B700" t="s">
        <v>1469</v>
      </c>
      <c r="C700" t="s">
        <v>1498</v>
      </c>
      <c r="D700">
        <v>2024</v>
      </c>
      <c r="E700" t="s">
        <v>1501</v>
      </c>
      <c r="F700" t="s">
        <v>1508</v>
      </c>
      <c r="G700">
        <v>1.44</v>
      </c>
      <c r="H700">
        <v>3389</v>
      </c>
      <c r="I700">
        <v>2596</v>
      </c>
      <c r="J700">
        <v>2.5</v>
      </c>
      <c r="K700" t="s">
        <v>1513</v>
      </c>
      <c r="L700">
        <v>0.64</v>
      </c>
      <c r="M700" t="s">
        <v>1516</v>
      </c>
      <c r="N700" s="13">
        <v>200</v>
      </c>
      <c r="O700">
        <v>14</v>
      </c>
      <c r="P700" s="11">
        <f>Agridata[[#This Row],[Storage_Loss_%]]/100</f>
        <v>0.23379999999999998</v>
      </c>
      <c r="Q700" s="7">
        <v>23.38</v>
      </c>
      <c r="R700" s="13">
        <v>10954</v>
      </c>
      <c r="S700">
        <v>236</v>
      </c>
      <c r="T700" t="s">
        <v>1520</v>
      </c>
      <c r="U700" t="s">
        <v>1523</v>
      </c>
      <c r="V700" s="13">
        <v>595376</v>
      </c>
      <c r="W700" s="7">
        <f>(Agridata[[#This Row],[Profit_After_Storage_Loss]]/Agridata[[#This Row],[Total_Revenue]])*100</f>
        <v>75.235777744792443</v>
      </c>
      <c r="X700">
        <f>(1-Agridata[[#This Row],[Transport_Cost_NGN]]/(Agridata[[#This Row],[Input_Cost_NGN]]+Agridata[[#This Row],[Final_Profit_NGN]]))*100</f>
        <v>99.967014661982745</v>
      </c>
      <c r="Y700" s="13">
        <f>Agridata[[#This Row],[Final_Profit_NGN]]*Agridata[[#This Row],[Storage_Loss_%]]</f>
        <v>13919890.879999999</v>
      </c>
      <c r="Z700" s="13">
        <f>Agridata[[#This Row],[Final_Profit_NGN]] * (1-Agridata[[#This Row],[Storage_Loss_%]]/100)</f>
        <v>456177.09120000002</v>
      </c>
      <c r="AA700" s="13">
        <f>Agridata[[#This Row],[Final_Profit_NGN]]+Agridata[[#This Row],[Input_Cost_NGN]]</f>
        <v>606330</v>
      </c>
    </row>
    <row r="701" spans="1:27" x14ac:dyDescent="0.35">
      <c r="A701" t="s">
        <v>577</v>
      </c>
      <c r="B701" t="s">
        <v>1472</v>
      </c>
      <c r="C701" t="s">
        <v>1487</v>
      </c>
      <c r="D701">
        <v>2025</v>
      </c>
      <c r="E701" t="s">
        <v>1501</v>
      </c>
      <c r="F701" t="s">
        <v>1508</v>
      </c>
      <c r="G701">
        <v>1.54</v>
      </c>
      <c r="H701">
        <v>2806</v>
      </c>
      <c r="I701">
        <v>2220</v>
      </c>
      <c r="J701">
        <v>24.7</v>
      </c>
      <c r="K701" t="s">
        <v>1512</v>
      </c>
      <c r="L701">
        <v>0.67</v>
      </c>
      <c r="M701" t="s">
        <v>1516</v>
      </c>
      <c r="N701" s="13">
        <v>6306</v>
      </c>
      <c r="O701">
        <v>14</v>
      </c>
      <c r="P701" s="11">
        <f>Agridata[[#This Row],[Storage_Loss_%]]/100</f>
        <v>0.2087</v>
      </c>
      <c r="Q701" s="7">
        <v>20.87</v>
      </c>
      <c r="R701" s="13">
        <v>12967</v>
      </c>
      <c r="S701">
        <v>259</v>
      </c>
      <c r="T701" t="s">
        <v>1520</v>
      </c>
      <c r="U701" t="s">
        <v>1523</v>
      </c>
      <c r="V701" s="13">
        <v>549958</v>
      </c>
      <c r="W701" s="7">
        <f>(Agridata[[#This Row],[Profit_After_Storage_Loss]]/Agridata[[#This Row],[Total_Revenue]])*100</f>
        <v>77.307237269618497</v>
      </c>
      <c r="X701">
        <f>(1-Agridata[[#This Row],[Transport_Cost_NGN]]/(Agridata[[#This Row],[Input_Cost_NGN]]+Agridata[[#This Row],[Final_Profit_NGN]]))*100</f>
        <v>98.87977972198783</v>
      </c>
      <c r="Y701" s="13">
        <f>Agridata[[#This Row],[Final_Profit_NGN]]*Agridata[[#This Row],[Storage_Loss_%]]</f>
        <v>11477623.460000001</v>
      </c>
      <c r="Z701" s="13">
        <f>Agridata[[#This Row],[Final_Profit_NGN]] * (1-Agridata[[#This Row],[Storage_Loss_%]]/100)</f>
        <v>435181.76539999997</v>
      </c>
      <c r="AA701" s="13">
        <f>Agridata[[#This Row],[Final_Profit_NGN]]+Agridata[[#This Row],[Input_Cost_NGN]]</f>
        <v>562925</v>
      </c>
    </row>
    <row r="702" spans="1:27" x14ac:dyDescent="0.35">
      <c r="A702" t="s">
        <v>37</v>
      </c>
      <c r="B702" t="s">
        <v>1473</v>
      </c>
      <c r="C702" t="s">
        <v>1484</v>
      </c>
      <c r="D702">
        <v>2022</v>
      </c>
      <c r="E702" t="s">
        <v>1501</v>
      </c>
      <c r="F702" t="s">
        <v>1508</v>
      </c>
      <c r="G702">
        <v>2.15</v>
      </c>
      <c r="H702">
        <v>4442</v>
      </c>
      <c r="I702">
        <v>1776</v>
      </c>
      <c r="J702">
        <v>161</v>
      </c>
      <c r="K702" t="s">
        <v>1512</v>
      </c>
      <c r="L702">
        <v>5.09</v>
      </c>
      <c r="M702" t="s">
        <v>1516</v>
      </c>
      <c r="N702" s="13">
        <v>42535</v>
      </c>
      <c r="O702">
        <v>60</v>
      </c>
      <c r="P702" s="11">
        <f>Agridata[[#This Row],[Storage_Loss_%]]/100</f>
        <v>0.6</v>
      </c>
      <c r="Q702" s="7">
        <v>60</v>
      </c>
      <c r="R702" s="13">
        <v>15250</v>
      </c>
      <c r="S702">
        <v>215</v>
      </c>
      <c r="T702" t="s">
        <v>1520</v>
      </c>
      <c r="U702" t="s">
        <v>1523</v>
      </c>
      <c r="V702" s="13">
        <v>320237</v>
      </c>
      <c r="W702" s="7">
        <f>(Agridata[[#This Row],[Profit_After_Storage_Loss]]/Agridata[[#This Row],[Total_Revenue]])*100</f>
        <v>38.181747727929846</v>
      </c>
      <c r="X702">
        <f>(1-Agridata[[#This Row],[Transport_Cost_NGN]]/(Agridata[[#This Row],[Input_Cost_NGN]]+Agridata[[#This Row],[Final_Profit_NGN]]))*100</f>
        <v>87.321416329097701</v>
      </c>
      <c r="Y702" s="13">
        <f>Agridata[[#This Row],[Final_Profit_NGN]]*Agridata[[#This Row],[Storage_Loss_%]]</f>
        <v>19214220</v>
      </c>
      <c r="Z702" s="13">
        <f>Agridata[[#This Row],[Final_Profit_NGN]] * (1-Agridata[[#This Row],[Storage_Loss_%]]/100)</f>
        <v>128094.8</v>
      </c>
      <c r="AA702" s="13">
        <f>Agridata[[#This Row],[Final_Profit_NGN]]+Agridata[[#This Row],[Input_Cost_NGN]]</f>
        <v>335487</v>
      </c>
    </row>
    <row r="703" spans="1:27" x14ac:dyDescent="0.35">
      <c r="A703" t="s">
        <v>23</v>
      </c>
      <c r="B703" t="s">
        <v>1470</v>
      </c>
      <c r="C703" t="s">
        <v>1499</v>
      </c>
      <c r="D703">
        <v>2024</v>
      </c>
      <c r="E703" t="s">
        <v>1502</v>
      </c>
      <c r="F703" t="s">
        <v>1505</v>
      </c>
      <c r="G703">
        <v>7.06</v>
      </c>
      <c r="H703">
        <v>76747</v>
      </c>
      <c r="I703">
        <v>47168</v>
      </c>
      <c r="J703">
        <v>1</v>
      </c>
      <c r="K703" t="s">
        <v>1513</v>
      </c>
      <c r="L703">
        <v>1.47</v>
      </c>
      <c r="M703" t="s">
        <v>1518</v>
      </c>
      <c r="N703" s="13">
        <v>200</v>
      </c>
      <c r="O703">
        <v>30</v>
      </c>
      <c r="P703" s="11">
        <f>Agridata[[#This Row],[Storage_Loss_%]]/100</f>
        <v>0.38539999999999996</v>
      </c>
      <c r="Q703" s="7">
        <v>38.54</v>
      </c>
      <c r="R703" s="13">
        <v>61556</v>
      </c>
      <c r="S703">
        <v>84</v>
      </c>
      <c r="T703" t="s">
        <v>1521</v>
      </c>
      <c r="U703" t="s">
        <v>1523</v>
      </c>
      <c r="V703" s="13">
        <v>3860735</v>
      </c>
      <c r="W703" s="7">
        <f>(Agridata[[#This Row],[Profit_After_Storage_Loss]]/Agridata[[#This Row],[Total_Revenue]])*100</f>
        <v>60.495453575474137</v>
      </c>
      <c r="X703">
        <f>(1-Agridata[[#This Row],[Transport_Cost_NGN]]/(Agridata[[#This Row],[Input_Cost_NGN]]+Agridata[[#This Row],[Final_Profit_NGN]]))*100</f>
        <v>99.994900939272483</v>
      </c>
      <c r="Y703" s="13">
        <f>Agridata[[#This Row],[Final_Profit_NGN]]*Agridata[[#This Row],[Storage_Loss_%]]</f>
        <v>148792726.90000001</v>
      </c>
      <c r="Z703" s="13">
        <f>Agridata[[#This Row],[Final_Profit_NGN]] * (1-Agridata[[#This Row],[Storage_Loss_%]]/100)</f>
        <v>2372807.7310000001</v>
      </c>
      <c r="AA703" s="13">
        <f>Agridata[[#This Row],[Final_Profit_NGN]]+Agridata[[#This Row],[Input_Cost_NGN]]</f>
        <v>3922291</v>
      </c>
    </row>
    <row r="704" spans="1:27" x14ac:dyDescent="0.35">
      <c r="A704" t="s">
        <v>521</v>
      </c>
      <c r="B704" t="s">
        <v>1473</v>
      </c>
      <c r="C704" t="s">
        <v>1494</v>
      </c>
      <c r="D704">
        <v>2022</v>
      </c>
      <c r="E704" t="s">
        <v>1501</v>
      </c>
      <c r="F704" t="s">
        <v>1507</v>
      </c>
      <c r="G704">
        <v>1.07</v>
      </c>
      <c r="H704">
        <v>1497</v>
      </c>
      <c r="I704">
        <v>1184</v>
      </c>
      <c r="J704">
        <v>9.1999999999999993</v>
      </c>
      <c r="K704" t="s">
        <v>1512</v>
      </c>
      <c r="L704">
        <v>0.33</v>
      </c>
      <c r="M704" t="s">
        <v>1516</v>
      </c>
      <c r="N704" s="13">
        <v>1874</v>
      </c>
      <c r="O704">
        <v>14</v>
      </c>
      <c r="P704" s="11">
        <f>Agridata[[#This Row],[Storage_Loss_%]]/100</f>
        <v>0.2089</v>
      </c>
      <c r="Q704" s="7">
        <v>20.89</v>
      </c>
      <c r="R704" s="13">
        <v>13356</v>
      </c>
      <c r="S704">
        <v>232</v>
      </c>
      <c r="T704" t="s">
        <v>1520</v>
      </c>
      <c r="U704" t="s">
        <v>1523</v>
      </c>
      <c r="V704" s="13">
        <v>256712</v>
      </c>
      <c r="W704" s="7">
        <f>(Agridata[[#This Row],[Profit_After_Storage_Loss]]/Agridata[[#This Row],[Total_Revenue]])*100</f>
        <v>75.197677325710558</v>
      </c>
      <c r="X704">
        <f>(1-Agridata[[#This Row],[Transport_Cost_NGN]]/(Agridata[[#This Row],[Input_Cost_NGN]]+Agridata[[#This Row],[Final_Profit_NGN]]))*100</f>
        <v>99.306100685753222</v>
      </c>
      <c r="Y704" s="13">
        <f>Agridata[[#This Row],[Final_Profit_NGN]]*Agridata[[#This Row],[Storage_Loss_%]]</f>
        <v>5362713.68</v>
      </c>
      <c r="Z704" s="13">
        <f>Agridata[[#This Row],[Final_Profit_NGN]] * (1-Agridata[[#This Row],[Storage_Loss_%]]/100)</f>
        <v>203084.86319999999</v>
      </c>
      <c r="AA704" s="13">
        <f>Agridata[[#This Row],[Final_Profit_NGN]]+Agridata[[#This Row],[Input_Cost_NGN]]</f>
        <v>270068</v>
      </c>
    </row>
    <row r="705" spans="1:27" x14ac:dyDescent="0.35">
      <c r="A705" t="s">
        <v>291</v>
      </c>
      <c r="B705" t="s">
        <v>1473</v>
      </c>
      <c r="C705" t="s">
        <v>1496</v>
      </c>
      <c r="D705">
        <v>2021</v>
      </c>
      <c r="E705" t="s">
        <v>1502</v>
      </c>
      <c r="F705" t="s">
        <v>1506</v>
      </c>
      <c r="G705">
        <v>0.64</v>
      </c>
      <c r="H705">
        <v>1747</v>
      </c>
      <c r="I705">
        <v>1615</v>
      </c>
      <c r="J705">
        <v>26.9</v>
      </c>
      <c r="K705" t="s">
        <v>1512</v>
      </c>
      <c r="L705">
        <v>1.83</v>
      </c>
      <c r="M705" t="s">
        <v>1517</v>
      </c>
      <c r="N705" s="13">
        <v>5655</v>
      </c>
      <c r="O705">
        <v>3</v>
      </c>
      <c r="P705" s="11">
        <f>Agridata[[#This Row],[Storage_Loss_%]]/100</f>
        <v>7.5199999999999989E-2</v>
      </c>
      <c r="Q705" s="7">
        <v>7.52</v>
      </c>
      <c r="R705" s="13">
        <v>11756</v>
      </c>
      <c r="S705">
        <v>355</v>
      </c>
      <c r="T705" t="s">
        <v>1520</v>
      </c>
      <c r="U705" t="s">
        <v>1522</v>
      </c>
      <c r="V705" s="13">
        <v>550181</v>
      </c>
      <c r="W705" s="7">
        <f>(Agridata[[#This Row],[Profit_After_Storage_Loss]]/Agridata[[#This Row],[Total_Revenue]])*100</f>
        <v>90.545272655119703</v>
      </c>
      <c r="X705">
        <f>(1-Agridata[[#This Row],[Transport_Cost_NGN]]/(Agridata[[#This Row],[Input_Cost_NGN]]+Agridata[[#This Row],[Final_Profit_NGN]]))*100</f>
        <v>98.993659431573292</v>
      </c>
      <c r="Y705" s="13">
        <f>Agridata[[#This Row],[Final_Profit_NGN]]*Agridata[[#This Row],[Storage_Loss_%]]</f>
        <v>4137361.1199999996</v>
      </c>
      <c r="Z705" s="13">
        <f>Agridata[[#This Row],[Final_Profit_NGN]] * (1-Agridata[[#This Row],[Storage_Loss_%]]/100)</f>
        <v>508807.38880000002</v>
      </c>
      <c r="AA705" s="13">
        <f>Agridata[[#This Row],[Final_Profit_NGN]]+Agridata[[#This Row],[Input_Cost_NGN]]</f>
        <v>561937</v>
      </c>
    </row>
    <row r="706" spans="1:27" x14ac:dyDescent="0.35">
      <c r="A706" t="s">
        <v>241</v>
      </c>
      <c r="B706" t="s">
        <v>1471</v>
      </c>
      <c r="C706" t="s">
        <v>1486</v>
      </c>
      <c r="D706">
        <v>2021</v>
      </c>
      <c r="E706" t="s">
        <v>1501</v>
      </c>
      <c r="F706" t="s">
        <v>1506</v>
      </c>
      <c r="G706">
        <v>2.83</v>
      </c>
      <c r="H706">
        <v>9530</v>
      </c>
      <c r="I706">
        <v>7662</v>
      </c>
      <c r="J706">
        <v>4.8</v>
      </c>
      <c r="K706" t="s">
        <v>1515</v>
      </c>
      <c r="L706">
        <v>0.61</v>
      </c>
      <c r="M706" t="s">
        <v>1517</v>
      </c>
      <c r="N706" s="13">
        <v>940</v>
      </c>
      <c r="O706">
        <v>14</v>
      </c>
      <c r="P706" s="11">
        <f>Agridata[[#This Row],[Storage_Loss_%]]/100</f>
        <v>0.19600000000000001</v>
      </c>
      <c r="Q706" s="7">
        <v>19.600000000000001</v>
      </c>
      <c r="R706" s="13">
        <v>52830</v>
      </c>
      <c r="S706">
        <v>326</v>
      </c>
      <c r="T706" t="s">
        <v>1520</v>
      </c>
      <c r="U706" t="s">
        <v>1522</v>
      </c>
      <c r="V706" s="13">
        <v>2419064</v>
      </c>
      <c r="W706" s="7">
        <f>(Agridata[[#This Row],[Profit_After_Storage_Loss]]/Agridata[[#This Row],[Total_Revenue]])*100</f>
        <v>78.681669035969989</v>
      </c>
      <c r="X706">
        <f>(1-Agridata[[#This Row],[Transport_Cost_NGN]]/(Agridata[[#This Row],[Input_Cost_NGN]]+Agridata[[#This Row],[Final_Profit_NGN]]))*100</f>
        <v>99.961972479402434</v>
      </c>
      <c r="Y706" s="13">
        <f>Agridata[[#This Row],[Final_Profit_NGN]]*Agridata[[#This Row],[Storage_Loss_%]]</f>
        <v>47413654.400000006</v>
      </c>
      <c r="Z706" s="13">
        <f>Agridata[[#This Row],[Final_Profit_NGN]] * (1-Agridata[[#This Row],[Storage_Loss_%]]/100)</f>
        <v>1944927.456</v>
      </c>
      <c r="AA706" s="13">
        <f>Agridata[[#This Row],[Final_Profit_NGN]]+Agridata[[#This Row],[Input_Cost_NGN]]</f>
        <v>2471894</v>
      </c>
    </row>
    <row r="707" spans="1:27" x14ac:dyDescent="0.35">
      <c r="A707" t="s">
        <v>578</v>
      </c>
      <c r="B707" t="s">
        <v>1469</v>
      </c>
      <c r="C707" t="s">
        <v>1484</v>
      </c>
      <c r="D707">
        <v>2024</v>
      </c>
      <c r="E707" t="s">
        <v>1502</v>
      </c>
      <c r="F707" t="s">
        <v>1505</v>
      </c>
      <c r="G707">
        <v>3.84</v>
      </c>
      <c r="H707">
        <v>23776</v>
      </c>
      <c r="I707">
        <v>12667</v>
      </c>
      <c r="J707">
        <v>4.8</v>
      </c>
      <c r="K707" t="s">
        <v>1513</v>
      </c>
      <c r="L707">
        <v>1.31</v>
      </c>
      <c r="M707" t="s">
        <v>1517</v>
      </c>
      <c r="N707" s="13">
        <v>200</v>
      </c>
      <c r="O707">
        <v>30</v>
      </c>
      <c r="P707" s="11">
        <f>Agridata[[#This Row],[Storage_Loss_%]]/100</f>
        <v>0.4672</v>
      </c>
      <c r="Q707" s="7">
        <v>46.72</v>
      </c>
      <c r="R707" s="13">
        <v>25174</v>
      </c>
      <c r="S707">
        <v>113</v>
      </c>
      <c r="T707" t="s">
        <v>1520</v>
      </c>
      <c r="U707" t="s">
        <v>1523</v>
      </c>
      <c r="V707" s="13">
        <v>1391684</v>
      </c>
      <c r="W707" s="7">
        <f>(Agridata[[#This Row],[Profit_After_Storage_Loss]]/Agridata[[#This Row],[Total_Revenue]])*100</f>
        <v>52.333348521870214</v>
      </c>
      <c r="X707">
        <f>(1-Agridata[[#This Row],[Transport_Cost_NGN]]/(Agridata[[#This Row],[Input_Cost_NGN]]+Agridata[[#This Row],[Final_Profit_NGN]]))*100</f>
        <v>99.985884259396499</v>
      </c>
      <c r="Y707" s="13">
        <f>Agridata[[#This Row],[Final_Profit_NGN]]*Agridata[[#This Row],[Storage_Loss_%]]</f>
        <v>65019476.479999997</v>
      </c>
      <c r="Z707" s="13">
        <f>Agridata[[#This Row],[Final_Profit_NGN]] * (1-Agridata[[#This Row],[Storage_Loss_%]]/100)</f>
        <v>741489.23519999988</v>
      </c>
      <c r="AA707" s="13">
        <f>Agridata[[#This Row],[Final_Profit_NGN]]+Agridata[[#This Row],[Input_Cost_NGN]]</f>
        <v>1416858</v>
      </c>
    </row>
    <row r="708" spans="1:27" x14ac:dyDescent="0.35">
      <c r="A708" t="s">
        <v>84</v>
      </c>
      <c r="B708" t="s">
        <v>1470</v>
      </c>
      <c r="C708" t="s">
        <v>1475</v>
      </c>
      <c r="D708">
        <v>2023</v>
      </c>
      <c r="E708" t="s">
        <v>1501</v>
      </c>
      <c r="F708" t="s">
        <v>1508</v>
      </c>
      <c r="G708">
        <v>1.66</v>
      </c>
      <c r="H708">
        <v>1858</v>
      </c>
      <c r="I708">
        <v>1672</v>
      </c>
      <c r="J708">
        <v>6.6</v>
      </c>
      <c r="K708" t="s">
        <v>1513</v>
      </c>
      <c r="L708">
        <v>1.21</v>
      </c>
      <c r="M708" t="s">
        <v>1518</v>
      </c>
      <c r="N708" s="13">
        <v>290</v>
      </c>
      <c r="O708">
        <v>7</v>
      </c>
      <c r="P708" s="11">
        <f>Agridata[[#This Row],[Storage_Loss_%]]/100</f>
        <v>0.1</v>
      </c>
      <c r="Q708" s="7">
        <v>10</v>
      </c>
      <c r="R708" s="13">
        <v>15522</v>
      </c>
      <c r="S708">
        <v>268</v>
      </c>
      <c r="T708" t="s">
        <v>1521</v>
      </c>
      <c r="U708" t="s">
        <v>1523</v>
      </c>
      <c r="V708" s="13">
        <v>427804</v>
      </c>
      <c r="W708" s="7">
        <f>(Agridata[[#This Row],[Profit_After_Storage_Loss]]/Agridata[[#This Row],[Total_Revenue]])*100</f>
        <v>86.848865169198291</v>
      </c>
      <c r="X708">
        <f>(1-Agridata[[#This Row],[Transport_Cost_NGN]]/(Agridata[[#This Row],[Input_Cost_NGN]]+Agridata[[#This Row],[Final_Profit_NGN]]))*100</f>
        <v>99.934585384119131</v>
      </c>
      <c r="Y708" s="13">
        <f>Agridata[[#This Row],[Final_Profit_NGN]]*Agridata[[#This Row],[Storage_Loss_%]]</f>
        <v>4278040</v>
      </c>
      <c r="Z708" s="13">
        <f>Agridata[[#This Row],[Final_Profit_NGN]] * (1-Agridata[[#This Row],[Storage_Loss_%]]/100)</f>
        <v>385023.60000000003</v>
      </c>
      <c r="AA708" s="13">
        <f>Agridata[[#This Row],[Final_Profit_NGN]]+Agridata[[#This Row],[Input_Cost_NGN]]</f>
        <v>443326</v>
      </c>
    </row>
    <row r="709" spans="1:27" x14ac:dyDescent="0.35">
      <c r="A709" t="s">
        <v>238</v>
      </c>
      <c r="B709" t="s">
        <v>1473</v>
      </c>
      <c r="C709" t="s">
        <v>1497</v>
      </c>
      <c r="D709">
        <v>2021</v>
      </c>
      <c r="E709" t="s">
        <v>1501</v>
      </c>
      <c r="F709" t="s">
        <v>1503</v>
      </c>
      <c r="G709">
        <v>1.91</v>
      </c>
      <c r="H709">
        <v>21889</v>
      </c>
      <c r="I709">
        <v>16683</v>
      </c>
      <c r="J709">
        <v>12.6</v>
      </c>
      <c r="K709" t="s">
        <v>1512</v>
      </c>
      <c r="L709">
        <v>0.49</v>
      </c>
      <c r="M709" t="s">
        <v>1518</v>
      </c>
      <c r="N709" s="13">
        <v>2980</v>
      </c>
      <c r="O709">
        <v>14</v>
      </c>
      <c r="P709" s="11">
        <f>Agridata[[#This Row],[Storage_Loss_%]]/100</f>
        <v>0.23780000000000001</v>
      </c>
      <c r="Q709" s="7">
        <v>23.78</v>
      </c>
      <c r="R709" s="13">
        <v>17706</v>
      </c>
      <c r="S709">
        <v>306</v>
      </c>
      <c r="T709" t="s">
        <v>1520</v>
      </c>
      <c r="U709" t="s">
        <v>1522</v>
      </c>
      <c r="V709" s="13">
        <v>5033263</v>
      </c>
      <c r="W709" s="7">
        <f>(Agridata[[#This Row],[Profit_After_Storage_Loss]]/Agridata[[#This Row],[Total_Revenue]])*100</f>
        <v>75.952813382937023</v>
      </c>
      <c r="X709">
        <f>(1-Agridata[[#This Row],[Transport_Cost_NGN]]/(Agridata[[#This Row],[Input_Cost_NGN]]+Agridata[[#This Row],[Final_Profit_NGN]]))*100</f>
        <v>99.941001419727584</v>
      </c>
      <c r="Y709" s="13">
        <f>Agridata[[#This Row],[Final_Profit_NGN]]*Agridata[[#This Row],[Storage_Loss_%]]</f>
        <v>119690994.14</v>
      </c>
      <c r="Z709" s="13">
        <f>Agridata[[#This Row],[Final_Profit_NGN]] * (1-Agridata[[#This Row],[Storage_Loss_%]]/100)</f>
        <v>3836353.0586000001</v>
      </c>
      <c r="AA709" s="13">
        <f>Agridata[[#This Row],[Final_Profit_NGN]]+Agridata[[#This Row],[Input_Cost_NGN]]</f>
        <v>5050969</v>
      </c>
    </row>
    <row r="710" spans="1:27" x14ac:dyDescent="0.35">
      <c r="A710" t="s">
        <v>579</v>
      </c>
      <c r="B710" t="s">
        <v>1472</v>
      </c>
      <c r="C710" t="s">
        <v>1487</v>
      </c>
      <c r="D710">
        <v>2022</v>
      </c>
      <c r="E710" t="s">
        <v>1501</v>
      </c>
      <c r="F710" t="s">
        <v>1506</v>
      </c>
      <c r="G710">
        <v>1.97</v>
      </c>
      <c r="H710">
        <v>5326</v>
      </c>
      <c r="I710">
        <v>4597</v>
      </c>
      <c r="J710">
        <v>4</v>
      </c>
      <c r="K710" t="s">
        <v>1513</v>
      </c>
      <c r="L710">
        <v>1.1200000000000001</v>
      </c>
      <c r="M710" t="s">
        <v>1516</v>
      </c>
      <c r="N710" s="13">
        <v>200</v>
      </c>
      <c r="O710">
        <v>7</v>
      </c>
      <c r="P710" s="11">
        <f>Agridata[[#This Row],[Storage_Loss_%]]/100</f>
        <v>0.13669999999999999</v>
      </c>
      <c r="Q710" s="7">
        <v>13.67</v>
      </c>
      <c r="R710" s="13">
        <v>62006</v>
      </c>
      <c r="S710">
        <v>340</v>
      </c>
      <c r="T710" t="s">
        <v>1520</v>
      </c>
      <c r="U710" t="s">
        <v>1522</v>
      </c>
      <c r="V710" s="13">
        <v>1485145</v>
      </c>
      <c r="W710" s="7">
        <f>(Agridata[[#This Row],[Profit_After_Storage_Loss]]/Agridata[[#This Row],[Total_Revenue]])*100</f>
        <v>82.870106311536489</v>
      </c>
      <c r="X710">
        <f>(1-Agridata[[#This Row],[Transport_Cost_NGN]]/(Agridata[[#This Row],[Input_Cost_NGN]]+Agridata[[#This Row],[Final_Profit_NGN]]))*100</f>
        <v>99.987073013558472</v>
      </c>
      <c r="Y710" s="13">
        <f>Agridata[[#This Row],[Final_Profit_NGN]]*Agridata[[#This Row],[Storage_Loss_%]]</f>
        <v>20301932.149999999</v>
      </c>
      <c r="Z710" s="13">
        <f>Agridata[[#This Row],[Final_Profit_NGN]] * (1-Agridata[[#This Row],[Storage_Loss_%]]/100)</f>
        <v>1282125.6784999999</v>
      </c>
      <c r="AA710" s="13">
        <f>Agridata[[#This Row],[Final_Profit_NGN]]+Agridata[[#This Row],[Input_Cost_NGN]]</f>
        <v>1547151</v>
      </c>
    </row>
    <row r="711" spans="1:27" x14ac:dyDescent="0.35">
      <c r="A711" t="s">
        <v>459</v>
      </c>
      <c r="B711" t="s">
        <v>1472</v>
      </c>
      <c r="C711" t="s">
        <v>1479</v>
      </c>
      <c r="D711">
        <v>2021</v>
      </c>
      <c r="E711" t="s">
        <v>1502</v>
      </c>
      <c r="F711" t="s">
        <v>1504</v>
      </c>
      <c r="G711">
        <v>6.57</v>
      </c>
      <c r="H711">
        <v>55408</v>
      </c>
      <c r="I711">
        <v>40619</v>
      </c>
      <c r="J711">
        <v>47.2</v>
      </c>
      <c r="K711" t="s">
        <v>1511</v>
      </c>
      <c r="L711">
        <v>2.61</v>
      </c>
      <c r="M711" t="s">
        <v>1518</v>
      </c>
      <c r="N711" s="13">
        <v>7610</v>
      </c>
      <c r="O711">
        <v>7</v>
      </c>
      <c r="P711" s="11">
        <f>Agridata[[#This Row],[Storage_Loss_%]]/100</f>
        <v>0.26690000000000003</v>
      </c>
      <c r="Q711" s="7">
        <v>26.69</v>
      </c>
      <c r="R711" s="13">
        <v>88487</v>
      </c>
      <c r="S711">
        <v>236</v>
      </c>
      <c r="T711" t="s">
        <v>1520</v>
      </c>
      <c r="U711" t="s">
        <v>1522</v>
      </c>
      <c r="V711" s="13">
        <v>9394127</v>
      </c>
      <c r="W711" s="7">
        <f>(Agridata[[#This Row],[Profit_After_Storage_Loss]]/Agridata[[#This Row],[Total_Revenue]])*100</f>
        <v>72.625907831954351</v>
      </c>
      <c r="X711">
        <f>(1-Agridata[[#This Row],[Transport_Cost_NGN]]/(Agridata[[#This Row],[Input_Cost_NGN]]+Agridata[[#This Row],[Final_Profit_NGN]]))*100</f>
        <v>99.919747866991102</v>
      </c>
      <c r="Y711" s="13">
        <f>Agridata[[#This Row],[Final_Profit_NGN]]*Agridata[[#This Row],[Storage_Loss_%]]</f>
        <v>250729249.63000003</v>
      </c>
      <c r="Z711" s="13">
        <f>Agridata[[#This Row],[Final_Profit_NGN]] * (1-Agridata[[#This Row],[Storage_Loss_%]]/100)</f>
        <v>6886834.5036999993</v>
      </c>
      <c r="AA711" s="13">
        <f>Agridata[[#This Row],[Final_Profit_NGN]]+Agridata[[#This Row],[Input_Cost_NGN]]</f>
        <v>9482614</v>
      </c>
    </row>
    <row r="712" spans="1:27" x14ac:dyDescent="0.35">
      <c r="A712" t="s">
        <v>580</v>
      </c>
      <c r="B712" t="s">
        <v>1471</v>
      </c>
      <c r="C712" t="s">
        <v>1477</v>
      </c>
      <c r="D712">
        <v>2022</v>
      </c>
      <c r="E712" t="s">
        <v>1502</v>
      </c>
      <c r="F712" t="s">
        <v>1505</v>
      </c>
      <c r="G712">
        <v>0.99</v>
      </c>
      <c r="H712">
        <v>8099</v>
      </c>
      <c r="I712">
        <v>5714</v>
      </c>
      <c r="J712">
        <v>7.9</v>
      </c>
      <c r="K712" t="s">
        <v>1513</v>
      </c>
      <c r="L712">
        <v>0.34</v>
      </c>
      <c r="M712" t="s">
        <v>1516</v>
      </c>
      <c r="N712" s="13">
        <v>287</v>
      </c>
      <c r="O712">
        <v>14</v>
      </c>
      <c r="P712" s="11">
        <f>Agridata[[#This Row],[Storage_Loss_%]]/100</f>
        <v>0.2944</v>
      </c>
      <c r="Q712" s="7">
        <v>29.44</v>
      </c>
      <c r="R712" s="13">
        <v>9392</v>
      </c>
      <c r="S712">
        <v>99</v>
      </c>
      <c r="T712" t="s">
        <v>1520</v>
      </c>
      <c r="U712" t="s">
        <v>1522</v>
      </c>
      <c r="V712" s="13">
        <v>550351</v>
      </c>
      <c r="W712" s="7">
        <f>(Agridata[[#This Row],[Profit_After_Storage_Loss]]/Agridata[[#This Row],[Total_Revenue]])*100</f>
        <v>69.376064658244957</v>
      </c>
      <c r="X712">
        <f>(1-Agridata[[#This Row],[Transport_Cost_NGN]]/(Agridata[[#This Row],[Input_Cost_NGN]]+Agridata[[#This Row],[Final_Profit_NGN]]))*100</f>
        <v>99.948726469111719</v>
      </c>
      <c r="Y712" s="13">
        <f>Agridata[[#This Row],[Final_Profit_NGN]]*Agridata[[#This Row],[Storage_Loss_%]]</f>
        <v>16202333.440000001</v>
      </c>
      <c r="Z712" s="13">
        <f>Agridata[[#This Row],[Final_Profit_NGN]] * (1-Agridata[[#This Row],[Storage_Loss_%]]/100)</f>
        <v>388327.66560000001</v>
      </c>
      <c r="AA712" s="13">
        <f>Agridata[[#This Row],[Final_Profit_NGN]]+Agridata[[#This Row],[Input_Cost_NGN]]</f>
        <v>559743</v>
      </c>
    </row>
    <row r="713" spans="1:27" x14ac:dyDescent="0.35">
      <c r="A713" t="s">
        <v>581</v>
      </c>
      <c r="B713" t="s">
        <v>1470</v>
      </c>
      <c r="C713" t="s">
        <v>1485</v>
      </c>
      <c r="D713">
        <v>2023</v>
      </c>
      <c r="E713" t="s">
        <v>1502</v>
      </c>
      <c r="F713" t="s">
        <v>1503</v>
      </c>
      <c r="G713">
        <v>5.44</v>
      </c>
      <c r="H713">
        <v>40692</v>
      </c>
      <c r="I713">
        <v>16276</v>
      </c>
      <c r="J713">
        <v>27.3</v>
      </c>
      <c r="K713" t="s">
        <v>1512</v>
      </c>
      <c r="L713">
        <v>0.76</v>
      </c>
      <c r="M713" t="s">
        <v>1518</v>
      </c>
      <c r="N713" s="13">
        <v>7142</v>
      </c>
      <c r="O713">
        <v>60</v>
      </c>
      <c r="P713" s="11">
        <f>Agridata[[#This Row],[Storage_Loss_%]]/100</f>
        <v>0.6</v>
      </c>
      <c r="Q713" s="7">
        <v>60</v>
      </c>
      <c r="R713" s="13">
        <v>62459</v>
      </c>
      <c r="S713">
        <v>354</v>
      </c>
      <c r="T713" t="s">
        <v>1520</v>
      </c>
      <c r="U713" t="s">
        <v>1522</v>
      </c>
      <c r="V713" s="13">
        <v>5634486</v>
      </c>
      <c r="W713" s="7">
        <f>(Agridata[[#This Row],[Profit_After_Storage_Loss]]/Agridata[[#This Row],[Total_Revenue]])*100</f>
        <v>39.56145618397229</v>
      </c>
      <c r="X713">
        <f>(1-Agridata[[#This Row],[Transport_Cost_NGN]]/(Agridata[[#This Row],[Input_Cost_NGN]]+Agridata[[#This Row],[Final_Profit_NGN]]))*100</f>
        <v>99.874634562910472</v>
      </c>
      <c r="Y713" s="13">
        <f>Agridata[[#This Row],[Final_Profit_NGN]]*Agridata[[#This Row],[Storage_Loss_%]]</f>
        <v>338069160</v>
      </c>
      <c r="Z713" s="13">
        <f>Agridata[[#This Row],[Final_Profit_NGN]] * (1-Agridata[[#This Row],[Storage_Loss_%]]/100)</f>
        <v>2253794.4</v>
      </c>
      <c r="AA713" s="13">
        <f>Agridata[[#This Row],[Final_Profit_NGN]]+Agridata[[#This Row],[Input_Cost_NGN]]</f>
        <v>5696945</v>
      </c>
    </row>
    <row r="714" spans="1:27" x14ac:dyDescent="0.35">
      <c r="A714" t="s">
        <v>582</v>
      </c>
      <c r="B714" t="s">
        <v>1472</v>
      </c>
      <c r="C714" t="s">
        <v>1478</v>
      </c>
      <c r="D714">
        <v>2022</v>
      </c>
      <c r="E714" t="s">
        <v>1501</v>
      </c>
      <c r="F714" t="s">
        <v>1506</v>
      </c>
      <c r="G714">
        <v>0.59</v>
      </c>
      <c r="H714">
        <v>1466</v>
      </c>
      <c r="I714">
        <v>1302</v>
      </c>
      <c r="J714">
        <v>15</v>
      </c>
      <c r="K714" t="s">
        <v>1512</v>
      </c>
      <c r="L714">
        <v>1.04</v>
      </c>
      <c r="M714" t="s">
        <v>1516</v>
      </c>
      <c r="N714" s="13">
        <v>3450</v>
      </c>
      <c r="O714">
        <v>7</v>
      </c>
      <c r="P714" s="11">
        <f>Agridata[[#This Row],[Storage_Loss_%]]/100</f>
        <v>0.1116</v>
      </c>
      <c r="Q714" s="7">
        <v>11.16</v>
      </c>
      <c r="R714" s="13">
        <v>9258</v>
      </c>
      <c r="S714">
        <v>364</v>
      </c>
      <c r="T714" t="s">
        <v>1520</v>
      </c>
      <c r="U714" t="s">
        <v>1522</v>
      </c>
      <c r="V714" s="13">
        <v>456481</v>
      </c>
      <c r="W714" s="7">
        <f>(Agridata[[#This Row],[Profit_After_Storage_Loss]]/Agridata[[#This Row],[Total_Revenue]])*100</f>
        <v>87.07403081983685</v>
      </c>
      <c r="X714">
        <f>(1-Agridata[[#This Row],[Transport_Cost_NGN]]/(Agridata[[#This Row],[Input_Cost_NGN]]+Agridata[[#This Row],[Final_Profit_NGN]]))*100</f>
        <v>99.259241764164045</v>
      </c>
      <c r="Y714" s="13">
        <f>Agridata[[#This Row],[Final_Profit_NGN]]*Agridata[[#This Row],[Storage_Loss_%]]</f>
        <v>5094327.96</v>
      </c>
      <c r="Z714" s="13">
        <f>Agridata[[#This Row],[Final_Profit_NGN]] * (1-Agridata[[#This Row],[Storage_Loss_%]]/100)</f>
        <v>405537.72039999999</v>
      </c>
      <c r="AA714" s="13">
        <f>Agridata[[#This Row],[Final_Profit_NGN]]+Agridata[[#This Row],[Input_Cost_NGN]]</f>
        <v>465739</v>
      </c>
    </row>
    <row r="715" spans="1:27" x14ac:dyDescent="0.35">
      <c r="A715" t="s">
        <v>583</v>
      </c>
      <c r="B715" t="s">
        <v>1470</v>
      </c>
      <c r="C715" t="s">
        <v>1476</v>
      </c>
      <c r="D715">
        <v>2025</v>
      </c>
      <c r="E715" t="s">
        <v>1501</v>
      </c>
      <c r="F715" t="s">
        <v>1510</v>
      </c>
      <c r="G715">
        <v>0.95</v>
      </c>
      <c r="H715">
        <v>22949</v>
      </c>
      <c r="I715">
        <v>15531</v>
      </c>
      <c r="J715">
        <v>73.8</v>
      </c>
      <c r="K715" t="s">
        <v>1511</v>
      </c>
      <c r="L715">
        <v>3.69</v>
      </c>
      <c r="M715" t="s">
        <v>1517</v>
      </c>
      <c r="N715" s="13">
        <v>13666</v>
      </c>
      <c r="O715">
        <v>7</v>
      </c>
      <c r="P715" s="11">
        <f>Agridata[[#This Row],[Storage_Loss_%]]/100</f>
        <v>0.32319999999999999</v>
      </c>
      <c r="Q715" s="7">
        <v>32.32</v>
      </c>
      <c r="R715" s="13">
        <v>33261</v>
      </c>
      <c r="S715">
        <v>425</v>
      </c>
      <c r="T715" t="s">
        <v>1520</v>
      </c>
      <c r="U715" t="s">
        <v>1523</v>
      </c>
      <c r="V715" s="13">
        <v>6487742</v>
      </c>
      <c r="W715" s="7">
        <f>(Agridata[[#This Row],[Profit_After_Storage_Loss]]/Agridata[[#This Row],[Total_Revenue]])*100</f>
        <v>67.33479168158641</v>
      </c>
      <c r="X715">
        <f>(1-Agridata[[#This Row],[Transport_Cost_NGN]]/(Agridata[[#This Row],[Input_Cost_NGN]]+Agridata[[#This Row],[Final_Profit_NGN]]))*100</f>
        <v>99.790431011916411</v>
      </c>
      <c r="Y715" s="13">
        <f>Agridata[[#This Row],[Final_Profit_NGN]]*Agridata[[#This Row],[Storage_Loss_%]]</f>
        <v>209683821.44</v>
      </c>
      <c r="Z715" s="13">
        <f>Agridata[[#This Row],[Final_Profit_NGN]] * (1-Agridata[[#This Row],[Storage_Loss_%]]/100)</f>
        <v>4390903.7856000001</v>
      </c>
      <c r="AA715" s="13">
        <f>Agridata[[#This Row],[Final_Profit_NGN]]+Agridata[[#This Row],[Input_Cost_NGN]]</f>
        <v>6521003</v>
      </c>
    </row>
    <row r="716" spans="1:27" x14ac:dyDescent="0.35">
      <c r="A716" t="s">
        <v>584</v>
      </c>
      <c r="B716" t="s">
        <v>1471</v>
      </c>
      <c r="C716" t="s">
        <v>1500</v>
      </c>
      <c r="D716">
        <v>2023</v>
      </c>
      <c r="E716" t="s">
        <v>1502</v>
      </c>
      <c r="F716" t="s">
        <v>1504</v>
      </c>
      <c r="G716">
        <v>0.77</v>
      </c>
      <c r="H716">
        <v>4444</v>
      </c>
      <c r="I716">
        <v>3339</v>
      </c>
      <c r="J716">
        <v>22.1</v>
      </c>
      <c r="K716" t="s">
        <v>1513</v>
      </c>
      <c r="L716">
        <v>1.34</v>
      </c>
      <c r="M716" t="s">
        <v>1516</v>
      </c>
      <c r="N716" s="13">
        <v>761</v>
      </c>
      <c r="O716">
        <v>3</v>
      </c>
      <c r="P716" s="11">
        <f>Agridata[[#This Row],[Storage_Loss_%]]/100</f>
        <v>0.24859999999999999</v>
      </c>
      <c r="Q716" s="7">
        <v>24.86</v>
      </c>
      <c r="R716" s="13">
        <v>8804</v>
      </c>
      <c r="S716">
        <v>269</v>
      </c>
      <c r="T716" t="s">
        <v>1519</v>
      </c>
      <c r="U716" t="s">
        <v>1522</v>
      </c>
      <c r="V716" s="13">
        <v>879645</v>
      </c>
      <c r="W716" s="7">
        <f>(Agridata[[#This Row],[Profit_After_Storage_Loss]]/Agridata[[#This Row],[Total_Revenue]])*100</f>
        <v>74.395407389732</v>
      </c>
      <c r="X716">
        <f>(1-Agridata[[#This Row],[Transport_Cost_NGN]]/(Agridata[[#This Row],[Input_Cost_NGN]]+Agridata[[#This Row],[Final_Profit_NGN]]))*100</f>
        <v>99.914345111537074</v>
      </c>
      <c r="Y716" s="13">
        <f>Agridata[[#This Row],[Final_Profit_NGN]]*Agridata[[#This Row],[Storage_Loss_%]]</f>
        <v>21867974.699999999</v>
      </c>
      <c r="Z716" s="13">
        <f>Agridata[[#This Row],[Final_Profit_NGN]] * (1-Agridata[[#This Row],[Storage_Loss_%]]/100)</f>
        <v>660965.25300000003</v>
      </c>
      <c r="AA716" s="13">
        <f>Agridata[[#This Row],[Final_Profit_NGN]]+Agridata[[#This Row],[Input_Cost_NGN]]</f>
        <v>888449</v>
      </c>
    </row>
    <row r="717" spans="1:27" x14ac:dyDescent="0.35">
      <c r="A717" t="s">
        <v>585</v>
      </c>
      <c r="B717" t="s">
        <v>1470</v>
      </c>
      <c r="C717" t="s">
        <v>1495</v>
      </c>
      <c r="D717">
        <v>2024</v>
      </c>
      <c r="E717" t="s">
        <v>1501</v>
      </c>
      <c r="F717" t="s">
        <v>1505</v>
      </c>
      <c r="G717">
        <v>1.42</v>
      </c>
      <c r="H717">
        <v>12146</v>
      </c>
      <c r="I717">
        <v>7747</v>
      </c>
      <c r="J717">
        <v>16.8</v>
      </c>
      <c r="K717" t="s">
        <v>1511</v>
      </c>
      <c r="L717">
        <v>1.68</v>
      </c>
      <c r="M717" t="s">
        <v>1518</v>
      </c>
      <c r="N717" s="13">
        <v>2891</v>
      </c>
      <c r="O717">
        <v>30</v>
      </c>
      <c r="P717" s="11">
        <f>Agridata[[#This Row],[Storage_Loss_%]]/100</f>
        <v>0.36210000000000003</v>
      </c>
      <c r="Q717" s="7">
        <v>36.21</v>
      </c>
      <c r="R717" s="13">
        <v>14529</v>
      </c>
      <c r="S717">
        <v>97</v>
      </c>
      <c r="T717" t="s">
        <v>1520</v>
      </c>
      <c r="U717" t="s">
        <v>1523</v>
      </c>
      <c r="V717" s="13">
        <v>726525</v>
      </c>
      <c r="W717" s="7">
        <f>(Agridata[[#This Row],[Profit_After_Storage_Loss]]/Agridata[[#This Row],[Total_Revenue]])*100</f>
        <v>62.539342274652043</v>
      </c>
      <c r="X717">
        <f>(1-Agridata[[#This Row],[Transport_Cost_NGN]]/(Agridata[[#This Row],[Input_Cost_NGN]]+Agridata[[#This Row],[Final_Profit_NGN]]))*100</f>
        <v>99.609879981755711</v>
      </c>
      <c r="Y717" s="13">
        <f>Agridata[[#This Row],[Final_Profit_NGN]]*Agridata[[#This Row],[Storage_Loss_%]]</f>
        <v>26307470.25</v>
      </c>
      <c r="Z717" s="13">
        <f>Agridata[[#This Row],[Final_Profit_NGN]] * (1-Agridata[[#This Row],[Storage_Loss_%]]/100)</f>
        <v>463450.29749999993</v>
      </c>
      <c r="AA717" s="13">
        <f>Agridata[[#This Row],[Final_Profit_NGN]]+Agridata[[#This Row],[Input_Cost_NGN]]</f>
        <v>741054</v>
      </c>
    </row>
    <row r="718" spans="1:27" x14ac:dyDescent="0.35">
      <c r="A718" t="s">
        <v>105</v>
      </c>
      <c r="B718" t="s">
        <v>1470</v>
      </c>
      <c r="C718" t="s">
        <v>1491</v>
      </c>
      <c r="D718">
        <v>2025</v>
      </c>
      <c r="E718" t="s">
        <v>1502</v>
      </c>
      <c r="F718" t="s">
        <v>1509</v>
      </c>
      <c r="G718">
        <v>0.73</v>
      </c>
      <c r="H718">
        <v>11194</v>
      </c>
      <c r="I718">
        <v>8940</v>
      </c>
      <c r="J718">
        <v>40.1</v>
      </c>
      <c r="K718" t="s">
        <v>1512</v>
      </c>
      <c r="L718">
        <v>1.07</v>
      </c>
      <c r="M718" t="s">
        <v>1516</v>
      </c>
      <c r="N718" s="13">
        <v>10859</v>
      </c>
      <c r="O718">
        <v>4</v>
      </c>
      <c r="P718" s="11">
        <f>Agridata[[#This Row],[Storage_Loss_%]]/100</f>
        <v>0.20129999999999998</v>
      </c>
      <c r="Q718" s="7">
        <v>20.13</v>
      </c>
      <c r="R718" s="13">
        <v>14619</v>
      </c>
      <c r="S718">
        <v>489</v>
      </c>
      <c r="T718" t="s">
        <v>1520</v>
      </c>
      <c r="U718" t="s">
        <v>1522</v>
      </c>
      <c r="V718" s="13">
        <v>4302466</v>
      </c>
      <c r="W718" s="7">
        <f>(Agridata[[#This Row],[Profit_After_Storage_Loss]]/Agridata[[#This Row],[Total_Revenue]])*100</f>
        <v>79.599535200256639</v>
      </c>
      <c r="X718">
        <f>(1-Agridata[[#This Row],[Transport_Cost_NGN]]/(Agridata[[#This Row],[Input_Cost_NGN]]+Agridata[[#This Row],[Final_Profit_NGN]]))*100</f>
        <v>99.74846453104351</v>
      </c>
      <c r="Y718" s="13">
        <f>Agridata[[#This Row],[Final_Profit_NGN]]*Agridata[[#This Row],[Storage_Loss_%]]</f>
        <v>86608640.579999998</v>
      </c>
      <c r="Z718" s="13">
        <f>Agridata[[#This Row],[Final_Profit_NGN]] * (1-Agridata[[#This Row],[Storage_Loss_%]]/100)</f>
        <v>3436379.5941999997</v>
      </c>
      <c r="AA718" s="13">
        <f>Agridata[[#This Row],[Final_Profit_NGN]]+Agridata[[#This Row],[Input_Cost_NGN]]</f>
        <v>4317085</v>
      </c>
    </row>
    <row r="719" spans="1:27" x14ac:dyDescent="0.35">
      <c r="A719" t="s">
        <v>586</v>
      </c>
      <c r="B719" t="s">
        <v>1472</v>
      </c>
      <c r="C719" t="s">
        <v>1479</v>
      </c>
      <c r="D719">
        <v>2024</v>
      </c>
      <c r="E719" t="s">
        <v>1502</v>
      </c>
      <c r="F719" t="s">
        <v>1510</v>
      </c>
      <c r="G719">
        <v>3.34</v>
      </c>
      <c r="H719">
        <v>83514</v>
      </c>
      <c r="I719">
        <v>58008</v>
      </c>
      <c r="J719">
        <v>1.1000000000000001</v>
      </c>
      <c r="K719" t="s">
        <v>1513</v>
      </c>
      <c r="L719">
        <v>0.75</v>
      </c>
      <c r="M719" t="s">
        <v>1516</v>
      </c>
      <c r="N719" s="13">
        <v>200</v>
      </c>
      <c r="O719">
        <v>2</v>
      </c>
      <c r="P719" s="11">
        <f>Agridata[[#This Row],[Storage_Loss_%]]/100</f>
        <v>0.3054</v>
      </c>
      <c r="Q719" s="7">
        <v>30.54</v>
      </c>
      <c r="R719" s="13">
        <v>72368</v>
      </c>
      <c r="S719">
        <v>452</v>
      </c>
      <c r="T719" t="s">
        <v>1520</v>
      </c>
      <c r="U719" t="s">
        <v>1523</v>
      </c>
      <c r="V719" s="13">
        <v>25884852</v>
      </c>
      <c r="W719" s="7">
        <f>(Agridata[[#This Row],[Profit_After_Storage_Loss]]/Agridata[[#This Row],[Total_Revenue]])*100</f>
        <v>69.266347471724629</v>
      </c>
      <c r="X719">
        <f>(1-Agridata[[#This Row],[Transport_Cost_NGN]]/(Agridata[[#This Row],[Input_Cost_NGN]]+Agridata[[#This Row],[Final_Profit_NGN]]))*100</f>
        <v>99.999229501464342</v>
      </c>
      <c r="Y719" s="13">
        <f>Agridata[[#This Row],[Final_Profit_NGN]]*Agridata[[#This Row],[Storage_Loss_%]]</f>
        <v>790523380.07999992</v>
      </c>
      <c r="Z719" s="13">
        <f>Agridata[[#This Row],[Final_Profit_NGN]] * (1-Agridata[[#This Row],[Storage_Loss_%]]/100)</f>
        <v>17979618.199200001</v>
      </c>
      <c r="AA719" s="13">
        <f>Agridata[[#This Row],[Final_Profit_NGN]]+Agridata[[#This Row],[Input_Cost_NGN]]</f>
        <v>25957220</v>
      </c>
    </row>
    <row r="720" spans="1:27" x14ac:dyDescent="0.35">
      <c r="A720" t="s">
        <v>587</v>
      </c>
      <c r="B720" t="s">
        <v>1469</v>
      </c>
      <c r="C720" t="s">
        <v>1480</v>
      </c>
      <c r="D720">
        <v>2021</v>
      </c>
      <c r="E720" t="s">
        <v>1502</v>
      </c>
      <c r="F720" t="s">
        <v>1507</v>
      </c>
      <c r="G720">
        <v>1.53</v>
      </c>
      <c r="H720">
        <v>2363</v>
      </c>
      <c r="I720">
        <v>1971</v>
      </c>
      <c r="J720">
        <v>21.3</v>
      </c>
      <c r="K720" t="s">
        <v>1512</v>
      </c>
      <c r="L720">
        <v>2.0699999999999998</v>
      </c>
      <c r="M720" t="s">
        <v>1517</v>
      </c>
      <c r="N720" s="13">
        <v>4872</v>
      </c>
      <c r="O720">
        <v>7</v>
      </c>
      <c r="P720" s="11">
        <f>Agridata[[#This Row],[Storage_Loss_%]]/100</f>
        <v>0.16550000000000001</v>
      </c>
      <c r="Q720" s="7">
        <v>16.55</v>
      </c>
      <c r="R720" s="13">
        <v>24364</v>
      </c>
      <c r="S720">
        <v>204</v>
      </c>
      <c r="T720" t="s">
        <v>1520</v>
      </c>
      <c r="U720" t="s">
        <v>1522</v>
      </c>
      <c r="V720" s="13">
        <v>368828</v>
      </c>
      <c r="W720" s="7">
        <f>(Agridata[[#This Row],[Profit_After_Storage_Loss]]/Agridata[[#This Row],[Total_Revenue]])*100</f>
        <v>78.279050947119984</v>
      </c>
      <c r="X720">
        <f>(1-Agridata[[#This Row],[Transport_Cost_NGN]]/(Agridata[[#This Row],[Input_Cost_NGN]]+Agridata[[#This Row],[Final_Profit_NGN]]))*100</f>
        <v>98.760910700115971</v>
      </c>
      <c r="Y720" s="13">
        <f>Agridata[[#This Row],[Final_Profit_NGN]]*Agridata[[#This Row],[Storage_Loss_%]]</f>
        <v>6104103.4000000004</v>
      </c>
      <c r="Z720" s="13">
        <f>Agridata[[#This Row],[Final_Profit_NGN]] * (1-Agridata[[#This Row],[Storage_Loss_%]]/100)</f>
        <v>307786.96600000001</v>
      </c>
      <c r="AA720" s="13">
        <f>Agridata[[#This Row],[Final_Profit_NGN]]+Agridata[[#This Row],[Input_Cost_NGN]]</f>
        <v>393192</v>
      </c>
    </row>
    <row r="721" spans="1:27" x14ac:dyDescent="0.35">
      <c r="A721" t="s">
        <v>399</v>
      </c>
      <c r="B721" t="s">
        <v>1473</v>
      </c>
      <c r="C721" t="s">
        <v>1496</v>
      </c>
      <c r="D721">
        <v>2021</v>
      </c>
      <c r="E721" t="s">
        <v>1502</v>
      </c>
      <c r="F721" t="s">
        <v>1506</v>
      </c>
      <c r="G721">
        <v>0.92</v>
      </c>
      <c r="H721">
        <v>2482</v>
      </c>
      <c r="I721">
        <v>2219</v>
      </c>
      <c r="J721">
        <v>1.5</v>
      </c>
      <c r="K721" t="s">
        <v>1511</v>
      </c>
      <c r="L721">
        <v>0.95</v>
      </c>
      <c r="M721" t="s">
        <v>1516</v>
      </c>
      <c r="N721" s="13">
        <v>200</v>
      </c>
      <c r="O721">
        <v>7</v>
      </c>
      <c r="P721" s="11">
        <f>Agridata[[#This Row],[Storage_Loss_%]]/100</f>
        <v>0.1056</v>
      </c>
      <c r="Q721" s="7">
        <v>10.56</v>
      </c>
      <c r="R721" s="13">
        <v>26213</v>
      </c>
      <c r="S721">
        <v>280</v>
      </c>
      <c r="T721" t="s">
        <v>1519</v>
      </c>
      <c r="U721" t="s">
        <v>1522</v>
      </c>
      <c r="V721" s="13">
        <v>588694</v>
      </c>
      <c r="W721" s="7">
        <f>(Agridata[[#This Row],[Profit_After_Storage_Loss]]/Agridata[[#This Row],[Total_Revenue]])*100</f>
        <v>85.627243404287142</v>
      </c>
      <c r="X721">
        <f>(1-Agridata[[#This Row],[Transport_Cost_NGN]]/(Agridata[[#This Row],[Input_Cost_NGN]]+Agridata[[#This Row],[Final_Profit_NGN]]))*100</f>
        <v>99.967474756345268</v>
      </c>
      <c r="Y721" s="13">
        <f>Agridata[[#This Row],[Final_Profit_NGN]]*Agridata[[#This Row],[Storage_Loss_%]]</f>
        <v>6216608.6400000006</v>
      </c>
      <c r="Z721" s="13">
        <f>Agridata[[#This Row],[Final_Profit_NGN]] * (1-Agridata[[#This Row],[Storage_Loss_%]]/100)</f>
        <v>526527.91359999997</v>
      </c>
      <c r="AA721" s="13">
        <f>Agridata[[#This Row],[Final_Profit_NGN]]+Agridata[[#This Row],[Input_Cost_NGN]]</f>
        <v>614907</v>
      </c>
    </row>
    <row r="722" spans="1:27" x14ac:dyDescent="0.35">
      <c r="A722" t="s">
        <v>588</v>
      </c>
      <c r="B722" t="s">
        <v>1469</v>
      </c>
      <c r="C722" t="s">
        <v>1498</v>
      </c>
      <c r="D722">
        <v>2021</v>
      </c>
      <c r="E722" t="s">
        <v>1501</v>
      </c>
      <c r="F722" t="s">
        <v>1510</v>
      </c>
      <c r="G722">
        <v>5.84</v>
      </c>
      <c r="H722">
        <v>122388</v>
      </c>
      <c r="I722">
        <v>89710</v>
      </c>
      <c r="J722">
        <v>28.2</v>
      </c>
      <c r="K722" t="s">
        <v>1513</v>
      </c>
      <c r="L722">
        <v>1.06</v>
      </c>
      <c r="M722" t="s">
        <v>1516</v>
      </c>
      <c r="N722" s="13">
        <v>920</v>
      </c>
      <c r="O722">
        <v>2</v>
      </c>
      <c r="P722" s="11">
        <f>Agridata[[#This Row],[Storage_Loss_%]]/100</f>
        <v>0.26700000000000002</v>
      </c>
      <c r="Q722" s="7">
        <v>26.7</v>
      </c>
      <c r="R722" s="13">
        <v>116719</v>
      </c>
      <c r="S722">
        <v>341</v>
      </c>
      <c r="T722" t="s">
        <v>1519</v>
      </c>
      <c r="U722" t="s">
        <v>1523</v>
      </c>
      <c r="V722" s="13">
        <v>30167560</v>
      </c>
      <c r="W722" s="7">
        <f>(Agridata[[#This Row],[Profit_After_Storage_Loss]]/Agridata[[#This Row],[Total_Revenue]])*100</f>
        <v>73.017493597915944</v>
      </c>
      <c r="X722">
        <f>(1-Agridata[[#This Row],[Transport_Cost_NGN]]/(Agridata[[#This Row],[Input_Cost_NGN]]+Agridata[[#This Row],[Final_Profit_NGN]]))*100</f>
        <v>99.996962120181237</v>
      </c>
      <c r="Y722" s="13">
        <f>Agridata[[#This Row],[Final_Profit_NGN]]*Agridata[[#This Row],[Storage_Loss_%]]</f>
        <v>805473852</v>
      </c>
      <c r="Z722" s="13">
        <f>Agridata[[#This Row],[Final_Profit_NGN]] * (1-Agridata[[#This Row],[Storage_Loss_%]]/100)</f>
        <v>22112821.48</v>
      </c>
      <c r="AA722" s="13">
        <f>Agridata[[#This Row],[Final_Profit_NGN]]+Agridata[[#This Row],[Input_Cost_NGN]]</f>
        <v>30284279</v>
      </c>
    </row>
    <row r="723" spans="1:27" x14ac:dyDescent="0.35">
      <c r="A723" t="s">
        <v>589</v>
      </c>
      <c r="B723" t="s">
        <v>1473</v>
      </c>
      <c r="C723" t="s">
        <v>1497</v>
      </c>
      <c r="D723">
        <v>2024</v>
      </c>
      <c r="E723" t="s">
        <v>1501</v>
      </c>
      <c r="F723" t="s">
        <v>1505</v>
      </c>
      <c r="G723">
        <v>2.17</v>
      </c>
      <c r="H723">
        <v>23660</v>
      </c>
      <c r="I723">
        <v>17028</v>
      </c>
      <c r="J723">
        <v>3.4</v>
      </c>
      <c r="K723" t="s">
        <v>1512</v>
      </c>
      <c r="L723">
        <v>1.18</v>
      </c>
      <c r="M723" t="s">
        <v>1516</v>
      </c>
      <c r="N723" s="13">
        <v>949</v>
      </c>
      <c r="O723">
        <v>14</v>
      </c>
      <c r="P723" s="11">
        <f>Agridata[[#This Row],[Storage_Loss_%]]/100</f>
        <v>0.28029999999999999</v>
      </c>
      <c r="Q723" s="7">
        <v>28.03</v>
      </c>
      <c r="R723" s="13">
        <v>22032</v>
      </c>
      <c r="S723">
        <v>88</v>
      </c>
      <c r="T723" t="s">
        <v>1519</v>
      </c>
      <c r="U723" t="s">
        <v>1523</v>
      </c>
      <c r="V723" s="13">
        <v>1460499</v>
      </c>
      <c r="W723" s="7">
        <f>(Agridata[[#This Row],[Profit_After_Storage_Loss]]/Agridata[[#This Row],[Total_Revenue]])*100</f>
        <v>70.900448644918725</v>
      </c>
      <c r="X723">
        <f>(1-Agridata[[#This Row],[Transport_Cost_NGN]]/(Agridata[[#This Row],[Input_Cost_NGN]]+Agridata[[#This Row],[Final_Profit_NGN]]))*100</f>
        <v>99.935987847808917</v>
      </c>
      <c r="Y723" s="13">
        <f>Agridata[[#This Row],[Final_Profit_NGN]]*Agridata[[#This Row],[Storage_Loss_%]]</f>
        <v>40937786.969999999</v>
      </c>
      <c r="Z723" s="13">
        <f>Agridata[[#This Row],[Final_Profit_NGN]] * (1-Agridata[[#This Row],[Storage_Loss_%]]/100)</f>
        <v>1051121.1303000001</v>
      </c>
      <c r="AA723" s="13">
        <f>Agridata[[#This Row],[Final_Profit_NGN]]+Agridata[[#This Row],[Input_Cost_NGN]]</f>
        <v>1482531</v>
      </c>
    </row>
    <row r="724" spans="1:27" x14ac:dyDescent="0.35">
      <c r="A724" t="s">
        <v>590</v>
      </c>
      <c r="B724" t="s">
        <v>1471</v>
      </c>
      <c r="C724" t="s">
        <v>1486</v>
      </c>
      <c r="D724">
        <v>2024</v>
      </c>
      <c r="E724" t="s">
        <v>1501</v>
      </c>
      <c r="F724" t="s">
        <v>1503</v>
      </c>
      <c r="G724">
        <v>0.45</v>
      </c>
      <c r="H724">
        <v>3537</v>
      </c>
      <c r="I724">
        <v>2923</v>
      </c>
      <c r="J724">
        <v>4.3</v>
      </c>
      <c r="K724" t="s">
        <v>1511</v>
      </c>
      <c r="L724">
        <v>1.24</v>
      </c>
      <c r="M724" t="s">
        <v>1518</v>
      </c>
      <c r="N724" s="13">
        <v>554</v>
      </c>
      <c r="O724">
        <v>7</v>
      </c>
      <c r="P724" s="11">
        <f>Agridata[[#This Row],[Storage_Loss_%]]/100</f>
        <v>0.1734</v>
      </c>
      <c r="Q724" s="7">
        <v>17.34</v>
      </c>
      <c r="R724" s="13">
        <v>7073</v>
      </c>
      <c r="S724">
        <v>289</v>
      </c>
      <c r="T724" t="s">
        <v>1520</v>
      </c>
      <c r="U724" t="s">
        <v>1522</v>
      </c>
      <c r="V724" s="13">
        <v>828673</v>
      </c>
      <c r="W724" s="7">
        <f>(Agridata[[#This Row],[Profit_After_Storage_Loss]]/Agridata[[#This Row],[Total_Revenue]])*100</f>
        <v>81.960440349101276</v>
      </c>
      <c r="X724">
        <f>(1-Agridata[[#This Row],[Transport_Cost_NGN]]/(Agridata[[#This Row],[Input_Cost_NGN]]+Agridata[[#This Row],[Final_Profit_NGN]]))*100</f>
        <v>99.933711917257156</v>
      </c>
      <c r="Y724" s="13">
        <f>Agridata[[#This Row],[Final_Profit_NGN]]*Agridata[[#This Row],[Storage_Loss_%]]</f>
        <v>14369189.82</v>
      </c>
      <c r="Z724" s="13">
        <f>Agridata[[#This Row],[Final_Profit_NGN]] * (1-Agridata[[#This Row],[Storage_Loss_%]]/100)</f>
        <v>684981.10179999995</v>
      </c>
      <c r="AA724" s="13">
        <f>Agridata[[#This Row],[Final_Profit_NGN]]+Agridata[[#This Row],[Input_Cost_NGN]]</f>
        <v>835746</v>
      </c>
    </row>
    <row r="725" spans="1:27" x14ac:dyDescent="0.35">
      <c r="A725" t="s">
        <v>591</v>
      </c>
      <c r="B725" t="s">
        <v>1471</v>
      </c>
      <c r="C725" t="s">
        <v>1477</v>
      </c>
      <c r="D725">
        <v>2025</v>
      </c>
      <c r="E725" t="s">
        <v>1502</v>
      </c>
      <c r="F725" t="s">
        <v>1508</v>
      </c>
      <c r="G725">
        <v>1.52</v>
      </c>
      <c r="H725">
        <v>2907</v>
      </c>
      <c r="I725">
        <v>2356</v>
      </c>
      <c r="J725">
        <v>37.4</v>
      </c>
      <c r="K725" t="s">
        <v>1512</v>
      </c>
      <c r="L725">
        <v>1.94</v>
      </c>
      <c r="M725" t="s">
        <v>1518</v>
      </c>
      <c r="N725" s="13">
        <v>7148</v>
      </c>
      <c r="O725">
        <v>14</v>
      </c>
      <c r="P725" s="11">
        <f>Agridata[[#This Row],[Storage_Loss_%]]/100</f>
        <v>0.18940000000000001</v>
      </c>
      <c r="Q725" s="7">
        <v>18.940000000000001</v>
      </c>
      <c r="R725" s="13">
        <v>12519</v>
      </c>
      <c r="S725">
        <v>197</v>
      </c>
      <c r="T725" t="s">
        <v>1520</v>
      </c>
      <c r="U725" t="s">
        <v>1522</v>
      </c>
      <c r="V725" s="13">
        <v>439824</v>
      </c>
      <c r="W725" s="7">
        <f>(Agridata[[#This Row],[Profit_After_Storage_Loss]]/Agridata[[#This Row],[Total_Revenue]])*100</f>
        <v>78.816591480358937</v>
      </c>
      <c r="X725">
        <f>(1-Agridata[[#This Row],[Transport_Cost_NGN]]/(Agridata[[#This Row],[Input_Cost_NGN]]+Agridata[[#This Row],[Final_Profit_NGN]]))*100</f>
        <v>98.419783217602571</v>
      </c>
      <c r="Y725" s="13">
        <f>Agridata[[#This Row],[Final_Profit_NGN]]*Agridata[[#This Row],[Storage_Loss_%]]</f>
        <v>8330266.5600000005</v>
      </c>
      <c r="Z725" s="13">
        <f>Agridata[[#This Row],[Final_Profit_NGN]] * (1-Agridata[[#This Row],[Storage_Loss_%]]/100)</f>
        <v>356521.33439999999</v>
      </c>
      <c r="AA725" s="13">
        <f>Agridata[[#This Row],[Final_Profit_NGN]]+Agridata[[#This Row],[Input_Cost_NGN]]</f>
        <v>452343</v>
      </c>
    </row>
    <row r="726" spans="1:27" x14ac:dyDescent="0.35">
      <c r="A726" t="s">
        <v>235</v>
      </c>
      <c r="B726" t="s">
        <v>1473</v>
      </c>
      <c r="C726" t="s">
        <v>1497</v>
      </c>
      <c r="D726">
        <v>2022</v>
      </c>
      <c r="E726" t="s">
        <v>1501</v>
      </c>
      <c r="F726" t="s">
        <v>1505</v>
      </c>
      <c r="G726">
        <v>1.58</v>
      </c>
      <c r="H726">
        <v>13883</v>
      </c>
      <c r="I726">
        <v>12687</v>
      </c>
      <c r="J726">
        <v>1</v>
      </c>
      <c r="K726" t="s">
        <v>1513</v>
      </c>
      <c r="L726">
        <v>0.93</v>
      </c>
      <c r="M726" t="s">
        <v>1518</v>
      </c>
      <c r="N726" s="13">
        <v>200</v>
      </c>
      <c r="O726">
        <v>3</v>
      </c>
      <c r="P726" s="11">
        <f>Agridata[[#This Row],[Storage_Loss_%]]/100</f>
        <v>8.6099999999999996E-2</v>
      </c>
      <c r="Q726" s="7">
        <v>8.61</v>
      </c>
      <c r="R726" s="13">
        <v>18694</v>
      </c>
      <c r="S726">
        <v>89</v>
      </c>
      <c r="T726" t="s">
        <v>1520</v>
      </c>
      <c r="U726" t="s">
        <v>1523</v>
      </c>
      <c r="V726" s="13">
        <v>1098958</v>
      </c>
      <c r="W726" s="7">
        <f>(Agridata[[#This Row],[Profit_After_Storage_Loss]]/Agridata[[#This Row],[Total_Revenue]])*100</f>
        <v>89.861398378028227</v>
      </c>
      <c r="X726">
        <f>(1-Agridata[[#This Row],[Transport_Cost_NGN]]/(Agridata[[#This Row],[Input_Cost_NGN]]+Agridata[[#This Row],[Final_Profit_NGN]]))*100</f>
        <v>99.982105342271126</v>
      </c>
      <c r="Y726" s="13">
        <f>Agridata[[#This Row],[Final_Profit_NGN]]*Agridata[[#This Row],[Storage_Loss_%]]</f>
        <v>9462028.379999999</v>
      </c>
      <c r="Z726" s="13">
        <f>Agridata[[#This Row],[Final_Profit_NGN]] * (1-Agridata[[#This Row],[Storage_Loss_%]]/100)</f>
        <v>1004337.7162</v>
      </c>
      <c r="AA726" s="13">
        <f>Agridata[[#This Row],[Final_Profit_NGN]]+Agridata[[#This Row],[Input_Cost_NGN]]</f>
        <v>1117652</v>
      </c>
    </row>
    <row r="727" spans="1:27" x14ac:dyDescent="0.35">
      <c r="A727" t="s">
        <v>204</v>
      </c>
      <c r="B727" t="s">
        <v>1473</v>
      </c>
      <c r="C727" t="s">
        <v>1493</v>
      </c>
      <c r="D727">
        <v>2025</v>
      </c>
      <c r="E727" t="s">
        <v>1502</v>
      </c>
      <c r="F727" t="s">
        <v>1506</v>
      </c>
      <c r="G727">
        <v>1.91</v>
      </c>
      <c r="H727">
        <v>5927</v>
      </c>
      <c r="I727">
        <v>3944</v>
      </c>
      <c r="J727">
        <v>42.3</v>
      </c>
      <c r="K727" t="s">
        <v>1512</v>
      </c>
      <c r="L727">
        <v>2.0299999999999998</v>
      </c>
      <c r="M727" t="s">
        <v>1517</v>
      </c>
      <c r="N727" s="13">
        <v>11173</v>
      </c>
      <c r="O727">
        <v>30</v>
      </c>
      <c r="P727" s="11">
        <f>Agridata[[#This Row],[Storage_Loss_%]]/100</f>
        <v>0.33450000000000002</v>
      </c>
      <c r="Q727" s="7">
        <v>33.450000000000003</v>
      </c>
      <c r="R727" s="13">
        <v>44109</v>
      </c>
      <c r="S727">
        <v>330</v>
      </c>
      <c r="T727" t="s">
        <v>1520</v>
      </c>
      <c r="U727" t="s">
        <v>1523</v>
      </c>
      <c r="V727" s="13">
        <v>1233223</v>
      </c>
      <c r="W727" s="7">
        <f>(Agridata[[#This Row],[Profit_After_Storage_Loss]]/Agridata[[#This Row],[Total_Revenue]])*100</f>
        <v>64.251886471175851</v>
      </c>
      <c r="X727">
        <f>(1-Agridata[[#This Row],[Transport_Cost_NGN]]/(Agridata[[#This Row],[Input_Cost_NGN]]+Agridata[[#This Row],[Final_Profit_NGN]]))*100</f>
        <v>99.125286143304947</v>
      </c>
      <c r="Y727" s="13">
        <f>Agridata[[#This Row],[Final_Profit_NGN]]*Agridata[[#This Row],[Storage_Loss_%]]</f>
        <v>41251309.350000001</v>
      </c>
      <c r="Z727" s="13">
        <f>Agridata[[#This Row],[Final_Profit_NGN]] * (1-Agridata[[#This Row],[Storage_Loss_%]]/100)</f>
        <v>820709.90649999992</v>
      </c>
      <c r="AA727" s="13">
        <f>Agridata[[#This Row],[Final_Profit_NGN]]+Agridata[[#This Row],[Input_Cost_NGN]]</f>
        <v>1277332</v>
      </c>
    </row>
    <row r="728" spans="1:27" x14ac:dyDescent="0.35">
      <c r="A728" t="s">
        <v>592</v>
      </c>
      <c r="B728" t="s">
        <v>1470</v>
      </c>
      <c r="C728" t="s">
        <v>1475</v>
      </c>
      <c r="D728">
        <v>2021</v>
      </c>
      <c r="E728" t="s">
        <v>1501</v>
      </c>
      <c r="F728" t="s">
        <v>1503</v>
      </c>
      <c r="G728">
        <v>2.25</v>
      </c>
      <c r="H728">
        <v>20860</v>
      </c>
      <c r="I728">
        <v>13271</v>
      </c>
      <c r="J728">
        <v>6.5</v>
      </c>
      <c r="K728" t="s">
        <v>1513</v>
      </c>
      <c r="L728">
        <v>1.5</v>
      </c>
      <c r="M728" t="s">
        <v>1516</v>
      </c>
      <c r="N728" s="13">
        <v>236</v>
      </c>
      <c r="O728">
        <v>30</v>
      </c>
      <c r="P728" s="11">
        <f>Agridata[[#This Row],[Storage_Loss_%]]/100</f>
        <v>0.36380000000000001</v>
      </c>
      <c r="Q728" s="7">
        <v>36.380000000000003</v>
      </c>
      <c r="R728" s="13">
        <v>34745</v>
      </c>
      <c r="S728">
        <v>238</v>
      </c>
      <c r="T728" t="s">
        <v>1520</v>
      </c>
      <c r="U728" t="s">
        <v>1522</v>
      </c>
      <c r="V728" s="13">
        <v>3091933</v>
      </c>
      <c r="W728" s="7">
        <f>(Agridata[[#This Row],[Profit_After_Storage_Loss]]/Agridata[[#This Row],[Total_Revenue]])*100</f>
        <v>62.913027008217661</v>
      </c>
      <c r="X728">
        <f>(1-Agridata[[#This Row],[Transport_Cost_NGN]]/(Agridata[[#This Row],[Input_Cost_NGN]]+Agridata[[#This Row],[Final_Profit_NGN]]))*100</f>
        <v>99.992452052945652</v>
      </c>
      <c r="Y728" s="13">
        <f>Agridata[[#This Row],[Final_Profit_NGN]]*Agridata[[#This Row],[Storage_Loss_%]]</f>
        <v>112484522.54000001</v>
      </c>
      <c r="Z728" s="13">
        <f>Agridata[[#This Row],[Final_Profit_NGN]] * (1-Agridata[[#This Row],[Storage_Loss_%]]/100)</f>
        <v>1967087.7745999999</v>
      </c>
      <c r="AA728" s="13">
        <f>Agridata[[#This Row],[Final_Profit_NGN]]+Agridata[[#This Row],[Input_Cost_NGN]]</f>
        <v>3126678</v>
      </c>
    </row>
    <row r="729" spans="1:27" x14ac:dyDescent="0.35">
      <c r="A729" t="s">
        <v>593</v>
      </c>
      <c r="B729" t="s">
        <v>1472</v>
      </c>
      <c r="C729" t="s">
        <v>1479</v>
      </c>
      <c r="D729">
        <v>2022</v>
      </c>
      <c r="E729" t="s">
        <v>1502</v>
      </c>
      <c r="F729" t="s">
        <v>1506</v>
      </c>
      <c r="G729">
        <v>0.48</v>
      </c>
      <c r="H729">
        <v>1079</v>
      </c>
      <c r="I729">
        <v>431</v>
      </c>
      <c r="J729">
        <v>7.8</v>
      </c>
      <c r="K729" t="s">
        <v>1512</v>
      </c>
      <c r="L729">
        <v>0.31</v>
      </c>
      <c r="M729" t="s">
        <v>1517</v>
      </c>
      <c r="N729" s="13">
        <v>1808</v>
      </c>
      <c r="O729">
        <v>60</v>
      </c>
      <c r="P729" s="11">
        <f>Agridata[[#This Row],[Storage_Loss_%]]/100</f>
        <v>0.6</v>
      </c>
      <c r="Q729" s="7">
        <v>60</v>
      </c>
      <c r="R729" s="13">
        <v>15180</v>
      </c>
      <c r="S729">
        <v>386</v>
      </c>
      <c r="T729" t="s">
        <v>1520</v>
      </c>
      <c r="U729" t="s">
        <v>1522</v>
      </c>
      <c r="V729" s="13">
        <v>147715</v>
      </c>
      <c r="W729" s="7">
        <f>(Agridata[[#This Row],[Profit_After_Storage_Loss]]/Agridata[[#This Row],[Total_Revenue]])*100</f>
        <v>36.272445440314307</v>
      </c>
      <c r="X729">
        <f>(1-Agridata[[#This Row],[Transport_Cost_NGN]]/(Agridata[[#This Row],[Input_Cost_NGN]]+Agridata[[#This Row],[Final_Profit_NGN]]))*100</f>
        <v>98.890082568525742</v>
      </c>
      <c r="Y729" s="13">
        <f>Agridata[[#This Row],[Final_Profit_NGN]]*Agridata[[#This Row],[Storage_Loss_%]]</f>
        <v>8862900</v>
      </c>
      <c r="Z729" s="13">
        <f>Agridata[[#This Row],[Final_Profit_NGN]] * (1-Agridata[[#This Row],[Storage_Loss_%]]/100)</f>
        <v>59086</v>
      </c>
      <c r="AA729" s="13">
        <f>Agridata[[#This Row],[Final_Profit_NGN]]+Agridata[[#This Row],[Input_Cost_NGN]]</f>
        <v>162895</v>
      </c>
    </row>
    <row r="730" spans="1:27" x14ac:dyDescent="0.35">
      <c r="A730" t="s">
        <v>594</v>
      </c>
      <c r="B730" t="s">
        <v>1473</v>
      </c>
      <c r="C730" t="s">
        <v>1494</v>
      </c>
      <c r="D730">
        <v>2021</v>
      </c>
      <c r="E730" t="s">
        <v>1501</v>
      </c>
      <c r="F730" t="s">
        <v>1505</v>
      </c>
      <c r="G730">
        <v>2.64</v>
      </c>
      <c r="H730">
        <v>21193</v>
      </c>
      <c r="I730">
        <v>16367</v>
      </c>
      <c r="J730">
        <v>28.8</v>
      </c>
      <c r="K730" t="s">
        <v>1511</v>
      </c>
      <c r="L730">
        <v>1.46</v>
      </c>
      <c r="M730" t="s">
        <v>1516</v>
      </c>
      <c r="N730" s="13">
        <v>4815</v>
      </c>
      <c r="O730">
        <v>14</v>
      </c>
      <c r="P730" s="11">
        <f>Agridata[[#This Row],[Storage_Loss_%]]/100</f>
        <v>0.22769999999999999</v>
      </c>
      <c r="Q730" s="7">
        <v>22.77</v>
      </c>
      <c r="R730" s="13">
        <v>33436</v>
      </c>
      <c r="S730">
        <v>86</v>
      </c>
      <c r="T730" t="s">
        <v>1520</v>
      </c>
      <c r="U730" t="s">
        <v>1523</v>
      </c>
      <c r="V730" s="13">
        <v>1355236</v>
      </c>
      <c r="W730" s="7">
        <f>(Agridata[[#This Row],[Profit_After_Storage_Loss]]/Agridata[[#This Row],[Total_Revenue]])*100</f>
        <v>75.370480775877965</v>
      </c>
      <c r="X730">
        <f>(1-Agridata[[#This Row],[Transport_Cost_NGN]]/(Agridata[[#This Row],[Input_Cost_NGN]]+Agridata[[#This Row],[Final_Profit_NGN]]))*100</f>
        <v>99.653265853995762</v>
      </c>
      <c r="Y730" s="13">
        <f>Agridata[[#This Row],[Final_Profit_NGN]]*Agridata[[#This Row],[Storage_Loss_%]]</f>
        <v>30858723.719999999</v>
      </c>
      <c r="Z730" s="13">
        <f>Agridata[[#This Row],[Final_Profit_NGN]] * (1-Agridata[[#This Row],[Storage_Loss_%]]/100)</f>
        <v>1046648.7628</v>
      </c>
      <c r="AA730" s="13">
        <f>Agridata[[#This Row],[Final_Profit_NGN]]+Agridata[[#This Row],[Input_Cost_NGN]]</f>
        <v>1388672</v>
      </c>
    </row>
    <row r="731" spans="1:27" x14ac:dyDescent="0.35">
      <c r="A731" t="s">
        <v>116</v>
      </c>
      <c r="B731" t="s">
        <v>1469</v>
      </c>
      <c r="C731" t="s">
        <v>1484</v>
      </c>
      <c r="D731">
        <v>2024</v>
      </c>
      <c r="E731" t="s">
        <v>1501</v>
      </c>
      <c r="F731" t="s">
        <v>1505</v>
      </c>
      <c r="G731">
        <v>2.2999999999999998</v>
      </c>
      <c r="H731">
        <v>31666</v>
      </c>
      <c r="I731">
        <v>25161</v>
      </c>
      <c r="J731">
        <v>14.7</v>
      </c>
      <c r="K731" t="s">
        <v>1513</v>
      </c>
      <c r="L731">
        <v>1.55</v>
      </c>
      <c r="M731" t="s">
        <v>1518</v>
      </c>
      <c r="N731" s="13">
        <v>489</v>
      </c>
      <c r="O731">
        <v>14</v>
      </c>
      <c r="P731" s="11">
        <f>Agridata[[#This Row],[Storage_Loss_%]]/100</f>
        <v>0.2054</v>
      </c>
      <c r="Q731" s="7">
        <v>20.54</v>
      </c>
      <c r="R731" s="13">
        <v>14960</v>
      </c>
      <c r="S731">
        <v>107</v>
      </c>
      <c r="T731" t="s">
        <v>1521</v>
      </c>
      <c r="U731" t="s">
        <v>1523</v>
      </c>
      <c r="V731" s="13">
        <v>2649856</v>
      </c>
      <c r="W731" s="7">
        <f>(Agridata[[#This Row],[Profit_After_Storage_Loss]]/Agridata[[#This Row],[Total_Revenue]])*100</f>
        <v>79.013919820355326</v>
      </c>
      <c r="X731">
        <f>(1-Agridata[[#This Row],[Transport_Cost_NGN]]/(Agridata[[#This Row],[Input_Cost_NGN]]+Agridata[[#This Row],[Final_Profit_NGN]]))*100</f>
        <v>99.981649764936861</v>
      </c>
      <c r="Y731" s="13">
        <f>Agridata[[#This Row],[Final_Profit_NGN]]*Agridata[[#This Row],[Storage_Loss_%]]</f>
        <v>54428042.239999995</v>
      </c>
      <c r="Z731" s="13">
        <f>Agridata[[#This Row],[Final_Profit_NGN]] * (1-Agridata[[#This Row],[Storage_Loss_%]]/100)</f>
        <v>2105575.5776</v>
      </c>
      <c r="AA731" s="13">
        <f>Agridata[[#This Row],[Final_Profit_NGN]]+Agridata[[#This Row],[Input_Cost_NGN]]</f>
        <v>2664816</v>
      </c>
    </row>
    <row r="732" spans="1:27" x14ac:dyDescent="0.35">
      <c r="A732" t="s">
        <v>595</v>
      </c>
      <c r="B732" t="s">
        <v>1471</v>
      </c>
      <c r="C732" t="s">
        <v>1492</v>
      </c>
      <c r="D732">
        <v>2021</v>
      </c>
      <c r="E732" t="s">
        <v>1501</v>
      </c>
      <c r="F732" t="s">
        <v>1504</v>
      </c>
      <c r="G732">
        <v>1.21</v>
      </c>
      <c r="H732">
        <v>14208</v>
      </c>
      <c r="I732">
        <v>10982</v>
      </c>
      <c r="J732">
        <v>65</v>
      </c>
      <c r="K732" t="s">
        <v>1515</v>
      </c>
      <c r="L732">
        <v>1.59</v>
      </c>
      <c r="M732" t="s">
        <v>1518</v>
      </c>
      <c r="N732" s="13">
        <v>12671</v>
      </c>
      <c r="O732">
        <v>5</v>
      </c>
      <c r="P732" s="11">
        <f>Agridata[[#This Row],[Storage_Loss_%]]/100</f>
        <v>0.22699999999999998</v>
      </c>
      <c r="Q732" s="7">
        <v>22.7</v>
      </c>
      <c r="R732" s="13">
        <v>28407</v>
      </c>
      <c r="S732">
        <v>257</v>
      </c>
      <c r="T732" t="s">
        <v>1521</v>
      </c>
      <c r="U732" t="s">
        <v>1522</v>
      </c>
      <c r="V732" s="13">
        <v>2753073</v>
      </c>
      <c r="W732" s="7">
        <f>(Agridata[[#This Row],[Profit_After_Storage_Loss]]/Agridata[[#This Row],[Total_Revenue]])*100</f>
        <v>76.510542193364685</v>
      </c>
      <c r="X732">
        <f>(1-Agridata[[#This Row],[Transport_Cost_NGN]]/(Agridata[[#This Row],[Input_Cost_NGN]]+Agridata[[#This Row],[Final_Profit_NGN]]))*100</f>
        <v>99.544451155499942</v>
      </c>
      <c r="Y732" s="13">
        <f>Agridata[[#This Row],[Final_Profit_NGN]]*Agridata[[#This Row],[Storage_Loss_%]]</f>
        <v>62494757.100000001</v>
      </c>
      <c r="Z732" s="13">
        <f>Agridata[[#This Row],[Final_Profit_NGN]] * (1-Agridata[[#This Row],[Storage_Loss_%]]/100)</f>
        <v>2128125.429</v>
      </c>
      <c r="AA732" s="13">
        <f>Agridata[[#This Row],[Final_Profit_NGN]]+Agridata[[#This Row],[Input_Cost_NGN]]</f>
        <v>2781480</v>
      </c>
    </row>
    <row r="733" spans="1:27" x14ac:dyDescent="0.35">
      <c r="A733" t="s">
        <v>596</v>
      </c>
      <c r="B733" t="s">
        <v>1472</v>
      </c>
      <c r="C733" t="s">
        <v>1478</v>
      </c>
      <c r="D733">
        <v>2023</v>
      </c>
      <c r="E733" t="s">
        <v>1502</v>
      </c>
      <c r="F733" t="s">
        <v>1509</v>
      </c>
      <c r="G733">
        <v>1.1299999999999999</v>
      </c>
      <c r="H733">
        <v>11981</v>
      </c>
      <c r="I733">
        <v>9675</v>
      </c>
      <c r="J733">
        <v>58.7</v>
      </c>
      <c r="K733" t="s">
        <v>1512</v>
      </c>
      <c r="L733">
        <v>3</v>
      </c>
      <c r="M733" t="s">
        <v>1516</v>
      </c>
      <c r="N733" s="13">
        <v>14955</v>
      </c>
      <c r="O733">
        <v>1</v>
      </c>
      <c r="P733" s="11">
        <f>Agridata[[#This Row],[Storage_Loss_%]]/100</f>
        <v>0.19239999999999999</v>
      </c>
      <c r="Q733" s="7">
        <v>19.239999999999998</v>
      </c>
      <c r="R733" s="13">
        <v>28881</v>
      </c>
      <c r="S733">
        <v>388</v>
      </c>
      <c r="T733" t="s">
        <v>1521</v>
      </c>
      <c r="U733" t="s">
        <v>1522</v>
      </c>
      <c r="V733" s="13">
        <v>3672525</v>
      </c>
      <c r="W733" s="7">
        <f>(Agridata[[#This Row],[Profit_After_Storage_Loss]]/Agridata[[#This Row],[Total_Revenue]])*100</f>
        <v>80.129853088258898</v>
      </c>
      <c r="X733">
        <f>(1-Agridata[[#This Row],[Transport_Cost_NGN]]/(Agridata[[#This Row],[Input_Cost_NGN]]+Agridata[[#This Row],[Final_Profit_NGN]]))*100</f>
        <v>99.595964344359956</v>
      </c>
      <c r="Y733" s="13">
        <f>Agridata[[#This Row],[Final_Profit_NGN]]*Agridata[[#This Row],[Storage_Loss_%]]</f>
        <v>70659381</v>
      </c>
      <c r="Z733" s="13">
        <f>Agridata[[#This Row],[Final_Profit_NGN]] * (1-Agridata[[#This Row],[Storage_Loss_%]]/100)</f>
        <v>2965931.19</v>
      </c>
      <c r="AA733" s="13">
        <f>Agridata[[#This Row],[Final_Profit_NGN]]+Agridata[[#This Row],[Input_Cost_NGN]]</f>
        <v>3701406</v>
      </c>
    </row>
    <row r="734" spans="1:27" x14ac:dyDescent="0.35">
      <c r="A734" t="s">
        <v>196</v>
      </c>
      <c r="B734" t="s">
        <v>1470</v>
      </c>
      <c r="C734" t="s">
        <v>1482</v>
      </c>
      <c r="D734">
        <v>2025</v>
      </c>
      <c r="E734" t="s">
        <v>1501</v>
      </c>
      <c r="F734" t="s">
        <v>1509</v>
      </c>
      <c r="G734">
        <v>1.18</v>
      </c>
      <c r="H734">
        <v>17904</v>
      </c>
      <c r="I734">
        <v>14969</v>
      </c>
      <c r="J734">
        <v>31.5</v>
      </c>
      <c r="K734" t="s">
        <v>1513</v>
      </c>
      <c r="L734">
        <v>0.78</v>
      </c>
      <c r="M734" t="s">
        <v>1518</v>
      </c>
      <c r="N734" s="13">
        <v>1325</v>
      </c>
      <c r="O734">
        <v>2</v>
      </c>
      <c r="P734" s="11">
        <f>Agridata[[#This Row],[Storage_Loss_%]]/100</f>
        <v>0.16390000000000002</v>
      </c>
      <c r="Q734" s="7">
        <v>16.39</v>
      </c>
      <c r="R734" s="13">
        <v>41500</v>
      </c>
      <c r="S734">
        <v>354</v>
      </c>
      <c r="T734" t="s">
        <v>1519</v>
      </c>
      <c r="U734" t="s">
        <v>1522</v>
      </c>
      <c r="V734" s="13">
        <v>5203211</v>
      </c>
      <c r="W734" s="7">
        <f>(Agridata[[#This Row],[Profit_After_Storage_Loss]]/Agridata[[#This Row],[Total_Revenue]])*100</f>
        <v>82.948416358880408</v>
      </c>
      <c r="X734">
        <f>(1-Agridata[[#This Row],[Transport_Cost_NGN]]/(Agridata[[#This Row],[Input_Cost_NGN]]+Agridata[[#This Row],[Final_Profit_NGN]]))*100</f>
        <v>99.974736453543386</v>
      </c>
      <c r="Y734" s="13">
        <f>Agridata[[#This Row],[Final_Profit_NGN]]*Agridata[[#This Row],[Storage_Loss_%]]</f>
        <v>85280628.290000007</v>
      </c>
      <c r="Z734" s="13">
        <f>Agridata[[#This Row],[Final_Profit_NGN]] * (1-Agridata[[#This Row],[Storage_Loss_%]]/100)</f>
        <v>4350404.7171</v>
      </c>
      <c r="AA734" s="13">
        <f>Agridata[[#This Row],[Final_Profit_NGN]]+Agridata[[#This Row],[Input_Cost_NGN]]</f>
        <v>5244711</v>
      </c>
    </row>
    <row r="735" spans="1:27" x14ac:dyDescent="0.35">
      <c r="A735" t="s">
        <v>597</v>
      </c>
      <c r="B735" t="s">
        <v>1471</v>
      </c>
      <c r="C735" t="s">
        <v>1477</v>
      </c>
      <c r="D735">
        <v>2022</v>
      </c>
      <c r="E735" t="s">
        <v>1502</v>
      </c>
      <c r="F735" t="s">
        <v>1503</v>
      </c>
      <c r="G735">
        <v>1.76</v>
      </c>
      <c r="H735">
        <v>9661</v>
      </c>
      <c r="I735">
        <v>5790</v>
      </c>
      <c r="J735">
        <v>9.3000000000000007</v>
      </c>
      <c r="K735" t="s">
        <v>1513</v>
      </c>
      <c r="L735">
        <v>1.43</v>
      </c>
      <c r="M735" t="s">
        <v>1518</v>
      </c>
      <c r="N735" s="13">
        <v>346</v>
      </c>
      <c r="O735">
        <v>30</v>
      </c>
      <c r="P735" s="11">
        <f>Agridata[[#This Row],[Storage_Loss_%]]/100</f>
        <v>0.40060000000000001</v>
      </c>
      <c r="Q735" s="7">
        <v>40.06</v>
      </c>
      <c r="R735" s="13">
        <v>21917</v>
      </c>
      <c r="S735">
        <v>242</v>
      </c>
      <c r="T735" t="s">
        <v>1521</v>
      </c>
      <c r="U735" t="s">
        <v>1523</v>
      </c>
      <c r="V735" s="13">
        <v>1364906</v>
      </c>
      <c r="W735" s="7">
        <f>(Agridata[[#This Row],[Profit_After_Storage_Loss]]/Agridata[[#This Row],[Total_Revenue]])*100</f>
        <v>58.992723397290057</v>
      </c>
      <c r="X735">
        <f>(1-Agridata[[#This Row],[Transport_Cost_NGN]]/(Agridata[[#This Row],[Input_Cost_NGN]]+Agridata[[#This Row],[Final_Profit_NGN]]))*100</f>
        <v>99.975050889695368</v>
      </c>
      <c r="Y735" s="13">
        <f>Agridata[[#This Row],[Final_Profit_NGN]]*Agridata[[#This Row],[Storage_Loss_%]]</f>
        <v>54678134.359999999</v>
      </c>
      <c r="Z735" s="13">
        <f>Agridata[[#This Row],[Final_Profit_NGN]] * (1-Agridata[[#This Row],[Storage_Loss_%]]/100)</f>
        <v>818124.65639999986</v>
      </c>
      <c r="AA735" s="13">
        <f>Agridata[[#This Row],[Final_Profit_NGN]]+Agridata[[#This Row],[Input_Cost_NGN]]</f>
        <v>1386823</v>
      </c>
    </row>
    <row r="736" spans="1:27" x14ac:dyDescent="0.35">
      <c r="A736" t="s">
        <v>598</v>
      </c>
      <c r="B736" t="s">
        <v>1471</v>
      </c>
      <c r="C736" t="s">
        <v>1477</v>
      </c>
      <c r="D736">
        <v>2025</v>
      </c>
      <c r="E736" t="s">
        <v>1501</v>
      </c>
      <c r="F736" t="s">
        <v>1505</v>
      </c>
      <c r="G736">
        <v>3.04</v>
      </c>
      <c r="H736">
        <v>39314</v>
      </c>
      <c r="I736">
        <v>35315</v>
      </c>
      <c r="J736">
        <v>20.6</v>
      </c>
      <c r="K736" t="s">
        <v>1511</v>
      </c>
      <c r="L736">
        <v>1.21</v>
      </c>
      <c r="M736" t="s">
        <v>1516</v>
      </c>
      <c r="N736" s="13">
        <v>2558</v>
      </c>
      <c r="O736">
        <v>1</v>
      </c>
      <c r="P736" s="11">
        <f>Agridata[[#This Row],[Storage_Loss_%]]/100</f>
        <v>0.1017</v>
      </c>
      <c r="Q736" s="7">
        <v>10.17</v>
      </c>
      <c r="R736" s="13">
        <v>35947</v>
      </c>
      <c r="S736">
        <v>122</v>
      </c>
      <c r="T736" t="s">
        <v>1519</v>
      </c>
      <c r="U736" t="s">
        <v>1523</v>
      </c>
      <c r="V736" s="13">
        <v>4226841</v>
      </c>
      <c r="W736" s="7">
        <f>(Agridata[[#This Row],[Profit_After_Storage_Loss]]/Agridata[[#This Row],[Total_Revenue]])*100</f>
        <v>89.07248660501061</v>
      </c>
      <c r="X736">
        <f>(1-Agridata[[#This Row],[Transport_Cost_NGN]]/(Agridata[[#This Row],[Input_Cost_NGN]]+Agridata[[#This Row],[Final_Profit_NGN]]))*100</f>
        <v>99.939992324272282</v>
      </c>
      <c r="Y736" s="13">
        <f>Agridata[[#This Row],[Final_Profit_NGN]]*Agridata[[#This Row],[Storage_Loss_%]]</f>
        <v>42986972.969999999</v>
      </c>
      <c r="Z736" s="13">
        <f>Agridata[[#This Row],[Final_Profit_NGN]] * (1-Agridata[[#This Row],[Storage_Loss_%]]/100)</f>
        <v>3796971.2703</v>
      </c>
      <c r="AA736" s="13">
        <f>Agridata[[#This Row],[Final_Profit_NGN]]+Agridata[[#This Row],[Input_Cost_NGN]]</f>
        <v>4262788</v>
      </c>
    </row>
    <row r="737" spans="1:27" x14ac:dyDescent="0.35">
      <c r="A737" t="s">
        <v>540</v>
      </c>
      <c r="B737" t="s">
        <v>1469</v>
      </c>
      <c r="C737" t="s">
        <v>1474</v>
      </c>
      <c r="D737">
        <v>2025</v>
      </c>
      <c r="E737" t="s">
        <v>1501</v>
      </c>
      <c r="F737" t="s">
        <v>1508</v>
      </c>
      <c r="G737">
        <v>0.94</v>
      </c>
      <c r="H737">
        <v>1384</v>
      </c>
      <c r="I737">
        <v>851</v>
      </c>
      <c r="J737">
        <v>106.1</v>
      </c>
      <c r="K737" t="s">
        <v>1512</v>
      </c>
      <c r="L737">
        <v>3.58</v>
      </c>
      <c r="M737" t="s">
        <v>1517</v>
      </c>
      <c r="N737" s="13">
        <v>21150</v>
      </c>
      <c r="O737">
        <v>30</v>
      </c>
      <c r="P737" s="11">
        <f>Agridata[[#This Row],[Storage_Loss_%]]/100</f>
        <v>0.38439999999999996</v>
      </c>
      <c r="Q737" s="7">
        <v>38.44</v>
      </c>
      <c r="R737" s="13">
        <v>9496</v>
      </c>
      <c r="S737">
        <v>239</v>
      </c>
      <c r="T737" t="s">
        <v>1520</v>
      </c>
      <c r="U737" t="s">
        <v>1522</v>
      </c>
      <c r="V737" s="13">
        <v>170710</v>
      </c>
      <c r="W737" s="7">
        <f>(Agridata[[#This Row],[Profit_After_Storage_Loss]]/Agridata[[#This Row],[Total_Revenue]])*100</f>
        <v>58.316080485666397</v>
      </c>
      <c r="X737">
        <f>(1-Agridata[[#This Row],[Transport_Cost_NGN]]/(Agridata[[#This Row],[Input_Cost_NGN]]+Agridata[[#This Row],[Final_Profit_NGN]]))*100</f>
        <v>88.263431850215866</v>
      </c>
      <c r="Y737" s="13">
        <f>Agridata[[#This Row],[Final_Profit_NGN]]*Agridata[[#This Row],[Storage_Loss_%]]</f>
        <v>6562092.3999999994</v>
      </c>
      <c r="Z737" s="13">
        <f>Agridata[[#This Row],[Final_Profit_NGN]] * (1-Agridata[[#This Row],[Storage_Loss_%]]/100)</f>
        <v>105089.076</v>
      </c>
      <c r="AA737" s="13">
        <f>Agridata[[#This Row],[Final_Profit_NGN]]+Agridata[[#This Row],[Input_Cost_NGN]]</f>
        <v>180206</v>
      </c>
    </row>
    <row r="738" spans="1:27" x14ac:dyDescent="0.35">
      <c r="A738" t="s">
        <v>599</v>
      </c>
      <c r="B738" t="s">
        <v>1471</v>
      </c>
      <c r="C738" t="s">
        <v>1483</v>
      </c>
      <c r="D738">
        <v>2023</v>
      </c>
      <c r="E738" t="s">
        <v>1502</v>
      </c>
      <c r="F738" t="s">
        <v>1510</v>
      </c>
      <c r="G738">
        <v>1.1599999999999999</v>
      </c>
      <c r="H738">
        <v>17055</v>
      </c>
      <c r="I738">
        <v>12395</v>
      </c>
      <c r="J738">
        <v>10.7</v>
      </c>
      <c r="K738" t="s">
        <v>1513</v>
      </c>
      <c r="L738">
        <v>0.5</v>
      </c>
      <c r="M738" t="s">
        <v>1516</v>
      </c>
      <c r="N738" s="13">
        <v>342</v>
      </c>
      <c r="O738">
        <v>2</v>
      </c>
      <c r="P738" s="11">
        <f>Agridata[[#This Row],[Storage_Loss_%]]/100</f>
        <v>0.2732</v>
      </c>
      <c r="Q738" s="7">
        <v>27.32</v>
      </c>
      <c r="R738" s="13">
        <v>25873</v>
      </c>
      <c r="S738">
        <v>407</v>
      </c>
      <c r="T738" t="s">
        <v>1520</v>
      </c>
      <c r="U738" t="s">
        <v>1522</v>
      </c>
      <c r="V738" s="13">
        <v>4968103</v>
      </c>
      <c r="W738" s="7">
        <f>(Agridata[[#This Row],[Profit_After_Storage_Loss]]/Agridata[[#This Row],[Total_Revenue]])*100</f>
        <v>72.303456412285527</v>
      </c>
      <c r="X738">
        <f>(1-Agridata[[#This Row],[Transport_Cost_NGN]]/(Agridata[[#This Row],[Input_Cost_NGN]]+Agridata[[#This Row],[Final_Profit_NGN]]))*100</f>
        <v>99.993151749227465</v>
      </c>
      <c r="Y738" s="13">
        <f>Agridata[[#This Row],[Final_Profit_NGN]]*Agridata[[#This Row],[Storage_Loss_%]]</f>
        <v>135728573.96000001</v>
      </c>
      <c r="Z738" s="13">
        <f>Agridata[[#This Row],[Final_Profit_NGN]] * (1-Agridata[[#This Row],[Storage_Loss_%]]/100)</f>
        <v>3610817.2604</v>
      </c>
      <c r="AA738" s="13">
        <f>Agridata[[#This Row],[Final_Profit_NGN]]+Agridata[[#This Row],[Input_Cost_NGN]]</f>
        <v>4993976</v>
      </c>
    </row>
    <row r="739" spans="1:27" x14ac:dyDescent="0.35">
      <c r="A739" t="s">
        <v>196</v>
      </c>
      <c r="B739" t="s">
        <v>1470</v>
      </c>
      <c r="C739" t="s">
        <v>1476</v>
      </c>
      <c r="D739">
        <v>2022</v>
      </c>
      <c r="E739" t="s">
        <v>1502</v>
      </c>
      <c r="F739" t="s">
        <v>1508</v>
      </c>
      <c r="G739">
        <v>1.03</v>
      </c>
      <c r="H739">
        <v>1437</v>
      </c>
      <c r="I739">
        <v>1134</v>
      </c>
      <c r="J739">
        <v>1</v>
      </c>
      <c r="K739" t="s">
        <v>1511</v>
      </c>
      <c r="L739">
        <v>1.26</v>
      </c>
      <c r="M739" t="s">
        <v>1516</v>
      </c>
      <c r="N739" s="13">
        <v>200</v>
      </c>
      <c r="O739">
        <v>14</v>
      </c>
      <c r="P739" s="11">
        <f>Agridata[[#This Row],[Storage_Loss_%]]/100</f>
        <v>0.21079999999999999</v>
      </c>
      <c r="Q739" s="7">
        <v>21.08</v>
      </c>
      <c r="R739" s="13">
        <v>11902</v>
      </c>
      <c r="S739">
        <v>241</v>
      </c>
      <c r="T739" t="s">
        <v>1520</v>
      </c>
      <c r="U739" t="s">
        <v>1523</v>
      </c>
      <c r="V739" s="13">
        <v>258460</v>
      </c>
      <c r="W739" s="7">
        <f>(Agridata[[#This Row],[Profit_After_Storage_Loss]]/Agridata[[#This Row],[Total_Revenue]])*100</f>
        <v>75.445747553280412</v>
      </c>
      <c r="X739">
        <f>(1-Agridata[[#This Row],[Transport_Cost_NGN]]/(Agridata[[#This Row],[Input_Cost_NGN]]+Agridata[[#This Row],[Final_Profit_NGN]]))*100</f>
        <v>99.926025107078658</v>
      </c>
      <c r="Y739" s="13">
        <f>Agridata[[#This Row],[Final_Profit_NGN]]*Agridata[[#This Row],[Storage_Loss_%]]</f>
        <v>5448336.7999999998</v>
      </c>
      <c r="Z739" s="13">
        <f>Agridata[[#This Row],[Final_Profit_NGN]] * (1-Agridata[[#This Row],[Storage_Loss_%]]/100)</f>
        <v>203976.63200000001</v>
      </c>
      <c r="AA739" s="13">
        <f>Agridata[[#This Row],[Final_Profit_NGN]]+Agridata[[#This Row],[Input_Cost_NGN]]</f>
        <v>270362</v>
      </c>
    </row>
    <row r="740" spans="1:27" x14ac:dyDescent="0.35">
      <c r="A740" t="s">
        <v>159</v>
      </c>
      <c r="B740" t="s">
        <v>1469</v>
      </c>
      <c r="C740" t="s">
        <v>1480</v>
      </c>
      <c r="D740">
        <v>2022</v>
      </c>
      <c r="E740" t="s">
        <v>1502</v>
      </c>
      <c r="F740" t="s">
        <v>1504</v>
      </c>
      <c r="G740">
        <v>0.56000000000000005</v>
      </c>
      <c r="H740">
        <v>2912</v>
      </c>
      <c r="I740">
        <v>2204</v>
      </c>
      <c r="J740">
        <v>36.200000000000003</v>
      </c>
      <c r="K740" t="s">
        <v>1512</v>
      </c>
      <c r="L740">
        <v>1.23</v>
      </c>
      <c r="M740" t="s">
        <v>1516</v>
      </c>
      <c r="N740" s="13">
        <v>6676</v>
      </c>
      <c r="O740">
        <v>5</v>
      </c>
      <c r="P740" s="11">
        <f>Agridata[[#This Row],[Storage_Loss_%]]/100</f>
        <v>0.24299999999999999</v>
      </c>
      <c r="Q740" s="7">
        <v>24.3</v>
      </c>
      <c r="R740" s="13">
        <v>10283</v>
      </c>
      <c r="S740">
        <v>215</v>
      </c>
      <c r="T740" t="s">
        <v>1520</v>
      </c>
      <c r="U740" t="s">
        <v>1523</v>
      </c>
      <c r="V740" s="13">
        <v>452163</v>
      </c>
      <c r="W740" s="7">
        <f>(Agridata[[#This Row],[Profit_After_Storage_Loss]]/Agridata[[#This Row],[Total_Revenue]])*100</f>
        <v>74.01672649347168</v>
      </c>
      <c r="X740">
        <f>(1-Agridata[[#This Row],[Transport_Cost_NGN]]/(Agridata[[#This Row],[Input_Cost_NGN]]+Agridata[[#This Row],[Final_Profit_NGN]]))*100</f>
        <v>98.556371987215812</v>
      </c>
      <c r="Y740" s="13">
        <f>Agridata[[#This Row],[Final_Profit_NGN]]*Agridata[[#This Row],[Storage_Loss_%]]</f>
        <v>10987560.9</v>
      </c>
      <c r="Z740" s="13">
        <f>Agridata[[#This Row],[Final_Profit_NGN]] * (1-Agridata[[#This Row],[Storage_Loss_%]]/100)</f>
        <v>342287.391</v>
      </c>
      <c r="AA740" s="13">
        <f>Agridata[[#This Row],[Final_Profit_NGN]]+Agridata[[#This Row],[Input_Cost_NGN]]</f>
        <v>462446</v>
      </c>
    </row>
    <row r="741" spans="1:27" x14ac:dyDescent="0.35">
      <c r="A741" t="s">
        <v>110</v>
      </c>
      <c r="B741" t="s">
        <v>1470</v>
      </c>
      <c r="C741" t="s">
        <v>1485</v>
      </c>
      <c r="D741">
        <v>2023</v>
      </c>
      <c r="E741" t="s">
        <v>1501</v>
      </c>
      <c r="F741" t="s">
        <v>1509</v>
      </c>
      <c r="G741">
        <v>3.55</v>
      </c>
      <c r="H741">
        <v>51943</v>
      </c>
      <c r="I741">
        <v>41201</v>
      </c>
      <c r="J741">
        <v>134.9</v>
      </c>
      <c r="K741" t="s">
        <v>1512</v>
      </c>
      <c r="L741">
        <v>4.28</v>
      </c>
      <c r="M741" t="s">
        <v>1517</v>
      </c>
      <c r="N741" s="13">
        <v>33369</v>
      </c>
      <c r="O741">
        <v>3</v>
      </c>
      <c r="P741" s="11">
        <f>Agridata[[#This Row],[Storage_Loss_%]]/100</f>
        <v>0.20679999999999998</v>
      </c>
      <c r="Q741" s="7">
        <v>20.68</v>
      </c>
      <c r="R741" s="13">
        <v>66731</v>
      </c>
      <c r="S741">
        <v>329</v>
      </c>
      <c r="T741" t="s">
        <v>1520</v>
      </c>
      <c r="U741" t="s">
        <v>1523</v>
      </c>
      <c r="V741" s="13">
        <v>13319478</v>
      </c>
      <c r="W741" s="7">
        <f>(Agridata[[#This Row],[Profit_After_Storage_Loss]]/Agridata[[#This Row],[Total_Revenue]])*100</f>
        <v>78.924585366925015</v>
      </c>
      <c r="X741">
        <f>(1-Agridata[[#This Row],[Transport_Cost_NGN]]/(Agridata[[#This Row],[Input_Cost_NGN]]+Agridata[[#This Row],[Final_Profit_NGN]]))*100</f>
        <v>99.750721059263299</v>
      </c>
      <c r="Y741" s="13">
        <f>Agridata[[#This Row],[Final_Profit_NGN]]*Agridata[[#This Row],[Storage_Loss_%]]</f>
        <v>275446805.04000002</v>
      </c>
      <c r="Z741" s="13">
        <f>Agridata[[#This Row],[Final_Profit_NGN]] * (1-Agridata[[#This Row],[Storage_Loss_%]]/100)</f>
        <v>10565009.9496</v>
      </c>
      <c r="AA741" s="13">
        <f>Agridata[[#This Row],[Final_Profit_NGN]]+Agridata[[#This Row],[Input_Cost_NGN]]</f>
        <v>13386209</v>
      </c>
    </row>
    <row r="742" spans="1:27" x14ac:dyDescent="0.35">
      <c r="A742" t="s">
        <v>172</v>
      </c>
      <c r="B742" t="s">
        <v>1469</v>
      </c>
      <c r="C742" t="s">
        <v>1481</v>
      </c>
      <c r="D742">
        <v>2022</v>
      </c>
      <c r="E742" t="s">
        <v>1501</v>
      </c>
      <c r="F742" t="s">
        <v>1509</v>
      </c>
      <c r="G742">
        <v>4.41</v>
      </c>
      <c r="H742">
        <v>44628</v>
      </c>
      <c r="I742">
        <v>38571</v>
      </c>
      <c r="J742">
        <v>35.700000000000003</v>
      </c>
      <c r="K742" t="s">
        <v>1513</v>
      </c>
      <c r="L742">
        <v>1.08</v>
      </c>
      <c r="M742" t="s">
        <v>1516</v>
      </c>
      <c r="N742" s="13">
        <v>1197</v>
      </c>
      <c r="O742">
        <v>2</v>
      </c>
      <c r="P742" s="11">
        <f>Agridata[[#This Row],[Storage_Loss_%]]/100</f>
        <v>0.13570000000000002</v>
      </c>
      <c r="Q742" s="7">
        <v>13.57</v>
      </c>
      <c r="R742" s="13">
        <v>101391</v>
      </c>
      <c r="S742">
        <v>283</v>
      </c>
      <c r="T742" t="s">
        <v>1520</v>
      </c>
      <c r="U742" t="s">
        <v>1522</v>
      </c>
      <c r="V742" s="13">
        <v>10703850</v>
      </c>
      <c r="W742" s="7">
        <f>(Agridata[[#This Row],[Profit_After_Storage_Loss]]/Agridata[[#This Row],[Total_Revenue]])*100</f>
        <v>85.618983926411261</v>
      </c>
      <c r="X742">
        <f>(1-Agridata[[#This Row],[Transport_Cost_NGN]]/(Agridata[[#This Row],[Input_Cost_NGN]]+Agridata[[#This Row],[Final_Profit_NGN]]))*100</f>
        <v>99.988922042553241</v>
      </c>
      <c r="Y742" s="13">
        <f>Agridata[[#This Row],[Final_Profit_NGN]]*Agridata[[#This Row],[Storage_Loss_%]]</f>
        <v>145251244.5</v>
      </c>
      <c r="Z742" s="13">
        <f>Agridata[[#This Row],[Final_Profit_NGN]] * (1-Agridata[[#This Row],[Storage_Loss_%]]/100)</f>
        <v>9251337.5549999997</v>
      </c>
      <c r="AA742" s="13">
        <f>Agridata[[#This Row],[Final_Profit_NGN]]+Agridata[[#This Row],[Input_Cost_NGN]]</f>
        <v>10805241</v>
      </c>
    </row>
    <row r="743" spans="1:27" x14ac:dyDescent="0.35">
      <c r="A743" t="s">
        <v>553</v>
      </c>
      <c r="B743" t="s">
        <v>1472</v>
      </c>
      <c r="C743" t="s">
        <v>1489</v>
      </c>
      <c r="D743">
        <v>2024</v>
      </c>
      <c r="E743" t="s">
        <v>1501</v>
      </c>
      <c r="F743" t="s">
        <v>1503</v>
      </c>
      <c r="G743">
        <v>1.01</v>
      </c>
      <c r="H743">
        <v>12335</v>
      </c>
      <c r="I743">
        <v>11311</v>
      </c>
      <c r="J743">
        <v>31.5</v>
      </c>
      <c r="K743" t="s">
        <v>1512</v>
      </c>
      <c r="L743">
        <v>1.48</v>
      </c>
      <c r="M743" t="s">
        <v>1516</v>
      </c>
      <c r="N743" s="13">
        <v>8372</v>
      </c>
      <c r="O743">
        <v>3</v>
      </c>
      <c r="P743" s="11">
        <f>Agridata[[#This Row],[Storage_Loss_%]]/100</f>
        <v>8.3000000000000004E-2</v>
      </c>
      <c r="Q743" s="7">
        <v>8.3000000000000007</v>
      </c>
      <c r="R743" s="13">
        <v>10544</v>
      </c>
      <c r="S743">
        <v>317</v>
      </c>
      <c r="T743" t="s">
        <v>1520</v>
      </c>
      <c r="U743" t="s">
        <v>1522</v>
      </c>
      <c r="V743" s="13">
        <v>3530816</v>
      </c>
      <c r="W743" s="7">
        <f>(Agridata[[#This Row],[Profit_After_Storage_Loss]]/Agridata[[#This Row],[Total_Revenue]])*100</f>
        <v>91.426973592066332</v>
      </c>
      <c r="X743">
        <f>(1-Agridata[[#This Row],[Transport_Cost_NGN]]/(Agridata[[#This Row],[Input_Cost_NGN]]+Agridata[[#This Row],[Final_Profit_NGN]]))*100</f>
        <v>99.763593647638189</v>
      </c>
      <c r="Y743" s="13">
        <f>Agridata[[#This Row],[Final_Profit_NGN]]*Agridata[[#This Row],[Storage_Loss_%]]</f>
        <v>29305772.800000001</v>
      </c>
      <c r="Z743" s="13">
        <f>Agridata[[#This Row],[Final_Profit_NGN]] * (1-Agridata[[#This Row],[Storage_Loss_%]]/100)</f>
        <v>3237758.2720000003</v>
      </c>
      <c r="AA743" s="13">
        <f>Agridata[[#This Row],[Final_Profit_NGN]]+Agridata[[#This Row],[Input_Cost_NGN]]</f>
        <v>3541360</v>
      </c>
    </row>
    <row r="744" spans="1:27" x14ac:dyDescent="0.35">
      <c r="A744" t="s">
        <v>600</v>
      </c>
      <c r="B744" t="s">
        <v>1470</v>
      </c>
      <c r="C744" t="s">
        <v>1499</v>
      </c>
      <c r="D744">
        <v>2022</v>
      </c>
      <c r="E744" t="s">
        <v>1501</v>
      </c>
      <c r="F744" t="s">
        <v>1503</v>
      </c>
      <c r="G744">
        <v>0.97</v>
      </c>
      <c r="H744">
        <v>10425</v>
      </c>
      <c r="I744">
        <v>9311</v>
      </c>
      <c r="J744">
        <v>42.5</v>
      </c>
      <c r="K744" t="s">
        <v>1512</v>
      </c>
      <c r="L744">
        <v>2.13</v>
      </c>
      <c r="M744" t="s">
        <v>1516</v>
      </c>
      <c r="N744" s="13">
        <v>13166</v>
      </c>
      <c r="O744">
        <v>3</v>
      </c>
      <c r="P744" s="11">
        <f>Agridata[[#This Row],[Storage_Loss_%]]/100</f>
        <v>0.10679999999999999</v>
      </c>
      <c r="Q744" s="7">
        <v>10.68</v>
      </c>
      <c r="R744" s="13">
        <v>15809</v>
      </c>
      <c r="S744">
        <v>274</v>
      </c>
      <c r="T744" t="s">
        <v>1520</v>
      </c>
      <c r="U744" t="s">
        <v>1523</v>
      </c>
      <c r="V744" s="13">
        <v>2496727</v>
      </c>
      <c r="W744" s="7">
        <f>(Agridata[[#This Row],[Profit_After_Storage_Loss]]/Agridata[[#This Row],[Total_Revenue]])*100</f>
        <v>88.757994170033783</v>
      </c>
      <c r="X744">
        <f>(1-Agridata[[#This Row],[Transport_Cost_NGN]]/(Agridata[[#This Row],[Input_Cost_NGN]]+Agridata[[#This Row],[Final_Profit_NGN]]))*100</f>
        <v>99.475987607739739</v>
      </c>
      <c r="Y744" s="13">
        <f>Agridata[[#This Row],[Final_Profit_NGN]]*Agridata[[#This Row],[Storage_Loss_%]]</f>
        <v>26665044.359999999</v>
      </c>
      <c r="Z744" s="13">
        <f>Agridata[[#This Row],[Final_Profit_NGN]] * (1-Agridata[[#This Row],[Storage_Loss_%]]/100)</f>
        <v>2230076.5564000001</v>
      </c>
      <c r="AA744" s="13">
        <f>Agridata[[#This Row],[Final_Profit_NGN]]+Agridata[[#This Row],[Input_Cost_NGN]]</f>
        <v>2512536</v>
      </c>
    </row>
    <row r="745" spans="1:27" x14ac:dyDescent="0.35">
      <c r="A745" t="s">
        <v>601</v>
      </c>
      <c r="B745" t="s">
        <v>1470</v>
      </c>
      <c r="C745" t="s">
        <v>1491</v>
      </c>
      <c r="D745">
        <v>2025</v>
      </c>
      <c r="E745" t="s">
        <v>1501</v>
      </c>
      <c r="F745" t="s">
        <v>1507</v>
      </c>
      <c r="G745">
        <v>1.1499999999999999</v>
      </c>
      <c r="H745">
        <v>2700</v>
      </c>
      <c r="I745">
        <v>1697</v>
      </c>
      <c r="J745">
        <v>11</v>
      </c>
      <c r="K745" t="s">
        <v>1511</v>
      </c>
      <c r="L745">
        <v>1.8</v>
      </c>
      <c r="M745" t="s">
        <v>1517</v>
      </c>
      <c r="N745" s="13">
        <v>1628</v>
      </c>
      <c r="O745">
        <v>30</v>
      </c>
      <c r="P745" s="11">
        <f>Agridata[[#This Row],[Storage_Loss_%]]/100</f>
        <v>0.37119999999999997</v>
      </c>
      <c r="Q745" s="7">
        <v>37.119999999999997</v>
      </c>
      <c r="R745" s="13">
        <v>25902</v>
      </c>
      <c r="S745">
        <v>270</v>
      </c>
      <c r="T745" t="s">
        <v>1520</v>
      </c>
      <c r="U745" t="s">
        <v>1522</v>
      </c>
      <c r="V745" s="13">
        <v>426079</v>
      </c>
      <c r="W745" s="7">
        <f>(Agridata[[#This Row],[Profit_After_Storage_Loss]]/Agridata[[#This Row],[Total_Revenue]])*100</f>
        <v>59.276490648943202</v>
      </c>
      <c r="X745">
        <f>(1-Agridata[[#This Row],[Transport_Cost_NGN]]/(Agridata[[#This Row],[Input_Cost_NGN]]+Agridata[[#This Row],[Final_Profit_NGN]]))*100</f>
        <v>99.639807868029848</v>
      </c>
      <c r="Y745" s="13">
        <f>Agridata[[#This Row],[Final_Profit_NGN]]*Agridata[[#This Row],[Storage_Loss_%]]</f>
        <v>15816052.479999999</v>
      </c>
      <c r="Z745" s="13">
        <f>Agridata[[#This Row],[Final_Profit_NGN]] * (1-Agridata[[#This Row],[Storage_Loss_%]]/100)</f>
        <v>267918.47519999999</v>
      </c>
      <c r="AA745" s="13">
        <f>Agridata[[#This Row],[Final_Profit_NGN]]+Agridata[[#This Row],[Input_Cost_NGN]]</f>
        <v>451981</v>
      </c>
    </row>
    <row r="746" spans="1:27" x14ac:dyDescent="0.35">
      <c r="A746" t="s">
        <v>584</v>
      </c>
      <c r="B746" t="s">
        <v>1469</v>
      </c>
      <c r="C746" t="s">
        <v>1484</v>
      </c>
      <c r="D746">
        <v>2024</v>
      </c>
      <c r="E746" t="s">
        <v>1502</v>
      </c>
      <c r="F746" t="s">
        <v>1503</v>
      </c>
      <c r="G746">
        <v>1.76</v>
      </c>
      <c r="H746">
        <v>12443</v>
      </c>
      <c r="I746">
        <v>9465</v>
      </c>
      <c r="J746">
        <v>39.6</v>
      </c>
      <c r="K746" t="s">
        <v>1515</v>
      </c>
      <c r="L746">
        <v>1.19</v>
      </c>
      <c r="M746" t="s">
        <v>1517</v>
      </c>
      <c r="N746" s="13">
        <v>7157</v>
      </c>
      <c r="O746">
        <v>14</v>
      </c>
      <c r="P746" s="11">
        <f>Agridata[[#This Row],[Storage_Loss_%]]/100</f>
        <v>0.23929999999999998</v>
      </c>
      <c r="Q746" s="7">
        <v>23.93</v>
      </c>
      <c r="R746" s="13">
        <v>22788</v>
      </c>
      <c r="S746">
        <v>349</v>
      </c>
      <c r="T746" t="s">
        <v>1520</v>
      </c>
      <c r="U746" t="s">
        <v>1522</v>
      </c>
      <c r="V746" s="13">
        <v>3240308</v>
      </c>
      <c r="W746" s="7">
        <f>(Agridata[[#This Row],[Profit_After_Storage_Loss]]/Agridata[[#This Row],[Total_Revenue]])*100</f>
        <v>75.538761213277212</v>
      </c>
      <c r="X746">
        <f>(1-Agridata[[#This Row],[Transport_Cost_NGN]]/(Agridata[[#This Row],[Input_Cost_NGN]]+Agridata[[#This Row],[Final_Profit_NGN]]))*100</f>
        <v>99.780668420420355</v>
      </c>
      <c r="Y746" s="13">
        <f>Agridata[[#This Row],[Final_Profit_NGN]]*Agridata[[#This Row],[Storage_Loss_%]]</f>
        <v>77540570.439999998</v>
      </c>
      <c r="Z746" s="13">
        <f>Agridata[[#This Row],[Final_Profit_NGN]] * (1-Agridata[[#This Row],[Storage_Loss_%]]/100)</f>
        <v>2464902.2956000003</v>
      </c>
      <c r="AA746" s="13">
        <f>Agridata[[#This Row],[Final_Profit_NGN]]+Agridata[[#This Row],[Input_Cost_NGN]]</f>
        <v>3263096</v>
      </c>
    </row>
    <row r="747" spans="1:27" x14ac:dyDescent="0.35">
      <c r="A747" t="s">
        <v>602</v>
      </c>
      <c r="B747" t="s">
        <v>1469</v>
      </c>
      <c r="C747" t="s">
        <v>1481</v>
      </c>
      <c r="D747">
        <v>2022</v>
      </c>
      <c r="E747" t="s">
        <v>1502</v>
      </c>
      <c r="F747" t="s">
        <v>1510</v>
      </c>
      <c r="G747">
        <v>2.0099999999999998</v>
      </c>
      <c r="H747">
        <v>25433</v>
      </c>
      <c r="I747">
        <v>18260</v>
      </c>
      <c r="J747">
        <v>24.1</v>
      </c>
      <c r="K747" t="s">
        <v>1512</v>
      </c>
      <c r="L747">
        <v>1.1000000000000001</v>
      </c>
      <c r="M747" t="s">
        <v>1516</v>
      </c>
      <c r="N747" s="13">
        <v>4078</v>
      </c>
      <c r="O747">
        <v>3</v>
      </c>
      <c r="P747" s="11">
        <f>Agridata[[#This Row],[Storage_Loss_%]]/100</f>
        <v>0.28199999999999997</v>
      </c>
      <c r="Q747" s="7">
        <v>28.2</v>
      </c>
      <c r="R747" s="13">
        <v>53306</v>
      </c>
      <c r="S747">
        <v>370</v>
      </c>
      <c r="T747" t="s">
        <v>1520</v>
      </c>
      <c r="U747" t="s">
        <v>1523</v>
      </c>
      <c r="V747" s="13">
        <v>6631254</v>
      </c>
      <c r="W747" s="7">
        <f>(Agridata[[#This Row],[Profit_After_Storage_Loss]]/Agridata[[#This Row],[Total_Revenue]])*100</f>
        <v>71.227431154780561</v>
      </c>
      <c r="X747">
        <f>(1-Agridata[[#This Row],[Transport_Cost_NGN]]/(Agridata[[#This Row],[Input_Cost_NGN]]+Agridata[[#This Row],[Final_Profit_NGN]]))*100</f>
        <v>99.938993740799702</v>
      </c>
      <c r="Y747" s="13">
        <f>Agridata[[#This Row],[Final_Profit_NGN]]*Agridata[[#This Row],[Storage_Loss_%]]</f>
        <v>187001362.79999998</v>
      </c>
      <c r="Z747" s="13">
        <f>Agridata[[#This Row],[Final_Profit_NGN]] * (1-Agridata[[#This Row],[Storage_Loss_%]]/100)</f>
        <v>4761240.3719999995</v>
      </c>
      <c r="AA747" s="13">
        <f>Agridata[[#This Row],[Final_Profit_NGN]]+Agridata[[#This Row],[Input_Cost_NGN]]</f>
        <v>6684560</v>
      </c>
    </row>
    <row r="748" spans="1:27" x14ac:dyDescent="0.35">
      <c r="A748" t="s">
        <v>59</v>
      </c>
      <c r="B748" t="s">
        <v>1471</v>
      </c>
      <c r="C748" t="s">
        <v>1500</v>
      </c>
      <c r="D748">
        <v>2021</v>
      </c>
      <c r="E748" t="s">
        <v>1501</v>
      </c>
      <c r="F748" t="s">
        <v>1508</v>
      </c>
      <c r="G748">
        <v>0.3</v>
      </c>
      <c r="H748">
        <v>500</v>
      </c>
      <c r="I748">
        <v>420</v>
      </c>
      <c r="J748">
        <v>8</v>
      </c>
      <c r="K748" t="s">
        <v>1511</v>
      </c>
      <c r="L748">
        <v>0.54</v>
      </c>
      <c r="M748" t="s">
        <v>1516</v>
      </c>
      <c r="N748" s="13">
        <v>962</v>
      </c>
      <c r="O748">
        <v>7</v>
      </c>
      <c r="P748" s="11">
        <f>Agridata[[#This Row],[Storage_Loss_%]]/100</f>
        <v>0.15939999999999999</v>
      </c>
      <c r="Q748" s="7">
        <v>15.94</v>
      </c>
      <c r="R748" s="13">
        <v>4116</v>
      </c>
      <c r="S748">
        <v>180</v>
      </c>
      <c r="T748" t="s">
        <v>1520</v>
      </c>
      <c r="U748" t="s">
        <v>1522</v>
      </c>
      <c r="V748" s="13">
        <v>69766</v>
      </c>
      <c r="W748" s="7">
        <f>(Agridata[[#This Row],[Profit_After_Storage_Loss]]/Agridata[[#This Row],[Total_Revenue]])*100</f>
        <v>79.37697896646003</v>
      </c>
      <c r="X748">
        <f>(1-Agridata[[#This Row],[Transport_Cost_NGN]]/(Agridata[[#This Row],[Input_Cost_NGN]]+Agridata[[#This Row],[Final_Profit_NGN]]))*100</f>
        <v>98.697923716196101</v>
      </c>
      <c r="Y748" s="13">
        <f>Agridata[[#This Row],[Final_Profit_NGN]]*Agridata[[#This Row],[Storage_Loss_%]]</f>
        <v>1112070.04</v>
      </c>
      <c r="Z748" s="13">
        <f>Agridata[[#This Row],[Final_Profit_NGN]] * (1-Agridata[[#This Row],[Storage_Loss_%]]/100)</f>
        <v>58645.299599999998</v>
      </c>
      <c r="AA748" s="13">
        <f>Agridata[[#This Row],[Final_Profit_NGN]]+Agridata[[#This Row],[Input_Cost_NGN]]</f>
        <v>73882</v>
      </c>
    </row>
    <row r="749" spans="1:27" x14ac:dyDescent="0.35">
      <c r="A749" t="s">
        <v>127</v>
      </c>
      <c r="B749" t="s">
        <v>1472</v>
      </c>
      <c r="C749" t="s">
        <v>1479</v>
      </c>
      <c r="D749">
        <v>2021</v>
      </c>
      <c r="E749" t="s">
        <v>1502</v>
      </c>
      <c r="F749" t="s">
        <v>1503</v>
      </c>
      <c r="G749">
        <v>2.84</v>
      </c>
      <c r="H749">
        <v>21071</v>
      </c>
      <c r="I749">
        <v>18656</v>
      </c>
      <c r="J749">
        <v>29.8</v>
      </c>
      <c r="K749" t="s">
        <v>1511</v>
      </c>
      <c r="L749">
        <v>2.1</v>
      </c>
      <c r="M749" t="s">
        <v>1516</v>
      </c>
      <c r="N749" s="13">
        <v>3873</v>
      </c>
      <c r="O749">
        <v>7</v>
      </c>
      <c r="P749" s="11">
        <f>Agridata[[#This Row],[Storage_Loss_%]]/100</f>
        <v>0.11460000000000001</v>
      </c>
      <c r="Q749" s="7">
        <v>11.46</v>
      </c>
      <c r="R749" s="13">
        <v>53280</v>
      </c>
      <c r="S749">
        <v>234</v>
      </c>
      <c r="T749" t="s">
        <v>1520</v>
      </c>
      <c r="U749" t="s">
        <v>1522</v>
      </c>
      <c r="V749" s="13">
        <v>4264696</v>
      </c>
      <c r="W749" s="7">
        <f>(Agridata[[#This Row],[Profit_After_Storage_Loss]]/Agridata[[#This Row],[Total_Revenue]])*100</f>
        <v>87.44749480775252</v>
      </c>
      <c r="X749">
        <f>(1-Agridata[[#This Row],[Transport_Cost_NGN]]/(Agridata[[#This Row],[Input_Cost_NGN]]+Agridata[[#This Row],[Final_Profit_NGN]]))*100</f>
        <v>99.910305198546723</v>
      </c>
      <c r="Y749" s="13">
        <f>Agridata[[#This Row],[Final_Profit_NGN]]*Agridata[[#This Row],[Storage_Loss_%]]</f>
        <v>48873416.160000004</v>
      </c>
      <c r="Z749" s="13">
        <f>Agridata[[#This Row],[Final_Profit_NGN]] * (1-Agridata[[#This Row],[Storage_Loss_%]]/100)</f>
        <v>3775961.8383999998</v>
      </c>
      <c r="AA749" s="13">
        <f>Agridata[[#This Row],[Final_Profit_NGN]]+Agridata[[#This Row],[Input_Cost_NGN]]</f>
        <v>4317976</v>
      </c>
    </row>
    <row r="750" spans="1:27" x14ac:dyDescent="0.35">
      <c r="A750" t="s">
        <v>603</v>
      </c>
      <c r="B750" t="s">
        <v>1469</v>
      </c>
      <c r="C750" t="s">
        <v>1474</v>
      </c>
      <c r="D750">
        <v>2021</v>
      </c>
      <c r="E750" t="s">
        <v>1502</v>
      </c>
      <c r="F750" t="s">
        <v>1506</v>
      </c>
      <c r="G750">
        <v>0.9</v>
      </c>
      <c r="H750">
        <v>2873</v>
      </c>
      <c r="I750">
        <v>2237</v>
      </c>
      <c r="J750">
        <v>11.3</v>
      </c>
      <c r="K750" t="s">
        <v>1512</v>
      </c>
      <c r="L750">
        <v>1.1200000000000001</v>
      </c>
      <c r="M750" t="s">
        <v>1517</v>
      </c>
      <c r="N750" s="13">
        <v>1986</v>
      </c>
      <c r="O750">
        <v>14</v>
      </c>
      <c r="P750" s="11">
        <f>Agridata[[#This Row],[Storage_Loss_%]]/100</f>
        <v>0.22120000000000001</v>
      </c>
      <c r="Q750" s="7">
        <v>22.12</v>
      </c>
      <c r="R750" s="13">
        <v>26144</v>
      </c>
      <c r="S750">
        <v>288</v>
      </c>
      <c r="T750" t="s">
        <v>1520</v>
      </c>
      <c r="U750" t="s">
        <v>1522</v>
      </c>
      <c r="V750" s="13">
        <v>609684</v>
      </c>
      <c r="W750" s="7">
        <f>(Agridata[[#This Row],[Profit_After_Storage_Loss]]/Agridata[[#This Row],[Total_Revenue]])*100</f>
        <v>74.67772718408122</v>
      </c>
      <c r="X750">
        <f>(1-Agridata[[#This Row],[Transport_Cost_NGN]]/(Agridata[[#This Row],[Input_Cost_NGN]]+Agridata[[#This Row],[Final_Profit_NGN]]))*100</f>
        <v>99.687651377416529</v>
      </c>
      <c r="Y750" s="13">
        <f>Agridata[[#This Row],[Final_Profit_NGN]]*Agridata[[#This Row],[Storage_Loss_%]]</f>
        <v>13486210.08</v>
      </c>
      <c r="Z750" s="13">
        <f>Agridata[[#This Row],[Final_Profit_NGN]] * (1-Agridata[[#This Row],[Storage_Loss_%]]/100)</f>
        <v>474821.89919999999</v>
      </c>
      <c r="AA750" s="13">
        <f>Agridata[[#This Row],[Final_Profit_NGN]]+Agridata[[#This Row],[Input_Cost_NGN]]</f>
        <v>635828</v>
      </c>
    </row>
    <row r="751" spans="1:27" x14ac:dyDescent="0.35">
      <c r="A751" t="s">
        <v>604</v>
      </c>
      <c r="B751" t="s">
        <v>1472</v>
      </c>
      <c r="C751" t="s">
        <v>1487</v>
      </c>
      <c r="D751">
        <v>2023</v>
      </c>
      <c r="E751" t="s">
        <v>1501</v>
      </c>
      <c r="F751" t="s">
        <v>1506</v>
      </c>
      <c r="G751">
        <v>2.5499999999999998</v>
      </c>
      <c r="H751">
        <v>8728</v>
      </c>
      <c r="I751">
        <v>5738</v>
      </c>
      <c r="J751">
        <v>26.4</v>
      </c>
      <c r="K751" t="s">
        <v>1511</v>
      </c>
      <c r="L751">
        <v>1.7</v>
      </c>
      <c r="M751" t="s">
        <v>1518</v>
      </c>
      <c r="N751" s="13">
        <v>3615</v>
      </c>
      <c r="O751">
        <v>30</v>
      </c>
      <c r="P751" s="11">
        <f>Agridata[[#This Row],[Storage_Loss_%]]/100</f>
        <v>0.34250000000000003</v>
      </c>
      <c r="Q751" s="7">
        <v>34.25</v>
      </c>
      <c r="R751" s="13">
        <v>81317</v>
      </c>
      <c r="S751">
        <v>282</v>
      </c>
      <c r="T751" t="s">
        <v>1521</v>
      </c>
      <c r="U751" t="s">
        <v>1523</v>
      </c>
      <c r="V751" s="13">
        <v>1517003</v>
      </c>
      <c r="W751" s="7">
        <f>(Agridata[[#This Row],[Profit_After_Storage_Loss]]/Agridata[[#This Row],[Total_Revenue]])*100</f>
        <v>62.404867141748831</v>
      </c>
      <c r="X751">
        <f>(1-Agridata[[#This Row],[Transport_Cost_NGN]]/(Agridata[[#This Row],[Input_Cost_NGN]]+Agridata[[#This Row],[Final_Profit_NGN]]))*100</f>
        <v>99.773825016267082</v>
      </c>
      <c r="Y751" s="13">
        <f>Agridata[[#This Row],[Final_Profit_NGN]]*Agridata[[#This Row],[Storage_Loss_%]]</f>
        <v>51957352.75</v>
      </c>
      <c r="Z751" s="13">
        <f>Agridata[[#This Row],[Final_Profit_NGN]] * (1-Agridata[[#This Row],[Storage_Loss_%]]/100)</f>
        <v>997429.47249999992</v>
      </c>
      <c r="AA751" s="13">
        <f>Agridata[[#This Row],[Final_Profit_NGN]]+Agridata[[#This Row],[Input_Cost_NGN]]</f>
        <v>1598320</v>
      </c>
    </row>
    <row r="752" spans="1:27" x14ac:dyDescent="0.35">
      <c r="A752" t="s">
        <v>411</v>
      </c>
      <c r="B752" t="s">
        <v>1473</v>
      </c>
      <c r="C752" t="s">
        <v>1494</v>
      </c>
      <c r="D752">
        <v>2023</v>
      </c>
      <c r="E752" t="s">
        <v>1501</v>
      </c>
      <c r="F752" t="s">
        <v>1505</v>
      </c>
      <c r="G752">
        <v>0.36</v>
      </c>
      <c r="H752">
        <v>4385</v>
      </c>
      <c r="I752">
        <v>1754</v>
      </c>
      <c r="J752">
        <v>14.5</v>
      </c>
      <c r="K752" t="s">
        <v>1512</v>
      </c>
      <c r="L752">
        <v>0.86</v>
      </c>
      <c r="M752" t="s">
        <v>1517</v>
      </c>
      <c r="N752" s="13">
        <v>2945</v>
      </c>
      <c r="O752">
        <v>60</v>
      </c>
      <c r="P752" s="11">
        <f>Agridata[[#This Row],[Storage_Loss_%]]/100</f>
        <v>0.6</v>
      </c>
      <c r="Q752" s="7">
        <v>60</v>
      </c>
      <c r="R752" s="13">
        <v>4152</v>
      </c>
      <c r="S752">
        <v>112</v>
      </c>
      <c r="T752" t="s">
        <v>1521</v>
      </c>
      <c r="U752" t="s">
        <v>1522</v>
      </c>
      <c r="V752" s="13">
        <v>187387</v>
      </c>
      <c r="W752" s="7">
        <f>(Agridata[[#This Row],[Profit_After_Storage_Loss]]/Agridata[[#This Row],[Total_Revenue]])*100</f>
        <v>39.132918100230242</v>
      </c>
      <c r="X752">
        <f>(1-Agridata[[#This Row],[Transport_Cost_NGN]]/(Agridata[[#This Row],[Input_Cost_NGN]]+Agridata[[#This Row],[Final_Profit_NGN]]))*100</f>
        <v>98.462454121614911</v>
      </c>
      <c r="Y752" s="13">
        <f>Agridata[[#This Row],[Final_Profit_NGN]]*Agridata[[#This Row],[Storage_Loss_%]]</f>
        <v>11243220</v>
      </c>
      <c r="Z752" s="13">
        <f>Agridata[[#This Row],[Final_Profit_NGN]] * (1-Agridata[[#This Row],[Storage_Loss_%]]/100)</f>
        <v>74954.8</v>
      </c>
      <c r="AA752" s="13">
        <f>Agridata[[#This Row],[Final_Profit_NGN]]+Agridata[[#This Row],[Input_Cost_NGN]]</f>
        <v>191539</v>
      </c>
    </row>
    <row r="753" spans="1:27" x14ac:dyDescent="0.35">
      <c r="A753" t="s">
        <v>244</v>
      </c>
      <c r="B753" t="s">
        <v>1470</v>
      </c>
      <c r="C753" t="s">
        <v>1495</v>
      </c>
      <c r="D753">
        <v>2025</v>
      </c>
      <c r="E753" t="s">
        <v>1501</v>
      </c>
      <c r="F753" t="s">
        <v>1509</v>
      </c>
      <c r="G753">
        <v>0.36</v>
      </c>
      <c r="H753">
        <v>7106</v>
      </c>
      <c r="I753">
        <v>5532</v>
      </c>
      <c r="J753">
        <v>14.5</v>
      </c>
      <c r="K753" t="s">
        <v>1511</v>
      </c>
      <c r="L753">
        <v>1.47</v>
      </c>
      <c r="M753" t="s">
        <v>1516</v>
      </c>
      <c r="N753" s="13">
        <v>2619</v>
      </c>
      <c r="O753">
        <v>4</v>
      </c>
      <c r="P753" s="11">
        <f>Agridata[[#This Row],[Storage_Loss_%]]/100</f>
        <v>0.22149999999999997</v>
      </c>
      <c r="Q753" s="7">
        <v>22.15</v>
      </c>
      <c r="R753" s="13">
        <v>9695</v>
      </c>
      <c r="S753">
        <v>308</v>
      </c>
      <c r="T753" t="s">
        <v>1520</v>
      </c>
      <c r="U753" t="s">
        <v>1523</v>
      </c>
      <c r="V753" s="13">
        <v>1674504</v>
      </c>
      <c r="W753" s="7">
        <f>(Agridata[[#This Row],[Profit_After_Storage_Loss]]/Agridata[[#This Row],[Total_Revenue]])*100</f>
        <v>77.401860706484214</v>
      </c>
      <c r="X753">
        <f>(1-Agridata[[#This Row],[Transport_Cost_NGN]]/(Agridata[[#This Row],[Input_Cost_NGN]]+Agridata[[#This Row],[Final_Profit_NGN]]))*100</f>
        <v>99.844495810768208</v>
      </c>
      <c r="Y753" s="13">
        <f>Agridata[[#This Row],[Final_Profit_NGN]]*Agridata[[#This Row],[Storage_Loss_%]]</f>
        <v>37090263.599999994</v>
      </c>
      <c r="Z753" s="13">
        <f>Agridata[[#This Row],[Final_Profit_NGN]] * (1-Agridata[[#This Row],[Storage_Loss_%]]/100)</f>
        <v>1303601.3640000001</v>
      </c>
      <c r="AA753" s="13">
        <f>Agridata[[#This Row],[Final_Profit_NGN]]+Agridata[[#This Row],[Input_Cost_NGN]]</f>
        <v>1684199</v>
      </c>
    </row>
    <row r="754" spans="1:27" x14ac:dyDescent="0.35">
      <c r="A754" t="s">
        <v>605</v>
      </c>
      <c r="B754" t="s">
        <v>1472</v>
      </c>
      <c r="C754" t="s">
        <v>1489</v>
      </c>
      <c r="D754">
        <v>2021</v>
      </c>
      <c r="E754" t="s">
        <v>1501</v>
      </c>
      <c r="F754" t="s">
        <v>1506</v>
      </c>
      <c r="G754">
        <v>1.23</v>
      </c>
      <c r="H754">
        <v>3391</v>
      </c>
      <c r="I754">
        <v>2158</v>
      </c>
      <c r="J754">
        <v>24.3</v>
      </c>
      <c r="K754" t="s">
        <v>1513</v>
      </c>
      <c r="L754">
        <v>2.0299999999999998</v>
      </c>
      <c r="M754" t="s">
        <v>1516</v>
      </c>
      <c r="N754" s="13">
        <v>937</v>
      </c>
      <c r="O754">
        <v>30</v>
      </c>
      <c r="P754" s="11">
        <f>Agridata[[#This Row],[Storage_Loss_%]]/100</f>
        <v>0.36340000000000006</v>
      </c>
      <c r="Q754" s="7">
        <v>36.340000000000003</v>
      </c>
      <c r="R754" s="13">
        <v>29854</v>
      </c>
      <c r="S754">
        <v>305</v>
      </c>
      <c r="T754" t="s">
        <v>1520</v>
      </c>
      <c r="U754" t="s">
        <v>1522</v>
      </c>
      <c r="V754" s="13">
        <v>620818</v>
      </c>
      <c r="W754" s="7">
        <f>(Agridata[[#This Row],[Profit_After_Storage_Loss]]/Agridata[[#This Row],[Total_Revenue]])*100</f>
        <v>60.739164863402763</v>
      </c>
      <c r="X754">
        <f>(1-Agridata[[#This Row],[Transport_Cost_NGN]]/(Agridata[[#This Row],[Input_Cost_NGN]]+Agridata[[#This Row],[Final_Profit_NGN]]))*100</f>
        <v>99.855995032827607</v>
      </c>
      <c r="Y754" s="13">
        <f>Agridata[[#This Row],[Final_Profit_NGN]]*Agridata[[#This Row],[Storage_Loss_%]]</f>
        <v>22560526.120000001</v>
      </c>
      <c r="Z754" s="13">
        <f>Agridata[[#This Row],[Final_Profit_NGN]] * (1-Agridata[[#This Row],[Storage_Loss_%]]/100)</f>
        <v>395212.73879999999</v>
      </c>
      <c r="AA754" s="13">
        <f>Agridata[[#This Row],[Final_Profit_NGN]]+Agridata[[#This Row],[Input_Cost_NGN]]</f>
        <v>650672</v>
      </c>
    </row>
    <row r="755" spans="1:27" x14ac:dyDescent="0.35">
      <c r="A755" t="s">
        <v>606</v>
      </c>
      <c r="B755" t="s">
        <v>1473</v>
      </c>
      <c r="C755" t="s">
        <v>1493</v>
      </c>
      <c r="D755">
        <v>2024</v>
      </c>
      <c r="E755" t="s">
        <v>1502</v>
      </c>
      <c r="F755" t="s">
        <v>1504</v>
      </c>
      <c r="G755">
        <v>0.74</v>
      </c>
      <c r="H755">
        <v>6473</v>
      </c>
      <c r="I755">
        <v>4974</v>
      </c>
      <c r="J755">
        <v>15.1</v>
      </c>
      <c r="K755" t="s">
        <v>1512</v>
      </c>
      <c r="L755">
        <v>1.82</v>
      </c>
      <c r="M755" t="s">
        <v>1518</v>
      </c>
      <c r="N755" s="13">
        <v>4055</v>
      </c>
      <c r="O755">
        <v>7</v>
      </c>
      <c r="P755" s="11">
        <f>Agridata[[#This Row],[Storage_Loss_%]]/100</f>
        <v>0.23149999999999998</v>
      </c>
      <c r="Q755" s="7">
        <v>23.15</v>
      </c>
      <c r="R755" s="13">
        <v>17021</v>
      </c>
      <c r="S755">
        <v>296</v>
      </c>
      <c r="T755" t="s">
        <v>1521</v>
      </c>
      <c r="U755" t="s">
        <v>1522</v>
      </c>
      <c r="V755" s="13">
        <v>1436505</v>
      </c>
      <c r="W755" s="7">
        <f>(Agridata[[#This Row],[Profit_After_Storage_Loss]]/Agridata[[#This Row],[Total_Revenue]])*100</f>
        <v>75.950075368448864</v>
      </c>
      <c r="X755">
        <f>(1-Agridata[[#This Row],[Transport_Cost_NGN]]/(Agridata[[#This Row],[Input_Cost_NGN]]+Agridata[[#This Row],[Final_Profit_NGN]]))*100</f>
        <v>99.721023222150833</v>
      </c>
      <c r="Y755" s="13">
        <f>Agridata[[#This Row],[Final_Profit_NGN]]*Agridata[[#This Row],[Storage_Loss_%]]</f>
        <v>33255090.749999996</v>
      </c>
      <c r="Z755" s="13">
        <f>Agridata[[#This Row],[Final_Profit_NGN]] * (1-Agridata[[#This Row],[Storage_Loss_%]]/100)</f>
        <v>1103954.0925</v>
      </c>
      <c r="AA755" s="13">
        <f>Agridata[[#This Row],[Final_Profit_NGN]]+Agridata[[#This Row],[Input_Cost_NGN]]</f>
        <v>1453526</v>
      </c>
    </row>
    <row r="756" spans="1:27" x14ac:dyDescent="0.35">
      <c r="A756" t="s">
        <v>394</v>
      </c>
      <c r="B756" t="s">
        <v>1469</v>
      </c>
      <c r="C756" t="s">
        <v>1481</v>
      </c>
      <c r="D756">
        <v>2024</v>
      </c>
      <c r="E756" t="s">
        <v>1501</v>
      </c>
      <c r="F756" t="s">
        <v>1510</v>
      </c>
      <c r="G756">
        <v>1.54</v>
      </c>
      <c r="H756">
        <v>29148</v>
      </c>
      <c r="I756">
        <v>20966</v>
      </c>
      <c r="J756">
        <v>32.299999999999997</v>
      </c>
      <c r="K756" t="s">
        <v>1512</v>
      </c>
      <c r="L756">
        <v>2.08</v>
      </c>
      <c r="M756" t="s">
        <v>1518</v>
      </c>
      <c r="N756" s="13">
        <v>7298</v>
      </c>
      <c r="O756">
        <v>5</v>
      </c>
      <c r="P756" s="11">
        <f>Agridata[[#This Row],[Storage_Loss_%]]/100</f>
        <v>0.28070000000000001</v>
      </c>
      <c r="Q756" s="7">
        <v>28.07</v>
      </c>
      <c r="R756" s="13">
        <v>54330</v>
      </c>
      <c r="S756">
        <v>426</v>
      </c>
      <c r="T756" t="s">
        <v>1521</v>
      </c>
      <c r="U756" t="s">
        <v>1523</v>
      </c>
      <c r="V756" s="13">
        <v>8780573</v>
      </c>
      <c r="W756" s="7">
        <f>(Agridata[[#This Row],[Profit_After_Storage_Loss]]/Agridata[[#This Row],[Total_Revenue]])*100</f>
        <v>71.487668386398809</v>
      </c>
      <c r="X756">
        <f>(1-Agridata[[#This Row],[Transport_Cost_NGN]]/(Agridata[[#This Row],[Input_Cost_NGN]]+Agridata[[#This Row],[Final_Profit_NGN]]))*100</f>
        <v>99.917395810684056</v>
      </c>
      <c r="Y756" s="13">
        <f>Agridata[[#This Row],[Final_Profit_NGN]]*Agridata[[#This Row],[Storage_Loss_%]]</f>
        <v>246470684.11000001</v>
      </c>
      <c r="Z756" s="13">
        <f>Agridata[[#This Row],[Final_Profit_NGN]] * (1-Agridata[[#This Row],[Storage_Loss_%]]/100)</f>
        <v>6315866.1589000002</v>
      </c>
      <c r="AA756" s="13">
        <f>Agridata[[#This Row],[Final_Profit_NGN]]+Agridata[[#This Row],[Input_Cost_NGN]]</f>
        <v>8834903</v>
      </c>
    </row>
    <row r="757" spans="1:27" x14ac:dyDescent="0.35">
      <c r="A757" t="s">
        <v>321</v>
      </c>
      <c r="B757" t="s">
        <v>1472</v>
      </c>
      <c r="C757" t="s">
        <v>1488</v>
      </c>
      <c r="D757">
        <v>2021</v>
      </c>
      <c r="E757" t="s">
        <v>1501</v>
      </c>
      <c r="F757" t="s">
        <v>1505</v>
      </c>
      <c r="G757">
        <v>4.2300000000000004</v>
      </c>
      <c r="H757">
        <v>28869</v>
      </c>
      <c r="I757">
        <v>25528</v>
      </c>
      <c r="J757">
        <v>14.9</v>
      </c>
      <c r="K757" t="s">
        <v>1513</v>
      </c>
      <c r="L757">
        <v>0.93</v>
      </c>
      <c r="M757" t="s">
        <v>1516</v>
      </c>
      <c r="N757" s="13">
        <v>572</v>
      </c>
      <c r="O757">
        <v>3</v>
      </c>
      <c r="P757" s="11">
        <f>Agridata[[#This Row],[Storage_Loss_%]]/100</f>
        <v>0.1157</v>
      </c>
      <c r="Q757" s="7">
        <v>11.57</v>
      </c>
      <c r="R757" s="13">
        <v>34859</v>
      </c>
      <c r="S757">
        <v>102</v>
      </c>
      <c r="T757" t="s">
        <v>1519</v>
      </c>
      <c r="U757" t="s">
        <v>1522</v>
      </c>
      <c r="V757" s="13">
        <v>2542387</v>
      </c>
      <c r="W757" s="7">
        <f>(Agridata[[#This Row],[Profit_After_Storage_Loss]]/Agridata[[#This Row],[Total_Revenue]])*100</f>
        <v>87.233924278085979</v>
      </c>
      <c r="X757">
        <f>(1-Agridata[[#This Row],[Transport_Cost_NGN]]/(Agridata[[#This Row],[Input_Cost_NGN]]+Agridata[[#This Row],[Final_Profit_NGN]]))*100</f>
        <v>99.97780576631024</v>
      </c>
      <c r="Y757" s="13">
        <f>Agridata[[#This Row],[Final_Profit_NGN]]*Agridata[[#This Row],[Storage_Loss_%]]</f>
        <v>29415417.59</v>
      </c>
      <c r="Z757" s="13">
        <f>Agridata[[#This Row],[Final_Profit_NGN]] * (1-Agridata[[#This Row],[Storage_Loss_%]]/100)</f>
        <v>2248232.8240999999</v>
      </c>
      <c r="AA757" s="13">
        <f>Agridata[[#This Row],[Final_Profit_NGN]]+Agridata[[#This Row],[Input_Cost_NGN]]</f>
        <v>2577246</v>
      </c>
    </row>
    <row r="758" spans="1:27" x14ac:dyDescent="0.35">
      <c r="A758" t="s">
        <v>580</v>
      </c>
      <c r="B758" t="s">
        <v>1470</v>
      </c>
      <c r="C758" t="s">
        <v>1490</v>
      </c>
      <c r="D758">
        <v>2021</v>
      </c>
      <c r="E758" t="s">
        <v>1501</v>
      </c>
      <c r="F758" t="s">
        <v>1508</v>
      </c>
      <c r="G758">
        <v>0.39</v>
      </c>
      <c r="H758">
        <v>464</v>
      </c>
      <c r="I758">
        <v>361</v>
      </c>
      <c r="J758">
        <v>17</v>
      </c>
      <c r="K758" t="s">
        <v>1512</v>
      </c>
      <c r="L758">
        <v>1.8</v>
      </c>
      <c r="M758" t="s">
        <v>1516</v>
      </c>
      <c r="N758" s="13">
        <v>4075</v>
      </c>
      <c r="O758">
        <v>14</v>
      </c>
      <c r="P758" s="11">
        <f>Agridata[[#This Row],[Storage_Loss_%]]/100</f>
        <v>0.2213</v>
      </c>
      <c r="Q758" s="7">
        <v>22.13</v>
      </c>
      <c r="R758" s="13">
        <v>5455</v>
      </c>
      <c r="S758">
        <v>193</v>
      </c>
      <c r="T758" t="s">
        <v>1520</v>
      </c>
      <c r="U758" t="s">
        <v>1522</v>
      </c>
      <c r="V758" s="13">
        <v>59447</v>
      </c>
      <c r="W758" s="7">
        <f>(Agridata[[#This Row],[Profit_After_Storage_Loss]]/Agridata[[#This Row],[Total_Revenue]])*100</f>
        <v>71.325042217497142</v>
      </c>
      <c r="X758">
        <f>(1-Agridata[[#This Row],[Transport_Cost_NGN]]/(Agridata[[#This Row],[Input_Cost_NGN]]+Agridata[[#This Row],[Final_Profit_NGN]]))*100</f>
        <v>93.721302887430284</v>
      </c>
      <c r="Y758" s="13">
        <f>Agridata[[#This Row],[Final_Profit_NGN]]*Agridata[[#This Row],[Storage_Loss_%]]</f>
        <v>1315562.1099999999</v>
      </c>
      <c r="Z758" s="13">
        <f>Agridata[[#This Row],[Final_Profit_NGN]] * (1-Agridata[[#This Row],[Storage_Loss_%]]/100)</f>
        <v>46291.378899999996</v>
      </c>
      <c r="AA758" s="13">
        <f>Agridata[[#This Row],[Final_Profit_NGN]]+Agridata[[#This Row],[Input_Cost_NGN]]</f>
        <v>64902</v>
      </c>
    </row>
    <row r="759" spans="1:27" x14ac:dyDescent="0.35">
      <c r="A759" t="s">
        <v>66</v>
      </c>
      <c r="B759" t="s">
        <v>1473</v>
      </c>
      <c r="C759" t="s">
        <v>1494</v>
      </c>
      <c r="D759">
        <v>2022</v>
      </c>
      <c r="E759" t="s">
        <v>1502</v>
      </c>
      <c r="F759" t="s">
        <v>1510</v>
      </c>
      <c r="G759">
        <v>3.15</v>
      </c>
      <c r="H759">
        <v>79371</v>
      </c>
      <c r="I759">
        <v>56647</v>
      </c>
      <c r="J759">
        <v>7.1</v>
      </c>
      <c r="K759" t="s">
        <v>1513</v>
      </c>
      <c r="L759">
        <v>0.89</v>
      </c>
      <c r="M759" t="s">
        <v>1518</v>
      </c>
      <c r="N759" s="13">
        <v>248</v>
      </c>
      <c r="O759">
        <v>2</v>
      </c>
      <c r="P759" s="11">
        <f>Agridata[[#This Row],[Storage_Loss_%]]/100</f>
        <v>0.2863</v>
      </c>
      <c r="Q759" s="7">
        <v>28.63</v>
      </c>
      <c r="R759" s="13">
        <v>91533</v>
      </c>
      <c r="S759">
        <v>321</v>
      </c>
      <c r="T759" t="s">
        <v>1520</v>
      </c>
      <c r="U759" t="s">
        <v>1522</v>
      </c>
      <c r="V759" s="13">
        <v>17910070</v>
      </c>
      <c r="W759" s="7">
        <f>(Agridata[[#This Row],[Profit_After_Storage_Loss]]/Agridata[[#This Row],[Total_Revenue]])*100</f>
        <v>71.007103972907302</v>
      </c>
      <c r="X759">
        <f>(1-Agridata[[#This Row],[Transport_Cost_NGN]]/(Agridata[[#This Row],[Input_Cost_NGN]]+Agridata[[#This Row],[Final_Profit_NGN]]))*100</f>
        <v>99.998622344910061</v>
      </c>
      <c r="Y759" s="13">
        <f>Agridata[[#This Row],[Final_Profit_NGN]]*Agridata[[#This Row],[Storage_Loss_%]]</f>
        <v>512765304.09999996</v>
      </c>
      <c r="Z759" s="13">
        <f>Agridata[[#This Row],[Final_Profit_NGN]] * (1-Agridata[[#This Row],[Storage_Loss_%]]/100)</f>
        <v>12782416.959000001</v>
      </c>
      <c r="AA759" s="13">
        <f>Agridata[[#This Row],[Final_Profit_NGN]]+Agridata[[#This Row],[Input_Cost_NGN]]</f>
        <v>18001603</v>
      </c>
    </row>
    <row r="760" spans="1:27" x14ac:dyDescent="0.35">
      <c r="A760" t="s">
        <v>570</v>
      </c>
      <c r="B760" t="s">
        <v>1473</v>
      </c>
      <c r="C760" t="s">
        <v>1497</v>
      </c>
      <c r="D760">
        <v>2021</v>
      </c>
      <c r="E760" t="s">
        <v>1501</v>
      </c>
      <c r="F760" t="s">
        <v>1506</v>
      </c>
      <c r="G760">
        <v>3.2</v>
      </c>
      <c r="H760">
        <v>9925</v>
      </c>
      <c r="I760">
        <v>3970</v>
      </c>
      <c r="J760">
        <v>29.3</v>
      </c>
      <c r="K760" t="s">
        <v>1512</v>
      </c>
      <c r="L760">
        <v>1.18</v>
      </c>
      <c r="M760" t="s">
        <v>1518</v>
      </c>
      <c r="N760" s="13">
        <v>7840</v>
      </c>
      <c r="O760">
        <v>60</v>
      </c>
      <c r="P760" s="11">
        <f>Agridata[[#This Row],[Storage_Loss_%]]/100</f>
        <v>0.6</v>
      </c>
      <c r="Q760" s="7">
        <v>60</v>
      </c>
      <c r="R760" s="13">
        <v>68689</v>
      </c>
      <c r="S760">
        <v>251</v>
      </c>
      <c r="T760" t="s">
        <v>1520</v>
      </c>
      <c r="U760" t="s">
        <v>1523</v>
      </c>
      <c r="V760" s="13">
        <v>909977</v>
      </c>
      <c r="W760" s="7">
        <f>(Agridata[[#This Row],[Profit_After_Storage_Loss]]/Agridata[[#This Row],[Total_Revenue]])*100</f>
        <v>37.192545771488952</v>
      </c>
      <c r="X760">
        <f>(1-Agridata[[#This Row],[Transport_Cost_NGN]]/(Agridata[[#This Row],[Input_Cost_NGN]]+Agridata[[#This Row],[Final_Profit_NGN]]))*100</f>
        <v>99.198909536041924</v>
      </c>
      <c r="Y760" s="13">
        <f>Agridata[[#This Row],[Final_Profit_NGN]]*Agridata[[#This Row],[Storage_Loss_%]]</f>
        <v>54598620</v>
      </c>
      <c r="Z760" s="13">
        <f>Agridata[[#This Row],[Final_Profit_NGN]] * (1-Agridata[[#This Row],[Storage_Loss_%]]/100)</f>
        <v>363990.80000000005</v>
      </c>
      <c r="AA760" s="13">
        <f>Agridata[[#This Row],[Final_Profit_NGN]]+Agridata[[#This Row],[Input_Cost_NGN]]</f>
        <v>978666</v>
      </c>
    </row>
    <row r="761" spans="1:27" x14ac:dyDescent="0.35">
      <c r="A761" t="s">
        <v>607</v>
      </c>
      <c r="B761" t="s">
        <v>1470</v>
      </c>
      <c r="C761" t="s">
        <v>1495</v>
      </c>
      <c r="D761">
        <v>2025</v>
      </c>
      <c r="E761" t="s">
        <v>1502</v>
      </c>
      <c r="F761" t="s">
        <v>1503</v>
      </c>
      <c r="G761">
        <v>2.7</v>
      </c>
      <c r="H761">
        <v>14264</v>
      </c>
      <c r="I761">
        <v>8134</v>
      </c>
      <c r="J761">
        <v>10.6</v>
      </c>
      <c r="K761" t="s">
        <v>1511</v>
      </c>
      <c r="L761">
        <v>1.17</v>
      </c>
      <c r="M761" t="s">
        <v>1516</v>
      </c>
      <c r="N761" s="13">
        <v>1770</v>
      </c>
      <c r="O761">
        <v>30</v>
      </c>
      <c r="P761" s="11">
        <f>Agridata[[#This Row],[Storage_Loss_%]]/100</f>
        <v>0.42969999999999997</v>
      </c>
      <c r="Q761" s="7">
        <v>42.97</v>
      </c>
      <c r="R761" s="13">
        <v>37997</v>
      </c>
      <c r="S761">
        <v>271</v>
      </c>
      <c r="T761" t="s">
        <v>1520</v>
      </c>
      <c r="U761" t="s">
        <v>1523</v>
      </c>
      <c r="V761" s="13">
        <v>2142504</v>
      </c>
      <c r="W761" s="7">
        <f>(Agridata[[#This Row],[Profit_After_Storage_Loss]]/Agridata[[#This Row],[Total_Revenue]])*100</f>
        <v>56.036205954503117</v>
      </c>
      <c r="X761">
        <f>(1-Agridata[[#This Row],[Transport_Cost_NGN]]/(Agridata[[#This Row],[Input_Cost_NGN]]+Agridata[[#This Row],[Final_Profit_NGN]]))*100</f>
        <v>99.91882599457648</v>
      </c>
      <c r="Y761" s="13">
        <f>Agridata[[#This Row],[Final_Profit_NGN]]*Agridata[[#This Row],[Storage_Loss_%]]</f>
        <v>92063396.879999995</v>
      </c>
      <c r="Z761" s="13">
        <f>Agridata[[#This Row],[Final_Profit_NGN]] * (1-Agridata[[#This Row],[Storage_Loss_%]]/100)</f>
        <v>1221870.0312000001</v>
      </c>
      <c r="AA761" s="13">
        <f>Agridata[[#This Row],[Final_Profit_NGN]]+Agridata[[#This Row],[Input_Cost_NGN]]</f>
        <v>2180501</v>
      </c>
    </row>
    <row r="762" spans="1:27" x14ac:dyDescent="0.35">
      <c r="A762" t="s">
        <v>74</v>
      </c>
      <c r="B762" t="s">
        <v>1471</v>
      </c>
      <c r="C762" t="s">
        <v>1483</v>
      </c>
      <c r="D762">
        <v>2024</v>
      </c>
      <c r="E762" t="s">
        <v>1501</v>
      </c>
      <c r="F762" t="s">
        <v>1505</v>
      </c>
      <c r="G762">
        <v>1.87</v>
      </c>
      <c r="H762">
        <v>14964</v>
      </c>
      <c r="I762">
        <v>13663</v>
      </c>
      <c r="J762">
        <v>8.6999999999999993</v>
      </c>
      <c r="K762" t="s">
        <v>1515</v>
      </c>
      <c r="L762">
        <v>1.48</v>
      </c>
      <c r="M762" t="s">
        <v>1516</v>
      </c>
      <c r="N762" s="13">
        <v>1359</v>
      </c>
      <c r="O762">
        <v>3</v>
      </c>
      <c r="P762" s="11">
        <f>Agridata[[#This Row],[Storage_Loss_%]]/100</f>
        <v>8.6899999999999991E-2</v>
      </c>
      <c r="Q762" s="7">
        <v>8.69</v>
      </c>
      <c r="R762" s="13">
        <v>19717</v>
      </c>
      <c r="S762">
        <v>103</v>
      </c>
      <c r="T762" t="s">
        <v>1521</v>
      </c>
      <c r="U762" t="s">
        <v>1522</v>
      </c>
      <c r="V762" s="13">
        <v>1372141</v>
      </c>
      <c r="W762" s="7">
        <f>(Agridata[[#This Row],[Profit_After_Storage_Loss]]/Agridata[[#This Row],[Total_Revenue]])*100</f>
        <v>90.01650650425546</v>
      </c>
      <c r="X762">
        <f>(1-Agridata[[#This Row],[Transport_Cost_NGN]]/(Agridata[[#This Row],[Input_Cost_NGN]]+Agridata[[#This Row],[Final_Profit_NGN]]))*100</f>
        <v>99.902360729327285</v>
      </c>
      <c r="Y762" s="13">
        <f>Agridata[[#This Row],[Final_Profit_NGN]]*Agridata[[#This Row],[Storage_Loss_%]]</f>
        <v>11923905.289999999</v>
      </c>
      <c r="Z762" s="13">
        <f>Agridata[[#This Row],[Final_Profit_NGN]] * (1-Agridata[[#This Row],[Storage_Loss_%]]/100)</f>
        <v>1252901.9471</v>
      </c>
      <c r="AA762" s="13">
        <f>Agridata[[#This Row],[Final_Profit_NGN]]+Agridata[[#This Row],[Input_Cost_NGN]]</f>
        <v>1391858</v>
      </c>
    </row>
    <row r="763" spans="1:27" x14ac:dyDescent="0.35">
      <c r="A763" t="s">
        <v>608</v>
      </c>
      <c r="B763" t="s">
        <v>1471</v>
      </c>
      <c r="C763" t="s">
        <v>1492</v>
      </c>
      <c r="D763">
        <v>2022</v>
      </c>
      <c r="E763" t="s">
        <v>1502</v>
      </c>
      <c r="F763" t="s">
        <v>1508</v>
      </c>
      <c r="G763">
        <v>1.56</v>
      </c>
      <c r="H763">
        <v>2612</v>
      </c>
      <c r="I763">
        <v>2271</v>
      </c>
      <c r="J763">
        <v>42.8</v>
      </c>
      <c r="K763" t="s">
        <v>1512</v>
      </c>
      <c r="L763">
        <v>1.36</v>
      </c>
      <c r="M763" t="s">
        <v>1516</v>
      </c>
      <c r="N763" s="13">
        <v>8728</v>
      </c>
      <c r="O763">
        <v>7</v>
      </c>
      <c r="P763" s="11">
        <f>Agridata[[#This Row],[Storage_Loss_%]]/100</f>
        <v>0.1303</v>
      </c>
      <c r="Q763" s="7">
        <v>13.03</v>
      </c>
      <c r="R763" s="13">
        <v>24435</v>
      </c>
      <c r="S763">
        <v>184</v>
      </c>
      <c r="T763" t="s">
        <v>1519</v>
      </c>
      <c r="U763" t="s">
        <v>1522</v>
      </c>
      <c r="V763" s="13">
        <v>380523</v>
      </c>
      <c r="W763" s="7">
        <f>(Agridata[[#This Row],[Profit_After_Storage_Loss]]/Agridata[[#This Row],[Total_Revenue]])*100</f>
        <v>81.722265790526421</v>
      </c>
      <c r="X763">
        <f>(1-Agridata[[#This Row],[Transport_Cost_NGN]]/(Agridata[[#This Row],[Input_Cost_NGN]]+Agridata[[#This Row],[Final_Profit_NGN]]))*100</f>
        <v>97.84471476054307</v>
      </c>
      <c r="Y763" s="13">
        <f>Agridata[[#This Row],[Final_Profit_NGN]]*Agridata[[#This Row],[Storage_Loss_%]]</f>
        <v>4958214.6899999995</v>
      </c>
      <c r="Z763" s="13">
        <f>Agridata[[#This Row],[Final_Profit_NGN]] * (1-Agridata[[#This Row],[Storage_Loss_%]]/100)</f>
        <v>330940.85310000001</v>
      </c>
      <c r="AA763" s="13">
        <f>Agridata[[#This Row],[Final_Profit_NGN]]+Agridata[[#This Row],[Input_Cost_NGN]]</f>
        <v>404958</v>
      </c>
    </row>
    <row r="764" spans="1:27" x14ac:dyDescent="0.35">
      <c r="A764" t="s">
        <v>609</v>
      </c>
      <c r="B764" t="s">
        <v>1469</v>
      </c>
      <c r="C764" t="s">
        <v>1480</v>
      </c>
      <c r="D764">
        <v>2023</v>
      </c>
      <c r="E764" t="s">
        <v>1501</v>
      </c>
      <c r="F764" t="s">
        <v>1507</v>
      </c>
      <c r="G764">
        <v>9.2200000000000006</v>
      </c>
      <c r="H764">
        <v>15330</v>
      </c>
      <c r="I764">
        <v>13372</v>
      </c>
      <c r="J764">
        <v>1</v>
      </c>
      <c r="K764" t="s">
        <v>1513</v>
      </c>
      <c r="L764">
        <v>1.47</v>
      </c>
      <c r="M764" t="s">
        <v>1517</v>
      </c>
      <c r="N764" s="13">
        <v>200</v>
      </c>
      <c r="O764">
        <v>3</v>
      </c>
      <c r="P764" s="11">
        <f>Agridata[[#This Row],[Storage_Loss_%]]/100</f>
        <v>0.12770000000000001</v>
      </c>
      <c r="Q764" s="7">
        <v>12.77</v>
      </c>
      <c r="R764" s="13">
        <v>192965</v>
      </c>
      <c r="S764">
        <v>231</v>
      </c>
      <c r="T764" t="s">
        <v>1520</v>
      </c>
      <c r="U764" t="s">
        <v>1522</v>
      </c>
      <c r="V764" s="13">
        <v>2864878</v>
      </c>
      <c r="W764" s="7">
        <f>(Agridata[[#This Row],[Profit_After_Storage_Loss]]/Agridata[[#This Row],[Total_Revenue]])*100</f>
        <v>81.725356056540505</v>
      </c>
      <c r="X764">
        <f>(1-Agridata[[#This Row],[Transport_Cost_NGN]]/(Agridata[[#This Row],[Input_Cost_NGN]]+Agridata[[#This Row],[Final_Profit_NGN]]))*100</f>
        <v>99.993459441835313</v>
      </c>
      <c r="Y764" s="13">
        <f>Agridata[[#This Row],[Final_Profit_NGN]]*Agridata[[#This Row],[Storage_Loss_%]]</f>
        <v>36584492.060000002</v>
      </c>
      <c r="Z764" s="13">
        <f>Agridata[[#This Row],[Final_Profit_NGN]] * (1-Agridata[[#This Row],[Storage_Loss_%]]/100)</f>
        <v>2499033.0793999997</v>
      </c>
      <c r="AA764" s="13">
        <f>Agridata[[#This Row],[Final_Profit_NGN]]+Agridata[[#This Row],[Input_Cost_NGN]]</f>
        <v>3057843</v>
      </c>
    </row>
    <row r="765" spans="1:27" x14ac:dyDescent="0.35">
      <c r="A765" t="s">
        <v>473</v>
      </c>
      <c r="B765" t="s">
        <v>1472</v>
      </c>
      <c r="C765" t="s">
        <v>1489</v>
      </c>
      <c r="D765">
        <v>2025</v>
      </c>
      <c r="E765" t="s">
        <v>1501</v>
      </c>
      <c r="F765" t="s">
        <v>1505</v>
      </c>
      <c r="G765">
        <v>5.93</v>
      </c>
      <c r="H765">
        <v>56058</v>
      </c>
      <c r="I765">
        <v>22423</v>
      </c>
      <c r="J765">
        <v>27.6</v>
      </c>
      <c r="K765" t="s">
        <v>1514</v>
      </c>
      <c r="L765">
        <v>2.2400000000000002</v>
      </c>
      <c r="M765" t="s">
        <v>1518</v>
      </c>
      <c r="N765" s="13">
        <v>4684</v>
      </c>
      <c r="O765">
        <v>60</v>
      </c>
      <c r="P765" s="11">
        <f>Agridata[[#This Row],[Storage_Loss_%]]/100</f>
        <v>0.6</v>
      </c>
      <c r="Q765" s="7">
        <v>60</v>
      </c>
      <c r="R765" s="13">
        <v>59933</v>
      </c>
      <c r="S765">
        <v>106</v>
      </c>
      <c r="T765" t="s">
        <v>1520</v>
      </c>
      <c r="U765" t="s">
        <v>1522</v>
      </c>
      <c r="V765" s="13">
        <v>2288453</v>
      </c>
      <c r="W765" s="7">
        <f>(Agridata[[#This Row],[Profit_After_Storage_Loss]]/Agridata[[#This Row],[Total_Revenue]])*100</f>
        <v>38.97916271004852</v>
      </c>
      <c r="X765">
        <f>(1-Agridata[[#This Row],[Transport_Cost_NGN]]/(Agridata[[#This Row],[Input_Cost_NGN]]+Agridata[[#This Row],[Final_Profit_NGN]]))*100</f>
        <v>99.800543862891374</v>
      </c>
      <c r="Y765" s="13">
        <f>Agridata[[#This Row],[Final_Profit_NGN]]*Agridata[[#This Row],[Storage_Loss_%]]</f>
        <v>137307180</v>
      </c>
      <c r="Z765" s="13">
        <f>Agridata[[#This Row],[Final_Profit_NGN]] * (1-Agridata[[#This Row],[Storage_Loss_%]]/100)</f>
        <v>915381.20000000007</v>
      </c>
      <c r="AA765" s="13">
        <f>Agridata[[#This Row],[Final_Profit_NGN]]+Agridata[[#This Row],[Input_Cost_NGN]]</f>
        <v>2348386</v>
      </c>
    </row>
    <row r="766" spans="1:27" x14ac:dyDescent="0.35">
      <c r="A766" t="s">
        <v>610</v>
      </c>
      <c r="B766" t="s">
        <v>1469</v>
      </c>
      <c r="C766" t="s">
        <v>1481</v>
      </c>
      <c r="D766">
        <v>2025</v>
      </c>
      <c r="E766" t="s">
        <v>1502</v>
      </c>
      <c r="F766" t="s">
        <v>1503</v>
      </c>
      <c r="G766">
        <v>0.55000000000000004</v>
      </c>
      <c r="H766">
        <v>6065</v>
      </c>
      <c r="I766">
        <v>3651</v>
      </c>
      <c r="J766">
        <v>73</v>
      </c>
      <c r="K766" t="s">
        <v>1514</v>
      </c>
      <c r="L766">
        <v>2.8</v>
      </c>
      <c r="M766" t="s">
        <v>1516</v>
      </c>
      <c r="N766" s="13">
        <v>9532</v>
      </c>
      <c r="O766">
        <v>30</v>
      </c>
      <c r="P766" s="11">
        <f>Agridata[[#This Row],[Storage_Loss_%]]/100</f>
        <v>0.39789999999999998</v>
      </c>
      <c r="Q766" s="7">
        <v>39.79</v>
      </c>
      <c r="R766" s="13">
        <v>7747</v>
      </c>
      <c r="S766">
        <v>377</v>
      </c>
      <c r="T766" t="s">
        <v>1520</v>
      </c>
      <c r="U766" t="s">
        <v>1522</v>
      </c>
      <c r="V766" s="13">
        <v>1345384</v>
      </c>
      <c r="W766" s="7">
        <f>(Agridata[[#This Row],[Profit_After_Storage_Loss]]/Agridata[[#This Row],[Total_Revenue]])*100</f>
        <v>59.865283287427459</v>
      </c>
      <c r="X766">
        <f>(1-Agridata[[#This Row],[Transport_Cost_NGN]]/(Agridata[[#This Row],[Input_Cost_NGN]]+Agridata[[#This Row],[Final_Profit_NGN]]))*100</f>
        <v>99.295559705601306</v>
      </c>
      <c r="Y766" s="13">
        <f>Agridata[[#This Row],[Final_Profit_NGN]]*Agridata[[#This Row],[Storage_Loss_%]]</f>
        <v>53532829.359999999</v>
      </c>
      <c r="Z766" s="13">
        <f>Agridata[[#This Row],[Final_Profit_NGN]] * (1-Agridata[[#This Row],[Storage_Loss_%]]/100)</f>
        <v>810055.70640000014</v>
      </c>
      <c r="AA766" s="13">
        <f>Agridata[[#This Row],[Final_Profit_NGN]]+Agridata[[#This Row],[Input_Cost_NGN]]</f>
        <v>1353131</v>
      </c>
    </row>
    <row r="767" spans="1:27" x14ac:dyDescent="0.35">
      <c r="A767" t="s">
        <v>611</v>
      </c>
      <c r="B767" t="s">
        <v>1469</v>
      </c>
      <c r="C767" t="s">
        <v>1480</v>
      </c>
      <c r="D767">
        <v>2024</v>
      </c>
      <c r="E767" t="s">
        <v>1502</v>
      </c>
      <c r="F767" t="s">
        <v>1509</v>
      </c>
      <c r="G767">
        <v>1.81</v>
      </c>
      <c r="H767">
        <v>20365</v>
      </c>
      <c r="I767">
        <v>16336</v>
      </c>
      <c r="J767">
        <v>94.5</v>
      </c>
      <c r="K767" t="s">
        <v>1515</v>
      </c>
      <c r="L767">
        <v>3.6</v>
      </c>
      <c r="M767" t="s">
        <v>1516</v>
      </c>
      <c r="N767" s="13">
        <v>16108</v>
      </c>
      <c r="O767">
        <v>3</v>
      </c>
      <c r="P767" s="11">
        <f>Agridata[[#This Row],[Storage_Loss_%]]/100</f>
        <v>0.1978</v>
      </c>
      <c r="Q767" s="7">
        <v>19.78</v>
      </c>
      <c r="R767" s="13">
        <v>27999</v>
      </c>
      <c r="S767">
        <v>262</v>
      </c>
      <c r="T767" t="s">
        <v>1520</v>
      </c>
      <c r="U767" t="s">
        <v>1523</v>
      </c>
      <c r="V767" s="13">
        <v>4193125</v>
      </c>
      <c r="W767" s="7">
        <f>(Agridata[[#This Row],[Profit_After_Storage_Loss]]/Agridata[[#This Row],[Total_Revenue]])*100</f>
        <v>79.687895333091376</v>
      </c>
      <c r="X767">
        <f>(1-Agridata[[#This Row],[Transport_Cost_NGN]]/(Agridata[[#This Row],[Input_Cost_NGN]]+Agridata[[#This Row],[Final_Profit_NGN]]))*100</f>
        <v>99.618395479497877</v>
      </c>
      <c r="Y767" s="13">
        <f>Agridata[[#This Row],[Final_Profit_NGN]]*Agridata[[#This Row],[Storage_Loss_%]]</f>
        <v>82940012.5</v>
      </c>
      <c r="Z767" s="13">
        <f>Agridata[[#This Row],[Final_Profit_NGN]] * (1-Agridata[[#This Row],[Storage_Loss_%]]/100)</f>
        <v>3363724.875</v>
      </c>
      <c r="AA767" s="13">
        <f>Agridata[[#This Row],[Final_Profit_NGN]]+Agridata[[#This Row],[Input_Cost_NGN]]</f>
        <v>4221124</v>
      </c>
    </row>
    <row r="768" spans="1:27" x14ac:dyDescent="0.35">
      <c r="A768" t="s">
        <v>595</v>
      </c>
      <c r="B768" t="s">
        <v>1473</v>
      </c>
      <c r="C768" t="s">
        <v>1493</v>
      </c>
      <c r="D768">
        <v>2023</v>
      </c>
      <c r="E768" t="s">
        <v>1501</v>
      </c>
      <c r="F768" t="s">
        <v>1504</v>
      </c>
      <c r="G768">
        <v>7.41</v>
      </c>
      <c r="H768">
        <v>43310</v>
      </c>
      <c r="I768">
        <v>34223</v>
      </c>
      <c r="J768">
        <v>3.9</v>
      </c>
      <c r="K768" t="s">
        <v>1513</v>
      </c>
      <c r="L768">
        <v>1.06</v>
      </c>
      <c r="M768" t="s">
        <v>1517</v>
      </c>
      <c r="N768" s="13">
        <v>200</v>
      </c>
      <c r="O768">
        <v>2</v>
      </c>
      <c r="P768" s="11">
        <f>Agridata[[#This Row],[Storage_Loss_%]]/100</f>
        <v>0.20980000000000001</v>
      </c>
      <c r="Q768" s="7">
        <v>20.98</v>
      </c>
      <c r="R768" s="13">
        <v>116600</v>
      </c>
      <c r="S768">
        <v>238</v>
      </c>
      <c r="T768" t="s">
        <v>1520</v>
      </c>
      <c r="U768" t="s">
        <v>1523</v>
      </c>
      <c r="V768" s="13">
        <v>7946824</v>
      </c>
      <c r="W768" s="7">
        <f>(Agridata[[#This Row],[Profit_After_Storage_Loss]]/Agridata[[#This Row],[Total_Revenue]])*100</f>
        <v>77.877342488749207</v>
      </c>
      <c r="X768">
        <f>(1-Agridata[[#This Row],[Transport_Cost_NGN]]/(Agridata[[#This Row],[Input_Cost_NGN]]+Agridata[[#This Row],[Final_Profit_NGN]]))*100</f>
        <v>99.997519664102995</v>
      </c>
      <c r="Y768" s="13">
        <f>Agridata[[#This Row],[Final_Profit_NGN]]*Agridata[[#This Row],[Storage_Loss_%]]</f>
        <v>166724367.52000001</v>
      </c>
      <c r="Z768" s="13">
        <f>Agridata[[#This Row],[Final_Profit_NGN]] * (1-Agridata[[#This Row],[Storage_Loss_%]]/100)</f>
        <v>6279580.3248000005</v>
      </c>
      <c r="AA768" s="13">
        <f>Agridata[[#This Row],[Final_Profit_NGN]]+Agridata[[#This Row],[Input_Cost_NGN]]</f>
        <v>8063424</v>
      </c>
    </row>
    <row r="769" spans="1:27" x14ac:dyDescent="0.35">
      <c r="A769" t="s">
        <v>612</v>
      </c>
      <c r="B769" t="s">
        <v>1469</v>
      </c>
      <c r="C769" t="s">
        <v>1481</v>
      </c>
      <c r="D769">
        <v>2024</v>
      </c>
      <c r="E769" t="s">
        <v>1501</v>
      </c>
      <c r="F769" t="s">
        <v>1505</v>
      </c>
      <c r="G769">
        <v>0.56999999999999995</v>
      </c>
      <c r="H769">
        <v>7597</v>
      </c>
      <c r="I769">
        <v>3038</v>
      </c>
      <c r="J769">
        <v>63.7</v>
      </c>
      <c r="K769" t="s">
        <v>1512</v>
      </c>
      <c r="L769">
        <v>2.36</v>
      </c>
      <c r="M769" t="s">
        <v>1516</v>
      </c>
      <c r="N769" s="13">
        <v>14032</v>
      </c>
      <c r="O769">
        <v>60</v>
      </c>
      <c r="P769" s="11">
        <f>Agridata[[#This Row],[Storage_Loss_%]]/100</f>
        <v>0.6</v>
      </c>
      <c r="Q769" s="7">
        <v>60</v>
      </c>
      <c r="R769" s="13">
        <v>6211</v>
      </c>
      <c r="S769">
        <v>98</v>
      </c>
      <c r="T769" t="s">
        <v>1520</v>
      </c>
      <c r="U769" t="s">
        <v>1523</v>
      </c>
      <c r="V769" s="13">
        <v>274504</v>
      </c>
      <c r="W769" s="7">
        <f>(Agridata[[#This Row],[Profit_After_Storage_Loss]]/Agridata[[#This Row],[Total_Revenue]])*100</f>
        <v>39.11497426215201</v>
      </c>
      <c r="X769">
        <f>(1-Agridata[[#This Row],[Transport_Cost_NGN]]/(Agridata[[#This Row],[Input_Cost_NGN]]+Agridata[[#This Row],[Final_Profit_NGN]]))*100</f>
        <v>95.001335874463422</v>
      </c>
      <c r="Y769" s="13">
        <f>Agridata[[#This Row],[Final_Profit_NGN]]*Agridata[[#This Row],[Storage_Loss_%]]</f>
        <v>16470240</v>
      </c>
      <c r="Z769" s="13">
        <f>Agridata[[#This Row],[Final_Profit_NGN]] * (1-Agridata[[#This Row],[Storage_Loss_%]]/100)</f>
        <v>109801.60000000001</v>
      </c>
      <c r="AA769" s="13">
        <f>Agridata[[#This Row],[Final_Profit_NGN]]+Agridata[[#This Row],[Input_Cost_NGN]]</f>
        <v>280715</v>
      </c>
    </row>
    <row r="770" spans="1:27" x14ac:dyDescent="0.35">
      <c r="A770" t="s">
        <v>489</v>
      </c>
      <c r="B770" t="s">
        <v>1472</v>
      </c>
      <c r="C770" t="s">
        <v>1478</v>
      </c>
      <c r="D770">
        <v>2021</v>
      </c>
      <c r="E770" t="s">
        <v>1502</v>
      </c>
      <c r="F770" t="s">
        <v>1505</v>
      </c>
      <c r="G770">
        <v>1.1100000000000001</v>
      </c>
      <c r="H770">
        <v>8254</v>
      </c>
      <c r="I770">
        <v>6575</v>
      </c>
      <c r="J770">
        <v>29.7</v>
      </c>
      <c r="K770" t="s">
        <v>1513</v>
      </c>
      <c r="L770">
        <v>1.48</v>
      </c>
      <c r="M770" t="s">
        <v>1516</v>
      </c>
      <c r="N770" s="13">
        <v>1081</v>
      </c>
      <c r="O770">
        <v>7</v>
      </c>
      <c r="P770" s="11">
        <f>Agridata[[#This Row],[Storage_Loss_%]]/100</f>
        <v>0.20329999999999998</v>
      </c>
      <c r="Q770" s="7">
        <v>20.329999999999998</v>
      </c>
      <c r="R770" s="13">
        <v>8569</v>
      </c>
      <c r="S770">
        <v>104</v>
      </c>
      <c r="T770" t="s">
        <v>1520</v>
      </c>
      <c r="U770" t="s">
        <v>1522</v>
      </c>
      <c r="V770" s="13">
        <v>667312</v>
      </c>
      <c r="W770" s="7">
        <f>(Agridata[[#This Row],[Profit_After_Storage_Loss]]/Agridata[[#This Row],[Total_Revenue]])*100</f>
        <v>78.659922441968334</v>
      </c>
      <c r="X770">
        <f>(1-Agridata[[#This Row],[Transport_Cost_NGN]]/(Agridata[[#This Row],[Input_Cost_NGN]]+Agridata[[#This Row],[Final_Profit_NGN]]))*100</f>
        <v>99.840060602384156</v>
      </c>
      <c r="Y770" s="13">
        <f>Agridata[[#This Row],[Final_Profit_NGN]]*Agridata[[#This Row],[Storage_Loss_%]]</f>
        <v>13566452.959999999</v>
      </c>
      <c r="Z770" s="13">
        <f>Agridata[[#This Row],[Final_Profit_NGN]] * (1-Agridata[[#This Row],[Storage_Loss_%]]/100)</f>
        <v>531647.47039999999</v>
      </c>
      <c r="AA770" s="13">
        <f>Agridata[[#This Row],[Final_Profit_NGN]]+Agridata[[#This Row],[Input_Cost_NGN]]</f>
        <v>675881</v>
      </c>
    </row>
    <row r="771" spans="1:27" x14ac:dyDescent="0.35">
      <c r="A771" t="s">
        <v>613</v>
      </c>
      <c r="B771" t="s">
        <v>1472</v>
      </c>
      <c r="C771" t="s">
        <v>1488</v>
      </c>
      <c r="D771">
        <v>2021</v>
      </c>
      <c r="E771" t="s">
        <v>1502</v>
      </c>
      <c r="F771" t="s">
        <v>1506</v>
      </c>
      <c r="G771">
        <v>2.04</v>
      </c>
      <c r="H771">
        <v>3048</v>
      </c>
      <c r="I771">
        <v>2753</v>
      </c>
      <c r="J771">
        <v>1.5</v>
      </c>
      <c r="K771" t="s">
        <v>1512</v>
      </c>
      <c r="L771">
        <v>1.52</v>
      </c>
      <c r="M771" t="s">
        <v>1518</v>
      </c>
      <c r="N771" s="13">
        <v>363</v>
      </c>
      <c r="O771">
        <v>7</v>
      </c>
      <c r="P771" s="11">
        <f>Agridata[[#This Row],[Storage_Loss_%]]/100</f>
        <v>9.6600000000000005E-2</v>
      </c>
      <c r="Q771" s="7">
        <v>9.66</v>
      </c>
      <c r="R771" s="13">
        <v>30479</v>
      </c>
      <c r="S771">
        <v>337</v>
      </c>
      <c r="T771" t="s">
        <v>1520</v>
      </c>
      <c r="U771" t="s">
        <v>1522</v>
      </c>
      <c r="V771" s="13">
        <v>887642</v>
      </c>
      <c r="W771" s="7">
        <f>(Agridata[[#This Row],[Profit_After_Storage_Loss]]/Agridata[[#This Row],[Total_Revenue]])*100</f>
        <v>87.340969523624878</v>
      </c>
      <c r="X771">
        <f>(1-Agridata[[#This Row],[Transport_Cost_NGN]]/(Agridata[[#This Row],[Input_Cost_NGN]]+Agridata[[#This Row],[Final_Profit_NGN]]))*100</f>
        <v>99.960462727679683</v>
      </c>
      <c r="Y771" s="13">
        <f>Agridata[[#This Row],[Final_Profit_NGN]]*Agridata[[#This Row],[Storage_Loss_%]]</f>
        <v>8574621.7200000007</v>
      </c>
      <c r="Z771" s="13">
        <f>Agridata[[#This Row],[Final_Profit_NGN]] * (1-Agridata[[#This Row],[Storage_Loss_%]]/100)</f>
        <v>801895.78279999993</v>
      </c>
      <c r="AA771" s="13">
        <f>Agridata[[#This Row],[Final_Profit_NGN]]+Agridata[[#This Row],[Input_Cost_NGN]]</f>
        <v>918121</v>
      </c>
    </row>
    <row r="772" spans="1:27" x14ac:dyDescent="0.35">
      <c r="A772" t="s">
        <v>614</v>
      </c>
      <c r="B772" t="s">
        <v>1470</v>
      </c>
      <c r="C772" t="s">
        <v>1485</v>
      </c>
      <c r="D772">
        <v>2023</v>
      </c>
      <c r="E772" t="s">
        <v>1501</v>
      </c>
      <c r="F772" t="s">
        <v>1508</v>
      </c>
      <c r="G772">
        <v>1.25</v>
      </c>
      <c r="H772">
        <v>1436</v>
      </c>
      <c r="I772">
        <v>1208</v>
      </c>
      <c r="J772">
        <v>20.3</v>
      </c>
      <c r="K772" t="s">
        <v>1515</v>
      </c>
      <c r="L772">
        <v>0.99</v>
      </c>
      <c r="M772" t="s">
        <v>1517</v>
      </c>
      <c r="N772" s="13">
        <v>4064</v>
      </c>
      <c r="O772">
        <v>7</v>
      </c>
      <c r="P772" s="11">
        <f>Agridata[[#This Row],[Storage_Loss_%]]/100</f>
        <v>0.15810000000000002</v>
      </c>
      <c r="Q772" s="7">
        <v>15.81</v>
      </c>
      <c r="R772" s="13">
        <v>10476</v>
      </c>
      <c r="S772">
        <v>254</v>
      </c>
      <c r="T772" t="s">
        <v>1521</v>
      </c>
      <c r="U772" t="s">
        <v>1522</v>
      </c>
      <c r="V772" s="13">
        <v>289224</v>
      </c>
      <c r="W772" s="7">
        <f>(Agridata[[#This Row],[Profit_After_Storage_Loss]]/Agridata[[#This Row],[Total_Revenue]])*100</f>
        <v>81.247142342342343</v>
      </c>
      <c r="X772">
        <f>(1-Agridata[[#This Row],[Transport_Cost_NGN]]/(Agridata[[#This Row],[Input_Cost_NGN]]+Agridata[[#This Row],[Final_Profit_NGN]]))*100</f>
        <v>98.643977310643976</v>
      </c>
      <c r="Y772" s="13">
        <f>Agridata[[#This Row],[Final_Profit_NGN]]*Agridata[[#This Row],[Storage_Loss_%]]</f>
        <v>4572631.4400000004</v>
      </c>
      <c r="Z772" s="13">
        <f>Agridata[[#This Row],[Final_Profit_NGN]] * (1-Agridata[[#This Row],[Storage_Loss_%]]/100)</f>
        <v>243497.6856</v>
      </c>
      <c r="AA772" s="13">
        <f>Agridata[[#This Row],[Final_Profit_NGN]]+Agridata[[#This Row],[Input_Cost_NGN]]</f>
        <v>299700</v>
      </c>
    </row>
    <row r="773" spans="1:27" x14ac:dyDescent="0.35">
      <c r="A773" t="s">
        <v>615</v>
      </c>
      <c r="B773" t="s">
        <v>1470</v>
      </c>
      <c r="C773" t="s">
        <v>1490</v>
      </c>
      <c r="D773">
        <v>2023</v>
      </c>
      <c r="E773" t="s">
        <v>1502</v>
      </c>
      <c r="F773" t="s">
        <v>1506</v>
      </c>
      <c r="G773">
        <v>1.83</v>
      </c>
      <c r="H773">
        <v>4077</v>
      </c>
      <c r="I773">
        <v>3754</v>
      </c>
      <c r="J773">
        <v>41</v>
      </c>
      <c r="K773" t="s">
        <v>1512</v>
      </c>
      <c r="L773">
        <v>2.2400000000000002</v>
      </c>
      <c r="M773" t="s">
        <v>1516</v>
      </c>
      <c r="N773" s="13">
        <v>12644</v>
      </c>
      <c r="O773">
        <v>3</v>
      </c>
      <c r="P773" s="11">
        <f>Agridata[[#This Row],[Storage_Loss_%]]/100</f>
        <v>7.9000000000000001E-2</v>
      </c>
      <c r="Q773" s="7">
        <v>7.9</v>
      </c>
      <c r="R773" s="13">
        <v>38511</v>
      </c>
      <c r="S773">
        <v>309</v>
      </c>
      <c r="T773" t="s">
        <v>1521</v>
      </c>
      <c r="U773" t="s">
        <v>1523</v>
      </c>
      <c r="V773" s="13">
        <v>1097232</v>
      </c>
      <c r="W773" s="7">
        <f>(Agridata[[#This Row],[Profit_After_Storage_Loss]]/Agridata[[#This Row],[Total_Revenue]])*100</f>
        <v>88.977054844273752</v>
      </c>
      <c r="X773">
        <f>(1-Agridata[[#This Row],[Transport_Cost_NGN]]/(Agridata[[#This Row],[Input_Cost_NGN]]+Agridata[[#This Row],[Final_Profit_NGN]]))*100</f>
        <v>98.886719970979357</v>
      </c>
      <c r="Y773" s="13">
        <f>Agridata[[#This Row],[Final_Profit_NGN]]*Agridata[[#This Row],[Storage_Loss_%]]</f>
        <v>8668132.8000000007</v>
      </c>
      <c r="Z773" s="13">
        <f>Agridata[[#This Row],[Final_Profit_NGN]] * (1-Agridata[[#This Row],[Storage_Loss_%]]/100)</f>
        <v>1010550.672</v>
      </c>
      <c r="AA773" s="13">
        <f>Agridata[[#This Row],[Final_Profit_NGN]]+Agridata[[#This Row],[Input_Cost_NGN]]</f>
        <v>1135743</v>
      </c>
    </row>
    <row r="774" spans="1:27" x14ac:dyDescent="0.35">
      <c r="A774" t="s">
        <v>616</v>
      </c>
      <c r="B774" t="s">
        <v>1470</v>
      </c>
      <c r="C774" t="s">
        <v>1495</v>
      </c>
      <c r="D774">
        <v>2024</v>
      </c>
      <c r="E774" t="s">
        <v>1502</v>
      </c>
      <c r="F774" t="s">
        <v>1510</v>
      </c>
      <c r="G774">
        <v>0.67</v>
      </c>
      <c r="H774">
        <v>13554</v>
      </c>
      <c r="I774">
        <v>9903</v>
      </c>
      <c r="J774">
        <v>31.3</v>
      </c>
      <c r="K774" t="s">
        <v>1512</v>
      </c>
      <c r="L774">
        <v>1.1399999999999999</v>
      </c>
      <c r="M774" t="s">
        <v>1516</v>
      </c>
      <c r="N774" s="13">
        <v>9512</v>
      </c>
      <c r="O774">
        <v>3</v>
      </c>
      <c r="P774" s="11">
        <f>Agridata[[#This Row],[Storage_Loss_%]]/100</f>
        <v>0.26929999999999998</v>
      </c>
      <c r="Q774" s="7">
        <v>26.93</v>
      </c>
      <c r="R774" s="13">
        <v>24017</v>
      </c>
      <c r="S774">
        <v>523</v>
      </c>
      <c r="T774" t="s">
        <v>1519</v>
      </c>
      <c r="U774" t="s">
        <v>1522</v>
      </c>
      <c r="V774" s="13">
        <v>5093948</v>
      </c>
      <c r="W774" s="7">
        <f>(Agridata[[#This Row],[Profit_After_Storage_Loss]]/Agridata[[#This Row],[Total_Revenue]])*100</f>
        <v>72.727105472585293</v>
      </c>
      <c r="X774">
        <f>(1-Agridata[[#This Row],[Transport_Cost_NGN]]/(Agridata[[#This Row],[Input_Cost_NGN]]+Agridata[[#This Row],[Final_Profit_NGN]]))*100</f>
        <v>99.814144879849707</v>
      </c>
      <c r="Y774" s="13">
        <f>Agridata[[#This Row],[Final_Profit_NGN]]*Agridata[[#This Row],[Storage_Loss_%]]</f>
        <v>137180019.63999999</v>
      </c>
      <c r="Z774" s="13">
        <f>Agridata[[#This Row],[Final_Profit_NGN]] * (1-Agridata[[#This Row],[Storage_Loss_%]]/100)</f>
        <v>3722147.8036000002</v>
      </c>
      <c r="AA774" s="13">
        <f>Agridata[[#This Row],[Final_Profit_NGN]]+Agridata[[#This Row],[Input_Cost_NGN]]</f>
        <v>5117965</v>
      </c>
    </row>
    <row r="775" spans="1:27" x14ac:dyDescent="0.35">
      <c r="A775" t="s">
        <v>495</v>
      </c>
      <c r="B775" t="s">
        <v>1469</v>
      </c>
      <c r="C775" t="s">
        <v>1480</v>
      </c>
      <c r="D775">
        <v>2022</v>
      </c>
      <c r="E775" t="s">
        <v>1501</v>
      </c>
      <c r="F775" t="s">
        <v>1509</v>
      </c>
      <c r="G775">
        <v>2.72</v>
      </c>
      <c r="H775">
        <v>33294</v>
      </c>
      <c r="I775">
        <v>27484</v>
      </c>
      <c r="J775">
        <v>1</v>
      </c>
      <c r="K775" t="s">
        <v>1513</v>
      </c>
      <c r="L775">
        <v>1.06</v>
      </c>
      <c r="M775" t="s">
        <v>1516</v>
      </c>
      <c r="N775" s="13">
        <v>200</v>
      </c>
      <c r="O775">
        <v>2</v>
      </c>
      <c r="P775" s="11">
        <f>Agridata[[#This Row],[Storage_Loss_%]]/100</f>
        <v>0.17449999999999999</v>
      </c>
      <c r="Q775" s="7">
        <v>17.45</v>
      </c>
      <c r="R775" s="13">
        <v>85590</v>
      </c>
      <c r="S775">
        <v>287</v>
      </c>
      <c r="T775" t="s">
        <v>1520</v>
      </c>
      <c r="U775" t="s">
        <v>1522</v>
      </c>
      <c r="V775" s="13">
        <v>7723239</v>
      </c>
      <c r="W775" s="7">
        <f>(Agridata[[#This Row],[Profit_After_Storage_Loss]]/Agridata[[#This Row],[Total_Revenue]])*100</f>
        <v>81.645196667771827</v>
      </c>
      <c r="X775">
        <f>(1-Agridata[[#This Row],[Transport_Cost_NGN]]/(Agridata[[#This Row],[Input_Cost_NGN]]+Agridata[[#This Row],[Final_Profit_NGN]]))*100</f>
        <v>99.997438796521223</v>
      </c>
      <c r="Y775" s="13">
        <f>Agridata[[#This Row],[Final_Profit_NGN]]*Agridata[[#This Row],[Storage_Loss_%]]</f>
        <v>134770520.54999998</v>
      </c>
      <c r="Z775" s="13">
        <f>Agridata[[#This Row],[Final_Profit_NGN]] * (1-Agridata[[#This Row],[Storage_Loss_%]]/100)</f>
        <v>6375533.7944999998</v>
      </c>
      <c r="AA775" s="13">
        <f>Agridata[[#This Row],[Final_Profit_NGN]]+Agridata[[#This Row],[Input_Cost_NGN]]</f>
        <v>7808829</v>
      </c>
    </row>
    <row r="776" spans="1:27" x14ac:dyDescent="0.35">
      <c r="A776" t="s">
        <v>617</v>
      </c>
      <c r="B776" t="s">
        <v>1471</v>
      </c>
      <c r="C776" t="s">
        <v>1477</v>
      </c>
      <c r="D776">
        <v>2022</v>
      </c>
      <c r="E776" t="s">
        <v>1501</v>
      </c>
      <c r="F776" t="s">
        <v>1505</v>
      </c>
      <c r="G776">
        <v>0.26</v>
      </c>
      <c r="H776">
        <v>2163</v>
      </c>
      <c r="I776">
        <v>1809</v>
      </c>
      <c r="J776">
        <v>93.9</v>
      </c>
      <c r="K776" t="s">
        <v>1514</v>
      </c>
      <c r="L776">
        <v>4.21</v>
      </c>
      <c r="M776" t="s">
        <v>1518</v>
      </c>
      <c r="N776" s="13">
        <v>14161</v>
      </c>
      <c r="O776">
        <v>7</v>
      </c>
      <c r="P776" s="11">
        <f>Agridata[[#This Row],[Storage_Loss_%]]/100</f>
        <v>0.16350000000000001</v>
      </c>
      <c r="Q776" s="7">
        <v>16.350000000000001</v>
      </c>
      <c r="R776" s="13">
        <v>1764</v>
      </c>
      <c r="S776">
        <v>89</v>
      </c>
      <c r="T776" t="s">
        <v>1520</v>
      </c>
      <c r="U776" t="s">
        <v>1522</v>
      </c>
      <c r="V776" s="13">
        <v>143466</v>
      </c>
      <c r="W776" s="7">
        <f>(Agridata[[#This Row],[Profit_After_Storage_Loss]]/Agridata[[#This Row],[Total_Revenue]])*100</f>
        <v>82.633966122701935</v>
      </c>
      <c r="X776">
        <f>(1-Agridata[[#This Row],[Transport_Cost_NGN]]/(Agridata[[#This Row],[Input_Cost_NGN]]+Agridata[[#This Row],[Final_Profit_NGN]]))*100</f>
        <v>90.249259794808239</v>
      </c>
      <c r="Y776" s="13">
        <f>Agridata[[#This Row],[Final_Profit_NGN]]*Agridata[[#This Row],[Storage_Loss_%]]</f>
        <v>2345669.1</v>
      </c>
      <c r="Z776" s="13">
        <f>Agridata[[#This Row],[Final_Profit_NGN]] * (1-Agridata[[#This Row],[Storage_Loss_%]]/100)</f>
        <v>120009.30900000001</v>
      </c>
      <c r="AA776" s="13">
        <f>Agridata[[#This Row],[Final_Profit_NGN]]+Agridata[[#This Row],[Input_Cost_NGN]]</f>
        <v>145230</v>
      </c>
    </row>
    <row r="777" spans="1:27" x14ac:dyDescent="0.35">
      <c r="A777" t="s">
        <v>158</v>
      </c>
      <c r="B777" t="s">
        <v>1473</v>
      </c>
      <c r="C777" t="s">
        <v>1493</v>
      </c>
      <c r="D777">
        <v>2024</v>
      </c>
      <c r="E777" t="s">
        <v>1501</v>
      </c>
      <c r="F777" t="s">
        <v>1504</v>
      </c>
      <c r="G777">
        <v>2.54</v>
      </c>
      <c r="H777">
        <v>16456</v>
      </c>
      <c r="I777">
        <v>12620</v>
      </c>
      <c r="J777">
        <v>24.2</v>
      </c>
      <c r="K777" t="s">
        <v>1512</v>
      </c>
      <c r="L777">
        <v>1.2</v>
      </c>
      <c r="M777" t="s">
        <v>1517</v>
      </c>
      <c r="N777" s="13">
        <v>5110</v>
      </c>
      <c r="O777">
        <v>2</v>
      </c>
      <c r="P777" s="11">
        <f>Agridata[[#This Row],[Storage_Loss_%]]/100</f>
        <v>0.23309999999999997</v>
      </c>
      <c r="Q777" s="7">
        <v>23.31</v>
      </c>
      <c r="R777" s="13">
        <v>53159</v>
      </c>
      <c r="S777">
        <v>299</v>
      </c>
      <c r="T777" t="s">
        <v>1521</v>
      </c>
      <c r="U777" t="s">
        <v>1522</v>
      </c>
      <c r="V777" s="13">
        <v>3677378</v>
      </c>
      <c r="W777" s="7">
        <f>(Agridata[[#This Row],[Profit_After_Storage_Loss]]/Agridata[[#This Row],[Total_Revenue]])*100</f>
        <v>75.597191187220503</v>
      </c>
      <c r="X777">
        <f>(1-Agridata[[#This Row],[Transport_Cost_NGN]]/(Agridata[[#This Row],[Input_Cost_NGN]]+Agridata[[#This Row],[Final_Profit_NGN]]))*100</f>
        <v>99.863022401332572</v>
      </c>
      <c r="Y777" s="13">
        <f>Agridata[[#This Row],[Final_Profit_NGN]]*Agridata[[#This Row],[Storage_Loss_%]]</f>
        <v>85719681.179999992</v>
      </c>
      <c r="Z777" s="13">
        <f>Agridata[[#This Row],[Final_Profit_NGN]] * (1-Agridata[[#This Row],[Storage_Loss_%]]/100)</f>
        <v>2820181.1882000002</v>
      </c>
      <c r="AA777" s="13">
        <f>Agridata[[#This Row],[Final_Profit_NGN]]+Agridata[[#This Row],[Input_Cost_NGN]]</f>
        <v>3730537</v>
      </c>
    </row>
    <row r="778" spans="1:27" x14ac:dyDescent="0.35">
      <c r="A778" t="s">
        <v>618</v>
      </c>
      <c r="B778" t="s">
        <v>1470</v>
      </c>
      <c r="C778" t="s">
        <v>1476</v>
      </c>
      <c r="D778">
        <v>2022</v>
      </c>
      <c r="E778" t="s">
        <v>1502</v>
      </c>
      <c r="F778" t="s">
        <v>1507</v>
      </c>
      <c r="G778">
        <v>2.3199999999999998</v>
      </c>
      <c r="H778">
        <v>4297</v>
      </c>
      <c r="I778">
        <v>2657</v>
      </c>
      <c r="J778">
        <v>49.2</v>
      </c>
      <c r="K778" t="s">
        <v>1512</v>
      </c>
      <c r="L778">
        <v>1.9</v>
      </c>
      <c r="M778" t="s">
        <v>1518</v>
      </c>
      <c r="N778" s="13">
        <v>13981</v>
      </c>
      <c r="O778">
        <v>30</v>
      </c>
      <c r="P778" s="11">
        <f>Agridata[[#This Row],[Storage_Loss_%]]/100</f>
        <v>0.38150000000000001</v>
      </c>
      <c r="Q778" s="7">
        <v>38.15</v>
      </c>
      <c r="R778" s="13">
        <v>34326</v>
      </c>
      <c r="S778">
        <v>278</v>
      </c>
      <c r="T778" t="s">
        <v>1520</v>
      </c>
      <c r="U778" t="s">
        <v>1523</v>
      </c>
      <c r="V778" s="13">
        <v>682953</v>
      </c>
      <c r="W778" s="7">
        <f>(Agridata[[#This Row],[Profit_After_Storage_Loss]]/Agridata[[#This Row],[Total_Revenue]])*100</f>
        <v>58.890115352603381</v>
      </c>
      <c r="X778">
        <f>(1-Agridata[[#This Row],[Transport_Cost_NGN]]/(Agridata[[#This Row],[Input_Cost_NGN]]+Agridata[[#This Row],[Final_Profit_NGN]]))*100</f>
        <v>98.050828199347819</v>
      </c>
      <c r="Y778" s="13">
        <f>Agridata[[#This Row],[Final_Profit_NGN]]*Agridata[[#This Row],[Storage_Loss_%]]</f>
        <v>26054656.949999999</v>
      </c>
      <c r="Z778" s="13">
        <f>Agridata[[#This Row],[Final_Profit_NGN]] * (1-Agridata[[#This Row],[Storage_Loss_%]]/100)</f>
        <v>422406.43050000002</v>
      </c>
      <c r="AA778" s="13">
        <f>Agridata[[#This Row],[Final_Profit_NGN]]+Agridata[[#This Row],[Input_Cost_NGN]]</f>
        <v>717279</v>
      </c>
    </row>
    <row r="779" spans="1:27" x14ac:dyDescent="0.35">
      <c r="A779" t="s">
        <v>619</v>
      </c>
      <c r="B779" t="s">
        <v>1471</v>
      </c>
      <c r="C779" t="s">
        <v>1492</v>
      </c>
      <c r="D779">
        <v>2023</v>
      </c>
      <c r="E779" t="s">
        <v>1501</v>
      </c>
      <c r="F779" t="s">
        <v>1509</v>
      </c>
      <c r="G779">
        <v>1.48</v>
      </c>
      <c r="H779">
        <v>21759</v>
      </c>
      <c r="I779">
        <v>17616</v>
      </c>
      <c r="J779">
        <v>8.9</v>
      </c>
      <c r="K779" t="s">
        <v>1513</v>
      </c>
      <c r="L779">
        <v>1.7</v>
      </c>
      <c r="M779" t="s">
        <v>1516</v>
      </c>
      <c r="N779" s="13">
        <v>269</v>
      </c>
      <c r="O779">
        <v>2</v>
      </c>
      <c r="P779" s="11">
        <f>Agridata[[#This Row],[Storage_Loss_%]]/100</f>
        <v>0.19039999999999999</v>
      </c>
      <c r="Q779" s="7">
        <v>19.04</v>
      </c>
      <c r="R779" s="13">
        <v>23549</v>
      </c>
      <c r="S779">
        <v>334</v>
      </c>
      <c r="T779" t="s">
        <v>1520</v>
      </c>
      <c r="U779" t="s">
        <v>1523</v>
      </c>
      <c r="V779" s="13">
        <v>5801089</v>
      </c>
      <c r="W779" s="7">
        <f>(Agridata[[#This Row],[Profit_After_Storage_Loss]]/Agridata[[#This Row],[Total_Revenue]])*100</f>
        <v>80.632678878927763</v>
      </c>
      <c r="X779">
        <f>(1-Agridata[[#This Row],[Transport_Cost_NGN]]/(Agridata[[#This Row],[Input_Cost_NGN]]+Agridata[[#This Row],[Final_Profit_NGN]]))*100</f>
        <v>99.995381687239615</v>
      </c>
      <c r="Y779" s="13">
        <f>Agridata[[#This Row],[Final_Profit_NGN]]*Agridata[[#This Row],[Storage_Loss_%]]</f>
        <v>110452734.56</v>
      </c>
      <c r="Z779" s="13">
        <f>Agridata[[#This Row],[Final_Profit_NGN]] * (1-Agridata[[#This Row],[Storage_Loss_%]]/100)</f>
        <v>4696561.6544000003</v>
      </c>
      <c r="AA779" s="13">
        <f>Agridata[[#This Row],[Final_Profit_NGN]]+Agridata[[#This Row],[Input_Cost_NGN]]</f>
        <v>5824638</v>
      </c>
    </row>
    <row r="780" spans="1:27" x14ac:dyDescent="0.35">
      <c r="A780" t="s">
        <v>620</v>
      </c>
      <c r="B780" t="s">
        <v>1470</v>
      </c>
      <c r="C780" t="s">
        <v>1490</v>
      </c>
      <c r="D780">
        <v>2023</v>
      </c>
      <c r="E780" t="s">
        <v>1501</v>
      </c>
      <c r="F780" t="s">
        <v>1508</v>
      </c>
      <c r="G780">
        <v>3.41</v>
      </c>
      <c r="H780">
        <v>7169</v>
      </c>
      <c r="I780">
        <v>6570</v>
      </c>
      <c r="J780">
        <v>7.1</v>
      </c>
      <c r="K780" t="s">
        <v>1511</v>
      </c>
      <c r="L780">
        <v>0.74</v>
      </c>
      <c r="M780" t="s">
        <v>1516</v>
      </c>
      <c r="N780" s="13">
        <v>1021</v>
      </c>
      <c r="O780">
        <v>3</v>
      </c>
      <c r="P780" s="11">
        <f>Agridata[[#This Row],[Storage_Loss_%]]/100</f>
        <v>8.3499999999999991E-2</v>
      </c>
      <c r="Q780" s="7">
        <v>8.35</v>
      </c>
      <c r="R780" s="13">
        <v>41528</v>
      </c>
      <c r="S780">
        <v>272</v>
      </c>
      <c r="T780" t="s">
        <v>1520</v>
      </c>
      <c r="U780" t="s">
        <v>1523</v>
      </c>
      <c r="V780" s="13">
        <v>1726621</v>
      </c>
      <c r="W780" s="7">
        <f>(Agridata[[#This Row],[Profit_After_Storage_Loss]]/Agridata[[#This Row],[Total_Revenue]])*100</f>
        <v>89.49744317362395</v>
      </c>
      <c r="X780">
        <f>(1-Agridata[[#This Row],[Transport_Cost_NGN]]/(Agridata[[#This Row],[Input_Cost_NGN]]+Agridata[[#This Row],[Final_Profit_NGN]]))*100</f>
        <v>99.942255997656304</v>
      </c>
      <c r="Y780" s="13">
        <f>Agridata[[#This Row],[Final_Profit_NGN]]*Agridata[[#This Row],[Storage_Loss_%]]</f>
        <v>14417285.35</v>
      </c>
      <c r="Z780" s="13">
        <f>Agridata[[#This Row],[Final_Profit_NGN]] * (1-Agridata[[#This Row],[Storage_Loss_%]]/100)</f>
        <v>1582448.1465</v>
      </c>
      <c r="AA780" s="13">
        <f>Agridata[[#This Row],[Final_Profit_NGN]]+Agridata[[#This Row],[Input_Cost_NGN]]</f>
        <v>1768149</v>
      </c>
    </row>
    <row r="781" spans="1:27" x14ac:dyDescent="0.35">
      <c r="A781" t="s">
        <v>621</v>
      </c>
      <c r="B781" t="s">
        <v>1469</v>
      </c>
      <c r="C781" t="s">
        <v>1484</v>
      </c>
      <c r="D781">
        <v>2025</v>
      </c>
      <c r="E781" t="s">
        <v>1502</v>
      </c>
      <c r="F781" t="s">
        <v>1507</v>
      </c>
      <c r="G781">
        <v>1.22</v>
      </c>
      <c r="H781">
        <v>2243</v>
      </c>
      <c r="I781">
        <v>1664</v>
      </c>
      <c r="J781">
        <v>17.7</v>
      </c>
      <c r="K781" t="s">
        <v>1511</v>
      </c>
      <c r="L781">
        <v>0.7</v>
      </c>
      <c r="M781" t="s">
        <v>1518</v>
      </c>
      <c r="N781" s="13">
        <v>2024</v>
      </c>
      <c r="O781">
        <v>14</v>
      </c>
      <c r="P781" s="11">
        <f>Agridata[[#This Row],[Storage_Loss_%]]/100</f>
        <v>0.25790000000000002</v>
      </c>
      <c r="Q781" s="7">
        <v>25.79</v>
      </c>
      <c r="R781" s="13">
        <v>23326</v>
      </c>
      <c r="S781">
        <v>209</v>
      </c>
      <c r="T781" t="s">
        <v>1520</v>
      </c>
      <c r="U781" t="s">
        <v>1523</v>
      </c>
      <c r="V781" s="13">
        <v>318949</v>
      </c>
      <c r="W781" s="7">
        <f>(Agridata[[#This Row],[Profit_After_Storage_Loss]]/Agridata[[#This Row],[Total_Revenue]])*100</f>
        <v>69.15259744357607</v>
      </c>
      <c r="X781">
        <f>(1-Agridata[[#This Row],[Transport_Cost_NGN]]/(Agridata[[#This Row],[Input_Cost_NGN]]+Agridata[[#This Row],[Final_Profit_NGN]]))*100</f>
        <v>99.408662625082172</v>
      </c>
      <c r="Y781" s="13">
        <f>Agridata[[#This Row],[Final_Profit_NGN]]*Agridata[[#This Row],[Storage_Loss_%]]</f>
        <v>8225694.71</v>
      </c>
      <c r="Z781" s="13">
        <f>Agridata[[#This Row],[Final_Profit_NGN]] * (1-Agridata[[#This Row],[Storage_Loss_%]]/100)</f>
        <v>236692.05289999998</v>
      </c>
      <c r="AA781" s="13">
        <f>Agridata[[#This Row],[Final_Profit_NGN]]+Agridata[[#This Row],[Input_Cost_NGN]]</f>
        <v>342275</v>
      </c>
    </row>
    <row r="782" spans="1:27" x14ac:dyDescent="0.35">
      <c r="A782" t="s">
        <v>222</v>
      </c>
      <c r="B782" t="s">
        <v>1472</v>
      </c>
      <c r="C782" t="s">
        <v>1488</v>
      </c>
      <c r="D782">
        <v>2023</v>
      </c>
      <c r="E782" t="s">
        <v>1502</v>
      </c>
      <c r="F782" t="s">
        <v>1508</v>
      </c>
      <c r="G782">
        <v>1.45</v>
      </c>
      <c r="H782">
        <v>2723</v>
      </c>
      <c r="I782">
        <v>2235</v>
      </c>
      <c r="J782">
        <v>47.3</v>
      </c>
      <c r="K782" t="s">
        <v>1512</v>
      </c>
      <c r="L782">
        <v>2.25</v>
      </c>
      <c r="M782" t="s">
        <v>1518</v>
      </c>
      <c r="N782" s="13">
        <v>10276</v>
      </c>
      <c r="O782">
        <v>7</v>
      </c>
      <c r="P782" s="11">
        <f>Agridata[[#This Row],[Storage_Loss_%]]/100</f>
        <v>0.17910000000000001</v>
      </c>
      <c r="Q782" s="7">
        <v>17.91</v>
      </c>
      <c r="R782" s="13">
        <v>17016</v>
      </c>
      <c r="S782">
        <v>270</v>
      </c>
      <c r="T782" t="s">
        <v>1520</v>
      </c>
      <c r="U782" t="s">
        <v>1522</v>
      </c>
      <c r="V782" s="13">
        <v>570124</v>
      </c>
      <c r="W782" s="7">
        <f>(Agridata[[#This Row],[Profit_After_Storage_Loss]]/Agridata[[#This Row],[Total_Revenue]])*100</f>
        <v>79.710936335456623</v>
      </c>
      <c r="X782">
        <f>(1-Agridata[[#This Row],[Transport_Cost_NGN]]/(Agridata[[#This Row],[Input_Cost_NGN]]+Agridata[[#This Row],[Final_Profit_NGN]]))*100</f>
        <v>98.249821167012968</v>
      </c>
      <c r="Y782" s="13">
        <f>Agridata[[#This Row],[Final_Profit_NGN]]*Agridata[[#This Row],[Storage_Loss_%]]</f>
        <v>10210920.84</v>
      </c>
      <c r="Z782" s="13">
        <f>Agridata[[#This Row],[Final_Profit_NGN]] * (1-Agridata[[#This Row],[Storage_Loss_%]]/100)</f>
        <v>468014.7916</v>
      </c>
      <c r="AA782" s="13">
        <f>Agridata[[#This Row],[Final_Profit_NGN]]+Agridata[[#This Row],[Input_Cost_NGN]]</f>
        <v>587140</v>
      </c>
    </row>
    <row r="783" spans="1:27" x14ac:dyDescent="0.35">
      <c r="A783" t="s">
        <v>622</v>
      </c>
      <c r="B783" t="s">
        <v>1469</v>
      </c>
      <c r="C783" t="s">
        <v>1498</v>
      </c>
      <c r="D783">
        <v>2023</v>
      </c>
      <c r="E783" t="s">
        <v>1501</v>
      </c>
      <c r="F783" t="s">
        <v>1508</v>
      </c>
      <c r="G783">
        <v>1.88</v>
      </c>
      <c r="H783">
        <v>3454</v>
      </c>
      <c r="I783">
        <v>3191</v>
      </c>
      <c r="J783">
        <v>2.5</v>
      </c>
      <c r="K783" t="s">
        <v>1512</v>
      </c>
      <c r="L783">
        <v>0.65</v>
      </c>
      <c r="M783" t="s">
        <v>1516</v>
      </c>
      <c r="N783" s="13">
        <v>490</v>
      </c>
      <c r="O783">
        <v>3</v>
      </c>
      <c r="P783" s="11">
        <f>Agridata[[#This Row],[Storage_Loss_%]]/100</f>
        <v>7.5899999999999995E-2</v>
      </c>
      <c r="Q783" s="7">
        <v>7.59</v>
      </c>
      <c r="R783" s="13">
        <v>13326</v>
      </c>
      <c r="S783">
        <v>189</v>
      </c>
      <c r="T783" t="s">
        <v>1520</v>
      </c>
      <c r="U783" t="s">
        <v>1523</v>
      </c>
      <c r="V783" s="13">
        <v>583253</v>
      </c>
      <c r="W783" s="7">
        <f>(Agridata[[#This Row],[Profit_After_Storage_Loss]]/Agridata[[#This Row],[Total_Revenue]])*100</f>
        <v>90.345804545584073</v>
      </c>
      <c r="X783">
        <f>(1-Agridata[[#This Row],[Transport_Cost_NGN]]/(Agridata[[#This Row],[Input_Cost_NGN]]+Agridata[[#This Row],[Final_Profit_NGN]]))*100</f>
        <v>99.91786502709617</v>
      </c>
      <c r="Y783" s="13">
        <f>Agridata[[#This Row],[Final_Profit_NGN]]*Agridata[[#This Row],[Storage_Loss_%]]</f>
        <v>4426890.2699999996</v>
      </c>
      <c r="Z783" s="13">
        <f>Agridata[[#This Row],[Final_Profit_NGN]] * (1-Agridata[[#This Row],[Storage_Loss_%]]/100)</f>
        <v>538984.09730000002</v>
      </c>
      <c r="AA783" s="13">
        <f>Agridata[[#This Row],[Final_Profit_NGN]]+Agridata[[#This Row],[Input_Cost_NGN]]</f>
        <v>596579</v>
      </c>
    </row>
    <row r="784" spans="1:27" x14ac:dyDescent="0.35">
      <c r="A784" t="s">
        <v>623</v>
      </c>
      <c r="B784" t="s">
        <v>1470</v>
      </c>
      <c r="C784" t="s">
        <v>1475</v>
      </c>
      <c r="D784">
        <v>2025</v>
      </c>
      <c r="E784" t="s">
        <v>1501</v>
      </c>
      <c r="F784" t="s">
        <v>1503</v>
      </c>
      <c r="G784">
        <v>2.4</v>
      </c>
      <c r="H784">
        <v>25805</v>
      </c>
      <c r="I784">
        <v>16378</v>
      </c>
      <c r="J784">
        <v>23.6</v>
      </c>
      <c r="K784" t="s">
        <v>1513</v>
      </c>
      <c r="L784">
        <v>1.25</v>
      </c>
      <c r="M784" t="s">
        <v>1516</v>
      </c>
      <c r="N784" s="13">
        <v>879</v>
      </c>
      <c r="O784">
        <v>30</v>
      </c>
      <c r="P784" s="11">
        <f>Agridata[[#This Row],[Storage_Loss_%]]/100</f>
        <v>0.36530000000000001</v>
      </c>
      <c r="Q784" s="7">
        <v>36.53</v>
      </c>
      <c r="R784" s="13">
        <v>42088</v>
      </c>
      <c r="S784">
        <v>359</v>
      </c>
      <c r="T784" t="s">
        <v>1520</v>
      </c>
      <c r="U784" t="s">
        <v>1523</v>
      </c>
      <c r="V784" s="13">
        <v>5777938</v>
      </c>
      <c r="W784" s="7">
        <f>(Agridata[[#This Row],[Profit_After_Storage_Loss]]/Agridata[[#This Row],[Total_Revenue]])*100</f>
        <v>63.011011438780514</v>
      </c>
      <c r="X784">
        <f>(1-Agridata[[#This Row],[Transport_Cost_NGN]]/(Agridata[[#This Row],[Input_Cost_NGN]]+Agridata[[#This Row],[Final_Profit_NGN]]))*100</f>
        <v>99.984896974687061</v>
      </c>
      <c r="Y784" s="13">
        <f>Agridata[[#This Row],[Final_Profit_NGN]]*Agridata[[#This Row],[Storage_Loss_%]]</f>
        <v>211068075.14000002</v>
      </c>
      <c r="Z784" s="13">
        <f>Agridata[[#This Row],[Final_Profit_NGN]] * (1-Agridata[[#This Row],[Storage_Loss_%]]/100)</f>
        <v>3667257.2486</v>
      </c>
      <c r="AA784" s="13">
        <f>Agridata[[#This Row],[Final_Profit_NGN]]+Agridata[[#This Row],[Input_Cost_NGN]]</f>
        <v>5820026</v>
      </c>
    </row>
    <row r="785" spans="1:27" x14ac:dyDescent="0.35">
      <c r="A785" t="s">
        <v>624</v>
      </c>
      <c r="B785" t="s">
        <v>1470</v>
      </c>
      <c r="C785" t="s">
        <v>1476</v>
      </c>
      <c r="D785">
        <v>2021</v>
      </c>
      <c r="E785" t="s">
        <v>1501</v>
      </c>
      <c r="F785" t="s">
        <v>1507</v>
      </c>
      <c r="G785">
        <v>1.95</v>
      </c>
      <c r="H785">
        <v>4690</v>
      </c>
      <c r="I785">
        <v>4301</v>
      </c>
      <c r="J785">
        <v>10.1</v>
      </c>
      <c r="K785" t="s">
        <v>1511</v>
      </c>
      <c r="L785">
        <v>0.92</v>
      </c>
      <c r="M785" t="s">
        <v>1516</v>
      </c>
      <c r="N785" s="13">
        <v>1410</v>
      </c>
      <c r="O785">
        <v>1</v>
      </c>
      <c r="P785" s="11">
        <f>Agridata[[#This Row],[Storage_Loss_%]]/100</f>
        <v>8.2799999999999999E-2</v>
      </c>
      <c r="Q785" s="7">
        <v>8.2799999999999994</v>
      </c>
      <c r="R785" s="13">
        <v>30198</v>
      </c>
      <c r="S785">
        <v>255</v>
      </c>
      <c r="T785" t="s">
        <v>1520</v>
      </c>
      <c r="U785" t="s">
        <v>1522</v>
      </c>
      <c r="V785" s="13">
        <v>1054180</v>
      </c>
      <c r="W785" s="7">
        <f>(Agridata[[#This Row],[Profit_After_Storage_Loss]]/Agridata[[#This Row],[Total_Revenue]])*100</f>
        <v>89.165761016914772</v>
      </c>
      <c r="X785">
        <f>(1-Agridata[[#This Row],[Transport_Cost_NGN]]/(Agridata[[#This Row],[Input_Cost_NGN]]+Agridata[[#This Row],[Final_Profit_NGN]]))*100</f>
        <v>99.869971541289104</v>
      </c>
      <c r="Y785" s="13">
        <f>Agridata[[#This Row],[Final_Profit_NGN]]*Agridata[[#This Row],[Storage_Loss_%]]</f>
        <v>8728610.3999999985</v>
      </c>
      <c r="Z785" s="13">
        <f>Agridata[[#This Row],[Final_Profit_NGN]] * (1-Agridata[[#This Row],[Storage_Loss_%]]/100)</f>
        <v>966893.89600000007</v>
      </c>
      <c r="AA785" s="13">
        <f>Agridata[[#This Row],[Final_Profit_NGN]]+Agridata[[#This Row],[Input_Cost_NGN]]</f>
        <v>1084378</v>
      </c>
    </row>
    <row r="786" spans="1:27" x14ac:dyDescent="0.35">
      <c r="A786" t="s">
        <v>590</v>
      </c>
      <c r="B786" t="s">
        <v>1472</v>
      </c>
      <c r="C786" t="s">
        <v>1487</v>
      </c>
      <c r="D786">
        <v>2021</v>
      </c>
      <c r="E786" t="s">
        <v>1501</v>
      </c>
      <c r="F786" t="s">
        <v>1504</v>
      </c>
      <c r="G786">
        <v>3.22</v>
      </c>
      <c r="H786">
        <v>35564</v>
      </c>
      <c r="I786">
        <v>27515</v>
      </c>
      <c r="J786">
        <v>13.2</v>
      </c>
      <c r="K786" t="s">
        <v>1513</v>
      </c>
      <c r="L786">
        <v>0.64</v>
      </c>
      <c r="M786" t="s">
        <v>1516</v>
      </c>
      <c r="N786" s="13">
        <v>574</v>
      </c>
      <c r="O786">
        <v>3</v>
      </c>
      <c r="P786" s="11">
        <f>Agridata[[#This Row],[Storage_Loss_%]]/100</f>
        <v>0.2263</v>
      </c>
      <c r="Q786" s="7">
        <v>22.63</v>
      </c>
      <c r="R786" s="13">
        <v>46318</v>
      </c>
      <c r="S786">
        <v>208</v>
      </c>
      <c r="T786" t="s">
        <v>1520</v>
      </c>
      <c r="U786" t="s">
        <v>1523</v>
      </c>
      <c r="V786" s="13">
        <v>5618997</v>
      </c>
      <c r="W786" s="7">
        <f>(Agridata[[#This Row],[Profit_After_Storage_Loss]]/Agridata[[#This Row],[Total_Revenue]])*100</f>
        <v>76.737444941719929</v>
      </c>
      <c r="X786">
        <f>(1-Agridata[[#This Row],[Transport_Cost_NGN]]/(Agridata[[#This Row],[Input_Cost_NGN]]+Agridata[[#This Row],[Final_Profit_NGN]]))*100</f>
        <v>99.989868171496198</v>
      </c>
      <c r="Y786" s="13">
        <f>Agridata[[#This Row],[Final_Profit_NGN]]*Agridata[[#This Row],[Storage_Loss_%]]</f>
        <v>127157902.11</v>
      </c>
      <c r="Z786" s="13">
        <f>Agridata[[#This Row],[Final_Profit_NGN]] * (1-Agridata[[#This Row],[Storage_Loss_%]]/100)</f>
        <v>4347417.9789000005</v>
      </c>
      <c r="AA786" s="13">
        <f>Agridata[[#This Row],[Final_Profit_NGN]]+Agridata[[#This Row],[Input_Cost_NGN]]</f>
        <v>5665315</v>
      </c>
    </row>
    <row r="787" spans="1:27" x14ac:dyDescent="0.35">
      <c r="A787" t="s">
        <v>625</v>
      </c>
      <c r="B787" t="s">
        <v>1469</v>
      </c>
      <c r="C787" t="s">
        <v>1484</v>
      </c>
      <c r="D787">
        <v>2022</v>
      </c>
      <c r="E787" t="s">
        <v>1501</v>
      </c>
      <c r="F787" t="s">
        <v>1509</v>
      </c>
      <c r="G787">
        <v>0.95</v>
      </c>
      <c r="H787">
        <v>13637</v>
      </c>
      <c r="I787">
        <v>10912</v>
      </c>
      <c r="J787">
        <v>36</v>
      </c>
      <c r="K787" t="s">
        <v>1511</v>
      </c>
      <c r="L787">
        <v>2.3199999999999998</v>
      </c>
      <c r="M787" t="s">
        <v>1517</v>
      </c>
      <c r="N787" s="13">
        <v>4541</v>
      </c>
      <c r="O787">
        <v>4</v>
      </c>
      <c r="P787" s="11">
        <f>Agridata[[#This Row],[Storage_Loss_%]]/100</f>
        <v>0.19980000000000001</v>
      </c>
      <c r="Q787" s="7">
        <v>19.98</v>
      </c>
      <c r="R787" s="13">
        <v>32094</v>
      </c>
      <c r="S787">
        <v>261</v>
      </c>
      <c r="T787" t="s">
        <v>1520</v>
      </c>
      <c r="U787" t="s">
        <v>1522</v>
      </c>
      <c r="V787" s="13">
        <v>2782917</v>
      </c>
      <c r="W787" s="7">
        <f>(Agridata[[#This Row],[Profit_After_Storage_Loss]]/Agridata[[#This Row],[Total_Revenue]])*100</f>
        <v>79.107690286112557</v>
      </c>
      <c r="X787">
        <f>(1-Agridata[[#This Row],[Transport_Cost_NGN]]/(Agridata[[#This Row],[Input_Cost_NGN]]+Agridata[[#This Row],[Final_Profit_NGN]]))*100</f>
        <v>99.838686243144352</v>
      </c>
      <c r="Y787" s="13">
        <f>Agridata[[#This Row],[Final_Profit_NGN]]*Agridata[[#This Row],[Storage_Loss_%]]</f>
        <v>55602681.660000004</v>
      </c>
      <c r="Z787" s="13">
        <f>Agridata[[#This Row],[Final_Profit_NGN]] * (1-Agridata[[#This Row],[Storage_Loss_%]]/100)</f>
        <v>2226890.1834</v>
      </c>
      <c r="AA787" s="13">
        <f>Agridata[[#This Row],[Final_Profit_NGN]]+Agridata[[#This Row],[Input_Cost_NGN]]</f>
        <v>2815011</v>
      </c>
    </row>
    <row r="788" spans="1:27" x14ac:dyDescent="0.35">
      <c r="A788" t="s">
        <v>535</v>
      </c>
      <c r="B788" t="s">
        <v>1473</v>
      </c>
      <c r="C788" t="s">
        <v>1496</v>
      </c>
      <c r="D788">
        <v>2025</v>
      </c>
      <c r="E788" t="s">
        <v>1501</v>
      </c>
      <c r="F788" t="s">
        <v>1506</v>
      </c>
      <c r="G788">
        <v>2.5099999999999998</v>
      </c>
      <c r="H788">
        <v>5151</v>
      </c>
      <c r="I788">
        <v>4753</v>
      </c>
      <c r="J788">
        <v>12.4</v>
      </c>
      <c r="K788" t="s">
        <v>1515</v>
      </c>
      <c r="L788">
        <v>1.54</v>
      </c>
      <c r="M788" t="s">
        <v>1516</v>
      </c>
      <c r="N788" s="13">
        <v>2398</v>
      </c>
      <c r="O788">
        <v>1</v>
      </c>
      <c r="P788" s="11">
        <f>Agridata[[#This Row],[Storage_Loss_%]]/100</f>
        <v>7.7100000000000002E-2</v>
      </c>
      <c r="Q788" s="7">
        <v>7.71</v>
      </c>
      <c r="R788" s="13">
        <v>48734</v>
      </c>
      <c r="S788">
        <v>361</v>
      </c>
      <c r="T788" t="s">
        <v>1520</v>
      </c>
      <c r="U788" t="s">
        <v>1522</v>
      </c>
      <c r="V788" s="13">
        <v>1647543</v>
      </c>
      <c r="W788" s="7">
        <f>(Agridata[[#This Row],[Profit_After_Storage_Loss]]/Agridata[[#This Row],[Total_Revenue]])*100</f>
        <v>89.638510378906275</v>
      </c>
      <c r="X788">
        <f>(1-Agridata[[#This Row],[Transport_Cost_NGN]]/(Agridata[[#This Row],[Input_Cost_NGN]]+Agridata[[#This Row],[Final_Profit_NGN]]))*100</f>
        <v>99.858631579629971</v>
      </c>
      <c r="Y788" s="13">
        <f>Agridata[[#This Row],[Final_Profit_NGN]]*Agridata[[#This Row],[Storage_Loss_%]]</f>
        <v>12702556.529999999</v>
      </c>
      <c r="Z788" s="13">
        <f>Agridata[[#This Row],[Final_Profit_NGN]] * (1-Agridata[[#This Row],[Storage_Loss_%]]/100)</f>
        <v>1520517.4347000001</v>
      </c>
      <c r="AA788" s="13">
        <f>Agridata[[#This Row],[Final_Profit_NGN]]+Agridata[[#This Row],[Input_Cost_NGN]]</f>
        <v>1696277</v>
      </c>
    </row>
    <row r="789" spans="1:27" x14ac:dyDescent="0.35">
      <c r="A789" t="s">
        <v>141</v>
      </c>
      <c r="B789" t="s">
        <v>1469</v>
      </c>
      <c r="C789" t="s">
        <v>1481</v>
      </c>
      <c r="D789">
        <v>2025</v>
      </c>
      <c r="E789" t="s">
        <v>1501</v>
      </c>
      <c r="F789" t="s">
        <v>1509</v>
      </c>
      <c r="G789">
        <v>3.39</v>
      </c>
      <c r="H789">
        <v>35971</v>
      </c>
      <c r="I789">
        <v>29935</v>
      </c>
      <c r="J789">
        <v>19.100000000000001</v>
      </c>
      <c r="K789" t="s">
        <v>1513</v>
      </c>
      <c r="L789">
        <v>1.72</v>
      </c>
      <c r="M789" t="s">
        <v>1516</v>
      </c>
      <c r="N789" s="13">
        <v>669</v>
      </c>
      <c r="O789">
        <v>2</v>
      </c>
      <c r="P789" s="11">
        <f>Agridata[[#This Row],[Storage_Loss_%]]/100</f>
        <v>0.1678</v>
      </c>
      <c r="Q789" s="7">
        <v>16.78</v>
      </c>
      <c r="R789" s="13">
        <v>98807</v>
      </c>
      <c r="S789">
        <v>379</v>
      </c>
      <c r="T789" t="s">
        <v>1520</v>
      </c>
      <c r="U789" t="s">
        <v>1522</v>
      </c>
      <c r="V789" s="13">
        <v>11132436</v>
      </c>
      <c r="W789" s="7">
        <f>(Agridata[[#This Row],[Profit_After_Storage_Loss]]/Agridata[[#This Row],[Total_Revenue]])*100</f>
        <v>82.487871014811091</v>
      </c>
      <c r="X789">
        <f>(1-Agridata[[#This Row],[Transport_Cost_NGN]]/(Agridata[[#This Row],[Input_Cost_NGN]]+Agridata[[#This Row],[Final_Profit_NGN]]))*100</f>
        <v>99.994043401963623</v>
      </c>
      <c r="Y789" s="13">
        <f>Agridata[[#This Row],[Final_Profit_NGN]]*Agridata[[#This Row],[Storage_Loss_%]]</f>
        <v>186802276.08000001</v>
      </c>
      <c r="Z789" s="13">
        <f>Agridata[[#This Row],[Final_Profit_NGN]] * (1-Agridata[[#This Row],[Storage_Loss_%]]/100)</f>
        <v>9264413.2391999997</v>
      </c>
      <c r="AA789" s="13">
        <f>Agridata[[#This Row],[Final_Profit_NGN]]+Agridata[[#This Row],[Input_Cost_NGN]]</f>
        <v>11231243</v>
      </c>
    </row>
    <row r="790" spans="1:27" x14ac:dyDescent="0.35">
      <c r="A790" t="s">
        <v>546</v>
      </c>
      <c r="B790" t="s">
        <v>1469</v>
      </c>
      <c r="C790" t="s">
        <v>1480</v>
      </c>
      <c r="D790">
        <v>2022</v>
      </c>
      <c r="E790" t="s">
        <v>1502</v>
      </c>
      <c r="F790" t="s">
        <v>1506</v>
      </c>
      <c r="G790">
        <v>2.0299999999999998</v>
      </c>
      <c r="H790">
        <v>5326</v>
      </c>
      <c r="I790">
        <v>4212</v>
      </c>
      <c r="J790">
        <v>10.199999999999999</v>
      </c>
      <c r="K790" t="s">
        <v>1513</v>
      </c>
      <c r="L790">
        <v>0.46</v>
      </c>
      <c r="M790" t="s">
        <v>1516</v>
      </c>
      <c r="N790" s="13">
        <v>332</v>
      </c>
      <c r="O790">
        <v>14</v>
      </c>
      <c r="P790" s="11">
        <f>Agridata[[#This Row],[Storage_Loss_%]]/100</f>
        <v>0.20910000000000001</v>
      </c>
      <c r="Q790" s="7">
        <v>20.91</v>
      </c>
      <c r="R790" s="13">
        <v>56791</v>
      </c>
      <c r="S790">
        <v>298</v>
      </c>
      <c r="T790" t="s">
        <v>1521</v>
      </c>
      <c r="U790" t="s">
        <v>1522</v>
      </c>
      <c r="V790" s="13">
        <v>1185502</v>
      </c>
      <c r="W790" s="7">
        <f>(Agridata[[#This Row],[Profit_After_Storage_Loss]]/Agridata[[#This Row],[Total_Revenue]])*100</f>
        <v>75.474427675274669</v>
      </c>
      <c r="X790">
        <f>(1-Agridata[[#This Row],[Transport_Cost_NGN]]/(Agridata[[#This Row],[Input_Cost_NGN]]+Agridata[[#This Row],[Final_Profit_NGN]]))*100</f>
        <v>99.973275225731769</v>
      </c>
      <c r="Y790" s="13">
        <f>Agridata[[#This Row],[Final_Profit_NGN]]*Agridata[[#This Row],[Storage_Loss_%]]</f>
        <v>24788846.82</v>
      </c>
      <c r="Z790" s="13">
        <f>Agridata[[#This Row],[Final_Profit_NGN]] * (1-Agridata[[#This Row],[Storage_Loss_%]]/100)</f>
        <v>937613.53179999988</v>
      </c>
      <c r="AA790" s="13">
        <f>Agridata[[#This Row],[Final_Profit_NGN]]+Agridata[[#This Row],[Input_Cost_NGN]]</f>
        <v>1242293</v>
      </c>
    </row>
    <row r="791" spans="1:27" x14ac:dyDescent="0.35">
      <c r="A791" t="s">
        <v>548</v>
      </c>
      <c r="B791" t="s">
        <v>1473</v>
      </c>
      <c r="C791" t="s">
        <v>1494</v>
      </c>
      <c r="D791">
        <v>2024</v>
      </c>
      <c r="E791" t="s">
        <v>1501</v>
      </c>
      <c r="F791" t="s">
        <v>1505</v>
      </c>
      <c r="G791">
        <v>2.83</v>
      </c>
      <c r="H791">
        <v>24398</v>
      </c>
      <c r="I791">
        <v>18108</v>
      </c>
      <c r="J791">
        <v>50</v>
      </c>
      <c r="K791" t="s">
        <v>1514</v>
      </c>
      <c r="L791">
        <v>2.4500000000000002</v>
      </c>
      <c r="M791" t="s">
        <v>1517</v>
      </c>
      <c r="N791" s="13">
        <v>8811</v>
      </c>
      <c r="O791">
        <v>14</v>
      </c>
      <c r="P791" s="11">
        <f>Agridata[[#This Row],[Storage_Loss_%]]/100</f>
        <v>0.25780000000000003</v>
      </c>
      <c r="Q791" s="7">
        <v>25.78</v>
      </c>
      <c r="R791" s="13">
        <v>30328</v>
      </c>
      <c r="S791">
        <v>116</v>
      </c>
      <c r="T791" t="s">
        <v>1520</v>
      </c>
      <c r="U791" t="s">
        <v>1523</v>
      </c>
      <c r="V791" s="13">
        <v>2040384</v>
      </c>
      <c r="W791" s="7">
        <f>(Agridata[[#This Row],[Profit_After_Storage_Loss]]/Agridata[[#This Row],[Total_Revenue]])*100</f>
        <v>73.132961261633682</v>
      </c>
      <c r="X791">
        <f>(1-Agridata[[#This Row],[Transport_Cost_NGN]]/(Agridata[[#This Row],[Input_Cost_NGN]]+Agridata[[#This Row],[Final_Profit_NGN]]))*100</f>
        <v>99.574494183643111</v>
      </c>
      <c r="Y791" s="13">
        <f>Agridata[[#This Row],[Final_Profit_NGN]]*Agridata[[#This Row],[Storage_Loss_%]]</f>
        <v>52601099.520000003</v>
      </c>
      <c r="Z791" s="13">
        <f>Agridata[[#This Row],[Final_Profit_NGN]] * (1-Agridata[[#This Row],[Storage_Loss_%]]/100)</f>
        <v>1514373.0048</v>
      </c>
      <c r="AA791" s="13">
        <f>Agridata[[#This Row],[Final_Profit_NGN]]+Agridata[[#This Row],[Input_Cost_NGN]]</f>
        <v>2070712</v>
      </c>
    </row>
    <row r="792" spans="1:27" x14ac:dyDescent="0.35">
      <c r="A792" t="s">
        <v>626</v>
      </c>
      <c r="B792" t="s">
        <v>1473</v>
      </c>
      <c r="C792" t="s">
        <v>1494</v>
      </c>
      <c r="D792">
        <v>2023</v>
      </c>
      <c r="E792" t="s">
        <v>1501</v>
      </c>
      <c r="F792" t="s">
        <v>1503</v>
      </c>
      <c r="G792">
        <v>1.37</v>
      </c>
      <c r="H792">
        <v>12042</v>
      </c>
      <c r="I792">
        <v>10291</v>
      </c>
      <c r="J792">
        <v>2.8</v>
      </c>
      <c r="K792" t="s">
        <v>1511</v>
      </c>
      <c r="L792">
        <v>1.31</v>
      </c>
      <c r="M792" t="s">
        <v>1517</v>
      </c>
      <c r="N792" s="13">
        <v>410</v>
      </c>
      <c r="O792">
        <v>3</v>
      </c>
      <c r="P792" s="11">
        <f>Agridata[[#This Row],[Storage_Loss_%]]/100</f>
        <v>0.1454</v>
      </c>
      <c r="Q792" s="7">
        <v>14.54</v>
      </c>
      <c r="R792" s="13">
        <v>19457</v>
      </c>
      <c r="S792">
        <v>245</v>
      </c>
      <c r="T792" t="s">
        <v>1520</v>
      </c>
      <c r="U792" t="s">
        <v>1522</v>
      </c>
      <c r="V792" s="13">
        <v>2476216</v>
      </c>
      <c r="W792" s="7">
        <f>(Agridata[[#This Row],[Profit_After_Storage_Loss]]/Agridata[[#This Row],[Total_Revenue]])*100</f>
        <v>84.793728729685341</v>
      </c>
      <c r="X792">
        <f>(1-Agridata[[#This Row],[Transport_Cost_NGN]]/(Agridata[[#This Row],[Input_Cost_NGN]]+Agridata[[#This Row],[Final_Profit_NGN]]))*100</f>
        <v>99.983571565665855</v>
      </c>
      <c r="Y792" s="13">
        <f>Agridata[[#This Row],[Final_Profit_NGN]]*Agridata[[#This Row],[Storage_Loss_%]]</f>
        <v>36004180.640000001</v>
      </c>
      <c r="Z792" s="13">
        <f>Agridata[[#This Row],[Final_Profit_NGN]] * (1-Agridata[[#This Row],[Storage_Loss_%]]/100)</f>
        <v>2116174.1935999999</v>
      </c>
      <c r="AA792" s="13">
        <f>Agridata[[#This Row],[Final_Profit_NGN]]+Agridata[[#This Row],[Input_Cost_NGN]]</f>
        <v>2495673</v>
      </c>
    </row>
    <row r="793" spans="1:27" x14ac:dyDescent="0.35">
      <c r="A793" t="s">
        <v>328</v>
      </c>
      <c r="B793" t="s">
        <v>1471</v>
      </c>
      <c r="C793" t="s">
        <v>1477</v>
      </c>
      <c r="D793">
        <v>2022</v>
      </c>
      <c r="E793" t="s">
        <v>1501</v>
      </c>
      <c r="F793" t="s">
        <v>1504</v>
      </c>
      <c r="G793">
        <v>0.69</v>
      </c>
      <c r="H793">
        <v>3729</v>
      </c>
      <c r="I793">
        <v>2756</v>
      </c>
      <c r="J793">
        <v>69.400000000000006</v>
      </c>
      <c r="K793" t="s">
        <v>1512</v>
      </c>
      <c r="L793">
        <v>3.26</v>
      </c>
      <c r="M793" t="s">
        <v>1516</v>
      </c>
      <c r="N793" s="13">
        <v>14937</v>
      </c>
      <c r="O793">
        <v>7</v>
      </c>
      <c r="P793" s="11">
        <f>Agridata[[#This Row],[Storage_Loss_%]]/100</f>
        <v>0.26069999999999999</v>
      </c>
      <c r="Q793" s="7">
        <v>26.07</v>
      </c>
      <c r="R793" s="13">
        <v>15770</v>
      </c>
      <c r="S793">
        <v>284</v>
      </c>
      <c r="T793" t="s">
        <v>1520</v>
      </c>
      <c r="U793" t="s">
        <v>1522</v>
      </c>
      <c r="V793" s="13">
        <v>744170</v>
      </c>
      <c r="W793" s="7">
        <f>(Agridata[[#This Row],[Profit_After_Storage_Loss]]/Agridata[[#This Row],[Total_Revenue]])*100</f>
        <v>72.395831381424856</v>
      </c>
      <c r="X793">
        <f>(1-Agridata[[#This Row],[Transport_Cost_NGN]]/(Agridata[[#This Row],[Input_Cost_NGN]]+Agridata[[#This Row],[Final_Profit_NGN]]))*100</f>
        <v>98.03445008816486</v>
      </c>
      <c r="Y793" s="13">
        <f>Agridata[[#This Row],[Final_Profit_NGN]]*Agridata[[#This Row],[Storage_Loss_%]]</f>
        <v>19400511.899999999</v>
      </c>
      <c r="Z793" s="13">
        <f>Agridata[[#This Row],[Final_Profit_NGN]] * (1-Agridata[[#This Row],[Storage_Loss_%]]/100)</f>
        <v>550164.88100000005</v>
      </c>
      <c r="AA793" s="13">
        <f>Agridata[[#This Row],[Final_Profit_NGN]]+Agridata[[#This Row],[Input_Cost_NGN]]</f>
        <v>759940</v>
      </c>
    </row>
    <row r="794" spans="1:27" x14ac:dyDescent="0.35">
      <c r="A794" t="s">
        <v>627</v>
      </c>
      <c r="B794" t="s">
        <v>1469</v>
      </c>
      <c r="C794" t="s">
        <v>1484</v>
      </c>
      <c r="D794">
        <v>2025</v>
      </c>
      <c r="E794" t="s">
        <v>1501</v>
      </c>
      <c r="F794" t="s">
        <v>1510</v>
      </c>
      <c r="G794">
        <v>11.32</v>
      </c>
      <c r="H794">
        <v>269709</v>
      </c>
      <c r="I794">
        <v>183833</v>
      </c>
      <c r="J794">
        <v>4.0999999999999996</v>
      </c>
      <c r="K794" t="s">
        <v>1513</v>
      </c>
      <c r="L794">
        <v>0.43</v>
      </c>
      <c r="M794" t="s">
        <v>1516</v>
      </c>
      <c r="N794" s="13">
        <v>200</v>
      </c>
      <c r="O794">
        <v>4</v>
      </c>
      <c r="P794" s="11">
        <f>Agridata[[#This Row],[Storage_Loss_%]]/100</f>
        <v>0.31840000000000002</v>
      </c>
      <c r="Q794" s="7">
        <v>31.84</v>
      </c>
      <c r="R794" s="13">
        <v>214854</v>
      </c>
      <c r="S794">
        <v>398</v>
      </c>
      <c r="T794" t="s">
        <v>1520</v>
      </c>
      <c r="U794" t="s">
        <v>1522</v>
      </c>
      <c r="V794" s="13">
        <v>72218825</v>
      </c>
      <c r="W794" s="7">
        <f>(Agridata[[#This Row],[Profit_After_Storage_Loss]]/Agridata[[#This Row],[Total_Revenue]])*100</f>
        <v>67.957822658711009</v>
      </c>
      <c r="X794">
        <f>(1-Agridata[[#This Row],[Transport_Cost_NGN]]/(Agridata[[#This Row],[Input_Cost_NGN]]+Agridata[[#This Row],[Final_Profit_NGN]]))*100</f>
        <v>99.99972388534897</v>
      </c>
      <c r="Y794" s="13">
        <f>Agridata[[#This Row],[Final_Profit_NGN]]*Agridata[[#This Row],[Storage_Loss_%]]</f>
        <v>2299447388</v>
      </c>
      <c r="Z794" s="13">
        <f>Agridata[[#This Row],[Final_Profit_NGN]] * (1-Agridata[[#This Row],[Storage_Loss_%]]/100)</f>
        <v>49224351.119999997</v>
      </c>
      <c r="AA794" s="13">
        <f>Agridata[[#This Row],[Final_Profit_NGN]]+Agridata[[#This Row],[Input_Cost_NGN]]</f>
        <v>72433679</v>
      </c>
    </row>
    <row r="795" spans="1:27" x14ac:dyDescent="0.35">
      <c r="A795" t="s">
        <v>628</v>
      </c>
      <c r="B795" t="s">
        <v>1469</v>
      </c>
      <c r="C795" t="s">
        <v>1484</v>
      </c>
      <c r="D795">
        <v>2024</v>
      </c>
      <c r="E795" t="s">
        <v>1502</v>
      </c>
      <c r="F795" t="s">
        <v>1509</v>
      </c>
      <c r="G795">
        <v>1.92</v>
      </c>
      <c r="H795">
        <v>19894</v>
      </c>
      <c r="I795">
        <v>15624</v>
      </c>
      <c r="J795">
        <v>42.4</v>
      </c>
      <c r="K795" t="s">
        <v>1512</v>
      </c>
      <c r="L795">
        <v>1.55</v>
      </c>
      <c r="M795" t="s">
        <v>1516</v>
      </c>
      <c r="N795" s="13">
        <v>9757</v>
      </c>
      <c r="O795">
        <v>5</v>
      </c>
      <c r="P795" s="11">
        <f>Agridata[[#This Row],[Storage_Loss_%]]/100</f>
        <v>0.21460000000000001</v>
      </c>
      <c r="Q795" s="7">
        <v>21.46</v>
      </c>
      <c r="R795" s="13">
        <v>66896</v>
      </c>
      <c r="S795">
        <v>293</v>
      </c>
      <c r="T795" t="s">
        <v>1520</v>
      </c>
      <c r="U795" t="s">
        <v>1523</v>
      </c>
      <c r="V795" s="13">
        <v>4455401</v>
      </c>
      <c r="W795" s="7">
        <f>(Agridata[[#This Row],[Profit_After_Storage_Loss]]/Agridata[[#This Row],[Total_Revenue]])*100</f>
        <v>77.378198411117182</v>
      </c>
      <c r="X795">
        <f>(1-Agridata[[#This Row],[Transport_Cost_NGN]]/(Agridata[[#This Row],[Input_Cost_NGN]]+Agridata[[#This Row],[Final_Profit_NGN]]))*100</f>
        <v>99.784246810857397</v>
      </c>
      <c r="Y795" s="13">
        <f>Agridata[[#This Row],[Final_Profit_NGN]]*Agridata[[#This Row],[Storage_Loss_%]]</f>
        <v>95612905.460000008</v>
      </c>
      <c r="Z795" s="13">
        <f>Agridata[[#This Row],[Final_Profit_NGN]] * (1-Agridata[[#This Row],[Storage_Loss_%]]/100)</f>
        <v>3499271.9454000001</v>
      </c>
      <c r="AA795" s="13">
        <f>Agridata[[#This Row],[Final_Profit_NGN]]+Agridata[[#This Row],[Input_Cost_NGN]]</f>
        <v>4522297</v>
      </c>
    </row>
    <row r="796" spans="1:27" x14ac:dyDescent="0.35">
      <c r="A796" t="s">
        <v>629</v>
      </c>
      <c r="B796" t="s">
        <v>1473</v>
      </c>
      <c r="C796" t="s">
        <v>1494</v>
      </c>
      <c r="D796">
        <v>2022</v>
      </c>
      <c r="E796" t="s">
        <v>1502</v>
      </c>
      <c r="F796" t="s">
        <v>1505</v>
      </c>
      <c r="G796">
        <v>2.11</v>
      </c>
      <c r="H796">
        <v>13075</v>
      </c>
      <c r="I796">
        <v>10274</v>
      </c>
      <c r="J796">
        <v>29.2</v>
      </c>
      <c r="K796" t="s">
        <v>1512</v>
      </c>
      <c r="L796">
        <v>1.78</v>
      </c>
      <c r="M796" t="s">
        <v>1516</v>
      </c>
      <c r="N796" s="13">
        <v>6489</v>
      </c>
      <c r="O796">
        <v>14</v>
      </c>
      <c r="P796" s="11">
        <f>Agridata[[#This Row],[Storage_Loss_%]]/100</f>
        <v>0.21420000000000003</v>
      </c>
      <c r="Q796" s="7">
        <v>21.42</v>
      </c>
      <c r="R796" s="13">
        <v>21115</v>
      </c>
      <c r="S796">
        <v>95</v>
      </c>
      <c r="T796" t="s">
        <v>1520</v>
      </c>
      <c r="U796" t="s">
        <v>1523</v>
      </c>
      <c r="V796" s="13">
        <v>938666</v>
      </c>
      <c r="W796" s="7">
        <f>(Agridata[[#This Row],[Profit_After_Storage_Loss]]/Agridata[[#This Row],[Total_Revenue]])*100</f>
        <v>76.851254900857583</v>
      </c>
      <c r="X796">
        <f>(1-Agridata[[#This Row],[Transport_Cost_NGN]]/(Agridata[[#This Row],[Input_Cost_NGN]]+Agridata[[#This Row],[Final_Profit_NGN]]))*100</f>
        <v>99.323908266573312</v>
      </c>
      <c r="Y796" s="13">
        <f>Agridata[[#This Row],[Final_Profit_NGN]]*Agridata[[#This Row],[Storage_Loss_%]]</f>
        <v>20106225.720000003</v>
      </c>
      <c r="Z796" s="13">
        <f>Agridata[[#This Row],[Final_Profit_NGN]] * (1-Agridata[[#This Row],[Storage_Loss_%]]/100)</f>
        <v>737603.74279999989</v>
      </c>
      <c r="AA796" s="13">
        <f>Agridata[[#This Row],[Final_Profit_NGN]]+Agridata[[#This Row],[Input_Cost_NGN]]</f>
        <v>959781</v>
      </c>
    </row>
    <row r="797" spans="1:27" x14ac:dyDescent="0.35">
      <c r="A797" t="s">
        <v>559</v>
      </c>
      <c r="B797" t="s">
        <v>1469</v>
      </c>
      <c r="C797" t="s">
        <v>1474</v>
      </c>
      <c r="D797">
        <v>2025</v>
      </c>
      <c r="E797" t="s">
        <v>1502</v>
      </c>
      <c r="F797" t="s">
        <v>1507</v>
      </c>
      <c r="G797">
        <v>0.24</v>
      </c>
      <c r="H797">
        <v>339</v>
      </c>
      <c r="I797">
        <v>282</v>
      </c>
      <c r="J797">
        <v>12.2</v>
      </c>
      <c r="K797" t="s">
        <v>1512</v>
      </c>
      <c r="L797">
        <v>1.63</v>
      </c>
      <c r="M797" t="s">
        <v>1517</v>
      </c>
      <c r="N797" s="13">
        <v>2356</v>
      </c>
      <c r="O797">
        <v>7</v>
      </c>
      <c r="P797" s="11">
        <f>Agridata[[#This Row],[Storage_Loss_%]]/100</f>
        <v>0.16639999999999999</v>
      </c>
      <c r="Q797" s="7">
        <v>16.64</v>
      </c>
      <c r="R797" s="13">
        <v>5030</v>
      </c>
      <c r="S797">
        <v>206</v>
      </c>
      <c r="T797" t="s">
        <v>1520</v>
      </c>
      <c r="U797" t="s">
        <v>1523</v>
      </c>
      <c r="V797" s="13">
        <v>50126</v>
      </c>
      <c r="W797" s="7">
        <f>(Agridata[[#This Row],[Profit_After_Storage_Loss]]/Agridata[[#This Row],[Total_Revenue]])*100</f>
        <v>75.757911378635143</v>
      </c>
      <c r="X797">
        <f>(1-Agridata[[#This Row],[Transport_Cost_NGN]]/(Agridata[[#This Row],[Input_Cost_NGN]]+Agridata[[#This Row],[Final_Profit_NGN]]))*100</f>
        <v>95.728479222568723</v>
      </c>
      <c r="Y797" s="13">
        <f>Agridata[[#This Row],[Final_Profit_NGN]]*Agridata[[#This Row],[Storage_Loss_%]]</f>
        <v>834096.64000000001</v>
      </c>
      <c r="Z797" s="13">
        <f>Agridata[[#This Row],[Final_Profit_NGN]] * (1-Agridata[[#This Row],[Storage_Loss_%]]/100)</f>
        <v>41785.033600000002</v>
      </c>
      <c r="AA797" s="13">
        <f>Agridata[[#This Row],[Final_Profit_NGN]]+Agridata[[#This Row],[Input_Cost_NGN]]</f>
        <v>55156</v>
      </c>
    </row>
    <row r="798" spans="1:27" x14ac:dyDescent="0.35">
      <c r="A798" t="s">
        <v>630</v>
      </c>
      <c r="B798" t="s">
        <v>1470</v>
      </c>
      <c r="C798" t="s">
        <v>1495</v>
      </c>
      <c r="D798">
        <v>2021</v>
      </c>
      <c r="E798" t="s">
        <v>1502</v>
      </c>
      <c r="F798" t="s">
        <v>1506</v>
      </c>
      <c r="G798">
        <v>3.2</v>
      </c>
      <c r="H798">
        <v>5803</v>
      </c>
      <c r="I798">
        <v>4931</v>
      </c>
      <c r="J798">
        <v>31.3</v>
      </c>
      <c r="K798" t="s">
        <v>1511</v>
      </c>
      <c r="L798">
        <v>1.05</v>
      </c>
      <c r="M798" t="s">
        <v>1516</v>
      </c>
      <c r="N798" s="13">
        <v>5107</v>
      </c>
      <c r="O798">
        <v>7</v>
      </c>
      <c r="P798" s="11">
        <f>Agridata[[#This Row],[Storage_Loss_%]]/100</f>
        <v>0.1502</v>
      </c>
      <c r="Q798" s="7">
        <v>15.02</v>
      </c>
      <c r="R798" s="13">
        <v>71123</v>
      </c>
      <c r="S798">
        <v>325</v>
      </c>
      <c r="T798" t="s">
        <v>1520</v>
      </c>
      <c r="U798" t="s">
        <v>1523</v>
      </c>
      <c r="V798" s="13">
        <v>1510320</v>
      </c>
      <c r="W798" s="7">
        <f>(Agridata[[#This Row],[Profit_After_Storage_Loss]]/Agridata[[#This Row],[Total_Revenue]])*100</f>
        <v>81.158153407995101</v>
      </c>
      <c r="X798">
        <f>(1-Agridata[[#This Row],[Transport_Cost_NGN]]/(Agridata[[#This Row],[Input_Cost_NGN]]+Agridata[[#This Row],[Final_Profit_NGN]]))*100</f>
        <v>99.677067083669783</v>
      </c>
      <c r="Y798" s="13">
        <f>Agridata[[#This Row],[Final_Profit_NGN]]*Agridata[[#This Row],[Storage_Loss_%]]</f>
        <v>22685006.399999999</v>
      </c>
      <c r="Z798" s="13">
        <f>Agridata[[#This Row],[Final_Profit_NGN]] * (1-Agridata[[#This Row],[Storage_Loss_%]]/100)</f>
        <v>1283469.936</v>
      </c>
      <c r="AA798" s="13">
        <f>Agridata[[#This Row],[Final_Profit_NGN]]+Agridata[[#This Row],[Input_Cost_NGN]]</f>
        <v>1581443</v>
      </c>
    </row>
    <row r="799" spans="1:27" x14ac:dyDescent="0.35">
      <c r="A799" t="s">
        <v>631</v>
      </c>
      <c r="B799" t="s">
        <v>1470</v>
      </c>
      <c r="C799" t="s">
        <v>1475</v>
      </c>
      <c r="D799">
        <v>2022</v>
      </c>
      <c r="E799" t="s">
        <v>1501</v>
      </c>
      <c r="F799" t="s">
        <v>1509</v>
      </c>
      <c r="G799">
        <v>3.83</v>
      </c>
      <c r="H799">
        <v>39869</v>
      </c>
      <c r="I799">
        <v>31285</v>
      </c>
      <c r="J799">
        <v>6.4</v>
      </c>
      <c r="K799" t="s">
        <v>1513</v>
      </c>
      <c r="L799">
        <v>1.42</v>
      </c>
      <c r="M799" t="s">
        <v>1517</v>
      </c>
      <c r="N799" s="13">
        <v>302</v>
      </c>
      <c r="O799">
        <v>4</v>
      </c>
      <c r="P799" s="11">
        <f>Agridata[[#This Row],[Storage_Loss_%]]/100</f>
        <v>0.21530000000000002</v>
      </c>
      <c r="Q799" s="7">
        <v>21.53</v>
      </c>
      <c r="R799" s="13">
        <v>73320</v>
      </c>
      <c r="S799">
        <v>278</v>
      </c>
      <c r="T799" t="s">
        <v>1520</v>
      </c>
      <c r="U799" t="s">
        <v>1522</v>
      </c>
      <c r="V799" s="13">
        <v>8536636</v>
      </c>
      <c r="W799" s="7">
        <f>(Agridata[[#This Row],[Profit_After_Storage_Loss]]/Agridata[[#This Row],[Total_Revenue]])*100</f>
        <v>77.801771219272197</v>
      </c>
      <c r="X799">
        <f>(1-Agridata[[#This Row],[Transport_Cost_NGN]]/(Agridata[[#This Row],[Input_Cost_NGN]]+Agridata[[#This Row],[Final_Profit_NGN]]))*100</f>
        <v>99.99649243271395</v>
      </c>
      <c r="Y799" s="13">
        <f>Agridata[[#This Row],[Final_Profit_NGN]]*Agridata[[#This Row],[Storage_Loss_%]]</f>
        <v>183793773.08000001</v>
      </c>
      <c r="Z799" s="13">
        <f>Agridata[[#This Row],[Final_Profit_NGN]] * (1-Agridata[[#This Row],[Storage_Loss_%]]/100)</f>
        <v>6698698.2692</v>
      </c>
      <c r="AA799" s="13">
        <f>Agridata[[#This Row],[Final_Profit_NGN]]+Agridata[[#This Row],[Input_Cost_NGN]]</f>
        <v>8609956</v>
      </c>
    </row>
    <row r="800" spans="1:27" x14ac:dyDescent="0.35">
      <c r="A800" t="s">
        <v>632</v>
      </c>
      <c r="B800" t="s">
        <v>1473</v>
      </c>
      <c r="C800" t="s">
        <v>1484</v>
      </c>
      <c r="D800">
        <v>2025</v>
      </c>
      <c r="E800" t="s">
        <v>1501</v>
      </c>
      <c r="F800" t="s">
        <v>1504</v>
      </c>
      <c r="G800">
        <v>4.62</v>
      </c>
      <c r="H800">
        <v>52899</v>
      </c>
      <c r="I800">
        <v>41737</v>
      </c>
      <c r="J800">
        <v>5.6</v>
      </c>
      <c r="K800" t="s">
        <v>1513</v>
      </c>
      <c r="L800">
        <v>0.9</v>
      </c>
      <c r="M800" t="s">
        <v>1516</v>
      </c>
      <c r="N800" s="13">
        <v>208</v>
      </c>
      <c r="O800">
        <v>1</v>
      </c>
      <c r="P800" s="11">
        <f>Agridata[[#This Row],[Storage_Loss_%]]/100</f>
        <v>0.21100000000000002</v>
      </c>
      <c r="Q800" s="7">
        <v>21.1</v>
      </c>
      <c r="R800" s="13">
        <v>94781</v>
      </c>
      <c r="S800">
        <v>284</v>
      </c>
      <c r="T800" t="s">
        <v>1521</v>
      </c>
      <c r="U800" t="s">
        <v>1523</v>
      </c>
      <c r="V800" s="13">
        <v>11639786</v>
      </c>
      <c r="W800" s="7">
        <f>(Agridata[[#This Row],[Profit_After_Storage_Loss]]/Agridata[[#This Row],[Total_Revenue]])*100</f>
        <v>78.262718632907365</v>
      </c>
      <c r="X800">
        <f>(1-Agridata[[#This Row],[Transport_Cost_NGN]]/(Agridata[[#This Row],[Input_Cost_NGN]]+Agridata[[#This Row],[Final_Profit_NGN]]))*100</f>
        <v>99.998227459095844</v>
      </c>
      <c r="Y800" s="13">
        <f>Agridata[[#This Row],[Final_Profit_NGN]]*Agridata[[#This Row],[Storage_Loss_%]]</f>
        <v>245599484.60000002</v>
      </c>
      <c r="Z800" s="13">
        <f>Agridata[[#This Row],[Final_Profit_NGN]] * (1-Agridata[[#This Row],[Storage_Loss_%]]/100)</f>
        <v>9183791.1539999992</v>
      </c>
      <c r="AA800" s="13">
        <f>Agridata[[#This Row],[Final_Profit_NGN]]+Agridata[[#This Row],[Input_Cost_NGN]]</f>
        <v>11734567</v>
      </c>
    </row>
    <row r="801" spans="1:27" x14ac:dyDescent="0.35">
      <c r="A801" t="s">
        <v>633</v>
      </c>
      <c r="B801" t="s">
        <v>1469</v>
      </c>
      <c r="C801" t="s">
        <v>1498</v>
      </c>
      <c r="D801">
        <v>2022</v>
      </c>
      <c r="E801" t="s">
        <v>1501</v>
      </c>
      <c r="F801" t="s">
        <v>1505</v>
      </c>
      <c r="G801">
        <v>4.16</v>
      </c>
      <c r="H801">
        <v>61195</v>
      </c>
      <c r="I801">
        <v>54163</v>
      </c>
      <c r="J801">
        <v>43.1</v>
      </c>
      <c r="K801" t="s">
        <v>1511</v>
      </c>
      <c r="L801">
        <v>1.83</v>
      </c>
      <c r="M801" t="s">
        <v>1516</v>
      </c>
      <c r="N801" s="13">
        <v>4758</v>
      </c>
      <c r="O801">
        <v>7</v>
      </c>
      <c r="P801" s="11">
        <f>Agridata[[#This Row],[Storage_Loss_%]]/100</f>
        <v>0.1149</v>
      </c>
      <c r="Q801" s="7">
        <v>11.49</v>
      </c>
      <c r="R801" s="13">
        <v>25421</v>
      </c>
      <c r="S801">
        <v>85</v>
      </c>
      <c r="T801" t="s">
        <v>1519</v>
      </c>
      <c r="U801" t="s">
        <v>1523</v>
      </c>
      <c r="V801" s="13">
        <v>4527638</v>
      </c>
      <c r="W801" s="7">
        <f>(Agridata[[#This Row],[Profit_After_Storage_Loss]]/Agridata[[#This Row],[Total_Revenue]])*100</f>
        <v>88.015823950447384</v>
      </c>
      <c r="X801">
        <f>(1-Agridata[[#This Row],[Transport_Cost_NGN]]/(Agridata[[#This Row],[Input_Cost_NGN]]+Agridata[[#This Row],[Final_Profit_NGN]]))*100</f>
        <v>99.895498828370108</v>
      </c>
      <c r="Y801" s="13">
        <f>Agridata[[#This Row],[Final_Profit_NGN]]*Agridata[[#This Row],[Storage_Loss_%]]</f>
        <v>52022560.619999997</v>
      </c>
      <c r="Z801" s="13">
        <f>Agridata[[#This Row],[Final_Profit_NGN]] * (1-Agridata[[#This Row],[Storage_Loss_%]]/100)</f>
        <v>4007412.3938000002</v>
      </c>
      <c r="AA801" s="13">
        <f>Agridata[[#This Row],[Final_Profit_NGN]]+Agridata[[#This Row],[Input_Cost_NGN]]</f>
        <v>4553059</v>
      </c>
    </row>
    <row r="802" spans="1:27" x14ac:dyDescent="0.35">
      <c r="A802" t="s">
        <v>634</v>
      </c>
      <c r="B802" t="s">
        <v>1473</v>
      </c>
      <c r="C802" t="s">
        <v>1484</v>
      </c>
      <c r="D802">
        <v>2022</v>
      </c>
      <c r="E802" t="s">
        <v>1502</v>
      </c>
      <c r="F802" t="s">
        <v>1504</v>
      </c>
      <c r="G802">
        <v>0.8</v>
      </c>
      <c r="H802">
        <v>6688</v>
      </c>
      <c r="I802">
        <v>5224</v>
      </c>
      <c r="J802">
        <v>27.5</v>
      </c>
      <c r="K802" t="s">
        <v>1515</v>
      </c>
      <c r="L802">
        <v>0.71</v>
      </c>
      <c r="M802" t="s">
        <v>1516</v>
      </c>
      <c r="N802" s="13">
        <v>5872</v>
      </c>
      <c r="O802">
        <v>3</v>
      </c>
      <c r="P802" s="11">
        <f>Agridata[[#This Row],[Storage_Loss_%]]/100</f>
        <v>0.21879999999999999</v>
      </c>
      <c r="Q802" s="7">
        <v>21.88</v>
      </c>
      <c r="R802" s="13">
        <v>15001</v>
      </c>
      <c r="S802">
        <v>291</v>
      </c>
      <c r="T802" t="s">
        <v>1521</v>
      </c>
      <c r="U802" t="s">
        <v>1523</v>
      </c>
      <c r="V802" s="13">
        <v>1484110</v>
      </c>
      <c r="W802" s="7">
        <f>(Agridata[[#This Row],[Profit_After_Storage_Loss]]/Agridata[[#This Row],[Total_Revenue]])*100</f>
        <v>77.338284623353445</v>
      </c>
      <c r="X802">
        <f>(1-Agridata[[#This Row],[Transport_Cost_NGN]]/(Agridata[[#This Row],[Input_Cost_NGN]]+Agridata[[#This Row],[Final_Profit_NGN]]))*100</f>
        <v>99.608301186503198</v>
      </c>
      <c r="Y802" s="13">
        <f>Agridata[[#This Row],[Final_Profit_NGN]]*Agridata[[#This Row],[Storage_Loss_%]]</f>
        <v>32472326.799999997</v>
      </c>
      <c r="Z802" s="13">
        <f>Agridata[[#This Row],[Final_Profit_NGN]] * (1-Agridata[[#This Row],[Storage_Loss_%]]/100)</f>
        <v>1159386.7320000001</v>
      </c>
      <c r="AA802" s="13">
        <f>Agridata[[#This Row],[Final_Profit_NGN]]+Agridata[[#This Row],[Input_Cost_NGN]]</f>
        <v>1499111</v>
      </c>
    </row>
    <row r="803" spans="1:27" x14ac:dyDescent="0.35">
      <c r="A803" t="s">
        <v>114</v>
      </c>
      <c r="B803" t="s">
        <v>1471</v>
      </c>
      <c r="C803" t="s">
        <v>1483</v>
      </c>
      <c r="D803">
        <v>2022</v>
      </c>
      <c r="E803" t="s">
        <v>1501</v>
      </c>
      <c r="F803" t="s">
        <v>1506</v>
      </c>
      <c r="G803">
        <v>1.47</v>
      </c>
      <c r="H803">
        <v>4198</v>
      </c>
      <c r="I803">
        <v>3635</v>
      </c>
      <c r="J803">
        <v>1</v>
      </c>
      <c r="K803" t="s">
        <v>1511</v>
      </c>
      <c r="L803">
        <v>1.38</v>
      </c>
      <c r="M803" t="s">
        <v>1516</v>
      </c>
      <c r="N803" s="13">
        <v>200</v>
      </c>
      <c r="O803">
        <v>7</v>
      </c>
      <c r="P803" s="11">
        <f>Agridata[[#This Row],[Storage_Loss_%]]/100</f>
        <v>0.13390000000000002</v>
      </c>
      <c r="Q803" s="7">
        <v>13.39</v>
      </c>
      <c r="R803" s="13">
        <v>35407</v>
      </c>
      <c r="S803">
        <v>317</v>
      </c>
      <c r="T803" t="s">
        <v>1519</v>
      </c>
      <c r="U803" t="s">
        <v>1522</v>
      </c>
      <c r="V803" s="13">
        <v>1105166</v>
      </c>
      <c r="W803" s="7">
        <f>(Agridata[[#This Row],[Profit_After_Storage_Loss]]/Agridata[[#This Row],[Total_Revenue]])*100</f>
        <v>83.921351162968094</v>
      </c>
      <c r="X803">
        <f>(1-Agridata[[#This Row],[Transport_Cost_NGN]]/(Agridata[[#This Row],[Input_Cost_NGN]]+Agridata[[#This Row],[Final_Profit_NGN]]))*100</f>
        <v>99.982464954018724</v>
      </c>
      <c r="Y803" s="13">
        <f>Agridata[[#This Row],[Final_Profit_NGN]]*Agridata[[#This Row],[Storage_Loss_%]]</f>
        <v>14798172.74</v>
      </c>
      <c r="Z803" s="13">
        <f>Agridata[[#This Row],[Final_Profit_NGN]] * (1-Agridata[[#This Row],[Storage_Loss_%]]/100)</f>
        <v>957184.27260000003</v>
      </c>
      <c r="AA803" s="13">
        <f>Agridata[[#This Row],[Final_Profit_NGN]]+Agridata[[#This Row],[Input_Cost_NGN]]</f>
        <v>1140573</v>
      </c>
    </row>
    <row r="804" spans="1:27" x14ac:dyDescent="0.35">
      <c r="A804" t="s">
        <v>471</v>
      </c>
      <c r="B804" t="s">
        <v>1470</v>
      </c>
      <c r="C804" t="s">
        <v>1476</v>
      </c>
      <c r="D804">
        <v>2023</v>
      </c>
      <c r="E804" t="s">
        <v>1502</v>
      </c>
      <c r="F804" t="s">
        <v>1508</v>
      </c>
      <c r="G804">
        <v>0.89</v>
      </c>
      <c r="H804">
        <v>1181</v>
      </c>
      <c r="I804">
        <v>915</v>
      </c>
      <c r="J804">
        <v>50.1</v>
      </c>
      <c r="K804" t="s">
        <v>1512</v>
      </c>
      <c r="L804">
        <v>2.5099999999999998</v>
      </c>
      <c r="M804" t="s">
        <v>1518</v>
      </c>
      <c r="N804" s="13">
        <v>11711</v>
      </c>
      <c r="O804">
        <v>14</v>
      </c>
      <c r="P804" s="11">
        <f>Agridata[[#This Row],[Storage_Loss_%]]/100</f>
        <v>0.22469999999999998</v>
      </c>
      <c r="Q804" s="7">
        <v>22.47</v>
      </c>
      <c r="R804" s="13">
        <v>7290</v>
      </c>
      <c r="S804">
        <v>248</v>
      </c>
      <c r="T804" t="s">
        <v>1520</v>
      </c>
      <c r="U804" t="s">
        <v>1522</v>
      </c>
      <c r="V804" s="13">
        <v>205650</v>
      </c>
      <c r="W804" s="7">
        <f>(Agridata[[#This Row],[Profit_After_Storage_Loss]]/Agridata[[#This Row],[Total_Revenue]])*100</f>
        <v>74.875760777683851</v>
      </c>
      <c r="X804">
        <f>(1-Agridata[[#This Row],[Transport_Cost_NGN]]/(Agridata[[#This Row],[Input_Cost_NGN]]+Agridata[[#This Row],[Final_Profit_NGN]]))*100</f>
        <v>94.500328731097966</v>
      </c>
      <c r="Y804" s="13">
        <f>Agridata[[#This Row],[Final_Profit_NGN]]*Agridata[[#This Row],[Storage_Loss_%]]</f>
        <v>4620955.5</v>
      </c>
      <c r="Z804" s="13">
        <f>Agridata[[#This Row],[Final_Profit_NGN]] * (1-Agridata[[#This Row],[Storage_Loss_%]]/100)</f>
        <v>159440.44500000001</v>
      </c>
      <c r="AA804" s="13">
        <f>Agridata[[#This Row],[Final_Profit_NGN]]+Agridata[[#This Row],[Input_Cost_NGN]]</f>
        <v>212940</v>
      </c>
    </row>
    <row r="805" spans="1:27" x14ac:dyDescent="0.35">
      <c r="A805" t="s">
        <v>372</v>
      </c>
      <c r="B805" t="s">
        <v>1470</v>
      </c>
      <c r="C805" t="s">
        <v>1476</v>
      </c>
      <c r="D805">
        <v>2023</v>
      </c>
      <c r="E805" t="s">
        <v>1502</v>
      </c>
      <c r="F805" t="s">
        <v>1505</v>
      </c>
      <c r="G805">
        <v>1.03</v>
      </c>
      <c r="H805">
        <v>9796</v>
      </c>
      <c r="I805">
        <v>5693</v>
      </c>
      <c r="J805">
        <v>39.5</v>
      </c>
      <c r="K805" t="s">
        <v>1515</v>
      </c>
      <c r="L805">
        <v>1.08</v>
      </c>
      <c r="M805" t="s">
        <v>1516</v>
      </c>
      <c r="N805" s="13">
        <v>7471</v>
      </c>
      <c r="O805">
        <v>30</v>
      </c>
      <c r="P805" s="11">
        <f>Agridata[[#This Row],[Storage_Loss_%]]/100</f>
        <v>0.41880000000000001</v>
      </c>
      <c r="Q805" s="7">
        <v>41.88</v>
      </c>
      <c r="R805" s="13">
        <v>12014</v>
      </c>
      <c r="S805">
        <v>121</v>
      </c>
      <c r="T805" t="s">
        <v>1520</v>
      </c>
      <c r="U805" t="s">
        <v>1522</v>
      </c>
      <c r="V805" s="13">
        <v>662480</v>
      </c>
      <c r="W805" s="7">
        <f>(Agridata[[#This Row],[Profit_After_Storage_Loss]]/Agridata[[#This Row],[Total_Revenue]])*100</f>
        <v>57.084774067671461</v>
      </c>
      <c r="X805">
        <f>(1-Agridata[[#This Row],[Transport_Cost_NGN]]/(Agridata[[#This Row],[Input_Cost_NGN]]+Agridata[[#This Row],[Final_Profit_NGN]]))*100</f>
        <v>98.892354861570311</v>
      </c>
      <c r="Y805" s="13">
        <f>Agridata[[#This Row],[Final_Profit_NGN]]*Agridata[[#This Row],[Storage_Loss_%]]</f>
        <v>27744662.400000002</v>
      </c>
      <c r="Z805" s="13">
        <f>Agridata[[#This Row],[Final_Profit_NGN]] * (1-Agridata[[#This Row],[Storage_Loss_%]]/100)</f>
        <v>385033.37599999993</v>
      </c>
      <c r="AA805" s="13">
        <f>Agridata[[#This Row],[Final_Profit_NGN]]+Agridata[[#This Row],[Input_Cost_NGN]]</f>
        <v>674494</v>
      </c>
    </row>
    <row r="806" spans="1:27" x14ac:dyDescent="0.35">
      <c r="A806" t="s">
        <v>635</v>
      </c>
      <c r="B806" t="s">
        <v>1469</v>
      </c>
      <c r="C806" t="s">
        <v>1474</v>
      </c>
      <c r="D806">
        <v>2021</v>
      </c>
      <c r="E806" t="s">
        <v>1501</v>
      </c>
      <c r="F806" t="s">
        <v>1510</v>
      </c>
      <c r="G806">
        <v>2.69</v>
      </c>
      <c r="H806">
        <v>75521</v>
      </c>
      <c r="I806">
        <v>52653</v>
      </c>
      <c r="J806">
        <v>20.5</v>
      </c>
      <c r="K806" t="s">
        <v>1511</v>
      </c>
      <c r="L806">
        <v>1.01</v>
      </c>
      <c r="M806" t="s">
        <v>1518</v>
      </c>
      <c r="N806" s="13">
        <v>2351</v>
      </c>
      <c r="O806">
        <v>4</v>
      </c>
      <c r="P806" s="11">
        <f>Agridata[[#This Row],[Storage_Loss_%]]/100</f>
        <v>0.30280000000000001</v>
      </c>
      <c r="Q806" s="7">
        <v>30.28</v>
      </c>
      <c r="R806" s="13">
        <v>87100</v>
      </c>
      <c r="S806">
        <v>279</v>
      </c>
      <c r="T806" t="s">
        <v>1520</v>
      </c>
      <c r="U806" t="s">
        <v>1522</v>
      </c>
      <c r="V806" s="13">
        <v>14453835</v>
      </c>
      <c r="W806" s="7">
        <f>(Agridata[[#This Row],[Profit_After_Storage_Loss]]/Agridata[[#This Row],[Total_Revenue]])*100</f>
        <v>69.302378162064542</v>
      </c>
      <c r="X806">
        <f>(1-Agridata[[#This Row],[Transport_Cost_NGN]]/(Agridata[[#This Row],[Input_Cost_NGN]]+Agridata[[#This Row],[Final_Profit_NGN]]))*100</f>
        <v>99.983831851253029</v>
      </c>
      <c r="Y806" s="13">
        <f>Agridata[[#This Row],[Final_Profit_NGN]]*Agridata[[#This Row],[Storage_Loss_%]]</f>
        <v>437662123.80000001</v>
      </c>
      <c r="Z806" s="13">
        <f>Agridata[[#This Row],[Final_Profit_NGN]] * (1-Agridata[[#This Row],[Storage_Loss_%]]/100)</f>
        <v>10077213.762</v>
      </c>
      <c r="AA806" s="13">
        <f>Agridata[[#This Row],[Final_Profit_NGN]]+Agridata[[#This Row],[Input_Cost_NGN]]</f>
        <v>14540935</v>
      </c>
    </row>
    <row r="807" spans="1:27" x14ac:dyDescent="0.35">
      <c r="A807" t="s">
        <v>636</v>
      </c>
      <c r="B807" t="s">
        <v>1473</v>
      </c>
      <c r="C807" t="s">
        <v>1493</v>
      </c>
      <c r="D807">
        <v>2024</v>
      </c>
      <c r="E807" t="s">
        <v>1501</v>
      </c>
      <c r="F807" t="s">
        <v>1506</v>
      </c>
      <c r="G807">
        <v>0.96</v>
      </c>
      <c r="H807">
        <v>1846</v>
      </c>
      <c r="I807">
        <v>1127</v>
      </c>
      <c r="J807">
        <v>54.7</v>
      </c>
      <c r="K807" t="s">
        <v>1512</v>
      </c>
      <c r="L807">
        <v>1.78</v>
      </c>
      <c r="M807" t="s">
        <v>1516</v>
      </c>
      <c r="N807" s="13">
        <v>14198</v>
      </c>
      <c r="O807">
        <v>30</v>
      </c>
      <c r="P807" s="11">
        <f>Agridata[[#This Row],[Storage_Loss_%]]/100</f>
        <v>0.38900000000000001</v>
      </c>
      <c r="Q807" s="7">
        <v>38.9</v>
      </c>
      <c r="R807" s="13">
        <v>14153</v>
      </c>
      <c r="S807">
        <v>383</v>
      </c>
      <c r="T807" t="s">
        <v>1520</v>
      </c>
      <c r="U807" t="s">
        <v>1523</v>
      </c>
      <c r="V807" s="13">
        <v>398974</v>
      </c>
      <c r="W807" s="7">
        <f>(Agridata[[#This Row],[Profit_After_Storage_Loss]]/Agridata[[#This Row],[Total_Revenue]])*100</f>
        <v>59.006822115233327</v>
      </c>
      <c r="X807">
        <f>(1-Agridata[[#This Row],[Transport_Cost_NGN]]/(Agridata[[#This Row],[Input_Cost_NGN]]+Agridata[[#This Row],[Final_Profit_NGN]]))*100</f>
        <v>96.563284413751703</v>
      </c>
      <c r="Y807" s="13">
        <f>Agridata[[#This Row],[Final_Profit_NGN]]*Agridata[[#This Row],[Storage_Loss_%]]</f>
        <v>15520088.6</v>
      </c>
      <c r="Z807" s="13">
        <f>Agridata[[#This Row],[Final_Profit_NGN]] * (1-Agridata[[#This Row],[Storage_Loss_%]]/100)</f>
        <v>243773.114</v>
      </c>
      <c r="AA807" s="13">
        <f>Agridata[[#This Row],[Final_Profit_NGN]]+Agridata[[#This Row],[Input_Cost_NGN]]</f>
        <v>413127</v>
      </c>
    </row>
    <row r="808" spans="1:27" x14ac:dyDescent="0.35">
      <c r="A808" t="s">
        <v>637</v>
      </c>
      <c r="B808" t="s">
        <v>1469</v>
      </c>
      <c r="C808" t="s">
        <v>1484</v>
      </c>
      <c r="D808">
        <v>2025</v>
      </c>
      <c r="E808" t="s">
        <v>1501</v>
      </c>
      <c r="F808" t="s">
        <v>1510</v>
      </c>
      <c r="G808">
        <v>2.91</v>
      </c>
      <c r="H808">
        <v>74733</v>
      </c>
      <c r="I808">
        <v>51550</v>
      </c>
      <c r="J808">
        <v>8.3000000000000007</v>
      </c>
      <c r="K808" t="s">
        <v>1511</v>
      </c>
      <c r="L808">
        <v>1.05</v>
      </c>
      <c r="M808" t="s">
        <v>1516</v>
      </c>
      <c r="N808" s="13">
        <v>949</v>
      </c>
      <c r="O808">
        <v>5</v>
      </c>
      <c r="P808" s="11">
        <f>Agridata[[#This Row],[Storage_Loss_%]]/100</f>
        <v>0.31019999999999998</v>
      </c>
      <c r="Q808" s="7">
        <v>31.02</v>
      </c>
      <c r="R808" s="13">
        <v>55551</v>
      </c>
      <c r="S808">
        <v>333</v>
      </c>
      <c r="T808" t="s">
        <v>1520</v>
      </c>
      <c r="U808" t="s">
        <v>1523</v>
      </c>
      <c r="V808" s="13">
        <v>16937989</v>
      </c>
      <c r="W808" s="7">
        <f>(Agridata[[#This Row],[Profit_After_Storage_Loss]]/Agridata[[#This Row],[Total_Revenue]])*100</f>
        <v>68.754507961260572</v>
      </c>
      <c r="X808">
        <f>(1-Agridata[[#This Row],[Transport_Cost_NGN]]/(Agridata[[#This Row],[Input_Cost_NGN]]+Agridata[[#This Row],[Final_Profit_NGN]]))*100</f>
        <v>99.994415524958299</v>
      </c>
      <c r="Y808" s="13">
        <f>Agridata[[#This Row],[Final_Profit_NGN]]*Agridata[[#This Row],[Storage_Loss_%]]</f>
        <v>525416418.77999997</v>
      </c>
      <c r="Z808" s="13">
        <f>Agridata[[#This Row],[Final_Profit_NGN]] * (1-Agridata[[#This Row],[Storage_Loss_%]]/100)</f>
        <v>11683824.812199999</v>
      </c>
      <c r="AA808" s="13">
        <f>Agridata[[#This Row],[Final_Profit_NGN]]+Agridata[[#This Row],[Input_Cost_NGN]]</f>
        <v>16993540</v>
      </c>
    </row>
    <row r="809" spans="1:27" x14ac:dyDescent="0.35">
      <c r="A809" t="s">
        <v>638</v>
      </c>
      <c r="B809" t="s">
        <v>1473</v>
      </c>
      <c r="C809" t="s">
        <v>1496</v>
      </c>
      <c r="D809">
        <v>2022</v>
      </c>
      <c r="E809" t="s">
        <v>1502</v>
      </c>
      <c r="F809" t="s">
        <v>1505</v>
      </c>
      <c r="G809">
        <v>4.2699999999999996</v>
      </c>
      <c r="H809">
        <v>41574</v>
      </c>
      <c r="I809">
        <v>23518</v>
      </c>
      <c r="J809">
        <v>29.9</v>
      </c>
      <c r="K809" t="s">
        <v>1512</v>
      </c>
      <c r="L809">
        <v>1.05</v>
      </c>
      <c r="M809" t="s">
        <v>1517</v>
      </c>
      <c r="N809" s="13">
        <v>7958</v>
      </c>
      <c r="O809">
        <v>30</v>
      </c>
      <c r="P809" s="11">
        <f>Agridata[[#This Row],[Storage_Loss_%]]/100</f>
        <v>0.43430000000000002</v>
      </c>
      <c r="Q809" s="7">
        <v>43.43</v>
      </c>
      <c r="R809" s="13">
        <v>33040</v>
      </c>
      <c r="S809">
        <v>79</v>
      </c>
      <c r="T809" t="s">
        <v>1520</v>
      </c>
      <c r="U809" t="s">
        <v>1523</v>
      </c>
      <c r="V809" s="13">
        <v>1798345</v>
      </c>
      <c r="W809" s="7">
        <f>(Agridata[[#This Row],[Profit_After_Storage_Loss]]/Agridata[[#This Row],[Total_Revenue]])*100</f>
        <v>55.549421148475055</v>
      </c>
      <c r="X809">
        <f>(1-Agridata[[#This Row],[Transport_Cost_NGN]]/(Agridata[[#This Row],[Input_Cost_NGN]]+Agridata[[#This Row],[Final_Profit_NGN]]))*100</f>
        <v>99.565465481043034</v>
      </c>
      <c r="Y809" s="13">
        <f>Agridata[[#This Row],[Final_Profit_NGN]]*Agridata[[#This Row],[Storage_Loss_%]]</f>
        <v>78102123.349999994</v>
      </c>
      <c r="Z809" s="13">
        <f>Agridata[[#This Row],[Final_Profit_NGN]] * (1-Agridata[[#This Row],[Storage_Loss_%]]/100)</f>
        <v>1017323.7664999999</v>
      </c>
      <c r="AA809" s="13">
        <f>Agridata[[#This Row],[Final_Profit_NGN]]+Agridata[[#This Row],[Input_Cost_NGN]]</f>
        <v>1831385</v>
      </c>
    </row>
    <row r="810" spans="1:27" x14ac:dyDescent="0.35">
      <c r="A810" t="s">
        <v>234</v>
      </c>
      <c r="B810" t="s">
        <v>1473</v>
      </c>
      <c r="C810" t="s">
        <v>1496</v>
      </c>
      <c r="D810">
        <v>2024</v>
      </c>
      <c r="E810" t="s">
        <v>1501</v>
      </c>
      <c r="F810" t="s">
        <v>1505</v>
      </c>
      <c r="G810">
        <v>1.1000000000000001</v>
      </c>
      <c r="H810">
        <v>17601</v>
      </c>
      <c r="I810">
        <v>15698</v>
      </c>
      <c r="J810">
        <v>10.9</v>
      </c>
      <c r="K810" t="s">
        <v>1512</v>
      </c>
      <c r="L810">
        <v>0.82</v>
      </c>
      <c r="M810" t="s">
        <v>1518</v>
      </c>
      <c r="N810" s="13">
        <v>3020</v>
      </c>
      <c r="O810">
        <v>3</v>
      </c>
      <c r="P810" s="11">
        <f>Agridata[[#This Row],[Storage_Loss_%]]/100</f>
        <v>0.1081</v>
      </c>
      <c r="Q810" s="7">
        <v>10.81</v>
      </c>
      <c r="R810" s="13">
        <v>12207</v>
      </c>
      <c r="S810">
        <v>114</v>
      </c>
      <c r="T810" t="s">
        <v>1520</v>
      </c>
      <c r="U810" t="s">
        <v>1522</v>
      </c>
      <c r="V810" s="13">
        <v>1756450</v>
      </c>
      <c r="W810" s="7">
        <f>(Agridata[[#This Row],[Profit_After_Storage_Loss]]/Agridata[[#This Row],[Total_Revenue]])*100</f>
        <v>88.574424266548007</v>
      </c>
      <c r="X810">
        <f>(1-Agridata[[#This Row],[Transport_Cost_NGN]]/(Agridata[[#This Row],[Input_Cost_NGN]]+Agridata[[#This Row],[Final_Profit_NGN]]))*100</f>
        <v>99.829248972525491</v>
      </c>
      <c r="Y810" s="13">
        <f>Agridata[[#This Row],[Final_Profit_NGN]]*Agridata[[#This Row],[Storage_Loss_%]]</f>
        <v>18987224.5</v>
      </c>
      <c r="Z810" s="13">
        <f>Agridata[[#This Row],[Final_Profit_NGN]] * (1-Agridata[[#This Row],[Storage_Loss_%]]/100)</f>
        <v>1566577.7550000001</v>
      </c>
      <c r="AA810" s="13">
        <f>Agridata[[#This Row],[Final_Profit_NGN]]+Agridata[[#This Row],[Input_Cost_NGN]]</f>
        <v>1768657</v>
      </c>
    </row>
    <row r="811" spans="1:27" x14ac:dyDescent="0.35">
      <c r="A811" t="s">
        <v>639</v>
      </c>
      <c r="B811" t="s">
        <v>1470</v>
      </c>
      <c r="C811" t="s">
        <v>1499</v>
      </c>
      <c r="D811">
        <v>2021</v>
      </c>
      <c r="E811" t="s">
        <v>1502</v>
      </c>
      <c r="F811" t="s">
        <v>1503</v>
      </c>
      <c r="G811">
        <v>2.91</v>
      </c>
      <c r="H811">
        <v>23742</v>
      </c>
      <c r="I811">
        <v>14584</v>
      </c>
      <c r="J811">
        <v>29.3</v>
      </c>
      <c r="K811" t="s">
        <v>1512</v>
      </c>
      <c r="L811">
        <v>1.42</v>
      </c>
      <c r="M811" t="s">
        <v>1518</v>
      </c>
      <c r="N811" s="13">
        <v>6755</v>
      </c>
      <c r="O811">
        <v>30</v>
      </c>
      <c r="P811" s="11">
        <f>Agridata[[#This Row],[Storage_Loss_%]]/100</f>
        <v>0.38569999999999999</v>
      </c>
      <c r="Q811" s="7">
        <v>38.57</v>
      </c>
      <c r="R811" s="13">
        <v>38796</v>
      </c>
      <c r="S811">
        <v>281</v>
      </c>
      <c r="T811" t="s">
        <v>1520</v>
      </c>
      <c r="U811" t="s">
        <v>1523</v>
      </c>
      <c r="V811" s="13">
        <v>4011572</v>
      </c>
      <c r="W811" s="7">
        <f>(Agridata[[#This Row],[Profit_After_Storage_Loss]]/Agridata[[#This Row],[Total_Revenue]])*100</f>
        <v>60.841599568236774</v>
      </c>
      <c r="X811">
        <f>(1-Agridata[[#This Row],[Transport_Cost_NGN]]/(Agridata[[#This Row],[Input_Cost_NGN]]+Agridata[[#This Row],[Final_Profit_NGN]]))*100</f>
        <v>99.833225030416997</v>
      </c>
      <c r="Y811" s="13">
        <f>Agridata[[#This Row],[Final_Profit_NGN]]*Agridata[[#This Row],[Storage_Loss_%]]</f>
        <v>154726332.03999999</v>
      </c>
      <c r="Z811" s="13">
        <f>Agridata[[#This Row],[Final_Profit_NGN]] * (1-Agridata[[#This Row],[Storage_Loss_%]]/100)</f>
        <v>2464308.6796000004</v>
      </c>
      <c r="AA811" s="13">
        <f>Agridata[[#This Row],[Final_Profit_NGN]]+Agridata[[#This Row],[Input_Cost_NGN]]</f>
        <v>4050368</v>
      </c>
    </row>
    <row r="812" spans="1:27" x14ac:dyDescent="0.35">
      <c r="A812" t="s">
        <v>640</v>
      </c>
      <c r="B812" t="s">
        <v>1473</v>
      </c>
      <c r="C812" t="s">
        <v>1494</v>
      </c>
      <c r="D812">
        <v>2022</v>
      </c>
      <c r="E812" t="s">
        <v>1501</v>
      </c>
      <c r="F812" t="s">
        <v>1507</v>
      </c>
      <c r="G812">
        <v>3.39</v>
      </c>
      <c r="H812">
        <v>6671</v>
      </c>
      <c r="I812">
        <v>6266</v>
      </c>
      <c r="J812">
        <v>49</v>
      </c>
      <c r="K812" t="s">
        <v>1512</v>
      </c>
      <c r="L812">
        <v>2.4</v>
      </c>
      <c r="M812" t="s">
        <v>1518</v>
      </c>
      <c r="N812" s="13">
        <v>13543</v>
      </c>
      <c r="O812">
        <v>1</v>
      </c>
      <c r="P812" s="11">
        <f>Agridata[[#This Row],[Storage_Loss_%]]/100</f>
        <v>6.0700000000000004E-2</v>
      </c>
      <c r="Q812" s="7">
        <v>6.07</v>
      </c>
      <c r="R812" s="13">
        <v>68886</v>
      </c>
      <c r="S812">
        <v>217</v>
      </c>
      <c r="T812" t="s">
        <v>1520</v>
      </c>
      <c r="U812" t="s">
        <v>1523</v>
      </c>
      <c r="V812" s="13">
        <v>1263696</v>
      </c>
      <c r="W812" s="7">
        <f>(Agridata[[#This Row],[Profit_After_Storage_Loss]]/Agridata[[#This Row],[Total_Revenue]])*100</f>
        <v>89.074417394201632</v>
      </c>
      <c r="X812">
        <f>(1-Agridata[[#This Row],[Transport_Cost_NGN]]/(Agridata[[#This Row],[Input_Cost_NGN]]+Agridata[[#This Row],[Final_Profit_NGN]]))*100</f>
        <v>98.983702316255204</v>
      </c>
      <c r="Y812" s="13">
        <f>Agridata[[#This Row],[Final_Profit_NGN]]*Agridata[[#This Row],[Storage_Loss_%]]</f>
        <v>7670634.7200000007</v>
      </c>
      <c r="Z812" s="13">
        <f>Agridata[[#This Row],[Final_Profit_NGN]] * (1-Agridata[[#This Row],[Storage_Loss_%]]/100)</f>
        <v>1186989.6528</v>
      </c>
      <c r="AA812" s="13">
        <f>Agridata[[#This Row],[Final_Profit_NGN]]+Agridata[[#This Row],[Input_Cost_NGN]]</f>
        <v>1332582</v>
      </c>
    </row>
    <row r="813" spans="1:27" x14ac:dyDescent="0.35">
      <c r="A813" t="s">
        <v>641</v>
      </c>
      <c r="B813" t="s">
        <v>1469</v>
      </c>
      <c r="C813" t="s">
        <v>1480</v>
      </c>
      <c r="D813">
        <v>2022</v>
      </c>
      <c r="E813" t="s">
        <v>1501</v>
      </c>
      <c r="F813" t="s">
        <v>1506</v>
      </c>
      <c r="G813">
        <v>2.13</v>
      </c>
      <c r="H813">
        <v>4588</v>
      </c>
      <c r="I813">
        <v>3575</v>
      </c>
      <c r="J813">
        <v>2.9</v>
      </c>
      <c r="K813" t="s">
        <v>1515</v>
      </c>
      <c r="L813">
        <v>0.93</v>
      </c>
      <c r="M813" t="s">
        <v>1516</v>
      </c>
      <c r="N813" s="13">
        <v>464</v>
      </c>
      <c r="O813">
        <v>14</v>
      </c>
      <c r="P813" s="11">
        <f>Agridata[[#This Row],[Storage_Loss_%]]/100</f>
        <v>0.22059999999999999</v>
      </c>
      <c r="Q813" s="7">
        <v>22.06</v>
      </c>
      <c r="R813" s="13">
        <v>48164</v>
      </c>
      <c r="S813">
        <v>350</v>
      </c>
      <c r="T813" t="s">
        <v>1520</v>
      </c>
      <c r="U813" t="s">
        <v>1523</v>
      </c>
      <c r="V813" s="13">
        <v>1190110</v>
      </c>
      <c r="W813" s="7">
        <f>(Agridata[[#This Row],[Profit_After_Storage_Loss]]/Agridata[[#This Row],[Total_Revenue]])*100</f>
        <v>74.908439812190181</v>
      </c>
      <c r="X813">
        <f>(1-Agridata[[#This Row],[Transport_Cost_NGN]]/(Agridata[[#This Row],[Input_Cost_NGN]]+Agridata[[#This Row],[Final_Profit_NGN]]))*100</f>
        <v>99.962528487233044</v>
      </c>
      <c r="Y813" s="13">
        <f>Agridata[[#This Row],[Final_Profit_NGN]]*Agridata[[#This Row],[Storage_Loss_%]]</f>
        <v>26253826.599999998</v>
      </c>
      <c r="Z813" s="13">
        <f>Agridata[[#This Row],[Final_Profit_NGN]] * (1-Agridata[[#This Row],[Storage_Loss_%]]/100)</f>
        <v>927571.73399999994</v>
      </c>
      <c r="AA813" s="13">
        <f>Agridata[[#This Row],[Final_Profit_NGN]]+Agridata[[#This Row],[Input_Cost_NGN]]</f>
        <v>1238274</v>
      </c>
    </row>
    <row r="814" spans="1:27" x14ac:dyDescent="0.35">
      <c r="A814" t="s">
        <v>404</v>
      </c>
      <c r="B814" t="s">
        <v>1473</v>
      </c>
      <c r="C814" t="s">
        <v>1493</v>
      </c>
      <c r="D814">
        <v>2024</v>
      </c>
      <c r="E814" t="s">
        <v>1501</v>
      </c>
      <c r="F814" t="s">
        <v>1506</v>
      </c>
      <c r="G814">
        <v>2.42</v>
      </c>
      <c r="H814">
        <v>8969</v>
      </c>
      <c r="I814">
        <v>6990</v>
      </c>
      <c r="J814">
        <v>17.3</v>
      </c>
      <c r="K814" t="s">
        <v>1513</v>
      </c>
      <c r="L814">
        <v>1.38</v>
      </c>
      <c r="M814" t="s">
        <v>1516</v>
      </c>
      <c r="N814" s="13">
        <v>632</v>
      </c>
      <c r="O814">
        <v>14</v>
      </c>
      <c r="P814" s="11">
        <f>Agridata[[#This Row],[Storage_Loss_%]]/100</f>
        <v>0.22059999999999999</v>
      </c>
      <c r="Q814" s="7">
        <v>22.06</v>
      </c>
      <c r="R814" s="13">
        <v>37282</v>
      </c>
      <c r="S814">
        <v>373</v>
      </c>
      <c r="T814" t="s">
        <v>1519</v>
      </c>
      <c r="U814" t="s">
        <v>1522</v>
      </c>
      <c r="V814" s="13">
        <v>2543284</v>
      </c>
      <c r="W814" s="7">
        <f>(Agridata[[#This Row],[Profit_After_Storage_Loss]]/Agridata[[#This Row],[Total_Revenue]])*100</f>
        <v>76.813983815953563</v>
      </c>
      <c r="X814">
        <f>(1-Agridata[[#This Row],[Transport_Cost_NGN]]/(Agridata[[#This Row],[Input_Cost_NGN]]+Agridata[[#This Row],[Final_Profit_NGN]]))*100</f>
        <v>99.975509248746206</v>
      </c>
      <c r="Y814" s="13">
        <f>Agridata[[#This Row],[Final_Profit_NGN]]*Agridata[[#This Row],[Storage_Loss_%]]</f>
        <v>56104845.039999999</v>
      </c>
      <c r="Z814" s="13">
        <f>Agridata[[#This Row],[Final_Profit_NGN]] * (1-Agridata[[#This Row],[Storage_Loss_%]]/100)</f>
        <v>1982235.5496</v>
      </c>
      <c r="AA814" s="13">
        <f>Agridata[[#This Row],[Final_Profit_NGN]]+Agridata[[#This Row],[Input_Cost_NGN]]</f>
        <v>2580566</v>
      </c>
    </row>
    <row r="815" spans="1:27" x14ac:dyDescent="0.35">
      <c r="A815" t="s">
        <v>283</v>
      </c>
      <c r="B815" t="s">
        <v>1472</v>
      </c>
      <c r="C815" t="s">
        <v>1489</v>
      </c>
      <c r="D815">
        <v>2022</v>
      </c>
      <c r="E815" t="s">
        <v>1501</v>
      </c>
      <c r="F815" t="s">
        <v>1506</v>
      </c>
      <c r="G815">
        <v>0.74</v>
      </c>
      <c r="H815">
        <v>1952</v>
      </c>
      <c r="I815">
        <v>1634</v>
      </c>
      <c r="J815">
        <v>20.100000000000001</v>
      </c>
      <c r="K815" t="s">
        <v>1511</v>
      </c>
      <c r="L815">
        <v>1.45</v>
      </c>
      <c r="M815" t="s">
        <v>1516</v>
      </c>
      <c r="N815" s="13">
        <v>3440</v>
      </c>
      <c r="O815">
        <v>14</v>
      </c>
      <c r="P815" s="11">
        <f>Agridata[[#This Row],[Storage_Loss_%]]/100</f>
        <v>0.16239999999999999</v>
      </c>
      <c r="Q815" s="7">
        <v>16.239999999999998</v>
      </c>
      <c r="R815" s="13">
        <v>22011</v>
      </c>
      <c r="S815">
        <v>284</v>
      </c>
      <c r="T815" t="s">
        <v>1521</v>
      </c>
      <c r="U815" t="s">
        <v>1522</v>
      </c>
      <c r="V815" s="13">
        <v>433965</v>
      </c>
      <c r="W815" s="7">
        <f>(Agridata[[#This Row],[Profit_After_Storage_Loss]]/Agridata[[#This Row],[Total_Revenue]])*100</f>
        <v>79.716714037580928</v>
      </c>
      <c r="X815">
        <f>(1-Agridata[[#This Row],[Transport_Cost_NGN]]/(Agridata[[#This Row],[Input_Cost_NGN]]+Agridata[[#This Row],[Final_Profit_NGN]]))*100</f>
        <v>99.245574328473424</v>
      </c>
      <c r="Y815" s="13">
        <f>Agridata[[#This Row],[Final_Profit_NGN]]*Agridata[[#This Row],[Storage_Loss_%]]</f>
        <v>7047591.5999999996</v>
      </c>
      <c r="Z815" s="13">
        <f>Agridata[[#This Row],[Final_Profit_NGN]] * (1-Agridata[[#This Row],[Storage_Loss_%]]/100)</f>
        <v>363489.08400000003</v>
      </c>
      <c r="AA815" s="13">
        <f>Agridata[[#This Row],[Final_Profit_NGN]]+Agridata[[#This Row],[Input_Cost_NGN]]</f>
        <v>455976</v>
      </c>
    </row>
    <row r="816" spans="1:27" x14ac:dyDescent="0.35">
      <c r="A816" t="s">
        <v>642</v>
      </c>
      <c r="B816" t="s">
        <v>1471</v>
      </c>
      <c r="C816" t="s">
        <v>1500</v>
      </c>
      <c r="D816">
        <v>2024</v>
      </c>
      <c r="E816" t="s">
        <v>1502</v>
      </c>
      <c r="F816" t="s">
        <v>1507</v>
      </c>
      <c r="G816">
        <v>0.47</v>
      </c>
      <c r="H816">
        <v>724</v>
      </c>
      <c r="I816">
        <v>289</v>
      </c>
      <c r="J816">
        <v>1.8</v>
      </c>
      <c r="K816" t="s">
        <v>1513</v>
      </c>
      <c r="L816">
        <v>1.26</v>
      </c>
      <c r="M816" t="s">
        <v>1517</v>
      </c>
      <c r="N816" s="13">
        <v>200</v>
      </c>
      <c r="O816">
        <v>60</v>
      </c>
      <c r="P816" s="11">
        <f>Agridata[[#This Row],[Storage_Loss_%]]/100</f>
        <v>0.6</v>
      </c>
      <c r="Q816" s="7">
        <v>60</v>
      </c>
      <c r="R816" s="13">
        <v>5085</v>
      </c>
      <c r="S816">
        <v>245</v>
      </c>
      <c r="T816" t="s">
        <v>1520</v>
      </c>
      <c r="U816" t="s">
        <v>1522</v>
      </c>
      <c r="V816" s="13">
        <v>64812</v>
      </c>
      <c r="W816" s="7">
        <f>(Agridata[[#This Row],[Profit_After_Storage_Loss]]/Agridata[[#This Row],[Total_Revenue]])*100</f>
        <v>37.090003862826734</v>
      </c>
      <c r="X816">
        <f>(1-Agridata[[#This Row],[Transport_Cost_NGN]]/(Agridata[[#This Row],[Input_Cost_NGN]]+Agridata[[#This Row],[Final_Profit_NGN]]))*100</f>
        <v>99.713864686610293</v>
      </c>
      <c r="Y816" s="13">
        <f>Agridata[[#This Row],[Final_Profit_NGN]]*Agridata[[#This Row],[Storage_Loss_%]]</f>
        <v>3888720</v>
      </c>
      <c r="Z816" s="13">
        <f>Agridata[[#This Row],[Final_Profit_NGN]] * (1-Agridata[[#This Row],[Storage_Loss_%]]/100)</f>
        <v>25924.800000000003</v>
      </c>
      <c r="AA816" s="13">
        <f>Agridata[[#This Row],[Final_Profit_NGN]]+Agridata[[#This Row],[Input_Cost_NGN]]</f>
        <v>69897</v>
      </c>
    </row>
    <row r="817" spans="1:27" x14ac:dyDescent="0.35">
      <c r="A817" t="s">
        <v>643</v>
      </c>
      <c r="B817" t="s">
        <v>1472</v>
      </c>
      <c r="C817" t="s">
        <v>1489</v>
      </c>
      <c r="D817">
        <v>2025</v>
      </c>
      <c r="E817" t="s">
        <v>1502</v>
      </c>
      <c r="F817" t="s">
        <v>1508</v>
      </c>
      <c r="G817">
        <v>0.47</v>
      </c>
      <c r="H817">
        <v>597</v>
      </c>
      <c r="I817">
        <v>448</v>
      </c>
      <c r="J817">
        <v>88.1</v>
      </c>
      <c r="K817" t="s">
        <v>1512</v>
      </c>
      <c r="L817">
        <v>3.54</v>
      </c>
      <c r="M817" t="s">
        <v>1516</v>
      </c>
      <c r="N817" s="13">
        <v>24275</v>
      </c>
      <c r="O817">
        <v>14</v>
      </c>
      <c r="P817" s="11">
        <f>Agridata[[#This Row],[Storage_Loss_%]]/100</f>
        <v>0.249</v>
      </c>
      <c r="Q817" s="7">
        <v>24.9</v>
      </c>
      <c r="R817" s="13">
        <v>7050</v>
      </c>
      <c r="S817">
        <v>217</v>
      </c>
      <c r="T817" t="s">
        <v>1521</v>
      </c>
      <c r="U817" t="s">
        <v>1522</v>
      </c>
      <c r="V817" s="13">
        <v>64919</v>
      </c>
      <c r="W817" s="7">
        <f>(Agridata[[#This Row],[Profit_After_Storage_Loss]]/Agridata[[#This Row],[Total_Revenue]])*100</f>
        <v>67.74329086134307</v>
      </c>
      <c r="X817">
        <f>(1-Agridata[[#This Row],[Transport_Cost_NGN]]/(Agridata[[#This Row],[Input_Cost_NGN]]+Agridata[[#This Row],[Final_Profit_NGN]]))*100</f>
        <v>66.270199669302059</v>
      </c>
      <c r="Y817" s="13">
        <f>Agridata[[#This Row],[Final_Profit_NGN]]*Agridata[[#This Row],[Storage_Loss_%]]</f>
        <v>1616483.0999999999</v>
      </c>
      <c r="Z817" s="13">
        <f>Agridata[[#This Row],[Final_Profit_NGN]] * (1-Agridata[[#This Row],[Storage_Loss_%]]/100)</f>
        <v>48754.169000000002</v>
      </c>
      <c r="AA817" s="13">
        <f>Agridata[[#This Row],[Final_Profit_NGN]]+Agridata[[#This Row],[Input_Cost_NGN]]</f>
        <v>71969</v>
      </c>
    </row>
    <row r="818" spans="1:27" x14ac:dyDescent="0.35">
      <c r="A818" t="s">
        <v>644</v>
      </c>
      <c r="B818" t="s">
        <v>1470</v>
      </c>
      <c r="C818" t="s">
        <v>1490</v>
      </c>
      <c r="D818">
        <v>2025</v>
      </c>
      <c r="E818" t="s">
        <v>1502</v>
      </c>
      <c r="F818" t="s">
        <v>1503</v>
      </c>
      <c r="G818">
        <v>1.99</v>
      </c>
      <c r="H818">
        <v>11306</v>
      </c>
      <c r="I818">
        <v>9402</v>
      </c>
      <c r="J818">
        <v>69.599999999999994</v>
      </c>
      <c r="K818" t="s">
        <v>1513</v>
      </c>
      <c r="L818">
        <v>2.48</v>
      </c>
      <c r="M818" t="s">
        <v>1517</v>
      </c>
      <c r="N818" s="13">
        <v>3237</v>
      </c>
      <c r="O818">
        <v>7</v>
      </c>
      <c r="P818" s="11">
        <f>Agridata[[#This Row],[Storage_Loss_%]]/100</f>
        <v>0.16839999999999999</v>
      </c>
      <c r="Q818" s="7">
        <v>16.84</v>
      </c>
      <c r="R818" s="13">
        <v>36983</v>
      </c>
      <c r="S818">
        <v>363</v>
      </c>
      <c r="T818" t="s">
        <v>1520</v>
      </c>
      <c r="U818" t="s">
        <v>1522</v>
      </c>
      <c r="V818" s="13">
        <v>3338577</v>
      </c>
      <c r="W818" s="7">
        <f>(Agridata[[#This Row],[Profit_After_Storage_Loss]]/Agridata[[#This Row],[Total_Revenue]])*100</f>
        <v>82.248890056760942</v>
      </c>
      <c r="X818">
        <f>(1-Agridata[[#This Row],[Transport_Cost_NGN]]/(Agridata[[#This Row],[Input_Cost_NGN]]+Agridata[[#This Row],[Final_Profit_NGN]]))*100</f>
        <v>99.904104800388666</v>
      </c>
      <c r="Y818" s="13">
        <f>Agridata[[#This Row],[Final_Profit_NGN]]*Agridata[[#This Row],[Storage_Loss_%]]</f>
        <v>56221636.68</v>
      </c>
      <c r="Z818" s="13">
        <f>Agridata[[#This Row],[Final_Profit_NGN]] * (1-Agridata[[#This Row],[Storage_Loss_%]]/100)</f>
        <v>2776360.6332</v>
      </c>
      <c r="AA818" s="13">
        <f>Agridata[[#This Row],[Final_Profit_NGN]]+Agridata[[#This Row],[Input_Cost_NGN]]</f>
        <v>3375560</v>
      </c>
    </row>
    <row r="819" spans="1:27" x14ac:dyDescent="0.35">
      <c r="A819" t="s">
        <v>363</v>
      </c>
      <c r="B819" t="s">
        <v>1473</v>
      </c>
      <c r="C819" t="s">
        <v>1484</v>
      </c>
      <c r="D819">
        <v>2024</v>
      </c>
      <c r="E819" t="s">
        <v>1501</v>
      </c>
      <c r="F819" t="s">
        <v>1510</v>
      </c>
      <c r="G819">
        <v>2.8</v>
      </c>
      <c r="H819">
        <v>86308</v>
      </c>
      <c r="I819">
        <v>62806</v>
      </c>
      <c r="J819">
        <v>14.5</v>
      </c>
      <c r="K819" t="s">
        <v>1512</v>
      </c>
      <c r="L819">
        <v>1.49</v>
      </c>
      <c r="M819" t="s">
        <v>1516</v>
      </c>
      <c r="N819" s="13">
        <v>3758</v>
      </c>
      <c r="O819">
        <v>1</v>
      </c>
      <c r="P819" s="11">
        <f>Agridata[[#This Row],[Storage_Loss_%]]/100</f>
        <v>0.27229999999999999</v>
      </c>
      <c r="Q819" s="7">
        <v>27.23</v>
      </c>
      <c r="R819" s="13">
        <v>63729</v>
      </c>
      <c r="S819">
        <v>426</v>
      </c>
      <c r="T819" t="s">
        <v>1520</v>
      </c>
      <c r="U819" t="s">
        <v>1522</v>
      </c>
      <c r="V819" s="13">
        <v>26420316</v>
      </c>
      <c r="W819" s="7">
        <f>(Agridata[[#This Row],[Profit_After_Storage_Loss]]/Agridata[[#This Row],[Total_Revenue]])*100</f>
        <v>72.59489233310093</v>
      </c>
      <c r="X819">
        <f>(1-Agridata[[#This Row],[Transport_Cost_NGN]]/(Agridata[[#This Row],[Input_Cost_NGN]]+Agridata[[#This Row],[Final_Profit_NGN]]))*100</f>
        <v>99.98581032466906</v>
      </c>
      <c r="Y819" s="13">
        <f>Agridata[[#This Row],[Final_Profit_NGN]]*Agridata[[#This Row],[Storage_Loss_%]]</f>
        <v>719425204.68000007</v>
      </c>
      <c r="Z819" s="13">
        <f>Agridata[[#This Row],[Final_Profit_NGN]] * (1-Agridata[[#This Row],[Storage_Loss_%]]/100)</f>
        <v>19226063.953200001</v>
      </c>
      <c r="AA819" s="13">
        <f>Agridata[[#This Row],[Final_Profit_NGN]]+Agridata[[#This Row],[Input_Cost_NGN]]</f>
        <v>26484045</v>
      </c>
    </row>
    <row r="820" spans="1:27" x14ac:dyDescent="0.35">
      <c r="A820" t="s">
        <v>645</v>
      </c>
      <c r="B820" t="s">
        <v>1473</v>
      </c>
      <c r="C820" t="s">
        <v>1497</v>
      </c>
      <c r="D820">
        <v>2023</v>
      </c>
      <c r="E820" t="s">
        <v>1501</v>
      </c>
      <c r="F820" t="s">
        <v>1503</v>
      </c>
      <c r="G820">
        <v>4.26</v>
      </c>
      <c r="H820">
        <v>37880</v>
      </c>
      <c r="I820">
        <v>32311</v>
      </c>
      <c r="J820">
        <v>24.9</v>
      </c>
      <c r="K820" t="s">
        <v>1512</v>
      </c>
      <c r="L820">
        <v>1.52</v>
      </c>
      <c r="M820" t="s">
        <v>1516</v>
      </c>
      <c r="N820" s="13">
        <v>6664</v>
      </c>
      <c r="O820">
        <v>7</v>
      </c>
      <c r="P820" s="11">
        <f>Agridata[[#This Row],[Storage_Loss_%]]/100</f>
        <v>0.14699999999999999</v>
      </c>
      <c r="Q820" s="7">
        <v>14.7</v>
      </c>
      <c r="R820" s="13">
        <v>54313</v>
      </c>
      <c r="S820">
        <v>264</v>
      </c>
      <c r="T820" t="s">
        <v>1520</v>
      </c>
      <c r="U820" t="s">
        <v>1522</v>
      </c>
      <c r="V820" s="13">
        <v>8383826</v>
      </c>
      <c r="W820" s="7">
        <f>(Agridata[[#This Row],[Profit_After_Storage_Loss]]/Agridata[[#This Row],[Total_Revenue]])*100</f>
        <v>84.750957266762256</v>
      </c>
      <c r="X820">
        <f>(1-Agridata[[#This Row],[Transport_Cost_NGN]]/(Agridata[[#This Row],[Input_Cost_NGN]]+Agridata[[#This Row],[Final_Profit_NGN]]))*100</f>
        <v>99.921025240281054</v>
      </c>
      <c r="Y820" s="13">
        <f>Agridata[[#This Row],[Final_Profit_NGN]]*Agridata[[#This Row],[Storage_Loss_%]]</f>
        <v>123242242.19999999</v>
      </c>
      <c r="Z820" s="13">
        <f>Agridata[[#This Row],[Final_Profit_NGN]] * (1-Agridata[[#This Row],[Storage_Loss_%]]/100)</f>
        <v>7151403.5779999997</v>
      </c>
      <c r="AA820" s="13">
        <f>Agridata[[#This Row],[Final_Profit_NGN]]+Agridata[[#This Row],[Input_Cost_NGN]]</f>
        <v>8438139</v>
      </c>
    </row>
    <row r="821" spans="1:27" x14ac:dyDescent="0.35">
      <c r="A821" t="s">
        <v>415</v>
      </c>
      <c r="B821" t="s">
        <v>1471</v>
      </c>
      <c r="C821" t="s">
        <v>1477</v>
      </c>
      <c r="D821">
        <v>2021</v>
      </c>
      <c r="E821" t="s">
        <v>1501</v>
      </c>
      <c r="F821" t="s">
        <v>1505</v>
      </c>
      <c r="G821">
        <v>0.41</v>
      </c>
      <c r="H821">
        <v>3070</v>
      </c>
      <c r="I821">
        <v>2728</v>
      </c>
      <c r="J821">
        <v>80.3</v>
      </c>
      <c r="K821" t="s">
        <v>1511</v>
      </c>
      <c r="L821">
        <v>2.99</v>
      </c>
      <c r="M821" t="s">
        <v>1518</v>
      </c>
      <c r="N821" s="13">
        <v>9623</v>
      </c>
      <c r="O821">
        <v>3</v>
      </c>
      <c r="P821" s="11">
        <f>Agridata[[#This Row],[Storage_Loss_%]]/100</f>
        <v>0.11130000000000001</v>
      </c>
      <c r="Q821" s="7">
        <v>11.13</v>
      </c>
      <c r="R821" s="13">
        <v>4812</v>
      </c>
      <c r="S821">
        <v>78</v>
      </c>
      <c r="T821" t="s">
        <v>1520</v>
      </c>
      <c r="U821" t="s">
        <v>1522</v>
      </c>
      <c r="V821" s="13">
        <v>196222</v>
      </c>
      <c r="W821" s="7">
        <f>(Agridata[[#This Row],[Profit_After_Storage_Loss]]/Agridata[[#This Row],[Total_Revenue]])*100</f>
        <v>86.742785498970321</v>
      </c>
      <c r="X821">
        <f>(1-Agridata[[#This Row],[Transport_Cost_NGN]]/(Agridata[[#This Row],[Input_Cost_NGN]]+Agridata[[#This Row],[Final_Profit_NGN]]))*100</f>
        <v>95.213247510371374</v>
      </c>
      <c r="Y821" s="13">
        <f>Agridata[[#This Row],[Final_Profit_NGN]]*Agridata[[#This Row],[Storage_Loss_%]]</f>
        <v>2183950.8600000003</v>
      </c>
      <c r="Z821" s="13">
        <f>Agridata[[#This Row],[Final_Profit_NGN]] * (1-Agridata[[#This Row],[Storage_Loss_%]]/100)</f>
        <v>174382.4914</v>
      </c>
      <c r="AA821" s="13">
        <f>Agridata[[#This Row],[Final_Profit_NGN]]+Agridata[[#This Row],[Input_Cost_NGN]]</f>
        <v>201034</v>
      </c>
    </row>
    <row r="822" spans="1:27" x14ac:dyDescent="0.35">
      <c r="A822" t="s">
        <v>333</v>
      </c>
      <c r="B822" t="s">
        <v>1469</v>
      </c>
      <c r="C822" t="s">
        <v>1481</v>
      </c>
      <c r="D822">
        <v>2021</v>
      </c>
      <c r="E822" t="s">
        <v>1501</v>
      </c>
      <c r="F822" t="s">
        <v>1504</v>
      </c>
      <c r="G822">
        <v>1.35</v>
      </c>
      <c r="H822">
        <v>15399</v>
      </c>
      <c r="I822">
        <v>11892</v>
      </c>
      <c r="J822">
        <v>9.6999999999999993</v>
      </c>
      <c r="K822" t="s">
        <v>1511</v>
      </c>
      <c r="L822">
        <v>1.45</v>
      </c>
      <c r="M822" t="s">
        <v>1516</v>
      </c>
      <c r="N822" s="13">
        <v>1197</v>
      </c>
      <c r="O822">
        <v>3</v>
      </c>
      <c r="P822" s="11">
        <f>Agridata[[#This Row],[Storage_Loss_%]]/100</f>
        <v>0.22769999999999999</v>
      </c>
      <c r="Q822" s="7">
        <v>22.77</v>
      </c>
      <c r="R822" s="13">
        <v>31798</v>
      </c>
      <c r="S822">
        <v>251</v>
      </c>
      <c r="T822" t="s">
        <v>1520</v>
      </c>
      <c r="U822" t="s">
        <v>1522</v>
      </c>
      <c r="V822" s="13">
        <v>2922049</v>
      </c>
      <c r="W822" s="7">
        <f>(Agridata[[#This Row],[Profit_After_Storage_Loss]]/Agridata[[#This Row],[Total_Revenue]])*100</f>
        <v>76.398623310550619</v>
      </c>
      <c r="X822">
        <f>(1-Agridata[[#This Row],[Transport_Cost_NGN]]/(Agridata[[#This Row],[Input_Cost_NGN]]+Agridata[[#This Row],[Final_Profit_NGN]]))*100</f>
        <v>99.95947657410828</v>
      </c>
      <c r="Y822" s="13">
        <f>Agridata[[#This Row],[Final_Profit_NGN]]*Agridata[[#This Row],[Storage_Loss_%]]</f>
        <v>66535055.729999997</v>
      </c>
      <c r="Z822" s="13">
        <f>Agridata[[#This Row],[Final_Profit_NGN]] * (1-Agridata[[#This Row],[Storage_Loss_%]]/100)</f>
        <v>2256698.4427</v>
      </c>
      <c r="AA822" s="13">
        <f>Agridata[[#This Row],[Final_Profit_NGN]]+Agridata[[#This Row],[Input_Cost_NGN]]</f>
        <v>2953847</v>
      </c>
    </row>
    <row r="823" spans="1:27" x14ac:dyDescent="0.35">
      <c r="A823" t="s">
        <v>646</v>
      </c>
      <c r="B823" t="s">
        <v>1470</v>
      </c>
      <c r="C823" t="s">
        <v>1476</v>
      </c>
      <c r="D823">
        <v>2025</v>
      </c>
      <c r="E823" t="s">
        <v>1502</v>
      </c>
      <c r="F823" t="s">
        <v>1504</v>
      </c>
      <c r="G823">
        <v>1.2</v>
      </c>
      <c r="H823">
        <v>10963</v>
      </c>
      <c r="I823">
        <v>8955</v>
      </c>
      <c r="J823">
        <v>30.3</v>
      </c>
      <c r="K823" t="s">
        <v>1511</v>
      </c>
      <c r="L823">
        <v>1.22</v>
      </c>
      <c r="M823" t="s">
        <v>1516</v>
      </c>
      <c r="N823" s="13">
        <v>4265</v>
      </c>
      <c r="O823">
        <v>1</v>
      </c>
      <c r="P823" s="11">
        <f>Agridata[[#This Row],[Storage_Loss_%]]/100</f>
        <v>0.18309999999999998</v>
      </c>
      <c r="Q823" s="7">
        <v>18.309999999999999</v>
      </c>
      <c r="R823" s="13">
        <v>28412</v>
      </c>
      <c r="S823">
        <v>310</v>
      </c>
      <c r="T823" t="s">
        <v>1520</v>
      </c>
      <c r="U823" t="s">
        <v>1523</v>
      </c>
      <c r="V823" s="13">
        <v>2715613</v>
      </c>
      <c r="W823" s="7">
        <f>(Agridata[[#This Row],[Profit_After_Storage_Loss]]/Agridata[[#This Row],[Total_Revenue]])*100</f>
        <v>80.844170869434492</v>
      </c>
      <c r="X823">
        <f>(1-Agridata[[#This Row],[Transport_Cost_NGN]]/(Agridata[[#This Row],[Input_Cost_NGN]]+Agridata[[#This Row],[Final_Profit_NGN]]))*100</f>
        <v>99.844571386922496</v>
      </c>
      <c r="Y823" s="13">
        <f>Agridata[[#This Row],[Final_Profit_NGN]]*Agridata[[#This Row],[Storage_Loss_%]]</f>
        <v>49722874.029999994</v>
      </c>
      <c r="Z823" s="13">
        <f>Agridata[[#This Row],[Final_Profit_NGN]] * (1-Agridata[[#This Row],[Storage_Loss_%]]/100)</f>
        <v>2218384.2596999998</v>
      </c>
      <c r="AA823" s="13">
        <f>Agridata[[#This Row],[Final_Profit_NGN]]+Agridata[[#This Row],[Input_Cost_NGN]]</f>
        <v>2744025</v>
      </c>
    </row>
    <row r="824" spans="1:27" x14ac:dyDescent="0.35">
      <c r="A824" t="s">
        <v>246</v>
      </c>
      <c r="B824" t="s">
        <v>1471</v>
      </c>
      <c r="C824" t="s">
        <v>1477</v>
      </c>
      <c r="D824">
        <v>2021</v>
      </c>
      <c r="E824" t="s">
        <v>1501</v>
      </c>
      <c r="F824" t="s">
        <v>1506</v>
      </c>
      <c r="G824">
        <v>2.04</v>
      </c>
      <c r="H824">
        <v>4479</v>
      </c>
      <c r="I824">
        <v>4142</v>
      </c>
      <c r="J824">
        <v>7</v>
      </c>
      <c r="K824" t="s">
        <v>1513</v>
      </c>
      <c r="L824">
        <v>1.1100000000000001</v>
      </c>
      <c r="M824" t="s">
        <v>1517</v>
      </c>
      <c r="N824" s="13">
        <v>260</v>
      </c>
      <c r="O824">
        <v>1</v>
      </c>
      <c r="P824" s="11">
        <f>Agridata[[#This Row],[Storage_Loss_%]]/100</f>
        <v>7.51E-2</v>
      </c>
      <c r="Q824" s="7">
        <v>7.51</v>
      </c>
      <c r="R824" s="13">
        <v>60931</v>
      </c>
      <c r="S824">
        <v>302</v>
      </c>
      <c r="T824" t="s">
        <v>1520</v>
      </c>
      <c r="U824" t="s">
        <v>1522</v>
      </c>
      <c r="V824" s="13">
        <v>1177185</v>
      </c>
      <c r="W824" s="7">
        <f>(Agridata[[#This Row],[Profit_After_Storage_Loss]]/Agridata[[#This Row],[Total_Revenue]])*100</f>
        <v>87.938319713177123</v>
      </c>
      <c r="X824">
        <f>(1-Agridata[[#This Row],[Transport_Cost_NGN]]/(Agridata[[#This Row],[Input_Cost_NGN]]+Agridata[[#This Row],[Final_Profit_NGN]]))*100</f>
        <v>99.979000352147935</v>
      </c>
      <c r="Y824" s="13">
        <f>Agridata[[#This Row],[Final_Profit_NGN]]*Agridata[[#This Row],[Storage_Loss_%]]</f>
        <v>8840659.3499999996</v>
      </c>
      <c r="Z824" s="13">
        <f>Agridata[[#This Row],[Final_Profit_NGN]] * (1-Agridata[[#This Row],[Storage_Loss_%]]/100)</f>
        <v>1088778.4065</v>
      </c>
      <c r="AA824" s="13">
        <f>Agridata[[#This Row],[Final_Profit_NGN]]+Agridata[[#This Row],[Input_Cost_NGN]]</f>
        <v>1238116</v>
      </c>
    </row>
    <row r="825" spans="1:27" x14ac:dyDescent="0.35">
      <c r="A825" t="s">
        <v>647</v>
      </c>
      <c r="B825" t="s">
        <v>1473</v>
      </c>
      <c r="C825" t="s">
        <v>1484</v>
      </c>
      <c r="D825">
        <v>2021</v>
      </c>
      <c r="E825" t="s">
        <v>1501</v>
      </c>
      <c r="F825" t="s">
        <v>1505</v>
      </c>
      <c r="G825">
        <v>3.76</v>
      </c>
      <c r="H825">
        <v>55346</v>
      </c>
      <c r="I825">
        <v>47901</v>
      </c>
      <c r="J825">
        <v>10</v>
      </c>
      <c r="K825" t="s">
        <v>1512</v>
      </c>
      <c r="L825">
        <v>0.74</v>
      </c>
      <c r="M825" t="s">
        <v>1516</v>
      </c>
      <c r="N825" s="13">
        <v>2784</v>
      </c>
      <c r="O825">
        <v>7</v>
      </c>
      <c r="P825" s="11">
        <f>Agridata[[#This Row],[Storage_Loss_%]]/100</f>
        <v>0.13449999999999998</v>
      </c>
      <c r="Q825" s="7">
        <v>13.45</v>
      </c>
      <c r="R825" s="13">
        <v>34454</v>
      </c>
      <c r="S825">
        <v>80</v>
      </c>
      <c r="T825" t="s">
        <v>1521</v>
      </c>
      <c r="U825" t="s">
        <v>1522</v>
      </c>
      <c r="V825" s="13">
        <v>3756522</v>
      </c>
      <c r="W825" s="7">
        <f>(Agridata[[#This Row],[Profit_After_Storage_Loss]]/Agridata[[#This Row],[Total_Revenue]])*100</f>
        <v>85.763396840285992</v>
      </c>
      <c r="X825">
        <f>(1-Agridata[[#This Row],[Transport_Cost_NGN]]/(Agridata[[#This Row],[Input_Cost_NGN]]+Agridata[[#This Row],[Final_Profit_NGN]]))*100</f>
        <v>99.926562447243143</v>
      </c>
      <c r="Y825" s="13">
        <f>Agridata[[#This Row],[Final_Profit_NGN]]*Agridata[[#This Row],[Storage_Loss_%]]</f>
        <v>50525220.899999999</v>
      </c>
      <c r="Z825" s="13">
        <f>Agridata[[#This Row],[Final_Profit_NGN]] * (1-Agridata[[#This Row],[Storage_Loss_%]]/100)</f>
        <v>3251269.7910000002</v>
      </c>
      <c r="AA825" s="13">
        <f>Agridata[[#This Row],[Final_Profit_NGN]]+Agridata[[#This Row],[Input_Cost_NGN]]</f>
        <v>3790976</v>
      </c>
    </row>
    <row r="826" spans="1:27" x14ac:dyDescent="0.35">
      <c r="A826" t="s">
        <v>648</v>
      </c>
      <c r="B826" t="s">
        <v>1470</v>
      </c>
      <c r="C826" t="s">
        <v>1495</v>
      </c>
      <c r="D826">
        <v>2024</v>
      </c>
      <c r="E826" t="s">
        <v>1501</v>
      </c>
      <c r="F826" t="s">
        <v>1508</v>
      </c>
      <c r="G826">
        <v>6.57</v>
      </c>
      <c r="H826">
        <v>10604</v>
      </c>
      <c r="I826">
        <v>4241</v>
      </c>
      <c r="J826">
        <v>29.7</v>
      </c>
      <c r="K826" t="s">
        <v>1512</v>
      </c>
      <c r="L826">
        <v>1.8</v>
      </c>
      <c r="M826" t="s">
        <v>1518</v>
      </c>
      <c r="N826" s="13">
        <v>7360</v>
      </c>
      <c r="O826">
        <v>60</v>
      </c>
      <c r="P826" s="11">
        <f>Agridata[[#This Row],[Storage_Loss_%]]/100</f>
        <v>0.6</v>
      </c>
      <c r="Q826" s="7">
        <v>60</v>
      </c>
      <c r="R826" s="13">
        <v>102837</v>
      </c>
      <c r="S826">
        <v>269</v>
      </c>
      <c r="T826" t="s">
        <v>1520</v>
      </c>
      <c r="U826" t="s">
        <v>1523</v>
      </c>
      <c r="V826" s="13">
        <v>1019224</v>
      </c>
      <c r="W826" s="7">
        <f>(Agridata[[#This Row],[Profit_After_Storage_Loss]]/Agridata[[#This Row],[Total_Revenue]])*100</f>
        <v>36.333996101816211</v>
      </c>
      <c r="X826">
        <f>(1-Agridata[[#This Row],[Transport_Cost_NGN]]/(Agridata[[#This Row],[Input_Cost_NGN]]+Agridata[[#This Row],[Final_Profit_NGN]]))*100</f>
        <v>99.344064181893856</v>
      </c>
      <c r="Y826" s="13">
        <f>Agridata[[#This Row],[Final_Profit_NGN]]*Agridata[[#This Row],[Storage_Loss_%]]</f>
        <v>61153440</v>
      </c>
      <c r="Z826" s="13">
        <f>Agridata[[#This Row],[Final_Profit_NGN]] * (1-Agridata[[#This Row],[Storage_Loss_%]]/100)</f>
        <v>407689.60000000003</v>
      </c>
      <c r="AA826" s="13">
        <f>Agridata[[#This Row],[Final_Profit_NGN]]+Agridata[[#This Row],[Input_Cost_NGN]]</f>
        <v>1122061</v>
      </c>
    </row>
    <row r="827" spans="1:27" x14ac:dyDescent="0.35">
      <c r="A827" t="s">
        <v>649</v>
      </c>
      <c r="B827" t="s">
        <v>1469</v>
      </c>
      <c r="C827" t="s">
        <v>1498</v>
      </c>
      <c r="D827">
        <v>2025</v>
      </c>
      <c r="E827" t="s">
        <v>1501</v>
      </c>
      <c r="F827" t="s">
        <v>1504</v>
      </c>
      <c r="G827">
        <v>2.17</v>
      </c>
      <c r="H827">
        <v>28842</v>
      </c>
      <c r="I827">
        <v>20829</v>
      </c>
      <c r="J827">
        <v>25.7</v>
      </c>
      <c r="K827" t="s">
        <v>1511</v>
      </c>
      <c r="L827">
        <v>0.87</v>
      </c>
      <c r="M827" t="s">
        <v>1516</v>
      </c>
      <c r="N827" s="13">
        <v>2896</v>
      </c>
      <c r="O827">
        <v>7</v>
      </c>
      <c r="P827" s="11">
        <f>Agridata[[#This Row],[Storage_Loss_%]]/100</f>
        <v>0.27779999999999999</v>
      </c>
      <c r="Q827" s="7">
        <v>27.78</v>
      </c>
      <c r="R827" s="13">
        <v>46640</v>
      </c>
      <c r="S827">
        <v>312</v>
      </c>
      <c r="T827" t="s">
        <v>1520</v>
      </c>
      <c r="U827" t="s">
        <v>1522</v>
      </c>
      <c r="V827" s="13">
        <v>6384126</v>
      </c>
      <c r="W827" s="7">
        <f>(Agridata[[#This Row],[Profit_After_Storage_Loss]]/Agridata[[#This Row],[Total_Revenue]])*100</f>
        <v>71.696214684222696</v>
      </c>
      <c r="X827">
        <f>(1-Agridata[[#This Row],[Transport_Cost_NGN]]/(Agridata[[#This Row],[Input_Cost_NGN]]+Agridata[[#This Row],[Final_Profit_NGN]]))*100</f>
        <v>99.954966484552543</v>
      </c>
      <c r="Y827" s="13">
        <f>Agridata[[#This Row],[Final_Profit_NGN]]*Agridata[[#This Row],[Storage_Loss_%]]</f>
        <v>177351020.28</v>
      </c>
      <c r="Z827" s="13">
        <f>Agridata[[#This Row],[Final_Profit_NGN]] * (1-Agridata[[#This Row],[Storage_Loss_%]]/100)</f>
        <v>4610615.7971999999</v>
      </c>
      <c r="AA827" s="13">
        <f>Agridata[[#This Row],[Final_Profit_NGN]]+Agridata[[#This Row],[Input_Cost_NGN]]</f>
        <v>6430766</v>
      </c>
    </row>
    <row r="828" spans="1:27" x14ac:dyDescent="0.35">
      <c r="A828" t="s">
        <v>650</v>
      </c>
      <c r="B828" t="s">
        <v>1469</v>
      </c>
      <c r="C828" t="s">
        <v>1481</v>
      </c>
      <c r="D828">
        <v>2022</v>
      </c>
      <c r="E828" t="s">
        <v>1502</v>
      </c>
      <c r="F828" t="s">
        <v>1509</v>
      </c>
      <c r="G828">
        <v>7.57</v>
      </c>
      <c r="H828">
        <v>111423</v>
      </c>
      <c r="I828">
        <v>90007</v>
      </c>
      <c r="J828">
        <v>4.9000000000000004</v>
      </c>
      <c r="K828" t="s">
        <v>1513</v>
      </c>
      <c r="L828">
        <v>1.42</v>
      </c>
      <c r="M828" t="s">
        <v>1518</v>
      </c>
      <c r="N828" s="13">
        <v>200</v>
      </c>
      <c r="O828">
        <v>4</v>
      </c>
      <c r="P828" s="11">
        <f>Agridata[[#This Row],[Storage_Loss_%]]/100</f>
        <v>0.19219999999999998</v>
      </c>
      <c r="Q828" s="7">
        <v>19.22</v>
      </c>
      <c r="R828" s="13">
        <v>195341</v>
      </c>
      <c r="S828">
        <v>340</v>
      </c>
      <c r="T828" t="s">
        <v>1520</v>
      </c>
      <c r="U828" t="s">
        <v>1522</v>
      </c>
      <c r="V828" s="13">
        <v>30100816</v>
      </c>
      <c r="W828" s="7">
        <f>(Agridata[[#This Row],[Profit_After_Storage_Loss]]/Agridata[[#This Row],[Total_Revenue]])*100</f>
        <v>80.259153544787893</v>
      </c>
      <c r="X828">
        <f>(1-Agridata[[#This Row],[Transport_Cost_NGN]]/(Agridata[[#This Row],[Input_Cost_NGN]]+Agridata[[#This Row],[Final_Profit_NGN]]))*100</f>
        <v>99.9993398502655</v>
      </c>
      <c r="Y828" s="13">
        <f>Agridata[[#This Row],[Final_Profit_NGN]]*Agridata[[#This Row],[Storage_Loss_%]]</f>
        <v>578537683.51999998</v>
      </c>
      <c r="Z828" s="13">
        <f>Agridata[[#This Row],[Final_Profit_NGN]] * (1-Agridata[[#This Row],[Storage_Loss_%]]/100)</f>
        <v>24315439.164800003</v>
      </c>
      <c r="AA828" s="13">
        <f>Agridata[[#This Row],[Final_Profit_NGN]]+Agridata[[#This Row],[Input_Cost_NGN]]</f>
        <v>30296157</v>
      </c>
    </row>
    <row r="829" spans="1:27" x14ac:dyDescent="0.35">
      <c r="A829" t="s">
        <v>651</v>
      </c>
      <c r="B829" t="s">
        <v>1470</v>
      </c>
      <c r="C829" t="s">
        <v>1485</v>
      </c>
      <c r="D829">
        <v>2021</v>
      </c>
      <c r="E829" t="s">
        <v>1501</v>
      </c>
      <c r="F829" t="s">
        <v>1509</v>
      </c>
      <c r="G829">
        <v>2.12</v>
      </c>
      <c r="H829">
        <v>30719</v>
      </c>
      <c r="I829">
        <v>25975</v>
      </c>
      <c r="J829">
        <v>16.2</v>
      </c>
      <c r="K829" t="s">
        <v>1512</v>
      </c>
      <c r="L829">
        <v>1.34</v>
      </c>
      <c r="M829" t="s">
        <v>1517</v>
      </c>
      <c r="N829" s="13">
        <v>3648</v>
      </c>
      <c r="O829">
        <v>2</v>
      </c>
      <c r="P829" s="11">
        <f>Agridata[[#This Row],[Storage_Loss_%]]/100</f>
        <v>0.15439999999999998</v>
      </c>
      <c r="Q829" s="7">
        <v>15.44</v>
      </c>
      <c r="R829" s="13">
        <v>38473</v>
      </c>
      <c r="S829">
        <v>312</v>
      </c>
      <c r="T829" t="s">
        <v>1520</v>
      </c>
      <c r="U829" t="s">
        <v>1522</v>
      </c>
      <c r="V829" s="13">
        <v>7981037</v>
      </c>
      <c r="W829" s="7">
        <f>(Agridata[[#This Row],[Profit_After_Storage_Loss]]/Agridata[[#This Row],[Total_Revenue]])*100</f>
        <v>84.154329718399239</v>
      </c>
      <c r="X829">
        <f>(1-Agridata[[#This Row],[Transport_Cost_NGN]]/(Agridata[[#This Row],[Input_Cost_NGN]]+Agridata[[#This Row],[Final_Profit_NGN]]))*100</f>
        <v>99.954510936453715</v>
      </c>
      <c r="Y829" s="13">
        <f>Agridata[[#This Row],[Final_Profit_NGN]]*Agridata[[#This Row],[Storage_Loss_%]]</f>
        <v>123227211.28</v>
      </c>
      <c r="Z829" s="13">
        <f>Agridata[[#This Row],[Final_Profit_NGN]] * (1-Agridata[[#This Row],[Storage_Loss_%]]/100)</f>
        <v>6748764.8871999998</v>
      </c>
      <c r="AA829" s="13">
        <f>Agridata[[#This Row],[Final_Profit_NGN]]+Agridata[[#This Row],[Input_Cost_NGN]]</f>
        <v>8019510</v>
      </c>
    </row>
    <row r="830" spans="1:27" x14ac:dyDescent="0.35">
      <c r="A830" t="s">
        <v>641</v>
      </c>
      <c r="B830" t="s">
        <v>1469</v>
      </c>
      <c r="C830" t="s">
        <v>1498</v>
      </c>
      <c r="D830">
        <v>2024</v>
      </c>
      <c r="E830" t="s">
        <v>1502</v>
      </c>
      <c r="F830" t="s">
        <v>1505</v>
      </c>
      <c r="G830">
        <v>0.98</v>
      </c>
      <c r="H830">
        <v>9913</v>
      </c>
      <c r="I830">
        <v>5558</v>
      </c>
      <c r="J830">
        <v>18.399999999999999</v>
      </c>
      <c r="K830" t="s">
        <v>1512</v>
      </c>
      <c r="L830">
        <v>1.43</v>
      </c>
      <c r="M830" t="s">
        <v>1516</v>
      </c>
      <c r="N830" s="13">
        <v>3275</v>
      </c>
      <c r="O830">
        <v>30</v>
      </c>
      <c r="P830" s="11">
        <f>Agridata[[#This Row],[Storage_Loss_%]]/100</f>
        <v>0.43930000000000002</v>
      </c>
      <c r="Q830" s="7">
        <v>43.93</v>
      </c>
      <c r="R830" s="13">
        <v>6505</v>
      </c>
      <c r="S830">
        <v>108</v>
      </c>
      <c r="T830" t="s">
        <v>1520</v>
      </c>
      <c r="U830" t="s">
        <v>1522</v>
      </c>
      <c r="V830" s="13">
        <v>584482</v>
      </c>
      <c r="W830" s="7">
        <f>(Agridata[[#This Row],[Profit_After_Storage_Loss]]/Agridata[[#This Row],[Total_Revenue]])*100</f>
        <v>55.452836932115254</v>
      </c>
      <c r="X830">
        <f>(1-Agridata[[#This Row],[Transport_Cost_NGN]]/(Agridata[[#This Row],[Input_Cost_NGN]]+Agridata[[#This Row],[Final_Profit_NGN]]))*100</f>
        <v>99.445842294331342</v>
      </c>
      <c r="Y830" s="13">
        <f>Agridata[[#This Row],[Final_Profit_NGN]]*Agridata[[#This Row],[Storage_Loss_%]]</f>
        <v>25676294.260000002</v>
      </c>
      <c r="Z830" s="13">
        <f>Agridata[[#This Row],[Final_Profit_NGN]] * (1-Agridata[[#This Row],[Storage_Loss_%]]/100)</f>
        <v>327719.05739999999</v>
      </c>
      <c r="AA830" s="13">
        <f>Agridata[[#This Row],[Final_Profit_NGN]]+Agridata[[#This Row],[Input_Cost_NGN]]</f>
        <v>590987</v>
      </c>
    </row>
    <row r="831" spans="1:27" x14ac:dyDescent="0.35">
      <c r="A831" t="s">
        <v>652</v>
      </c>
      <c r="B831" t="s">
        <v>1473</v>
      </c>
      <c r="C831" t="s">
        <v>1496</v>
      </c>
      <c r="D831">
        <v>2025</v>
      </c>
      <c r="E831" t="s">
        <v>1501</v>
      </c>
      <c r="F831" t="s">
        <v>1507</v>
      </c>
      <c r="G831">
        <v>1.66</v>
      </c>
      <c r="H831">
        <v>3528</v>
      </c>
      <c r="I831">
        <v>2719</v>
      </c>
      <c r="J831">
        <v>1</v>
      </c>
      <c r="K831" t="s">
        <v>1511</v>
      </c>
      <c r="L831">
        <v>0.09</v>
      </c>
      <c r="M831" t="s">
        <v>1516</v>
      </c>
      <c r="N831" s="13">
        <v>200</v>
      </c>
      <c r="O831">
        <v>14</v>
      </c>
      <c r="P831" s="11">
        <f>Agridata[[#This Row],[Storage_Loss_%]]/100</f>
        <v>0.22920000000000001</v>
      </c>
      <c r="Q831" s="7">
        <v>22.92</v>
      </c>
      <c r="R831" s="13">
        <v>24643</v>
      </c>
      <c r="S831">
        <v>243</v>
      </c>
      <c r="T831" t="s">
        <v>1519</v>
      </c>
      <c r="U831" t="s">
        <v>1522</v>
      </c>
      <c r="V831" s="13">
        <v>629267</v>
      </c>
      <c r="W831" s="7">
        <f>(Agridata[[#This Row],[Profit_After_Storage_Loss]]/Agridata[[#This Row],[Total_Revenue]])*100</f>
        <v>74.175192855285886</v>
      </c>
      <c r="X831">
        <f>(1-Agridata[[#This Row],[Transport_Cost_NGN]]/(Agridata[[#This Row],[Input_Cost_NGN]]+Agridata[[#This Row],[Final_Profit_NGN]]))*100</f>
        <v>99.969414751265461</v>
      </c>
      <c r="Y831" s="13">
        <f>Agridata[[#This Row],[Final_Profit_NGN]]*Agridata[[#This Row],[Storage_Loss_%]]</f>
        <v>14422799.640000001</v>
      </c>
      <c r="Z831" s="13">
        <f>Agridata[[#This Row],[Final_Profit_NGN]] * (1-Agridata[[#This Row],[Storage_Loss_%]]/100)</f>
        <v>485039.00359999994</v>
      </c>
      <c r="AA831" s="13">
        <f>Agridata[[#This Row],[Final_Profit_NGN]]+Agridata[[#This Row],[Input_Cost_NGN]]</f>
        <v>653910</v>
      </c>
    </row>
    <row r="832" spans="1:27" x14ac:dyDescent="0.35">
      <c r="A832" t="s">
        <v>653</v>
      </c>
      <c r="B832" t="s">
        <v>1470</v>
      </c>
      <c r="C832" t="s">
        <v>1499</v>
      </c>
      <c r="D832">
        <v>2025</v>
      </c>
      <c r="E832" t="s">
        <v>1501</v>
      </c>
      <c r="F832" t="s">
        <v>1506</v>
      </c>
      <c r="G832">
        <v>1.4</v>
      </c>
      <c r="H832">
        <v>3445</v>
      </c>
      <c r="I832">
        <v>3026</v>
      </c>
      <c r="J832">
        <v>1.7</v>
      </c>
      <c r="K832" t="s">
        <v>1513</v>
      </c>
      <c r="L832">
        <v>1.25</v>
      </c>
      <c r="M832" t="s">
        <v>1516</v>
      </c>
      <c r="N832" s="13">
        <v>200</v>
      </c>
      <c r="O832">
        <v>7</v>
      </c>
      <c r="P832" s="11">
        <f>Agridata[[#This Row],[Storage_Loss_%]]/100</f>
        <v>0.1216</v>
      </c>
      <c r="Q832" s="7">
        <v>12.16</v>
      </c>
      <c r="R832" s="13">
        <v>34467</v>
      </c>
      <c r="S832">
        <v>297</v>
      </c>
      <c r="T832" t="s">
        <v>1521</v>
      </c>
      <c r="U832" t="s">
        <v>1522</v>
      </c>
      <c r="V832" s="13">
        <v>855068</v>
      </c>
      <c r="W832" s="7">
        <f>(Agridata[[#This Row],[Profit_After_Storage_Loss]]/Agridata[[#This Row],[Total_Revenue]])*100</f>
        <v>84.436445019026792</v>
      </c>
      <c r="X832">
        <f>(1-Agridata[[#This Row],[Transport_Cost_NGN]]/(Agridata[[#This Row],[Input_Cost_NGN]]+Agridata[[#This Row],[Final_Profit_NGN]]))*100</f>
        <v>99.977516342808329</v>
      </c>
      <c r="Y832" s="13">
        <f>Agridata[[#This Row],[Final_Profit_NGN]]*Agridata[[#This Row],[Storage_Loss_%]]</f>
        <v>10397626.880000001</v>
      </c>
      <c r="Z832" s="13">
        <f>Agridata[[#This Row],[Final_Profit_NGN]] * (1-Agridata[[#This Row],[Storage_Loss_%]]/100)</f>
        <v>751091.73119999992</v>
      </c>
      <c r="AA832" s="13">
        <f>Agridata[[#This Row],[Final_Profit_NGN]]+Agridata[[#This Row],[Input_Cost_NGN]]</f>
        <v>889535</v>
      </c>
    </row>
    <row r="833" spans="1:27" x14ac:dyDescent="0.35">
      <c r="A833" t="s">
        <v>654</v>
      </c>
      <c r="B833" t="s">
        <v>1470</v>
      </c>
      <c r="C833" t="s">
        <v>1475</v>
      </c>
      <c r="D833">
        <v>2022</v>
      </c>
      <c r="E833" t="s">
        <v>1501</v>
      </c>
      <c r="F833" t="s">
        <v>1506</v>
      </c>
      <c r="G833">
        <v>3</v>
      </c>
      <c r="H833">
        <v>9833</v>
      </c>
      <c r="I833">
        <v>8735</v>
      </c>
      <c r="J833">
        <v>10.199999999999999</v>
      </c>
      <c r="K833" t="s">
        <v>1512</v>
      </c>
      <c r="L833">
        <v>1.67</v>
      </c>
      <c r="M833" t="s">
        <v>1518</v>
      </c>
      <c r="N833" s="13">
        <v>2712</v>
      </c>
      <c r="O833">
        <v>7</v>
      </c>
      <c r="P833" s="11">
        <f>Agridata[[#This Row],[Storage_Loss_%]]/100</f>
        <v>0.1116</v>
      </c>
      <c r="Q833" s="7">
        <v>11.16</v>
      </c>
      <c r="R833" s="13">
        <v>82921</v>
      </c>
      <c r="S833">
        <v>353</v>
      </c>
      <c r="T833" t="s">
        <v>1520</v>
      </c>
      <c r="U833" t="s">
        <v>1523</v>
      </c>
      <c r="V833" s="13">
        <v>2966988</v>
      </c>
      <c r="W833" s="7">
        <f>(Agridata[[#This Row],[Profit_After_Storage_Loss]]/Agridata[[#This Row],[Total_Revenue]])*100</f>
        <v>86.424615921327501</v>
      </c>
      <c r="X833">
        <f>(1-Agridata[[#This Row],[Transport_Cost_NGN]]/(Agridata[[#This Row],[Input_Cost_NGN]]+Agridata[[#This Row],[Final_Profit_NGN]]))*100</f>
        <v>99.911079314169697</v>
      </c>
      <c r="Y833" s="13">
        <f>Agridata[[#This Row],[Final_Profit_NGN]]*Agridata[[#This Row],[Storage_Loss_%]]</f>
        <v>33111586.080000002</v>
      </c>
      <c r="Z833" s="13">
        <f>Agridata[[#This Row],[Final_Profit_NGN]] * (1-Agridata[[#This Row],[Storage_Loss_%]]/100)</f>
        <v>2635872.1392000001</v>
      </c>
      <c r="AA833" s="13">
        <f>Agridata[[#This Row],[Final_Profit_NGN]]+Agridata[[#This Row],[Input_Cost_NGN]]</f>
        <v>3049909</v>
      </c>
    </row>
    <row r="834" spans="1:27" x14ac:dyDescent="0.35">
      <c r="A834" t="s">
        <v>613</v>
      </c>
      <c r="B834" t="s">
        <v>1469</v>
      </c>
      <c r="C834" t="s">
        <v>1474</v>
      </c>
      <c r="D834">
        <v>2023</v>
      </c>
      <c r="E834" t="s">
        <v>1501</v>
      </c>
      <c r="F834" t="s">
        <v>1509</v>
      </c>
      <c r="G834">
        <v>0.82</v>
      </c>
      <c r="H834">
        <v>14386</v>
      </c>
      <c r="I834">
        <v>11623</v>
      </c>
      <c r="J834">
        <v>2.6</v>
      </c>
      <c r="K834" t="s">
        <v>1513</v>
      </c>
      <c r="L834">
        <v>1.37</v>
      </c>
      <c r="M834" t="s">
        <v>1518</v>
      </c>
      <c r="N834" s="13">
        <v>200</v>
      </c>
      <c r="O834">
        <v>4</v>
      </c>
      <c r="P834" s="11">
        <f>Agridata[[#This Row],[Storage_Loss_%]]/100</f>
        <v>0.192</v>
      </c>
      <c r="Q834" s="7">
        <v>19.2</v>
      </c>
      <c r="R834" s="13">
        <v>14270</v>
      </c>
      <c r="S834">
        <v>292</v>
      </c>
      <c r="T834" t="s">
        <v>1521</v>
      </c>
      <c r="U834" t="s">
        <v>1523</v>
      </c>
      <c r="V834" s="13">
        <v>3345507</v>
      </c>
      <c r="W834" s="7">
        <f>(Agridata[[#This Row],[Profit_After_Storage_Loss]]/Agridata[[#This Row],[Total_Revenue]])*100</f>
        <v>80.456817699508036</v>
      </c>
      <c r="X834">
        <f>(1-Agridata[[#This Row],[Transport_Cost_NGN]]/(Agridata[[#This Row],[Input_Cost_NGN]]+Agridata[[#This Row],[Final_Profit_NGN]]))*100</f>
        <v>99.994047223967542</v>
      </c>
      <c r="Y834" s="13">
        <f>Agridata[[#This Row],[Final_Profit_NGN]]*Agridata[[#This Row],[Storage_Loss_%]]</f>
        <v>64233734.399999999</v>
      </c>
      <c r="Z834" s="13">
        <f>Agridata[[#This Row],[Final_Profit_NGN]] * (1-Agridata[[#This Row],[Storage_Loss_%]]/100)</f>
        <v>2703169.656</v>
      </c>
      <c r="AA834" s="13">
        <f>Agridata[[#This Row],[Final_Profit_NGN]]+Agridata[[#This Row],[Input_Cost_NGN]]</f>
        <v>3359777</v>
      </c>
    </row>
    <row r="835" spans="1:27" x14ac:dyDescent="0.35">
      <c r="A835" t="s">
        <v>655</v>
      </c>
      <c r="B835" t="s">
        <v>1471</v>
      </c>
      <c r="C835" t="s">
        <v>1477</v>
      </c>
      <c r="D835">
        <v>2025</v>
      </c>
      <c r="E835" t="s">
        <v>1501</v>
      </c>
      <c r="F835" t="s">
        <v>1510</v>
      </c>
      <c r="G835">
        <v>2.56</v>
      </c>
      <c r="H835">
        <v>77872</v>
      </c>
      <c r="I835">
        <v>54736</v>
      </c>
      <c r="J835">
        <v>6.8</v>
      </c>
      <c r="K835" t="s">
        <v>1513</v>
      </c>
      <c r="L835">
        <v>0.52</v>
      </c>
      <c r="M835" t="s">
        <v>1516</v>
      </c>
      <c r="N835" s="13">
        <v>240</v>
      </c>
      <c r="O835">
        <v>5</v>
      </c>
      <c r="P835" s="11">
        <f>Agridata[[#This Row],[Storage_Loss_%]]/100</f>
        <v>0.29710000000000003</v>
      </c>
      <c r="Q835" s="7">
        <v>29.71</v>
      </c>
      <c r="R835" s="13">
        <v>98183</v>
      </c>
      <c r="S835">
        <v>350</v>
      </c>
      <c r="T835" t="s">
        <v>1520</v>
      </c>
      <c r="U835" t="s">
        <v>1523</v>
      </c>
      <c r="V835" s="13">
        <v>18867601</v>
      </c>
      <c r="W835" s="7">
        <f>(Agridata[[#This Row],[Profit_After_Storage_Loss]]/Agridata[[#This Row],[Total_Revenue]])*100</f>
        <v>69.926119283547678</v>
      </c>
      <c r="X835">
        <f>(1-Agridata[[#This Row],[Transport_Cost_NGN]]/(Agridata[[#This Row],[Input_Cost_NGN]]+Agridata[[#This Row],[Final_Profit_NGN]]))*100</f>
        <v>99.998734563253493</v>
      </c>
      <c r="Y835" s="13">
        <f>Agridata[[#This Row],[Final_Profit_NGN]]*Agridata[[#This Row],[Storage_Loss_%]]</f>
        <v>560556425.71000004</v>
      </c>
      <c r="Z835" s="13">
        <f>Agridata[[#This Row],[Final_Profit_NGN]] * (1-Agridata[[#This Row],[Storage_Loss_%]]/100)</f>
        <v>13262036.742899999</v>
      </c>
      <c r="AA835" s="13">
        <f>Agridata[[#This Row],[Final_Profit_NGN]]+Agridata[[#This Row],[Input_Cost_NGN]]</f>
        <v>18965784</v>
      </c>
    </row>
    <row r="836" spans="1:27" x14ac:dyDescent="0.35">
      <c r="A836" t="s">
        <v>151</v>
      </c>
      <c r="B836" t="s">
        <v>1472</v>
      </c>
      <c r="C836" t="s">
        <v>1479</v>
      </c>
      <c r="D836">
        <v>2023</v>
      </c>
      <c r="E836" t="s">
        <v>1502</v>
      </c>
      <c r="F836" t="s">
        <v>1509</v>
      </c>
      <c r="G836">
        <v>0.63</v>
      </c>
      <c r="H836">
        <v>5482</v>
      </c>
      <c r="I836">
        <v>4351</v>
      </c>
      <c r="J836">
        <v>25</v>
      </c>
      <c r="K836" t="s">
        <v>1512</v>
      </c>
      <c r="L836">
        <v>1.62</v>
      </c>
      <c r="M836" t="s">
        <v>1516</v>
      </c>
      <c r="N836" s="13">
        <v>7144</v>
      </c>
      <c r="O836">
        <v>4</v>
      </c>
      <c r="P836" s="11">
        <f>Agridata[[#This Row],[Storage_Loss_%]]/100</f>
        <v>0.20629999999999998</v>
      </c>
      <c r="Q836" s="7">
        <v>20.63</v>
      </c>
      <c r="R836" s="13">
        <v>15482</v>
      </c>
      <c r="S836">
        <v>371</v>
      </c>
      <c r="T836" t="s">
        <v>1521</v>
      </c>
      <c r="U836" t="s">
        <v>1522</v>
      </c>
      <c r="V836" s="13">
        <v>1575453</v>
      </c>
      <c r="W836" s="7">
        <f>(Agridata[[#This Row],[Profit_After_Storage_Loss]]/Agridata[[#This Row],[Total_Revenue]])*100</f>
        <v>78.597620022188224</v>
      </c>
      <c r="X836">
        <f>(1-Agridata[[#This Row],[Transport_Cost_NGN]]/(Agridata[[#This Row],[Input_Cost_NGN]]+Agridata[[#This Row],[Final_Profit_NGN]]))*100</f>
        <v>99.550955884432739</v>
      </c>
      <c r="Y836" s="13">
        <f>Agridata[[#This Row],[Final_Profit_NGN]]*Agridata[[#This Row],[Storage_Loss_%]]</f>
        <v>32501595.389999997</v>
      </c>
      <c r="Z836" s="13">
        <f>Agridata[[#This Row],[Final_Profit_NGN]] * (1-Agridata[[#This Row],[Storage_Loss_%]]/100)</f>
        <v>1250437.0461000002</v>
      </c>
      <c r="AA836" s="13">
        <f>Agridata[[#This Row],[Final_Profit_NGN]]+Agridata[[#This Row],[Input_Cost_NGN]]</f>
        <v>1590935</v>
      </c>
    </row>
    <row r="837" spans="1:27" x14ac:dyDescent="0.35">
      <c r="A837" t="s">
        <v>656</v>
      </c>
      <c r="B837" t="s">
        <v>1469</v>
      </c>
      <c r="C837" t="s">
        <v>1498</v>
      </c>
      <c r="D837">
        <v>2021</v>
      </c>
      <c r="E837" t="s">
        <v>1502</v>
      </c>
      <c r="F837" t="s">
        <v>1510</v>
      </c>
      <c r="G837">
        <v>2.77</v>
      </c>
      <c r="H837">
        <v>38441</v>
      </c>
      <c r="I837">
        <v>29711</v>
      </c>
      <c r="J837">
        <v>4.3</v>
      </c>
      <c r="K837" t="s">
        <v>1512</v>
      </c>
      <c r="L837">
        <v>1.35</v>
      </c>
      <c r="M837" t="s">
        <v>1518</v>
      </c>
      <c r="N837" s="13">
        <v>956</v>
      </c>
      <c r="O837">
        <v>1</v>
      </c>
      <c r="P837" s="11">
        <f>Agridata[[#This Row],[Storage_Loss_%]]/100</f>
        <v>0.2271</v>
      </c>
      <c r="Q837" s="7">
        <v>22.71</v>
      </c>
      <c r="R837" s="13">
        <v>92447</v>
      </c>
      <c r="S837">
        <v>310</v>
      </c>
      <c r="T837" t="s">
        <v>1520</v>
      </c>
      <c r="U837" t="s">
        <v>1523</v>
      </c>
      <c r="V837" s="13">
        <v>9024903</v>
      </c>
      <c r="W837" s="7">
        <f>(Agridata[[#This Row],[Profit_After_Storage_Loss]]/Agridata[[#This Row],[Total_Revenue]])*100</f>
        <v>76.506304229847501</v>
      </c>
      <c r="X837">
        <f>(1-Agridata[[#This Row],[Transport_Cost_NGN]]/(Agridata[[#This Row],[Input_Cost_NGN]]+Agridata[[#This Row],[Final_Profit_NGN]]))*100</f>
        <v>99.989514497085224</v>
      </c>
      <c r="Y837" s="13">
        <f>Agridata[[#This Row],[Final_Profit_NGN]]*Agridata[[#This Row],[Storage_Loss_%]]</f>
        <v>204955547.13</v>
      </c>
      <c r="Z837" s="13">
        <f>Agridata[[#This Row],[Final_Profit_NGN]] * (1-Agridata[[#This Row],[Storage_Loss_%]]/100)</f>
        <v>6975347.5287000006</v>
      </c>
      <c r="AA837" s="13">
        <f>Agridata[[#This Row],[Final_Profit_NGN]]+Agridata[[#This Row],[Input_Cost_NGN]]</f>
        <v>9117350</v>
      </c>
    </row>
    <row r="838" spans="1:27" x14ac:dyDescent="0.35">
      <c r="A838" t="s">
        <v>657</v>
      </c>
      <c r="B838" t="s">
        <v>1469</v>
      </c>
      <c r="C838" t="s">
        <v>1498</v>
      </c>
      <c r="D838">
        <v>2021</v>
      </c>
      <c r="E838" t="s">
        <v>1502</v>
      </c>
      <c r="F838" t="s">
        <v>1508</v>
      </c>
      <c r="G838">
        <v>3.12</v>
      </c>
      <c r="H838">
        <v>2890</v>
      </c>
      <c r="I838">
        <v>2246</v>
      </c>
      <c r="J838">
        <v>13.6</v>
      </c>
      <c r="K838" t="s">
        <v>1512</v>
      </c>
      <c r="L838">
        <v>1.07</v>
      </c>
      <c r="M838" t="s">
        <v>1516</v>
      </c>
      <c r="N838" s="13">
        <v>2898</v>
      </c>
      <c r="O838">
        <v>14</v>
      </c>
      <c r="P838" s="11">
        <f>Agridata[[#This Row],[Storage_Loss_%]]/100</f>
        <v>0.2225</v>
      </c>
      <c r="Q838" s="7">
        <v>22.25</v>
      </c>
      <c r="R838" s="13">
        <v>28204</v>
      </c>
      <c r="S838">
        <v>157</v>
      </c>
      <c r="T838" t="s">
        <v>1520</v>
      </c>
      <c r="U838" t="s">
        <v>1522</v>
      </c>
      <c r="V838" s="13">
        <v>317994</v>
      </c>
      <c r="W838" s="7">
        <f>(Agridata[[#This Row],[Profit_After_Storage_Loss]]/Agridata[[#This Row],[Total_Revenue]])*100</f>
        <v>71.415876174905691</v>
      </c>
      <c r="X838">
        <f>(1-Agridata[[#This Row],[Transport_Cost_NGN]]/(Agridata[[#This Row],[Input_Cost_NGN]]+Agridata[[#This Row],[Final_Profit_NGN]]))*100</f>
        <v>99.162906775891258</v>
      </c>
      <c r="Y838" s="13">
        <f>Agridata[[#This Row],[Final_Profit_NGN]]*Agridata[[#This Row],[Storage_Loss_%]]</f>
        <v>7075366.5</v>
      </c>
      <c r="Z838" s="13">
        <f>Agridata[[#This Row],[Final_Profit_NGN]] * (1-Agridata[[#This Row],[Storage_Loss_%]]/100)</f>
        <v>247240.33499999999</v>
      </c>
      <c r="AA838" s="13">
        <f>Agridata[[#This Row],[Final_Profit_NGN]]+Agridata[[#This Row],[Input_Cost_NGN]]</f>
        <v>346198</v>
      </c>
    </row>
    <row r="839" spans="1:27" x14ac:dyDescent="0.35">
      <c r="A839" t="s">
        <v>265</v>
      </c>
      <c r="B839" t="s">
        <v>1470</v>
      </c>
      <c r="C839" t="s">
        <v>1495</v>
      </c>
      <c r="D839">
        <v>2021</v>
      </c>
      <c r="E839" t="s">
        <v>1502</v>
      </c>
      <c r="F839" t="s">
        <v>1510</v>
      </c>
      <c r="G839">
        <v>1.1200000000000001</v>
      </c>
      <c r="H839">
        <v>26907</v>
      </c>
      <c r="I839">
        <v>19564</v>
      </c>
      <c r="J839">
        <v>11</v>
      </c>
      <c r="K839" t="s">
        <v>1511</v>
      </c>
      <c r="L839">
        <v>0.34</v>
      </c>
      <c r="M839" t="s">
        <v>1518</v>
      </c>
      <c r="N839" s="13">
        <v>1714</v>
      </c>
      <c r="O839">
        <v>2</v>
      </c>
      <c r="P839" s="11">
        <f>Agridata[[#This Row],[Storage_Loss_%]]/100</f>
        <v>0.27289999999999998</v>
      </c>
      <c r="Q839" s="7">
        <v>27.29</v>
      </c>
      <c r="R839" s="13">
        <v>26776</v>
      </c>
      <c r="S839">
        <v>422</v>
      </c>
      <c r="T839" t="s">
        <v>1520</v>
      </c>
      <c r="U839" t="s">
        <v>1522</v>
      </c>
      <c r="V839" s="13">
        <v>8144958</v>
      </c>
      <c r="W839" s="7">
        <f>(Agridata[[#This Row],[Profit_After_Storage_Loss]]/Agridata[[#This Row],[Total_Revenue]])*100</f>
        <v>72.471753997376823</v>
      </c>
      <c r="X839">
        <f>(1-Agridata[[#This Row],[Transport_Cost_NGN]]/(Agridata[[#This Row],[Input_Cost_NGN]]+Agridata[[#This Row],[Final_Profit_NGN]]))*100</f>
        <v>99.979025259510408</v>
      </c>
      <c r="Y839" s="13">
        <f>Agridata[[#This Row],[Final_Profit_NGN]]*Agridata[[#This Row],[Storage_Loss_%]]</f>
        <v>222275903.81999999</v>
      </c>
      <c r="Z839" s="13">
        <f>Agridata[[#This Row],[Final_Profit_NGN]] * (1-Agridata[[#This Row],[Storage_Loss_%]]/100)</f>
        <v>5922198.9618000006</v>
      </c>
      <c r="AA839" s="13">
        <f>Agridata[[#This Row],[Final_Profit_NGN]]+Agridata[[#This Row],[Input_Cost_NGN]]</f>
        <v>8171734</v>
      </c>
    </row>
    <row r="840" spans="1:27" x14ac:dyDescent="0.35">
      <c r="A840" t="s">
        <v>658</v>
      </c>
      <c r="B840" t="s">
        <v>1469</v>
      </c>
      <c r="C840" t="s">
        <v>1498</v>
      </c>
      <c r="D840">
        <v>2024</v>
      </c>
      <c r="E840" t="s">
        <v>1502</v>
      </c>
      <c r="F840" t="s">
        <v>1508</v>
      </c>
      <c r="G840">
        <v>0.53</v>
      </c>
      <c r="H840">
        <v>496</v>
      </c>
      <c r="I840">
        <v>295</v>
      </c>
      <c r="J840">
        <v>39.799999999999997</v>
      </c>
      <c r="K840" t="s">
        <v>1512</v>
      </c>
      <c r="L840">
        <v>2.02</v>
      </c>
      <c r="M840" t="s">
        <v>1516</v>
      </c>
      <c r="N840" s="13">
        <v>8718</v>
      </c>
      <c r="O840">
        <v>30</v>
      </c>
      <c r="P840" s="11">
        <f>Agridata[[#This Row],[Storage_Loss_%]]/100</f>
        <v>0.40409999999999996</v>
      </c>
      <c r="Q840" s="7">
        <v>40.409999999999997</v>
      </c>
      <c r="R840" s="13">
        <v>5055</v>
      </c>
      <c r="S840">
        <v>197</v>
      </c>
      <c r="T840" t="s">
        <v>1521</v>
      </c>
      <c r="U840" t="s">
        <v>1523</v>
      </c>
      <c r="V840" s="13">
        <v>43761</v>
      </c>
      <c r="W840" s="7">
        <f>(Agridata[[#This Row],[Profit_After_Storage_Loss]]/Agridata[[#This Row],[Total_Revenue]])*100</f>
        <v>53.419329523107187</v>
      </c>
      <c r="X840">
        <f>(1-Agridata[[#This Row],[Transport_Cost_NGN]]/(Agridata[[#This Row],[Input_Cost_NGN]]+Agridata[[#This Row],[Final_Profit_NGN]]))*100</f>
        <v>82.141101278269417</v>
      </c>
      <c r="Y840" s="13">
        <f>Agridata[[#This Row],[Final_Profit_NGN]]*Agridata[[#This Row],[Storage_Loss_%]]</f>
        <v>1768382.0099999998</v>
      </c>
      <c r="Z840" s="13">
        <f>Agridata[[#This Row],[Final_Profit_NGN]] * (1-Agridata[[#This Row],[Storage_Loss_%]]/100)</f>
        <v>26077.179900000003</v>
      </c>
      <c r="AA840" s="13">
        <f>Agridata[[#This Row],[Final_Profit_NGN]]+Agridata[[#This Row],[Input_Cost_NGN]]</f>
        <v>48816</v>
      </c>
    </row>
    <row r="841" spans="1:27" x14ac:dyDescent="0.35">
      <c r="A841" t="s">
        <v>659</v>
      </c>
      <c r="B841" t="s">
        <v>1469</v>
      </c>
      <c r="C841" t="s">
        <v>1498</v>
      </c>
      <c r="D841">
        <v>2023</v>
      </c>
      <c r="E841" t="s">
        <v>1502</v>
      </c>
      <c r="F841" t="s">
        <v>1504</v>
      </c>
      <c r="G841">
        <v>1.05</v>
      </c>
      <c r="H841">
        <v>9343</v>
      </c>
      <c r="I841">
        <v>7371</v>
      </c>
      <c r="J841">
        <v>3.4</v>
      </c>
      <c r="K841" t="s">
        <v>1511</v>
      </c>
      <c r="L841">
        <v>0.96</v>
      </c>
      <c r="M841" t="s">
        <v>1517</v>
      </c>
      <c r="N841" s="13">
        <v>473</v>
      </c>
      <c r="O841">
        <v>2</v>
      </c>
      <c r="P841" s="11">
        <f>Agridata[[#This Row],[Storage_Loss_%]]/100</f>
        <v>0.21100000000000002</v>
      </c>
      <c r="Q841" s="7">
        <v>21.1</v>
      </c>
      <c r="R841" s="13">
        <v>14492</v>
      </c>
      <c r="S841">
        <v>255</v>
      </c>
      <c r="T841" t="s">
        <v>1520</v>
      </c>
      <c r="U841" t="s">
        <v>1522</v>
      </c>
      <c r="V841" s="13">
        <v>1845844</v>
      </c>
      <c r="W841" s="7">
        <f>(Agridata[[#This Row],[Profit_After_Storage_Loss]]/Agridata[[#This Row],[Total_Revenue]])*100</f>
        <v>78.285369739659927</v>
      </c>
      <c r="X841">
        <f>(1-Agridata[[#This Row],[Transport_Cost_NGN]]/(Agridata[[#This Row],[Input_Cost_NGN]]+Agridata[[#This Row],[Final_Profit_NGN]]))*100</f>
        <v>99.97457448546929</v>
      </c>
      <c r="Y841" s="13">
        <f>Agridata[[#This Row],[Final_Profit_NGN]]*Agridata[[#This Row],[Storage_Loss_%]]</f>
        <v>38947308.400000006</v>
      </c>
      <c r="Z841" s="13">
        <f>Agridata[[#This Row],[Final_Profit_NGN]] * (1-Agridata[[#This Row],[Storage_Loss_%]]/100)</f>
        <v>1456370.916</v>
      </c>
      <c r="AA841" s="13">
        <f>Agridata[[#This Row],[Final_Profit_NGN]]+Agridata[[#This Row],[Input_Cost_NGN]]</f>
        <v>1860336</v>
      </c>
    </row>
    <row r="842" spans="1:27" x14ac:dyDescent="0.35">
      <c r="A842" t="s">
        <v>660</v>
      </c>
      <c r="B842" t="s">
        <v>1471</v>
      </c>
      <c r="C842" t="s">
        <v>1492</v>
      </c>
      <c r="D842">
        <v>2023</v>
      </c>
      <c r="E842" t="s">
        <v>1501</v>
      </c>
      <c r="F842" t="s">
        <v>1505</v>
      </c>
      <c r="G842">
        <v>0.5</v>
      </c>
      <c r="H842">
        <v>3548</v>
      </c>
      <c r="I842">
        <v>3143</v>
      </c>
      <c r="J842">
        <v>1</v>
      </c>
      <c r="K842" t="s">
        <v>1511</v>
      </c>
      <c r="L842">
        <v>0.55000000000000004</v>
      </c>
      <c r="M842" t="s">
        <v>1516</v>
      </c>
      <c r="N842" s="13">
        <v>200</v>
      </c>
      <c r="O842">
        <v>3</v>
      </c>
      <c r="P842" s="11">
        <f>Agridata[[#This Row],[Storage_Loss_%]]/100</f>
        <v>0.11410000000000001</v>
      </c>
      <c r="Q842" s="7">
        <v>11.41</v>
      </c>
      <c r="R842" s="13">
        <v>2804</v>
      </c>
      <c r="S842">
        <v>96</v>
      </c>
      <c r="T842" t="s">
        <v>1521</v>
      </c>
      <c r="U842" t="s">
        <v>1522</v>
      </c>
      <c r="V842" s="13">
        <v>295707</v>
      </c>
      <c r="W842" s="7">
        <f>(Agridata[[#This Row],[Profit_After_Storage_Loss]]/Agridata[[#This Row],[Total_Revenue]])*100</f>
        <v>87.757848554994638</v>
      </c>
      <c r="X842">
        <f>(1-Agridata[[#This Row],[Transport_Cost_NGN]]/(Agridata[[#This Row],[Input_Cost_NGN]]+Agridata[[#This Row],[Final_Profit_NGN]]))*100</f>
        <v>99.933000793940593</v>
      </c>
      <c r="Y842" s="13">
        <f>Agridata[[#This Row],[Final_Profit_NGN]]*Agridata[[#This Row],[Storage_Loss_%]]</f>
        <v>3374016.87</v>
      </c>
      <c r="Z842" s="13">
        <f>Agridata[[#This Row],[Final_Profit_NGN]] * (1-Agridata[[#This Row],[Storage_Loss_%]]/100)</f>
        <v>261966.83130000002</v>
      </c>
      <c r="AA842" s="13">
        <f>Agridata[[#This Row],[Final_Profit_NGN]]+Agridata[[#This Row],[Input_Cost_NGN]]</f>
        <v>298511</v>
      </c>
    </row>
    <row r="843" spans="1:27" x14ac:dyDescent="0.35">
      <c r="A843" t="s">
        <v>528</v>
      </c>
      <c r="B843" t="s">
        <v>1469</v>
      </c>
      <c r="C843" t="s">
        <v>1484</v>
      </c>
      <c r="D843">
        <v>2021</v>
      </c>
      <c r="E843" t="s">
        <v>1501</v>
      </c>
      <c r="F843" t="s">
        <v>1508</v>
      </c>
      <c r="G843">
        <v>0.37</v>
      </c>
      <c r="H843">
        <v>505</v>
      </c>
      <c r="I843">
        <v>438</v>
      </c>
      <c r="J843">
        <v>5.4</v>
      </c>
      <c r="K843" t="s">
        <v>1513</v>
      </c>
      <c r="L843">
        <v>1.3</v>
      </c>
      <c r="M843" t="s">
        <v>1518</v>
      </c>
      <c r="N843" s="13">
        <v>200</v>
      </c>
      <c r="O843">
        <v>7</v>
      </c>
      <c r="P843" s="11">
        <f>Agridata[[#This Row],[Storage_Loss_%]]/100</f>
        <v>0.13220000000000001</v>
      </c>
      <c r="Q843" s="7">
        <v>13.22</v>
      </c>
      <c r="R843" s="13">
        <v>3143</v>
      </c>
      <c r="S843">
        <v>215</v>
      </c>
      <c r="T843" t="s">
        <v>1520</v>
      </c>
      <c r="U843" t="s">
        <v>1522</v>
      </c>
      <c r="V843" s="13">
        <v>89886</v>
      </c>
      <c r="W843" s="7">
        <f>(Agridata[[#This Row],[Profit_After_Storage_Loss]]/Agridata[[#This Row],[Total_Revenue]])*100</f>
        <v>83.848123488374597</v>
      </c>
      <c r="X843">
        <f>(1-Agridata[[#This Row],[Transport_Cost_NGN]]/(Agridata[[#This Row],[Input_Cost_NGN]]+Agridata[[#This Row],[Final_Profit_NGN]]))*100</f>
        <v>99.785013275430245</v>
      </c>
      <c r="Y843" s="13">
        <f>Agridata[[#This Row],[Final_Profit_NGN]]*Agridata[[#This Row],[Storage_Loss_%]]</f>
        <v>1188292.9200000002</v>
      </c>
      <c r="Z843" s="13">
        <f>Agridata[[#This Row],[Final_Profit_NGN]] * (1-Agridata[[#This Row],[Storage_Loss_%]]/100)</f>
        <v>78003.070800000001</v>
      </c>
      <c r="AA843" s="13">
        <f>Agridata[[#This Row],[Final_Profit_NGN]]+Agridata[[#This Row],[Input_Cost_NGN]]</f>
        <v>93029</v>
      </c>
    </row>
    <row r="844" spans="1:27" x14ac:dyDescent="0.35">
      <c r="A844" t="s">
        <v>661</v>
      </c>
      <c r="B844" t="s">
        <v>1472</v>
      </c>
      <c r="C844" t="s">
        <v>1479</v>
      </c>
      <c r="D844">
        <v>2024</v>
      </c>
      <c r="E844" t="s">
        <v>1502</v>
      </c>
      <c r="F844" t="s">
        <v>1505</v>
      </c>
      <c r="G844">
        <v>1.53</v>
      </c>
      <c r="H844">
        <v>18430</v>
      </c>
      <c r="I844">
        <v>7372</v>
      </c>
      <c r="J844">
        <v>32.200000000000003</v>
      </c>
      <c r="K844" t="s">
        <v>1512</v>
      </c>
      <c r="L844">
        <v>1.38</v>
      </c>
      <c r="M844" t="s">
        <v>1516</v>
      </c>
      <c r="N844" s="13">
        <v>7905</v>
      </c>
      <c r="O844">
        <v>60</v>
      </c>
      <c r="P844" s="11">
        <f>Agridata[[#This Row],[Storage_Loss_%]]/100</f>
        <v>0.6</v>
      </c>
      <c r="Q844" s="7">
        <v>60</v>
      </c>
      <c r="R844" s="13">
        <v>13076</v>
      </c>
      <c r="S844">
        <v>107</v>
      </c>
      <c r="T844" t="s">
        <v>1520</v>
      </c>
      <c r="U844" t="s">
        <v>1523</v>
      </c>
      <c r="V844" s="13">
        <v>759935</v>
      </c>
      <c r="W844" s="7">
        <f>(Agridata[[#This Row],[Profit_After_Storage_Loss]]/Agridata[[#This Row],[Total_Revenue]])*100</f>
        <v>39.323373147342018</v>
      </c>
      <c r="X844">
        <f>(1-Agridata[[#This Row],[Transport_Cost_NGN]]/(Agridata[[#This Row],[Input_Cost_NGN]]+Agridata[[#This Row],[Final_Profit_NGN]]))*100</f>
        <v>98.977375483660651</v>
      </c>
      <c r="Y844" s="13">
        <f>Agridata[[#This Row],[Final_Profit_NGN]]*Agridata[[#This Row],[Storage_Loss_%]]</f>
        <v>45596100</v>
      </c>
      <c r="Z844" s="13">
        <f>Agridata[[#This Row],[Final_Profit_NGN]] * (1-Agridata[[#This Row],[Storage_Loss_%]]/100)</f>
        <v>303974</v>
      </c>
      <c r="AA844" s="13">
        <f>Agridata[[#This Row],[Final_Profit_NGN]]+Agridata[[#This Row],[Input_Cost_NGN]]</f>
        <v>773011</v>
      </c>
    </row>
    <row r="845" spans="1:27" x14ac:dyDescent="0.35">
      <c r="A845" t="s">
        <v>662</v>
      </c>
      <c r="B845" t="s">
        <v>1470</v>
      </c>
      <c r="C845" t="s">
        <v>1490</v>
      </c>
      <c r="D845">
        <v>2022</v>
      </c>
      <c r="E845" t="s">
        <v>1502</v>
      </c>
      <c r="F845" t="s">
        <v>1508</v>
      </c>
      <c r="G845">
        <v>3.75</v>
      </c>
      <c r="H845">
        <v>3478</v>
      </c>
      <c r="I845">
        <v>3170</v>
      </c>
      <c r="J845">
        <v>40.4</v>
      </c>
      <c r="K845" t="s">
        <v>1513</v>
      </c>
      <c r="L845">
        <v>1.63</v>
      </c>
      <c r="M845" t="s">
        <v>1518</v>
      </c>
      <c r="N845" s="13">
        <v>1466</v>
      </c>
      <c r="O845">
        <v>1</v>
      </c>
      <c r="P845" s="11">
        <f>Agridata[[#This Row],[Storage_Loss_%]]/100</f>
        <v>8.8399999999999992E-2</v>
      </c>
      <c r="Q845" s="7">
        <v>8.84</v>
      </c>
      <c r="R845" s="13">
        <v>54165</v>
      </c>
      <c r="S845">
        <v>223</v>
      </c>
      <c r="T845" t="s">
        <v>1519</v>
      </c>
      <c r="U845" t="s">
        <v>1523</v>
      </c>
      <c r="V845" s="13">
        <v>644210</v>
      </c>
      <c r="W845" s="7">
        <f>(Agridata[[#This Row],[Profit_After_Storage_Loss]]/Agridata[[#This Row],[Total_Revenue]])*100</f>
        <v>84.089756362985497</v>
      </c>
      <c r="X845">
        <f>(1-Agridata[[#This Row],[Transport_Cost_NGN]]/(Agridata[[#This Row],[Input_Cost_NGN]]+Agridata[[#This Row],[Final_Profit_NGN]]))*100</f>
        <v>99.790084123858961</v>
      </c>
      <c r="Y845" s="13">
        <f>Agridata[[#This Row],[Final_Profit_NGN]]*Agridata[[#This Row],[Storage_Loss_%]]</f>
        <v>5694816.4000000004</v>
      </c>
      <c r="Z845" s="13">
        <f>Agridata[[#This Row],[Final_Profit_NGN]] * (1-Agridata[[#This Row],[Storage_Loss_%]]/100)</f>
        <v>587261.83600000001</v>
      </c>
      <c r="AA845" s="13">
        <f>Agridata[[#This Row],[Final_Profit_NGN]]+Agridata[[#This Row],[Input_Cost_NGN]]</f>
        <v>698375</v>
      </c>
    </row>
    <row r="846" spans="1:27" x14ac:dyDescent="0.35">
      <c r="A846" t="s">
        <v>663</v>
      </c>
      <c r="B846" t="s">
        <v>1472</v>
      </c>
      <c r="C846" t="s">
        <v>1479</v>
      </c>
      <c r="D846">
        <v>2021</v>
      </c>
      <c r="E846" t="s">
        <v>1501</v>
      </c>
      <c r="F846" t="s">
        <v>1509</v>
      </c>
      <c r="G846">
        <v>1.7</v>
      </c>
      <c r="H846">
        <v>21052</v>
      </c>
      <c r="I846">
        <v>16458</v>
      </c>
      <c r="J846">
        <v>3.8</v>
      </c>
      <c r="K846" t="s">
        <v>1513</v>
      </c>
      <c r="L846">
        <v>0.22</v>
      </c>
      <c r="M846" t="s">
        <v>1518</v>
      </c>
      <c r="N846" s="13">
        <v>200</v>
      </c>
      <c r="O846">
        <v>4</v>
      </c>
      <c r="P846" s="11">
        <f>Agridata[[#This Row],[Storage_Loss_%]]/100</f>
        <v>0.21820000000000001</v>
      </c>
      <c r="Q846" s="7">
        <v>21.82</v>
      </c>
      <c r="R846" s="13">
        <v>58642</v>
      </c>
      <c r="S846">
        <v>366</v>
      </c>
      <c r="T846" t="s">
        <v>1520</v>
      </c>
      <c r="U846" t="s">
        <v>1523</v>
      </c>
      <c r="V846" s="13">
        <v>5904550</v>
      </c>
      <c r="W846" s="7">
        <f>(Agridata[[#This Row],[Profit_After_Storage_Loss]]/Agridata[[#This Row],[Total_Revenue]])*100</f>
        <v>77.411178274990988</v>
      </c>
      <c r="X846">
        <f>(1-Agridata[[#This Row],[Transport_Cost_NGN]]/(Agridata[[#This Row],[Input_Cost_NGN]]+Agridata[[#This Row],[Final_Profit_NGN]]))*100</f>
        <v>99.996646091556329</v>
      </c>
      <c r="Y846" s="13">
        <f>Agridata[[#This Row],[Final_Profit_NGN]]*Agridata[[#This Row],[Storage_Loss_%]]</f>
        <v>128837281</v>
      </c>
      <c r="Z846" s="13">
        <f>Agridata[[#This Row],[Final_Profit_NGN]] * (1-Agridata[[#This Row],[Storage_Loss_%]]/100)</f>
        <v>4616177.1900000004</v>
      </c>
      <c r="AA846" s="13">
        <f>Agridata[[#This Row],[Final_Profit_NGN]]+Agridata[[#This Row],[Input_Cost_NGN]]</f>
        <v>5963192</v>
      </c>
    </row>
    <row r="847" spans="1:27" x14ac:dyDescent="0.35">
      <c r="A847" t="s">
        <v>664</v>
      </c>
      <c r="B847" t="s">
        <v>1472</v>
      </c>
      <c r="C847" t="s">
        <v>1487</v>
      </c>
      <c r="D847">
        <v>2024</v>
      </c>
      <c r="E847" t="s">
        <v>1502</v>
      </c>
      <c r="F847" t="s">
        <v>1508</v>
      </c>
      <c r="G847">
        <v>1.64</v>
      </c>
      <c r="H847">
        <v>1518</v>
      </c>
      <c r="I847">
        <v>915</v>
      </c>
      <c r="J847">
        <v>21.4</v>
      </c>
      <c r="K847" t="s">
        <v>1512</v>
      </c>
      <c r="L847">
        <v>1.3</v>
      </c>
      <c r="M847" t="s">
        <v>1516</v>
      </c>
      <c r="N847" s="13">
        <v>6127</v>
      </c>
      <c r="O847">
        <v>30</v>
      </c>
      <c r="P847" s="11">
        <f>Agridata[[#This Row],[Storage_Loss_%]]/100</f>
        <v>0.39679999999999999</v>
      </c>
      <c r="Q847" s="7">
        <v>39.68</v>
      </c>
      <c r="R847" s="13">
        <v>14901</v>
      </c>
      <c r="S847">
        <v>213</v>
      </c>
      <c r="T847" t="s">
        <v>1521</v>
      </c>
      <c r="U847" t="s">
        <v>1522</v>
      </c>
      <c r="V847" s="13">
        <v>171919</v>
      </c>
      <c r="W847" s="7">
        <f>(Agridata[[#This Row],[Profit_After_Storage_Loss]]/Agridata[[#This Row],[Total_Revenue]])*100</f>
        <v>55.508800342575739</v>
      </c>
      <c r="X847">
        <f>(1-Agridata[[#This Row],[Transport_Cost_NGN]]/(Agridata[[#This Row],[Input_Cost_NGN]]+Agridata[[#This Row],[Final_Profit_NGN]]))*100</f>
        <v>96.720372551118729</v>
      </c>
      <c r="Y847" s="13">
        <f>Agridata[[#This Row],[Final_Profit_NGN]]*Agridata[[#This Row],[Storage_Loss_%]]</f>
        <v>6821745.9199999999</v>
      </c>
      <c r="Z847" s="13">
        <f>Agridata[[#This Row],[Final_Profit_NGN]] * (1-Agridata[[#This Row],[Storage_Loss_%]]/100)</f>
        <v>103701.54079999999</v>
      </c>
      <c r="AA847" s="13">
        <f>Agridata[[#This Row],[Final_Profit_NGN]]+Agridata[[#This Row],[Input_Cost_NGN]]</f>
        <v>186820</v>
      </c>
    </row>
    <row r="848" spans="1:27" x14ac:dyDescent="0.35">
      <c r="A848" t="s">
        <v>665</v>
      </c>
      <c r="B848" t="s">
        <v>1470</v>
      </c>
      <c r="C848" t="s">
        <v>1476</v>
      </c>
      <c r="D848">
        <v>2022</v>
      </c>
      <c r="E848" t="s">
        <v>1501</v>
      </c>
      <c r="F848" t="s">
        <v>1505</v>
      </c>
      <c r="G848">
        <v>3.65</v>
      </c>
      <c r="H848">
        <v>42405</v>
      </c>
      <c r="I848">
        <v>26859</v>
      </c>
      <c r="J848">
        <v>7.2</v>
      </c>
      <c r="K848" t="s">
        <v>1512</v>
      </c>
      <c r="L848">
        <v>0.68</v>
      </c>
      <c r="M848" t="s">
        <v>1516</v>
      </c>
      <c r="N848" s="13">
        <v>1872</v>
      </c>
      <c r="O848">
        <v>30</v>
      </c>
      <c r="P848" s="11">
        <f>Agridata[[#This Row],[Storage_Loss_%]]/100</f>
        <v>0.36659999999999998</v>
      </c>
      <c r="Q848" s="7">
        <v>36.659999999999997</v>
      </c>
      <c r="R848" s="13">
        <v>28554</v>
      </c>
      <c r="S848">
        <v>84</v>
      </c>
      <c r="T848" t="s">
        <v>1520</v>
      </c>
      <c r="U848" t="s">
        <v>1523</v>
      </c>
      <c r="V848" s="13">
        <v>2203169</v>
      </c>
      <c r="W848" s="7">
        <f>(Agridata[[#This Row],[Profit_After_Storage_Loss]]/Agridata[[#This Row],[Total_Revenue]])*100</f>
        <v>62.529590123863933</v>
      </c>
      <c r="X848">
        <f>(1-Agridata[[#This Row],[Transport_Cost_NGN]]/(Agridata[[#This Row],[Input_Cost_NGN]]+Agridata[[#This Row],[Final_Profit_NGN]]))*100</f>
        <v>99.916118622248376</v>
      </c>
      <c r="Y848" s="13">
        <f>Agridata[[#This Row],[Final_Profit_NGN]]*Agridata[[#This Row],[Storage_Loss_%]]</f>
        <v>80768175.539999992</v>
      </c>
      <c r="Z848" s="13">
        <f>Agridata[[#This Row],[Final_Profit_NGN]] * (1-Agridata[[#This Row],[Storage_Loss_%]]/100)</f>
        <v>1395487.2445999999</v>
      </c>
      <c r="AA848" s="13">
        <f>Agridata[[#This Row],[Final_Profit_NGN]]+Agridata[[#This Row],[Input_Cost_NGN]]</f>
        <v>2231723</v>
      </c>
    </row>
    <row r="849" spans="1:27" x14ac:dyDescent="0.35">
      <c r="A849" t="s">
        <v>666</v>
      </c>
      <c r="B849" t="s">
        <v>1470</v>
      </c>
      <c r="C849" t="s">
        <v>1499</v>
      </c>
      <c r="D849">
        <v>2023</v>
      </c>
      <c r="E849" t="s">
        <v>1501</v>
      </c>
      <c r="F849" t="s">
        <v>1510</v>
      </c>
      <c r="G849">
        <v>2.2999999999999998</v>
      </c>
      <c r="H849">
        <v>50081</v>
      </c>
      <c r="I849">
        <v>35722</v>
      </c>
      <c r="J849">
        <v>4.2</v>
      </c>
      <c r="K849" t="s">
        <v>1511</v>
      </c>
      <c r="L849">
        <v>1.02</v>
      </c>
      <c r="M849" t="s">
        <v>1516</v>
      </c>
      <c r="N849" s="13">
        <v>569</v>
      </c>
      <c r="O849">
        <v>3</v>
      </c>
      <c r="P849" s="11">
        <f>Agridata[[#This Row],[Storage_Loss_%]]/100</f>
        <v>0.28670000000000001</v>
      </c>
      <c r="Q849" s="7">
        <v>28.67</v>
      </c>
      <c r="R849" s="13">
        <v>82330</v>
      </c>
      <c r="S849">
        <v>402</v>
      </c>
      <c r="T849" t="s">
        <v>1520</v>
      </c>
      <c r="U849" t="s">
        <v>1522</v>
      </c>
      <c r="V849" s="13">
        <v>14133743</v>
      </c>
      <c r="W849" s="7">
        <f>(Agridata[[#This Row],[Profit_After_Storage_Loss]]/Agridata[[#This Row],[Total_Revenue]])*100</f>
        <v>70.91690428080949</v>
      </c>
      <c r="X849">
        <f>(1-Agridata[[#This Row],[Transport_Cost_NGN]]/(Agridata[[#This Row],[Input_Cost_NGN]]+Agridata[[#This Row],[Final_Profit_NGN]]))*100</f>
        <v>99.995997488195229</v>
      </c>
      <c r="Y849" s="13">
        <f>Agridata[[#This Row],[Final_Profit_NGN]]*Agridata[[#This Row],[Storage_Loss_%]]</f>
        <v>405214411.81</v>
      </c>
      <c r="Z849" s="13">
        <f>Agridata[[#This Row],[Final_Profit_NGN]] * (1-Agridata[[#This Row],[Storage_Loss_%]]/100)</f>
        <v>10081598.881900001</v>
      </c>
      <c r="AA849" s="13">
        <f>Agridata[[#This Row],[Final_Profit_NGN]]+Agridata[[#This Row],[Input_Cost_NGN]]</f>
        <v>14216073</v>
      </c>
    </row>
    <row r="850" spans="1:27" x14ac:dyDescent="0.35">
      <c r="A850" t="s">
        <v>192</v>
      </c>
      <c r="B850" t="s">
        <v>1472</v>
      </c>
      <c r="C850" t="s">
        <v>1478</v>
      </c>
      <c r="D850">
        <v>2025</v>
      </c>
      <c r="E850" t="s">
        <v>1502</v>
      </c>
      <c r="F850" t="s">
        <v>1507</v>
      </c>
      <c r="G850">
        <v>1.8</v>
      </c>
      <c r="H850">
        <v>2621</v>
      </c>
      <c r="I850">
        <v>1675</v>
      </c>
      <c r="J850">
        <v>35.700000000000003</v>
      </c>
      <c r="K850" t="s">
        <v>1512</v>
      </c>
      <c r="L850">
        <v>0.99</v>
      </c>
      <c r="M850" t="s">
        <v>1516</v>
      </c>
      <c r="N850" s="13">
        <v>9033</v>
      </c>
      <c r="O850">
        <v>30</v>
      </c>
      <c r="P850" s="11">
        <f>Agridata[[#This Row],[Storage_Loss_%]]/100</f>
        <v>0.36060000000000003</v>
      </c>
      <c r="Q850" s="7">
        <v>36.06</v>
      </c>
      <c r="R850" s="13">
        <v>19158</v>
      </c>
      <c r="S850">
        <v>279</v>
      </c>
      <c r="T850" t="s">
        <v>1520</v>
      </c>
      <c r="U850" t="s">
        <v>1522</v>
      </c>
      <c r="V850" s="13">
        <v>434461</v>
      </c>
      <c r="W850" s="7">
        <f>(Agridata[[#This Row],[Profit_After_Storage_Loss]]/Agridata[[#This Row],[Total_Revenue]])*100</f>
        <v>61.239578456810662</v>
      </c>
      <c r="X850">
        <f>(1-Agridata[[#This Row],[Transport_Cost_NGN]]/(Agridata[[#This Row],[Input_Cost_NGN]]+Agridata[[#This Row],[Final_Profit_NGN]]))*100</f>
        <v>98.008681294213858</v>
      </c>
      <c r="Y850" s="13">
        <f>Agridata[[#This Row],[Final_Profit_NGN]]*Agridata[[#This Row],[Storage_Loss_%]]</f>
        <v>15666663.66</v>
      </c>
      <c r="Z850" s="13">
        <f>Agridata[[#This Row],[Final_Profit_NGN]] * (1-Agridata[[#This Row],[Storage_Loss_%]]/100)</f>
        <v>277794.36339999997</v>
      </c>
      <c r="AA850" s="13">
        <f>Agridata[[#This Row],[Final_Profit_NGN]]+Agridata[[#This Row],[Input_Cost_NGN]]</f>
        <v>453619</v>
      </c>
    </row>
    <row r="851" spans="1:27" x14ac:dyDescent="0.35">
      <c r="A851" t="s">
        <v>667</v>
      </c>
      <c r="B851" t="s">
        <v>1469</v>
      </c>
      <c r="C851" t="s">
        <v>1481</v>
      </c>
      <c r="D851">
        <v>2021</v>
      </c>
      <c r="E851" t="s">
        <v>1502</v>
      </c>
      <c r="F851" t="s">
        <v>1503</v>
      </c>
      <c r="G851">
        <v>1.47</v>
      </c>
      <c r="H851">
        <v>9877</v>
      </c>
      <c r="I851">
        <v>8345</v>
      </c>
      <c r="J851">
        <v>78.3</v>
      </c>
      <c r="K851" t="s">
        <v>1512</v>
      </c>
      <c r="L851">
        <v>3</v>
      </c>
      <c r="M851" t="s">
        <v>1516</v>
      </c>
      <c r="N851" s="13">
        <v>18320</v>
      </c>
      <c r="O851">
        <v>7</v>
      </c>
      <c r="P851" s="11">
        <f>Agridata[[#This Row],[Storage_Loss_%]]/100</f>
        <v>0.15509999999999999</v>
      </c>
      <c r="Q851" s="7">
        <v>15.51</v>
      </c>
      <c r="R851" s="13">
        <v>17026</v>
      </c>
      <c r="S851">
        <v>230</v>
      </c>
      <c r="T851" t="s">
        <v>1520</v>
      </c>
      <c r="U851" t="s">
        <v>1522</v>
      </c>
      <c r="V851" s="13">
        <v>1864811</v>
      </c>
      <c r="W851" s="7">
        <f>(Agridata[[#This Row],[Profit_After_Storage_Loss]]/Agridata[[#This Row],[Total_Revenue]])*100</f>
        <v>83.725573144751635</v>
      </c>
      <c r="X851">
        <f>(1-Agridata[[#This Row],[Transport_Cost_NGN]]/(Agridata[[#This Row],[Input_Cost_NGN]]+Agridata[[#This Row],[Final_Profit_NGN]]))*100</f>
        <v>99.026483165120041</v>
      </c>
      <c r="Y851" s="13">
        <f>Agridata[[#This Row],[Final_Profit_NGN]]*Agridata[[#This Row],[Storage_Loss_%]]</f>
        <v>28923218.609999999</v>
      </c>
      <c r="Z851" s="13">
        <f>Agridata[[#This Row],[Final_Profit_NGN]] * (1-Agridata[[#This Row],[Storage_Loss_%]]/100)</f>
        <v>1575578.8139</v>
      </c>
      <c r="AA851" s="13">
        <f>Agridata[[#This Row],[Final_Profit_NGN]]+Agridata[[#This Row],[Input_Cost_NGN]]</f>
        <v>1881837</v>
      </c>
    </row>
    <row r="852" spans="1:27" x14ac:dyDescent="0.35">
      <c r="A852" t="s">
        <v>551</v>
      </c>
      <c r="B852" t="s">
        <v>1470</v>
      </c>
      <c r="C852" t="s">
        <v>1491</v>
      </c>
      <c r="D852">
        <v>2022</v>
      </c>
      <c r="E852" t="s">
        <v>1501</v>
      </c>
      <c r="F852" t="s">
        <v>1506</v>
      </c>
      <c r="G852">
        <v>1.55</v>
      </c>
      <c r="H852">
        <v>5206</v>
      </c>
      <c r="I852">
        <v>4985</v>
      </c>
      <c r="J852">
        <v>4.3</v>
      </c>
      <c r="K852" t="s">
        <v>1513</v>
      </c>
      <c r="L852">
        <v>1.53</v>
      </c>
      <c r="M852" t="s">
        <v>1518</v>
      </c>
      <c r="N852" s="13">
        <v>200</v>
      </c>
      <c r="O852">
        <v>1</v>
      </c>
      <c r="P852" s="11">
        <f>Agridata[[#This Row],[Storage_Loss_%]]/100</f>
        <v>4.2300000000000004E-2</v>
      </c>
      <c r="Q852" s="7">
        <v>4.2300000000000004</v>
      </c>
      <c r="R852" s="13">
        <v>32888</v>
      </c>
      <c r="S852">
        <v>354</v>
      </c>
      <c r="T852" t="s">
        <v>1520</v>
      </c>
      <c r="U852" t="s">
        <v>1522</v>
      </c>
      <c r="V852" s="13">
        <v>1713956</v>
      </c>
      <c r="W852" s="7">
        <f>(Agridata[[#This Row],[Profit_After_Storage_Loss]]/Agridata[[#This Row],[Total_Revenue]])*100</f>
        <v>93.966928998811568</v>
      </c>
      <c r="X852">
        <f>(1-Agridata[[#This Row],[Transport_Cost_NGN]]/(Agridata[[#This Row],[Input_Cost_NGN]]+Agridata[[#This Row],[Final_Profit_NGN]]))*100</f>
        <v>99.988550780722264</v>
      </c>
      <c r="Y852" s="13">
        <f>Agridata[[#This Row],[Final_Profit_NGN]]*Agridata[[#This Row],[Storage_Loss_%]]</f>
        <v>7250033.8800000008</v>
      </c>
      <c r="Z852" s="13">
        <f>Agridata[[#This Row],[Final_Profit_NGN]] * (1-Agridata[[#This Row],[Storage_Loss_%]]/100)</f>
        <v>1641455.6612</v>
      </c>
      <c r="AA852" s="13">
        <f>Agridata[[#This Row],[Final_Profit_NGN]]+Agridata[[#This Row],[Input_Cost_NGN]]</f>
        <v>1746844</v>
      </c>
    </row>
    <row r="853" spans="1:27" x14ac:dyDescent="0.35">
      <c r="A853" t="s">
        <v>302</v>
      </c>
      <c r="B853" t="s">
        <v>1471</v>
      </c>
      <c r="C853" t="s">
        <v>1483</v>
      </c>
      <c r="D853">
        <v>2023</v>
      </c>
      <c r="E853" t="s">
        <v>1501</v>
      </c>
      <c r="F853" t="s">
        <v>1506</v>
      </c>
      <c r="G853">
        <v>9</v>
      </c>
      <c r="H853">
        <v>22078</v>
      </c>
      <c r="I853">
        <v>13895</v>
      </c>
      <c r="J853">
        <v>35.5</v>
      </c>
      <c r="K853" t="s">
        <v>1512</v>
      </c>
      <c r="L853">
        <v>0.82</v>
      </c>
      <c r="M853" t="s">
        <v>1518</v>
      </c>
      <c r="N853" s="13">
        <v>6491</v>
      </c>
      <c r="O853">
        <v>30</v>
      </c>
      <c r="P853" s="11">
        <f>Agridata[[#This Row],[Storage_Loss_%]]/100</f>
        <v>0.37060000000000004</v>
      </c>
      <c r="Q853" s="7">
        <v>37.06</v>
      </c>
      <c r="R853" s="13">
        <v>239992</v>
      </c>
      <c r="S853">
        <v>272</v>
      </c>
      <c r="T853" t="s">
        <v>1520</v>
      </c>
      <c r="U853" t="s">
        <v>1523</v>
      </c>
      <c r="V853" s="13">
        <v>3495163</v>
      </c>
      <c r="W853" s="7">
        <f>(Agridata[[#This Row],[Profit_After_Storage_Loss]]/Agridata[[#This Row],[Total_Revenue]])*100</f>
        <v>58.895965286581145</v>
      </c>
      <c r="X853">
        <f>(1-Agridata[[#This Row],[Transport_Cost_NGN]]/(Agridata[[#This Row],[Input_Cost_NGN]]+Agridata[[#This Row],[Final_Profit_NGN]]))*100</f>
        <v>99.826218724524153</v>
      </c>
      <c r="Y853" s="13">
        <f>Agridata[[#This Row],[Final_Profit_NGN]]*Agridata[[#This Row],[Storage_Loss_%]]</f>
        <v>129530740.78</v>
      </c>
      <c r="Z853" s="13">
        <f>Agridata[[#This Row],[Final_Profit_NGN]] * (1-Agridata[[#This Row],[Storage_Loss_%]]/100)</f>
        <v>2199855.5921999998</v>
      </c>
      <c r="AA853" s="13">
        <f>Agridata[[#This Row],[Final_Profit_NGN]]+Agridata[[#This Row],[Input_Cost_NGN]]</f>
        <v>3735155</v>
      </c>
    </row>
    <row r="854" spans="1:27" x14ac:dyDescent="0.35">
      <c r="A854" t="s">
        <v>668</v>
      </c>
      <c r="B854" t="s">
        <v>1472</v>
      </c>
      <c r="C854" t="s">
        <v>1478</v>
      </c>
      <c r="D854">
        <v>2025</v>
      </c>
      <c r="E854" t="s">
        <v>1501</v>
      </c>
      <c r="F854" t="s">
        <v>1509</v>
      </c>
      <c r="G854">
        <v>7.23</v>
      </c>
      <c r="H854">
        <v>121426</v>
      </c>
      <c r="I854">
        <v>97237</v>
      </c>
      <c r="J854">
        <v>149.4</v>
      </c>
      <c r="K854" t="s">
        <v>1511</v>
      </c>
      <c r="L854">
        <v>5.86</v>
      </c>
      <c r="M854" t="s">
        <v>1517</v>
      </c>
      <c r="N854" s="13">
        <v>21673</v>
      </c>
      <c r="O854">
        <v>1</v>
      </c>
      <c r="P854" s="11">
        <f>Agridata[[#This Row],[Storage_Loss_%]]/100</f>
        <v>0.19920000000000002</v>
      </c>
      <c r="Q854" s="7">
        <v>19.920000000000002</v>
      </c>
      <c r="R854" s="13">
        <v>170935</v>
      </c>
      <c r="S854">
        <v>312</v>
      </c>
      <c r="T854" t="s">
        <v>1521</v>
      </c>
      <c r="U854" t="s">
        <v>1522</v>
      </c>
      <c r="V854" s="13">
        <v>29841957</v>
      </c>
      <c r="W854" s="7">
        <f>(Agridata[[#This Row],[Profit_After_Storage_Loss]]/Agridata[[#This Row],[Total_Revenue]])*100</f>
        <v>79.623913502237627</v>
      </c>
      <c r="X854">
        <f>(1-Agridata[[#This Row],[Transport_Cost_NGN]]/(Agridata[[#This Row],[Input_Cost_NGN]]+Agridata[[#This Row],[Final_Profit_NGN]]))*100</f>
        <v>99.927787698699603</v>
      </c>
      <c r="Y854" s="13">
        <f>Agridata[[#This Row],[Final_Profit_NGN]]*Agridata[[#This Row],[Storage_Loss_%]]</f>
        <v>594451783.44000006</v>
      </c>
      <c r="Z854" s="13">
        <f>Agridata[[#This Row],[Final_Profit_NGN]] * (1-Agridata[[#This Row],[Storage_Loss_%]]/100)</f>
        <v>23897439.165599998</v>
      </c>
      <c r="AA854" s="13">
        <f>Agridata[[#This Row],[Final_Profit_NGN]]+Agridata[[#This Row],[Input_Cost_NGN]]</f>
        <v>30012892</v>
      </c>
    </row>
    <row r="855" spans="1:27" x14ac:dyDescent="0.35">
      <c r="A855" t="s">
        <v>669</v>
      </c>
      <c r="B855" t="s">
        <v>1471</v>
      </c>
      <c r="C855" t="s">
        <v>1492</v>
      </c>
      <c r="D855">
        <v>2021</v>
      </c>
      <c r="E855" t="s">
        <v>1501</v>
      </c>
      <c r="F855" t="s">
        <v>1506</v>
      </c>
      <c r="G855">
        <v>3.16</v>
      </c>
      <c r="H855">
        <v>9433</v>
      </c>
      <c r="I855">
        <v>8097</v>
      </c>
      <c r="J855">
        <v>26.3</v>
      </c>
      <c r="K855" t="s">
        <v>1512</v>
      </c>
      <c r="L855">
        <v>2.08</v>
      </c>
      <c r="M855" t="s">
        <v>1516</v>
      </c>
      <c r="N855" s="13">
        <v>5126</v>
      </c>
      <c r="O855">
        <v>7</v>
      </c>
      <c r="P855" s="11">
        <f>Agridata[[#This Row],[Storage_Loss_%]]/100</f>
        <v>0.1416</v>
      </c>
      <c r="Q855" s="7">
        <v>14.16</v>
      </c>
      <c r="R855" s="13">
        <v>60376</v>
      </c>
      <c r="S855">
        <v>329</v>
      </c>
      <c r="T855" t="s">
        <v>1521</v>
      </c>
      <c r="U855" t="s">
        <v>1523</v>
      </c>
      <c r="V855" s="13">
        <v>2571772</v>
      </c>
      <c r="W855" s="7">
        <f>(Agridata[[#This Row],[Profit_After_Storage_Loss]]/Agridata[[#This Row],[Total_Revenue]])*100</f>
        <v>83.871008955423491</v>
      </c>
      <c r="X855">
        <f>(1-Agridata[[#This Row],[Transport_Cost_NGN]]/(Agridata[[#This Row],[Input_Cost_NGN]]+Agridata[[#This Row],[Final_Profit_NGN]]))*100</f>
        <v>99.805254111850843</v>
      </c>
      <c r="Y855" s="13">
        <f>Agridata[[#This Row],[Final_Profit_NGN]]*Agridata[[#This Row],[Storage_Loss_%]]</f>
        <v>36416291.520000003</v>
      </c>
      <c r="Z855" s="13">
        <f>Agridata[[#This Row],[Final_Profit_NGN]] * (1-Agridata[[#This Row],[Storage_Loss_%]]/100)</f>
        <v>2207609.0848000003</v>
      </c>
      <c r="AA855" s="13">
        <f>Agridata[[#This Row],[Final_Profit_NGN]]+Agridata[[#This Row],[Input_Cost_NGN]]</f>
        <v>2632148</v>
      </c>
    </row>
    <row r="856" spans="1:27" x14ac:dyDescent="0.35">
      <c r="A856" t="s">
        <v>670</v>
      </c>
      <c r="B856" t="s">
        <v>1472</v>
      </c>
      <c r="C856" t="s">
        <v>1488</v>
      </c>
      <c r="D856">
        <v>2021</v>
      </c>
      <c r="E856" t="s">
        <v>1501</v>
      </c>
      <c r="F856" t="s">
        <v>1506</v>
      </c>
      <c r="G856">
        <v>1.08</v>
      </c>
      <c r="H856">
        <v>3053</v>
      </c>
      <c r="I856">
        <v>2455</v>
      </c>
      <c r="J856">
        <v>43.1</v>
      </c>
      <c r="K856" t="s">
        <v>1512</v>
      </c>
      <c r="L856">
        <v>1.1499999999999999</v>
      </c>
      <c r="M856" t="s">
        <v>1518</v>
      </c>
      <c r="N856" s="13">
        <v>10834</v>
      </c>
      <c r="O856">
        <v>14</v>
      </c>
      <c r="P856" s="11">
        <f>Agridata[[#This Row],[Storage_Loss_%]]/100</f>
        <v>0.19570000000000001</v>
      </c>
      <c r="Q856" s="7">
        <v>19.57</v>
      </c>
      <c r="R856" s="13">
        <v>31793</v>
      </c>
      <c r="S856">
        <v>378</v>
      </c>
      <c r="T856" t="s">
        <v>1520</v>
      </c>
      <c r="U856" t="s">
        <v>1523</v>
      </c>
      <c r="V856" s="13">
        <v>876084</v>
      </c>
      <c r="W856" s="7">
        <f>(Agridata[[#This Row],[Profit_After_Storage_Loss]]/Agridata[[#This Row],[Total_Revenue]])*100</f>
        <v>77.613416927623462</v>
      </c>
      <c r="X856">
        <f>(1-Agridata[[#This Row],[Transport_Cost_NGN]]/(Agridata[[#This Row],[Input_Cost_NGN]]+Agridata[[#This Row],[Final_Profit_NGN]]))*100</f>
        <v>98.806666541833309</v>
      </c>
      <c r="Y856" s="13">
        <f>Agridata[[#This Row],[Final_Profit_NGN]]*Agridata[[#This Row],[Storage_Loss_%]]</f>
        <v>17144963.879999999</v>
      </c>
      <c r="Z856" s="13">
        <f>Agridata[[#This Row],[Final_Profit_NGN]] * (1-Agridata[[#This Row],[Storage_Loss_%]]/100)</f>
        <v>704634.36120000004</v>
      </c>
      <c r="AA856" s="13">
        <f>Agridata[[#This Row],[Final_Profit_NGN]]+Agridata[[#This Row],[Input_Cost_NGN]]</f>
        <v>907877</v>
      </c>
    </row>
    <row r="857" spans="1:27" x14ac:dyDescent="0.35">
      <c r="A857" t="s">
        <v>284</v>
      </c>
      <c r="B857" t="s">
        <v>1472</v>
      </c>
      <c r="C857" t="s">
        <v>1478</v>
      </c>
      <c r="D857">
        <v>2022</v>
      </c>
      <c r="E857" t="s">
        <v>1501</v>
      </c>
      <c r="F857" t="s">
        <v>1507</v>
      </c>
      <c r="G857">
        <v>5.01</v>
      </c>
      <c r="H857">
        <v>9306</v>
      </c>
      <c r="I857">
        <v>3722</v>
      </c>
      <c r="J857">
        <v>47.4</v>
      </c>
      <c r="K857" t="s">
        <v>1514</v>
      </c>
      <c r="L857">
        <v>2.31</v>
      </c>
      <c r="M857" t="s">
        <v>1518</v>
      </c>
      <c r="N857" s="13">
        <v>10088</v>
      </c>
      <c r="O857">
        <v>60</v>
      </c>
      <c r="P857" s="11">
        <f>Agridata[[#This Row],[Storage_Loss_%]]/100</f>
        <v>0.6</v>
      </c>
      <c r="Q857" s="7">
        <v>60</v>
      </c>
      <c r="R857" s="13">
        <v>83231</v>
      </c>
      <c r="S857">
        <v>203</v>
      </c>
      <c r="T857" t="s">
        <v>1520</v>
      </c>
      <c r="U857" t="s">
        <v>1522</v>
      </c>
      <c r="V857" s="13">
        <v>654692</v>
      </c>
      <c r="W857" s="7">
        <f>(Agridata[[#This Row],[Profit_After_Storage_Loss]]/Agridata[[#This Row],[Total_Revenue]])*100</f>
        <v>35.488363962093608</v>
      </c>
      <c r="X857">
        <f>(1-Agridata[[#This Row],[Transport_Cost_NGN]]/(Agridata[[#This Row],[Input_Cost_NGN]]+Agridata[[#This Row],[Final_Profit_NGN]]))*100</f>
        <v>98.632919694873308</v>
      </c>
      <c r="Y857" s="13">
        <f>Agridata[[#This Row],[Final_Profit_NGN]]*Agridata[[#This Row],[Storage_Loss_%]]</f>
        <v>39281520</v>
      </c>
      <c r="Z857" s="13">
        <f>Agridata[[#This Row],[Final_Profit_NGN]] * (1-Agridata[[#This Row],[Storage_Loss_%]]/100)</f>
        <v>261876.80000000002</v>
      </c>
      <c r="AA857" s="13">
        <f>Agridata[[#This Row],[Final_Profit_NGN]]+Agridata[[#This Row],[Input_Cost_NGN]]</f>
        <v>737923</v>
      </c>
    </row>
    <row r="858" spans="1:27" x14ac:dyDescent="0.35">
      <c r="A858" t="s">
        <v>22</v>
      </c>
      <c r="B858" t="s">
        <v>1473</v>
      </c>
      <c r="C858" t="s">
        <v>1484</v>
      </c>
      <c r="D858">
        <v>2025</v>
      </c>
      <c r="E858" t="s">
        <v>1501</v>
      </c>
      <c r="F858" t="s">
        <v>1504</v>
      </c>
      <c r="G858">
        <v>0.85</v>
      </c>
      <c r="H858">
        <v>9177</v>
      </c>
      <c r="I858">
        <v>7111</v>
      </c>
      <c r="J858">
        <v>25.3</v>
      </c>
      <c r="K858" t="s">
        <v>1513</v>
      </c>
      <c r="L858">
        <v>1.68</v>
      </c>
      <c r="M858" t="s">
        <v>1516</v>
      </c>
      <c r="N858" s="13">
        <v>1039</v>
      </c>
      <c r="O858">
        <v>4</v>
      </c>
      <c r="P858" s="11">
        <f>Agridata[[#This Row],[Storage_Loss_%]]/100</f>
        <v>0.22510000000000002</v>
      </c>
      <c r="Q858" s="7">
        <v>22.51</v>
      </c>
      <c r="R858" s="13">
        <v>15660</v>
      </c>
      <c r="S858">
        <v>247</v>
      </c>
      <c r="T858" t="s">
        <v>1520</v>
      </c>
      <c r="U858" t="s">
        <v>1522</v>
      </c>
      <c r="V858" s="13">
        <v>1722154</v>
      </c>
      <c r="W858" s="7">
        <f>(Agridata[[#This Row],[Profit_After_Storage_Loss]]/Agridata[[#This Row],[Total_Revenue]])*100</f>
        <v>76.791712726448267</v>
      </c>
      <c r="X858">
        <f>(1-Agridata[[#This Row],[Transport_Cost_NGN]]/(Agridata[[#This Row],[Input_Cost_NGN]]+Agridata[[#This Row],[Final_Profit_NGN]]))*100</f>
        <v>99.94021224365784</v>
      </c>
      <c r="Y858" s="13">
        <f>Agridata[[#This Row],[Final_Profit_NGN]]*Agridata[[#This Row],[Storage_Loss_%]]</f>
        <v>38765686.539999999</v>
      </c>
      <c r="Z858" s="13">
        <f>Agridata[[#This Row],[Final_Profit_NGN]] * (1-Agridata[[#This Row],[Storage_Loss_%]]/100)</f>
        <v>1334497.1345999998</v>
      </c>
      <c r="AA858" s="13">
        <f>Agridata[[#This Row],[Final_Profit_NGN]]+Agridata[[#This Row],[Input_Cost_NGN]]</f>
        <v>1737814</v>
      </c>
    </row>
    <row r="859" spans="1:27" x14ac:dyDescent="0.35">
      <c r="A859" t="s">
        <v>671</v>
      </c>
      <c r="B859" t="s">
        <v>1473</v>
      </c>
      <c r="C859" t="s">
        <v>1494</v>
      </c>
      <c r="D859">
        <v>2024</v>
      </c>
      <c r="E859" t="s">
        <v>1502</v>
      </c>
      <c r="F859" t="s">
        <v>1509</v>
      </c>
      <c r="G859">
        <v>0.91</v>
      </c>
      <c r="H859">
        <v>10348</v>
      </c>
      <c r="I859">
        <v>8891</v>
      </c>
      <c r="J859">
        <v>16.899999999999999</v>
      </c>
      <c r="K859" t="s">
        <v>1512</v>
      </c>
      <c r="L859">
        <v>1.6</v>
      </c>
      <c r="M859" t="s">
        <v>1518</v>
      </c>
      <c r="N859" s="13">
        <v>4527</v>
      </c>
      <c r="O859">
        <v>2</v>
      </c>
      <c r="P859" s="11">
        <f>Agridata[[#This Row],[Storage_Loss_%]]/100</f>
        <v>0.14080000000000001</v>
      </c>
      <c r="Q859" s="7">
        <v>14.08</v>
      </c>
      <c r="R859" s="13">
        <v>29777</v>
      </c>
      <c r="S859">
        <v>347</v>
      </c>
      <c r="T859" t="s">
        <v>1521</v>
      </c>
      <c r="U859" t="s">
        <v>1522</v>
      </c>
      <c r="V859" s="13">
        <v>3020022</v>
      </c>
      <c r="W859" s="7">
        <f>(Agridata[[#This Row],[Profit_After_Storage_Loss]]/Agridata[[#This Row],[Total_Revenue]])*100</f>
        <v>85.081111981478116</v>
      </c>
      <c r="X859">
        <f>(1-Agridata[[#This Row],[Transport_Cost_NGN]]/(Agridata[[#This Row],[Input_Cost_NGN]]+Agridata[[#This Row],[Final_Profit_NGN]]))*100</f>
        <v>99.851563988315291</v>
      </c>
      <c r="Y859" s="13">
        <f>Agridata[[#This Row],[Final_Profit_NGN]]*Agridata[[#This Row],[Storage_Loss_%]]</f>
        <v>42521909.759999998</v>
      </c>
      <c r="Z859" s="13">
        <f>Agridata[[#This Row],[Final_Profit_NGN]] * (1-Agridata[[#This Row],[Storage_Loss_%]]/100)</f>
        <v>2594802.9024</v>
      </c>
      <c r="AA859" s="13">
        <f>Agridata[[#This Row],[Final_Profit_NGN]]+Agridata[[#This Row],[Input_Cost_NGN]]</f>
        <v>3049799</v>
      </c>
    </row>
    <row r="860" spans="1:27" x14ac:dyDescent="0.35">
      <c r="A860" t="s">
        <v>672</v>
      </c>
      <c r="B860" t="s">
        <v>1470</v>
      </c>
      <c r="C860" t="s">
        <v>1491</v>
      </c>
      <c r="D860">
        <v>2022</v>
      </c>
      <c r="E860" t="s">
        <v>1501</v>
      </c>
      <c r="F860" t="s">
        <v>1505</v>
      </c>
      <c r="G860">
        <v>0.25</v>
      </c>
      <c r="H860">
        <v>2914</v>
      </c>
      <c r="I860">
        <v>2436</v>
      </c>
      <c r="J860">
        <v>11.7</v>
      </c>
      <c r="K860" t="s">
        <v>1514</v>
      </c>
      <c r="L860">
        <v>0.85</v>
      </c>
      <c r="M860" t="s">
        <v>1517</v>
      </c>
      <c r="N860" s="13">
        <v>2370</v>
      </c>
      <c r="O860">
        <v>7</v>
      </c>
      <c r="P860" s="11">
        <f>Agridata[[#This Row],[Storage_Loss_%]]/100</f>
        <v>0.16370000000000001</v>
      </c>
      <c r="Q860" s="7">
        <v>16.37</v>
      </c>
      <c r="R860" s="13">
        <v>2373</v>
      </c>
      <c r="S860">
        <v>89</v>
      </c>
      <c r="T860" t="s">
        <v>1520</v>
      </c>
      <c r="U860" t="s">
        <v>1523</v>
      </c>
      <c r="V860" s="13">
        <v>209893</v>
      </c>
      <c r="W860" s="7">
        <f>(Agridata[[#This Row],[Profit_After_Storage_Loss]]/Agridata[[#This Row],[Total_Revenue]])*100</f>
        <v>82.69506934695147</v>
      </c>
      <c r="X860">
        <f>(1-Agridata[[#This Row],[Transport_Cost_NGN]]/(Agridata[[#This Row],[Input_Cost_NGN]]+Agridata[[#This Row],[Final_Profit_NGN]]))*100</f>
        <v>98.883476392827859</v>
      </c>
      <c r="Y860" s="13">
        <f>Agridata[[#This Row],[Final_Profit_NGN]]*Agridata[[#This Row],[Storage_Loss_%]]</f>
        <v>3435948.41</v>
      </c>
      <c r="Z860" s="13">
        <f>Agridata[[#This Row],[Final_Profit_NGN]] * (1-Agridata[[#This Row],[Storage_Loss_%]]/100)</f>
        <v>175533.5159</v>
      </c>
      <c r="AA860" s="13">
        <f>Agridata[[#This Row],[Final_Profit_NGN]]+Agridata[[#This Row],[Input_Cost_NGN]]</f>
        <v>212266</v>
      </c>
    </row>
    <row r="861" spans="1:27" x14ac:dyDescent="0.35">
      <c r="A861" t="s">
        <v>673</v>
      </c>
      <c r="B861" t="s">
        <v>1469</v>
      </c>
      <c r="C861" t="s">
        <v>1484</v>
      </c>
      <c r="D861">
        <v>2024</v>
      </c>
      <c r="E861" t="s">
        <v>1502</v>
      </c>
      <c r="F861" t="s">
        <v>1506</v>
      </c>
      <c r="G861">
        <v>2.0499999999999998</v>
      </c>
      <c r="H861">
        <v>5224</v>
      </c>
      <c r="I861">
        <v>2089</v>
      </c>
      <c r="J861">
        <v>108.7</v>
      </c>
      <c r="K861" t="s">
        <v>1512</v>
      </c>
      <c r="L861">
        <v>4.13</v>
      </c>
      <c r="M861" t="s">
        <v>1516</v>
      </c>
      <c r="N861" s="13">
        <v>19180</v>
      </c>
      <c r="O861">
        <v>60</v>
      </c>
      <c r="P861" s="11">
        <f>Agridata[[#This Row],[Storage_Loss_%]]/100</f>
        <v>0.6</v>
      </c>
      <c r="Q861" s="7">
        <v>60</v>
      </c>
      <c r="R861" s="13">
        <v>57463</v>
      </c>
      <c r="S861">
        <v>272</v>
      </c>
      <c r="T861" t="s">
        <v>1520</v>
      </c>
      <c r="U861" t="s">
        <v>1523</v>
      </c>
      <c r="V861" s="13">
        <v>485883</v>
      </c>
      <c r="W861" s="7">
        <f>(Agridata[[#This Row],[Profit_After_Storage_Loss]]/Agridata[[#This Row],[Total_Revenue]])*100</f>
        <v>35.769693712661912</v>
      </c>
      <c r="X861">
        <f>(1-Agridata[[#This Row],[Transport_Cost_NGN]]/(Agridata[[#This Row],[Input_Cost_NGN]]+Agridata[[#This Row],[Final_Profit_NGN]]))*100</f>
        <v>96.470020944297005</v>
      </c>
      <c r="Y861" s="13">
        <f>Agridata[[#This Row],[Final_Profit_NGN]]*Agridata[[#This Row],[Storage_Loss_%]]</f>
        <v>29152980</v>
      </c>
      <c r="Z861" s="13">
        <f>Agridata[[#This Row],[Final_Profit_NGN]] * (1-Agridata[[#This Row],[Storage_Loss_%]]/100)</f>
        <v>194353.2</v>
      </c>
      <c r="AA861" s="13">
        <f>Agridata[[#This Row],[Final_Profit_NGN]]+Agridata[[#This Row],[Input_Cost_NGN]]</f>
        <v>543346</v>
      </c>
    </row>
    <row r="862" spans="1:27" x14ac:dyDescent="0.35">
      <c r="A862" t="s">
        <v>674</v>
      </c>
      <c r="B862" t="s">
        <v>1470</v>
      </c>
      <c r="C862" t="s">
        <v>1490</v>
      </c>
      <c r="D862">
        <v>2025</v>
      </c>
      <c r="E862" t="s">
        <v>1501</v>
      </c>
      <c r="F862" t="s">
        <v>1509</v>
      </c>
      <c r="G862">
        <v>0.66</v>
      </c>
      <c r="H862">
        <v>11246</v>
      </c>
      <c r="I862">
        <v>9247</v>
      </c>
      <c r="J862">
        <v>17.2</v>
      </c>
      <c r="K862" t="s">
        <v>1513</v>
      </c>
      <c r="L862">
        <v>1.84</v>
      </c>
      <c r="M862" t="s">
        <v>1516</v>
      </c>
      <c r="N862" s="13">
        <v>805</v>
      </c>
      <c r="O862">
        <v>2</v>
      </c>
      <c r="P862" s="11">
        <f>Agridata[[#This Row],[Storage_Loss_%]]/100</f>
        <v>0.1777</v>
      </c>
      <c r="Q862" s="7">
        <v>17.77</v>
      </c>
      <c r="R862" s="13">
        <v>13015</v>
      </c>
      <c r="S862">
        <v>298</v>
      </c>
      <c r="T862" t="s">
        <v>1520</v>
      </c>
      <c r="U862" t="s">
        <v>1523</v>
      </c>
      <c r="V862" s="13">
        <v>2714230</v>
      </c>
      <c r="W862" s="7">
        <f>(Agridata[[#This Row],[Profit_After_Storage_Loss]]/Agridata[[#This Row],[Total_Revenue]])*100</f>
        <v>81.837580745404239</v>
      </c>
      <c r="X862">
        <f>(1-Agridata[[#This Row],[Transport_Cost_NGN]]/(Agridata[[#This Row],[Input_Cost_NGN]]+Agridata[[#This Row],[Final_Profit_NGN]]))*100</f>
        <v>99.970483033244179</v>
      </c>
      <c r="Y862" s="13">
        <f>Agridata[[#This Row],[Final_Profit_NGN]]*Agridata[[#This Row],[Storage_Loss_%]]</f>
        <v>48231867.100000001</v>
      </c>
      <c r="Z862" s="13">
        <f>Agridata[[#This Row],[Final_Profit_NGN]] * (1-Agridata[[#This Row],[Storage_Loss_%]]/100)</f>
        <v>2231911.3289999999</v>
      </c>
      <c r="AA862" s="13">
        <f>Agridata[[#This Row],[Final_Profit_NGN]]+Agridata[[#This Row],[Input_Cost_NGN]]</f>
        <v>2727245</v>
      </c>
    </row>
    <row r="863" spans="1:27" x14ac:dyDescent="0.35">
      <c r="A863" t="s">
        <v>389</v>
      </c>
      <c r="B863" t="s">
        <v>1471</v>
      </c>
      <c r="C863" t="s">
        <v>1477</v>
      </c>
      <c r="D863">
        <v>2025</v>
      </c>
      <c r="E863" t="s">
        <v>1501</v>
      </c>
      <c r="F863" t="s">
        <v>1507</v>
      </c>
      <c r="G863">
        <v>1.26</v>
      </c>
      <c r="H863">
        <v>2968</v>
      </c>
      <c r="I863">
        <v>1187</v>
      </c>
      <c r="J863">
        <v>7.3</v>
      </c>
      <c r="K863" t="s">
        <v>1513</v>
      </c>
      <c r="L863">
        <v>1.18</v>
      </c>
      <c r="M863" t="s">
        <v>1516</v>
      </c>
      <c r="N863" s="13">
        <v>219</v>
      </c>
      <c r="O863">
        <v>60</v>
      </c>
      <c r="P863" s="11">
        <f>Agridata[[#This Row],[Storage_Loss_%]]/100</f>
        <v>0.6</v>
      </c>
      <c r="Q863" s="7">
        <v>60</v>
      </c>
      <c r="R863" s="13">
        <v>22802</v>
      </c>
      <c r="S863">
        <v>292</v>
      </c>
      <c r="T863" t="s">
        <v>1520</v>
      </c>
      <c r="U863" t="s">
        <v>1522</v>
      </c>
      <c r="V863" s="13">
        <v>320117</v>
      </c>
      <c r="W863" s="7">
        <f>(Agridata[[#This Row],[Profit_After_Storage_Loss]]/Agridata[[#This Row],[Total_Revenue]])*100</f>
        <v>37.340246530521789</v>
      </c>
      <c r="X863">
        <f>(1-Agridata[[#This Row],[Transport_Cost_NGN]]/(Agridata[[#This Row],[Input_Cost_NGN]]+Agridata[[#This Row],[Final_Profit_NGN]]))*100</f>
        <v>99.93613652203581</v>
      </c>
      <c r="Y863" s="13">
        <f>Agridata[[#This Row],[Final_Profit_NGN]]*Agridata[[#This Row],[Storage_Loss_%]]</f>
        <v>19207020</v>
      </c>
      <c r="Z863" s="13">
        <f>Agridata[[#This Row],[Final_Profit_NGN]] * (1-Agridata[[#This Row],[Storage_Loss_%]]/100)</f>
        <v>128046.8</v>
      </c>
      <c r="AA863" s="13">
        <f>Agridata[[#This Row],[Final_Profit_NGN]]+Agridata[[#This Row],[Input_Cost_NGN]]</f>
        <v>342919</v>
      </c>
    </row>
    <row r="864" spans="1:27" x14ac:dyDescent="0.35">
      <c r="A864" t="s">
        <v>675</v>
      </c>
      <c r="B864" t="s">
        <v>1472</v>
      </c>
      <c r="C864" t="s">
        <v>1479</v>
      </c>
      <c r="D864">
        <v>2021</v>
      </c>
      <c r="E864" t="s">
        <v>1501</v>
      </c>
      <c r="F864" t="s">
        <v>1505</v>
      </c>
      <c r="G864">
        <v>3.18</v>
      </c>
      <c r="H864">
        <v>35058</v>
      </c>
      <c r="I864">
        <v>27471</v>
      </c>
      <c r="J864">
        <v>39.799999999999997</v>
      </c>
      <c r="K864" t="s">
        <v>1515</v>
      </c>
      <c r="L864">
        <v>1.57</v>
      </c>
      <c r="M864" t="s">
        <v>1518</v>
      </c>
      <c r="N864" s="13">
        <v>9031</v>
      </c>
      <c r="O864">
        <v>14</v>
      </c>
      <c r="P864" s="11">
        <f>Agridata[[#This Row],[Storage_Loss_%]]/100</f>
        <v>0.21640000000000001</v>
      </c>
      <c r="Q864" s="7">
        <v>21.64</v>
      </c>
      <c r="R864" s="13">
        <v>35483</v>
      </c>
      <c r="S864">
        <v>103</v>
      </c>
      <c r="T864" t="s">
        <v>1520</v>
      </c>
      <c r="U864" t="s">
        <v>1523</v>
      </c>
      <c r="V864" s="13">
        <v>2756704</v>
      </c>
      <c r="W864" s="7">
        <f>(Agridata[[#This Row],[Profit_After_Storage_Loss]]/Agridata[[#This Row],[Total_Revenue]])*100</f>
        <v>77.364204274283921</v>
      </c>
      <c r="X864">
        <f>(1-Agridata[[#This Row],[Transport_Cost_NGN]]/(Agridata[[#This Row],[Input_Cost_NGN]]+Agridata[[#This Row],[Final_Profit_NGN]]))*100</f>
        <v>99.676561777560025</v>
      </c>
      <c r="Y864" s="13">
        <f>Agridata[[#This Row],[Final_Profit_NGN]]*Agridata[[#This Row],[Storage_Loss_%]]</f>
        <v>59655074.560000002</v>
      </c>
      <c r="Z864" s="13">
        <f>Agridata[[#This Row],[Final_Profit_NGN]] * (1-Agridata[[#This Row],[Storage_Loss_%]]/100)</f>
        <v>2160153.2544</v>
      </c>
      <c r="AA864" s="13">
        <f>Agridata[[#This Row],[Final_Profit_NGN]]+Agridata[[#This Row],[Input_Cost_NGN]]</f>
        <v>2792187</v>
      </c>
    </row>
    <row r="865" spans="1:27" x14ac:dyDescent="0.35">
      <c r="A865" t="s">
        <v>245</v>
      </c>
      <c r="B865" t="s">
        <v>1473</v>
      </c>
      <c r="C865" t="s">
        <v>1496</v>
      </c>
      <c r="D865">
        <v>2021</v>
      </c>
      <c r="E865" t="s">
        <v>1501</v>
      </c>
      <c r="F865" t="s">
        <v>1510</v>
      </c>
      <c r="G865">
        <v>0.73</v>
      </c>
      <c r="H865">
        <v>11619</v>
      </c>
      <c r="I865">
        <v>8158</v>
      </c>
      <c r="J865">
        <v>44.9</v>
      </c>
      <c r="K865" t="s">
        <v>1512</v>
      </c>
      <c r="L865">
        <v>1.73</v>
      </c>
      <c r="M865" t="s">
        <v>1516</v>
      </c>
      <c r="N865" s="13">
        <v>12334</v>
      </c>
      <c r="O865">
        <v>5</v>
      </c>
      <c r="P865" s="11">
        <f>Agridata[[#This Row],[Storage_Loss_%]]/100</f>
        <v>0.29780000000000001</v>
      </c>
      <c r="Q865" s="7">
        <v>29.78</v>
      </c>
      <c r="R865" s="13">
        <v>23525</v>
      </c>
      <c r="S865">
        <v>332</v>
      </c>
      <c r="T865" t="s">
        <v>1520</v>
      </c>
      <c r="U865" t="s">
        <v>1522</v>
      </c>
      <c r="V865" s="13">
        <v>2645513</v>
      </c>
      <c r="W865" s="7">
        <f>(Agridata[[#This Row],[Profit_After_Storage_Loss]]/Agridata[[#This Row],[Total_Revenue]])*100</f>
        <v>69.601078313609605</v>
      </c>
      <c r="X865">
        <f>(1-Agridata[[#This Row],[Transport_Cost_NGN]]/(Agridata[[#This Row],[Input_Cost_NGN]]+Agridata[[#This Row],[Final_Profit_NGN]]))*100</f>
        <v>99.537885934932362</v>
      </c>
      <c r="Y865" s="13">
        <f>Agridata[[#This Row],[Final_Profit_NGN]]*Agridata[[#This Row],[Storage_Loss_%]]</f>
        <v>78783377.140000001</v>
      </c>
      <c r="Z865" s="13">
        <f>Agridata[[#This Row],[Final_Profit_NGN]] * (1-Agridata[[#This Row],[Storage_Loss_%]]/100)</f>
        <v>1857679.2285999998</v>
      </c>
      <c r="AA865" s="13">
        <f>Agridata[[#This Row],[Final_Profit_NGN]]+Agridata[[#This Row],[Input_Cost_NGN]]</f>
        <v>2669038</v>
      </c>
    </row>
    <row r="866" spans="1:27" x14ac:dyDescent="0.35">
      <c r="A866" t="s">
        <v>676</v>
      </c>
      <c r="B866" t="s">
        <v>1471</v>
      </c>
      <c r="C866" t="s">
        <v>1486</v>
      </c>
      <c r="D866">
        <v>2023</v>
      </c>
      <c r="E866" t="s">
        <v>1502</v>
      </c>
      <c r="F866" t="s">
        <v>1507</v>
      </c>
      <c r="G866">
        <v>1.1100000000000001</v>
      </c>
      <c r="H866">
        <v>2369</v>
      </c>
      <c r="I866">
        <v>1418</v>
      </c>
      <c r="J866">
        <v>11.1</v>
      </c>
      <c r="K866" t="s">
        <v>1512</v>
      </c>
      <c r="L866">
        <v>1.03</v>
      </c>
      <c r="M866" t="s">
        <v>1516</v>
      </c>
      <c r="N866" s="13">
        <v>2654</v>
      </c>
      <c r="O866">
        <v>30</v>
      </c>
      <c r="P866" s="11">
        <f>Agridata[[#This Row],[Storage_Loss_%]]/100</f>
        <v>0.40130000000000005</v>
      </c>
      <c r="Q866" s="7">
        <v>40.130000000000003</v>
      </c>
      <c r="R866" s="13">
        <v>18388</v>
      </c>
      <c r="S866">
        <v>253</v>
      </c>
      <c r="T866" t="s">
        <v>1521</v>
      </c>
      <c r="U866" t="s">
        <v>1522</v>
      </c>
      <c r="V866" s="13">
        <v>334125</v>
      </c>
      <c r="W866" s="7">
        <f>(Agridata[[#This Row],[Profit_After_Storage_Loss]]/Agridata[[#This Row],[Total_Revenue]])*100</f>
        <v>56.747024223220144</v>
      </c>
      <c r="X866">
        <f>(1-Agridata[[#This Row],[Transport_Cost_NGN]]/(Agridata[[#This Row],[Input_Cost_NGN]]+Agridata[[#This Row],[Final_Profit_NGN]]))*100</f>
        <v>99.247119964370114</v>
      </c>
      <c r="Y866" s="13">
        <f>Agridata[[#This Row],[Final_Profit_NGN]]*Agridata[[#This Row],[Storage_Loss_%]]</f>
        <v>13408436.25</v>
      </c>
      <c r="Z866" s="13">
        <f>Agridata[[#This Row],[Final_Profit_NGN]] * (1-Agridata[[#This Row],[Storage_Loss_%]]/100)</f>
        <v>200040.63750000001</v>
      </c>
      <c r="AA866" s="13">
        <f>Agridata[[#This Row],[Final_Profit_NGN]]+Agridata[[#This Row],[Input_Cost_NGN]]</f>
        <v>352513</v>
      </c>
    </row>
    <row r="867" spans="1:27" x14ac:dyDescent="0.35">
      <c r="A867" t="s">
        <v>198</v>
      </c>
      <c r="B867" t="s">
        <v>1472</v>
      </c>
      <c r="C867" t="s">
        <v>1479</v>
      </c>
      <c r="D867">
        <v>2022</v>
      </c>
      <c r="E867" t="s">
        <v>1501</v>
      </c>
      <c r="F867" t="s">
        <v>1507</v>
      </c>
      <c r="G867">
        <v>2.36</v>
      </c>
      <c r="H867">
        <v>3525</v>
      </c>
      <c r="I867">
        <v>3109</v>
      </c>
      <c r="J867">
        <v>6.5</v>
      </c>
      <c r="K867" t="s">
        <v>1513</v>
      </c>
      <c r="L867">
        <v>0.99</v>
      </c>
      <c r="M867" t="s">
        <v>1516</v>
      </c>
      <c r="N867" s="13">
        <v>233</v>
      </c>
      <c r="O867">
        <v>7</v>
      </c>
      <c r="P867" s="11">
        <f>Agridata[[#This Row],[Storage_Loss_%]]/100</f>
        <v>0.11800000000000001</v>
      </c>
      <c r="Q867" s="7">
        <v>11.8</v>
      </c>
      <c r="R867" s="13">
        <v>48158</v>
      </c>
      <c r="S867">
        <v>197</v>
      </c>
      <c r="T867" t="s">
        <v>1520</v>
      </c>
      <c r="U867" t="s">
        <v>1523</v>
      </c>
      <c r="V867" s="13">
        <v>557958</v>
      </c>
      <c r="W867" s="7">
        <f>(Agridata[[#This Row],[Profit_After_Storage_Loss]]/Agridata[[#This Row],[Total_Revenue]])*100</f>
        <v>81.192206772301006</v>
      </c>
      <c r="X867">
        <f>(1-Agridata[[#This Row],[Transport_Cost_NGN]]/(Agridata[[#This Row],[Input_Cost_NGN]]+Agridata[[#This Row],[Final_Profit_NGN]]))*100</f>
        <v>99.961558513551864</v>
      </c>
      <c r="Y867" s="13">
        <f>Agridata[[#This Row],[Final_Profit_NGN]]*Agridata[[#This Row],[Storage_Loss_%]]</f>
        <v>6583904.4000000004</v>
      </c>
      <c r="Z867" s="13">
        <f>Agridata[[#This Row],[Final_Profit_NGN]] * (1-Agridata[[#This Row],[Storage_Loss_%]]/100)</f>
        <v>492118.95600000001</v>
      </c>
      <c r="AA867" s="13">
        <f>Agridata[[#This Row],[Final_Profit_NGN]]+Agridata[[#This Row],[Input_Cost_NGN]]</f>
        <v>606116</v>
      </c>
    </row>
    <row r="868" spans="1:27" x14ac:dyDescent="0.35">
      <c r="A868" t="s">
        <v>677</v>
      </c>
      <c r="B868" t="s">
        <v>1472</v>
      </c>
      <c r="C868" t="s">
        <v>1479</v>
      </c>
      <c r="D868">
        <v>2023</v>
      </c>
      <c r="E868" t="s">
        <v>1501</v>
      </c>
      <c r="F868" t="s">
        <v>1503</v>
      </c>
      <c r="G868">
        <v>1.55</v>
      </c>
      <c r="H868">
        <v>11985</v>
      </c>
      <c r="I868">
        <v>10094</v>
      </c>
      <c r="J868">
        <v>42.5</v>
      </c>
      <c r="K868" t="s">
        <v>1512</v>
      </c>
      <c r="L868">
        <v>2.3199999999999998</v>
      </c>
      <c r="M868" t="s">
        <v>1518</v>
      </c>
      <c r="N868" s="13">
        <v>12060</v>
      </c>
      <c r="O868">
        <v>7</v>
      </c>
      <c r="P868" s="11">
        <f>Agridata[[#This Row],[Storage_Loss_%]]/100</f>
        <v>0.15770000000000001</v>
      </c>
      <c r="Q868" s="7">
        <v>15.77</v>
      </c>
      <c r="R868" s="13">
        <v>23707</v>
      </c>
      <c r="S868">
        <v>295</v>
      </c>
      <c r="T868" t="s">
        <v>1520</v>
      </c>
      <c r="U868" t="s">
        <v>1522</v>
      </c>
      <c r="V868" s="13">
        <v>2912186</v>
      </c>
      <c r="W868" s="7">
        <f>(Agridata[[#This Row],[Profit_After_Storage_Loss]]/Agridata[[#This Row],[Total_Revenue]])*100</f>
        <v>83.549852389034612</v>
      </c>
      <c r="X868">
        <f>(1-Agridata[[#This Row],[Transport_Cost_NGN]]/(Agridata[[#This Row],[Input_Cost_NGN]]+Agridata[[#This Row],[Final_Profit_NGN]]))*100</f>
        <v>99.589222086772239</v>
      </c>
      <c r="Y868" s="13">
        <f>Agridata[[#This Row],[Final_Profit_NGN]]*Agridata[[#This Row],[Storage_Loss_%]]</f>
        <v>45925173.219999999</v>
      </c>
      <c r="Z868" s="13">
        <f>Agridata[[#This Row],[Final_Profit_NGN]] * (1-Agridata[[#This Row],[Storage_Loss_%]]/100)</f>
        <v>2452934.2678</v>
      </c>
      <c r="AA868" s="13">
        <f>Agridata[[#This Row],[Final_Profit_NGN]]+Agridata[[#This Row],[Input_Cost_NGN]]</f>
        <v>2935893</v>
      </c>
    </row>
    <row r="869" spans="1:27" x14ac:dyDescent="0.35">
      <c r="A869" t="s">
        <v>487</v>
      </c>
      <c r="B869" t="s">
        <v>1473</v>
      </c>
      <c r="C869" t="s">
        <v>1493</v>
      </c>
      <c r="D869">
        <v>2025</v>
      </c>
      <c r="E869" t="s">
        <v>1502</v>
      </c>
      <c r="F869" t="s">
        <v>1506</v>
      </c>
      <c r="G869">
        <v>1.0900000000000001</v>
      </c>
      <c r="H869">
        <v>3731</v>
      </c>
      <c r="I869">
        <v>3169</v>
      </c>
      <c r="J869">
        <v>26.4</v>
      </c>
      <c r="K869" t="s">
        <v>1512</v>
      </c>
      <c r="L869">
        <v>1.88</v>
      </c>
      <c r="M869" t="s">
        <v>1517</v>
      </c>
      <c r="N869" s="13">
        <v>5880</v>
      </c>
      <c r="O869">
        <v>7</v>
      </c>
      <c r="P869" s="11">
        <f>Agridata[[#This Row],[Storage_Loss_%]]/100</f>
        <v>0.15049999999999999</v>
      </c>
      <c r="Q869" s="7">
        <v>15.05</v>
      </c>
      <c r="R869" s="13">
        <v>26521</v>
      </c>
      <c r="S869">
        <v>377</v>
      </c>
      <c r="T869" t="s">
        <v>1520</v>
      </c>
      <c r="U869" t="s">
        <v>1523</v>
      </c>
      <c r="V869" s="13">
        <v>1150365</v>
      </c>
      <c r="W869" s="7">
        <f>(Agridata[[#This Row],[Profit_After_Storage_Loss]]/Agridata[[#This Row],[Total_Revenue]])*100</f>
        <v>83.0356608456554</v>
      </c>
      <c r="X869">
        <f>(1-Agridata[[#This Row],[Transport_Cost_NGN]]/(Agridata[[#This Row],[Input_Cost_NGN]]+Agridata[[#This Row],[Final_Profit_NGN]]))*100</f>
        <v>99.500376417087125</v>
      </c>
      <c r="Y869" s="13">
        <f>Agridata[[#This Row],[Final_Profit_NGN]]*Agridata[[#This Row],[Storage_Loss_%]]</f>
        <v>17312993.25</v>
      </c>
      <c r="Z869" s="13">
        <f>Agridata[[#This Row],[Final_Profit_NGN]] * (1-Agridata[[#This Row],[Storage_Loss_%]]/100)</f>
        <v>977235.0675</v>
      </c>
      <c r="AA869" s="13">
        <f>Agridata[[#This Row],[Final_Profit_NGN]]+Agridata[[#This Row],[Input_Cost_NGN]]</f>
        <v>1176886</v>
      </c>
    </row>
    <row r="870" spans="1:27" x14ac:dyDescent="0.35">
      <c r="A870" t="s">
        <v>678</v>
      </c>
      <c r="B870" t="s">
        <v>1469</v>
      </c>
      <c r="C870" t="s">
        <v>1498</v>
      </c>
      <c r="D870">
        <v>2021</v>
      </c>
      <c r="E870" t="s">
        <v>1502</v>
      </c>
      <c r="F870" t="s">
        <v>1504</v>
      </c>
      <c r="G870">
        <v>1.36</v>
      </c>
      <c r="H870">
        <v>12203</v>
      </c>
      <c r="I870">
        <v>9547</v>
      </c>
      <c r="J870">
        <v>1</v>
      </c>
      <c r="K870" t="s">
        <v>1511</v>
      </c>
      <c r="L870">
        <v>0.15</v>
      </c>
      <c r="M870" t="s">
        <v>1518</v>
      </c>
      <c r="N870" s="13">
        <v>200</v>
      </c>
      <c r="O870">
        <v>5</v>
      </c>
      <c r="P870" s="11">
        <f>Agridata[[#This Row],[Storage_Loss_%]]/100</f>
        <v>0.21760000000000002</v>
      </c>
      <c r="Q870" s="7">
        <v>21.76</v>
      </c>
      <c r="R870" s="13">
        <v>26053</v>
      </c>
      <c r="S870">
        <v>211</v>
      </c>
      <c r="T870" t="s">
        <v>1521</v>
      </c>
      <c r="U870" t="s">
        <v>1522</v>
      </c>
      <c r="V870" s="13">
        <v>1968020</v>
      </c>
      <c r="W870" s="7">
        <f>(Agridata[[#This Row],[Profit_After_Storage_Loss]]/Agridata[[#This Row],[Total_Revenue]])*100</f>
        <v>77.217777282978105</v>
      </c>
      <c r="X870">
        <f>(1-Agridata[[#This Row],[Transport_Cost_NGN]]/(Agridata[[#This Row],[Input_Cost_NGN]]+Agridata[[#This Row],[Final_Profit_NGN]]))*100</f>
        <v>99.989970276915642</v>
      </c>
      <c r="Y870" s="13">
        <f>Agridata[[#This Row],[Final_Profit_NGN]]*Agridata[[#This Row],[Storage_Loss_%]]</f>
        <v>42824115.200000003</v>
      </c>
      <c r="Z870" s="13">
        <f>Agridata[[#This Row],[Final_Profit_NGN]] * (1-Agridata[[#This Row],[Storage_Loss_%]]/100)</f>
        <v>1539778.848</v>
      </c>
      <c r="AA870" s="13">
        <f>Agridata[[#This Row],[Final_Profit_NGN]]+Agridata[[#This Row],[Input_Cost_NGN]]</f>
        <v>1994073</v>
      </c>
    </row>
    <row r="871" spans="1:27" x14ac:dyDescent="0.35">
      <c r="A871" t="s">
        <v>434</v>
      </c>
      <c r="B871" t="s">
        <v>1469</v>
      </c>
      <c r="C871" t="s">
        <v>1474</v>
      </c>
      <c r="D871">
        <v>2025</v>
      </c>
      <c r="E871" t="s">
        <v>1501</v>
      </c>
      <c r="F871" t="s">
        <v>1510</v>
      </c>
      <c r="G871">
        <v>2.56</v>
      </c>
      <c r="H871">
        <v>69506</v>
      </c>
      <c r="I871">
        <v>52400</v>
      </c>
      <c r="J871">
        <v>2.4</v>
      </c>
      <c r="K871" t="s">
        <v>1512</v>
      </c>
      <c r="L871">
        <v>7.0000000000000007E-2</v>
      </c>
      <c r="M871" t="s">
        <v>1516</v>
      </c>
      <c r="N871" s="13">
        <v>493</v>
      </c>
      <c r="O871">
        <v>2</v>
      </c>
      <c r="P871" s="11">
        <f>Agridata[[#This Row],[Storage_Loss_%]]/100</f>
        <v>0.24609999999999999</v>
      </c>
      <c r="Q871" s="7">
        <v>24.61</v>
      </c>
      <c r="R871" s="13">
        <v>52292</v>
      </c>
      <c r="S871">
        <v>424</v>
      </c>
      <c r="T871" t="s">
        <v>1520</v>
      </c>
      <c r="U871" t="s">
        <v>1523</v>
      </c>
      <c r="V871" s="13">
        <v>21942639</v>
      </c>
      <c r="W871" s="7">
        <f>(Agridata[[#This Row],[Profit_After_Storage_Loss]]/Agridata[[#This Row],[Total_Revenue]])*100</f>
        <v>75.210763525923312</v>
      </c>
      <c r="X871">
        <f>(1-Agridata[[#This Row],[Transport_Cost_NGN]]/(Agridata[[#This Row],[Input_Cost_NGN]]+Agridata[[#This Row],[Final_Profit_NGN]]))*100</f>
        <v>99.997758574464271</v>
      </c>
      <c r="Y871" s="13">
        <f>Agridata[[#This Row],[Final_Profit_NGN]]*Agridata[[#This Row],[Storage_Loss_%]]</f>
        <v>540008345.78999996</v>
      </c>
      <c r="Z871" s="13">
        <f>Agridata[[#This Row],[Final_Profit_NGN]] * (1-Agridata[[#This Row],[Storage_Loss_%]]/100)</f>
        <v>16542555.542100001</v>
      </c>
      <c r="AA871" s="13">
        <f>Agridata[[#This Row],[Final_Profit_NGN]]+Agridata[[#This Row],[Input_Cost_NGN]]</f>
        <v>21994931</v>
      </c>
    </row>
    <row r="872" spans="1:27" x14ac:dyDescent="0.35">
      <c r="A872" t="s">
        <v>679</v>
      </c>
      <c r="B872" t="s">
        <v>1473</v>
      </c>
      <c r="C872" t="s">
        <v>1484</v>
      </c>
      <c r="D872">
        <v>2023</v>
      </c>
      <c r="E872" t="s">
        <v>1501</v>
      </c>
      <c r="F872" t="s">
        <v>1505</v>
      </c>
      <c r="G872">
        <v>3.07</v>
      </c>
      <c r="H872">
        <v>35242</v>
      </c>
      <c r="I872">
        <v>27418</v>
      </c>
      <c r="J872">
        <v>2.1</v>
      </c>
      <c r="K872" t="s">
        <v>1513</v>
      </c>
      <c r="L872">
        <v>0.64</v>
      </c>
      <c r="M872" t="s">
        <v>1516</v>
      </c>
      <c r="N872" s="13">
        <v>200</v>
      </c>
      <c r="O872">
        <v>14</v>
      </c>
      <c r="P872" s="11">
        <f>Agridata[[#This Row],[Storage_Loss_%]]/100</f>
        <v>0.222</v>
      </c>
      <c r="Q872" s="7">
        <v>22.2</v>
      </c>
      <c r="R872" s="13">
        <v>27052</v>
      </c>
      <c r="S872">
        <v>109</v>
      </c>
      <c r="T872" t="s">
        <v>1521</v>
      </c>
      <c r="U872" t="s">
        <v>1523</v>
      </c>
      <c r="V872" s="13">
        <v>2931425</v>
      </c>
      <c r="W872" s="7">
        <f>(Agridata[[#This Row],[Profit_After_Storage_Loss]]/Agridata[[#This Row],[Total_Revenue]])*100</f>
        <v>77.08860504915198</v>
      </c>
      <c r="X872">
        <f>(1-Agridata[[#This Row],[Transport_Cost_NGN]]/(Agridata[[#This Row],[Input_Cost_NGN]]+Agridata[[#This Row],[Final_Profit_NGN]]))*100</f>
        <v>99.993239764919579</v>
      </c>
      <c r="Y872" s="13">
        <f>Agridata[[#This Row],[Final_Profit_NGN]]*Agridata[[#This Row],[Storage_Loss_%]]</f>
        <v>65077635</v>
      </c>
      <c r="Z872" s="13">
        <f>Agridata[[#This Row],[Final_Profit_NGN]] * (1-Agridata[[#This Row],[Storage_Loss_%]]/100)</f>
        <v>2280648.65</v>
      </c>
      <c r="AA872" s="13">
        <f>Agridata[[#This Row],[Final_Profit_NGN]]+Agridata[[#This Row],[Input_Cost_NGN]]</f>
        <v>2958477</v>
      </c>
    </row>
    <row r="873" spans="1:27" x14ac:dyDescent="0.35">
      <c r="A873" t="s">
        <v>209</v>
      </c>
      <c r="B873" t="s">
        <v>1469</v>
      </c>
      <c r="C873" t="s">
        <v>1481</v>
      </c>
      <c r="D873">
        <v>2022</v>
      </c>
      <c r="E873" t="s">
        <v>1502</v>
      </c>
      <c r="F873" t="s">
        <v>1509</v>
      </c>
      <c r="G873">
        <v>2.42</v>
      </c>
      <c r="H873">
        <v>38129</v>
      </c>
      <c r="I873">
        <v>31322</v>
      </c>
      <c r="J873">
        <v>22.4</v>
      </c>
      <c r="K873" t="s">
        <v>1512</v>
      </c>
      <c r="L873">
        <v>1.53</v>
      </c>
      <c r="M873" t="s">
        <v>1518</v>
      </c>
      <c r="N873" s="13">
        <v>4190</v>
      </c>
      <c r="O873">
        <v>3</v>
      </c>
      <c r="P873" s="11">
        <f>Agridata[[#This Row],[Storage_Loss_%]]/100</f>
        <v>0.17850000000000002</v>
      </c>
      <c r="Q873" s="7">
        <v>17.850000000000001</v>
      </c>
      <c r="R873" s="13">
        <v>46960</v>
      </c>
      <c r="S873">
        <v>287</v>
      </c>
      <c r="T873" t="s">
        <v>1519</v>
      </c>
      <c r="U873" t="s">
        <v>1522</v>
      </c>
      <c r="V873" s="13">
        <v>8848370</v>
      </c>
      <c r="W873" s="7">
        <f>(Agridata[[#This Row],[Profit_After_Storage_Loss]]/Agridata[[#This Row],[Total_Revenue]])*100</f>
        <v>81.71631580840733</v>
      </c>
      <c r="X873">
        <f>(1-Agridata[[#This Row],[Transport_Cost_NGN]]/(Agridata[[#This Row],[Input_Cost_NGN]]+Agridata[[#This Row],[Final_Profit_NGN]]))*100</f>
        <v>99.952896632277827</v>
      </c>
      <c r="Y873" s="13">
        <f>Agridata[[#This Row],[Final_Profit_NGN]]*Agridata[[#This Row],[Storage_Loss_%]]</f>
        <v>157943404.5</v>
      </c>
      <c r="Z873" s="13">
        <f>Agridata[[#This Row],[Final_Profit_NGN]] * (1-Agridata[[#This Row],[Storage_Loss_%]]/100)</f>
        <v>7268935.9550000001</v>
      </c>
      <c r="AA873" s="13">
        <f>Agridata[[#This Row],[Final_Profit_NGN]]+Agridata[[#This Row],[Input_Cost_NGN]]</f>
        <v>8895330</v>
      </c>
    </row>
    <row r="874" spans="1:27" x14ac:dyDescent="0.35">
      <c r="A874" t="s">
        <v>680</v>
      </c>
      <c r="B874" t="s">
        <v>1471</v>
      </c>
      <c r="C874" t="s">
        <v>1483</v>
      </c>
      <c r="D874">
        <v>2024</v>
      </c>
      <c r="E874" t="s">
        <v>1502</v>
      </c>
      <c r="F874" t="s">
        <v>1510</v>
      </c>
      <c r="G874">
        <v>0.63</v>
      </c>
      <c r="H874">
        <v>14310</v>
      </c>
      <c r="I874">
        <v>10052</v>
      </c>
      <c r="J874">
        <v>45.4</v>
      </c>
      <c r="K874" t="s">
        <v>1512</v>
      </c>
      <c r="L874">
        <v>2.13</v>
      </c>
      <c r="M874" t="s">
        <v>1518</v>
      </c>
      <c r="N874" s="13">
        <v>10109</v>
      </c>
      <c r="O874">
        <v>4</v>
      </c>
      <c r="P874" s="11">
        <f>Agridata[[#This Row],[Storage_Loss_%]]/100</f>
        <v>0.29749999999999999</v>
      </c>
      <c r="Q874" s="7">
        <v>29.75</v>
      </c>
      <c r="R874" s="13">
        <v>22905</v>
      </c>
      <c r="S874">
        <v>491</v>
      </c>
      <c r="T874" t="s">
        <v>1520</v>
      </c>
      <c r="U874" t="s">
        <v>1522</v>
      </c>
      <c r="V874" s="13">
        <v>4853163</v>
      </c>
      <c r="W874" s="7">
        <f>(Agridata[[#This Row],[Profit_After_Storage_Loss]]/Agridata[[#This Row],[Total_Revenue]])*100</f>
        <v>69.920005371130998</v>
      </c>
      <c r="X874">
        <f>(1-Agridata[[#This Row],[Transport_Cost_NGN]]/(Agridata[[#This Row],[Input_Cost_NGN]]+Agridata[[#This Row],[Final_Profit_NGN]]))*100</f>
        <v>99.792681316175248</v>
      </c>
      <c r="Y874" s="13">
        <f>Agridata[[#This Row],[Final_Profit_NGN]]*Agridata[[#This Row],[Storage_Loss_%]]</f>
        <v>144381599.25</v>
      </c>
      <c r="Z874" s="13">
        <f>Agridata[[#This Row],[Final_Profit_NGN]] * (1-Agridata[[#This Row],[Storage_Loss_%]]/100)</f>
        <v>3409347.0074999998</v>
      </c>
      <c r="AA874" s="13">
        <f>Agridata[[#This Row],[Final_Profit_NGN]]+Agridata[[#This Row],[Input_Cost_NGN]]</f>
        <v>4876068</v>
      </c>
    </row>
    <row r="875" spans="1:27" x14ac:dyDescent="0.35">
      <c r="A875" t="s">
        <v>681</v>
      </c>
      <c r="B875" t="s">
        <v>1469</v>
      </c>
      <c r="C875" t="s">
        <v>1484</v>
      </c>
      <c r="D875">
        <v>2024</v>
      </c>
      <c r="E875" t="s">
        <v>1502</v>
      </c>
      <c r="F875" t="s">
        <v>1507</v>
      </c>
      <c r="G875">
        <v>1.48</v>
      </c>
      <c r="H875">
        <v>3847</v>
      </c>
      <c r="I875">
        <v>3569</v>
      </c>
      <c r="J875">
        <v>1</v>
      </c>
      <c r="K875" t="s">
        <v>1511</v>
      </c>
      <c r="L875">
        <v>0.42</v>
      </c>
      <c r="M875" t="s">
        <v>1516</v>
      </c>
      <c r="N875" s="13">
        <v>200</v>
      </c>
      <c r="O875">
        <v>1</v>
      </c>
      <c r="P875" s="11">
        <f>Agridata[[#This Row],[Storage_Loss_%]]/100</f>
        <v>7.2099999999999997E-2</v>
      </c>
      <c r="Q875" s="7">
        <v>7.21</v>
      </c>
      <c r="R875" s="13">
        <v>17116</v>
      </c>
      <c r="S875">
        <v>197</v>
      </c>
      <c r="T875" t="s">
        <v>1520</v>
      </c>
      <c r="U875" t="s">
        <v>1523</v>
      </c>
      <c r="V875" s="13">
        <v>678747</v>
      </c>
      <c r="W875" s="7">
        <f>(Agridata[[#This Row],[Profit_After_Storage_Loss]]/Agridata[[#This Row],[Total_Revenue]])*100</f>
        <v>90.507663333156103</v>
      </c>
      <c r="X875">
        <f>(1-Agridata[[#This Row],[Transport_Cost_NGN]]/(Agridata[[#This Row],[Input_Cost_NGN]]+Agridata[[#This Row],[Final_Profit_NGN]]))*100</f>
        <v>99.971258710407071</v>
      </c>
      <c r="Y875" s="13">
        <f>Agridata[[#This Row],[Final_Profit_NGN]]*Agridata[[#This Row],[Storage_Loss_%]]</f>
        <v>4893765.87</v>
      </c>
      <c r="Z875" s="13">
        <f>Agridata[[#This Row],[Final_Profit_NGN]] * (1-Agridata[[#This Row],[Storage_Loss_%]]/100)</f>
        <v>629809.34129999997</v>
      </c>
      <c r="AA875" s="13">
        <f>Agridata[[#This Row],[Final_Profit_NGN]]+Agridata[[#This Row],[Input_Cost_NGN]]</f>
        <v>695863</v>
      </c>
    </row>
    <row r="876" spans="1:27" x14ac:dyDescent="0.35">
      <c r="A876" t="s">
        <v>682</v>
      </c>
      <c r="B876" t="s">
        <v>1473</v>
      </c>
      <c r="C876" t="s">
        <v>1493</v>
      </c>
      <c r="D876">
        <v>2021</v>
      </c>
      <c r="E876" t="s">
        <v>1502</v>
      </c>
      <c r="F876" t="s">
        <v>1509</v>
      </c>
      <c r="G876">
        <v>3.77</v>
      </c>
      <c r="H876">
        <v>36453</v>
      </c>
      <c r="I876">
        <v>30132</v>
      </c>
      <c r="J876">
        <v>8.1999999999999993</v>
      </c>
      <c r="K876" t="s">
        <v>1513</v>
      </c>
      <c r="L876">
        <v>0.61</v>
      </c>
      <c r="M876" t="s">
        <v>1516</v>
      </c>
      <c r="N876" s="13">
        <v>349</v>
      </c>
      <c r="O876">
        <v>2</v>
      </c>
      <c r="P876" s="11">
        <f>Agridata[[#This Row],[Storage_Loss_%]]/100</f>
        <v>0.1734</v>
      </c>
      <c r="Q876" s="7">
        <v>17.34</v>
      </c>
      <c r="R876" s="13">
        <v>62868</v>
      </c>
      <c r="S876">
        <v>274</v>
      </c>
      <c r="T876" t="s">
        <v>1520</v>
      </c>
      <c r="U876" t="s">
        <v>1523</v>
      </c>
      <c r="V876" s="13">
        <v>8110390</v>
      </c>
      <c r="W876" s="7">
        <f>(Agridata[[#This Row],[Profit_After_Storage_Loss]]/Agridata[[#This Row],[Total_Revenue]])*100</f>
        <v>82.024186364849854</v>
      </c>
      <c r="X876">
        <f>(1-Agridata[[#This Row],[Transport_Cost_NGN]]/(Agridata[[#This Row],[Input_Cost_NGN]]+Agridata[[#This Row],[Final_Profit_NGN]]))*100</f>
        <v>99.995729976956554</v>
      </c>
      <c r="Y876" s="13">
        <f>Agridata[[#This Row],[Final_Profit_NGN]]*Agridata[[#This Row],[Storage_Loss_%]]</f>
        <v>140634162.59999999</v>
      </c>
      <c r="Z876" s="13">
        <f>Agridata[[#This Row],[Final_Profit_NGN]] * (1-Agridata[[#This Row],[Storage_Loss_%]]/100)</f>
        <v>6704048.3739999998</v>
      </c>
      <c r="AA876" s="13">
        <f>Agridata[[#This Row],[Final_Profit_NGN]]+Agridata[[#This Row],[Input_Cost_NGN]]</f>
        <v>8173258</v>
      </c>
    </row>
    <row r="877" spans="1:27" x14ac:dyDescent="0.35">
      <c r="A877" t="s">
        <v>683</v>
      </c>
      <c r="B877" t="s">
        <v>1470</v>
      </c>
      <c r="C877" t="s">
        <v>1490</v>
      </c>
      <c r="D877">
        <v>2021</v>
      </c>
      <c r="E877" t="s">
        <v>1501</v>
      </c>
      <c r="F877" t="s">
        <v>1510</v>
      </c>
      <c r="G877">
        <v>5.45</v>
      </c>
      <c r="H877">
        <v>102339</v>
      </c>
      <c r="I877">
        <v>72589</v>
      </c>
      <c r="J877">
        <v>1</v>
      </c>
      <c r="K877" t="s">
        <v>1513</v>
      </c>
      <c r="L877">
        <v>0.83</v>
      </c>
      <c r="M877" t="s">
        <v>1517</v>
      </c>
      <c r="N877" s="13">
        <v>200</v>
      </c>
      <c r="O877">
        <v>3</v>
      </c>
      <c r="P877" s="11">
        <f>Agridata[[#This Row],[Storage_Loss_%]]/100</f>
        <v>0.29070000000000001</v>
      </c>
      <c r="Q877" s="7">
        <v>29.07</v>
      </c>
      <c r="R877" s="13">
        <v>203893</v>
      </c>
      <c r="S877">
        <v>434</v>
      </c>
      <c r="T877" t="s">
        <v>1520</v>
      </c>
      <c r="U877" t="s">
        <v>1522</v>
      </c>
      <c r="V877" s="13">
        <v>30984497</v>
      </c>
      <c r="W877" s="7">
        <f>(Agridata[[#This Row],[Profit_After_Storage_Loss]]/Agridata[[#This Row],[Total_Revenue]])*100</f>
        <v>70.466297625815258</v>
      </c>
      <c r="X877">
        <f>(1-Agridata[[#This Row],[Transport_Cost_NGN]]/(Agridata[[#This Row],[Input_Cost_NGN]]+Agridata[[#This Row],[Final_Profit_NGN]]))*100</f>
        <v>99.999358735734674</v>
      </c>
      <c r="Y877" s="13">
        <f>Agridata[[#This Row],[Final_Profit_NGN]]*Agridata[[#This Row],[Storage_Loss_%]]</f>
        <v>900719327.78999996</v>
      </c>
      <c r="Z877" s="13">
        <f>Agridata[[#This Row],[Final_Profit_NGN]] * (1-Agridata[[#This Row],[Storage_Loss_%]]/100)</f>
        <v>21977303.722100001</v>
      </c>
      <c r="AA877" s="13">
        <f>Agridata[[#This Row],[Final_Profit_NGN]]+Agridata[[#This Row],[Input_Cost_NGN]]</f>
        <v>31188390</v>
      </c>
    </row>
    <row r="878" spans="1:27" x14ac:dyDescent="0.35">
      <c r="A878" t="s">
        <v>684</v>
      </c>
      <c r="B878" t="s">
        <v>1471</v>
      </c>
      <c r="C878" t="s">
        <v>1477</v>
      </c>
      <c r="D878">
        <v>2022</v>
      </c>
      <c r="E878" t="s">
        <v>1501</v>
      </c>
      <c r="F878" t="s">
        <v>1503</v>
      </c>
      <c r="G878">
        <v>0.76</v>
      </c>
      <c r="H878">
        <v>6210</v>
      </c>
      <c r="I878">
        <v>4753</v>
      </c>
      <c r="J878">
        <v>46.3</v>
      </c>
      <c r="K878" t="s">
        <v>1512</v>
      </c>
      <c r="L878">
        <v>2.33</v>
      </c>
      <c r="M878" t="s">
        <v>1517</v>
      </c>
      <c r="N878" s="13">
        <v>11404</v>
      </c>
      <c r="O878">
        <v>14</v>
      </c>
      <c r="P878" s="11">
        <f>Agridata[[#This Row],[Storage_Loss_%]]/100</f>
        <v>0.2346</v>
      </c>
      <c r="Q878" s="7">
        <v>23.46</v>
      </c>
      <c r="R878" s="13">
        <v>13059</v>
      </c>
      <c r="S878">
        <v>300</v>
      </c>
      <c r="T878" t="s">
        <v>1520</v>
      </c>
      <c r="U878" t="s">
        <v>1522</v>
      </c>
      <c r="V878" s="13">
        <v>1387178</v>
      </c>
      <c r="W878" s="7">
        <f>(Agridata[[#This Row],[Profit_After_Storage_Loss]]/Agridata[[#This Row],[Total_Revenue]])*100</f>
        <v>75.826166656073212</v>
      </c>
      <c r="X878">
        <f>(1-Agridata[[#This Row],[Transport_Cost_NGN]]/(Agridata[[#This Row],[Input_Cost_NGN]]+Agridata[[#This Row],[Final_Profit_NGN]]))*100</f>
        <v>99.185566443394933</v>
      </c>
      <c r="Y878" s="13">
        <f>Agridata[[#This Row],[Final_Profit_NGN]]*Agridata[[#This Row],[Storage_Loss_%]]</f>
        <v>32543195.880000003</v>
      </c>
      <c r="Z878" s="13">
        <f>Agridata[[#This Row],[Final_Profit_NGN]] * (1-Agridata[[#This Row],[Storage_Loss_%]]/100)</f>
        <v>1061746.0411999999</v>
      </c>
      <c r="AA878" s="13">
        <f>Agridata[[#This Row],[Final_Profit_NGN]]+Agridata[[#This Row],[Input_Cost_NGN]]</f>
        <v>1400237</v>
      </c>
    </row>
    <row r="879" spans="1:27" x14ac:dyDescent="0.35">
      <c r="A879" t="s">
        <v>685</v>
      </c>
      <c r="B879" t="s">
        <v>1469</v>
      </c>
      <c r="C879" t="s">
        <v>1481</v>
      </c>
      <c r="D879">
        <v>2024</v>
      </c>
      <c r="E879" t="s">
        <v>1502</v>
      </c>
      <c r="F879" t="s">
        <v>1506</v>
      </c>
      <c r="G879">
        <v>7.81</v>
      </c>
      <c r="H879">
        <v>15428</v>
      </c>
      <c r="I879">
        <v>12518</v>
      </c>
      <c r="J879">
        <v>23</v>
      </c>
      <c r="K879" t="s">
        <v>1513</v>
      </c>
      <c r="L879">
        <v>0.68</v>
      </c>
      <c r="M879" t="s">
        <v>1518</v>
      </c>
      <c r="N879" s="13">
        <v>739</v>
      </c>
      <c r="O879">
        <v>14</v>
      </c>
      <c r="P879" s="11">
        <f>Agridata[[#This Row],[Storage_Loss_%]]/100</f>
        <v>0.18859999999999999</v>
      </c>
      <c r="Q879" s="7">
        <v>18.86</v>
      </c>
      <c r="R879" s="13">
        <v>119196</v>
      </c>
      <c r="S879">
        <v>294</v>
      </c>
      <c r="T879" t="s">
        <v>1520</v>
      </c>
      <c r="U879" t="s">
        <v>1522</v>
      </c>
      <c r="V879" s="13">
        <v>3523555</v>
      </c>
      <c r="W879" s="7">
        <f>(Agridata[[#This Row],[Profit_After_Storage_Loss]]/Agridata[[#This Row],[Total_Revenue]])*100</f>
        <v>78.484983656582628</v>
      </c>
      <c r="X879">
        <f>(1-Agridata[[#This Row],[Transport_Cost_NGN]]/(Agridata[[#This Row],[Input_Cost_NGN]]+Agridata[[#This Row],[Final_Profit_NGN]]))*100</f>
        <v>99.979713134386614</v>
      </c>
      <c r="Y879" s="13">
        <f>Agridata[[#This Row],[Final_Profit_NGN]]*Agridata[[#This Row],[Storage_Loss_%]]</f>
        <v>66454247.299999997</v>
      </c>
      <c r="Z879" s="13">
        <f>Agridata[[#This Row],[Final_Profit_NGN]] * (1-Agridata[[#This Row],[Storage_Loss_%]]/100)</f>
        <v>2859012.5270000002</v>
      </c>
      <c r="AA879" s="13">
        <f>Agridata[[#This Row],[Final_Profit_NGN]]+Agridata[[#This Row],[Input_Cost_NGN]]</f>
        <v>3642751</v>
      </c>
    </row>
    <row r="880" spans="1:27" x14ac:dyDescent="0.35">
      <c r="A880" t="s">
        <v>686</v>
      </c>
      <c r="B880" t="s">
        <v>1469</v>
      </c>
      <c r="C880" t="s">
        <v>1481</v>
      </c>
      <c r="D880">
        <v>2021</v>
      </c>
      <c r="E880" t="s">
        <v>1501</v>
      </c>
      <c r="F880" t="s">
        <v>1504</v>
      </c>
      <c r="G880">
        <v>1.23</v>
      </c>
      <c r="H880">
        <v>14135</v>
      </c>
      <c r="I880">
        <v>11438</v>
      </c>
      <c r="J880">
        <v>22.4</v>
      </c>
      <c r="K880" t="s">
        <v>1512</v>
      </c>
      <c r="L880">
        <v>1.38</v>
      </c>
      <c r="M880" t="s">
        <v>1518</v>
      </c>
      <c r="N880" s="13">
        <v>4377</v>
      </c>
      <c r="O880">
        <v>1</v>
      </c>
      <c r="P880" s="11">
        <f>Agridata[[#This Row],[Storage_Loss_%]]/100</f>
        <v>0.19079999999999997</v>
      </c>
      <c r="Q880" s="7">
        <v>19.079999999999998</v>
      </c>
      <c r="R880" s="13">
        <v>25989</v>
      </c>
      <c r="S880">
        <v>215</v>
      </c>
      <c r="T880" t="s">
        <v>1520</v>
      </c>
      <c r="U880" t="s">
        <v>1522</v>
      </c>
      <c r="V880" s="13">
        <v>2404213</v>
      </c>
      <c r="W880" s="7">
        <f>(Agridata[[#This Row],[Profit_After_Storage_Loss]]/Agridata[[#This Row],[Total_Revenue]])*100</f>
        <v>80.054627541249673</v>
      </c>
      <c r="X880">
        <f>(1-Agridata[[#This Row],[Transport_Cost_NGN]]/(Agridata[[#This Row],[Input_Cost_NGN]]+Agridata[[#This Row],[Final_Profit_NGN]]))*100</f>
        <v>99.819891515190918</v>
      </c>
      <c r="Y880" s="13">
        <f>Agridata[[#This Row],[Final_Profit_NGN]]*Agridata[[#This Row],[Storage_Loss_%]]</f>
        <v>45872384.039999999</v>
      </c>
      <c r="Z880" s="13">
        <f>Agridata[[#This Row],[Final_Profit_NGN]] * (1-Agridata[[#This Row],[Storage_Loss_%]]/100)</f>
        <v>1945489.1596000001</v>
      </c>
      <c r="AA880" s="13">
        <f>Agridata[[#This Row],[Final_Profit_NGN]]+Agridata[[#This Row],[Input_Cost_NGN]]</f>
        <v>2430202</v>
      </c>
    </row>
    <row r="881" spans="1:27" x14ac:dyDescent="0.35">
      <c r="A881" t="s">
        <v>687</v>
      </c>
      <c r="B881" t="s">
        <v>1472</v>
      </c>
      <c r="C881" t="s">
        <v>1488</v>
      </c>
      <c r="D881">
        <v>2025</v>
      </c>
      <c r="E881" t="s">
        <v>1501</v>
      </c>
      <c r="F881" t="s">
        <v>1503</v>
      </c>
      <c r="G881">
        <v>0.37</v>
      </c>
      <c r="H881">
        <v>2786</v>
      </c>
      <c r="I881">
        <v>2075</v>
      </c>
      <c r="J881">
        <v>3</v>
      </c>
      <c r="K881" t="s">
        <v>1513</v>
      </c>
      <c r="L881">
        <v>0.5</v>
      </c>
      <c r="M881" t="s">
        <v>1516</v>
      </c>
      <c r="N881" s="13">
        <v>200</v>
      </c>
      <c r="O881">
        <v>14</v>
      </c>
      <c r="P881" s="11">
        <f>Agridata[[#This Row],[Storage_Loss_%]]/100</f>
        <v>0.25519999999999998</v>
      </c>
      <c r="Q881" s="7">
        <v>25.52</v>
      </c>
      <c r="R881" s="13">
        <v>4674</v>
      </c>
      <c r="S881">
        <v>417</v>
      </c>
      <c r="T881" t="s">
        <v>1520</v>
      </c>
      <c r="U881" t="s">
        <v>1522</v>
      </c>
      <c r="V881" s="13">
        <v>851749</v>
      </c>
      <c r="W881" s="7">
        <f>(Agridata[[#This Row],[Profit_After_Storage_Loss]]/Agridata[[#This Row],[Total_Revenue]])*100</f>
        <v>74.073519183861251</v>
      </c>
      <c r="X881">
        <f>(1-Agridata[[#This Row],[Transport_Cost_NGN]]/(Agridata[[#This Row],[Input_Cost_NGN]]+Agridata[[#This Row],[Final_Profit_NGN]]))*100</f>
        <v>99.976647054084253</v>
      </c>
      <c r="Y881" s="13">
        <f>Agridata[[#This Row],[Final_Profit_NGN]]*Agridata[[#This Row],[Storage_Loss_%]]</f>
        <v>21736634.48</v>
      </c>
      <c r="Z881" s="13">
        <f>Agridata[[#This Row],[Final_Profit_NGN]] * (1-Agridata[[#This Row],[Storage_Loss_%]]/100)</f>
        <v>634382.65520000004</v>
      </c>
      <c r="AA881" s="13">
        <f>Agridata[[#This Row],[Final_Profit_NGN]]+Agridata[[#This Row],[Input_Cost_NGN]]</f>
        <v>856423</v>
      </c>
    </row>
    <row r="882" spans="1:27" x14ac:dyDescent="0.35">
      <c r="A882" t="s">
        <v>59</v>
      </c>
      <c r="B882" t="s">
        <v>1469</v>
      </c>
      <c r="C882" t="s">
        <v>1480</v>
      </c>
      <c r="D882">
        <v>2022</v>
      </c>
      <c r="E882" t="s">
        <v>1502</v>
      </c>
      <c r="F882" t="s">
        <v>1503</v>
      </c>
      <c r="G882">
        <v>1.78</v>
      </c>
      <c r="H882">
        <v>11430</v>
      </c>
      <c r="I882">
        <v>6739</v>
      </c>
      <c r="J882">
        <v>47.8</v>
      </c>
      <c r="K882" t="s">
        <v>1513</v>
      </c>
      <c r="L882">
        <v>2.36</v>
      </c>
      <c r="M882" t="s">
        <v>1516</v>
      </c>
      <c r="N882" s="13">
        <v>1720</v>
      </c>
      <c r="O882">
        <v>30</v>
      </c>
      <c r="P882" s="11">
        <f>Agridata[[#This Row],[Storage_Loss_%]]/100</f>
        <v>0.41039999999999999</v>
      </c>
      <c r="Q882" s="7">
        <v>41.04</v>
      </c>
      <c r="R882" s="13">
        <v>19010</v>
      </c>
      <c r="S882">
        <v>320</v>
      </c>
      <c r="T882" t="s">
        <v>1520</v>
      </c>
      <c r="U882" t="s">
        <v>1522</v>
      </c>
      <c r="V882" s="13">
        <v>2114186</v>
      </c>
      <c r="W882" s="7">
        <f>(Agridata[[#This Row],[Profit_After_Storage_Loss]]/Agridata[[#This Row],[Total_Revenue]])*100</f>
        <v>58.434577300913745</v>
      </c>
      <c r="X882">
        <f>(1-Agridata[[#This Row],[Transport_Cost_NGN]]/(Agridata[[#This Row],[Input_Cost_NGN]]+Agridata[[#This Row],[Final_Profit_NGN]]))*100</f>
        <v>99.919369809431487</v>
      </c>
      <c r="Y882" s="13">
        <f>Agridata[[#This Row],[Final_Profit_NGN]]*Agridata[[#This Row],[Storage_Loss_%]]</f>
        <v>86766193.439999998</v>
      </c>
      <c r="Z882" s="13">
        <f>Agridata[[#This Row],[Final_Profit_NGN]] * (1-Agridata[[#This Row],[Storage_Loss_%]]/100)</f>
        <v>1246524.0656000001</v>
      </c>
      <c r="AA882" s="13">
        <f>Agridata[[#This Row],[Final_Profit_NGN]]+Agridata[[#This Row],[Input_Cost_NGN]]</f>
        <v>2133196</v>
      </c>
    </row>
    <row r="883" spans="1:27" x14ac:dyDescent="0.35">
      <c r="A883" t="s">
        <v>688</v>
      </c>
      <c r="B883" t="s">
        <v>1472</v>
      </c>
      <c r="C883" t="s">
        <v>1489</v>
      </c>
      <c r="D883">
        <v>2023</v>
      </c>
      <c r="E883" t="s">
        <v>1502</v>
      </c>
      <c r="F883" t="s">
        <v>1506</v>
      </c>
      <c r="G883">
        <v>6.39</v>
      </c>
      <c r="H883">
        <v>18776</v>
      </c>
      <c r="I883">
        <v>14887</v>
      </c>
      <c r="J883">
        <v>18.399999999999999</v>
      </c>
      <c r="K883" t="s">
        <v>1512</v>
      </c>
      <c r="L883">
        <v>1.27</v>
      </c>
      <c r="M883" t="s">
        <v>1518</v>
      </c>
      <c r="N883" s="13">
        <v>5042</v>
      </c>
      <c r="O883">
        <v>14</v>
      </c>
      <c r="P883" s="11">
        <f>Agridata[[#This Row],[Storage_Loss_%]]/100</f>
        <v>0.20710000000000001</v>
      </c>
      <c r="Q883" s="7">
        <v>20.71</v>
      </c>
      <c r="R883" s="13">
        <v>171598</v>
      </c>
      <c r="S883">
        <v>378</v>
      </c>
      <c r="T883" t="s">
        <v>1520</v>
      </c>
      <c r="U883" t="s">
        <v>1523</v>
      </c>
      <c r="V883" s="13">
        <v>5394374</v>
      </c>
      <c r="W883" s="7">
        <f>(Agridata[[#This Row],[Profit_After_Storage_Loss]]/Agridata[[#This Row],[Total_Revenue]])*100</f>
        <v>76.845502359695644</v>
      </c>
      <c r="X883">
        <f>(1-Agridata[[#This Row],[Transport_Cost_NGN]]/(Agridata[[#This Row],[Input_Cost_NGN]]+Agridata[[#This Row],[Final_Profit_NGN]]))*100</f>
        <v>99.909413845416395</v>
      </c>
      <c r="Y883" s="13">
        <f>Agridata[[#This Row],[Final_Profit_NGN]]*Agridata[[#This Row],[Storage_Loss_%]]</f>
        <v>111717485.54000001</v>
      </c>
      <c r="Z883" s="13">
        <f>Agridata[[#This Row],[Final_Profit_NGN]] * (1-Agridata[[#This Row],[Storage_Loss_%]]/100)</f>
        <v>4277199.1445999993</v>
      </c>
      <c r="AA883" s="13">
        <f>Agridata[[#This Row],[Final_Profit_NGN]]+Agridata[[#This Row],[Input_Cost_NGN]]</f>
        <v>5565972</v>
      </c>
    </row>
    <row r="884" spans="1:27" x14ac:dyDescent="0.35">
      <c r="A884" t="s">
        <v>441</v>
      </c>
      <c r="B884" t="s">
        <v>1472</v>
      </c>
      <c r="C884" t="s">
        <v>1478</v>
      </c>
      <c r="D884">
        <v>2022</v>
      </c>
      <c r="E884" t="s">
        <v>1501</v>
      </c>
      <c r="F884" t="s">
        <v>1510</v>
      </c>
      <c r="G884">
        <v>1.42</v>
      </c>
      <c r="H884">
        <v>30671</v>
      </c>
      <c r="I884">
        <v>22770</v>
      </c>
      <c r="J884">
        <v>23.4</v>
      </c>
      <c r="K884" t="s">
        <v>1512</v>
      </c>
      <c r="L884">
        <v>0.81</v>
      </c>
      <c r="M884" t="s">
        <v>1516</v>
      </c>
      <c r="N884" s="13">
        <v>6026</v>
      </c>
      <c r="O884">
        <v>1</v>
      </c>
      <c r="P884" s="11">
        <f>Agridata[[#This Row],[Storage_Loss_%]]/100</f>
        <v>0.2576</v>
      </c>
      <c r="Q884" s="7">
        <v>25.76</v>
      </c>
      <c r="R884" s="13">
        <v>53280</v>
      </c>
      <c r="S884">
        <v>363</v>
      </c>
      <c r="T884" t="s">
        <v>1521</v>
      </c>
      <c r="U884" t="s">
        <v>1522</v>
      </c>
      <c r="V884" s="13">
        <v>8123549</v>
      </c>
      <c r="W884" s="7">
        <f>(Agridata[[#This Row],[Profit_After_Storage_Loss]]/Agridata[[#This Row],[Total_Revenue]])*100</f>
        <v>73.756254137147778</v>
      </c>
      <c r="X884">
        <f>(1-Agridata[[#This Row],[Transport_Cost_NGN]]/(Agridata[[#This Row],[Input_Cost_NGN]]+Agridata[[#This Row],[Final_Profit_NGN]]))*100</f>
        <v>99.926303949856361</v>
      </c>
      <c r="Y884" s="13">
        <f>Agridata[[#This Row],[Final_Profit_NGN]]*Agridata[[#This Row],[Storage_Loss_%]]</f>
        <v>209262622.24000001</v>
      </c>
      <c r="Z884" s="13">
        <f>Agridata[[#This Row],[Final_Profit_NGN]] * (1-Agridata[[#This Row],[Storage_Loss_%]]/100)</f>
        <v>6030922.7775999997</v>
      </c>
      <c r="AA884" s="13">
        <f>Agridata[[#This Row],[Final_Profit_NGN]]+Agridata[[#This Row],[Input_Cost_NGN]]</f>
        <v>8176829</v>
      </c>
    </row>
    <row r="885" spans="1:27" x14ac:dyDescent="0.35">
      <c r="A885" t="s">
        <v>106</v>
      </c>
      <c r="B885" t="s">
        <v>1469</v>
      </c>
      <c r="C885" t="s">
        <v>1481</v>
      </c>
      <c r="D885">
        <v>2025</v>
      </c>
      <c r="E885" t="s">
        <v>1501</v>
      </c>
      <c r="F885" t="s">
        <v>1506</v>
      </c>
      <c r="G885">
        <v>0.7</v>
      </c>
      <c r="H885">
        <v>1655</v>
      </c>
      <c r="I885">
        <v>1558</v>
      </c>
      <c r="J885">
        <v>11.5</v>
      </c>
      <c r="K885" t="s">
        <v>1512</v>
      </c>
      <c r="L885">
        <v>1.53</v>
      </c>
      <c r="M885" t="s">
        <v>1518</v>
      </c>
      <c r="N885" s="13">
        <v>2119</v>
      </c>
      <c r="O885">
        <v>1</v>
      </c>
      <c r="P885" s="11">
        <f>Agridata[[#This Row],[Storage_Loss_%]]/100</f>
        <v>5.8400000000000001E-2</v>
      </c>
      <c r="Q885" s="7">
        <v>5.84</v>
      </c>
      <c r="R885" s="13">
        <v>16556</v>
      </c>
      <c r="S885">
        <v>326</v>
      </c>
      <c r="T885" t="s">
        <v>1520</v>
      </c>
      <c r="U885" t="s">
        <v>1523</v>
      </c>
      <c r="V885" s="13">
        <v>484154</v>
      </c>
      <c r="W885" s="7">
        <f>(Agridata[[#This Row],[Profit_After_Storage_Loss]]/Agridata[[#This Row],[Total_Revenue]])*100</f>
        <v>91.046595114936792</v>
      </c>
      <c r="X885">
        <f>(1-Agridata[[#This Row],[Transport_Cost_NGN]]/(Agridata[[#This Row],[Input_Cost_NGN]]+Agridata[[#This Row],[Final_Profit_NGN]]))*100</f>
        <v>99.576800942661421</v>
      </c>
      <c r="Y885" s="13">
        <f>Agridata[[#This Row],[Final_Profit_NGN]]*Agridata[[#This Row],[Storage_Loss_%]]</f>
        <v>2827459.36</v>
      </c>
      <c r="Z885" s="13">
        <f>Agridata[[#This Row],[Final_Profit_NGN]] * (1-Agridata[[#This Row],[Storage_Loss_%]]/100)</f>
        <v>455879.40639999998</v>
      </c>
      <c r="AA885" s="13">
        <f>Agridata[[#This Row],[Final_Profit_NGN]]+Agridata[[#This Row],[Input_Cost_NGN]]</f>
        <v>500710</v>
      </c>
    </row>
    <row r="886" spans="1:27" x14ac:dyDescent="0.35">
      <c r="A886" t="s">
        <v>348</v>
      </c>
      <c r="B886" t="s">
        <v>1473</v>
      </c>
      <c r="C886" t="s">
        <v>1494</v>
      </c>
      <c r="D886">
        <v>2022</v>
      </c>
      <c r="E886" t="s">
        <v>1501</v>
      </c>
      <c r="F886" t="s">
        <v>1510</v>
      </c>
      <c r="G886">
        <v>3.09</v>
      </c>
      <c r="H886">
        <v>91183</v>
      </c>
      <c r="I886">
        <v>68587</v>
      </c>
      <c r="J886">
        <v>18.7</v>
      </c>
      <c r="K886" t="s">
        <v>1512</v>
      </c>
      <c r="L886">
        <v>0.99</v>
      </c>
      <c r="M886" t="s">
        <v>1516</v>
      </c>
      <c r="N886" s="13">
        <v>3816</v>
      </c>
      <c r="O886">
        <v>2</v>
      </c>
      <c r="P886" s="11">
        <f>Agridata[[#This Row],[Storage_Loss_%]]/100</f>
        <v>0.24780000000000002</v>
      </c>
      <c r="Q886" s="7">
        <v>24.78</v>
      </c>
      <c r="R886" s="13">
        <v>91026</v>
      </c>
      <c r="S886">
        <v>401</v>
      </c>
      <c r="T886" t="s">
        <v>1520</v>
      </c>
      <c r="U886" t="s">
        <v>1523</v>
      </c>
      <c r="V886" s="13">
        <v>27133512</v>
      </c>
      <c r="W886" s="7">
        <f>(Agridata[[#This Row],[Profit_After_Storage_Loss]]/Agridata[[#This Row],[Total_Revenue]])*100</f>
        <v>74.968499837903579</v>
      </c>
      <c r="X886">
        <f>(1-Agridata[[#This Row],[Transport_Cost_NGN]]/(Agridata[[#This Row],[Input_Cost_NGN]]+Agridata[[#This Row],[Final_Profit_NGN]]))*100</f>
        <v>99.9859832332141</v>
      </c>
      <c r="Y886" s="13">
        <f>Agridata[[#This Row],[Final_Profit_NGN]]*Agridata[[#This Row],[Storage_Loss_%]]</f>
        <v>672368427.36000001</v>
      </c>
      <c r="Z886" s="13">
        <f>Agridata[[#This Row],[Final_Profit_NGN]] * (1-Agridata[[#This Row],[Storage_Loss_%]]/100)</f>
        <v>20409827.726399999</v>
      </c>
      <c r="AA886" s="13">
        <f>Agridata[[#This Row],[Final_Profit_NGN]]+Agridata[[#This Row],[Input_Cost_NGN]]</f>
        <v>27224538</v>
      </c>
    </row>
    <row r="887" spans="1:27" x14ac:dyDescent="0.35">
      <c r="A887" t="s">
        <v>305</v>
      </c>
      <c r="B887" t="s">
        <v>1473</v>
      </c>
      <c r="C887" t="s">
        <v>1497</v>
      </c>
      <c r="D887">
        <v>2022</v>
      </c>
      <c r="E887" t="s">
        <v>1501</v>
      </c>
      <c r="F887" t="s">
        <v>1510</v>
      </c>
      <c r="G887">
        <v>1.9</v>
      </c>
      <c r="H887">
        <v>27046</v>
      </c>
      <c r="I887">
        <v>20430</v>
      </c>
      <c r="J887">
        <v>35.6</v>
      </c>
      <c r="K887" t="s">
        <v>1511</v>
      </c>
      <c r="L887">
        <v>2.0499999999999998</v>
      </c>
      <c r="M887" t="s">
        <v>1516</v>
      </c>
      <c r="N887" s="13">
        <v>4551</v>
      </c>
      <c r="O887">
        <v>1</v>
      </c>
      <c r="P887" s="11">
        <f>Agridata[[#This Row],[Storage_Loss_%]]/100</f>
        <v>0.24460000000000001</v>
      </c>
      <c r="Q887" s="7">
        <v>24.46</v>
      </c>
      <c r="R887" s="13">
        <v>44043</v>
      </c>
      <c r="S887">
        <v>425</v>
      </c>
      <c r="T887" t="s">
        <v>1520</v>
      </c>
      <c r="U887" t="s">
        <v>1523</v>
      </c>
      <c r="V887" s="13">
        <v>8547329</v>
      </c>
      <c r="W887" s="7">
        <f>(Agridata[[#This Row],[Profit_After_Storage_Loss]]/Agridata[[#This Row],[Total_Revenue]])*100</f>
        <v>75.152750068324352</v>
      </c>
      <c r="X887">
        <f>(1-Agridata[[#This Row],[Transport_Cost_NGN]]/(Agridata[[#This Row],[Input_Cost_NGN]]+Agridata[[#This Row],[Final_Profit_NGN]]))*100</f>
        <v>99.947028251133801</v>
      </c>
      <c r="Y887" s="13">
        <f>Agridata[[#This Row],[Final_Profit_NGN]]*Agridata[[#This Row],[Storage_Loss_%]]</f>
        <v>209067667.34</v>
      </c>
      <c r="Z887" s="13">
        <f>Agridata[[#This Row],[Final_Profit_NGN]] * (1-Agridata[[#This Row],[Storage_Loss_%]]/100)</f>
        <v>6456652.3265999993</v>
      </c>
      <c r="AA887" s="13">
        <f>Agridata[[#This Row],[Final_Profit_NGN]]+Agridata[[#This Row],[Input_Cost_NGN]]</f>
        <v>8591372</v>
      </c>
    </row>
    <row r="888" spans="1:27" x14ac:dyDescent="0.35">
      <c r="A888" t="s">
        <v>200</v>
      </c>
      <c r="B888" t="s">
        <v>1473</v>
      </c>
      <c r="C888" t="s">
        <v>1497</v>
      </c>
      <c r="D888">
        <v>2024</v>
      </c>
      <c r="E888" t="s">
        <v>1502</v>
      </c>
      <c r="F888" t="s">
        <v>1509</v>
      </c>
      <c r="G888">
        <v>2.73</v>
      </c>
      <c r="H888">
        <v>28576</v>
      </c>
      <c r="I888">
        <v>23549</v>
      </c>
      <c r="J888">
        <v>11.7</v>
      </c>
      <c r="K888" t="s">
        <v>1512</v>
      </c>
      <c r="L888">
        <v>1.72</v>
      </c>
      <c r="M888" t="s">
        <v>1516</v>
      </c>
      <c r="N888" s="13">
        <v>3123</v>
      </c>
      <c r="O888">
        <v>1</v>
      </c>
      <c r="P888" s="11">
        <f>Agridata[[#This Row],[Storage_Loss_%]]/100</f>
        <v>0.1759</v>
      </c>
      <c r="Q888" s="7">
        <v>17.59</v>
      </c>
      <c r="R888" s="13">
        <v>93202</v>
      </c>
      <c r="S888">
        <v>420</v>
      </c>
      <c r="T888" t="s">
        <v>1520</v>
      </c>
      <c r="U888" t="s">
        <v>1523</v>
      </c>
      <c r="V888" s="13">
        <v>9695350</v>
      </c>
      <c r="W888" s="7">
        <f>(Agridata[[#This Row],[Profit_After_Storage_Loss]]/Agridata[[#This Row],[Total_Revenue]])*100</f>
        <v>81.625330641345116</v>
      </c>
      <c r="X888">
        <f>(1-Agridata[[#This Row],[Transport_Cost_NGN]]/(Agridata[[#This Row],[Input_Cost_NGN]]+Agridata[[#This Row],[Final_Profit_NGN]]))*100</f>
        <v>99.968095383259964</v>
      </c>
      <c r="Y888" s="13">
        <f>Agridata[[#This Row],[Final_Profit_NGN]]*Agridata[[#This Row],[Storage_Loss_%]]</f>
        <v>170541206.5</v>
      </c>
      <c r="Z888" s="13">
        <f>Agridata[[#This Row],[Final_Profit_NGN]] * (1-Agridata[[#This Row],[Storage_Loss_%]]/100)</f>
        <v>7989937.9350000005</v>
      </c>
      <c r="AA888" s="13">
        <f>Agridata[[#This Row],[Final_Profit_NGN]]+Agridata[[#This Row],[Input_Cost_NGN]]</f>
        <v>9788552</v>
      </c>
    </row>
    <row r="889" spans="1:27" x14ac:dyDescent="0.35">
      <c r="A889" t="s">
        <v>246</v>
      </c>
      <c r="B889" t="s">
        <v>1472</v>
      </c>
      <c r="C889" t="s">
        <v>1488</v>
      </c>
      <c r="D889">
        <v>2023</v>
      </c>
      <c r="E889" t="s">
        <v>1501</v>
      </c>
      <c r="F889" t="s">
        <v>1503</v>
      </c>
      <c r="G889">
        <v>1.77</v>
      </c>
      <c r="H889">
        <v>21843</v>
      </c>
      <c r="I889">
        <v>17581</v>
      </c>
      <c r="J889">
        <v>27</v>
      </c>
      <c r="K889" t="s">
        <v>1513</v>
      </c>
      <c r="L889">
        <v>0.71</v>
      </c>
      <c r="M889" t="s">
        <v>1518</v>
      </c>
      <c r="N889" s="13">
        <v>1249</v>
      </c>
      <c r="O889">
        <v>14</v>
      </c>
      <c r="P889" s="11">
        <f>Agridata[[#This Row],[Storage_Loss_%]]/100</f>
        <v>0.19510000000000002</v>
      </c>
      <c r="Q889" s="7">
        <v>19.510000000000002</v>
      </c>
      <c r="R889" s="13">
        <v>25838</v>
      </c>
      <c r="S889">
        <v>315</v>
      </c>
      <c r="T889" t="s">
        <v>1520</v>
      </c>
      <c r="U889" t="s">
        <v>1523</v>
      </c>
      <c r="V889" s="13">
        <v>5455548</v>
      </c>
      <c r="W889" s="7">
        <f>(Agridata[[#This Row],[Profit_After_Storage_Loss]]/Agridata[[#This Row],[Total_Revenue]])*100</f>
        <v>80.11058854822484</v>
      </c>
      <c r="X889">
        <f>(1-Agridata[[#This Row],[Transport_Cost_NGN]]/(Agridata[[#This Row],[Input_Cost_NGN]]+Agridata[[#This Row],[Final_Profit_NGN]]))*100</f>
        <v>99.977213792278093</v>
      </c>
      <c r="Y889" s="13">
        <f>Agridata[[#This Row],[Final_Profit_NGN]]*Agridata[[#This Row],[Storage_Loss_%]]</f>
        <v>106437741.48</v>
      </c>
      <c r="Z889" s="13">
        <f>Agridata[[#This Row],[Final_Profit_NGN]] * (1-Agridata[[#This Row],[Storage_Loss_%]]/100)</f>
        <v>4391170.5851999996</v>
      </c>
      <c r="AA889" s="13">
        <f>Agridata[[#This Row],[Final_Profit_NGN]]+Agridata[[#This Row],[Input_Cost_NGN]]</f>
        <v>5481386</v>
      </c>
    </row>
    <row r="890" spans="1:27" x14ac:dyDescent="0.35">
      <c r="A890" t="s">
        <v>689</v>
      </c>
      <c r="B890" t="s">
        <v>1469</v>
      </c>
      <c r="C890" t="s">
        <v>1474</v>
      </c>
      <c r="D890">
        <v>2025</v>
      </c>
      <c r="E890" t="s">
        <v>1501</v>
      </c>
      <c r="F890" t="s">
        <v>1503</v>
      </c>
      <c r="G890">
        <v>8.5299999999999994</v>
      </c>
      <c r="H890">
        <v>68815</v>
      </c>
      <c r="I890">
        <v>51549</v>
      </c>
      <c r="J890">
        <v>12.8</v>
      </c>
      <c r="K890" t="s">
        <v>1512</v>
      </c>
      <c r="L890">
        <v>1.74</v>
      </c>
      <c r="M890" t="s">
        <v>1516</v>
      </c>
      <c r="N890" s="13">
        <v>2406</v>
      </c>
      <c r="O890">
        <v>14</v>
      </c>
      <c r="P890" s="11">
        <f>Agridata[[#This Row],[Storage_Loss_%]]/100</f>
        <v>0.25090000000000001</v>
      </c>
      <c r="Q890" s="7">
        <v>25.09</v>
      </c>
      <c r="R890" s="13">
        <v>144149</v>
      </c>
      <c r="S890">
        <v>318</v>
      </c>
      <c r="T890" t="s">
        <v>1520</v>
      </c>
      <c r="U890" t="s">
        <v>1523</v>
      </c>
      <c r="V890" s="13">
        <v>16082102</v>
      </c>
      <c r="W890" s="7">
        <f>(Agridata[[#This Row],[Profit_After_Storage_Loss]]/Agridata[[#This Row],[Total_Revenue]])*100</f>
        <v>74.244522707062771</v>
      </c>
      <c r="X890">
        <f>(1-Agridata[[#This Row],[Transport_Cost_NGN]]/(Agridata[[#This Row],[Input_Cost_NGN]]+Agridata[[#This Row],[Final_Profit_NGN]]))*100</f>
        <v>99.985172175630709</v>
      </c>
      <c r="Y890" s="13">
        <f>Agridata[[#This Row],[Final_Profit_NGN]]*Agridata[[#This Row],[Storage_Loss_%]]</f>
        <v>403499939.18000001</v>
      </c>
      <c r="Z890" s="13">
        <f>Agridata[[#This Row],[Final_Profit_NGN]] * (1-Agridata[[#This Row],[Storage_Loss_%]]/100)</f>
        <v>12047102.608200001</v>
      </c>
      <c r="AA890" s="13">
        <f>Agridata[[#This Row],[Final_Profit_NGN]]+Agridata[[#This Row],[Input_Cost_NGN]]</f>
        <v>16226251</v>
      </c>
    </row>
    <row r="891" spans="1:27" x14ac:dyDescent="0.35">
      <c r="A891" t="s">
        <v>690</v>
      </c>
      <c r="B891" t="s">
        <v>1470</v>
      </c>
      <c r="C891" t="s">
        <v>1482</v>
      </c>
      <c r="D891">
        <v>2024</v>
      </c>
      <c r="E891" t="s">
        <v>1501</v>
      </c>
      <c r="F891" t="s">
        <v>1503</v>
      </c>
      <c r="G891">
        <v>1.62</v>
      </c>
      <c r="H891">
        <v>10168</v>
      </c>
      <c r="I891">
        <v>6453</v>
      </c>
      <c r="J891">
        <v>15.1</v>
      </c>
      <c r="K891" t="s">
        <v>1514</v>
      </c>
      <c r="L891">
        <v>1.66</v>
      </c>
      <c r="M891" t="s">
        <v>1516</v>
      </c>
      <c r="N891" s="13">
        <v>3321</v>
      </c>
      <c r="O891">
        <v>30</v>
      </c>
      <c r="P891" s="11">
        <f>Agridata[[#This Row],[Storage_Loss_%]]/100</f>
        <v>0.36530000000000001</v>
      </c>
      <c r="Q891" s="7">
        <v>36.53</v>
      </c>
      <c r="R891" s="13">
        <v>27392</v>
      </c>
      <c r="S891">
        <v>324</v>
      </c>
      <c r="T891" t="s">
        <v>1520</v>
      </c>
      <c r="U891" t="s">
        <v>1522</v>
      </c>
      <c r="V891" s="13">
        <v>2039152</v>
      </c>
      <c r="W891" s="7">
        <f>(Agridata[[#This Row],[Profit_After_Storage_Loss]]/Agridata[[#This Row],[Total_Revenue]])*100</f>
        <v>62.628706400637967</v>
      </c>
      <c r="X891">
        <f>(1-Agridata[[#This Row],[Transport_Cost_NGN]]/(Agridata[[#This Row],[Input_Cost_NGN]]+Agridata[[#This Row],[Final_Profit_NGN]]))*100</f>
        <v>99.839296913107106</v>
      </c>
      <c r="Y891" s="13">
        <f>Agridata[[#This Row],[Final_Profit_NGN]]*Agridata[[#This Row],[Storage_Loss_%]]</f>
        <v>74490222.560000002</v>
      </c>
      <c r="Z891" s="13">
        <f>Agridata[[#This Row],[Final_Profit_NGN]] * (1-Agridata[[#This Row],[Storage_Loss_%]]/100)</f>
        <v>1294249.7744</v>
      </c>
      <c r="AA891" s="13">
        <f>Agridata[[#This Row],[Final_Profit_NGN]]+Agridata[[#This Row],[Input_Cost_NGN]]</f>
        <v>2066544</v>
      </c>
    </row>
    <row r="892" spans="1:27" x14ac:dyDescent="0.35">
      <c r="A892" t="s">
        <v>691</v>
      </c>
      <c r="B892" t="s">
        <v>1473</v>
      </c>
      <c r="C892" t="s">
        <v>1496</v>
      </c>
      <c r="D892">
        <v>2025</v>
      </c>
      <c r="E892" t="s">
        <v>1501</v>
      </c>
      <c r="F892" t="s">
        <v>1504</v>
      </c>
      <c r="G892">
        <v>1.38</v>
      </c>
      <c r="H892">
        <v>16770</v>
      </c>
      <c r="I892">
        <v>13628</v>
      </c>
      <c r="J892">
        <v>3.8</v>
      </c>
      <c r="K892" t="s">
        <v>1513</v>
      </c>
      <c r="L892">
        <v>1.41</v>
      </c>
      <c r="M892" t="s">
        <v>1516</v>
      </c>
      <c r="N892" s="13">
        <v>200</v>
      </c>
      <c r="O892">
        <v>1</v>
      </c>
      <c r="P892" s="11">
        <f>Agridata[[#This Row],[Storage_Loss_%]]/100</f>
        <v>0.18729999999999999</v>
      </c>
      <c r="Q892" s="7">
        <v>18.73</v>
      </c>
      <c r="R892" s="13">
        <v>29403</v>
      </c>
      <c r="S892">
        <v>362</v>
      </c>
      <c r="T892" t="s">
        <v>1520</v>
      </c>
      <c r="U892" t="s">
        <v>1523</v>
      </c>
      <c r="V892" s="13">
        <v>4854400</v>
      </c>
      <c r="W892" s="7">
        <f>(Agridata[[#This Row],[Profit_After_Storage_Loss]]/Agridata[[#This Row],[Total_Revenue]])*100</f>
        <v>80.780712899353219</v>
      </c>
      <c r="X892">
        <f>(1-Agridata[[#This Row],[Transport_Cost_NGN]]/(Agridata[[#This Row],[Input_Cost_NGN]]+Agridata[[#This Row],[Final_Profit_NGN]]))*100</f>
        <v>99.995904830723106</v>
      </c>
      <c r="Y892" s="13">
        <f>Agridata[[#This Row],[Final_Profit_NGN]]*Agridata[[#This Row],[Storage_Loss_%]]</f>
        <v>90922912</v>
      </c>
      <c r="Z892" s="13">
        <f>Agridata[[#This Row],[Final_Profit_NGN]] * (1-Agridata[[#This Row],[Storage_Loss_%]]/100)</f>
        <v>3945170.88</v>
      </c>
      <c r="AA892" s="13">
        <f>Agridata[[#This Row],[Final_Profit_NGN]]+Agridata[[#This Row],[Input_Cost_NGN]]</f>
        <v>4883803</v>
      </c>
    </row>
    <row r="893" spans="1:27" x14ac:dyDescent="0.35">
      <c r="A893" t="s">
        <v>692</v>
      </c>
      <c r="B893" t="s">
        <v>1471</v>
      </c>
      <c r="C893" t="s">
        <v>1483</v>
      </c>
      <c r="D893">
        <v>2023</v>
      </c>
      <c r="E893" t="s">
        <v>1501</v>
      </c>
      <c r="F893" t="s">
        <v>1506</v>
      </c>
      <c r="G893">
        <v>0.77</v>
      </c>
      <c r="H893">
        <v>1454</v>
      </c>
      <c r="I893">
        <v>988</v>
      </c>
      <c r="J893">
        <v>22.5</v>
      </c>
      <c r="K893" t="s">
        <v>1512</v>
      </c>
      <c r="L893">
        <v>1.07</v>
      </c>
      <c r="M893" t="s">
        <v>1518</v>
      </c>
      <c r="N893" s="13">
        <v>4220</v>
      </c>
      <c r="O893">
        <v>30</v>
      </c>
      <c r="P893" s="11">
        <f>Agridata[[#This Row],[Storage_Loss_%]]/100</f>
        <v>0.32020000000000004</v>
      </c>
      <c r="Q893" s="7">
        <v>32.020000000000003</v>
      </c>
      <c r="R893" s="13">
        <v>24244</v>
      </c>
      <c r="S893">
        <v>394</v>
      </c>
      <c r="T893" t="s">
        <v>1520</v>
      </c>
      <c r="U893" t="s">
        <v>1523</v>
      </c>
      <c r="V893" s="13">
        <v>356916</v>
      </c>
      <c r="W893" s="7">
        <f>(Agridata[[#This Row],[Profit_After_Storage_Loss]]/Agridata[[#This Row],[Total_Revenue]])*100</f>
        <v>63.656075348934827</v>
      </c>
      <c r="X893">
        <f>(1-Agridata[[#This Row],[Transport_Cost_NGN]]/(Agridata[[#This Row],[Input_Cost_NGN]]+Agridata[[#This Row],[Final_Profit_NGN]]))*100</f>
        <v>98.892853394899788</v>
      </c>
      <c r="Y893" s="13">
        <f>Agridata[[#This Row],[Final_Profit_NGN]]*Agridata[[#This Row],[Storage_Loss_%]]</f>
        <v>11428450.32</v>
      </c>
      <c r="Z893" s="13">
        <f>Agridata[[#This Row],[Final_Profit_NGN]] * (1-Agridata[[#This Row],[Storage_Loss_%]]/100)</f>
        <v>242631.49679999999</v>
      </c>
      <c r="AA893" s="13">
        <f>Agridata[[#This Row],[Final_Profit_NGN]]+Agridata[[#This Row],[Input_Cost_NGN]]</f>
        <v>381160</v>
      </c>
    </row>
    <row r="894" spans="1:27" x14ac:dyDescent="0.35">
      <c r="A894" t="s">
        <v>571</v>
      </c>
      <c r="B894" t="s">
        <v>1471</v>
      </c>
      <c r="C894" t="s">
        <v>1486</v>
      </c>
      <c r="D894">
        <v>2022</v>
      </c>
      <c r="E894" t="s">
        <v>1501</v>
      </c>
      <c r="F894" t="s">
        <v>1507</v>
      </c>
      <c r="G894">
        <v>2.06</v>
      </c>
      <c r="H894">
        <v>5298</v>
      </c>
      <c r="I894">
        <v>3355</v>
      </c>
      <c r="J894">
        <v>14.5</v>
      </c>
      <c r="K894" t="s">
        <v>1512</v>
      </c>
      <c r="L894">
        <v>0.68</v>
      </c>
      <c r="M894" t="s">
        <v>1517</v>
      </c>
      <c r="N894" s="13">
        <v>2952</v>
      </c>
      <c r="O894">
        <v>30</v>
      </c>
      <c r="P894" s="11">
        <f>Agridata[[#This Row],[Storage_Loss_%]]/100</f>
        <v>0.36659999999999998</v>
      </c>
      <c r="Q894" s="7">
        <v>36.659999999999997</v>
      </c>
      <c r="R894" s="13">
        <v>45196</v>
      </c>
      <c r="S894">
        <v>242</v>
      </c>
      <c r="T894" t="s">
        <v>1520</v>
      </c>
      <c r="U894" t="s">
        <v>1523</v>
      </c>
      <c r="V894" s="13">
        <v>755643</v>
      </c>
      <c r="W894" s="7">
        <f>(Agridata[[#This Row],[Profit_After_Storage_Loss]]/Agridata[[#This Row],[Total_Revenue]])*100</f>
        <v>59.765355608305782</v>
      </c>
      <c r="X894">
        <f>(1-Agridata[[#This Row],[Transport_Cost_NGN]]/(Agridata[[#This Row],[Input_Cost_NGN]]+Agridata[[#This Row],[Final_Profit_NGN]]))*100</f>
        <v>99.631386583320747</v>
      </c>
      <c r="Y894" s="13">
        <f>Agridata[[#This Row],[Final_Profit_NGN]]*Agridata[[#This Row],[Storage_Loss_%]]</f>
        <v>27701872.379999999</v>
      </c>
      <c r="Z894" s="13">
        <f>Agridata[[#This Row],[Final_Profit_NGN]] * (1-Agridata[[#This Row],[Storage_Loss_%]]/100)</f>
        <v>478624.27619999996</v>
      </c>
      <c r="AA894" s="13">
        <f>Agridata[[#This Row],[Final_Profit_NGN]]+Agridata[[#This Row],[Input_Cost_NGN]]</f>
        <v>800839</v>
      </c>
    </row>
    <row r="895" spans="1:27" x14ac:dyDescent="0.35">
      <c r="A895" t="s">
        <v>401</v>
      </c>
      <c r="B895" t="s">
        <v>1469</v>
      </c>
      <c r="C895" t="s">
        <v>1474</v>
      </c>
      <c r="D895">
        <v>2024</v>
      </c>
      <c r="E895" t="s">
        <v>1501</v>
      </c>
      <c r="F895" t="s">
        <v>1508</v>
      </c>
      <c r="G895">
        <v>3.54</v>
      </c>
      <c r="H895">
        <v>6619</v>
      </c>
      <c r="I895">
        <v>2647</v>
      </c>
      <c r="J895">
        <v>9.5</v>
      </c>
      <c r="K895" t="s">
        <v>1511</v>
      </c>
      <c r="L895">
        <v>0.48</v>
      </c>
      <c r="M895" t="s">
        <v>1516</v>
      </c>
      <c r="N895" s="13">
        <v>1193</v>
      </c>
      <c r="O895">
        <v>60</v>
      </c>
      <c r="P895" s="11">
        <f>Agridata[[#This Row],[Storage_Loss_%]]/100</f>
        <v>0.6</v>
      </c>
      <c r="Q895" s="7">
        <v>60</v>
      </c>
      <c r="R895" s="13">
        <v>26610</v>
      </c>
      <c r="S895">
        <v>202</v>
      </c>
      <c r="T895" t="s">
        <v>1519</v>
      </c>
      <c r="U895" t="s">
        <v>1523</v>
      </c>
      <c r="V895" s="13">
        <v>501545</v>
      </c>
      <c r="W895" s="7">
        <f>(Agridata[[#This Row],[Profit_After_Storage_Loss]]/Agridata[[#This Row],[Total_Revenue]])*100</f>
        <v>37.984682526909715</v>
      </c>
      <c r="X895">
        <f>(1-Agridata[[#This Row],[Transport_Cost_NGN]]/(Agridata[[#This Row],[Input_Cost_NGN]]+Agridata[[#This Row],[Final_Profit_NGN]]))*100</f>
        <v>99.774119339966489</v>
      </c>
      <c r="Y895" s="13">
        <f>Agridata[[#This Row],[Final_Profit_NGN]]*Agridata[[#This Row],[Storage_Loss_%]]</f>
        <v>30092700</v>
      </c>
      <c r="Z895" s="13">
        <f>Agridata[[#This Row],[Final_Profit_NGN]] * (1-Agridata[[#This Row],[Storage_Loss_%]]/100)</f>
        <v>200618</v>
      </c>
      <c r="AA895" s="13">
        <f>Agridata[[#This Row],[Final_Profit_NGN]]+Agridata[[#This Row],[Input_Cost_NGN]]</f>
        <v>528155</v>
      </c>
    </row>
    <row r="896" spans="1:27" x14ac:dyDescent="0.35">
      <c r="A896" t="s">
        <v>648</v>
      </c>
      <c r="B896" t="s">
        <v>1469</v>
      </c>
      <c r="C896" t="s">
        <v>1481</v>
      </c>
      <c r="D896">
        <v>2022</v>
      </c>
      <c r="E896" t="s">
        <v>1501</v>
      </c>
      <c r="F896" t="s">
        <v>1503</v>
      </c>
      <c r="G896">
        <v>4.05</v>
      </c>
      <c r="H896">
        <v>26233</v>
      </c>
      <c r="I896">
        <v>19422</v>
      </c>
      <c r="J896">
        <v>10.4</v>
      </c>
      <c r="K896" t="s">
        <v>1511</v>
      </c>
      <c r="L896">
        <v>1.7</v>
      </c>
      <c r="M896" t="s">
        <v>1517</v>
      </c>
      <c r="N896" s="13">
        <v>1398</v>
      </c>
      <c r="O896">
        <v>14</v>
      </c>
      <c r="P896" s="11">
        <f>Agridata[[#This Row],[Storage_Loss_%]]/100</f>
        <v>0.2596</v>
      </c>
      <c r="Q896" s="7">
        <v>25.96</v>
      </c>
      <c r="R896" s="13">
        <v>57221</v>
      </c>
      <c r="S896">
        <v>288</v>
      </c>
      <c r="T896" t="s">
        <v>1520</v>
      </c>
      <c r="U896" t="s">
        <v>1523</v>
      </c>
      <c r="V896" s="13">
        <v>5478982</v>
      </c>
      <c r="W896" s="7">
        <f>(Agridata[[#This Row],[Profit_After_Storage_Loss]]/Agridata[[#This Row],[Total_Revenue]])*100</f>
        <v>73.274738531083486</v>
      </c>
      <c r="X896">
        <f>(1-Agridata[[#This Row],[Transport_Cost_NGN]]/(Agridata[[#This Row],[Input_Cost_NGN]]+Agridata[[#This Row],[Final_Profit_NGN]]))*100</f>
        <v>99.974748035792757</v>
      </c>
      <c r="Y896" s="13">
        <f>Agridata[[#This Row],[Final_Profit_NGN]]*Agridata[[#This Row],[Storage_Loss_%]]</f>
        <v>142234372.72</v>
      </c>
      <c r="Z896" s="13">
        <f>Agridata[[#This Row],[Final_Profit_NGN]] * (1-Agridata[[#This Row],[Storage_Loss_%]]/100)</f>
        <v>4056638.2727999999</v>
      </c>
      <c r="AA896" s="13">
        <f>Agridata[[#This Row],[Final_Profit_NGN]]+Agridata[[#This Row],[Input_Cost_NGN]]</f>
        <v>5536203</v>
      </c>
    </row>
    <row r="897" spans="1:27" x14ac:dyDescent="0.35">
      <c r="A897" t="s">
        <v>79</v>
      </c>
      <c r="B897" t="s">
        <v>1470</v>
      </c>
      <c r="C897" t="s">
        <v>1476</v>
      </c>
      <c r="D897">
        <v>2022</v>
      </c>
      <c r="E897" t="s">
        <v>1502</v>
      </c>
      <c r="F897" t="s">
        <v>1507</v>
      </c>
      <c r="G897">
        <v>1</v>
      </c>
      <c r="H897">
        <v>2711</v>
      </c>
      <c r="I897">
        <v>2169</v>
      </c>
      <c r="J897">
        <v>10.4</v>
      </c>
      <c r="K897" t="s">
        <v>1512</v>
      </c>
      <c r="L897">
        <v>0.94</v>
      </c>
      <c r="M897" t="s">
        <v>1518</v>
      </c>
      <c r="N897" s="13">
        <v>2373</v>
      </c>
      <c r="O897">
        <v>14</v>
      </c>
      <c r="P897" s="11">
        <f>Agridata[[#This Row],[Storage_Loss_%]]/100</f>
        <v>0.19980000000000001</v>
      </c>
      <c r="Q897" s="7">
        <v>19.98</v>
      </c>
      <c r="R897" s="13">
        <v>14021</v>
      </c>
      <c r="S897">
        <v>246</v>
      </c>
      <c r="T897" t="s">
        <v>1520</v>
      </c>
      <c r="U897" t="s">
        <v>1522</v>
      </c>
      <c r="V897" s="13">
        <v>511845</v>
      </c>
      <c r="W897" s="7">
        <f>(Agridata[[#This Row],[Profit_After_Storage_Loss]]/Agridata[[#This Row],[Total_Revenue]])*100</f>
        <v>77.886451871769609</v>
      </c>
      <c r="X897">
        <f>(1-Agridata[[#This Row],[Transport_Cost_NGN]]/(Agridata[[#This Row],[Input_Cost_NGN]]+Agridata[[#This Row],[Final_Profit_NGN]]))*100</f>
        <v>99.548744356927429</v>
      </c>
      <c r="Y897" s="13">
        <f>Agridata[[#This Row],[Final_Profit_NGN]]*Agridata[[#This Row],[Storage_Loss_%]]</f>
        <v>10226663.1</v>
      </c>
      <c r="Z897" s="13">
        <f>Agridata[[#This Row],[Final_Profit_NGN]] * (1-Agridata[[#This Row],[Storage_Loss_%]]/100)</f>
        <v>409578.36900000001</v>
      </c>
      <c r="AA897" s="13">
        <f>Agridata[[#This Row],[Final_Profit_NGN]]+Agridata[[#This Row],[Input_Cost_NGN]]</f>
        <v>525866</v>
      </c>
    </row>
    <row r="898" spans="1:27" x14ac:dyDescent="0.35">
      <c r="A898" t="s">
        <v>693</v>
      </c>
      <c r="B898" t="s">
        <v>1469</v>
      </c>
      <c r="C898" t="s">
        <v>1498</v>
      </c>
      <c r="D898">
        <v>2021</v>
      </c>
      <c r="E898" t="s">
        <v>1502</v>
      </c>
      <c r="F898" t="s">
        <v>1509</v>
      </c>
      <c r="G898">
        <v>3.64</v>
      </c>
      <c r="H898">
        <v>55788</v>
      </c>
      <c r="I898">
        <v>46610</v>
      </c>
      <c r="J898">
        <v>9.6999999999999993</v>
      </c>
      <c r="K898" t="s">
        <v>1513</v>
      </c>
      <c r="L898">
        <v>1.45</v>
      </c>
      <c r="M898" t="s">
        <v>1516</v>
      </c>
      <c r="N898" s="13">
        <v>268</v>
      </c>
      <c r="O898">
        <v>4</v>
      </c>
      <c r="P898" s="11">
        <f>Agridata[[#This Row],[Storage_Loss_%]]/100</f>
        <v>0.16449999999999998</v>
      </c>
      <c r="Q898" s="7">
        <v>16.45</v>
      </c>
      <c r="R898" s="13">
        <v>110878</v>
      </c>
      <c r="S898">
        <v>235</v>
      </c>
      <c r="T898" t="s">
        <v>1520</v>
      </c>
      <c r="U898" t="s">
        <v>1522</v>
      </c>
      <c r="V898" s="13">
        <v>10732671</v>
      </c>
      <c r="W898" s="7">
        <f>(Agridata[[#This Row],[Profit_After_Storage_Loss]]/Agridata[[#This Row],[Total_Revenue]])*100</f>
        <v>82.695680357971369</v>
      </c>
      <c r="X898">
        <f>(1-Agridata[[#This Row],[Transport_Cost_NGN]]/(Agridata[[#This Row],[Input_Cost_NGN]]+Agridata[[#This Row],[Final_Profit_NGN]]))*100</f>
        <v>99.997528484447301</v>
      </c>
      <c r="Y898" s="13">
        <f>Agridata[[#This Row],[Final_Profit_NGN]]*Agridata[[#This Row],[Storage_Loss_%]]</f>
        <v>176552437.94999999</v>
      </c>
      <c r="Z898" s="13">
        <f>Agridata[[#This Row],[Final_Profit_NGN]] * (1-Agridata[[#This Row],[Storage_Loss_%]]/100)</f>
        <v>8967146.6205000002</v>
      </c>
      <c r="AA898" s="13">
        <f>Agridata[[#This Row],[Final_Profit_NGN]]+Agridata[[#This Row],[Input_Cost_NGN]]</f>
        <v>10843549</v>
      </c>
    </row>
    <row r="899" spans="1:27" x14ac:dyDescent="0.35">
      <c r="A899" t="s">
        <v>694</v>
      </c>
      <c r="B899" t="s">
        <v>1469</v>
      </c>
      <c r="C899" t="s">
        <v>1481</v>
      </c>
      <c r="D899">
        <v>2022</v>
      </c>
      <c r="E899" t="s">
        <v>1501</v>
      </c>
      <c r="F899" t="s">
        <v>1503</v>
      </c>
      <c r="G899">
        <v>6.31</v>
      </c>
      <c r="H899">
        <v>78069</v>
      </c>
      <c r="I899">
        <v>67217</v>
      </c>
      <c r="J899">
        <v>49.9</v>
      </c>
      <c r="K899" t="s">
        <v>1515</v>
      </c>
      <c r="L899">
        <v>2.63</v>
      </c>
      <c r="M899" t="s">
        <v>1516</v>
      </c>
      <c r="N899" s="13">
        <v>8230</v>
      </c>
      <c r="O899">
        <v>7</v>
      </c>
      <c r="P899" s="11">
        <f>Agridata[[#This Row],[Storage_Loss_%]]/100</f>
        <v>0.13900000000000001</v>
      </c>
      <c r="Q899" s="7">
        <v>13.9</v>
      </c>
      <c r="R899" s="13">
        <v>115358</v>
      </c>
      <c r="S899">
        <v>233</v>
      </c>
      <c r="T899" t="s">
        <v>1519</v>
      </c>
      <c r="U899" t="s">
        <v>1523</v>
      </c>
      <c r="V899" s="13">
        <v>15381358</v>
      </c>
      <c r="W899" s="7">
        <f>(Agridata[[#This Row],[Profit_After_Storage_Loss]]/Agridata[[#This Row],[Total_Revenue]])*100</f>
        <v>85.459069121483537</v>
      </c>
      <c r="X899">
        <f>(1-Agridata[[#This Row],[Transport_Cost_NGN]]/(Agridata[[#This Row],[Input_Cost_NGN]]+Agridata[[#This Row],[Final_Profit_NGN]]))*100</f>
        <v>99.946891973757531</v>
      </c>
      <c r="Y899" s="13">
        <f>Agridata[[#This Row],[Final_Profit_NGN]]*Agridata[[#This Row],[Storage_Loss_%]]</f>
        <v>213800876.20000002</v>
      </c>
      <c r="Z899" s="13">
        <f>Agridata[[#This Row],[Final_Profit_NGN]] * (1-Agridata[[#This Row],[Storage_Loss_%]]/100)</f>
        <v>13243349.238</v>
      </c>
      <c r="AA899" s="13">
        <f>Agridata[[#This Row],[Final_Profit_NGN]]+Agridata[[#This Row],[Input_Cost_NGN]]</f>
        <v>15496716</v>
      </c>
    </row>
    <row r="900" spans="1:27" x14ac:dyDescent="0.35">
      <c r="A900" t="s">
        <v>695</v>
      </c>
      <c r="B900" t="s">
        <v>1470</v>
      </c>
      <c r="C900" t="s">
        <v>1475</v>
      </c>
      <c r="D900">
        <v>2024</v>
      </c>
      <c r="E900" t="s">
        <v>1501</v>
      </c>
      <c r="F900" t="s">
        <v>1508</v>
      </c>
      <c r="G900">
        <v>1.88</v>
      </c>
      <c r="H900">
        <v>2422</v>
      </c>
      <c r="I900">
        <v>1553</v>
      </c>
      <c r="J900">
        <v>13.9</v>
      </c>
      <c r="K900" t="s">
        <v>1515</v>
      </c>
      <c r="L900">
        <v>1.72</v>
      </c>
      <c r="M900" t="s">
        <v>1516</v>
      </c>
      <c r="N900" s="13">
        <v>3457</v>
      </c>
      <c r="O900">
        <v>30</v>
      </c>
      <c r="P900" s="11">
        <f>Agridata[[#This Row],[Storage_Loss_%]]/100</f>
        <v>0.35859999999999997</v>
      </c>
      <c r="Q900" s="7">
        <v>35.86</v>
      </c>
      <c r="R900" s="13">
        <v>28748</v>
      </c>
      <c r="S900">
        <v>291</v>
      </c>
      <c r="T900" t="s">
        <v>1520</v>
      </c>
      <c r="U900" t="s">
        <v>1522</v>
      </c>
      <c r="V900" s="13">
        <v>415199</v>
      </c>
      <c r="W900" s="7">
        <f>(Agridata[[#This Row],[Profit_After_Storage_Loss]]/Agridata[[#This Row],[Total_Revenue]])*100</f>
        <v>59.986583668771274</v>
      </c>
      <c r="X900">
        <f>(1-Agridata[[#This Row],[Transport_Cost_NGN]]/(Agridata[[#This Row],[Input_Cost_NGN]]+Agridata[[#This Row],[Final_Profit_NGN]]))*100</f>
        <v>99.221303443879563</v>
      </c>
      <c r="Y900" s="13">
        <f>Agridata[[#This Row],[Final_Profit_NGN]]*Agridata[[#This Row],[Storage_Loss_%]]</f>
        <v>14889036.140000001</v>
      </c>
      <c r="Z900" s="13">
        <f>Agridata[[#This Row],[Final_Profit_NGN]] * (1-Agridata[[#This Row],[Storage_Loss_%]]/100)</f>
        <v>266308.63860000001</v>
      </c>
      <c r="AA900" s="13">
        <f>Agridata[[#This Row],[Final_Profit_NGN]]+Agridata[[#This Row],[Input_Cost_NGN]]</f>
        <v>443947</v>
      </c>
    </row>
    <row r="901" spans="1:27" x14ac:dyDescent="0.35">
      <c r="A901" t="s">
        <v>696</v>
      </c>
      <c r="B901" t="s">
        <v>1471</v>
      </c>
      <c r="C901" t="s">
        <v>1500</v>
      </c>
      <c r="D901">
        <v>2023</v>
      </c>
      <c r="E901" t="s">
        <v>1501</v>
      </c>
      <c r="F901" t="s">
        <v>1506</v>
      </c>
      <c r="G901">
        <v>2.31</v>
      </c>
      <c r="H901">
        <v>6619</v>
      </c>
      <c r="I901">
        <v>5456</v>
      </c>
      <c r="J901">
        <v>12.1</v>
      </c>
      <c r="K901" t="s">
        <v>1512</v>
      </c>
      <c r="L901">
        <v>1.2</v>
      </c>
      <c r="M901" t="s">
        <v>1518</v>
      </c>
      <c r="N901" s="13">
        <v>2793</v>
      </c>
      <c r="O901">
        <v>14</v>
      </c>
      <c r="P901" s="11">
        <f>Agridata[[#This Row],[Storage_Loss_%]]/100</f>
        <v>0.1757</v>
      </c>
      <c r="Q901" s="7">
        <v>17.57</v>
      </c>
      <c r="R901" s="13">
        <v>72495</v>
      </c>
      <c r="S901">
        <v>292</v>
      </c>
      <c r="T901" t="s">
        <v>1520</v>
      </c>
      <c r="U901" t="s">
        <v>1522</v>
      </c>
      <c r="V901" s="13">
        <v>1501933</v>
      </c>
      <c r="W901" s="7">
        <f>(Agridata[[#This Row],[Profit_After_Storage_Loss]]/Agridata[[#This Row],[Total_Revenue]])*100</f>
        <v>78.634486423005697</v>
      </c>
      <c r="X901">
        <f>(1-Agridata[[#This Row],[Transport_Cost_NGN]]/(Agridata[[#This Row],[Input_Cost_NGN]]+Agridata[[#This Row],[Final_Profit_NGN]]))*100</f>
        <v>99.822602240305685</v>
      </c>
      <c r="Y901" s="13">
        <f>Agridata[[#This Row],[Final_Profit_NGN]]*Agridata[[#This Row],[Storage_Loss_%]]</f>
        <v>26388962.809999999</v>
      </c>
      <c r="Z901" s="13">
        <f>Agridata[[#This Row],[Final_Profit_NGN]] * (1-Agridata[[#This Row],[Storage_Loss_%]]/100)</f>
        <v>1238043.3719000001</v>
      </c>
      <c r="AA901" s="13">
        <f>Agridata[[#This Row],[Final_Profit_NGN]]+Agridata[[#This Row],[Input_Cost_NGN]]</f>
        <v>1574428</v>
      </c>
    </row>
    <row r="902" spans="1:27" x14ac:dyDescent="0.35">
      <c r="A902" t="s">
        <v>169</v>
      </c>
      <c r="B902" t="s">
        <v>1471</v>
      </c>
      <c r="C902" t="s">
        <v>1486</v>
      </c>
      <c r="D902">
        <v>2024</v>
      </c>
      <c r="E902" t="s">
        <v>1502</v>
      </c>
      <c r="F902" t="s">
        <v>1506</v>
      </c>
      <c r="G902">
        <v>4.38</v>
      </c>
      <c r="H902">
        <v>14698</v>
      </c>
      <c r="I902">
        <v>5879</v>
      </c>
      <c r="J902">
        <v>28.1</v>
      </c>
      <c r="K902" t="s">
        <v>1511</v>
      </c>
      <c r="L902">
        <v>1.08</v>
      </c>
      <c r="M902" t="s">
        <v>1516</v>
      </c>
      <c r="N902" s="13">
        <v>3677</v>
      </c>
      <c r="O902">
        <v>60</v>
      </c>
      <c r="P902" s="11">
        <f>Agridata[[#This Row],[Storage_Loss_%]]/100</f>
        <v>0.6</v>
      </c>
      <c r="Q902" s="7">
        <v>60</v>
      </c>
      <c r="R902" s="13">
        <v>110626</v>
      </c>
      <c r="S902">
        <v>374</v>
      </c>
      <c r="T902" t="s">
        <v>1521</v>
      </c>
      <c r="U902" t="s">
        <v>1522</v>
      </c>
      <c r="V902" s="13">
        <v>2062456</v>
      </c>
      <c r="W902" s="7">
        <f>(Agridata[[#This Row],[Profit_After_Storage_Loss]]/Agridata[[#This Row],[Total_Revenue]])*100</f>
        <v>37.963703164445704</v>
      </c>
      <c r="X902">
        <f>(1-Agridata[[#This Row],[Transport_Cost_NGN]]/(Agridata[[#This Row],[Input_Cost_NGN]]+Agridata[[#This Row],[Final_Profit_NGN]]))*100</f>
        <v>99.830793315668714</v>
      </c>
      <c r="Y902" s="13">
        <f>Agridata[[#This Row],[Final_Profit_NGN]]*Agridata[[#This Row],[Storage_Loss_%]]</f>
        <v>123747360</v>
      </c>
      <c r="Z902" s="13">
        <f>Agridata[[#This Row],[Final_Profit_NGN]] * (1-Agridata[[#This Row],[Storage_Loss_%]]/100)</f>
        <v>824982.4</v>
      </c>
      <c r="AA902" s="13">
        <f>Agridata[[#This Row],[Final_Profit_NGN]]+Agridata[[#This Row],[Input_Cost_NGN]]</f>
        <v>2173082</v>
      </c>
    </row>
    <row r="903" spans="1:27" x14ac:dyDescent="0.35">
      <c r="A903" t="s">
        <v>697</v>
      </c>
      <c r="B903" t="s">
        <v>1471</v>
      </c>
      <c r="C903" t="s">
        <v>1486</v>
      </c>
      <c r="D903">
        <v>2022</v>
      </c>
      <c r="E903" t="s">
        <v>1501</v>
      </c>
      <c r="F903" t="s">
        <v>1506</v>
      </c>
      <c r="G903">
        <v>4.2699999999999996</v>
      </c>
      <c r="H903">
        <v>12306</v>
      </c>
      <c r="I903">
        <v>10501</v>
      </c>
      <c r="J903">
        <v>53.1</v>
      </c>
      <c r="K903" t="s">
        <v>1511</v>
      </c>
      <c r="L903">
        <v>2.72</v>
      </c>
      <c r="M903" t="s">
        <v>1517</v>
      </c>
      <c r="N903" s="13">
        <v>7143</v>
      </c>
      <c r="O903">
        <v>7</v>
      </c>
      <c r="P903" s="11">
        <f>Agridata[[#This Row],[Storage_Loss_%]]/100</f>
        <v>0.14660000000000001</v>
      </c>
      <c r="Q903" s="7">
        <v>14.66</v>
      </c>
      <c r="R903" s="13">
        <v>105526</v>
      </c>
      <c r="S903">
        <v>293</v>
      </c>
      <c r="T903" t="s">
        <v>1521</v>
      </c>
      <c r="U903" t="s">
        <v>1522</v>
      </c>
      <c r="V903" s="13">
        <v>2933357</v>
      </c>
      <c r="W903" s="7">
        <f>(Agridata[[#This Row],[Profit_After_Storage_Loss]]/Agridata[[#This Row],[Total_Revenue]])*100</f>
        <v>82.376546375757144</v>
      </c>
      <c r="X903">
        <f>(1-Agridata[[#This Row],[Transport_Cost_NGN]]/(Agridata[[#This Row],[Input_Cost_NGN]]+Agridata[[#This Row],[Final_Profit_NGN]]))*100</f>
        <v>99.764946528049947</v>
      </c>
      <c r="Y903" s="13">
        <f>Agridata[[#This Row],[Final_Profit_NGN]]*Agridata[[#This Row],[Storage_Loss_%]]</f>
        <v>43003013.619999997</v>
      </c>
      <c r="Z903" s="13">
        <f>Agridata[[#This Row],[Final_Profit_NGN]] * (1-Agridata[[#This Row],[Storage_Loss_%]]/100)</f>
        <v>2503326.8637999999</v>
      </c>
      <c r="AA903" s="13">
        <f>Agridata[[#This Row],[Final_Profit_NGN]]+Agridata[[#This Row],[Input_Cost_NGN]]</f>
        <v>3038883</v>
      </c>
    </row>
    <row r="904" spans="1:27" x14ac:dyDescent="0.35">
      <c r="A904" t="s">
        <v>698</v>
      </c>
      <c r="B904" t="s">
        <v>1469</v>
      </c>
      <c r="C904" t="s">
        <v>1484</v>
      </c>
      <c r="D904">
        <v>2024</v>
      </c>
      <c r="E904" t="s">
        <v>1501</v>
      </c>
      <c r="F904" t="s">
        <v>1504</v>
      </c>
      <c r="G904">
        <v>4.82</v>
      </c>
      <c r="H904">
        <v>37590</v>
      </c>
      <c r="I904">
        <v>29925</v>
      </c>
      <c r="J904">
        <v>2.9</v>
      </c>
      <c r="K904" t="s">
        <v>1512</v>
      </c>
      <c r="L904">
        <v>1.52</v>
      </c>
      <c r="M904" t="s">
        <v>1518</v>
      </c>
      <c r="N904" s="13">
        <v>656</v>
      </c>
      <c r="O904">
        <v>4</v>
      </c>
      <c r="P904" s="11">
        <f>Agridata[[#This Row],[Storage_Loss_%]]/100</f>
        <v>0.2039</v>
      </c>
      <c r="Q904" s="7">
        <v>20.39</v>
      </c>
      <c r="R904" s="13">
        <v>66913</v>
      </c>
      <c r="S904">
        <v>284</v>
      </c>
      <c r="T904" t="s">
        <v>1520</v>
      </c>
      <c r="U904" t="s">
        <v>1522</v>
      </c>
      <c r="V904" s="13">
        <v>8346144</v>
      </c>
      <c r="W904" s="7">
        <f>(Agridata[[#This Row],[Profit_After_Storage_Loss]]/Agridata[[#This Row],[Total_Revenue]])*100</f>
        <v>78.976824219781221</v>
      </c>
      <c r="X904">
        <f>(1-Agridata[[#This Row],[Transport_Cost_NGN]]/(Agridata[[#This Row],[Input_Cost_NGN]]+Agridata[[#This Row],[Final_Profit_NGN]]))*100</f>
        <v>99.992202596511589</v>
      </c>
      <c r="Y904" s="13">
        <f>Agridata[[#This Row],[Final_Profit_NGN]]*Agridata[[#This Row],[Storage_Loss_%]]</f>
        <v>170177876.16</v>
      </c>
      <c r="Z904" s="13">
        <f>Agridata[[#This Row],[Final_Profit_NGN]] * (1-Agridata[[#This Row],[Storage_Loss_%]]/100)</f>
        <v>6644365.2384000001</v>
      </c>
      <c r="AA904" s="13">
        <f>Agridata[[#This Row],[Final_Profit_NGN]]+Agridata[[#This Row],[Input_Cost_NGN]]</f>
        <v>8413057</v>
      </c>
    </row>
    <row r="905" spans="1:27" x14ac:dyDescent="0.35">
      <c r="A905" t="s">
        <v>191</v>
      </c>
      <c r="B905" t="s">
        <v>1470</v>
      </c>
      <c r="C905" t="s">
        <v>1499</v>
      </c>
      <c r="D905">
        <v>2021</v>
      </c>
      <c r="E905" t="s">
        <v>1501</v>
      </c>
      <c r="F905" t="s">
        <v>1506</v>
      </c>
      <c r="G905">
        <v>3.56</v>
      </c>
      <c r="H905">
        <v>11092</v>
      </c>
      <c r="I905">
        <v>4436</v>
      </c>
      <c r="J905">
        <v>10.1</v>
      </c>
      <c r="K905" t="s">
        <v>1513</v>
      </c>
      <c r="L905">
        <v>0.86</v>
      </c>
      <c r="M905" t="s">
        <v>1516</v>
      </c>
      <c r="N905" s="13">
        <v>476</v>
      </c>
      <c r="O905">
        <v>60</v>
      </c>
      <c r="P905" s="11">
        <f>Agridata[[#This Row],[Storage_Loss_%]]/100</f>
        <v>0.6</v>
      </c>
      <c r="Q905" s="7">
        <v>60</v>
      </c>
      <c r="R905" s="13">
        <v>109630</v>
      </c>
      <c r="S905">
        <v>307</v>
      </c>
      <c r="T905" t="s">
        <v>1520</v>
      </c>
      <c r="U905" t="s">
        <v>1523</v>
      </c>
      <c r="V905" s="13">
        <v>1238128</v>
      </c>
      <c r="W905" s="7">
        <f>(Agridata[[#This Row],[Profit_After_Storage_Loss]]/Agridata[[#This Row],[Total_Revenue]])*100</f>
        <v>36.746300151807674</v>
      </c>
      <c r="X905">
        <f>(1-Agridata[[#This Row],[Transport_Cost_NGN]]/(Agridata[[#This Row],[Input_Cost_NGN]]+Agridata[[#This Row],[Final_Profit_NGN]]))*100</f>
        <v>99.964682086843482</v>
      </c>
      <c r="Y905" s="13">
        <f>Agridata[[#This Row],[Final_Profit_NGN]]*Agridata[[#This Row],[Storage_Loss_%]]</f>
        <v>74287680</v>
      </c>
      <c r="Z905" s="13">
        <f>Agridata[[#This Row],[Final_Profit_NGN]] * (1-Agridata[[#This Row],[Storage_Loss_%]]/100)</f>
        <v>495251.20000000001</v>
      </c>
      <c r="AA905" s="13">
        <f>Agridata[[#This Row],[Final_Profit_NGN]]+Agridata[[#This Row],[Input_Cost_NGN]]</f>
        <v>1347758</v>
      </c>
    </row>
    <row r="906" spans="1:27" x14ac:dyDescent="0.35">
      <c r="A906" t="s">
        <v>699</v>
      </c>
      <c r="B906" t="s">
        <v>1469</v>
      </c>
      <c r="C906" t="s">
        <v>1484</v>
      </c>
      <c r="D906">
        <v>2022</v>
      </c>
      <c r="E906" t="s">
        <v>1502</v>
      </c>
      <c r="F906" t="s">
        <v>1508</v>
      </c>
      <c r="G906">
        <v>2.87</v>
      </c>
      <c r="H906">
        <v>5769</v>
      </c>
      <c r="I906">
        <v>3749</v>
      </c>
      <c r="J906">
        <v>11.1</v>
      </c>
      <c r="K906" t="s">
        <v>1513</v>
      </c>
      <c r="L906">
        <v>1.1000000000000001</v>
      </c>
      <c r="M906" t="s">
        <v>1516</v>
      </c>
      <c r="N906" s="13">
        <v>316</v>
      </c>
      <c r="O906">
        <v>30</v>
      </c>
      <c r="P906" s="11">
        <f>Agridata[[#This Row],[Storage_Loss_%]]/100</f>
        <v>0.35009999999999997</v>
      </c>
      <c r="Q906" s="7">
        <v>35.01</v>
      </c>
      <c r="R906" s="13">
        <v>30359</v>
      </c>
      <c r="S906">
        <v>154</v>
      </c>
      <c r="T906" t="s">
        <v>1520</v>
      </c>
      <c r="U906" t="s">
        <v>1522</v>
      </c>
      <c r="V906" s="13">
        <v>540898</v>
      </c>
      <c r="W906" s="7">
        <f>(Agridata[[#This Row],[Profit_After_Storage_Loss]]/Agridata[[#This Row],[Total_Revenue]])*100</f>
        <v>61.536158016444439</v>
      </c>
      <c r="X906">
        <f>(1-Agridata[[#This Row],[Transport_Cost_NGN]]/(Agridata[[#This Row],[Input_Cost_NGN]]+Agridata[[#This Row],[Final_Profit_NGN]]))*100</f>
        <v>99.944683391188207</v>
      </c>
      <c r="Y906" s="13">
        <f>Agridata[[#This Row],[Final_Profit_NGN]]*Agridata[[#This Row],[Storage_Loss_%]]</f>
        <v>18936838.98</v>
      </c>
      <c r="Z906" s="13">
        <f>Agridata[[#This Row],[Final_Profit_NGN]] * (1-Agridata[[#This Row],[Storage_Loss_%]]/100)</f>
        <v>351529.6102</v>
      </c>
      <c r="AA906" s="13">
        <f>Agridata[[#This Row],[Final_Profit_NGN]]+Agridata[[#This Row],[Input_Cost_NGN]]</f>
        <v>571257</v>
      </c>
    </row>
    <row r="907" spans="1:27" x14ac:dyDescent="0.35">
      <c r="A907" t="s">
        <v>562</v>
      </c>
      <c r="B907" t="s">
        <v>1471</v>
      </c>
      <c r="C907" t="s">
        <v>1477</v>
      </c>
      <c r="D907">
        <v>2024</v>
      </c>
      <c r="E907" t="s">
        <v>1502</v>
      </c>
      <c r="F907" t="s">
        <v>1510</v>
      </c>
      <c r="G907">
        <v>0.26</v>
      </c>
      <c r="H907">
        <v>5042</v>
      </c>
      <c r="I907">
        <v>3532</v>
      </c>
      <c r="J907">
        <v>5.4</v>
      </c>
      <c r="K907" t="s">
        <v>1513</v>
      </c>
      <c r="L907">
        <v>1.1399999999999999</v>
      </c>
      <c r="M907" t="s">
        <v>1517</v>
      </c>
      <c r="N907" s="13">
        <v>200</v>
      </c>
      <c r="O907">
        <v>3</v>
      </c>
      <c r="P907" s="11">
        <f>Agridata[[#This Row],[Storage_Loss_%]]/100</f>
        <v>0.2994</v>
      </c>
      <c r="Q907" s="7">
        <v>29.94</v>
      </c>
      <c r="R907" s="13">
        <v>9811</v>
      </c>
      <c r="S907">
        <v>402</v>
      </c>
      <c r="T907" t="s">
        <v>1520</v>
      </c>
      <c r="U907" t="s">
        <v>1522</v>
      </c>
      <c r="V907" s="13">
        <v>1395655</v>
      </c>
      <c r="W907" s="7">
        <f>(Agridata[[#This Row],[Profit_After_Storage_Loss]]/Agridata[[#This Row],[Total_Revenue]])*100</f>
        <v>69.570938962593189</v>
      </c>
      <c r="X907">
        <f>(1-Agridata[[#This Row],[Transport_Cost_NGN]]/(Agridata[[#This Row],[Input_Cost_NGN]]+Agridata[[#This Row],[Final_Profit_NGN]]))*100</f>
        <v>99.985769844307868</v>
      </c>
      <c r="Y907" s="13">
        <f>Agridata[[#This Row],[Final_Profit_NGN]]*Agridata[[#This Row],[Storage_Loss_%]]</f>
        <v>41785910.700000003</v>
      </c>
      <c r="Z907" s="13">
        <f>Agridata[[#This Row],[Final_Profit_NGN]] * (1-Agridata[[#This Row],[Storage_Loss_%]]/100)</f>
        <v>977795.89300000004</v>
      </c>
      <c r="AA907" s="13">
        <f>Agridata[[#This Row],[Final_Profit_NGN]]+Agridata[[#This Row],[Input_Cost_NGN]]</f>
        <v>1405466</v>
      </c>
    </row>
    <row r="908" spans="1:27" x14ac:dyDescent="0.35">
      <c r="A908" t="s">
        <v>557</v>
      </c>
      <c r="B908" t="s">
        <v>1473</v>
      </c>
      <c r="C908" t="s">
        <v>1496</v>
      </c>
      <c r="D908">
        <v>2024</v>
      </c>
      <c r="E908" t="s">
        <v>1502</v>
      </c>
      <c r="F908" t="s">
        <v>1505</v>
      </c>
      <c r="G908">
        <v>6.78</v>
      </c>
      <c r="H908">
        <v>67695</v>
      </c>
      <c r="I908">
        <v>57154</v>
      </c>
      <c r="J908">
        <v>3</v>
      </c>
      <c r="K908" t="s">
        <v>1513</v>
      </c>
      <c r="L908">
        <v>0.99</v>
      </c>
      <c r="M908" t="s">
        <v>1518</v>
      </c>
      <c r="N908" s="13">
        <v>200</v>
      </c>
      <c r="O908">
        <v>3</v>
      </c>
      <c r="P908" s="11">
        <f>Agridata[[#This Row],[Storage_Loss_%]]/100</f>
        <v>0.15570000000000001</v>
      </c>
      <c r="Q908" s="7">
        <v>15.57</v>
      </c>
      <c r="R908" s="13">
        <v>52076</v>
      </c>
      <c r="S908">
        <v>102</v>
      </c>
      <c r="T908" t="s">
        <v>1520</v>
      </c>
      <c r="U908" t="s">
        <v>1523</v>
      </c>
      <c r="V908" s="13">
        <v>5719135</v>
      </c>
      <c r="W908" s="7">
        <f>(Agridata[[#This Row],[Profit_After_Storage_Loss]]/Agridata[[#This Row],[Total_Revenue]])*100</f>
        <v>83.668153538312851</v>
      </c>
      <c r="X908">
        <f>(1-Agridata[[#This Row],[Transport_Cost_NGN]]/(Agridata[[#This Row],[Input_Cost_NGN]]+Agridata[[#This Row],[Final_Profit_NGN]]))*100</f>
        <v>99.996534522823723</v>
      </c>
      <c r="Y908" s="13">
        <f>Agridata[[#This Row],[Final_Profit_NGN]]*Agridata[[#This Row],[Storage_Loss_%]]</f>
        <v>89046931.950000003</v>
      </c>
      <c r="Z908" s="13">
        <f>Agridata[[#This Row],[Final_Profit_NGN]] * (1-Agridata[[#This Row],[Storage_Loss_%]]/100)</f>
        <v>4828665.6805000007</v>
      </c>
      <c r="AA908" s="13">
        <f>Agridata[[#This Row],[Final_Profit_NGN]]+Agridata[[#This Row],[Input_Cost_NGN]]</f>
        <v>5771211</v>
      </c>
    </row>
    <row r="909" spans="1:27" x14ac:dyDescent="0.35">
      <c r="A909" t="s">
        <v>700</v>
      </c>
      <c r="B909" t="s">
        <v>1472</v>
      </c>
      <c r="C909" t="s">
        <v>1478</v>
      </c>
      <c r="D909">
        <v>2024</v>
      </c>
      <c r="E909" t="s">
        <v>1502</v>
      </c>
      <c r="F909" t="s">
        <v>1510</v>
      </c>
      <c r="G909">
        <v>7.46</v>
      </c>
      <c r="H909">
        <v>173408</v>
      </c>
      <c r="I909">
        <v>124437</v>
      </c>
      <c r="J909">
        <v>16.100000000000001</v>
      </c>
      <c r="K909" t="s">
        <v>1511</v>
      </c>
      <c r="L909">
        <v>0.53</v>
      </c>
      <c r="M909" t="s">
        <v>1516</v>
      </c>
      <c r="N909" s="13">
        <v>2584</v>
      </c>
      <c r="O909">
        <v>2</v>
      </c>
      <c r="P909" s="11">
        <f>Agridata[[#This Row],[Storage_Loss_%]]/100</f>
        <v>0.28239999999999998</v>
      </c>
      <c r="Q909" s="7">
        <v>28.24</v>
      </c>
      <c r="R909" s="13">
        <v>243014</v>
      </c>
      <c r="S909">
        <v>477</v>
      </c>
      <c r="T909" t="s">
        <v>1520</v>
      </c>
      <c r="U909" t="s">
        <v>1523</v>
      </c>
      <c r="V909" s="13">
        <v>58517287</v>
      </c>
      <c r="W909" s="7">
        <f>(Agridata[[#This Row],[Profit_After_Storage_Loss]]/Agridata[[#This Row],[Total_Revenue]])*100</f>
        <v>71.463223360955894</v>
      </c>
      <c r="X909">
        <f>(1-Agridata[[#This Row],[Transport_Cost_NGN]]/(Agridata[[#This Row],[Input_Cost_NGN]]+Agridata[[#This Row],[Final_Profit_NGN]]))*100</f>
        <v>99.995602473173179</v>
      </c>
      <c r="Y909" s="13">
        <f>Agridata[[#This Row],[Final_Profit_NGN]]*Agridata[[#This Row],[Storage_Loss_%]]</f>
        <v>1652528184.8799999</v>
      </c>
      <c r="Z909" s="13">
        <f>Agridata[[#This Row],[Final_Profit_NGN]] * (1-Agridata[[#This Row],[Storage_Loss_%]]/100)</f>
        <v>41992005.151200004</v>
      </c>
      <c r="AA909" s="13">
        <f>Agridata[[#This Row],[Final_Profit_NGN]]+Agridata[[#This Row],[Input_Cost_NGN]]</f>
        <v>58760301</v>
      </c>
    </row>
    <row r="910" spans="1:27" x14ac:dyDescent="0.35">
      <c r="A910" t="s">
        <v>320</v>
      </c>
      <c r="B910" t="s">
        <v>1473</v>
      </c>
      <c r="C910" t="s">
        <v>1494</v>
      </c>
      <c r="D910">
        <v>2023</v>
      </c>
      <c r="E910" t="s">
        <v>1501</v>
      </c>
      <c r="F910" t="s">
        <v>1504</v>
      </c>
      <c r="G910">
        <v>1.65</v>
      </c>
      <c r="H910">
        <v>9360</v>
      </c>
      <c r="I910">
        <v>7243</v>
      </c>
      <c r="J910">
        <v>18.899999999999999</v>
      </c>
      <c r="K910" t="s">
        <v>1512</v>
      </c>
      <c r="L910">
        <v>0.86</v>
      </c>
      <c r="M910" t="s">
        <v>1518</v>
      </c>
      <c r="N910" s="13">
        <v>4960</v>
      </c>
      <c r="O910">
        <v>3</v>
      </c>
      <c r="P910" s="11">
        <f>Agridata[[#This Row],[Storage_Loss_%]]/100</f>
        <v>0.2261</v>
      </c>
      <c r="Q910" s="7">
        <v>22.61</v>
      </c>
      <c r="R910" s="13">
        <v>36218</v>
      </c>
      <c r="S910">
        <v>338</v>
      </c>
      <c r="T910" t="s">
        <v>1520</v>
      </c>
      <c r="U910" t="s">
        <v>1522</v>
      </c>
      <c r="V910" s="13">
        <v>2382475</v>
      </c>
      <c r="W910" s="7">
        <f>(Agridata[[#This Row],[Profit_After_Storage_Loss]]/Agridata[[#This Row],[Total_Revenue]])*100</f>
        <v>76.231146429083807</v>
      </c>
      <c r="X910">
        <f>(1-Agridata[[#This Row],[Transport_Cost_NGN]]/(Agridata[[#This Row],[Input_Cost_NGN]]+Agridata[[#This Row],[Final_Profit_NGN]]))*100</f>
        <v>99.794930567872825</v>
      </c>
      <c r="Y910" s="13">
        <f>Agridata[[#This Row],[Final_Profit_NGN]]*Agridata[[#This Row],[Storage_Loss_%]]</f>
        <v>53867759.75</v>
      </c>
      <c r="Z910" s="13">
        <f>Agridata[[#This Row],[Final_Profit_NGN]] * (1-Agridata[[#This Row],[Storage_Loss_%]]/100)</f>
        <v>1843797.4025000001</v>
      </c>
      <c r="AA910" s="13">
        <f>Agridata[[#This Row],[Final_Profit_NGN]]+Agridata[[#This Row],[Input_Cost_NGN]]</f>
        <v>2418693</v>
      </c>
    </row>
    <row r="911" spans="1:27" x14ac:dyDescent="0.35">
      <c r="A911" t="s">
        <v>127</v>
      </c>
      <c r="B911" t="s">
        <v>1473</v>
      </c>
      <c r="C911" t="s">
        <v>1494</v>
      </c>
      <c r="D911">
        <v>2022</v>
      </c>
      <c r="E911" t="s">
        <v>1502</v>
      </c>
      <c r="F911" t="s">
        <v>1508</v>
      </c>
      <c r="G911">
        <v>2.2999999999999998</v>
      </c>
      <c r="H911">
        <v>2120</v>
      </c>
      <c r="I911">
        <v>1771</v>
      </c>
      <c r="J911">
        <v>14.6</v>
      </c>
      <c r="K911" t="s">
        <v>1511</v>
      </c>
      <c r="L911">
        <v>0.86</v>
      </c>
      <c r="M911" t="s">
        <v>1516</v>
      </c>
      <c r="N911" s="13">
        <v>2241</v>
      </c>
      <c r="O911">
        <v>7</v>
      </c>
      <c r="P911" s="11">
        <f>Agridata[[#This Row],[Storage_Loss_%]]/100</f>
        <v>0.16440000000000002</v>
      </c>
      <c r="Q911" s="7">
        <v>16.440000000000001</v>
      </c>
      <c r="R911" s="13">
        <v>30907</v>
      </c>
      <c r="S911">
        <v>190</v>
      </c>
      <c r="T911" t="s">
        <v>1519</v>
      </c>
      <c r="U911" t="s">
        <v>1522</v>
      </c>
      <c r="V911" s="13">
        <v>299978</v>
      </c>
      <c r="W911" s="7">
        <f>(Agridata[[#This Row],[Profit_After_Storage_Loss]]/Agridata[[#This Row],[Total_Revenue]])*100</f>
        <v>75.754904815872578</v>
      </c>
      <c r="X911">
        <f>(1-Agridata[[#This Row],[Transport_Cost_NGN]]/(Agridata[[#This Row],[Input_Cost_NGN]]+Agridata[[#This Row],[Final_Profit_NGN]]))*100</f>
        <v>99.322725418196654</v>
      </c>
      <c r="Y911" s="13">
        <f>Agridata[[#This Row],[Final_Profit_NGN]]*Agridata[[#This Row],[Storage_Loss_%]]</f>
        <v>4931638.32</v>
      </c>
      <c r="Z911" s="13">
        <f>Agridata[[#This Row],[Final_Profit_NGN]] * (1-Agridata[[#This Row],[Storage_Loss_%]]/100)</f>
        <v>250661.61679999999</v>
      </c>
      <c r="AA911" s="13">
        <f>Agridata[[#This Row],[Final_Profit_NGN]]+Agridata[[#This Row],[Input_Cost_NGN]]</f>
        <v>330885</v>
      </c>
    </row>
    <row r="912" spans="1:27" x14ac:dyDescent="0.35">
      <c r="A912" t="s">
        <v>701</v>
      </c>
      <c r="B912" t="s">
        <v>1473</v>
      </c>
      <c r="C912" t="s">
        <v>1496</v>
      </c>
      <c r="D912">
        <v>2024</v>
      </c>
      <c r="E912" t="s">
        <v>1501</v>
      </c>
      <c r="F912" t="s">
        <v>1508</v>
      </c>
      <c r="G912">
        <v>2.0699999999999998</v>
      </c>
      <c r="H912">
        <v>4505</v>
      </c>
      <c r="I912">
        <v>3601</v>
      </c>
      <c r="J912">
        <v>22.5</v>
      </c>
      <c r="K912" t="s">
        <v>1511</v>
      </c>
      <c r="L912">
        <v>1.87</v>
      </c>
      <c r="M912" t="s">
        <v>1516</v>
      </c>
      <c r="N912" s="13">
        <v>3463</v>
      </c>
      <c r="O912">
        <v>14</v>
      </c>
      <c r="P912" s="11">
        <f>Agridata[[#This Row],[Storage_Loss_%]]/100</f>
        <v>0.20050000000000001</v>
      </c>
      <c r="Q912" s="7">
        <v>20.05</v>
      </c>
      <c r="R912" s="13">
        <v>21556</v>
      </c>
      <c r="S912">
        <v>240</v>
      </c>
      <c r="T912" t="s">
        <v>1521</v>
      </c>
      <c r="U912" t="s">
        <v>1522</v>
      </c>
      <c r="V912" s="13">
        <v>830579</v>
      </c>
      <c r="W912" s="7">
        <f>(Agridata[[#This Row],[Profit_After_Storage_Loss]]/Agridata[[#This Row],[Total_Revenue]])*100</f>
        <v>77.927547923744484</v>
      </c>
      <c r="X912">
        <f>(1-Agridata[[#This Row],[Transport_Cost_NGN]]/(Agridata[[#This Row],[Input_Cost_NGN]]+Agridata[[#This Row],[Final_Profit_NGN]]))*100</f>
        <v>99.593608993880082</v>
      </c>
      <c r="Y912" s="13">
        <f>Agridata[[#This Row],[Final_Profit_NGN]]*Agridata[[#This Row],[Storage_Loss_%]]</f>
        <v>16653108.950000001</v>
      </c>
      <c r="Z912" s="13">
        <f>Agridata[[#This Row],[Final_Profit_NGN]] * (1-Agridata[[#This Row],[Storage_Loss_%]]/100)</f>
        <v>664047.9105</v>
      </c>
      <c r="AA912" s="13">
        <f>Agridata[[#This Row],[Final_Profit_NGN]]+Agridata[[#This Row],[Input_Cost_NGN]]</f>
        <v>852135</v>
      </c>
    </row>
    <row r="913" spans="1:27" x14ac:dyDescent="0.35">
      <c r="A913" t="s">
        <v>189</v>
      </c>
      <c r="B913" t="s">
        <v>1469</v>
      </c>
      <c r="C913" t="s">
        <v>1480</v>
      </c>
      <c r="D913">
        <v>2025</v>
      </c>
      <c r="E913" t="s">
        <v>1502</v>
      </c>
      <c r="F913" t="s">
        <v>1508</v>
      </c>
      <c r="G913">
        <v>1.32</v>
      </c>
      <c r="H913">
        <v>1641</v>
      </c>
      <c r="I913">
        <v>920</v>
      </c>
      <c r="J913">
        <v>28.4</v>
      </c>
      <c r="K913" t="s">
        <v>1512</v>
      </c>
      <c r="L913">
        <v>1.65</v>
      </c>
      <c r="M913" t="s">
        <v>1517</v>
      </c>
      <c r="N913" s="13">
        <v>6514</v>
      </c>
      <c r="O913">
        <v>30</v>
      </c>
      <c r="P913" s="11">
        <f>Agridata[[#This Row],[Storage_Loss_%]]/100</f>
        <v>0.43890000000000001</v>
      </c>
      <c r="Q913" s="7">
        <v>43.89</v>
      </c>
      <c r="R913" s="13">
        <v>9514</v>
      </c>
      <c r="S913">
        <v>180</v>
      </c>
      <c r="T913" t="s">
        <v>1521</v>
      </c>
      <c r="U913" t="s">
        <v>1523</v>
      </c>
      <c r="V913" s="13">
        <v>147916</v>
      </c>
      <c r="W913" s="7">
        <f>(Agridata[[#This Row],[Profit_After_Storage_Loss]]/Agridata[[#This Row],[Total_Revenue]])*100</f>
        <v>52.719092676110016</v>
      </c>
      <c r="X913">
        <f>(1-Agridata[[#This Row],[Transport_Cost_NGN]]/(Agridata[[#This Row],[Input_Cost_NGN]]+Agridata[[#This Row],[Final_Profit_NGN]]))*100</f>
        <v>95.862288001016324</v>
      </c>
      <c r="Y913" s="13">
        <f>Agridata[[#This Row],[Final_Profit_NGN]]*Agridata[[#This Row],[Storage_Loss_%]]</f>
        <v>6492033.2400000002</v>
      </c>
      <c r="Z913" s="13">
        <f>Agridata[[#This Row],[Final_Profit_NGN]] * (1-Agridata[[#This Row],[Storage_Loss_%]]/100)</f>
        <v>82995.667599999986</v>
      </c>
      <c r="AA913" s="13">
        <f>Agridata[[#This Row],[Final_Profit_NGN]]+Agridata[[#This Row],[Input_Cost_NGN]]</f>
        <v>157430</v>
      </c>
    </row>
    <row r="914" spans="1:27" x14ac:dyDescent="0.35">
      <c r="A914" t="s">
        <v>44</v>
      </c>
      <c r="B914" t="s">
        <v>1469</v>
      </c>
      <c r="C914" t="s">
        <v>1481</v>
      </c>
      <c r="D914">
        <v>2025</v>
      </c>
      <c r="E914" t="s">
        <v>1502</v>
      </c>
      <c r="F914" t="s">
        <v>1510</v>
      </c>
      <c r="G914">
        <v>2.81</v>
      </c>
      <c r="H914">
        <v>36628</v>
      </c>
      <c r="I914">
        <v>25222</v>
      </c>
      <c r="J914">
        <v>11.5</v>
      </c>
      <c r="K914" t="s">
        <v>1512</v>
      </c>
      <c r="L914">
        <v>1.1399999999999999</v>
      </c>
      <c r="M914" t="s">
        <v>1517</v>
      </c>
      <c r="N914" s="13">
        <v>2202</v>
      </c>
      <c r="O914">
        <v>4</v>
      </c>
      <c r="P914" s="11">
        <f>Agridata[[#This Row],[Storage_Loss_%]]/100</f>
        <v>0.31140000000000001</v>
      </c>
      <c r="Q914" s="7">
        <v>31.14</v>
      </c>
      <c r="R914" s="13">
        <v>59431</v>
      </c>
      <c r="S914">
        <v>498</v>
      </c>
      <c r="T914" t="s">
        <v>1520</v>
      </c>
      <c r="U914" t="s">
        <v>1523</v>
      </c>
      <c r="V914" s="13">
        <v>12373318</v>
      </c>
      <c r="W914" s="7">
        <f>(Agridata[[#This Row],[Profit_After_Storage_Loss]]/Agridata[[#This Row],[Total_Revenue]])*100</f>
        <v>68.530835576267165</v>
      </c>
      <c r="X914">
        <f>(1-Agridata[[#This Row],[Transport_Cost_NGN]]/(Agridata[[#This Row],[Input_Cost_NGN]]+Agridata[[#This Row],[Final_Profit_NGN]]))*100</f>
        <v>99.98228871185286</v>
      </c>
      <c r="Y914" s="13">
        <f>Agridata[[#This Row],[Final_Profit_NGN]]*Agridata[[#This Row],[Storage_Loss_%]]</f>
        <v>385305122.51999998</v>
      </c>
      <c r="Z914" s="13">
        <f>Agridata[[#This Row],[Final_Profit_NGN]] * (1-Agridata[[#This Row],[Storage_Loss_%]]/100)</f>
        <v>8520266.7748000007</v>
      </c>
      <c r="AA914" s="13">
        <f>Agridata[[#This Row],[Final_Profit_NGN]]+Agridata[[#This Row],[Input_Cost_NGN]]</f>
        <v>12432749</v>
      </c>
    </row>
    <row r="915" spans="1:27" x14ac:dyDescent="0.35">
      <c r="A915" t="s">
        <v>702</v>
      </c>
      <c r="B915" t="s">
        <v>1470</v>
      </c>
      <c r="C915" t="s">
        <v>1499</v>
      </c>
      <c r="D915">
        <v>2024</v>
      </c>
      <c r="E915" t="s">
        <v>1502</v>
      </c>
      <c r="F915" t="s">
        <v>1507</v>
      </c>
      <c r="G915">
        <v>1.55</v>
      </c>
      <c r="H915">
        <v>3524</v>
      </c>
      <c r="I915">
        <v>3040</v>
      </c>
      <c r="J915">
        <v>49.3</v>
      </c>
      <c r="K915" t="s">
        <v>1512</v>
      </c>
      <c r="L915">
        <v>1.52</v>
      </c>
      <c r="M915" t="s">
        <v>1516</v>
      </c>
      <c r="N915" s="13">
        <v>13909</v>
      </c>
      <c r="O915">
        <v>7</v>
      </c>
      <c r="P915" s="11">
        <f>Agridata[[#This Row],[Storage_Loss_%]]/100</f>
        <v>0.13720000000000002</v>
      </c>
      <c r="Q915" s="7">
        <v>13.72</v>
      </c>
      <c r="R915" s="13">
        <v>25009</v>
      </c>
      <c r="S915">
        <v>239</v>
      </c>
      <c r="T915" t="s">
        <v>1520</v>
      </c>
      <c r="U915" t="s">
        <v>1523</v>
      </c>
      <c r="V915" s="13">
        <v>680377</v>
      </c>
      <c r="W915" s="7">
        <f>(Agridata[[#This Row],[Profit_After_Storage_Loss]]/Agridata[[#This Row],[Total_Revenue]])*100</f>
        <v>83.220998942423023</v>
      </c>
      <c r="X915">
        <f>(1-Agridata[[#This Row],[Transport_Cost_NGN]]/(Agridata[[#This Row],[Input_Cost_NGN]]+Agridata[[#This Row],[Final_Profit_NGN]]))*100</f>
        <v>98.028171809477357</v>
      </c>
      <c r="Y915" s="13">
        <f>Agridata[[#This Row],[Final_Profit_NGN]]*Agridata[[#This Row],[Storage_Loss_%]]</f>
        <v>9334772.4400000013</v>
      </c>
      <c r="Z915" s="13">
        <f>Agridata[[#This Row],[Final_Profit_NGN]] * (1-Agridata[[#This Row],[Storage_Loss_%]]/100)</f>
        <v>587029.27560000005</v>
      </c>
      <c r="AA915" s="13">
        <f>Agridata[[#This Row],[Final_Profit_NGN]]+Agridata[[#This Row],[Input_Cost_NGN]]</f>
        <v>705386</v>
      </c>
    </row>
    <row r="916" spans="1:27" x14ac:dyDescent="0.35">
      <c r="A916" t="s">
        <v>703</v>
      </c>
      <c r="B916" t="s">
        <v>1472</v>
      </c>
      <c r="C916" t="s">
        <v>1479</v>
      </c>
      <c r="D916">
        <v>2022</v>
      </c>
      <c r="E916" t="s">
        <v>1502</v>
      </c>
      <c r="F916" t="s">
        <v>1505</v>
      </c>
      <c r="G916">
        <v>1.04</v>
      </c>
      <c r="H916">
        <v>7063</v>
      </c>
      <c r="I916">
        <v>5709</v>
      </c>
      <c r="J916">
        <v>14.9</v>
      </c>
      <c r="K916" t="s">
        <v>1511</v>
      </c>
      <c r="L916">
        <v>1.17</v>
      </c>
      <c r="M916" t="s">
        <v>1518</v>
      </c>
      <c r="N916" s="13">
        <v>2163</v>
      </c>
      <c r="O916">
        <v>7</v>
      </c>
      <c r="P916" s="11">
        <f>Agridata[[#This Row],[Storage_Loss_%]]/100</f>
        <v>0.19159999999999999</v>
      </c>
      <c r="Q916" s="7">
        <v>19.16</v>
      </c>
      <c r="R916" s="13">
        <v>6681</v>
      </c>
      <c r="S916">
        <v>103</v>
      </c>
      <c r="T916" t="s">
        <v>1520</v>
      </c>
      <c r="U916" t="s">
        <v>1522</v>
      </c>
      <c r="V916" s="13">
        <v>573303</v>
      </c>
      <c r="W916" s="7">
        <f>(Agridata[[#This Row],[Profit_After_Storage_Loss]]/Agridata[[#This Row],[Total_Revenue]])*100</f>
        <v>79.908781138790047</v>
      </c>
      <c r="X916">
        <f>(1-Agridata[[#This Row],[Transport_Cost_NGN]]/(Agridata[[#This Row],[Input_Cost_NGN]]+Agridata[[#This Row],[Final_Profit_NGN]]))*100</f>
        <v>99.627058677480761</v>
      </c>
      <c r="Y916" s="13">
        <f>Agridata[[#This Row],[Final_Profit_NGN]]*Agridata[[#This Row],[Storage_Loss_%]]</f>
        <v>10984485.48</v>
      </c>
      <c r="Z916" s="13">
        <f>Agridata[[#This Row],[Final_Profit_NGN]] * (1-Agridata[[#This Row],[Storage_Loss_%]]/100)</f>
        <v>463458.14520000003</v>
      </c>
      <c r="AA916" s="13">
        <f>Agridata[[#This Row],[Final_Profit_NGN]]+Agridata[[#This Row],[Input_Cost_NGN]]</f>
        <v>579984</v>
      </c>
    </row>
    <row r="917" spans="1:27" x14ac:dyDescent="0.35">
      <c r="A917" t="s">
        <v>704</v>
      </c>
      <c r="B917" t="s">
        <v>1470</v>
      </c>
      <c r="C917" t="s">
        <v>1482</v>
      </c>
      <c r="D917">
        <v>2025</v>
      </c>
      <c r="E917" t="s">
        <v>1501</v>
      </c>
      <c r="F917" t="s">
        <v>1508</v>
      </c>
      <c r="G917">
        <v>0.42</v>
      </c>
      <c r="H917">
        <v>817</v>
      </c>
      <c r="I917">
        <v>739</v>
      </c>
      <c r="J917">
        <v>17.5</v>
      </c>
      <c r="K917" t="s">
        <v>1513</v>
      </c>
      <c r="L917">
        <v>0.45</v>
      </c>
      <c r="M917" t="s">
        <v>1518</v>
      </c>
      <c r="N917" s="13">
        <v>674</v>
      </c>
      <c r="O917">
        <v>7</v>
      </c>
      <c r="P917" s="11">
        <f>Agridata[[#This Row],[Storage_Loss_%]]/100</f>
        <v>9.5000000000000001E-2</v>
      </c>
      <c r="Q917" s="7">
        <v>9.5</v>
      </c>
      <c r="R917" s="13">
        <v>5023</v>
      </c>
      <c r="S917">
        <v>215</v>
      </c>
      <c r="T917" t="s">
        <v>1520</v>
      </c>
      <c r="U917" t="s">
        <v>1523</v>
      </c>
      <c r="V917" s="13">
        <v>151600</v>
      </c>
      <c r="W917" s="7">
        <f>(Agridata[[#This Row],[Profit_After_Storage_Loss]]/Agridata[[#This Row],[Total_Revenue]])*100</f>
        <v>87.597606992587302</v>
      </c>
      <c r="X917">
        <f>(1-Agridata[[#This Row],[Transport_Cost_NGN]]/(Agridata[[#This Row],[Input_Cost_NGN]]+Agridata[[#This Row],[Final_Profit_NGN]]))*100</f>
        <v>99.569667290244723</v>
      </c>
      <c r="Y917" s="13">
        <f>Agridata[[#This Row],[Final_Profit_NGN]]*Agridata[[#This Row],[Storage_Loss_%]]</f>
        <v>1440200</v>
      </c>
      <c r="Z917" s="13">
        <f>Agridata[[#This Row],[Final_Profit_NGN]] * (1-Agridata[[#This Row],[Storage_Loss_%]]/100)</f>
        <v>137198</v>
      </c>
      <c r="AA917" s="13">
        <f>Agridata[[#This Row],[Final_Profit_NGN]]+Agridata[[#This Row],[Input_Cost_NGN]]</f>
        <v>156623</v>
      </c>
    </row>
    <row r="918" spans="1:27" x14ac:dyDescent="0.35">
      <c r="A918" t="s">
        <v>426</v>
      </c>
      <c r="B918" t="s">
        <v>1470</v>
      </c>
      <c r="C918" t="s">
        <v>1491</v>
      </c>
      <c r="D918">
        <v>2021</v>
      </c>
      <c r="E918" t="s">
        <v>1502</v>
      </c>
      <c r="F918" t="s">
        <v>1507</v>
      </c>
      <c r="G918">
        <v>4.78</v>
      </c>
      <c r="H918">
        <v>11004</v>
      </c>
      <c r="I918">
        <v>8660</v>
      </c>
      <c r="J918">
        <v>61.3</v>
      </c>
      <c r="K918" t="s">
        <v>1512</v>
      </c>
      <c r="L918">
        <v>2.95</v>
      </c>
      <c r="M918" t="s">
        <v>1516</v>
      </c>
      <c r="N918" s="13">
        <v>15707</v>
      </c>
      <c r="O918">
        <v>14</v>
      </c>
      <c r="P918" s="11">
        <f>Agridata[[#This Row],[Storage_Loss_%]]/100</f>
        <v>0.21299999999999999</v>
      </c>
      <c r="Q918" s="7">
        <v>21.3</v>
      </c>
      <c r="R918" s="13">
        <v>105377</v>
      </c>
      <c r="S918">
        <v>270</v>
      </c>
      <c r="T918" t="s">
        <v>1520</v>
      </c>
      <c r="U918" t="s">
        <v>1522</v>
      </c>
      <c r="V918" s="13">
        <v>2193734</v>
      </c>
      <c r="W918" s="7">
        <f>(Agridata[[#This Row],[Profit_After_Storage_Loss]]/Agridata[[#This Row],[Total_Revenue]])*100</f>
        <v>75.092879726120231</v>
      </c>
      <c r="X918">
        <f>(1-Agridata[[#This Row],[Transport_Cost_NGN]]/(Agridata[[#This Row],[Input_Cost_NGN]]+Agridata[[#This Row],[Final_Profit_NGN]]))*100</f>
        <v>99.316822893718481</v>
      </c>
      <c r="Y918" s="13">
        <f>Agridata[[#This Row],[Final_Profit_NGN]]*Agridata[[#This Row],[Storage_Loss_%]]</f>
        <v>46726534.200000003</v>
      </c>
      <c r="Z918" s="13">
        <f>Agridata[[#This Row],[Final_Profit_NGN]] * (1-Agridata[[#This Row],[Storage_Loss_%]]/100)</f>
        <v>1726468.6580000001</v>
      </c>
      <c r="AA918" s="13">
        <f>Agridata[[#This Row],[Final_Profit_NGN]]+Agridata[[#This Row],[Input_Cost_NGN]]</f>
        <v>2299111</v>
      </c>
    </row>
    <row r="919" spans="1:27" x14ac:dyDescent="0.35">
      <c r="A919" t="s">
        <v>705</v>
      </c>
      <c r="B919" t="s">
        <v>1470</v>
      </c>
      <c r="C919" t="s">
        <v>1482</v>
      </c>
      <c r="D919">
        <v>2024</v>
      </c>
      <c r="E919" t="s">
        <v>1502</v>
      </c>
      <c r="F919" t="s">
        <v>1508</v>
      </c>
      <c r="G919">
        <v>0.88</v>
      </c>
      <c r="H919">
        <v>1352</v>
      </c>
      <c r="I919">
        <v>540</v>
      </c>
      <c r="J919">
        <v>22.9</v>
      </c>
      <c r="K919" t="s">
        <v>1512</v>
      </c>
      <c r="L919">
        <v>1.17</v>
      </c>
      <c r="M919" t="s">
        <v>1517</v>
      </c>
      <c r="N919" s="13">
        <v>7058</v>
      </c>
      <c r="O919">
        <v>60</v>
      </c>
      <c r="P919" s="11">
        <f>Agridata[[#This Row],[Storage_Loss_%]]/100</f>
        <v>0.6</v>
      </c>
      <c r="Q919" s="7">
        <v>60</v>
      </c>
      <c r="R919" s="13">
        <v>7905</v>
      </c>
      <c r="S919">
        <v>263</v>
      </c>
      <c r="T919" t="s">
        <v>1520</v>
      </c>
      <c r="U919" t="s">
        <v>1522</v>
      </c>
      <c r="V919" s="13">
        <v>125637</v>
      </c>
      <c r="W919" s="7">
        <f>(Agridata[[#This Row],[Profit_After_Storage_Loss]]/Agridata[[#This Row],[Total_Revenue]])*100</f>
        <v>37.632205598238762</v>
      </c>
      <c r="X919">
        <f>(1-Agridata[[#This Row],[Transport_Cost_NGN]]/(Agridata[[#This Row],[Input_Cost_NGN]]+Agridata[[#This Row],[Final_Profit_NGN]]))*100</f>
        <v>94.714771382785941</v>
      </c>
      <c r="Y919" s="13">
        <f>Agridata[[#This Row],[Final_Profit_NGN]]*Agridata[[#This Row],[Storage_Loss_%]]</f>
        <v>7538220</v>
      </c>
      <c r="Z919" s="13">
        <f>Agridata[[#This Row],[Final_Profit_NGN]] * (1-Agridata[[#This Row],[Storage_Loss_%]]/100)</f>
        <v>50254.8</v>
      </c>
      <c r="AA919" s="13">
        <f>Agridata[[#This Row],[Final_Profit_NGN]]+Agridata[[#This Row],[Input_Cost_NGN]]</f>
        <v>133542</v>
      </c>
    </row>
    <row r="920" spans="1:27" x14ac:dyDescent="0.35">
      <c r="A920" t="s">
        <v>706</v>
      </c>
      <c r="B920" t="s">
        <v>1472</v>
      </c>
      <c r="C920" t="s">
        <v>1489</v>
      </c>
      <c r="D920">
        <v>2021</v>
      </c>
      <c r="E920" t="s">
        <v>1501</v>
      </c>
      <c r="F920" t="s">
        <v>1507</v>
      </c>
      <c r="G920">
        <v>0.6</v>
      </c>
      <c r="H920">
        <v>1199</v>
      </c>
      <c r="I920">
        <v>479</v>
      </c>
      <c r="J920">
        <v>54.9</v>
      </c>
      <c r="K920" t="s">
        <v>1512</v>
      </c>
      <c r="L920">
        <v>2.0299999999999998</v>
      </c>
      <c r="M920" t="s">
        <v>1516</v>
      </c>
      <c r="N920" s="13">
        <v>12346</v>
      </c>
      <c r="O920">
        <v>60</v>
      </c>
      <c r="P920" s="11">
        <f>Agridata[[#This Row],[Storage_Loss_%]]/100</f>
        <v>0.6</v>
      </c>
      <c r="Q920" s="7">
        <v>60</v>
      </c>
      <c r="R920" s="13">
        <v>6492</v>
      </c>
      <c r="S920">
        <v>214</v>
      </c>
      <c r="T920" t="s">
        <v>1520</v>
      </c>
      <c r="U920" t="s">
        <v>1522</v>
      </c>
      <c r="V920" s="13">
        <v>82643</v>
      </c>
      <c r="W920" s="7">
        <f>(Agridata[[#This Row],[Profit_After_Storage_Loss]]/Agridata[[#This Row],[Total_Revenue]])*100</f>
        <v>37.086666292702084</v>
      </c>
      <c r="X920">
        <f>(1-Agridata[[#This Row],[Transport_Cost_NGN]]/(Agridata[[#This Row],[Input_Cost_NGN]]+Agridata[[#This Row],[Final_Profit_NGN]]))*100</f>
        <v>86.149099680260278</v>
      </c>
      <c r="Y920" s="13">
        <f>Agridata[[#This Row],[Final_Profit_NGN]]*Agridata[[#This Row],[Storage_Loss_%]]</f>
        <v>4958580</v>
      </c>
      <c r="Z920" s="13">
        <f>Agridata[[#This Row],[Final_Profit_NGN]] * (1-Agridata[[#This Row],[Storage_Loss_%]]/100)</f>
        <v>33057.200000000004</v>
      </c>
      <c r="AA920" s="13">
        <f>Agridata[[#This Row],[Final_Profit_NGN]]+Agridata[[#This Row],[Input_Cost_NGN]]</f>
        <v>89135</v>
      </c>
    </row>
    <row r="921" spans="1:27" x14ac:dyDescent="0.35">
      <c r="A921" t="s">
        <v>108</v>
      </c>
      <c r="B921" t="s">
        <v>1473</v>
      </c>
      <c r="C921" t="s">
        <v>1497</v>
      </c>
      <c r="D921">
        <v>2022</v>
      </c>
      <c r="E921" t="s">
        <v>1501</v>
      </c>
      <c r="F921" t="s">
        <v>1505</v>
      </c>
      <c r="G921">
        <v>0.84</v>
      </c>
      <c r="H921">
        <v>7096</v>
      </c>
      <c r="I921">
        <v>5485</v>
      </c>
      <c r="J921">
        <v>13.8</v>
      </c>
      <c r="K921" t="s">
        <v>1513</v>
      </c>
      <c r="L921">
        <v>0.76</v>
      </c>
      <c r="M921" t="s">
        <v>1517</v>
      </c>
      <c r="N921" s="13">
        <v>460</v>
      </c>
      <c r="O921">
        <v>14</v>
      </c>
      <c r="P921" s="11">
        <f>Agridata[[#This Row],[Storage_Loss_%]]/100</f>
        <v>0.22699999999999998</v>
      </c>
      <c r="Q921" s="7">
        <v>22.7</v>
      </c>
      <c r="R921" s="13">
        <v>7019</v>
      </c>
      <c r="S921">
        <v>101</v>
      </c>
      <c r="T921" t="s">
        <v>1521</v>
      </c>
      <c r="U921" t="s">
        <v>1523</v>
      </c>
      <c r="V921" s="13">
        <v>540967</v>
      </c>
      <c r="W921" s="7">
        <f>(Agridata[[#This Row],[Profit_After_Storage_Loss]]/Agridata[[#This Row],[Total_Revenue]])*100</f>
        <v>76.309885836499475</v>
      </c>
      <c r="X921">
        <f>(1-Agridata[[#This Row],[Transport_Cost_NGN]]/(Agridata[[#This Row],[Input_Cost_NGN]]+Agridata[[#This Row],[Final_Profit_NGN]]))*100</f>
        <v>99.916056249612211</v>
      </c>
      <c r="Y921" s="13">
        <f>Agridata[[#This Row],[Final_Profit_NGN]]*Agridata[[#This Row],[Storage_Loss_%]]</f>
        <v>12279950.9</v>
      </c>
      <c r="Z921" s="13">
        <f>Agridata[[#This Row],[Final_Profit_NGN]] * (1-Agridata[[#This Row],[Storage_Loss_%]]/100)</f>
        <v>418167.49100000004</v>
      </c>
      <c r="AA921" s="13">
        <f>Agridata[[#This Row],[Final_Profit_NGN]]+Agridata[[#This Row],[Input_Cost_NGN]]</f>
        <v>547986</v>
      </c>
    </row>
    <row r="922" spans="1:27" x14ac:dyDescent="0.35">
      <c r="A922" t="s">
        <v>707</v>
      </c>
      <c r="B922" t="s">
        <v>1469</v>
      </c>
      <c r="C922" t="s">
        <v>1474</v>
      </c>
      <c r="D922">
        <v>2025</v>
      </c>
      <c r="E922" t="s">
        <v>1502</v>
      </c>
      <c r="F922" t="s">
        <v>1504</v>
      </c>
      <c r="G922">
        <v>2.87</v>
      </c>
      <c r="H922">
        <v>15840</v>
      </c>
      <c r="I922">
        <v>12355</v>
      </c>
      <c r="J922">
        <v>10.1</v>
      </c>
      <c r="K922" t="s">
        <v>1512</v>
      </c>
      <c r="L922">
        <v>1.21</v>
      </c>
      <c r="M922" t="s">
        <v>1516</v>
      </c>
      <c r="N922" s="13">
        <v>1733</v>
      </c>
      <c r="O922">
        <v>1</v>
      </c>
      <c r="P922" s="11">
        <f>Agridata[[#This Row],[Storage_Loss_%]]/100</f>
        <v>0.22</v>
      </c>
      <c r="Q922" s="7">
        <v>22</v>
      </c>
      <c r="R922" s="13">
        <v>30542</v>
      </c>
      <c r="S922">
        <v>289</v>
      </c>
      <c r="T922" t="s">
        <v>1521</v>
      </c>
      <c r="U922" t="s">
        <v>1522</v>
      </c>
      <c r="V922" s="13">
        <v>3502615</v>
      </c>
      <c r="W922" s="7">
        <f>(Agridata[[#This Row],[Profit_After_Storage_Loss]]/Agridata[[#This Row],[Total_Revenue]])*100</f>
        <v>77.325737293870617</v>
      </c>
      <c r="X922">
        <f>(1-Agridata[[#This Row],[Transport_Cost_NGN]]/(Agridata[[#This Row],[Input_Cost_NGN]]+Agridata[[#This Row],[Final_Profit_NGN]]))*100</f>
        <v>99.950950382335108</v>
      </c>
      <c r="Y922" s="13">
        <f>Agridata[[#This Row],[Final_Profit_NGN]]*Agridata[[#This Row],[Storage_Loss_%]]</f>
        <v>77057530</v>
      </c>
      <c r="Z922" s="13">
        <f>Agridata[[#This Row],[Final_Profit_NGN]] * (1-Agridata[[#This Row],[Storage_Loss_%]]/100)</f>
        <v>2732039.7</v>
      </c>
      <c r="AA922" s="13">
        <f>Agridata[[#This Row],[Final_Profit_NGN]]+Agridata[[#This Row],[Input_Cost_NGN]]</f>
        <v>3533157</v>
      </c>
    </row>
    <row r="923" spans="1:27" x14ac:dyDescent="0.35">
      <c r="A923" t="s">
        <v>169</v>
      </c>
      <c r="B923" t="s">
        <v>1470</v>
      </c>
      <c r="C923" t="s">
        <v>1490</v>
      </c>
      <c r="D923">
        <v>2023</v>
      </c>
      <c r="E923" t="s">
        <v>1501</v>
      </c>
      <c r="F923" t="s">
        <v>1507</v>
      </c>
      <c r="G923">
        <v>4.3899999999999997</v>
      </c>
      <c r="H923">
        <v>13592</v>
      </c>
      <c r="I923">
        <v>12015</v>
      </c>
      <c r="J923">
        <v>30.2</v>
      </c>
      <c r="K923" t="s">
        <v>1513</v>
      </c>
      <c r="L923">
        <v>1.47</v>
      </c>
      <c r="M923" t="s">
        <v>1516</v>
      </c>
      <c r="N923" s="13">
        <v>1442</v>
      </c>
      <c r="O923">
        <v>7</v>
      </c>
      <c r="P923" s="11">
        <f>Agridata[[#This Row],[Storage_Loss_%]]/100</f>
        <v>0.11599999999999999</v>
      </c>
      <c r="Q923" s="7">
        <v>11.6</v>
      </c>
      <c r="R923" s="13">
        <v>87594</v>
      </c>
      <c r="S923">
        <v>215</v>
      </c>
      <c r="T923" t="s">
        <v>1520</v>
      </c>
      <c r="U923" t="s">
        <v>1523</v>
      </c>
      <c r="V923" s="13">
        <v>2468357</v>
      </c>
      <c r="W923" s="7">
        <f>(Agridata[[#This Row],[Profit_After_Storage_Loss]]/Agridata[[#This Row],[Total_Revenue]])*100</f>
        <v>85.370478072545211</v>
      </c>
      <c r="X923">
        <f>(1-Agridata[[#This Row],[Transport_Cost_NGN]]/(Agridata[[#This Row],[Input_Cost_NGN]]+Agridata[[#This Row],[Final_Profit_NGN]]))*100</f>
        <v>99.943582643016242</v>
      </c>
      <c r="Y923" s="13">
        <f>Agridata[[#This Row],[Final_Profit_NGN]]*Agridata[[#This Row],[Storage_Loss_%]]</f>
        <v>28632941.199999999</v>
      </c>
      <c r="Z923" s="13">
        <f>Agridata[[#This Row],[Final_Profit_NGN]] * (1-Agridata[[#This Row],[Storage_Loss_%]]/100)</f>
        <v>2182027.588</v>
      </c>
      <c r="AA923" s="13">
        <f>Agridata[[#This Row],[Final_Profit_NGN]]+Agridata[[#This Row],[Input_Cost_NGN]]</f>
        <v>2555951</v>
      </c>
    </row>
    <row r="924" spans="1:27" x14ac:dyDescent="0.35">
      <c r="A924" t="s">
        <v>102</v>
      </c>
      <c r="B924" t="s">
        <v>1470</v>
      </c>
      <c r="C924" t="s">
        <v>1485</v>
      </c>
      <c r="D924">
        <v>2022</v>
      </c>
      <c r="E924" t="s">
        <v>1501</v>
      </c>
      <c r="F924" t="s">
        <v>1509</v>
      </c>
      <c r="G924">
        <v>1.17</v>
      </c>
      <c r="H924">
        <v>13004</v>
      </c>
      <c r="I924">
        <v>10639</v>
      </c>
      <c r="J924">
        <v>16.600000000000001</v>
      </c>
      <c r="K924" t="s">
        <v>1515</v>
      </c>
      <c r="L924">
        <v>0.74</v>
      </c>
      <c r="M924" t="s">
        <v>1516</v>
      </c>
      <c r="N924" s="13">
        <v>3165</v>
      </c>
      <c r="O924">
        <v>5</v>
      </c>
      <c r="P924" s="11">
        <f>Agridata[[#This Row],[Storage_Loss_%]]/100</f>
        <v>0.18179999999999999</v>
      </c>
      <c r="Q924" s="7">
        <v>18.18</v>
      </c>
      <c r="R924" s="13">
        <v>39836</v>
      </c>
      <c r="S924">
        <v>282</v>
      </c>
      <c r="T924" t="s">
        <v>1520</v>
      </c>
      <c r="U924" t="s">
        <v>1523</v>
      </c>
      <c r="V924" s="13">
        <v>2927196</v>
      </c>
      <c r="W924" s="7">
        <f>(Agridata[[#This Row],[Profit_After_Storage_Loss]]/Agridata[[#This Row],[Total_Revenue]])*100</f>
        <v>80.72146735188565</v>
      </c>
      <c r="X924">
        <f>(1-Agridata[[#This Row],[Transport_Cost_NGN]]/(Agridata[[#This Row],[Input_Cost_NGN]]+Agridata[[#This Row],[Final_Profit_NGN]]))*100</f>
        <v>99.893327743010516</v>
      </c>
      <c r="Y924" s="13">
        <f>Agridata[[#This Row],[Final_Profit_NGN]]*Agridata[[#This Row],[Storage_Loss_%]]</f>
        <v>53216423.280000001</v>
      </c>
      <c r="Z924" s="13">
        <f>Agridata[[#This Row],[Final_Profit_NGN]] * (1-Agridata[[#This Row],[Storage_Loss_%]]/100)</f>
        <v>2395031.7672000001</v>
      </c>
      <c r="AA924" s="13">
        <f>Agridata[[#This Row],[Final_Profit_NGN]]+Agridata[[#This Row],[Input_Cost_NGN]]</f>
        <v>2967032</v>
      </c>
    </row>
    <row r="925" spans="1:27" x14ac:dyDescent="0.35">
      <c r="A925" t="s">
        <v>708</v>
      </c>
      <c r="B925" t="s">
        <v>1473</v>
      </c>
      <c r="C925" t="s">
        <v>1496</v>
      </c>
      <c r="D925">
        <v>2023</v>
      </c>
      <c r="E925" t="s">
        <v>1502</v>
      </c>
      <c r="F925" t="s">
        <v>1510</v>
      </c>
      <c r="G925">
        <v>0.99</v>
      </c>
      <c r="H925">
        <v>23290</v>
      </c>
      <c r="I925">
        <v>14598</v>
      </c>
      <c r="J925">
        <v>35.9</v>
      </c>
      <c r="K925" t="s">
        <v>1512</v>
      </c>
      <c r="L925">
        <v>2.17</v>
      </c>
      <c r="M925" t="s">
        <v>1517</v>
      </c>
      <c r="N925" s="13">
        <v>9675</v>
      </c>
      <c r="O925">
        <v>7</v>
      </c>
      <c r="P925" s="11">
        <f>Agridata[[#This Row],[Storage_Loss_%]]/100</f>
        <v>0.37319999999999998</v>
      </c>
      <c r="Q925" s="7">
        <v>37.32</v>
      </c>
      <c r="R925" s="13">
        <v>22024</v>
      </c>
      <c r="S925">
        <v>431</v>
      </c>
      <c r="T925" t="s">
        <v>1520</v>
      </c>
      <c r="U925" t="s">
        <v>1522</v>
      </c>
      <c r="V925" s="13">
        <v>6197122</v>
      </c>
      <c r="W925" s="7">
        <f>(Agridata[[#This Row],[Profit_After_Storage_Loss]]/Agridata[[#This Row],[Total_Revenue]])*100</f>
        <v>62.458029922436296</v>
      </c>
      <c r="X925">
        <f>(1-Agridata[[#This Row],[Transport_Cost_NGN]]/(Agridata[[#This Row],[Input_Cost_NGN]]+Agridata[[#This Row],[Final_Profit_NGN]]))*100</f>
        <v>99.844432016871764</v>
      </c>
      <c r="Y925" s="13">
        <f>Agridata[[#This Row],[Final_Profit_NGN]]*Agridata[[#This Row],[Storage_Loss_%]]</f>
        <v>231276593.03999999</v>
      </c>
      <c r="Z925" s="13">
        <f>Agridata[[#This Row],[Final_Profit_NGN]] * (1-Agridata[[#This Row],[Storage_Loss_%]]/100)</f>
        <v>3884356.0696</v>
      </c>
      <c r="AA925" s="13">
        <f>Agridata[[#This Row],[Final_Profit_NGN]]+Agridata[[#This Row],[Input_Cost_NGN]]</f>
        <v>6219146</v>
      </c>
    </row>
    <row r="926" spans="1:27" x14ac:dyDescent="0.35">
      <c r="A926" t="s">
        <v>709</v>
      </c>
      <c r="B926" t="s">
        <v>1469</v>
      </c>
      <c r="C926" t="s">
        <v>1474</v>
      </c>
      <c r="D926">
        <v>2025</v>
      </c>
      <c r="E926" t="s">
        <v>1502</v>
      </c>
      <c r="F926" t="s">
        <v>1508</v>
      </c>
      <c r="G926">
        <v>2.08</v>
      </c>
      <c r="H926">
        <v>3754</v>
      </c>
      <c r="I926">
        <v>3119</v>
      </c>
      <c r="J926">
        <v>5.6</v>
      </c>
      <c r="K926" t="s">
        <v>1513</v>
      </c>
      <c r="L926">
        <v>0.61</v>
      </c>
      <c r="M926" t="s">
        <v>1516</v>
      </c>
      <c r="N926" s="13">
        <v>200</v>
      </c>
      <c r="O926">
        <v>7</v>
      </c>
      <c r="P926" s="11">
        <f>Agridata[[#This Row],[Storage_Loss_%]]/100</f>
        <v>0.1691</v>
      </c>
      <c r="Q926" s="7">
        <v>16.91</v>
      </c>
      <c r="R926" s="13">
        <v>16260</v>
      </c>
      <c r="S926">
        <v>180</v>
      </c>
      <c r="T926" t="s">
        <v>1520</v>
      </c>
      <c r="U926" t="s">
        <v>1522</v>
      </c>
      <c r="V926" s="13">
        <v>539346</v>
      </c>
      <c r="W926" s="7">
        <f>(Agridata[[#This Row],[Profit_After_Storage_Loss]]/Agridata[[#This Row],[Total_Revenue]])*100</f>
        <v>80.658342674485155</v>
      </c>
      <c r="X926">
        <f>(1-Agridata[[#This Row],[Transport_Cost_NGN]]/(Agridata[[#This Row],[Input_Cost_NGN]]+Agridata[[#This Row],[Final_Profit_NGN]]))*100</f>
        <v>99.96400326850322</v>
      </c>
      <c r="Y926" s="13">
        <f>Agridata[[#This Row],[Final_Profit_NGN]]*Agridata[[#This Row],[Storage_Loss_%]]</f>
        <v>9120340.8599999994</v>
      </c>
      <c r="Z926" s="13">
        <f>Agridata[[#This Row],[Final_Profit_NGN]] * (1-Agridata[[#This Row],[Storage_Loss_%]]/100)</f>
        <v>448142.59139999998</v>
      </c>
      <c r="AA926" s="13">
        <f>Agridata[[#This Row],[Final_Profit_NGN]]+Agridata[[#This Row],[Input_Cost_NGN]]</f>
        <v>555606</v>
      </c>
    </row>
    <row r="927" spans="1:27" x14ac:dyDescent="0.35">
      <c r="A927" t="s">
        <v>424</v>
      </c>
      <c r="B927" t="s">
        <v>1473</v>
      </c>
      <c r="C927" t="s">
        <v>1496</v>
      </c>
      <c r="D927">
        <v>2022</v>
      </c>
      <c r="E927" t="s">
        <v>1502</v>
      </c>
      <c r="F927" t="s">
        <v>1506</v>
      </c>
      <c r="G927">
        <v>3.15</v>
      </c>
      <c r="H927">
        <v>7013</v>
      </c>
      <c r="I927">
        <v>4372</v>
      </c>
      <c r="J927">
        <v>24.2</v>
      </c>
      <c r="K927" t="s">
        <v>1512</v>
      </c>
      <c r="L927">
        <v>0.61</v>
      </c>
      <c r="M927" t="s">
        <v>1518</v>
      </c>
      <c r="N927" s="13">
        <v>6068</v>
      </c>
      <c r="O927">
        <v>30</v>
      </c>
      <c r="P927" s="11">
        <f>Agridata[[#This Row],[Storage_Loss_%]]/100</f>
        <v>0.3765</v>
      </c>
      <c r="Q927" s="7">
        <v>37.65</v>
      </c>
      <c r="R927" s="13">
        <v>65558</v>
      </c>
      <c r="S927">
        <v>358</v>
      </c>
      <c r="T927" t="s">
        <v>1520</v>
      </c>
      <c r="U927" t="s">
        <v>1522</v>
      </c>
      <c r="V927" s="13">
        <v>1477899</v>
      </c>
      <c r="W927" s="7">
        <f>(Agridata[[#This Row],[Profit_After_Storage_Loss]]/Agridata[[#This Row],[Total_Revenue]])*100</f>
        <v>59.701697326196964</v>
      </c>
      <c r="X927">
        <f>(1-Agridata[[#This Row],[Transport_Cost_NGN]]/(Agridata[[#This Row],[Input_Cost_NGN]]+Agridata[[#This Row],[Final_Profit_NGN]]))*100</f>
        <v>99.606856556418478</v>
      </c>
      <c r="Y927" s="13">
        <f>Agridata[[#This Row],[Final_Profit_NGN]]*Agridata[[#This Row],[Storage_Loss_%]]</f>
        <v>55642897.350000001</v>
      </c>
      <c r="Z927" s="13">
        <f>Agridata[[#This Row],[Final_Profit_NGN]] * (1-Agridata[[#This Row],[Storage_Loss_%]]/100)</f>
        <v>921470.02649999992</v>
      </c>
      <c r="AA927" s="13">
        <f>Agridata[[#This Row],[Final_Profit_NGN]]+Agridata[[#This Row],[Input_Cost_NGN]]</f>
        <v>1543457</v>
      </c>
    </row>
    <row r="928" spans="1:27" x14ac:dyDescent="0.35">
      <c r="A928" t="s">
        <v>710</v>
      </c>
      <c r="B928" t="s">
        <v>1469</v>
      </c>
      <c r="C928" t="s">
        <v>1484</v>
      </c>
      <c r="D928">
        <v>2024</v>
      </c>
      <c r="E928" t="s">
        <v>1501</v>
      </c>
      <c r="F928" t="s">
        <v>1503</v>
      </c>
      <c r="G928">
        <v>4.47</v>
      </c>
      <c r="H928">
        <v>33942</v>
      </c>
      <c r="I928">
        <v>28046</v>
      </c>
      <c r="J928">
        <v>3.2</v>
      </c>
      <c r="K928" t="s">
        <v>1512</v>
      </c>
      <c r="L928">
        <v>0.79</v>
      </c>
      <c r="M928" t="s">
        <v>1518</v>
      </c>
      <c r="N928" s="13">
        <v>589</v>
      </c>
      <c r="O928">
        <v>14</v>
      </c>
      <c r="P928" s="11">
        <f>Agridata[[#This Row],[Storage_Loss_%]]/100</f>
        <v>0.17370000000000002</v>
      </c>
      <c r="Q928" s="7">
        <v>17.37</v>
      </c>
      <c r="R928" s="13">
        <v>38962</v>
      </c>
      <c r="S928">
        <v>347</v>
      </c>
      <c r="T928" t="s">
        <v>1520</v>
      </c>
      <c r="U928" t="s">
        <v>1523</v>
      </c>
      <c r="V928" s="13">
        <v>9595092</v>
      </c>
      <c r="W928" s="7">
        <f>(Agridata[[#This Row],[Profit_After_Storage_Loss]]/Agridata[[#This Row],[Total_Revenue]])*100</f>
        <v>82.295828107253712</v>
      </c>
      <c r="X928">
        <f>(1-Agridata[[#This Row],[Transport_Cost_NGN]]/(Agridata[[#This Row],[Input_Cost_NGN]]+Agridata[[#This Row],[Final_Profit_NGN]]))*100</f>
        <v>99.993886270514992</v>
      </c>
      <c r="Y928" s="13">
        <f>Agridata[[#This Row],[Final_Profit_NGN]]*Agridata[[#This Row],[Storage_Loss_%]]</f>
        <v>166666748.04000002</v>
      </c>
      <c r="Z928" s="13">
        <f>Agridata[[#This Row],[Final_Profit_NGN]] * (1-Agridata[[#This Row],[Storage_Loss_%]]/100)</f>
        <v>7928424.5196000002</v>
      </c>
      <c r="AA928" s="13">
        <f>Agridata[[#This Row],[Final_Profit_NGN]]+Agridata[[#This Row],[Input_Cost_NGN]]</f>
        <v>9634054</v>
      </c>
    </row>
    <row r="929" spans="1:27" x14ac:dyDescent="0.35">
      <c r="A929" t="s">
        <v>711</v>
      </c>
      <c r="B929" t="s">
        <v>1471</v>
      </c>
      <c r="C929" t="s">
        <v>1500</v>
      </c>
      <c r="D929">
        <v>2021</v>
      </c>
      <c r="E929" t="s">
        <v>1501</v>
      </c>
      <c r="F929" t="s">
        <v>1510</v>
      </c>
      <c r="G929">
        <v>1.01</v>
      </c>
      <c r="H929">
        <v>20433</v>
      </c>
      <c r="I929">
        <v>13918</v>
      </c>
      <c r="J929">
        <v>25.3</v>
      </c>
      <c r="K929" t="s">
        <v>1512</v>
      </c>
      <c r="L929">
        <v>1.48</v>
      </c>
      <c r="M929" t="s">
        <v>1517</v>
      </c>
      <c r="N929" s="13">
        <v>4935</v>
      </c>
      <c r="O929">
        <v>7</v>
      </c>
      <c r="P929" s="11">
        <f>Agridata[[#This Row],[Storage_Loss_%]]/100</f>
        <v>0.31879999999999997</v>
      </c>
      <c r="Q929" s="7">
        <v>31.88</v>
      </c>
      <c r="R929" s="13">
        <v>30047</v>
      </c>
      <c r="S929">
        <v>352</v>
      </c>
      <c r="T929" t="s">
        <v>1520</v>
      </c>
      <c r="U929" t="s">
        <v>1522</v>
      </c>
      <c r="V929" s="13">
        <v>4815163</v>
      </c>
      <c r="W929" s="7">
        <f>(Agridata[[#This Row],[Profit_After_Storage_Loss]]/Agridata[[#This Row],[Total_Revenue]])*100</f>
        <v>67.697561831169338</v>
      </c>
      <c r="X929">
        <f>(1-Agridata[[#This Row],[Transport_Cost_NGN]]/(Agridata[[#This Row],[Input_Cost_NGN]]+Agridata[[#This Row],[Final_Profit_NGN]]))*100</f>
        <v>99.898146829549177</v>
      </c>
      <c r="Y929" s="13">
        <f>Agridata[[#This Row],[Final_Profit_NGN]]*Agridata[[#This Row],[Storage_Loss_%]]</f>
        <v>153507396.44</v>
      </c>
      <c r="Z929" s="13">
        <f>Agridata[[#This Row],[Final_Profit_NGN]] * (1-Agridata[[#This Row],[Storage_Loss_%]]/100)</f>
        <v>3280089.0356000001</v>
      </c>
      <c r="AA929" s="13">
        <f>Agridata[[#This Row],[Final_Profit_NGN]]+Agridata[[#This Row],[Input_Cost_NGN]]</f>
        <v>4845210</v>
      </c>
    </row>
    <row r="930" spans="1:27" x14ac:dyDescent="0.35">
      <c r="A930" t="s">
        <v>712</v>
      </c>
      <c r="B930" t="s">
        <v>1471</v>
      </c>
      <c r="C930" t="s">
        <v>1492</v>
      </c>
      <c r="D930">
        <v>2022</v>
      </c>
      <c r="E930" t="s">
        <v>1501</v>
      </c>
      <c r="F930" t="s">
        <v>1508</v>
      </c>
      <c r="G930">
        <v>1.19</v>
      </c>
      <c r="H930">
        <v>2136</v>
      </c>
      <c r="I930">
        <v>1729</v>
      </c>
      <c r="J930">
        <v>11.8</v>
      </c>
      <c r="K930" t="s">
        <v>1513</v>
      </c>
      <c r="L930">
        <v>0.47</v>
      </c>
      <c r="M930" t="s">
        <v>1516</v>
      </c>
      <c r="N930" s="13">
        <v>437</v>
      </c>
      <c r="O930">
        <v>14</v>
      </c>
      <c r="P930" s="11">
        <f>Agridata[[#This Row],[Storage_Loss_%]]/100</f>
        <v>0.19010000000000002</v>
      </c>
      <c r="Q930" s="7">
        <v>19.010000000000002</v>
      </c>
      <c r="R930" s="13">
        <v>13475</v>
      </c>
      <c r="S930">
        <v>191</v>
      </c>
      <c r="T930" t="s">
        <v>1520</v>
      </c>
      <c r="U930" t="s">
        <v>1522</v>
      </c>
      <c r="V930" s="13">
        <v>313025</v>
      </c>
      <c r="W930" s="7">
        <f>(Agridata[[#This Row],[Profit_After_Storage_Loss]]/Agridata[[#This Row],[Total_Revenue]])*100</f>
        <v>77.647457120980093</v>
      </c>
      <c r="X930">
        <f>(1-Agridata[[#This Row],[Transport_Cost_NGN]]/(Agridata[[#This Row],[Input_Cost_NGN]]+Agridata[[#This Row],[Final_Profit_NGN]]))*100</f>
        <v>99.866156202143955</v>
      </c>
      <c r="Y930" s="13">
        <f>Agridata[[#This Row],[Final_Profit_NGN]]*Agridata[[#This Row],[Storage_Loss_%]]</f>
        <v>5950605.2500000009</v>
      </c>
      <c r="Z930" s="13">
        <f>Agridata[[#This Row],[Final_Profit_NGN]] * (1-Agridata[[#This Row],[Storage_Loss_%]]/100)</f>
        <v>253518.94749999998</v>
      </c>
      <c r="AA930" s="13">
        <f>Agridata[[#This Row],[Final_Profit_NGN]]+Agridata[[#This Row],[Input_Cost_NGN]]</f>
        <v>326500</v>
      </c>
    </row>
    <row r="931" spans="1:27" x14ac:dyDescent="0.35">
      <c r="A931" t="s">
        <v>633</v>
      </c>
      <c r="B931" t="s">
        <v>1469</v>
      </c>
      <c r="C931" t="s">
        <v>1498</v>
      </c>
      <c r="D931">
        <v>2023</v>
      </c>
      <c r="E931" t="s">
        <v>1502</v>
      </c>
      <c r="F931" t="s">
        <v>1508</v>
      </c>
      <c r="G931">
        <v>1.24</v>
      </c>
      <c r="H931">
        <v>2411</v>
      </c>
      <c r="I931">
        <v>964</v>
      </c>
      <c r="J931">
        <v>7.7</v>
      </c>
      <c r="K931" t="s">
        <v>1512</v>
      </c>
      <c r="L931">
        <v>1.18</v>
      </c>
      <c r="M931" t="s">
        <v>1516</v>
      </c>
      <c r="N931" s="13">
        <v>1657</v>
      </c>
      <c r="O931">
        <v>60</v>
      </c>
      <c r="P931" s="11">
        <f>Agridata[[#This Row],[Storage_Loss_%]]/100</f>
        <v>0.6</v>
      </c>
      <c r="Q931" s="7">
        <v>60</v>
      </c>
      <c r="R931" s="13">
        <v>12439</v>
      </c>
      <c r="S931">
        <v>214</v>
      </c>
      <c r="T931" t="s">
        <v>1521</v>
      </c>
      <c r="U931" t="s">
        <v>1522</v>
      </c>
      <c r="V931" s="13">
        <v>190138</v>
      </c>
      <c r="W931" s="7">
        <f>(Agridata[[#This Row],[Profit_After_Storage_Loss]]/Agridata[[#This Row],[Total_Revenue]])*100</f>
        <v>37.543847524644946</v>
      </c>
      <c r="X931">
        <f>(1-Agridata[[#This Row],[Transport_Cost_NGN]]/(Agridata[[#This Row],[Input_Cost_NGN]]+Agridata[[#This Row],[Final_Profit_NGN]]))*100</f>
        <v>99.182039422046927</v>
      </c>
      <c r="Y931" s="13">
        <f>Agridata[[#This Row],[Final_Profit_NGN]]*Agridata[[#This Row],[Storage_Loss_%]]</f>
        <v>11408280</v>
      </c>
      <c r="Z931" s="13">
        <f>Agridata[[#This Row],[Final_Profit_NGN]] * (1-Agridata[[#This Row],[Storage_Loss_%]]/100)</f>
        <v>76055.199999999997</v>
      </c>
      <c r="AA931" s="13">
        <f>Agridata[[#This Row],[Final_Profit_NGN]]+Agridata[[#This Row],[Input_Cost_NGN]]</f>
        <v>202577</v>
      </c>
    </row>
    <row r="932" spans="1:27" x14ac:dyDescent="0.35">
      <c r="A932" t="s">
        <v>713</v>
      </c>
      <c r="B932" t="s">
        <v>1470</v>
      </c>
      <c r="C932" t="s">
        <v>1495</v>
      </c>
      <c r="D932">
        <v>2021</v>
      </c>
      <c r="E932" t="s">
        <v>1501</v>
      </c>
      <c r="F932" t="s">
        <v>1508</v>
      </c>
      <c r="G932">
        <v>3.79</v>
      </c>
      <c r="H932">
        <v>4806</v>
      </c>
      <c r="I932">
        <v>4190</v>
      </c>
      <c r="J932">
        <v>59.8</v>
      </c>
      <c r="K932" t="s">
        <v>1512</v>
      </c>
      <c r="L932">
        <v>2.4</v>
      </c>
      <c r="M932" t="s">
        <v>1518</v>
      </c>
      <c r="N932" s="13">
        <v>14808</v>
      </c>
      <c r="O932">
        <v>7</v>
      </c>
      <c r="P932" s="11">
        <f>Agridata[[#This Row],[Storage_Loss_%]]/100</f>
        <v>0.12809999999999999</v>
      </c>
      <c r="Q932" s="7">
        <v>12.81</v>
      </c>
      <c r="R932" s="13">
        <v>29398</v>
      </c>
      <c r="S932">
        <v>214</v>
      </c>
      <c r="T932" t="s">
        <v>1520</v>
      </c>
      <c r="U932" t="s">
        <v>1523</v>
      </c>
      <c r="V932" s="13">
        <v>843488</v>
      </c>
      <c r="W932" s="7">
        <f>(Agridata[[#This Row],[Profit_After_Storage_Loss]]/Agridata[[#This Row],[Total_Revenue]])*100</f>
        <v>84.253520757578897</v>
      </c>
      <c r="X932">
        <f>(1-Agridata[[#This Row],[Transport_Cost_NGN]]/(Agridata[[#This Row],[Input_Cost_NGN]]+Agridata[[#This Row],[Final_Profit_NGN]]))*100</f>
        <v>98.303558540290481</v>
      </c>
      <c r="Y932" s="13">
        <f>Agridata[[#This Row],[Final_Profit_NGN]]*Agridata[[#This Row],[Storage_Loss_%]]</f>
        <v>10805081.280000001</v>
      </c>
      <c r="Z932" s="13">
        <f>Agridata[[#This Row],[Final_Profit_NGN]] * (1-Agridata[[#This Row],[Storage_Loss_%]]/100)</f>
        <v>735437.18720000004</v>
      </c>
      <c r="AA932" s="13">
        <f>Agridata[[#This Row],[Final_Profit_NGN]]+Agridata[[#This Row],[Input_Cost_NGN]]</f>
        <v>872886</v>
      </c>
    </row>
    <row r="933" spans="1:27" x14ac:dyDescent="0.35">
      <c r="A933" t="s">
        <v>126</v>
      </c>
      <c r="B933" t="s">
        <v>1471</v>
      </c>
      <c r="C933" t="s">
        <v>1492</v>
      </c>
      <c r="D933">
        <v>2024</v>
      </c>
      <c r="E933" t="s">
        <v>1501</v>
      </c>
      <c r="F933" t="s">
        <v>1503</v>
      </c>
      <c r="G933">
        <v>1.1200000000000001</v>
      </c>
      <c r="H933">
        <v>12274</v>
      </c>
      <c r="I933">
        <v>9297</v>
      </c>
      <c r="J933">
        <v>3.5</v>
      </c>
      <c r="K933" t="s">
        <v>1513</v>
      </c>
      <c r="L933">
        <v>1.44</v>
      </c>
      <c r="M933" t="s">
        <v>1518</v>
      </c>
      <c r="N933" s="13">
        <v>200</v>
      </c>
      <c r="O933">
        <v>14</v>
      </c>
      <c r="P933" s="11">
        <f>Agridata[[#This Row],[Storage_Loss_%]]/100</f>
        <v>0.24249999999999999</v>
      </c>
      <c r="Q933" s="7">
        <v>24.25</v>
      </c>
      <c r="R933" s="13">
        <v>21073</v>
      </c>
      <c r="S933">
        <v>350</v>
      </c>
      <c r="T933" t="s">
        <v>1520</v>
      </c>
      <c r="U933" t="s">
        <v>1522</v>
      </c>
      <c r="V933" s="13">
        <v>3200138</v>
      </c>
      <c r="W933" s="7">
        <f>(Agridata[[#This Row],[Profit_After_Storage_Loss]]/Agridata[[#This Row],[Total_Revenue]])*100</f>
        <v>75.254447318104894</v>
      </c>
      <c r="X933">
        <f>(1-Agridata[[#This Row],[Transport_Cost_NGN]]/(Agridata[[#This Row],[Input_Cost_NGN]]+Agridata[[#This Row],[Final_Profit_NGN]]))*100</f>
        <v>99.99379115494142</v>
      </c>
      <c r="Y933" s="13">
        <f>Agridata[[#This Row],[Final_Profit_NGN]]*Agridata[[#This Row],[Storage_Loss_%]]</f>
        <v>77603346.5</v>
      </c>
      <c r="Z933" s="13">
        <f>Agridata[[#This Row],[Final_Profit_NGN]] * (1-Agridata[[#This Row],[Storage_Loss_%]]/100)</f>
        <v>2424104.5350000001</v>
      </c>
      <c r="AA933" s="13">
        <f>Agridata[[#This Row],[Final_Profit_NGN]]+Agridata[[#This Row],[Input_Cost_NGN]]</f>
        <v>3221211</v>
      </c>
    </row>
    <row r="934" spans="1:27" x14ac:dyDescent="0.35">
      <c r="A934" t="s">
        <v>714</v>
      </c>
      <c r="B934" t="s">
        <v>1469</v>
      </c>
      <c r="C934" t="s">
        <v>1474</v>
      </c>
      <c r="D934">
        <v>2023</v>
      </c>
      <c r="E934" t="s">
        <v>1502</v>
      </c>
      <c r="F934" t="s">
        <v>1510</v>
      </c>
      <c r="G934">
        <v>1.25</v>
      </c>
      <c r="H934">
        <v>15564</v>
      </c>
      <c r="I934">
        <v>10709</v>
      </c>
      <c r="J934">
        <v>11.8</v>
      </c>
      <c r="K934" t="s">
        <v>1511</v>
      </c>
      <c r="L934">
        <v>0.77</v>
      </c>
      <c r="M934" t="s">
        <v>1516</v>
      </c>
      <c r="N934" s="13">
        <v>1651</v>
      </c>
      <c r="O934">
        <v>4</v>
      </c>
      <c r="P934" s="11">
        <f>Agridata[[#This Row],[Storage_Loss_%]]/100</f>
        <v>0.31190000000000001</v>
      </c>
      <c r="Q934" s="7">
        <v>31.19</v>
      </c>
      <c r="R934" s="13">
        <v>32360</v>
      </c>
      <c r="S934">
        <v>313</v>
      </c>
      <c r="T934" t="s">
        <v>1520</v>
      </c>
      <c r="U934" t="s">
        <v>1522</v>
      </c>
      <c r="V934" s="13">
        <v>3284387</v>
      </c>
      <c r="W934" s="7">
        <f>(Agridata[[#This Row],[Profit_After_Storage_Loss]]/Agridata[[#This Row],[Total_Revenue]])*100</f>
        <v>68.138651959284203</v>
      </c>
      <c r="X934">
        <f>(1-Agridata[[#This Row],[Transport_Cost_NGN]]/(Agridata[[#This Row],[Input_Cost_NGN]]+Agridata[[#This Row],[Final_Profit_NGN]]))*100</f>
        <v>99.950222311198289</v>
      </c>
      <c r="Y934" s="13">
        <f>Agridata[[#This Row],[Final_Profit_NGN]]*Agridata[[#This Row],[Storage_Loss_%]]</f>
        <v>102440030.53</v>
      </c>
      <c r="Z934" s="13">
        <f>Agridata[[#This Row],[Final_Profit_NGN]] * (1-Agridata[[#This Row],[Storage_Loss_%]]/100)</f>
        <v>2259986.6946999999</v>
      </c>
      <c r="AA934" s="13">
        <f>Agridata[[#This Row],[Final_Profit_NGN]]+Agridata[[#This Row],[Input_Cost_NGN]]</f>
        <v>3316747</v>
      </c>
    </row>
    <row r="935" spans="1:27" x14ac:dyDescent="0.35">
      <c r="A935" t="s">
        <v>715</v>
      </c>
      <c r="B935" t="s">
        <v>1473</v>
      </c>
      <c r="C935" t="s">
        <v>1497</v>
      </c>
      <c r="D935">
        <v>2023</v>
      </c>
      <c r="E935" t="s">
        <v>1501</v>
      </c>
      <c r="F935" t="s">
        <v>1508</v>
      </c>
      <c r="G935">
        <v>6.11</v>
      </c>
      <c r="H935">
        <v>11828</v>
      </c>
      <c r="I935">
        <v>9682</v>
      </c>
      <c r="J935">
        <v>69.5</v>
      </c>
      <c r="K935" t="s">
        <v>1511</v>
      </c>
      <c r="L935">
        <v>2.13</v>
      </c>
      <c r="M935" t="s">
        <v>1516</v>
      </c>
      <c r="N935" s="13">
        <v>9137</v>
      </c>
      <c r="O935">
        <v>14</v>
      </c>
      <c r="P935" s="11">
        <f>Agridata[[#This Row],[Storage_Loss_%]]/100</f>
        <v>0.18140000000000001</v>
      </c>
      <c r="Q935" s="7">
        <v>18.14</v>
      </c>
      <c r="R935" s="13">
        <v>43870</v>
      </c>
      <c r="S935">
        <v>214</v>
      </c>
      <c r="T935" t="s">
        <v>1520</v>
      </c>
      <c r="U935" t="s">
        <v>1523</v>
      </c>
      <c r="V935" s="13">
        <v>1998222</v>
      </c>
      <c r="W935" s="7">
        <f>(Agridata[[#This Row],[Profit_After_Storage_Loss]]/Agridata[[#This Row],[Total_Revenue]])*100</f>
        <v>80.10141214009947</v>
      </c>
      <c r="X935">
        <f>(1-Agridata[[#This Row],[Transport_Cost_NGN]]/(Agridata[[#This Row],[Input_Cost_NGN]]+Agridata[[#This Row],[Final_Profit_NGN]]))*100</f>
        <v>99.552566681618643</v>
      </c>
      <c r="Y935" s="13">
        <f>Agridata[[#This Row],[Final_Profit_NGN]]*Agridata[[#This Row],[Storage_Loss_%]]</f>
        <v>36247747.079999998</v>
      </c>
      <c r="Z935" s="13">
        <f>Agridata[[#This Row],[Final_Profit_NGN]] * (1-Agridata[[#This Row],[Storage_Loss_%]]/100)</f>
        <v>1635744.5292</v>
      </c>
      <c r="AA935" s="13">
        <f>Agridata[[#This Row],[Final_Profit_NGN]]+Agridata[[#This Row],[Input_Cost_NGN]]</f>
        <v>2042092</v>
      </c>
    </row>
    <row r="936" spans="1:27" x14ac:dyDescent="0.35">
      <c r="A936" t="s">
        <v>716</v>
      </c>
      <c r="B936" t="s">
        <v>1471</v>
      </c>
      <c r="C936" t="s">
        <v>1483</v>
      </c>
      <c r="D936">
        <v>2024</v>
      </c>
      <c r="E936" t="s">
        <v>1502</v>
      </c>
      <c r="F936" t="s">
        <v>1504</v>
      </c>
      <c r="G936">
        <v>8</v>
      </c>
      <c r="H936">
        <v>82718</v>
      </c>
      <c r="I936">
        <v>64619</v>
      </c>
      <c r="J936">
        <v>12.4</v>
      </c>
      <c r="K936" t="s">
        <v>1513</v>
      </c>
      <c r="L936">
        <v>1.73</v>
      </c>
      <c r="M936" t="s">
        <v>1517</v>
      </c>
      <c r="N936" s="13">
        <v>449</v>
      </c>
      <c r="O936">
        <v>3</v>
      </c>
      <c r="P936" s="11">
        <f>Agridata[[#This Row],[Storage_Loss_%]]/100</f>
        <v>0.21879999999999999</v>
      </c>
      <c r="Q936" s="7">
        <v>21.88</v>
      </c>
      <c r="R936" s="13">
        <v>117754</v>
      </c>
      <c r="S936">
        <v>341</v>
      </c>
      <c r="T936" t="s">
        <v>1520</v>
      </c>
      <c r="U936" t="s">
        <v>1523</v>
      </c>
      <c r="V936" s="13">
        <v>21696526</v>
      </c>
      <c r="W936" s="7">
        <f>(Agridata[[#This Row],[Profit_After_Storage_Loss]]/Agridata[[#This Row],[Total_Revenue]])*100</f>
        <v>77.698306390126106</v>
      </c>
      <c r="X936">
        <f>(1-Agridata[[#This Row],[Transport_Cost_NGN]]/(Agridata[[#This Row],[Input_Cost_NGN]]+Agridata[[#This Row],[Final_Profit_NGN]]))*100</f>
        <v>99.997941715243414</v>
      </c>
      <c r="Y936" s="13">
        <f>Agridata[[#This Row],[Final_Profit_NGN]]*Agridata[[#This Row],[Storage_Loss_%]]</f>
        <v>474719988.88</v>
      </c>
      <c r="Z936" s="13">
        <f>Agridata[[#This Row],[Final_Profit_NGN]] * (1-Agridata[[#This Row],[Storage_Loss_%]]/100)</f>
        <v>16949326.111200001</v>
      </c>
      <c r="AA936" s="13">
        <f>Agridata[[#This Row],[Final_Profit_NGN]]+Agridata[[#This Row],[Input_Cost_NGN]]</f>
        <v>21814280</v>
      </c>
    </row>
    <row r="937" spans="1:27" x14ac:dyDescent="0.35">
      <c r="A937" t="s">
        <v>717</v>
      </c>
      <c r="B937" t="s">
        <v>1473</v>
      </c>
      <c r="C937" t="s">
        <v>1497</v>
      </c>
      <c r="D937">
        <v>2023</v>
      </c>
      <c r="E937" t="s">
        <v>1502</v>
      </c>
      <c r="F937" t="s">
        <v>1504</v>
      </c>
      <c r="G937">
        <v>0.69</v>
      </c>
      <c r="H937">
        <v>5718</v>
      </c>
      <c r="I937">
        <v>4610</v>
      </c>
      <c r="J937">
        <v>46.1</v>
      </c>
      <c r="K937" t="s">
        <v>1513</v>
      </c>
      <c r="L937">
        <v>1.46</v>
      </c>
      <c r="M937" t="s">
        <v>1516</v>
      </c>
      <c r="N937" s="13">
        <v>1932</v>
      </c>
      <c r="O937">
        <v>1</v>
      </c>
      <c r="P937" s="11">
        <f>Agridata[[#This Row],[Storage_Loss_%]]/100</f>
        <v>0.19370000000000001</v>
      </c>
      <c r="Q937" s="7">
        <v>19.37</v>
      </c>
      <c r="R937" s="13">
        <v>14939</v>
      </c>
      <c r="S937">
        <v>320</v>
      </c>
      <c r="T937" t="s">
        <v>1520</v>
      </c>
      <c r="U937" t="s">
        <v>1522</v>
      </c>
      <c r="V937" s="13">
        <v>1443577</v>
      </c>
      <c r="W937" s="7">
        <f>(Agridata[[#This Row],[Profit_After_Storage_Loss]]/Agridata[[#This Row],[Total_Revenue]])*100</f>
        <v>79.804138939853942</v>
      </c>
      <c r="X937">
        <f>(1-Agridata[[#This Row],[Transport_Cost_NGN]]/(Agridata[[#This Row],[Input_Cost_NGN]]+Agridata[[#This Row],[Final_Profit_NGN]]))*100</f>
        <v>99.867536591988014</v>
      </c>
      <c r="Y937" s="13">
        <f>Agridata[[#This Row],[Final_Profit_NGN]]*Agridata[[#This Row],[Storage_Loss_%]]</f>
        <v>27962086.490000002</v>
      </c>
      <c r="Z937" s="13">
        <f>Agridata[[#This Row],[Final_Profit_NGN]] * (1-Agridata[[#This Row],[Storage_Loss_%]]/100)</f>
        <v>1163956.1351000001</v>
      </c>
      <c r="AA937" s="13">
        <f>Agridata[[#This Row],[Final_Profit_NGN]]+Agridata[[#This Row],[Input_Cost_NGN]]</f>
        <v>1458516</v>
      </c>
    </row>
    <row r="938" spans="1:27" x14ac:dyDescent="0.35">
      <c r="A938" t="s">
        <v>718</v>
      </c>
      <c r="B938" t="s">
        <v>1471</v>
      </c>
      <c r="C938" t="s">
        <v>1500</v>
      </c>
      <c r="D938">
        <v>2024</v>
      </c>
      <c r="E938" t="s">
        <v>1501</v>
      </c>
      <c r="F938" t="s">
        <v>1506</v>
      </c>
      <c r="G938">
        <v>2.87</v>
      </c>
      <c r="H938">
        <v>6325</v>
      </c>
      <c r="I938">
        <v>4119</v>
      </c>
      <c r="J938">
        <v>13.5</v>
      </c>
      <c r="K938" t="s">
        <v>1512</v>
      </c>
      <c r="L938">
        <v>0.85</v>
      </c>
      <c r="M938" t="s">
        <v>1516</v>
      </c>
      <c r="N938" s="13">
        <v>3193</v>
      </c>
      <c r="O938">
        <v>30</v>
      </c>
      <c r="P938" s="11">
        <f>Agridata[[#This Row],[Storage_Loss_%]]/100</f>
        <v>0.34869999999999995</v>
      </c>
      <c r="Q938" s="7">
        <v>34.869999999999997</v>
      </c>
      <c r="R938" s="13">
        <v>67711</v>
      </c>
      <c r="S938">
        <v>390</v>
      </c>
      <c r="T938" t="s">
        <v>1520</v>
      </c>
      <c r="U938" t="s">
        <v>1522</v>
      </c>
      <c r="V938" s="13">
        <v>1519442</v>
      </c>
      <c r="W938" s="7">
        <f>(Agridata[[#This Row],[Profit_After_Storage_Loss]]/Agridata[[#This Row],[Total_Revenue]])*100</f>
        <v>62.351428917060922</v>
      </c>
      <c r="X938">
        <f>(1-Agridata[[#This Row],[Transport_Cost_NGN]]/(Agridata[[#This Row],[Input_Cost_NGN]]+Agridata[[#This Row],[Final_Profit_NGN]]))*100</f>
        <v>99.798822167743111</v>
      </c>
      <c r="Y938" s="13">
        <f>Agridata[[#This Row],[Final_Profit_NGN]]*Agridata[[#This Row],[Storage_Loss_%]]</f>
        <v>52982942.539999999</v>
      </c>
      <c r="Z938" s="13">
        <f>Agridata[[#This Row],[Final_Profit_NGN]] * (1-Agridata[[#This Row],[Storage_Loss_%]]/100)</f>
        <v>989612.57459999993</v>
      </c>
      <c r="AA938" s="13">
        <f>Agridata[[#This Row],[Final_Profit_NGN]]+Agridata[[#This Row],[Input_Cost_NGN]]</f>
        <v>1587153</v>
      </c>
    </row>
    <row r="939" spans="1:27" x14ac:dyDescent="0.35">
      <c r="A939" t="s">
        <v>719</v>
      </c>
      <c r="B939" t="s">
        <v>1469</v>
      </c>
      <c r="C939" t="s">
        <v>1481</v>
      </c>
      <c r="D939">
        <v>2022</v>
      </c>
      <c r="E939" t="s">
        <v>1501</v>
      </c>
      <c r="F939" t="s">
        <v>1507</v>
      </c>
      <c r="G939">
        <v>0.75</v>
      </c>
      <c r="H939">
        <v>2077</v>
      </c>
      <c r="I939">
        <v>1291</v>
      </c>
      <c r="J939">
        <v>144.1</v>
      </c>
      <c r="K939" t="s">
        <v>1512</v>
      </c>
      <c r="L939">
        <v>4.09</v>
      </c>
      <c r="M939" t="s">
        <v>1518</v>
      </c>
      <c r="N939" s="13">
        <v>29825</v>
      </c>
      <c r="O939">
        <v>30</v>
      </c>
      <c r="P939" s="11">
        <f>Agridata[[#This Row],[Storage_Loss_%]]/100</f>
        <v>0.37829999999999997</v>
      </c>
      <c r="Q939" s="7">
        <v>37.83</v>
      </c>
      <c r="R939" s="13">
        <v>9264</v>
      </c>
      <c r="S939">
        <v>175</v>
      </c>
      <c r="T939" t="s">
        <v>1520</v>
      </c>
      <c r="U939" t="s">
        <v>1522</v>
      </c>
      <c r="V939" s="13">
        <v>184577</v>
      </c>
      <c r="W939" s="7">
        <f>(Agridata[[#This Row],[Profit_After_Storage_Loss]]/Agridata[[#This Row],[Total_Revenue]])*100</f>
        <v>59.198787098704607</v>
      </c>
      <c r="X939">
        <f>(1-Agridata[[#This Row],[Transport_Cost_NGN]]/(Agridata[[#This Row],[Input_Cost_NGN]]+Agridata[[#This Row],[Final_Profit_NGN]]))*100</f>
        <v>84.613678220809845</v>
      </c>
      <c r="Y939" s="13">
        <f>Agridata[[#This Row],[Final_Profit_NGN]]*Agridata[[#This Row],[Storage_Loss_%]]</f>
        <v>6982547.9100000001</v>
      </c>
      <c r="Z939" s="13">
        <f>Agridata[[#This Row],[Final_Profit_NGN]] * (1-Agridata[[#This Row],[Storage_Loss_%]]/100)</f>
        <v>114751.5209</v>
      </c>
      <c r="AA939" s="13">
        <f>Agridata[[#This Row],[Final_Profit_NGN]]+Agridata[[#This Row],[Input_Cost_NGN]]</f>
        <v>193841</v>
      </c>
    </row>
    <row r="940" spans="1:27" x14ac:dyDescent="0.35">
      <c r="A940" t="s">
        <v>720</v>
      </c>
      <c r="B940" t="s">
        <v>1472</v>
      </c>
      <c r="C940" t="s">
        <v>1488</v>
      </c>
      <c r="D940">
        <v>2024</v>
      </c>
      <c r="E940" t="s">
        <v>1502</v>
      </c>
      <c r="F940" t="s">
        <v>1506</v>
      </c>
      <c r="G940">
        <v>1.76</v>
      </c>
      <c r="H940">
        <v>3470</v>
      </c>
      <c r="I940">
        <v>2276</v>
      </c>
      <c r="J940">
        <v>12.1</v>
      </c>
      <c r="K940" t="s">
        <v>1513</v>
      </c>
      <c r="L940">
        <v>1.49</v>
      </c>
      <c r="M940" t="s">
        <v>1516</v>
      </c>
      <c r="N940" s="13">
        <v>429</v>
      </c>
      <c r="O940">
        <v>30</v>
      </c>
      <c r="P940" s="11">
        <f>Agridata[[#This Row],[Storage_Loss_%]]/100</f>
        <v>0.34389999999999998</v>
      </c>
      <c r="Q940" s="7">
        <v>34.39</v>
      </c>
      <c r="R940" s="13">
        <v>25029</v>
      </c>
      <c r="S940">
        <v>294</v>
      </c>
      <c r="T940" t="s">
        <v>1520</v>
      </c>
      <c r="U940" t="s">
        <v>1522</v>
      </c>
      <c r="V940" s="13">
        <v>636995</v>
      </c>
      <c r="W940" s="7">
        <f>(Agridata[[#This Row],[Profit_After_Storage_Loss]]/Agridata[[#This Row],[Total_Revenue]])*100</f>
        <v>63.129496740299452</v>
      </c>
      <c r="X940">
        <f>(1-Agridata[[#This Row],[Transport_Cost_NGN]]/(Agridata[[#This Row],[Input_Cost_NGN]]+Agridata[[#This Row],[Final_Profit_NGN]]))*100</f>
        <v>99.935198723913331</v>
      </c>
      <c r="Y940" s="13">
        <f>Agridata[[#This Row],[Final_Profit_NGN]]*Agridata[[#This Row],[Storage_Loss_%]]</f>
        <v>21906258.050000001</v>
      </c>
      <c r="Z940" s="13">
        <f>Agridata[[#This Row],[Final_Profit_NGN]] * (1-Agridata[[#This Row],[Storage_Loss_%]]/100)</f>
        <v>417932.41950000002</v>
      </c>
      <c r="AA940" s="13">
        <f>Agridata[[#This Row],[Final_Profit_NGN]]+Agridata[[#This Row],[Input_Cost_NGN]]</f>
        <v>662024</v>
      </c>
    </row>
    <row r="941" spans="1:27" x14ac:dyDescent="0.35">
      <c r="A941" t="s">
        <v>33</v>
      </c>
      <c r="B941" t="s">
        <v>1472</v>
      </c>
      <c r="C941" t="s">
        <v>1489</v>
      </c>
      <c r="D941">
        <v>2022</v>
      </c>
      <c r="E941" t="s">
        <v>1502</v>
      </c>
      <c r="F941" t="s">
        <v>1510</v>
      </c>
      <c r="G941">
        <v>0.72</v>
      </c>
      <c r="H941">
        <v>17963</v>
      </c>
      <c r="I941">
        <v>12220</v>
      </c>
      <c r="J941">
        <v>36</v>
      </c>
      <c r="K941" t="s">
        <v>1512</v>
      </c>
      <c r="L941">
        <v>1.76</v>
      </c>
      <c r="M941" t="s">
        <v>1516</v>
      </c>
      <c r="N941" s="13">
        <v>10254</v>
      </c>
      <c r="O941">
        <v>5</v>
      </c>
      <c r="P941" s="11">
        <f>Agridata[[#This Row],[Storage_Loss_%]]/100</f>
        <v>0.31969999999999998</v>
      </c>
      <c r="Q941" s="7">
        <v>31.97</v>
      </c>
      <c r="R941" s="13">
        <v>15362</v>
      </c>
      <c r="S941">
        <v>388</v>
      </c>
      <c r="T941" t="s">
        <v>1520</v>
      </c>
      <c r="U941" t="s">
        <v>1522</v>
      </c>
      <c r="V941" s="13">
        <v>4668331</v>
      </c>
      <c r="W941" s="7">
        <f>(Agridata[[#This Row],[Profit_After_Storage_Loss]]/Agridata[[#This Row],[Total_Revenue]])*100</f>
        <v>67.806869051835804</v>
      </c>
      <c r="X941">
        <f>(1-Agridata[[#This Row],[Transport_Cost_NGN]]/(Agridata[[#This Row],[Input_Cost_NGN]]+Agridata[[#This Row],[Final_Profit_NGN]]))*100</f>
        <v>99.781070193968731</v>
      </c>
      <c r="Y941" s="13">
        <f>Agridata[[#This Row],[Final_Profit_NGN]]*Agridata[[#This Row],[Storage_Loss_%]]</f>
        <v>149246542.06999999</v>
      </c>
      <c r="Z941" s="13">
        <f>Agridata[[#This Row],[Final_Profit_NGN]] * (1-Agridata[[#This Row],[Storage_Loss_%]]/100)</f>
        <v>3175865.5792999999</v>
      </c>
      <c r="AA941" s="13">
        <f>Agridata[[#This Row],[Final_Profit_NGN]]+Agridata[[#This Row],[Input_Cost_NGN]]</f>
        <v>4683693</v>
      </c>
    </row>
    <row r="942" spans="1:27" x14ac:dyDescent="0.35">
      <c r="A942" t="s">
        <v>721</v>
      </c>
      <c r="B942" t="s">
        <v>1470</v>
      </c>
      <c r="C942" t="s">
        <v>1485</v>
      </c>
      <c r="D942">
        <v>2022</v>
      </c>
      <c r="E942" t="s">
        <v>1502</v>
      </c>
      <c r="F942" t="s">
        <v>1509</v>
      </c>
      <c r="G942">
        <v>1.25</v>
      </c>
      <c r="H942">
        <v>18478</v>
      </c>
      <c r="I942">
        <v>14863</v>
      </c>
      <c r="J942">
        <v>45.6</v>
      </c>
      <c r="K942" t="s">
        <v>1511</v>
      </c>
      <c r="L942">
        <v>1.92</v>
      </c>
      <c r="M942" t="s">
        <v>1517</v>
      </c>
      <c r="N942" s="13">
        <v>7559</v>
      </c>
      <c r="O942">
        <v>3</v>
      </c>
      <c r="P942" s="11">
        <f>Agridata[[#This Row],[Storage_Loss_%]]/100</f>
        <v>0.1956</v>
      </c>
      <c r="Q942" s="7">
        <v>19.559999999999999</v>
      </c>
      <c r="R942" s="13">
        <v>31827</v>
      </c>
      <c r="S942">
        <v>290</v>
      </c>
      <c r="T942" t="s">
        <v>1521</v>
      </c>
      <c r="U942" t="s">
        <v>1523</v>
      </c>
      <c r="V942" s="13">
        <v>4227782</v>
      </c>
      <c r="W942" s="7">
        <f>(Agridata[[#This Row],[Profit_After_Storage_Loss]]/Agridata[[#This Row],[Total_Revenue]])*100</f>
        <v>79.838967398181381</v>
      </c>
      <c r="X942">
        <f>(1-Agridata[[#This Row],[Transport_Cost_NGN]]/(Agridata[[#This Row],[Input_Cost_NGN]]+Agridata[[#This Row],[Final_Profit_NGN]]))*100</f>
        <v>99.822542397670773</v>
      </c>
      <c r="Y942" s="13">
        <f>Agridata[[#This Row],[Final_Profit_NGN]]*Agridata[[#This Row],[Storage_Loss_%]]</f>
        <v>82695415.920000002</v>
      </c>
      <c r="Z942" s="13">
        <f>Agridata[[#This Row],[Final_Profit_NGN]] * (1-Agridata[[#This Row],[Storage_Loss_%]]/100)</f>
        <v>3400827.8407999999</v>
      </c>
      <c r="AA942" s="13">
        <f>Agridata[[#This Row],[Final_Profit_NGN]]+Agridata[[#This Row],[Input_Cost_NGN]]</f>
        <v>4259609</v>
      </c>
    </row>
    <row r="943" spans="1:27" x14ac:dyDescent="0.35">
      <c r="A943" t="s">
        <v>722</v>
      </c>
      <c r="B943" t="s">
        <v>1469</v>
      </c>
      <c r="C943" t="s">
        <v>1484</v>
      </c>
      <c r="D943">
        <v>2024</v>
      </c>
      <c r="E943" t="s">
        <v>1502</v>
      </c>
      <c r="F943" t="s">
        <v>1509</v>
      </c>
      <c r="G943">
        <v>4.8899999999999997</v>
      </c>
      <c r="H943">
        <v>62478</v>
      </c>
      <c r="I943">
        <v>49307</v>
      </c>
      <c r="J943">
        <v>92.2</v>
      </c>
      <c r="K943" t="s">
        <v>1512</v>
      </c>
      <c r="L943">
        <v>3.58</v>
      </c>
      <c r="M943" t="s">
        <v>1517</v>
      </c>
      <c r="N943" s="13">
        <v>16362</v>
      </c>
      <c r="O943">
        <v>3</v>
      </c>
      <c r="P943" s="11">
        <f>Agridata[[#This Row],[Storage_Loss_%]]/100</f>
        <v>0.21079999999999999</v>
      </c>
      <c r="Q943" s="7">
        <v>21.08</v>
      </c>
      <c r="R943" s="13">
        <v>102439</v>
      </c>
      <c r="S943">
        <v>296</v>
      </c>
      <c r="T943" t="s">
        <v>1520</v>
      </c>
      <c r="U943" t="s">
        <v>1523</v>
      </c>
      <c r="V943" s="13">
        <v>14330123</v>
      </c>
      <c r="W943" s="7">
        <f>(Agridata[[#This Row],[Profit_After_Storage_Loss]]/Agridata[[#This Row],[Total_Revenue]])*100</f>
        <v>78.35984402214936</v>
      </c>
      <c r="X943">
        <f>(1-Agridata[[#This Row],[Transport_Cost_NGN]]/(Agridata[[#This Row],[Input_Cost_NGN]]+Agridata[[#This Row],[Final_Profit_NGN]]))*100</f>
        <v>99.886631354848845</v>
      </c>
      <c r="Y943" s="13">
        <f>Agridata[[#This Row],[Final_Profit_NGN]]*Agridata[[#This Row],[Storage_Loss_%]]</f>
        <v>302078992.83999997</v>
      </c>
      <c r="Z943" s="13">
        <f>Agridata[[#This Row],[Final_Profit_NGN]] * (1-Agridata[[#This Row],[Storage_Loss_%]]/100)</f>
        <v>11309333.071599999</v>
      </c>
      <c r="AA943" s="13">
        <f>Agridata[[#This Row],[Final_Profit_NGN]]+Agridata[[#This Row],[Input_Cost_NGN]]</f>
        <v>14432562</v>
      </c>
    </row>
    <row r="944" spans="1:27" x14ac:dyDescent="0.35">
      <c r="A944" t="s">
        <v>723</v>
      </c>
      <c r="B944" t="s">
        <v>1471</v>
      </c>
      <c r="C944" t="s">
        <v>1500</v>
      </c>
      <c r="D944">
        <v>2024</v>
      </c>
      <c r="E944" t="s">
        <v>1502</v>
      </c>
      <c r="F944" t="s">
        <v>1510</v>
      </c>
      <c r="G944">
        <v>1.78</v>
      </c>
      <c r="H944">
        <v>41497</v>
      </c>
      <c r="I944">
        <v>30209</v>
      </c>
      <c r="J944">
        <v>47</v>
      </c>
      <c r="K944" t="s">
        <v>1512</v>
      </c>
      <c r="L944">
        <v>2.33</v>
      </c>
      <c r="M944" t="s">
        <v>1516</v>
      </c>
      <c r="N944" s="13">
        <v>10485</v>
      </c>
      <c r="O944">
        <v>1</v>
      </c>
      <c r="P944" s="11">
        <f>Agridata[[#This Row],[Storage_Loss_%]]/100</f>
        <v>0.27200000000000002</v>
      </c>
      <c r="Q944" s="7">
        <v>27.2</v>
      </c>
      <c r="R944" s="13">
        <v>62643</v>
      </c>
      <c r="S944">
        <v>425</v>
      </c>
      <c r="T944" t="s">
        <v>1520</v>
      </c>
      <c r="U944" t="s">
        <v>1522</v>
      </c>
      <c r="V944" s="13">
        <v>12637309</v>
      </c>
      <c r="W944" s="7">
        <f>(Agridata[[#This Row],[Profit_After_Storage_Loss]]/Agridata[[#This Row],[Total_Revenue]])*100</f>
        <v>72.440911209743149</v>
      </c>
      <c r="X944">
        <f>(1-Agridata[[#This Row],[Transport_Cost_NGN]]/(Agridata[[#This Row],[Input_Cost_NGN]]+Agridata[[#This Row],[Final_Profit_NGN]]))*100</f>
        <v>99.917440632846493</v>
      </c>
      <c r="Y944" s="13">
        <f>Agridata[[#This Row],[Final_Profit_NGN]]*Agridata[[#This Row],[Storage_Loss_%]]</f>
        <v>343734804.80000001</v>
      </c>
      <c r="Z944" s="13">
        <f>Agridata[[#This Row],[Final_Profit_NGN]] * (1-Agridata[[#This Row],[Storage_Loss_%]]/100)</f>
        <v>9199960.9519999996</v>
      </c>
      <c r="AA944" s="13">
        <f>Agridata[[#This Row],[Final_Profit_NGN]]+Agridata[[#This Row],[Input_Cost_NGN]]</f>
        <v>12699952</v>
      </c>
    </row>
    <row r="945" spans="1:27" x14ac:dyDescent="0.35">
      <c r="A945" t="s">
        <v>365</v>
      </c>
      <c r="B945" t="s">
        <v>1471</v>
      </c>
      <c r="C945" t="s">
        <v>1492</v>
      </c>
      <c r="D945">
        <v>2025</v>
      </c>
      <c r="E945" t="s">
        <v>1502</v>
      </c>
      <c r="F945" t="s">
        <v>1504</v>
      </c>
      <c r="G945">
        <v>3.47</v>
      </c>
      <c r="H945">
        <v>37897</v>
      </c>
      <c r="I945">
        <v>29514</v>
      </c>
      <c r="J945">
        <v>130.6</v>
      </c>
      <c r="K945" t="s">
        <v>1512</v>
      </c>
      <c r="L945">
        <v>3.71</v>
      </c>
      <c r="M945" t="s">
        <v>1518</v>
      </c>
      <c r="N945" s="13">
        <v>30209</v>
      </c>
      <c r="O945">
        <v>3</v>
      </c>
      <c r="P945" s="11">
        <f>Agridata[[#This Row],[Storage_Loss_%]]/100</f>
        <v>0.22120000000000001</v>
      </c>
      <c r="Q945" s="7">
        <v>22.12</v>
      </c>
      <c r="R945" s="13">
        <v>39898</v>
      </c>
      <c r="S945">
        <v>373</v>
      </c>
      <c r="T945" t="s">
        <v>1520</v>
      </c>
      <c r="U945" t="s">
        <v>1523</v>
      </c>
      <c r="V945" s="13">
        <v>10828528</v>
      </c>
      <c r="W945" s="7">
        <f>(Agridata[[#This Row],[Profit_After_Storage_Loss]]/Agridata[[#This Row],[Total_Revenue]])*100</f>
        <v>77.594102461570785</v>
      </c>
      <c r="X945">
        <f>(1-Agridata[[#This Row],[Transport_Cost_NGN]]/(Agridata[[#This Row],[Input_Cost_NGN]]+Agridata[[#This Row],[Final_Profit_NGN]]))*100</f>
        <v>99.722048068413955</v>
      </c>
      <c r="Y945" s="13">
        <f>Agridata[[#This Row],[Final_Profit_NGN]]*Agridata[[#This Row],[Storage_Loss_%]]</f>
        <v>239527039.36000001</v>
      </c>
      <c r="Z945" s="13">
        <f>Agridata[[#This Row],[Final_Profit_NGN]] * (1-Agridata[[#This Row],[Storage_Loss_%]]/100)</f>
        <v>8433257.6063999999</v>
      </c>
      <c r="AA945" s="13">
        <f>Agridata[[#This Row],[Final_Profit_NGN]]+Agridata[[#This Row],[Input_Cost_NGN]]</f>
        <v>10868426</v>
      </c>
    </row>
    <row r="946" spans="1:27" x14ac:dyDescent="0.35">
      <c r="A946" t="s">
        <v>724</v>
      </c>
      <c r="B946" t="s">
        <v>1471</v>
      </c>
      <c r="C946" t="s">
        <v>1500</v>
      </c>
      <c r="D946">
        <v>2024</v>
      </c>
      <c r="E946" t="s">
        <v>1502</v>
      </c>
      <c r="F946" t="s">
        <v>1506</v>
      </c>
      <c r="G946">
        <v>2.56</v>
      </c>
      <c r="H946">
        <v>5863</v>
      </c>
      <c r="I946">
        <v>4762</v>
      </c>
      <c r="J946">
        <v>24</v>
      </c>
      <c r="K946" t="s">
        <v>1511</v>
      </c>
      <c r="L946">
        <v>0.91</v>
      </c>
      <c r="M946" t="s">
        <v>1518</v>
      </c>
      <c r="N946" s="13">
        <v>3188</v>
      </c>
      <c r="O946">
        <v>14</v>
      </c>
      <c r="P946" s="11">
        <f>Agridata[[#This Row],[Storage_Loss_%]]/100</f>
        <v>0.18770000000000001</v>
      </c>
      <c r="Q946" s="7">
        <v>18.77</v>
      </c>
      <c r="R946" s="13">
        <v>75457</v>
      </c>
      <c r="S946">
        <v>388</v>
      </c>
      <c r="T946" t="s">
        <v>1519</v>
      </c>
      <c r="U946" t="s">
        <v>1522</v>
      </c>
      <c r="V946" s="13">
        <v>1750535</v>
      </c>
      <c r="W946" s="7">
        <f>(Agridata[[#This Row],[Profit_After_Storage_Loss]]/Agridata[[#This Row],[Total_Revenue]])*100</f>
        <v>77.873264532374733</v>
      </c>
      <c r="X946">
        <f>(1-Agridata[[#This Row],[Transport_Cost_NGN]]/(Agridata[[#This Row],[Input_Cost_NGN]]+Agridata[[#This Row],[Final_Profit_NGN]]))*100</f>
        <v>99.825409968937436</v>
      </c>
      <c r="Y946" s="13">
        <f>Agridata[[#This Row],[Final_Profit_NGN]]*Agridata[[#This Row],[Storage_Loss_%]]</f>
        <v>32857541.949999999</v>
      </c>
      <c r="Z946" s="13">
        <f>Agridata[[#This Row],[Final_Profit_NGN]] * (1-Agridata[[#This Row],[Storage_Loss_%]]/100)</f>
        <v>1421959.5804999999</v>
      </c>
      <c r="AA946" s="13">
        <f>Agridata[[#This Row],[Final_Profit_NGN]]+Agridata[[#This Row],[Input_Cost_NGN]]</f>
        <v>1825992</v>
      </c>
    </row>
    <row r="947" spans="1:27" x14ac:dyDescent="0.35">
      <c r="A947" t="s">
        <v>725</v>
      </c>
      <c r="B947" t="s">
        <v>1469</v>
      </c>
      <c r="C947" t="s">
        <v>1480</v>
      </c>
      <c r="D947">
        <v>2024</v>
      </c>
      <c r="E947" t="s">
        <v>1501</v>
      </c>
      <c r="F947" t="s">
        <v>1509</v>
      </c>
      <c r="G947">
        <v>4.33</v>
      </c>
      <c r="H947">
        <v>69274</v>
      </c>
      <c r="I947">
        <v>53458</v>
      </c>
      <c r="J947">
        <v>59.7</v>
      </c>
      <c r="K947" t="s">
        <v>1512</v>
      </c>
      <c r="L947">
        <v>2.3199999999999998</v>
      </c>
      <c r="M947" t="s">
        <v>1518</v>
      </c>
      <c r="N947" s="13">
        <v>13829</v>
      </c>
      <c r="O947">
        <v>7</v>
      </c>
      <c r="P947" s="11">
        <f>Agridata[[#This Row],[Storage_Loss_%]]/100</f>
        <v>0.22829999999999998</v>
      </c>
      <c r="Q947" s="7">
        <v>22.83</v>
      </c>
      <c r="R947" s="13">
        <v>121389</v>
      </c>
      <c r="S947">
        <v>259</v>
      </c>
      <c r="T947" t="s">
        <v>1519</v>
      </c>
      <c r="U947" t="s">
        <v>1523</v>
      </c>
      <c r="V947" s="13">
        <v>13571948</v>
      </c>
      <c r="W947" s="7">
        <f>(Agridata[[#This Row],[Profit_After_Storage_Loss]]/Agridata[[#This Row],[Total_Revenue]])*100</f>
        <v>76.485901658594983</v>
      </c>
      <c r="X947">
        <f>(1-Agridata[[#This Row],[Transport_Cost_NGN]]/(Agridata[[#This Row],[Input_Cost_NGN]]+Agridata[[#This Row],[Final_Profit_NGN]]))*100</f>
        <v>99.899009277285728</v>
      </c>
      <c r="Y947" s="13">
        <f>Agridata[[#This Row],[Final_Profit_NGN]]*Agridata[[#This Row],[Storage_Loss_%]]</f>
        <v>309847572.83999997</v>
      </c>
      <c r="Z947" s="13">
        <f>Agridata[[#This Row],[Final_Profit_NGN]] * (1-Agridata[[#This Row],[Storage_Loss_%]]/100)</f>
        <v>10473472.271600001</v>
      </c>
      <c r="AA947" s="13">
        <f>Agridata[[#This Row],[Final_Profit_NGN]]+Agridata[[#This Row],[Input_Cost_NGN]]</f>
        <v>13693337</v>
      </c>
    </row>
    <row r="948" spans="1:27" x14ac:dyDescent="0.35">
      <c r="A948" t="s">
        <v>178</v>
      </c>
      <c r="B948" t="s">
        <v>1471</v>
      </c>
      <c r="C948" t="s">
        <v>1486</v>
      </c>
      <c r="D948">
        <v>2024</v>
      </c>
      <c r="E948" t="s">
        <v>1501</v>
      </c>
      <c r="F948" t="s">
        <v>1509</v>
      </c>
      <c r="G948">
        <v>0.55000000000000004</v>
      </c>
      <c r="H948">
        <v>9672</v>
      </c>
      <c r="I948">
        <v>7633</v>
      </c>
      <c r="J948">
        <v>49.9</v>
      </c>
      <c r="K948" t="s">
        <v>1511</v>
      </c>
      <c r="L948">
        <v>2.2000000000000002</v>
      </c>
      <c r="M948" t="s">
        <v>1516</v>
      </c>
      <c r="N948" s="13">
        <v>6661</v>
      </c>
      <c r="O948">
        <v>5</v>
      </c>
      <c r="P948" s="11">
        <f>Agridata[[#This Row],[Storage_Loss_%]]/100</f>
        <v>0.21079999999999999</v>
      </c>
      <c r="Q948" s="7">
        <v>21.08</v>
      </c>
      <c r="R948" s="13">
        <v>13102</v>
      </c>
      <c r="S948">
        <v>286</v>
      </c>
      <c r="T948" t="s">
        <v>1520</v>
      </c>
      <c r="U948" t="s">
        <v>1523</v>
      </c>
      <c r="V948" s="13">
        <v>2141445</v>
      </c>
      <c r="W948" s="7">
        <f>(Agridata[[#This Row],[Profit_After_Storage_Loss]]/Agridata[[#This Row],[Total_Revenue]])*100</f>
        <v>78.440080165343346</v>
      </c>
      <c r="X948">
        <f>(1-Agridata[[#This Row],[Transport_Cost_NGN]]/(Agridata[[#This Row],[Input_Cost_NGN]]+Agridata[[#This Row],[Final_Profit_NGN]]))*100</f>
        <v>99.690839884207676</v>
      </c>
      <c r="Y948" s="13">
        <f>Agridata[[#This Row],[Final_Profit_NGN]]*Agridata[[#This Row],[Storage_Loss_%]]</f>
        <v>45141660.599999994</v>
      </c>
      <c r="Z948" s="13">
        <f>Agridata[[#This Row],[Final_Profit_NGN]] * (1-Agridata[[#This Row],[Storage_Loss_%]]/100)</f>
        <v>1690028.3940000001</v>
      </c>
      <c r="AA948" s="13">
        <f>Agridata[[#This Row],[Final_Profit_NGN]]+Agridata[[#This Row],[Input_Cost_NGN]]</f>
        <v>2154547</v>
      </c>
    </row>
    <row r="949" spans="1:27" x14ac:dyDescent="0.35">
      <c r="A949" t="s">
        <v>627</v>
      </c>
      <c r="B949" t="s">
        <v>1471</v>
      </c>
      <c r="C949" t="s">
        <v>1477</v>
      </c>
      <c r="D949">
        <v>2023</v>
      </c>
      <c r="E949" t="s">
        <v>1502</v>
      </c>
      <c r="F949" t="s">
        <v>1505</v>
      </c>
      <c r="G949">
        <v>1.48</v>
      </c>
      <c r="H949">
        <v>10238</v>
      </c>
      <c r="I949">
        <v>9064</v>
      </c>
      <c r="J949">
        <v>17.5</v>
      </c>
      <c r="K949" t="s">
        <v>1512</v>
      </c>
      <c r="L949">
        <v>1.8</v>
      </c>
      <c r="M949" t="s">
        <v>1517</v>
      </c>
      <c r="N949" s="13">
        <v>3757</v>
      </c>
      <c r="O949">
        <v>3</v>
      </c>
      <c r="P949" s="11">
        <f>Agridata[[#This Row],[Storage_Loss_%]]/100</f>
        <v>0.11460000000000001</v>
      </c>
      <c r="Q949" s="7">
        <v>11.46</v>
      </c>
      <c r="R949" s="13">
        <v>9863</v>
      </c>
      <c r="S949">
        <v>78</v>
      </c>
      <c r="T949" t="s">
        <v>1521</v>
      </c>
      <c r="U949" t="s">
        <v>1522</v>
      </c>
      <c r="V949" s="13">
        <v>686303</v>
      </c>
      <c r="W949" s="7">
        <f>(Agridata[[#This Row],[Profit_After_Storage_Loss]]/Agridata[[#This Row],[Total_Revenue]])*100</f>
        <v>87.285600876802377</v>
      </c>
      <c r="X949">
        <f>(1-Agridata[[#This Row],[Transport_Cost_NGN]]/(Agridata[[#This Row],[Input_Cost_NGN]]+Agridata[[#This Row],[Final_Profit_NGN]]))*100</f>
        <v>99.460329863854312</v>
      </c>
      <c r="Y949" s="13">
        <f>Agridata[[#This Row],[Final_Profit_NGN]]*Agridata[[#This Row],[Storage_Loss_%]]</f>
        <v>7865032.3800000008</v>
      </c>
      <c r="Z949" s="13">
        <f>Agridata[[#This Row],[Final_Profit_NGN]] * (1-Agridata[[#This Row],[Storage_Loss_%]]/100)</f>
        <v>607652.67619999999</v>
      </c>
      <c r="AA949" s="13">
        <f>Agridata[[#This Row],[Final_Profit_NGN]]+Agridata[[#This Row],[Input_Cost_NGN]]</f>
        <v>696166</v>
      </c>
    </row>
    <row r="950" spans="1:27" x14ac:dyDescent="0.35">
      <c r="A950" t="s">
        <v>261</v>
      </c>
      <c r="B950" t="s">
        <v>1469</v>
      </c>
      <c r="C950" t="s">
        <v>1481</v>
      </c>
      <c r="D950">
        <v>2023</v>
      </c>
      <c r="E950" t="s">
        <v>1501</v>
      </c>
      <c r="F950" t="s">
        <v>1503</v>
      </c>
      <c r="G950">
        <v>3.12</v>
      </c>
      <c r="H950">
        <v>38376</v>
      </c>
      <c r="I950">
        <v>15350</v>
      </c>
      <c r="J950">
        <v>57</v>
      </c>
      <c r="K950" t="s">
        <v>1512</v>
      </c>
      <c r="L950">
        <v>2.2400000000000002</v>
      </c>
      <c r="M950" t="s">
        <v>1518</v>
      </c>
      <c r="N950" s="13">
        <v>11878</v>
      </c>
      <c r="O950">
        <v>60</v>
      </c>
      <c r="P950" s="11">
        <f>Agridata[[#This Row],[Storage_Loss_%]]/100</f>
        <v>0.6</v>
      </c>
      <c r="Q950" s="7">
        <v>60</v>
      </c>
      <c r="R950" s="13">
        <v>34093</v>
      </c>
      <c r="S950">
        <v>246</v>
      </c>
      <c r="T950" t="s">
        <v>1520</v>
      </c>
      <c r="U950" t="s">
        <v>1523</v>
      </c>
      <c r="V950" s="13">
        <v>3692368</v>
      </c>
      <c r="W950" s="7">
        <f>(Agridata[[#This Row],[Profit_After_Storage_Loss]]/Agridata[[#This Row],[Total_Revenue]])*100</f>
        <v>39.634044204407346</v>
      </c>
      <c r="X950">
        <f>(1-Agridata[[#This Row],[Transport_Cost_NGN]]/(Agridata[[#This Row],[Input_Cost_NGN]]+Agridata[[#This Row],[Final_Profit_NGN]]))*100</f>
        <v>99.681252534240926</v>
      </c>
      <c r="Y950" s="13">
        <f>Agridata[[#This Row],[Final_Profit_NGN]]*Agridata[[#This Row],[Storage_Loss_%]]</f>
        <v>221542080</v>
      </c>
      <c r="Z950" s="13">
        <f>Agridata[[#This Row],[Final_Profit_NGN]] * (1-Agridata[[#This Row],[Storage_Loss_%]]/100)</f>
        <v>1476947.2000000002</v>
      </c>
      <c r="AA950" s="13">
        <f>Agridata[[#This Row],[Final_Profit_NGN]]+Agridata[[#This Row],[Input_Cost_NGN]]</f>
        <v>3726461</v>
      </c>
    </row>
    <row r="951" spans="1:27" x14ac:dyDescent="0.35">
      <c r="A951" t="s">
        <v>532</v>
      </c>
      <c r="B951" t="s">
        <v>1472</v>
      </c>
      <c r="C951" t="s">
        <v>1487</v>
      </c>
      <c r="D951">
        <v>2023</v>
      </c>
      <c r="E951" t="s">
        <v>1501</v>
      </c>
      <c r="F951" t="s">
        <v>1507</v>
      </c>
      <c r="G951">
        <v>2.31</v>
      </c>
      <c r="H951">
        <v>4192</v>
      </c>
      <c r="I951">
        <v>3610</v>
      </c>
      <c r="J951">
        <v>7.3</v>
      </c>
      <c r="K951" t="s">
        <v>1513</v>
      </c>
      <c r="L951">
        <v>0.93</v>
      </c>
      <c r="M951" t="s">
        <v>1517</v>
      </c>
      <c r="N951" s="13">
        <v>331</v>
      </c>
      <c r="O951">
        <v>3</v>
      </c>
      <c r="P951" s="11">
        <f>Agridata[[#This Row],[Storage_Loss_%]]/100</f>
        <v>0.13880000000000001</v>
      </c>
      <c r="Q951" s="7">
        <v>13.88</v>
      </c>
      <c r="R951" s="13">
        <v>42798</v>
      </c>
      <c r="S951">
        <v>243</v>
      </c>
      <c r="T951" t="s">
        <v>1521</v>
      </c>
      <c r="U951" t="s">
        <v>1522</v>
      </c>
      <c r="V951" s="13">
        <v>825329</v>
      </c>
      <c r="W951" s="7">
        <f>(Agridata[[#This Row],[Profit_After_Storage_Loss]]/Agridata[[#This Row],[Total_Revenue]])*100</f>
        <v>81.874349582491959</v>
      </c>
      <c r="X951">
        <f>(1-Agridata[[#This Row],[Transport_Cost_NGN]]/(Agridata[[#This Row],[Input_Cost_NGN]]+Agridata[[#This Row],[Final_Profit_NGN]]))*100</f>
        <v>99.961871938092003</v>
      </c>
      <c r="Y951" s="13">
        <f>Agridata[[#This Row],[Final_Profit_NGN]]*Agridata[[#This Row],[Storage_Loss_%]]</f>
        <v>11455566.520000001</v>
      </c>
      <c r="Z951" s="13">
        <f>Agridata[[#This Row],[Final_Profit_NGN]] * (1-Agridata[[#This Row],[Storage_Loss_%]]/100)</f>
        <v>710773.33479999995</v>
      </c>
      <c r="AA951" s="13">
        <f>Agridata[[#This Row],[Final_Profit_NGN]]+Agridata[[#This Row],[Input_Cost_NGN]]</f>
        <v>868127</v>
      </c>
    </row>
    <row r="952" spans="1:27" x14ac:dyDescent="0.35">
      <c r="A952" t="s">
        <v>726</v>
      </c>
      <c r="B952" t="s">
        <v>1470</v>
      </c>
      <c r="C952" t="s">
        <v>1475</v>
      </c>
      <c r="D952">
        <v>2025</v>
      </c>
      <c r="E952" t="s">
        <v>1502</v>
      </c>
      <c r="F952" t="s">
        <v>1505</v>
      </c>
      <c r="G952">
        <v>2.5099999999999998</v>
      </c>
      <c r="H952">
        <v>22879</v>
      </c>
      <c r="I952">
        <v>13427</v>
      </c>
      <c r="J952">
        <v>19.3</v>
      </c>
      <c r="K952" t="s">
        <v>1512</v>
      </c>
      <c r="L952">
        <v>0.54</v>
      </c>
      <c r="M952" t="s">
        <v>1518</v>
      </c>
      <c r="N952" s="13">
        <v>5961</v>
      </c>
      <c r="O952">
        <v>30</v>
      </c>
      <c r="P952" s="11">
        <f>Agridata[[#This Row],[Storage_Loss_%]]/100</f>
        <v>0.41310000000000002</v>
      </c>
      <c r="Q952" s="7">
        <v>41.31</v>
      </c>
      <c r="R952" s="13">
        <v>25274</v>
      </c>
      <c r="S952">
        <v>99</v>
      </c>
      <c r="T952" t="s">
        <v>1520</v>
      </c>
      <c r="U952" t="s">
        <v>1522</v>
      </c>
      <c r="V952" s="13">
        <v>1284746</v>
      </c>
      <c r="W952" s="7">
        <f>(Agridata[[#This Row],[Profit_After_Storage_Loss]]/Agridata[[#This Row],[Total_Revenue]])*100</f>
        <v>57.557703500709913</v>
      </c>
      <c r="X952">
        <f>(1-Agridata[[#This Row],[Transport_Cost_NGN]]/(Agridata[[#This Row],[Input_Cost_NGN]]+Agridata[[#This Row],[Final_Profit_NGN]]))*100</f>
        <v>99.544968779102604</v>
      </c>
      <c r="Y952" s="13">
        <f>Agridata[[#This Row],[Final_Profit_NGN]]*Agridata[[#This Row],[Storage_Loss_%]]</f>
        <v>53072857.260000005</v>
      </c>
      <c r="Z952" s="13">
        <f>Agridata[[#This Row],[Final_Profit_NGN]] * (1-Agridata[[#This Row],[Storage_Loss_%]]/100)</f>
        <v>754017.42739999993</v>
      </c>
      <c r="AA952" s="13">
        <f>Agridata[[#This Row],[Final_Profit_NGN]]+Agridata[[#This Row],[Input_Cost_NGN]]</f>
        <v>1310020</v>
      </c>
    </row>
    <row r="953" spans="1:27" x14ac:dyDescent="0.35">
      <c r="A953" t="s">
        <v>558</v>
      </c>
      <c r="B953" t="s">
        <v>1469</v>
      </c>
      <c r="C953" t="s">
        <v>1484</v>
      </c>
      <c r="D953">
        <v>2022</v>
      </c>
      <c r="E953" t="s">
        <v>1501</v>
      </c>
      <c r="F953" t="s">
        <v>1510</v>
      </c>
      <c r="G953">
        <v>0.54</v>
      </c>
      <c r="H953">
        <v>13357</v>
      </c>
      <c r="I953">
        <v>9520</v>
      </c>
      <c r="J953">
        <v>1.7</v>
      </c>
      <c r="K953" t="s">
        <v>1513</v>
      </c>
      <c r="L953">
        <v>0.55000000000000004</v>
      </c>
      <c r="M953" t="s">
        <v>1516</v>
      </c>
      <c r="N953" s="13">
        <v>200</v>
      </c>
      <c r="O953">
        <v>1</v>
      </c>
      <c r="P953" s="11">
        <f>Agridata[[#This Row],[Storage_Loss_%]]/100</f>
        <v>0.28720000000000001</v>
      </c>
      <c r="Q953" s="7">
        <v>28.72</v>
      </c>
      <c r="R953" s="13">
        <v>9870</v>
      </c>
      <c r="S953">
        <v>345</v>
      </c>
      <c r="T953" t="s">
        <v>1520</v>
      </c>
      <c r="U953" t="s">
        <v>1522</v>
      </c>
      <c r="V953" s="13">
        <v>3241486</v>
      </c>
      <c r="W953" s="7">
        <f>(Agridata[[#This Row],[Profit_After_Storage_Loss]]/Agridata[[#This Row],[Total_Revenue]])*100</f>
        <v>71.063618404136605</v>
      </c>
      <c r="X953">
        <f>(1-Agridata[[#This Row],[Transport_Cost_NGN]]/(Agridata[[#This Row],[Input_Cost_NGN]]+Agridata[[#This Row],[Final_Profit_NGN]]))*100</f>
        <v>99.993848720349305</v>
      </c>
      <c r="Y953" s="13">
        <f>Agridata[[#This Row],[Final_Profit_NGN]]*Agridata[[#This Row],[Storage_Loss_%]]</f>
        <v>93095477.920000002</v>
      </c>
      <c r="Z953" s="13">
        <f>Agridata[[#This Row],[Final_Profit_NGN]] * (1-Agridata[[#This Row],[Storage_Loss_%]]/100)</f>
        <v>2310531.2207999998</v>
      </c>
      <c r="AA953" s="13">
        <f>Agridata[[#This Row],[Final_Profit_NGN]]+Agridata[[#This Row],[Input_Cost_NGN]]</f>
        <v>3251356</v>
      </c>
    </row>
    <row r="954" spans="1:27" x14ac:dyDescent="0.35">
      <c r="A954" t="s">
        <v>124</v>
      </c>
      <c r="B954" t="s">
        <v>1472</v>
      </c>
      <c r="C954" t="s">
        <v>1489</v>
      </c>
      <c r="D954">
        <v>2025</v>
      </c>
      <c r="E954" t="s">
        <v>1502</v>
      </c>
      <c r="F954" t="s">
        <v>1505</v>
      </c>
      <c r="G954">
        <v>7.02</v>
      </c>
      <c r="H954">
        <v>56626</v>
      </c>
      <c r="I954">
        <v>42497</v>
      </c>
      <c r="J954">
        <v>18</v>
      </c>
      <c r="K954" t="s">
        <v>1511</v>
      </c>
      <c r="L954">
        <v>1.23</v>
      </c>
      <c r="M954" t="s">
        <v>1516</v>
      </c>
      <c r="N954" s="13">
        <v>3026</v>
      </c>
      <c r="O954">
        <v>14</v>
      </c>
      <c r="P954" s="11">
        <f>Agridata[[#This Row],[Storage_Loss_%]]/100</f>
        <v>0.2495</v>
      </c>
      <c r="Q954" s="7">
        <v>24.95</v>
      </c>
      <c r="R954" s="13">
        <v>78387</v>
      </c>
      <c r="S954">
        <v>120</v>
      </c>
      <c r="T954" t="s">
        <v>1520</v>
      </c>
      <c r="U954" t="s">
        <v>1523</v>
      </c>
      <c r="V954" s="13">
        <v>4967231</v>
      </c>
      <c r="W954" s="7">
        <f>(Agridata[[#This Row],[Profit_After_Storage_Loss]]/Agridata[[#This Row],[Total_Revenue]])*100</f>
        <v>73.884048802346896</v>
      </c>
      <c r="X954">
        <f>(1-Agridata[[#This Row],[Transport_Cost_NGN]]/(Agridata[[#This Row],[Input_Cost_NGN]]+Agridata[[#This Row],[Final_Profit_NGN]]))*100</f>
        <v>99.940027168128864</v>
      </c>
      <c r="Y954" s="13">
        <f>Agridata[[#This Row],[Final_Profit_NGN]]*Agridata[[#This Row],[Storage_Loss_%]]</f>
        <v>123932413.45</v>
      </c>
      <c r="Z954" s="13">
        <f>Agridata[[#This Row],[Final_Profit_NGN]] * (1-Agridata[[#This Row],[Storage_Loss_%]]/100)</f>
        <v>3727906.8654999998</v>
      </c>
      <c r="AA954" s="13">
        <f>Agridata[[#This Row],[Final_Profit_NGN]]+Agridata[[#This Row],[Input_Cost_NGN]]</f>
        <v>5045618</v>
      </c>
    </row>
    <row r="955" spans="1:27" x14ac:dyDescent="0.35">
      <c r="A955" t="s">
        <v>568</v>
      </c>
      <c r="B955" t="s">
        <v>1471</v>
      </c>
      <c r="C955" t="s">
        <v>1477</v>
      </c>
      <c r="D955">
        <v>2025</v>
      </c>
      <c r="E955" t="s">
        <v>1501</v>
      </c>
      <c r="F955" t="s">
        <v>1504</v>
      </c>
      <c r="G955">
        <v>4.2</v>
      </c>
      <c r="H955">
        <v>39711</v>
      </c>
      <c r="I955">
        <v>30486</v>
      </c>
      <c r="J955">
        <v>1.1000000000000001</v>
      </c>
      <c r="K955" t="s">
        <v>1513</v>
      </c>
      <c r="L955">
        <v>1.02</v>
      </c>
      <c r="M955" t="s">
        <v>1517</v>
      </c>
      <c r="N955" s="13">
        <v>200</v>
      </c>
      <c r="O955">
        <v>3</v>
      </c>
      <c r="P955" s="11">
        <f>Agridata[[#This Row],[Storage_Loss_%]]/100</f>
        <v>0.23230000000000001</v>
      </c>
      <c r="Q955" s="7">
        <v>23.23</v>
      </c>
      <c r="R955" s="13">
        <v>74187</v>
      </c>
      <c r="S955">
        <v>328</v>
      </c>
      <c r="T955" t="s">
        <v>1521</v>
      </c>
      <c r="U955" t="s">
        <v>1523</v>
      </c>
      <c r="V955" s="13">
        <v>9825027</v>
      </c>
      <c r="W955" s="7">
        <f>(Agridata[[#This Row],[Profit_After_Storage_Loss]]/Agridata[[#This Row],[Total_Revenue]])*100</f>
        <v>76.194667858478454</v>
      </c>
      <c r="X955">
        <f>(1-Agridata[[#This Row],[Transport_Cost_NGN]]/(Agridata[[#This Row],[Input_Cost_NGN]]+Agridata[[#This Row],[Final_Profit_NGN]]))*100</f>
        <v>99.99797963757527</v>
      </c>
      <c r="Y955" s="13">
        <f>Agridata[[#This Row],[Final_Profit_NGN]]*Agridata[[#This Row],[Storage_Loss_%]]</f>
        <v>228235377.21000001</v>
      </c>
      <c r="Z955" s="13">
        <f>Agridata[[#This Row],[Final_Profit_NGN]] * (1-Agridata[[#This Row],[Storage_Loss_%]]/100)</f>
        <v>7542673.2279000003</v>
      </c>
      <c r="AA955" s="13">
        <f>Agridata[[#This Row],[Final_Profit_NGN]]+Agridata[[#This Row],[Input_Cost_NGN]]</f>
        <v>9899214</v>
      </c>
    </row>
    <row r="956" spans="1:27" x14ac:dyDescent="0.35">
      <c r="A956" t="s">
        <v>727</v>
      </c>
      <c r="B956" t="s">
        <v>1471</v>
      </c>
      <c r="C956" t="s">
        <v>1492</v>
      </c>
      <c r="D956">
        <v>2021</v>
      </c>
      <c r="E956" t="s">
        <v>1501</v>
      </c>
      <c r="F956" t="s">
        <v>1507</v>
      </c>
      <c r="G956">
        <v>1.63</v>
      </c>
      <c r="H956">
        <v>4744</v>
      </c>
      <c r="I956">
        <v>4443</v>
      </c>
      <c r="J956">
        <v>94.1</v>
      </c>
      <c r="K956" t="s">
        <v>1512</v>
      </c>
      <c r="L956">
        <v>2.8</v>
      </c>
      <c r="M956" t="s">
        <v>1516</v>
      </c>
      <c r="N956" s="13">
        <v>21191</v>
      </c>
      <c r="O956">
        <v>3</v>
      </c>
      <c r="P956" s="11">
        <f>Agridata[[#This Row],[Storage_Loss_%]]/100</f>
        <v>6.3399999999999998E-2</v>
      </c>
      <c r="Q956" s="7">
        <v>6.34</v>
      </c>
      <c r="R956" s="13">
        <v>37982</v>
      </c>
      <c r="S956">
        <v>247</v>
      </c>
      <c r="T956" t="s">
        <v>1520</v>
      </c>
      <c r="U956" t="s">
        <v>1522</v>
      </c>
      <c r="V956" s="13">
        <v>1027274</v>
      </c>
      <c r="W956" s="7">
        <f>(Agridata[[#This Row],[Profit_After_Storage_Loss]]/Agridata[[#This Row],[Total_Revenue]])*100</f>
        <v>90.320526558874121</v>
      </c>
      <c r="X956">
        <f>(1-Agridata[[#This Row],[Transport_Cost_NGN]]/(Agridata[[#This Row],[Input_Cost_NGN]]+Agridata[[#This Row],[Final_Profit_NGN]]))*100</f>
        <v>98.010712917833828</v>
      </c>
      <c r="Y956" s="13">
        <f>Agridata[[#This Row],[Final_Profit_NGN]]*Agridata[[#This Row],[Storage_Loss_%]]</f>
        <v>6512917.1600000001</v>
      </c>
      <c r="Z956" s="13">
        <f>Agridata[[#This Row],[Final_Profit_NGN]] * (1-Agridata[[#This Row],[Storage_Loss_%]]/100)</f>
        <v>962144.8284</v>
      </c>
      <c r="AA956" s="13">
        <f>Agridata[[#This Row],[Final_Profit_NGN]]+Agridata[[#This Row],[Input_Cost_NGN]]</f>
        <v>1065256</v>
      </c>
    </row>
    <row r="957" spans="1:27" x14ac:dyDescent="0.35">
      <c r="A957" t="s">
        <v>728</v>
      </c>
      <c r="B957" t="s">
        <v>1473</v>
      </c>
      <c r="C957" t="s">
        <v>1494</v>
      </c>
      <c r="D957">
        <v>2021</v>
      </c>
      <c r="E957" t="s">
        <v>1501</v>
      </c>
      <c r="F957" t="s">
        <v>1506</v>
      </c>
      <c r="G957">
        <v>1.9</v>
      </c>
      <c r="H957">
        <v>4314</v>
      </c>
      <c r="I957">
        <v>3514</v>
      </c>
      <c r="J957">
        <v>15.6</v>
      </c>
      <c r="K957" t="s">
        <v>1512</v>
      </c>
      <c r="L957">
        <v>1.51</v>
      </c>
      <c r="M957" t="s">
        <v>1516</v>
      </c>
      <c r="N957" s="13">
        <v>3530</v>
      </c>
      <c r="O957">
        <v>14</v>
      </c>
      <c r="P957" s="11">
        <f>Agridata[[#This Row],[Storage_Loss_%]]/100</f>
        <v>0.18539999999999998</v>
      </c>
      <c r="Q957" s="7">
        <v>18.54</v>
      </c>
      <c r="R957" s="13">
        <v>32013</v>
      </c>
      <c r="S957">
        <v>265</v>
      </c>
      <c r="T957" t="s">
        <v>1520</v>
      </c>
      <c r="U957" t="s">
        <v>1523</v>
      </c>
      <c r="V957" s="13">
        <v>886355</v>
      </c>
      <c r="W957" s="7">
        <f>(Agridata[[#This Row],[Profit_After_Storage_Loss]]/Agridata[[#This Row],[Total_Revenue]])*100</f>
        <v>78.620420463256551</v>
      </c>
      <c r="X957">
        <f>(1-Agridata[[#This Row],[Transport_Cost_NGN]]/(Agridata[[#This Row],[Input_Cost_NGN]]+Agridata[[#This Row],[Final_Profit_NGN]]))*100</f>
        <v>99.615622495557332</v>
      </c>
      <c r="Y957" s="13">
        <f>Agridata[[#This Row],[Final_Profit_NGN]]*Agridata[[#This Row],[Storage_Loss_%]]</f>
        <v>16433021.699999999</v>
      </c>
      <c r="Z957" s="13">
        <f>Agridata[[#This Row],[Final_Profit_NGN]] * (1-Agridata[[#This Row],[Storage_Loss_%]]/100)</f>
        <v>722024.78299999994</v>
      </c>
      <c r="AA957" s="13">
        <f>Agridata[[#This Row],[Final_Profit_NGN]]+Agridata[[#This Row],[Input_Cost_NGN]]</f>
        <v>918368</v>
      </c>
    </row>
    <row r="958" spans="1:27" x14ac:dyDescent="0.35">
      <c r="A958" t="s">
        <v>432</v>
      </c>
      <c r="B958" t="s">
        <v>1469</v>
      </c>
      <c r="C958" t="s">
        <v>1498</v>
      </c>
      <c r="D958">
        <v>2025</v>
      </c>
      <c r="E958" t="s">
        <v>1501</v>
      </c>
      <c r="F958" t="s">
        <v>1510</v>
      </c>
      <c r="G958">
        <v>4.2</v>
      </c>
      <c r="H958">
        <v>116964</v>
      </c>
      <c r="I958">
        <v>90296</v>
      </c>
      <c r="J958">
        <v>90.4</v>
      </c>
      <c r="K958" t="s">
        <v>1515</v>
      </c>
      <c r="L958">
        <v>2.5499999999999998</v>
      </c>
      <c r="M958" t="s">
        <v>1518</v>
      </c>
      <c r="N958" s="13">
        <v>16645</v>
      </c>
      <c r="O958">
        <v>1</v>
      </c>
      <c r="P958" s="11">
        <f>Agridata[[#This Row],[Storage_Loss_%]]/100</f>
        <v>0.22800000000000001</v>
      </c>
      <c r="Q958" s="7">
        <v>22.8</v>
      </c>
      <c r="R958" s="13">
        <v>148346</v>
      </c>
      <c r="S958">
        <v>405</v>
      </c>
      <c r="T958" t="s">
        <v>1520</v>
      </c>
      <c r="U958" t="s">
        <v>1523</v>
      </c>
      <c r="V958" s="13">
        <v>36039191</v>
      </c>
      <c r="W958" s="7">
        <f>(Agridata[[#This Row],[Profit_After_Storage_Loss]]/Agridata[[#This Row],[Total_Revenue]])*100</f>
        <v>76.883528856910047</v>
      </c>
      <c r="X958">
        <f>(1-Agridata[[#This Row],[Transport_Cost_NGN]]/(Agridata[[#This Row],[Input_Cost_NGN]]+Agridata[[#This Row],[Final_Profit_NGN]]))*100</f>
        <v>99.954003501260672</v>
      </c>
      <c r="Y958" s="13">
        <f>Agridata[[#This Row],[Final_Profit_NGN]]*Agridata[[#This Row],[Storage_Loss_%]]</f>
        <v>821693554.80000007</v>
      </c>
      <c r="Z958" s="13">
        <f>Agridata[[#This Row],[Final_Profit_NGN]] * (1-Agridata[[#This Row],[Storage_Loss_%]]/100)</f>
        <v>27822255.452</v>
      </c>
      <c r="AA958" s="13">
        <f>Agridata[[#This Row],[Final_Profit_NGN]]+Agridata[[#This Row],[Input_Cost_NGN]]</f>
        <v>36187537</v>
      </c>
    </row>
    <row r="959" spans="1:27" x14ac:dyDescent="0.35">
      <c r="A959" t="s">
        <v>729</v>
      </c>
      <c r="B959" t="s">
        <v>1470</v>
      </c>
      <c r="C959" t="s">
        <v>1499</v>
      </c>
      <c r="D959">
        <v>2024</v>
      </c>
      <c r="E959" t="s">
        <v>1501</v>
      </c>
      <c r="F959" t="s">
        <v>1506</v>
      </c>
      <c r="G959">
        <v>0.97</v>
      </c>
      <c r="H959">
        <v>2652</v>
      </c>
      <c r="I959">
        <v>1060</v>
      </c>
      <c r="J959">
        <v>6.2</v>
      </c>
      <c r="K959" t="s">
        <v>1513</v>
      </c>
      <c r="L959">
        <v>1.24</v>
      </c>
      <c r="M959" t="s">
        <v>1518</v>
      </c>
      <c r="N959" s="13">
        <v>241</v>
      </c>
      <c r="O959">
        <v>60</v>
      </c>
      <c r="P959" s="11">
        <f>Agridata[[#This Row],[Storage_Loss_%]]/100</f>
        <v>0.6</v>
      </c>
      <c r="Q959" s="7">
        <v>60</v>
      </c>
      <c r="R959" s="13">
        <v>13722</v>
      </c>
      <c r="S959">
        <v>355</v>
      </c>
      <c r="T959" t="s">
        <v>1520</v>
      </c>
      <c r="U959" t="s">
        <v>1522</v>
      </c>
      <c r="V959" s="13">
        <v>358574</v>
      </c>
      <c r="W959" s="7">
        <f>(Agridata[[#This Row],[Profit_After_Storage_Loss]]/Agridata[[#This Row],[Total_Revenue]])*100</f>
        <v>38.52568923652148</v>
      </c>
      <c r="X959">
        <f>(1-Agridata[[#This Row],[Transport_Cost_NGN]]/(Agridata[[#This Row],[Input_Cost_NGN]]+Agridata[[#This Row],[Final_Profit_NGN]]))*100</f>
        <v>99.935266562090376</v>
      </c>
      <c r="Y959" s="13">
        <f>Agridata[[#This Row],[Final_Profit_NGN]]*Agridata[[#This Row],[Storage_Loss_%]]</f>
        <v>21514440</v>
      </c>
      <c r="Z959" s="13">
        <f>Agridata[[#This Row],[Final_Profit_NGN]] * (1-Agridata[[#This Row],[Storage_Loss_%]]/100)</f>
        <v>143429.6</v>
      </c>
      <c r="AA959" s="13">
        <f>Agridata[[#This Row],[Final_Profit_NGN]]+Agridata[[#This Row],[Input_Cost_NGN]]</f>
        <v>372296</v>
      </c>
    </row>
    <row r="960" spans="1:27" x14ac:dyDescent="0.35">
      <c r="A960" t="s">
        <v>532</v>
      </c>
      <c r="B960" t="s">
        <v>1469</v>
      </c>
      <c r="C960" t="s">
        <v>1480</v>
      </c>
      <c r="D960">
        <v>2021</v>
      </c>
      <c r="E960" t="s">
        <v>1501</v>
      </c>
      <c r="F960" t="s">
        <v>1510</v>
      </c>
      <c r="G960">
        <v>0.68</v>
      </c>
      <c r="H960">
        <v>15088</v>
      </c>
      <c r="I960">
        <v>10632</v>
      </c>
      <c r="J960">
        <v>12.8</v>
      </c>
      <c r="K960" t="s">
        <v>1511</v>
      </c>
      <c r="L960">
        <v>1.31</v>
      </c>
      <c r="M960" t="s">
        <v>1516</v>
      </c>
      <c r="N960" s="13">
        <v>1410</v>
      </c>
      <c r="O960">
        <v>4</v>
      </c>
      <c r="P960" s="11">
        <f>Agridata[[#This Row],[Storage_Loss_%]]/100</f>
        <v>0.29530000000000001</v>
      </c>
      <c r="Q960" s="7">
        <v>29.53</v>
      </c>
      <c r="R960" s="13">
        <v>20513</v>
      </c>
      <c r="S960">
        <v>292</v>
      </c>
      <c r="T960" t="s">
        <v>1519</v>
      </c>
      <c r="U960" t="s">
        <v>1522</v>
      </c>
      <c r="V960" s="13">
        <v>3051576</v>
      </c>
      <c r="W960" s="7">
        <f>(Agridata[[#This Row],[Profit_After_Storage_Loss]]/Agridata[[#This Row],[Total_Revenue]])*100</f>
        <v>69.999456630325483</v>
      </c>
      <c r="X960">
        <f>(1-Agridata[[#This Row],[Transport_Cost_NGN]]/(Agridata[[#This Row],[Input_Cost_NGN]]+Agridata[[#This Row],[Final_Profit_NGN]]))*100</f>
        <v>99.954102892201362</v>
      </c>
      <c r="Y960" s="13">
        <f>Agridata[[#This Row],[Final_Profit_NGN]]*Agridata[[#This Row],[Storage_Loss_%]]</f>
        <v>90113039.280000001</v>
      </c>
      <c r="Z960" s="13">
        <f>Agridata[[#This Row],[Final_Profit_NGN]] * (1-Agridata[[#This Row],[Storage_Loss_%]]/100)</f>
        <v>2150445.6072</v>
      </c>
      <c r="AA960" s="13">
        <f>Agridata[[#This Row],[Final_Profit_NGN]]+Agridata[[#This Row],[Input_Cost_NGN]]</f>
        <v>3072089</v>
      </c>
    </row>
    <row r="961" spans="1:27" x14ac:dyDescent="0.35">
      <c r="A961" t="s">
        <v>730</v>
      </c>
      <c r="B961" t="s">
        <v>1473</v>
      </c>
      <c r="C961" t="s">
        <v>1497</v>
      </c>
      <c r="D961">
        <v>2022</v>
      </c>
      <c r="E961" t="s">
        <v>1501</v>
      </c>
      <c r="F961" t="s">
        <v>1505</v>
      </c>
      <c r="G961">
        <v>2.34</v>
      </c>
      <c r="H961">
        <v>27056</v>
      </c>
      <c r="I961">
        <v>23051</v>
      </c>
      <c r="J961">
        <v>48.8</v>
      </c>
      <c r="K961" t="s">
        <v>1512</v>
      </c>
      <c r="L961">
        <v>2.06</v>
      </c>
      <c r="M961" t="s">
        <v>1518</v>
      </c>
      <c r="N961" s="13">
        <v>12177</v>
      </c>
      <c r="O961">
        <v>7</v>
      </c>
      <c r="P961" s="11">
        <f>Agridata[[#This Row],[Storage_Loss_%]]/100</f>
        <v>0.14800000000000002</v>
      </c>
      <c r="Q961" s="7">
        <v>14.8</v>
      </c>
      <c r="R961" s="13">
        <v>29237</v>
      </c>
      <c r="S961">
        <v>100</v>
      </c>
      <c r="T961" t="s">
        <v>1520</v>
      </c>
      <c r="U961" t="s">
        <v>1522</v>
      </c>
      <c r="V961" s="13">
        <v>2240635</v>
      </c>
      <c r="W961" s="7">
        <f>(Agridata[[#This Row],[Profit_After_Storage_Loss]]/Agridata[[#This Row],[Total_Revenue]])*100</f>
        <v>84.102584639133838</v>
      </c>
      <c r="X961">
        <f>(1-Agridata[[#This Row],[Transport_Cost_NGN]]/(Agridata[[#This Row],[Input_Cost_NGN]]+Agridata[[#This Row],[Final_Profit_NGN]]))*100</f>
        <v>99.463538032100487</v>
      </c>
      <c r="Y961" s="13">
        <f>Agridata[[#This Row],[Final_Profit_NGN]]*Agridata[[#This Row],[Storage_Loss_%]]</f>
        <v>33161398</v>
      </c>
      <c r="Z961" s="13">
        <f>Agridata[[#This Row],[Final_Profit_NGN]] * (1-Agridata[[#This Row],[Storage_Loss_%]]/100)</f>
        <v>1909021.02</v>
      </c>
      <c r="AA961" s="13">
        <f>Agridata[[#This Row],[Final_Profit_NGN]]+Agridata[[#This Row],[Input_Cost_NGN]]</f>
        <v>2269872</v>
      </c>
    </row>
    <row r="962" spans="1:27" x14ac:dyDescent="0.35">
      <c r="A962" t="s">
        <v>731</v>
      </c>
      <c r="B962" t="s">
        <v>1470</v>
      </c>
      <c r="C962" t="s">
        <v>1475</v>
      </c>
      <c r="D962">
        <v>2021</v>
      </c>
      <c r="E962" t="s">
        <v>1502</v>
      </c>
      <c r="F962" t="s">
        <v>1505</v>
      </c>
      <c r="G962">
        <v>0.97</v>
      </c>
      <c r="H962">
        <v>10678</v>
      </c>
      <c r="I962">
        <v>8364</v>
      </c>
      <c r="J962">
        <v>15.1</v>
      </c>
      <c r="K962" t="s">
        <v>1514</v>
      </c>
      <c r="L962">
        <v>1.33</v>
      </c>
      <c r="M962" t="s">
        <v>1518</v>
      </c>
      <c r="N962" s="13">
        <v>2570</v>
      </c>
      <c r="O962">
        <v>14</v>
      </c>
      <c r="P962" s="11">
        <f>Agridata[[#This Row],[Storage_Loss_%]]/100</f>
        <v>0.2167</v>
      </c>
      <c r="Q962" s="7">
        <v>21.67</v>
      </c>
      <c r="R962" s="13">
        <v>7732</v>
      </c>
      <c r="S962">
        <v>110</v>
      </c>
      <c r="T962" t="s">
        <v>1521</v>
      </c>
      <c r="U962" t="s">
        <v>1523</v>
      </c>
      <c r="V962" s="13">
        <v>900538</v>
      </c>
      <c r="W962" s="7">
        <f>(Agridata[[#This Row],[Profit_After_Storage_Loss]]/Agridata[[#This Row],[Total_Revenue]])*100</f>
        <v>77.663185550552143</v>
      </c>
      <c r="X962">
        <f>(1-Agridata[[#This Row],[Transport_Cost_NGN]]/(Agridata[[#This Row],[Input_Cost_NGN]]+Agridata[[#This Row],[Final_Profit_NGN]]))*100</f>
        <v>99.717044491175528</v>
      </c>
      <c r="Y962" s="13">
        <f>Agridata[[#This Row],[Final_Profit_NGN]]*Agridata[[#This Row],[Storage_Loss_%]]</f>
        <v>19514658.460000001</v>
      </c>
      <c r="Z962" s="13">
        <f>Agridata[[#This Row],[Final_Profit_NGN]] * (1-Agridata[[#This Row],[Storage_Loss_%]]/100)</f>
        <v>705391.41539999994</v>
      </c>
      <c r="AA962" s="13">
        <f>Agridata[[#This Row],[Final_Profit_NGN]]+Agridata[[#This Row],[Input_Cost_NGN]]</f>
        <v>908270</v>
      </c>
    </row>
    <row r="963" spans="1:27" x14ac:dyDescent="0.35">
      <c r="A963" t="s">
        <v>168</v>
      </c>
      <c r="B963" t="s">
        <v>1469</v>
      </c>
      <c r="C963" t="s">
        <v>1484</v>
      </c>
      <c r="D963">
        <v>2025</v>
      </c>
      <c r="E963" t="s">
        <v>1501</v>
      </c>
      <c r="F963" t="s">
        <v>1509</v>
      </c>
      <c r="G963">
        <v>0.77</v>
      </c>
      <c r="H963">
        <v>13876</v>
      </c>
      <c r="I963">
        <v>11303</v>
      </c>
      <c r="J963">
        <v>6.5</v>
      </c>
      <c r="K963" t="s">
        <v>1513</v>
      </c>
      <c r="L963">
        <v>1.24</v>
      </c>
      <c r="M963" t="s">
        <v>1517</v>
      </c>
      <c r="N963" s="13">
        <v>204</v>
      </c>
      <c r="O963">
        <v>1</v>
      </c>
      <c r="P963" s="11">
        <f>Agridata[[#This Row],[Storage_Loss_%]]/100</f>
        <v>0.18539999999999998</v>
      </c>
      <c r="Q963" s="7">
        <v>18.54</v>
      </c>
      <c r="R963" s="13">
        <v>22747</v>
      </c>
      <c r="S963">
        <v>275</v>
      </c>
      <c r="T963" t="s">
        <v>1520</v>
      </c>
      <c r="U963" t="s">
        <v>1522</v>
      </c>
      <c r="V963" s="13">
        <v>3054291</v>
      </c>
      <c r="W963" s="7">
        <f>(Agridata[[#This Row],[Profit_After_Storage_Loss]]/Agridata[[#This Row],[Total_Revenue]])*100</f>
        <v>80.857807040407039</v>
      </c>
      <c r="X963">
        <f>(1-Agridata[[#This Row],[Transport_Cost_NGN]]/(Agridata[[#This Row],[Input_Cost_NGN]]+Agridata[[#This Row],[Final_Profit_NGN]]))*100</f>
        <v>99.993370247621243</v>
      </c>
      <c r="Y963" s="13">
        <f>Agridata[[#This Row],[Final_Profit_NGN]]*Agridata[[#This Row],[Storage_Loss_%]]</f>
        <v>56626555.140000001</v>
      </c>
      <c r="Z963" s="13">
        <f>Agridata[[#This Row],[Final_Profit_NGN]] * (1-Agridata[[#This Row],[Storage_Loss_%]]/100)</f>
        <v>2488025.4485999998</v>
      </c>
      <c r="AA963" s="13">
        <f>Agridata[[#This Row],[Final_Profit_NGN]]+Agridata[[#This Row],[Input_Cost_NGN]]</f>
        <v>3077038</v>
      </c>
    </row>
    <row r="964" spans="1:27" x14ac:dyDescent="0.35">
      <c r="A964" t="s">
        <v>732</v>
      </c>
      <c r="B964" t="s">
        <v>1470</v>
      </c>
      <c r="C964" t="s">
        <v>1490</v>
      </c>
      <c r="D964">
        <v>2021</v>
      </c>
      <c r="E964" t="s">
        <v>1501</v>
      </c>
      <c r="F964" t="s">
        <v>1510</v>
      </c>
      <c r="G964">
        <v>0.57999999999999996</v>
      </c>
      <c r="H964">
        <v>11340</v>
      </c>
      <c r="I964">
        <v>7902</v>
      </c>
      <c r="J964">
        <v>25.7</v>
      </c>
      <c r="K964" t="s">
        <v>1512</v>
      </c>
      <c r="L964">
        <v>1.53</v>
      </c>
      <c r="M964" t="s">
        <v>1517</v>
      </c>
      <c r="N964" s="13">
        <v>6807</v>
      </c>
      <c r="O964">
        <v>2</v>
      </c>
      <c r="P964" s="11">
        <f>Agridata[[#This Row],[Storage_Loss_%]]/100</f>
        <v>0.30309999999999998</v>
      </c>
      <c r="Q964" s="7">
        <v>30.31</v>
      </c>
      <c r="R964" s="13">
        <v>15645</v>
      </c>
      <c r="S964">
        <v>369</v>
      </c>
      <c r="T964" t="s">
        <v>1521</v>
      </c>
      <c r="U964" t="s">
        <v>1522</v>
      </c>
      <c r="V964" s="13">
        <v>2864228</v>
      </c>
      <c r="W964" s="7">
        <f>(Agridata[[#This Row],[Profit_After_Storage_Loss]]/Agridata[[#This Row],[Total_Revenue]])*100</f>
        <v>69.311406898845888</v>
      </c>
      <c r="X964">
        <f>(1-Agridata[[#This Row],[Transport_Cost_NGN]]/(Agridata[[#This Row],[Input_Cost_NGN]]+Agridata[[#This Row],[Final_Profit_NGN]]))*100</f>
        <v>99.763635410311494</v>
      </c>
      <c r="Y964" s="13">
        <f>Agridata[[#This Row],[Final_Profit_NGN]]*Agridata[[#This Row],[Storage_Loss_%]]</f>
        <v>86814750.679999992</v>
      </c>
      <c r="Z964" s="13">
        <f>Agridata[[#This Row],[Final_Profit_NGN]] * (1-Agridata[[#This Row],[Storage_Loss_%]]/100)</f>
        <v>1996080.4932000001</v>
      </c>
      <c r="AA964" s="13">
        <f>Agridata[[#This Row],[Final_Profit_NGN]]+Agridata[[#This Row],[Input_Cost_NGN]]</f>
        <v>2879873</v>
      </c>
    </row>
    <row r="965" spans="1:27" x14ac:dyDescent="0.35">
      <c r="A965" t="s">
        <v>733</v>
      </c>
      <c r="B965" t="s">
        <v>1472</v>
      </c>
      <c r="C965" t="s">
        <v>1478</v>
      </c>
      <c r="D965">
        <v>2022</v>
      </c>
      <c r="E965" t="s">
        <v>1501</v>
      </c>
      <c r="F965" t="s">
        <v>1510</v>
      </c>
      <c r="G965">
        <v>6.29</v>
      </c>
      <c r="H965">
        <v>133808</v>
      </c>
      <c r="I965">
        <v>98281</v>
      </c>
      <c r="J965">
        <v>102.3</v>
      </c>
      <c r="K965" t="s">
        <v>1512</v>
      </c>
      <c r="L965">
        <v>2.8</v>
      </c>
      <c r="M965" t="s">
        <v>1518</v>
      </c>
      <c r="N965" s="13">
        <v>26473</v>
      </c>
      <c r="O965">
        <v>2</v>
      </c>
      <c r="P965" s="11">
        <f>Agridata[[#This Row],[Storage_Loss_%]]/100</f>
        <v>0.26550000000000001</v>
      </c>
      <c r="Q965" s="7">
        <v>26.55</v>
      </c>
      <c r="R965" s="13">
        <v>144363</v>
      </c>
      <c r="S965">
        <v>364</v>
      </c>
      <c r="T965" t="s">
        <v>1520</v>
      </c>
      <c r="U965" t="s">
        <v>1522</v>
      </c>
      <c r="V965" s="13">
        <v>35245706</v>
      </c>
      <c r="W965" s="7">
        <f>(Agridata[[#This Row],[Profit_After_Storage_Loss]]/Agridata[[#This Row],[Total_Revenue]])*100</f>
        <v>73.150383111714177</v>
      </c>
      <c r="X965">
        <f>(1-Agridata[[#This Row],[Transport_Cost_NGN]]/(Agridata[[#This Row],[Input_Cost_NGN]]+Agridata[[#This Row],[Final_Profit_NGN]]))*100</f>
        <v>99.925196529003657</v>
      </c>
      <c r="Y965" s="13">
        <f>Agridata[[#This Row],[Final_Profit_NGN]]*Agridata[[#This Row],[Storage_Loss_%]]</f>
        <v>935773494.30000007</v>
      </c>
      <c r="Z965" s="13">
        <f>Agridata[[#This Row],[Final_Profit_NGN]] * (1-Agridata[[#This Row],[Storage_Loss_%]]/100)</f>
        <v>25887971.056999996</v>
      </c>
      <c r="AA965" s="13">
        <f>Agridata[[#This Row],[Final_Profit_NGN]]+Agridata[[#This Row],[Input_Cost_NGN]]</f>
        <v>35390069</v>
      </c>
    </row>
    <row r="966" spans="1:27" x14ac:dyDescent="0.35">
      <c r="A966" t="s">
        <v>421</v>
      </c>
      <c r="B966" t="s">
        <v>1469</v>
      </c>
      <c r="C966" t="s">
        <v>1480</v>
      </c>
      <c r="D966">
        <v>2023</v>
      </c>
      <c r="E966" t="s">
        <v>1501</v>
      </c>
      <c r="F966" t="s">
        <v>1509</v>
      </c>
      <c r="G966">
        <v>1.37</v>
      </c>
      <c r="H966">
        <v>20467</v>
      </c>
      <c r="I966">
        <v>16518</v>
      </c>
      <c r="J966">
        <v>81.3</v>
      </c>
      <c r="K966" t="s">
        <v>1511</v>
      </c>
      <c r="L966">
        <v>2.93</v>
      </c>
      <c r="M966" t="s">
        <v>1516</v>
      </c>
      <c r="N966" s="13">
        <v>8336</v>
      </c>
      <c r="O966">
        <v>3</v>
      </c>
      <c r="P966" s="11">
        <f>Agridata[[#This Row],[Storage_Loss_%]]/100</f>
        <v>0.19289999999999999</v>
      </c>
      <c r="Q966" s="7">
        <v>19.29</v>
      </c>
      <c r="R966" s="13">
        <v>34953</v>
      </c>
      <c r="S966">
        <v>273</v>
      </c>
      <c r="T966" t="s">
        <v>1520</v>
      </c>
      <c r="U966" t="s">
        <v>1522</v>
      </c>
      <c r="V966" s="13">
        <v>4421031</v>
      </c>
      <c r="W966" s="7">
        <f>(Agridata[[#This Row],[Profit_After_Storage_Loss]]/Agridata[[#This Row],[Total_Revenue]])*100</f>
        <v>80.076906023450718</v>
      </c>
      <c r="X966">
        <f>(1-Agridata[[#This Row],[Transport_Cost_NGN]]/(Agridata[[#This Row],[Input_Cost_NGN]]+Agridata[[#This Row],[Final_Profit_NGN]]))*100</f>
        <v>99.812925719661479</v>
      </c>
      <c r="Y966" s="13">
        <f>Agridata[[#This Row],[Final_Profit_NGN]]*Agridata[[#This Row],[Storage_Loss_%]]</f>
        <v>85281687.989999995</v>
      </c>
      <c r="Z966" s="13">
        <f>Agridata[[#This Row],[Final_Profit_NGN]] * (1-Agridata[[#This Row],[Storage_Loss_%]]/100)</f>
        <v>3568214.1201000004</v>
      </c>
      <c r="AA966" s="13">
        <f>Agridata[[#This Row],[Final_Profit_NGN]]+Agridata[[#This Row],[Input_Cost_NGN]]</f>
        <v>4455984</v>
      </c>
    </row>
    <row r="967" spans="1:27" x14ac:dyDescent="0.35">
      <c r="A967" t="s">
        <v>73</v>
      </c>
      <c r="B967" t="s">
        <v>1470</v>
      </c>
      <c r="C967" t="s">
        <v>1491</v>
      </c>
      <c r="D967">
        <v>2023</v>
      </c>
      <c r="E967" t="s">
        <v>1501</v>
      </c>
      <c r="F967" t="s">
        <v>1508</v>
      </c>
      <c r="G967">
        <v>5.18</v>
      </c>
      <c r="H967">
        <v>7771</v>
      </c>
      <c r="I967">
        <v>6144</v>
      </c>
      <c r="J967">
        <v>18.399999999999999</v>
      </c>
      <c r="K967" t="s">
        <v>1513</v>
      </c>
      <c r="L967">
        <v>0.74</v>
      </c>
      <c r="M967" t="s">
        <v>1518</v>
      </c>
      <c r="N967" s="13">
        <v>781</v>
      </c>
      <c r="O967">
        <v>14</v>
      </c>
      <c r="P967" s="11">
        <f>Agridata[[#This Row],[Storage_Loss_%]]/100</f>
        <v>0.20929999999999999</v>
      </c>
      <c r="Q967" s="7">
        <v>20.93</v>
      </c>
      <c r="R967" s="13">
        <v>56205</v>
      </c>
      <c r="S967">
        <v>238</v>
      </c>
      <c r="T967" t="s">
        <v>1521</v>
      </c>
      <c r="U967" t="s">
        <v>1523</v>
      </c>
      <c r="V967" s="13">
        <v>1390664</v>
      </c>
      <c r="W967" s="7">
        <f>(Agridata[[#This Row],[Profit_After_Storage_Loss]]/Agridata[[#This Row],[Total_Revenue]])*100</f>
        <v>75.998450778888753</v>
      </c>
      <c r="X967">
        <f>(1-Agridata[[#This Row],[Transport_Cost_NGN]]/(Agridata[[#This Row],[Input_Cost_NGN]]+Agridata[[#This Row],[Final_Profit_NGN]]))*100</f>
        <v>99.94602137442989</v>
      </c>
      <c r="Y967" s="13">
        <f>Agridata[[#This Row],[Final_Profit_NGN]]*Agridata[[#This Row],[Storage_Loss_%]]</f>
        <v>29106597.52</v>
      </c>
      <c r="Z967" s="13">
        <f>Agridata[[#This Row],[Final_Profit_NGN]] * (1-Agridata[[#This Row],[Storage_Loss_%]]/100)</f>
        <v>1099598.0248</v>
      </c>
      <c r="AA967" s="13">
        <f>Agridata[[#This Row],[Final_Profit_NGN]]+Agridata[[#This Row],[Input_Cost_NGN]]</f>
        <v>1446869</v>
      </c>
    </row>
    <row r="968" spans="1:27" x14ac:dyDescent="0.35">
      <c r="A968" t="s">
        <v>734</v>
      </c>
      <c r="B968" t="s">
        <v>1473</v>
      </c>
      <c r="C968" t="s">
        <v>1493</v>
      </c>
      <c r="D968">
        <v>2021</v>
      </c>
      <c r="E968" t="s">
        <v>1501</v>
      </c>
      <c r="F968" t="s">
        <v>1507</v>
      </c>
      <c r="G968">
        <v>4.1399999999999997</v>
      </c>
      <c r="H968">
        <v>5606</v>
      </c>
      <c r="I968">
        <v>3500</v>
      </c>
      <c r="J968">
        <v>6</v>
      </c>
      <c r="K968" t="s">
        <v>1511</v>
      </c>
      <c r="L968">
        <v>0.45</v>
      </c>
      <c r="M968" t="s">
        <v>1516</v>
      </c>
      <c r="N968" s="13">
        <v>933</v>
      </c>
      <c r="O968">
        <v>30</v>
      </c>
      <c r="P968" s="11">
        <f>Agridata[[#This Row],[Storage_Loss_%]]/100</f>
        <v>0.37560000000000004</v>
      </c>
      <c r="Q968" s="7">
        <v>37.56</v>
      </c>
      <c r="R968" s="13">
        <v>68841</v>
      </c>
      <c r="S968">
        <v>224</v>
      </c>
      <c r="T968" t="s">
        <v>1520</v>
      </c>
      <c r="U968" t="s">
        <v>1523</v>
      </c>
      <c r="V968" s="13">
        <v>706386</v>
      </c>
      <c r="W968" s="7">
        <f>(Agridata[[#This Row],[Profit_After_Storage_Loss]]/Agridata[[#This Row],[Total_Revenue]])*100</f>
        <v>56.895260149607786</v>
      </c>
      <c r="X968">
        <f>(1-Agridata[[#This Row],[Transport_Cost_NGN]]/(Agridata[[#This Row],[Input_Cost_NGN]]+Agridata[[#This Row],[Final_Profit_NGN]]))*100</f>
        <v>99.879648154669525</v>
      </c>
      <c r="Y968" s="13">
        <f>Agridata[[#This Row],[Final_Profit_NGN]]*Agridata[[#This Row],[Storage_Loss_%]]</f>
        <v>26531858.16</v>
      </c>
      <c r="Z968" s="13">
        <f>Agridata[[#This Row],[Final_Profit_NGN]] * (1-Agridata[[#This Row],[Storage_Loss_%]]/100)</f>
        <v>441067.41839999997</v>
      </c>
      <c r="AA968" s="13">
        <f>Agridata[[#This Row],[Final_Profit_NGN]]+Agridata[[#This Row],[Input_Cost_NGN]]</f>
        <v>775227</v>
      </c>
    </row>
    <row r="969" spans="1:27" x14ac:dyDescent="0.35">
      <c r="A969" t="s">
        <v>735</v>
      </c>
      <c r="B969" t="s">
        <v>1473</v>
      </c>
      <c r="C969" t="s">
        <v>1493</v>
      </c>
      <c r="D969">
        <v>2023</v>
      </c>
      <c r="E969" t="s">
        <v>1501</v>
      </c>
      <c r="F969" t="s">
        <v>1508</v>
      </c>
      <c r="G969">
        <v>1.19</v>
      </c>
      <c r="H969">
        <v>2135</v>
      </c>
      <c r="I969">
        <v>1812</v>
      </c>
      <c r="J969">
        <v>17.100000000000001</v>
      </c>
      <c r="K969" t="s">
        <v>1515</v>
      </c>
      <c r="L969">
        <v>0.64</v>
      </c>
      <c r="M969" t="s">
        <v>1517</v>
      </c>
      <c r="N969" s="13">
        <v>2919</v>
      </c>
      <c r="O969">
        <v>7</v>
      </c>
      <c r="P969" s="11">
        <f>Agridata[[#This Row],[Storage_Loss_%]]/100</f>
        <v>0.1512</v>
      </c>
      <c r="Q969" s="7">
        <v>15.12</v>
      </c>
      <c r="R969" s="13">
        <v>12841</v>
      </c>
      <c r="S969">
        <v>244</v>
      </c>
      <c r="T969" t="s">
        <v>1520</v>
      </c>
      <c r="U969" t="s">
        <v>1522</v>
      </c>
      <c r="V969" s="13">
        <v>421947</v>
      </c>
      <c r="W969" s="7">
        <f>(Agridata[[#This Row],[Profit_After_Storage_Loss]]/Agridata[[#This Row],[Total_Revenue]])*100</f>
        <v>82.373159700819713</v>
      </c>
      <c r="X969">
        <f>(1-Agridata[[#This Row],[Transport_Cost_NGN]]/(Agridata[[#This Row],[Input_Cost_NGN]]+Agridata[[#This Row],[Final_Profit_NGN]]))*100</f>
        <v>99.328638324884764</v>
      </c>
      <c r="Y969" s="13">
        <f>Agridata[[#This Row],[Final_Profit_NGN]]*Agridata[[#This Row],[Storage_Loss_%]]</f>
        <v>6379838.6399999997</v>
      </c>
      <c r="Z969" s="13">
        <f>Agridata[[#This Row],[Final_Profit_NGN]] * (1-Agridata[[#This Row],[Storage_Loss_%]]/100)</f>
        <v>358148.61359999998</v>
      </c>
      <c r="AA969" s="13">
        <f>Agridata[[#This Row],[Final_Profit_NGN]]+Agridata[[#This Row],[Input_Cost_NGN]]</f>
        <v>434788</v>
      </c>
    </row>
    <row r="970" spans="1:27" x14ac:dyDescent="0.35">
      <c r="A970" t="s">
        <v>736</v>
      </c>
      <c r="B970" t="s">
        <v>1471</v>
      </c>
      <c r="C970" t="s">
        <v>1500</v>
      </c>
      <c r="D970">
        <v>2021</v>
      </c>
      <c r="E970" t="s">
        <v>1502</v>
      </c>
      <c r="F970" t="s">
        <v>1509</v>
      </c>
      <c r="G970">
        <v>0.47</v>
      </c>
      <c r="H970">
        <v>4879</v>
      </c>
      <c r="I970">
        <v>3841</v>
      </c>
      <c r="J970">
        <v>103.2</v>
      </c>
      <c r="K970" t="s">
        <v>1512</v>
      </c>
      <c r="L970">
        <v>3.66</v>
      </c>
      <c r="M970" t="s">
        <v>1518</v>
      </c>
      <c r="N970" s="13">
        <v>23567</v>
      </c>
      <c r="O970">
        <v>4</v>
      </c>
      <c r="P970" s="11">
        <f>Agridata[[#This Row],[Storage_Loss_%]]/100</f>
        <v>0.21260000000000001</v>
      </c>
      <c r="Q970" s="7">
        <v>21.26</v>
      </c>
      <c r="R970" s="13">
        <v>7536</v>
      </c>
      <c r="S970">
        <v>233</v>
      </c>
      <c r="T970" t="s">
        <v>1519</v>
      </c>
      <c r="U970" t="s">
        <v>1522</v>
      </c>
      <c r="V970" s="13">
        <v>854901</v>
      </c>
      <c r="W970" s="7">
        <f>(Agridata[[#This Row],[Profit_After_Storage_Loss]]/Agridata[[#This Row],[Total_Revenue]])*100</f>
        <v>78.05196755241252</v>
      </c>
      <c r="X970">
        <f>(1-Agridata[[#This Row],[Transport_Cost_NGN]]/(Agridata[[#This Row],[Input_Cost_NGN]]+Agridata[[#This Row],[Final_Profit_NGN]]))*100</f>
        <v>97.26739460389571</v>
      </c>
      <c r="Y970" s="13">
        <f>Agridata[[#This Row],[Final_Profit_NGN]]*Agridata[[#This Row],[Storage_Loss_%]]</f>
        <v>18175195.260000002</v>
      </c>
      <c r="Z970" s="13">
        <f>Agridata[[#This Row],[Final_Profit_NGN]] * (1-Agridata[[#This Row],[Storage_Loss_%]]/100)</f>
        <v>673149.04740000004</v>
      </c>
      <c r="AA970" s="13">
        <f>Agridata[[#This Row],[Final_Profit_NGN]]+Agridata[[#This Row],[Input_Cost_NGN]]</f>
        <v>862437</v>
      </c>
    </row>
    <row r="971" spans="1:27" x14ac:dyDescent="0.35">
      <c r="A971" t="s">
        <v>350</v>
      </c>
      <c r="B971" t="s">
        <v>1471</v>
      </c>
      <c r="C971" t="s">
        <v>1477</v>
      </c>
      <c r="D971">
        <v>2022</v>
      </c>
      <c r="E971" t="s">
        <v>1502</v>
      </c>
      <c r="F971" t="s">
        <v>1503</v>
      </c>
      <c r="G971">
        <v>1.1000000000000001</v>
      </c>
      <c r="H971">
        <v>7473</v>
      </c>
      <c r="I971">
        <v>4512</v>
      </c>
      <c r="J971">
        <v>6</v>
      </c>
      <c r="K971" t="s">
        <v>1513</v>
      </c>
      <c r="L971">
        <v>0.79</v>
      </c>
      <c r="M971" t="s">
        <v>1518</v>
      </c>
      <c r="N971" s="13">
        <v>200</v>
      </c>
      <c r="O971">
        <v>30</v>
      </c>
      <c r="P971" s="11">
        <f>Agridata[[#This Row],[Storage_Loss_%]]/100</f>
        <v>0.3962</v>
      </c>
      <c r="Q971" s="7">
        <v>39.619999999999997</v>
      </c>
      <c r="R971" s="13">
        <v>9979</v>
      </c>
      <c r="S971">
        <v>258</v>
      </c>
      <c r="T971" t="s">
        <v>1520</v>
      </c>
      <c r="U971" t="s">
        <v>1522</v>
      </c>
      <c r="V971" s="13">
        <v>1142277</v>
      </c>
      <c r="W971" s="7">
        <f>(Agridata[[#This Row],[Profit_After_Storage_Loss]]/Agridata[[#This Row],[Total_Revenue]])*100</f>
        <v>59.85708493598645</v>
      </c>
      <c r="X971">
        <f>(1-Agridata[[#This Row],[Transport_Cost_NGN]]/(Agridata[[#This Row],[Input_Cost_NGN]]+Agridata[[#This Row],[Final_Profit_NGN]]))*100</f>
        <v>99.982642746056428</v>
      </c>
      <c r="Y971" s="13">
        <f>Agridata[[#This Row],[Final_Profit_NGN]]*Agridata[[#This Row],[Storage_Loss_%]]</f>
        <v>45257014.739999995</v>
      </c>
      <c r="Z971" s="13">
        <f>Agridata[[#This Row],[Final_Profit_NGN]] * (1-Agridata[[#This Row],[Storage_Loss_%]]/100)</f>
        <v>689706.85259999998</v>
      </c>
      <c r="AA971" s="13">
        <f>Agridata[[#This Row],[Final_Profit_NGN]]+Agridata[[#This Row],[Input_Cost_NGN]]</f>
        <v>1152256</v>
      </c>
    </row>
    <row r="972" spans="1:27" x14ac:dyDescent="0.35">
      <c r="A972" t="s">
        <v>737</v>
      </c>
      <c r="B972" t="s">
        <v>1471</v>
      </c>
      <c r="C972" t="s">
        <v>1486</v>
      </c>
      <c r="D972">
        <v>2025</v>
      </c>
      <c r="E972" t="s">
        <v>1501</v>
      </c>
      <c r="F972" t="s">
        <v>1510</v>
      </c>
      <c r="G972">
        <v>1.06</v>
      </c>
      <c r="H972">
        <v>25722</v>
      </c>
      <c r="I972">
        <v>18630</v>
      </c>
      <c r="J972">
        <v>1</v>
      </c>
      <c r="K972" t="s">
        <v>1513</v>
      </c>
      <c r="L972">
        <v>0.94</v>
      </c>
      <c r="M972" t="s">
        <v>1516</v>
      </c>
      <c r="N972" s="13">
        <v>200</v>
      </c>
      <c r="O972">
        <v>3</v>
      </c>
      <c r="P972" s="11">
        <f>Agridata[[#This Row],[Storage_Loss_%]]/100</f>
        <v>0.2757</v>
      </c>
      <c r="Q972" s="7">
        <v>27.57</v>
      </c>
      <c r="R972" s="13">
        <v>28702</v>
      </c>
      <c r="S972">
        <v>428</v>
      </c>
      <c r="T972" t="s">
        <v>1520</v>
      </c>
      <c r="U972" t="s">
        <v>1522</v>
      </c>
      <c r="V972" s="13">
        <v>7865002</v>
      </c>
      <c r="W972" s="7">
        <f>(Agridata[[#This Row],[Profit_After_Storage_Loss]]/Agridata[[#This Row],[Total_Revenue]])*100</f>
        <v>72.16664000322281</v>
      </c>
      <c r="X972">
        <f>(1-Agridata[[#This Row],[Transport_Cost_NGN]]/(Agridata[[#This Row],[Input_Cost_NGN]]+Agridata[[#This Row],[Final_Profit_NGN]]))*100</f>
        <v>99.997466335195753</v>
      </c>
      <c r="Y972" s="13">
        <f>Agridata[[#This Row],[Final_Profit_NGN]]*Agridata[[#This Row],[Storage_Loss_%]]</f>
        <v>216838105.14000002</v>
      </c>
      <c r="Z972" s="13">
        <f>Agridata[[#This Row],[Final_Profit_NGN]] * (1-Agridata[[#This Row],[Storage_Loss_%]]/100)</f>
        <v>5696620.9485999998</v>
      </c>
      <c r="AA972" s="13">
        <f>Agridata[[#This Row],[Final_Profit_NGN]]+Agridata[[#This Row],[Input_Cost_NGN]]</f>
        <v>7893704</v>
      </c>
    </row>
    <row r="973" spans="1:27" x14ac:dyDescent="0.35">
      <c r="A973" t="s">
        <v>738</v>
      </c>
      <c r="B973" t="s">
        <v>1469</v>
      </c>
      <c r="C973" t="s">
        <v>1484</v>
      </c>
      <c r="D973">
        <v>2024</v>
      </c>
      <c r="E973" t="s">
        <v>1501</v>
      </c>
      <c r="F973" t="s">
        <v>1503</v>
      </c>
      <c r="G973">
        <v>1.65</v>
      </c>
      <c r="H973">
        <v>19796</v>
      </c>
      <c r="I973">
        <v>15987</v>
      </c>
      <c r="J973">
        <v>61.4</v>
      </c>
      <c r="K973" t="s">
        <v>1512</v>
      </c>
      <c r="L973">
        <v>2.13</v>
      </c>
      <c r="M973" t="s">
        <v>1517</v>
      </c>
      <c r="N973" s="13">
        <v>12483</v>
      </c>
      <c r="O973">
        <v>7</v>
      </c>
      <c r="P973" s="11">
        <f>Agridata[[#This Row],[Storage_Loss_%]]/100</f>
        <v>0.19239999999999999</v>
      </c>
      <c r="Q973" s="7">
        <v>19.239999999999998</v>
      </c>
      <c r="R973" s="13">
        <v>22354</v>
      </c>
      <c r="S973">
        <v>298</v>
      </c>
      <c r="T973" t="s">
        <v>1521</v>
      </c>
      <c r="U973" t="s">
        <v>1522</v>
      </c>
      <c r="V973" s="13">
        <v>4681648</v>
      </c>
      <c r="W973" s="7">
        <f>(Agridata[[#This Row],[Profit_After_Storage_Loss]]/Agridata[[#This Row],[Total_Revenue]])*100</f>
        <v>80.376218479498945</v>
      </c>
      <c r="X973">
        <f>(1-Agridata[[#This Row],[Transport_Cost_NGN]]/(Agridata[[#This Row],[Input_Cost_NGN]]+Agridata[[#This Row],[Final_Profit_NGN]]))*100</f>
        <v>99.734630214868105</v>
      </c>
      <c r="Y973" s="13">
        <f>Agridata[[#This Row],[Final_Profit_NGN]]*Agridata[[#This Row],[Storage_Loss_%]]</f>
        <v>90074907.519999996</v>
      </c>
      <c r="Z973" s="13">
        <f>Agridata[[#This Row],[Final_Profit_NGN]] * (1-Agridata[[#This Row],[Storage_Loss_%]]/100)</f>
        <v>3780898.9248000002</v>
      </c>
      <c r="AA973" s="13">
        <f>Agridata[[#This Row],[Final_Profit_NGN]]+Agridata[[#This Row],[Input_Cost_NGN]]</f>
        <v>4704002</v>
      </c>
    </row>
    <row r="974" spans="1:27" x14ac:dyDescent="0.35">
      <c r="A974" t="s">
        <v>739</v>
      </c>
      <c r="B974" t="s">
        <v>1469</v>
      </c>
      <c r="C974" t="s">
        <v>1481</v>
      </c>
      <c r="D974">
        <v>2025</v>
      </c>
      <c r="E974" t="s">
        <v>1501</v>
      </c>
      <c r="F974" t="s">
        <v>1503</v>
      </c>
      <c r="G974">
        <v>0.39</v>
      </c>
      <c r="H974">
        <v>2664</v>
      </c>
      <c r="I974">
        <v>1065</v>
      </c>
      <c r="J974">
        <v>1.4</v>
      </c>
      <c r="K974" t="s">
        <v>1512</v>
      </c>
      <c r="L974">
        <v>0.97</v>
      </c>
      <c r="M974" t="s">
        <v>1518</v>
      </c>
      <c r="N974" s="13">
        <v>265</v>
      </c>
      <c r="O974">
        <v>60</v>
      </c>
      <c r="P974" s="11">
        <f>Agridata[[#This Row],[Storage_Loss_%]]/100</f>
        <v>0.6</v>
      </c>
      <c r="Q974" s="7">
        <v>60</v>
      </c>
      <c r="R974" s="13">
        <v>4091</v>
      </c>
      <c r="S974">
        <v>284</v>
      </c>
      <c r="T974" t="s">
        <v>1520</v>
      </c>
      <c r="U974" t="s">
        <v>1522</v>
      </c>
      <c r="V974" s="13">
        <v>295080</v>
      </c>
      <c r="W974" s="7">
        <f>(Agridata[[#This Row],[Profit_After_Storage_Loss]]/Agridata[[#This Row],[Total_Revenue]])*100</f>
        <v>39.453021850379884</v>
      </c>
      <c r="X974">
        <f>(1-Agridata[[#This Row],[Transport_Cost_NGN]]/(Agridata[[#This Row],[Input_Cost_NGN]]+Agridata[[#This Row],[Final_Profit_NGN]]))*100</f>
        <v>99.911421895838842</v>
      </c>
      <c r="Y974" s="13">
        <f>Agridata[[#This Row],[Final_Profit_NGN]]*Agridata[[#This Row],[Storage_Loss_%]]</f>
        <v>17704800</v>
      </c>
      <c r="Z974" s="13">
        <f>Agridata[[#This Row],[Final_Profit_NGN]] * (1-Agridata[[#This Row],[Storage_Loss_%]]/100)</f>
        <v>118032</v>
      </c>
      <c r="AA974" s="13">
        <f>Agridata[[#This Row],[Final_Profit_NGN]]+Agridata[[#This Row],[Input_Cost_NGN]]</f>
        <v>299171</v>
      </c>
    </row>
    <row r="975" spans="1:27" x14ac:dyDescent="0.35">
      <c r="A975" t="s">
        <v>740</v>
      </c>
      <c r="B975" t="s">
        <v>1473</v>
      </c>
      <c r="C975" t="s">
        <v>1497</v>
      </c>
      <c r="D975">
        <v>2022</v>
      </c>
      <c r="E975" t="s">
        <v>1501</v>
      </c>
      <c r="F975" t="s">
        <v>1507</v>
      </c>
      <c r="G975">
        <v>3.66</v>
      </c>
      <c r="H975">
        <v>6604</v>
      </c>
      <c r="I975">
        <v>4310</v>
      </c>
      <c r="J975">
        <v>23.9</v>
      </c>
      <c r="K975" t="s">
        <v>1511</v>
      </c>
      <c r="L975">
        <v>0.91</v>
      </c>
      <c r="M975" t="s">
        <v>1518</v>
      </c>
      <c r="N975" s="13">
        <v>3909</v>
      </c>
      <c r="O975">
        <v>30</v>
      </c>
      <c r="P975" s="11">
        <f>Agridata[[#This Row],[Storage_Loss_%]]/100</f>
        <v>0.34729999999999994</v>
      </c>
      <c r="Q975" s="7">
        <v>34.729999999999997</v>
      </c>
      <c r="R975" s="13">
        <v>56335</v>
      </c>
      <c r="S975">
        <v>246</v>
      </c>
      <c r="T975" t="s">
        <v>1520</v>
      </c>
      <c r="U975" t="s">
        <v>1523</v>
      </c>
      <c r="V975" s="13">
        <v>989414</v>
      </c>
      <c r="W975" s="7">
        <f>(Agridata[[#This Row],[Profit_After_Storage_Loss]]/Agridata[[#This Row],[Total_Revenue]])*100</f>
        <v>61.753873807194658</v>
      </c>
      <c r="X975">
        <f>(1-Agridata[[#This Row],[Transport_Cost_NGN]]/(Agridata[[#This Row],[Input_Cost_NGN]]+Agridata[[#This Row],[Final_Profit_NGN]]))*100</f>
        <v>99.626200933493607</v>
      </c>
      <c r="Y975" s="13">
        <f>Agridata[[#This Row],[Final_Profit_NGN]]*Agridata[[#This Row],[Storage_Loss_%]]</f>
        <v>34362348.219999999</v>
      </c>
      <c r="Z975" s="13">
        <f>Agridata[[#This Row],[Final_Profit_NGN]] * (1-Agridata[[#This Row],[Storage_Loss_%]]/100)</f>
        <v>645790.51780000003</v>
      </c>
      <c r="AA975" s="13">
        <f>Agridata[[#This Row],[Final_Profit_NGN]]+Agridata[[#This Row],[Input_Cost_NGN]]</f>
        <v>1045749</v>
      </c>
    </row>
    <row r="976" spans="1:27" x14ac:dyDescent="0.35">
      <c r="A976" t="s">
        <v>741</v>
      </c>
      <c r="B976" t="s">
        <v>1470</v>
      </c>
      <c r="C976" t="s">
        <v>1491</v>
      </c>
      <c r="D976">
        <v>2023</v>
      </c>
      <c r="E976" t="s">
        <v>1502</v>
      </c>
      <c r="F976" t="s">
        <v>1508</v>
      </c>
      <c r="G976">
        <v>5.5</v>
      </c>
      <c r="H976">
        <v>10867</v>
      </c>
      <c r="I976">
        <v>6897</v>
      </c>
      <c r="J976">
        <v>1.9</v>
      </c>
      <c r="K976" t="s">
        <v>1513</v>
      </c>
      <c r="L976">
        <v>0.46</v>
      </c>
      <c r="M976" t="s">
        <v>1516</v>
      </c>
      <c r="N976" s="13">
        <v>200</v>
      </c>
      <c r="O976">
        <v>30</v>
      </c>
      <c r="P976" s="11">
        <f>Agridata[[#This Row],[Storage_Loss_%]]/100</f>
        <v>0.36530000000000001</v>
      </c>
      <c r="Q976" s="7">
        <v>36.53</v>
      </c>
      <c r="R976" s="13">
        <v>53051</v>
      </c>
      <c r="S976">
        <v>231</v>
      </c>
      <c r="T976" t="s">
        <v>1521</v>
      </c>
      <c r="U976" t="s">
        <v>1522</v>
      </c>
      <c r="V976" s="13">
        <v>1524024</v>
      </c>
      <c r="W976" s="7">
        <f>(Agridata[[#This Row],[Profit_After_Storage_Loss]]/Agridata[[#This Row],[Total_Revenue]])*100</f>
        <v>61.334941762439968</v>
      </c>
      <c r="X976">
        <f>(1-Agridata[[#This Row],[Transport_Cost_NGN]]/(Agridata[[#This Row],[Input_Cost_NGN]]+Agridata[[#This Row],[Final_Profit_NGN]]))*100</f>
        <v>99.987318294944757</v>
      </c>
      <c r="Y976" s="13">
        <f>Agridata[[#This Row],[Final_Profit_NGN]]*Agridata[[#This Row],[Storage_Loss_%]]</f>
        <v>55672596.719999999</v>
      </c>
      <c r="Z976" s="13">
        <f>Agridata[[#This Row],[Final_Profit_NGN]] * (1-Agridata[[#This Row],[Storage_Loss_%]]/100)</f>
        <v>967298.03280000004</v>
      </c>
      <c r="AA976" s="13">
        <f>Agridata[[#This Row],[Final_Profit_NGN]]+Agridata[[#This Row],[Input_Cost_NGN]]</f>
        <v>1577075</v>
      </c>
    </row>
    <row r="977" spans="1:27" x14ac:dyDescent="0.35">
      <c r="A977" t="s">
        <v>274</v>
      </c>
      <c r="B977" t="s">
        <v>1469</v>
      </c>
      <c r="C977" t="s">
        <v>1498</v>
      </c>
      <c r="D977">
        <v>2024</v>
      </c>
      <c r="E977" t="s">
        <v>1501</v>
      </c>
      <c r="F977" t="s">
        <v>1504</v>
      </c>
      <c r="G977">
        <v>2.41</v>
      </c>
      <c r="H977">
        <v>16099</v>
      </c>
      <c r="I977">
        <v>12251</v>
      </c>
      <c r="J977">
        <v>15.6</v>
      </c>
      <c r="K977" t="s">
        <v>1511</v>
      </c>
      <c r="L977">
        <v>0.62</v>
      </c>
      <c r="M977" t="s">
        <v>1518</v>
      </c>
      <c r="N977" s="13">
        <v>2110</v>
      </c>
      <c r="O977">
        <v>4</v>
      </c>
      <c r="P977" s="11">
        <f>Agridata[[#This Row],[Storage_Loss_%]]/100</f>
        <v>0.23899999999999999</v>
      </c>
      <c r="Q977" s="7">
        <v>23.9</v>
      </c>
      <c r="R977" s="13">
        <v>54310</v>
      </c>
      <c r="S977">
        <v>276</v>
      </c>
      <c r="T977" t="s">
        <v>1521</v>
      </c>
      <c r="U977" t="s">
        <v>1523</v>
      </c>
      <c r="V977" s="13">
        <v>3291044</v>
      </c>
      <c r="W977" s="7">
        <f>(Agridata[[#This Row],[Profit_After_Storage_Loss]]/Agridata[[#This Row],[Total_Revenue]])*100</f>
        <v>74.86455795111668</v>
      </c>
      <c r="X977">
        <f>(1-Agridata[[#This Row],[Transport_Cost_NGN]]/(Agridata[[#This Row],[Input_Cost_NGN]]+Agridata[[#This Row],[Final_Profit_NGN]]))*100</f>
        <v>99.936927452221795</v>
      </c>
      <c r="Y977" s="13">
        <f>Agridata[[#This Row],[Final_Profit_NGN]]*Agridata[[#This Row],[Storage_Loss_%]]</f>
        <v>78655951.599999994</v>
      </c>
      <c r="Z977" s="13">
        <f>Agridata[[#This Row],[Final_Profit_NGN]] * (1-Agridata[[#This Row],[Storage_Loss_%]]/100)</f>
        <v>2504484.4840000002</v>
      </c>
      <c r="AA977" s="13">
        <f>Agridata[[#This Row],[Final_Profit_NGN]]+Agridata[[#This Row],[Input_Cost_NGN]]</f>
        <v>3345354</v>
      </c>
    </row>
    <row r="978" spans="1:27" x14ac:dyDescent="0.35">
      <c r="A978" t="s">
        <v>742</v>
      </c>
      <c r="B978" t="s">
        <v>1470</v>
      </c>
      <c r="C978" t="s">
        <v>1482</v>
      </c>
      <c r="D978">
        <v>2021</v>
      </c>
      <c r="E978" t="s">
        <v>1502</v>
      </c>
      <c r="F978" t="s">
        <v>1506</v>
      </c>
      <c r="G978">
        <v>7.2</v>
      </c>
      <c r="H978">
        <v>22588</v>
      </c>
      <c r="I978">
        <v>19534</v>
      </c>
      <c r="J978">
        <v>24.7</v>
      </c>
      <c r="K978" t="s">
        <v>1513</v>
      </c>
      <c r="L978">
        <v>2.0499999999999998</v>
      </c>
      <c r="M978" t="s">
        <v>1516</v>
      </c>
      <c r="N978" s="13">
        <v>909</v>
      </c>
      <c r="O978">
        <v>7</v>
      </c>
      <c r="P978" s="11">
        <f>Agridata[[#This Row],[Storage_Loss_%]]/100</f>
        <v>0.13519999999999999</v>
      </c>
      <c r="Q978" s="7">
        <v>13.52</v>
      </c>
      <c r="R978" s="13">
        <v>209874</v>
      </c>
      <c r="S978">
        <v>342</v>
      </c>
      <c r="T978" t="s">
        <v>1520</v>
      </c>
      <c r="U978" t="s">
        <v>1523</v>
      </c>
      <c r="V978" s="13">
        <v>6403039</v>
      </c>
      <c r="W978" s="7">
        <f>(Agridata[[#This Row],[Profit_After_Storage_Loss]]/Agridata[[#This Row],[Total_Revenue]])*100</f>
        <v>83.735384499992676</v>
      </c>
      <c r="X978">
        <f>(1-Agridata[[#This Row],[Transport_Cost_NGN]]/(Agridata[[#This Row],[Input_Cost_NGN]]+Agridata[[#This Row],[Final_Profit_NGN]]))*100</f>
        <v>99.986254166658469</v>
      </c>
      <c r="Y978" s="13">
        <f>Agridata[[#This Row],[Final_Profit_NGN]]*Agridata[[#This Row],[Storage_Loss_%]]</f>
        <v>86569087.280000001</v>
      </c>
      <c r="Z978" s="13">
        <f>Agridata[[#This Row],[Final_Profit_NGN]] * (1-Agridata[[#This Row],[Storage_Loss_%]]/100)</f>
        <v>5537348.1272</v>
      </c>
      <c r="AA978" s="13">
        <f>Agridata[[#This Row],[Final_Profit_NGN]]+Agridata[[#This Row],[Input_Cost_NGN]]</f>
        <v>6612913</v>
      </c>
    </row>
    <row r="979" spans="1:27" x14ac:dyDescent="0.35">
      <c r="A979" t="s">
        <v>743</v>
      </c>
      <c r="B979" t="s">
        <v>1469</v>
      </c>
      <c r="C979" t="s">
        <v>1480</v>
      </c>
      <c r="D979">
        <v>2022</v>
      </c>
      <c r="E979" t="s">
        <v>1501</v>
      </c>
      <c r="F979" t="s">
        <v>1505</v>
      </c>
      <c r="G979">
        <v>3.09</v>
      </c>
      <c r="H979">
        <v>41710</v>
      </c>
      <c r="I979">
        <v>32759</v>
      </c>
      <c r="J979">
        <v>20.8</v>
      </c>
      <c r="K979" t="s">
        <v>1512</v>
      </c>
      <c r="L979">
        <v>1.41</v>
      </c>
      <c r="M979" t="s">
        <v>1516</v>
      </c>
      <c r="N979" s="13">
        <v>3920</v>
      </c>
      <c r="O979">
        <v>14</v>
      </c>
      <c r="P979" s="11">
        <f>Agridata[[#This Row],[Storage_Loss_%]]/100</f>
        <v>0.21460000000000001</v>
      </c>
      <c r="Q979" s="7">
        <v>21.46</v>
      </c>
      <c r="R979" s="13">
        <v>22243</v>
      </c>
      <c r="S979">
        <v>76</v>
      </c>
      <c r="T979" t="s">
        <v>1520</v>
      </c>
      <c r="U979" t="s">
        <v>1523</v>
      </c>
      <c r="V979" s="13">
        <v>2438625</v>
      </c>
      <c r="W979" s="7">
        <f>(Agridata[[#This Row],[Profit_After_Storage_Loss]]/Agridata[[#This Row],[Total_Revenue]])*100</f>
        <v>77.830102020912932</v>
      </c>
      <c r="X979">
        <f>(1-Agridata[[#This Row],[Transport_Cost_NGN]]/(Agridata[[#This Row],[Input_Cost_NGN]]+Agridata[[#This Row],[Final_Profit_NGN]]))*100</f>
        <v>99.840706612463563</v>
      </c>
      <c r="Y979" s="13">
        <f>Agridata[[#This Row],[Final_Profit_NGN]]*Agridata[[#This Row],[Storage_Loss_%]]</f>
        <v>52332892.5</v>
      </c>
      <c r="Z979" s="13">
        <f>Agridata[[#This Row],[Final_Profit_NGN]] * (1-Agridata[[#This Row],[Storage_Loss_%]]/100)</f>
        <v>1915296.075</v>
      </c>
      <c r="AA979" s="13">
        <f>Agridata[[#This Row],[Final_Profit_NGN]]+Agridata[[#This Row],[Input_Cost_NGN]]</f>
        <v>2460868</v>
      </c>
    </row>
    <row r="980" spans="1:27" x14ac:dyDescent="0.35">
      <c r="A980" t="s">
        <v>536</v>
      </c>
      <c r="B980" t="s">
        <v>1471</v>
      </c>
      <c r="C980" t="s">
        <v>1500</v>
      </c>
      <c r="D980">
        <v>2021</v>
      </c>
      <c r="E980" t="s">
        <v>1501</v>
      </c>
      <c r="F980" t="s">
        <v>1509</v>
      </c>
      <c r="G980">
        <v>1.95</v>
      </c>
      <c r="H980">
        <v>20546</v>
      </c>
      <c r="I980">
        <v>15734</v>
      </c>
      <c r="J980">
        <v>56.5</v>
      </c>
      <c r="K980" t="s">
        <v>1513</v>
      </c>
      <c r="L980">
        <v>2.41</v>
      </c>
      <c r="M980" t="s">
        <v>1516</v>
      </c>
      <c r="N980" s="13">
        <v>1761</v>
      </c>
      <c r="O980">
        <v>4</v>
      </c>
      <c r="P980" s="11">
        <f>Agridata[[#This Row],[Storage_Loss_%]]/100</f>
        <v>0.23420000000000002</v>
      </c>
      <c r="Q980" s="7">
        <v>23.42</v>
      </c>
      <c r="R980" s="13">
        <v>58018</v>
      </c>
      <c r="S980">
        <v>269</v>
      </c>
      <c r="T980" t="s">
        <v>1521</v>
      </c>
      <c r="U980" t="s">
        <v>1522</v>
      </c>
      <c r="V980" s="13">
        <v>4130343</v>
      </c>
      <c r="W980" s="7">
        <f>(Agridata[[#This Row],[Profit_After_Storage_Loss]]/Agridata[[#This Row],[Total_Revenue]])*100</f>
        <v>75.519198784440974</v>
      </c>
      <c r="X980">
        <f>(1-Agridata[[#This Row],[Transport_Cost_NGN]]/(Agridata[[#This Row],[Input_Cost_NGN]]+Agridata[[#This Row],[Final_Profit_NGN]]))*100</f>
        <v>99.957954913628512</v>
      </c>
      <c r="Y980" s="13">
        <f>Agridata[[#This Row],[Final_Profit_NGN]]*Agridata[[#This Row],[Storage_Loss_%]]</f>
        <v>96732633.060000002</v>
      </c>
      <c r="Z980" s="13">
        <f>Agridata[[#This Row],[Final_Profit_NGN]] * (1-Agridata[[#This Row],[Storage_Loss_%]]/100)</f>
        <v>3163016.6694</v>
      </c>
      <c r="AA980" s="13">
        <f>Agridata[[#This Row],[Final_Profit_NGN]]+Agridata[[#This Row],[Input_Cost_NGN]]</f>
        <v>4188361</v>
      </c>
    </row>
    <row r="981" spans="1:27" x14ac:dyDescent="0.35">
      <c r="A981" t="s">
        <v>673</v>
      </c>
      <c r="B981" t="s">
        <v>1472</v>
      </c>
      <c r="C981" t="s">
        <v>1478</v>
      </c>
      <c r="D981">
        <v>2022</v>
      </c>
      <c r="E981" t="s">
        <v>1502</v>
      </c>
      <c r="F981" t="s">
        <v>1504</v>
      </c>
      <c r="G981">
        <v>0.51</v>
      </c>
      <c r="H981">
        <v>3345</v>
      </c>
      <c r="I981">
        <v>2740</v>
      </c>
      <c r="J981">
        <v>15.3</v>
      </c>
      <c r="K981" t="s">
        <v>1512</v>
      </c>
      <c r="L981">
        <v>0.95</v>
      </c>
      <c r="M981" t="s">
        <v>1516</v>
      </c>
      <c r="N981" s="13">
        <v>3776</v>
      </c>
      <c r="O981">
        <v>1</v>
      </c>
      <c r="P981" s="11">
        <f>Agridata[[#This Row],[Storage_Loss_%]]/100</f>
        <v>0.1807</v>
      </c>
      <c r="Q981" s="7">
        <v>18.07</v>
      </c>
      <c r="R981" s="13">
        <v>10692</v>
      </c>
      <c r="S981">
        <v>229</v>
      </c>
      <c r="T981" t="s">
        <v>1520</v>
      </c>
      <c r="U981" t="s">
        <v>1522</v>
      </c>
      <c r="V981" s="13">
        <v>606718</v>
      </c>
      <c r="W981" s="7">
        <f>(Agridata[[#This Row],[Profit_After_Storage_Loss]]/Agridata[[#This Row],[Total_Revenue]])*100</f>
        <v>80.511176916473659</v>
      </c>
      <c r="X981">
        <f>(1-Agridata[[#This Row],[Transport_Cost_NGN]]/(Agridata[[#This Row],[Input_Cost_NGN]]+Agridata[[#This Row],[Final_Profit_NGN]]))*100</f>
        <v>99.388412886088659</v>
      </c>
      <c r="Y981" s="13">
        <f>Agridata[[#This Row],[Final_Profit_NGN]]*Agridata[[#This Row],[Storage_Loss_%]]</f>
        <v>10963394.26</v>
      </c>
      <c r="Z981" s="13">
        <f>Agridata[[#This Row],[Final_Profit_NGN]] * (1-Agridata[[#This Row],[Storage_Loss_%]]/100)</f>
        <v>497084.05739999999</v>
      </c>
      <c r="AA981" s="13">
        <f>Agridata[[#This Row],[Final_Profit_NGN]]+Agridata[[#This Row],[Input_Cost_NGN]]</f>
        <v>617410</v>
      </c>
    </row>
    <row r="982" spans="1:27" x14ac:dyDescent="0.35">
      <c r="A982" t="s">
        <v>744</v>
      </c>
      <c r="B982" t="s">
        <v>1469</v>
      </c>
      <c r="C982" t="s">
        <v>1484</v>
      </c>
      <c r="D982">
        <v>2023</v>
      </c>
      <c r="E982" t="s">
        <v>1501</v>
      </c>
      <c r="F982" t="s">
        <v>1506</v>
      </c>
      <c r="G982">
        <v>1.87</v>
      </c>
      <c r="H982">
        <v>6504</v>
      </c>
      <c r="I982">
        <v>4120</v>
      </c>
      <c r="J982">
        <v>79.599999999999994</v>
      </c>
      <c r="K982" t="s">
        <v>1511</v>
      </c>
      <c r="L982">
        <v>3.58</v>
      </c>
      <c r="M982" t="s">
        <v>1516</v>
      </c>
      <c r="N982" s="13">
        <v>8445</v>
      </c>
      <c r="O982">
        <v>30</v>
      </c>
      <c r="P982" s="11">
        <f>Agridata[[#This Row],[Storage_Loss_%]]/100</f>
        <v>0.3664</v>
      </c>
      <c r="Q982" s="7">
        <v>36.64</v>
      </c>
      <c r="R982" s="13">
        <v>37094</v>
      </c>
      <c r="S982">
        <v>323</v>
      </c>
      <c r="T982" t="s">
        <v>1520</v>
      </c>
      <c r="U982" t="s">
        <v>1522</v>
      </c>
      <c r="V982" s="13">
        <v>1271914</v>
      </c>
      <c r="W982" s="7">
        <f>(Agridata[[#This Row],[Profit_After_Storage_Loss]]/Agridata[[#This Row],[Total_Revenue]])*100</f>
        <v>61.564536687323532</v>
      </c>
      <c r="X982">
        <f>(1-Agridata[[#This Row],[Transport_Cost_NGN]]/(Agridata[[#This Row],[Input_Cost_NGN]]+Agridata[[#This Row],[Final_Profit_NGN]]))*100</f>
        <v>99.354854974148367</v>
      </c>
      <c r="Y982" s="13">
        <f>Agridata[[#This Row],[Final_Profit_NGN]]*Agridata[[#This Row],[Storage_Loss_%]]</f>
        <v>46602928.960000001</v>
      </c>
      <c r="Z982" s="13">
        <f>Agridata[[#This Row],[Final_Profit_NGN]] * (1-Agridata[[#This Row],[Storage_Loss_%]]/100)</f>
        <v>805884.71039999998</v>
      </c>
      <c r="AA982" s="13">
        <f>Agridata[[#This Row],[Final_Profit_NGN]]+Agridata[[#This Row],[Input_Cost_NGN]]</f>
        <v>1309008</v>
      </c>
    </row>
    <row r="983" spans="1:27" x14ac:dyDescent="0.35">
      <c r="A983" t="s">
        <v>357</v>
      </c>
      <c r="B983" t="s">
        <v>1469</v>
      </c>
      <c r="C983" t="s">
        <v>1484</v>
      </c>
      <c r="D983">
        <v>2021</v>
      </c>
      <c r="E983" t="s">
        <v>1501</v>
      </c>
      <c r="F983" t="s">
        <v>1509</v>
      </c>
      <c r="G983">
        <v>2.95</v>
      </c>
      <c r="H983">
        <v>45789</v>
      </c>
      <c r="I983">
        <v>39410</v>
      </c>
      <c r="J983">
        <v>6.2</v>
      </c>
      <c r="K983" t="s">
        <v>1512</v>
      </c>
      <c r="L983">
        <v>1.04</v>
      </c>
      <c r="M983" t="s">
        <v>1518</v>
      </c>
      <c r="N983" s="13">
        <v>1391</v>
      </c>
      <c r="O983">
        <v>1</v>
      </c>
      <c r="P983" s="11">
        <f>Agridata[[#This Row],[Storage_Loss_%]]/100</f>
        <v>0.13930000000000001</v>
      </c>
      <c r="Q983" s="7">
        <v>13.93</v>
      </c>
      <c r="R983" s="13">
        <v>88311</v>
      </c>
      <c r="S983">
        <v>274</v>
      </c>
      <c r="T983" t="s">
        <v>1519</v>
      </c>
      <c r="U983" t="s">
        <v>1523</v>
      </c>
      <c r="V983" s="13">
        <v>10600655</v>
      </c>
      <c r="W983" s="7">
        <f>(Agridata[[#This Row],[Profit_After_Storage_Loss]]/Agridata[[#This Row],[Total_Revenue]])*100</f>
        <v>85.358899621347845</v>
      </c>
      <c r="X983">
        <f>(1-Agridata[[#This Row],[Transport_Cost_NGN]]/(Agridata[[#This Row],[Input_Cost_NGN]]+Agridata[[#This Row],[Final_Profit_NGN]]))*100</f>
        <v>99.986986580367073</v>
      </c>
      <c r="Y983" s="13">
        <f>Agridata[[#This Row],[Final_Profit_NGN]]*Agridata[[#This Row],[Storage_Loss_%]]</f>
        <v>147667124.15000001</v>
      </c>
      <c r="Z983" s="13">
        <f>Agridata[[#This Row],[Final_Profit_NGN]] * (1-Agridata[[#This Row],[Storage_Loss_%]]/100)</f>
        <v>9123983.7585000005</v>
      </c>
      <c r="AA983" s="13">
        <f>Agridata[[#This Row],[Final_Profit_NGN]]+Agridata[[#This Row],[Input_Cost_NGN]]</f>
        <v>10688966</v>
      </c>
    </row>
    <row r="984" spans="1:27" x14ac:dyDescent="0.35">
      <c r="A984" t="s">
        <v>38</v>
      </c>
      <c r="B984" t="s">
        <v>1469</v>
      </c>
      <c r="C984" t="s">
        <v>1474</v>
      </c>
      <c r="D984">
        <v>2024</v>
      </c>
      <c r="E984" t="s">
        <v>1502</v>
      </c>
      <c r="F984" t="s">
        <v>1503</v>
      </c>
      <c r="G984">
        <v>0.98</v>
      </c>
      <c r="H984">
        <v>5501</v>
      </c>
      <c r="I984">
        <v>3361</v>
      </c>
      <c r="J984">
        <v>39.9</v>
      </c>
      <c r="K984" t="s">
        <v>1512</v>
      </c>
      <c r="L984">
        <v>1.94</v>
      </c>
      <c r="M984" t="s">
        <v>1516</v>
      </c>
      <c r="N984" s="13">
        <v>7785</v>
      </c>
      <c r="O984">
        <v>30</v>
      </c>
      <c r="P984" s="11">
        <f>Agridata[[#This Row],[Storage_Loss_%]]/100</f>
        <v>0.38890000000000002</v>
      </c>
      <c r="Q984" s="7">
        <v>38.89</v>
      </c>
      <c r="R984" s="13">
        <v>18629</v>
      </c>
      <c r="S984">
        <v>256</v>
      </c>
      <c r="T984" t="s">
        <v>1520</v>
      </c>
      <c r="U984" t="s">
        <v>1522</v>
      </c>
      <c r="V984" s="13">
        <v>825398</v>
      </c>
      <c r="W984" s="7">
        <f>(Agridata[[#This Row],[Profit_After_Storage_Loss]]/Agridata[[#This Row],[Total_Revenue]])*100</f>
        <v>59.76120643059997</v>
      </c>
      <c r="X984">
        <f>(1-Agridata[[#This Row],[Transport_Cost_NGN]]/(Agridata[[#This Row],[Input_Cost_NGN]]+Agridata[[#This Row],[Final_Profit_NGN]]))*100</f>
        <v>99.077636141971766</v>
      </c>
      <c r="Y984" s="13">
        <f>Agridata[[#This Row],[Final_Profit_NGN]]*Agridata[[#This Row],[Storage_Loss_%]]</f>
        <v>32099728.219999999</v>
      </c>
      <c r="Z984" s="13">
        <f>Agridata[[#This Row],[Final_Profit_NGN]] * (1-Agridata[[#This Row],[Storage_Loss_%]]/100)</f>
        <v>504400.71779999998</v>
      </c>
      <c r="AA984" s="13">
        <f>Agridata[[#This Row],[Final_Profit_NGN]]+Agridata[[#This Row],[Input_Cost_NGN]]</f>
        <v>844027</v>
      </c>
    </row>
    <row r="985" spans="1:27" x14ac:dyDescent="0.35">
      <c r="A985" t="s">
        <v>33</v>
      </c>
      <c r="B985" t="s">
        <v>1470</v>
      </c>
      <c r="C985" t="s">
        <v>1495</v>
      </c>
      <c r="D985">
        <v>2023</v>
      </c>
      <c r="E985" t="s">
        <v>1501</v>
      </c>
      <c r="F985" t="s">
        <v>1505</v>
      </c>
      <c r="G985">
        <v>5.57</v>
      </c>
      <c r="H985">
        <v>55300</v>
      </c>
      <c r="I985">
        <v>46457</v>
      </c>
      <c r="J985">
        <v>15.6</v>
      </c>
      <c r="K985" t="s">
        <v>1511</v>
      </c>
      <c r="L985">
        <v>1.97</v>
      </c>
      <c r="M985" t="s">
        <v>1517</v>
      </c>
      <c r="N985" s="13">
        <v>2403</v>
      </c>
      <c r="O985">
        <v>7</v>
      </c>
      <c r="P985" s="11">
        <f>Agridata[[#This Row],[Storage_Loss_%]]/100</f>
        <v>0.15990000000000001</v>
      </c>
      <c r="Q985" s="7">
        <v>15.99</v>
      </c>
      <c r="R985" s="13">
        <v>67703</v>
      </c>
      <c r="S985">
        <v>119</v>
      </c>
      <c r="T985" t="s">
        <v>1521</v>
      </c>
      <c r="U985" t="s">
        <v>1522</v>
      </c>
      <c r="V985" s="13">
        <v>5402994</v>
      </c>
      <c r="W985" s="7">
        <f>(Agridata[[#This Row],[Profit_After_Storage_Loss]]/Agridata[[#This Row],[Total_Revenue]])*100</f>
        <v>82.970328267129403</v>
      </c>
      <c r="X985">
        <f>(1-Agridata[[#This Row],[Transport_Cost_NGN]]/(Agridata[[#This Row],[Input_Cost_NGN]]+Agridata[[#This Row],[Final_Profit_NGN]]))*100</f>
        <v>99.956075066851625</v>
      </c>
      <c r="Y985" s="13">
        <f>Agridata[[#This Row],[Final_Profit_NGN]]*Agridata[[#This Row],[Storage_Loss_%]]</f>
        <v>86393874.060000002</v>
      </c>
      <c r="Z985" s="13">
        <f>Agridata[[#This Row],[Final_Profit_NGN]] * (1-Agridata[[#This Row],[Storage_Loss_%]]/100)</f>
        <v>4539055.2593999999</v>
      </c>
      <c r="AA985" s="13">
        <f>Agridata[[#This Row],[Final_Profit_NGN]]+Agridata[[#This Row],[Input_Cost_NGN]]</f>
        <v>5470697</v>
      </c>
    </row>
    <row r="986" spans="1:27" x14ac:dyDescent="0.35">
      <c r="A986" t="s">
        <v>708</v>
      </c>
      <c r="B986" t="s">
        <v>1469</v>
      </c>
      <c r="C986" t="s">
        <v>1474</v>
      </c>
      <c r="D986">
        <v>2023</v>
      </c>
      <c r="E986" t="s">
        <v>1501</v>
      </c>
      <c r="F986" t="s">
        <v>1508</v>
      </c>
      <c r="G986">
        <v>1.28</v>
      </c>
      <c r="H986">
        <v>2633</v>
      </c>
      <c r="I986">
        <v>2391</v>
      </c>
      <c r="J986">
        <v>57.8</v>
      </c>
      <c r="K986" t="s">
        <v>1511</v>
      </c>
      <c r="L986">
        <v>2.34</v>
      </c>
      <c r="M986" t="s">
        <v>1518</v>
      </c>
      <c r="N986" s="13">
        <v>7669</v>
      </c>
      <c r="O986">
        <v>1</v>
      </c>
      <c r="P986" s="11">
        <f>Agridata[[#This Row],[Storage_Loss_%]]/100</f>
        <v>9.1700000000000004E-2</v>
      </c>
      <c r="Q986" s="7">
        <v>9.17</v>
      </c>
      <c r="R986" s="13">
        <v>18478</v>
      </c>
      <c r="S986">
        <v>213</v>
      </c>
      <c r="T986" t="s">
        <v>1520</v>
      </c>
      <c r="U986" t="s">
        <v>1522</v>
      </c>
      <c r="V986" s="13">
        <v>478044</v>
      </c>
      <c r="W986" s="7">
        <f>(Agridata[[#This Row],[Profit_After_Storage_Loss]]/Agridata[[#This Row],[Total_Revenue]])*100</f>
        <v>87.449773665618039</v>
      </c>
      <c r="X986">
        <f>(1-Agridata[[#This Row],[Transport_Cost_NGN]]/(Agridata[[#This Row],[Input_Cost_NGN]]+Agridata[[#This Row],[Final_Profit_NGN]]))*100</f>
        <v>98.45545615300027</v>
      </c>
      <c r="Y986" s="13">
        <f>Agridata[[#This Row],[Final_Profit_NGN]]*Agridata[[#This Row],[Storage_Loss_%]]</f>
        <v>4383663.4799999995</v>
      </c>
      <c r="Z986" s="13">
        <f>Agridata[[#This Row],[Final_Profit_NGN]] * (1-Agridata[[#This Row],[Storage_Loss_%]]/100)</f>
        <v>434207.3652</v>
      </c>
      <c r="AA986" s="13">
        <f>Agridata[[#This Row],[Final_Profit_NGN]]+Agridata[[#This Row],[Input_Cost_NGN]]</f>
        <v>496522</v>
      </c>
    </row>
    <row r="987" spans="1:27" x14ac:dyDescent="0.35">
      <c r="A987" t="s">
        <v>745</v>
      </c>
      <c r="B987" t="s">
        <v>1470</v>
      </c>
      <c r="C987" t="s">
        <v>1475</v>
      </c>
      <c r="D987">
        <v>2024</v>
      </c>
      <c r="E987" t="s">
        <v>1501</v>
      </c>
      <c r="F987" t="s">
        <v>1503</v>
      </c>
      <c r="G987">
        <v>0.67</v>
      </c>
      <c r="H987">
        <v>7918</v>
      </c>
      <c r="I987">
        <v>4808</v>
      </c>
      <c r="J987">
        <v>36.4</v>
      </c>
      <c r="K987" t="s">
        <v>1512</v>
      </c>
      <c r="L987">
        <v>2</v>
      </c>
      <c r="M987" t="s">
        <v>1517</v>
      </c>
      <c r="N987" s="13">
        <v>11372</v>
      </c>
      <c r="O987">
        <v>30</v>
      </c>
      <c r="P987" s="11">
        <f>Agridata[[#This Row],[Storage_Loss_%]]/100</f>
        <v>0.39270000000000005</v>
      </c>
      <c r="Q987" s="7">
        <v>39.270000000000003</v>
      </c>
      <c r="R987" s="13">
        <v>6501</v>
      </c>
      <c r="S987">
        <v>380</v>
      </c>
      <c r="T987" t="s">
        <v>1520</v>
      </c>
      <c r="U987" t="s">
        <v>1523</v>
      </c>
      <c r="V987" s="13">
        <v>1790897</v>
      </c>
      <c r="W987" s="7">
        <f>(Agridata[[#This Row],[Profit_After_Storage_Loss]]/Agridata[[#This Row],[Total_Revenue]])*100</f>
        <v>60.510345961217268</v>
      </c>
      <c r="X987">
        <f>(1-Agridata[[#This Row],[Transport_Cost_NGN]]/(Agridata[[#This Row],[Input_Cost_NGN]]+Agridata[[#This Row],[Final_Profit_NGN]]))*100</f>
        <v>99.367307630252171</v>
      </c>
      <c r="Y987" s="13">
        <f>Agridata[[#This Row],[Final_Profit_NGN]]*Agridata[[#This Row],[Storage_Loss_%]]</f>
        <v>70328525.190000013</v>
      </c>
      <c r="Z987" s="13">
        <f>Agridata[[#This Row],[Final_Profit_NGN]] * (1-Agridata[[#This Row],[Storage_Loss_%]]/100)</f>
        <v>1087611.7481</v>
      </c>
      <c r="AA987" s="13">
        <f>Agridata[[#This Row],[Final_Profit_NGN]]+Agridata[[#This Row],[Input_Cost_NGN]]</f>
        <v>1797398</v>
      </c>
    </row>
    <row r="988" spans="1:27" x14ac:dyDescent="0.35">
      <c r="A988" t="s">
        <v>130</v>
      </c>
      <c r="B988" t="s">
        <v>1471</v>
      </c>
      <c r="C988" t="s">
        <v>1492</v>
      </c>
      <c r="D988">
        <v>2023</v>
      </c>
      <c r="E988" t="s">
        <v>1501</v>
      </c>
      <c r="F988" t="s">
        <v>1503</v>
      </c>
      <c r="G988">
        <v>1.07</v>
      </c>
      <c r="H988">
        <v>11092</v>
      </c>
      <c r="I988">
        <v>8830</v>
      </c>
      <c r="J988">
        <v>9.9</v>
      </c>
      <c r="K988" t="s">
        <v>1513</v>
      </c>
      <c r="L988">
        <v>1.7</v>
      </c>
      <c r="M988" t="s">
        <v>1516</v>
      </c>
      <c r="N988" s="13">
        <v>328</v>
      </c>
      <c r="O988">
        <v>14</v>
      </c>
      <c r="P988" s="11">
        <f>Agridata[[#This Row],[Storage_Loss_%]]/100</f>
        <v>0.2039</v>
      </c>
      <c r="Q988" s="7">
        <v>20.39</v>
      </c>
      <c r="R988" s="13">
        <v>17057</v>
      </c>
      <c r="S988">
        <v>326</v>
      </c>
      <c r="T988" t="s">
        <v>1521</v>
      </c>
      <c r="U988" t="s">
        <v>1522</v>
      </c>
      <c r="V988" s="13">
        <v>2832410</v>
      </c>
      <c r="W988" s="7">
        <f>(Agridata[[#This Row],[Profit_After_Storage_Loss]]/Agridata[[#This Row],[Total_Revenue]])*100</f>
        <v>79.133452010498814</v>
      </c>
      <c r="X988">
        <f>(1-Agridata[[#This Row],[Transport_Cost_NGN]]/(Agridata[[#This Row],[Input_Cost_NGN]]+Agridata[[#This Row],[Final_Profit_NGN]]))*100</f>
        <v>99.988489075325319</v>
      </c>
      <c r="Y988" s="13">
        <f>Agridata[[#This Row],[Final_Profit_NGN]]*Agridata[[#This Row],[Storage_Loss_%]]</f>
        <v>57752839.899999999</v>
      </c>
      <c r="Z988" s="13">
        <f>Agridata[[#This Row],[Final_Profit_NGN]] * (1-Agridata[[#This Row],[Storage_Loss_%]]/100)</f>
        <v>2254881.6010000003</v>
      </c>
      <c r="AA988" s="13">
        <f>Agridata[[#This Row],[Final_Profit_NGN]]+Agridata[[#This Row],[Input_Cost_NGN]]</f>
        <v>2849467</v>
      </c>
    </row>
    <row r="989" spans="1:27" x14ac:dyDescent="0.35">
      <c r="A989" t="s">
        <v>354</v>
      </c>
      <c r="B989" t="s">
        <v>1472</v>
      </c>
      <c r="C989" t="s">
        <v>1478</v>
      </c>
      <c r="D989">
        <v>2023</v>
      </c>
      <c r="E989" t="s">
        <v>1501</v>
      </c>
      <c r="F989" t="s">
        <v>1504</v>
      </c>
      <c r="G989">
        <v>1.25</v>
      </c>
      <c r="H989">
        <v>11320</v>
      </c>
      <c r="I989">
        <v>8778</v>
      </c>
      <c r="J989">
        <v>43</v>
      </c>
      <c r="K989" t="s">
        <v>1512</v>
      </c>
      <c r="L989">
        <v>1.1200000000000001</v>
      </c>
      <c r="M989" t="s">
        <v>1516</v>
      </c>
      <c r="N989" s="13">
        <v>10655</v>
      </c>
      <c r="O989">
        <v>4</v>
      </c>
      <c r="P989" s="11">
        <f>Agridata[[#This Row],[Storage_Loss_%]]/100</f>
        <v>0.22450000000000001</v>
      </c>
      <c r="Q989" s="7">
        <v>22.45</v>
      </c>
      <c r="R989" s="13">
        <v>13386</v>
      </c>
      <c r="S989">
        <v>245</v>
      </c>
      <c r="T989" t="s">
        <v>1520</v>
      </c>
      <c r="U989" t="s">
        <v>1522</v>
      </c>
      <c r="V989" s="13">
        <v>2105063</v>
      </c>
      <c r="W989" s="7">
        <f>(Agridata[[#This Row],[Profit_After_Storage_Loss]]/Agridata[[#This Row],[Total_Revenue]])*100</f>
        <v>77.059979093195068</v>
      </c>
      <c r="X989">
        <f>(1-Agridata[[#This Row],[Transport_Cost_NGN]]/(Agridata[[#This Row],[Input_Cost_NGN]]+Agridata[[#This Row],[Final_Profit_NGN]]))*100</f>
        <v>99.497037691254306</v>
      </c>
      <c r="Y989" s="13">
        <f>Agridata[[#This Row],[Final_Profit_NGN]]*Agridata[[#This Row],[Storage_Loss_%]]</f>
        <v>47258664.350000001</v>
      </c>
      <c r="Z989" s="13">
        <f>Agridata[[#This Row],[Final_Profit_NGN]] * (1-Agridata[[#This Row],[Storage_Loss_%]]/100)</f>
        <v>1632476.3565</v>
      </c>
      <c r="AA989" s="13">
        <f>Agridata[[#This Row],[Final_Profit_NGN]]+Agridata[[#This Row],[Input_Cost_NGN]]</f>
        <v>2118449</v>
      </c>
    </row>
    <row r="990" spans="1:27" x14ac:dyDescent="0.35">
      <c r="A990" t="s">
        <v>209</v>
      </c>
      <c r="B990" t="s">
        <v>1469</v>
      </c>
      <c r="C990" t="s">
        <v>1484</v>
      </c>
      <c r="D990">
        <v>2024</v>
      </c>
      <c r="E990" t="s">
        <v>1501</v>
      </c>
      <c r="F990" t="s">
        <v>1503</v>
      </c>
      <c r="G990">
        <v>1</v>
      </c>
      <c r="H990">
        <v>10169</v>
      </c>
      <c r="I990">
        <v>6533</v>
      </c>
      <c r="J990">
        <v>17.100000000000001</v>
      </c>
      <c r="K990" t="s">
        <v>1512</v>
      </c>
      <c r="L990">
        <v>1.47</v>
      </c>
      <c r="M990" t="s">
        <v>1516</v>
      </c>
      <c r="N990" s="13">
        <v>3788</v>
      </c>
      <c r="O990">
        <v>30</v>
      </c>
      <c r="P990" s="11">
        <f>Agridata[[#This Row],[Storage_Loss_%]]/100</f>
        <v>0.35749999999999998</v>
      </c>
      <c r="Q990" s="7">
        <v>35.75</v>
      </c>
      <c r="R990" s="13">
        <v>8620</v>
      </c>
      <c r="S990">
        <v>360</v>
      </c>
      <c r="T990" t="s">
        <v>1520</v>
      </c>
      <c r="U990" t="s">
        <v>1523</v>
      </c>
      <c r="V990" s="13">
        <v>2315954</v>
      </c>
      <c r="W990" s="7">
        <f>(Agridata[[#This Row],[Profit_After_Storage_Loss]]/Agridata[[#This Row],[Total_Revenue]])*100</f>
        <v>64.01174774388771</v>
      </c>
      <c r="X990">
        <f>(1-Agridata[[#This Row],[Transport_Cost_NGN]]/(Agridata[[#This Row],[Input_Cost_NGN]]+Agridata[[#This Row],[Final_Profit_NGN]]))*100</f>
        <v>99.837045411331289</v>
      </c>
      <c r="Y990" s="13">
        <f>Agridata[[#This Row],[Final_Profit_NGN]]*Agridata[[#This Row],[Storage_Loss_%]]</f>
        <v>82795355.5</v>
      </c>
      <c r="Z990" s="13">
        <f>Agridata[[#This Row],[Final_Profit_NGN]] * (1-Agridata[[#This Row],[Storage_Loss_%]]/100)</f>
        <v>1488000.4450000001</v>
      </c>
      <c r="AA990" s="13">
        <f>Agridata[[#This Row],[Final_Profit_NGN]]+Agridata[[#This Row],[Input_Cost_NGN]]</f>
        <v>2324574</v>
      </c>
    </row>
    <row r="991" spans="1:27" x14ac:dyDescent="0.35">
      <c r="A991" t="s">
        <v>422</v>
      </c>
      <c r="B991" t="s">
        <v>1471</v>
      </c>
      <c r="C991" t="s">
        <v>1500</v>
      </c>
      <c r="D991">
        <v>2023</v>
      </c>
      <c r="E991" t="s">
        <v>1502</v>
      </c>
      <c r="F991" t="s">
        <v>1506</v>
      </c>
      <c r="G991">
        <v>1.55</v>
      </c>
      <c r="H991">
        <v>4085</v>
      </c>
      <c r="I991">
        <v>3618</v>
      </c>
      <c r="J991">
        <v>11.6</v>
      </c>
      <c r="K991" t="s">
        <v>1511</v>
      </c>
      <c r="L991">
        <v>1.0900000000000001</v>
      </c>
      <c r="M991" t="s">
        <v>1516</v>
      </c>
      <c r="N991" s="13">
        <v>1454</v>
      </c>
      <c r="O991">
        <v>3</v>
      </c>
      <c r="P991" s="11">
        <f>Agridata[[#This Row],[Storage_Loss_%]]/100</f>
        <v>0.11410000000000001</v>
      </c>
      <c r="Q991" s="7">
        <v>11.41</v>
      </c>
      <c r="R991" s="13">
        <v>46705</v>
      </c>
      <c r="S991">
        <v>269</v>
      </c>
      <c r="T991" t="s">
        <v>1520</v>
      </c>
      <c r="U991" t="s">
        <v>1522</v>
      </c>
      <c r="V991" s="13">
        <v>915351</v>
      </c>
      <c r="W991" s="7">
        <f>(Agridata[[#This Row],[Profit_After_Storage_Loss]]/Agridata[[#This Row],[Total_Revenue]])*100</f>
        <v>84.289215066482626</v>
      </c>
      <c r="X991">
        <f>(1-Agridata[[#This Row],[Transport_Cost_NGN]]/(Agridata[[#This Row],[Input_Cost_NGN]]+Agridata[[#This Row],[Final_Profit_NGN]]))*100</f>
        <v>99.848865346715783</v>
      </c>
      <c r="Y991" s="13">
        <f>Agridata[[#This Row],[Final_Profit_NGN]]*Agridata[[#This Row],[Storage_Loss_%]]</f>
        <v>10444154.91</v>
      </c>
      <c r="Z991" s="13">
        <f>Agridata[[#This Row],[Final_Profit_NGN]] * (1-Agridata[[#This Row],[Storage_Loss_%]]/100)</f>
        <v>810909.45090000005</v>
      </c>
      <c r="AA991" s="13">
        <f>Agridata[[#This Row],[Final_Profit_NGN]]+Agridata[[#This Row],[Input_Cost_NGN]]</f>
        <v>962056</v>
      </c>
    </row>
    <row r="992" spans="1:27" x14ac:dyDescent="0.35">
      <c r="A992" t="s">
        <v>266</v>
      </c>
      <c r="B992" t="s">
        <v>1471</v>
      </c>
      <c r="C992" t="s">
        <v>1477</v>
      </c>
      <c r="D992">
        <v>2024</v>
      </c>
      <c r="E992" t="s">
        <v>1502</v>
      </c>
      <c r="F992" t="s">
        <v>1508</v>
      </c>
      <c r="G992">
        <v>5.2</v>
      </c>
      <c r="H992">
        <v>7338</v>
      </c>
      <c r="I992">
        <v>6110</v>
      </c>
      <c r="J992">
        <v>11.7</v>
      </c>
      <c r="K992" t="s">
        <v>1512</v>
      </c>
      <c r="L992">
        <v>1.61</v>
      </c>
      <c r="M992" t="s">
        <v>1516</v>
      </c>
      <c r="N992" s="13">
        <v>2781</v>
      </c>
      <c r="O992">
        <v>7</v>
      </c>
      <c r="P992" s="11">
        <f>Agridata[[#This Row],[Storage_Loss_%]]/100</f>
        <v>0.1673</v>
      </c>
      <c r="Q992" s="7">
        <v>16.73</v>
      </c>
      <c r="R992" s="13">
        <v>62927</v>
      </c>
      <c r="S992">
        <v>211</v>
      </c>
      <c r="T992" t="s">
        <v>1521</v>
      </c>
      <c r="U992" t="s">
        <v>1523</v>
      </c>
      <c r="V992" s="13">
        <v>1210610</v>
      </c>
      <c r="W992" s="7">
        <f>(Agridata[[#This Row],[Profit_After_Storage_Loss]]/Agridata[[#This Row],[Total_Revenue]])*100</f>
        <v>79.155528814632007</v>
      </c>
      <c r="X992">
        <f>(1-Agridata[[#This Row],[Transport_Cost_NGN]]/(Agridata[[#This Row],[Input_Cost_NGN]]+Agridata[[#This Row],[Final_Profit_NGN]]))*100</f>
        <v>99.781631786120073</v>
      </c>
      <c r="Y992" s="13">
        <f>Agridata[[#This Row],[Final_Profit_NGN]]*Agridata[[#This Row],[Storage_Loss_%]]</f>
        <v>20253505.300000001</v>
      </c>
      <c r="Z992" s="13">
        <f>Agridata[[#This Row],[Final_Profit_NGN]] * (1-Agridata[[#This Row],[Storage_Loss_%]]/100)</f>
        <v>1008074.947</v>
      </c>
      <c r="AA992" s="13">
        <f>Agridata[[#This Row],[Final_Profit_NGN]]+Agridata[[#This Row],[Input_Cost_NGN]]</f>
        <v>1273537</v>
      </c>
    </row>
    <row r="993" spans="1:27" x14ac:dyDescent="0.35">
      <c r="A993" t="s">
        <v>746</v>
      </c>
      <c r="B993" t="s">
        <v>1471</v>
      </c>
      <c r="C993" t="s">
        <v>1486</v>
      </c>
      <c r="D993">
        <v>2021</v>
      </c>
      <c r="E993" t="s">
        <v>1501</v>
      </c>
      <c r="F993" t="s">
        <v>1504</v>
      </c>
      <c r="G993">
        <v>0.94</v>
      </c>
      <c r="H993">
        <v>8568</v>
      </c>
      <c r="I993">
        <v>6707</v>
      </c>
      <c r="J993">
        <v>2.6</v>
      </c>
      <c r="K993" t="s">
        <v>1515</v>
      </c>
      <c r="L993">
        <v>1.48</v>
      </c>
      <c r="M993" t="s">
        <v>1516</v>
      </c>
      <c r="N993" s="13">
        <v>374</v>
      </c>
      <c r="O993">
        <v>5</v>
      </c>
      <c r="P993" s="11">
        <f>Agridata[[#This Row],[Storage_Loss_%]]/100</f>
        <v>0.21719999999999998</v>
      </c>
      <c r="Q993" s="7">
        <v>21.72</v>
      </c>
      <c r="R993" s="13">
        <v>14357</v>
      </c>
      <c r="S993">
        <v>217</v>
      </c>
      <c r="T993" t="s">
        <v>1520</v>
      </c>
      <c r="U993" t="s">
        <v>1522</v>
      </c>
      <c r="V993" s="13">
        <v>1426134</v>
      </c>
      <c r="W993" s="7">
        <f>(Agridata[[#This Row],[Profit_After_Storage_Loss]]/Agridata[[#This Row],[Total_Revenue]])*100</f>
        <v>77.499803553094054</v>
      </c>
      <c r="X993">
        <f>(1-Agridata[[#This Row],[Transport_Cost_NGN]]/(Agridata[[#This Row],[Input_Cost_NGN]]+Agridata[[#This Row],[Final_Profit_NGN]]))*100</f>
        <v>99.97403663056555</v>
      </c>
      <c r="Y993" s="13">
        <f>Agridata[[#This Row],[Final_Profit_NGN]]*Agridata[[#This Row],[Storage_Loss_%]]</f>
        <v>30975630.479999997</v>
      </c>
      <c r="Z993" s="13">
        <f>Agridata[[#This Row],[Final_Profit_NGN]] * (1-Agridata[[#This Row],[Storage_Loss_%]]/100)</f>
        <v>1116377.6952</v>
      </c>
      <c r="AA993" s="13">
        <f>Agridata[[#This Row],[Final_Profit_NGN]]+Agridata[[#This Row],[Input_Cost_NGN]]</f>
        <v>1440491</v>
      </c>
    </row>
    <row r="994" spans="1:27" x14ac:dyDescent="0.35">
      <c r="A994" t="s">
        <v>747</v>
      </c>
      <c r="B994" t="s">
        <v>1472</v>
      </c>
      <c r="C994" t="s">
        <v>1488</v>
      </c>
      <c r="D994">
        <v>2023</v>
      </c>
      <c r="E994" t="s">
        <v>1501</v>
      </c>
      <c r="F994" t="s">
        <v>1505</v>
      </c>
      <c r="G994">
        <v>0.95</v>
      </c>
      <c r="H994">
        <v>7776</v>
      </c>
      <c r="I994">
        <v>5902</v>
      </c>
      <c r="J994">
        <v>5.8</v>
      </c>
      <c r="K994" t="s">
        <v>1512</v>
      </c>
      <c r="L994">
        <v>1.28</v>
      </c>
      <c r="M994" t="s">
        <v>1518</v>
      </c>
      <c r="N994" s="13">
        <v>1533</v>
      </c>
      <c r="O994">
        <v>14</v>
      </c>
      <c r="P994" s="11">
        <f>Agridata[[#This Row],[Storage_Loss_%]]/100</f>
        <v>0.2409</v>
      </c>
      <c r="Q994" s="7">
        <v>24.09</v>
      </c>
      <c r="R994" s="13">
        <v>9947</v>
      </c>
      <c r="S994">
        <v>108</v>
      </c>
      <c r="T994" t="s">
        <v>1520</v>
      </c>
      <c r="U994" t="s">
        <v>1522</v>
      </c>
      <c r="V994" s="13">
        <v>619562</v>
      </c>
      <c r="W994" s="7">
        <f>(Agridata[[#This Row],[Profit_After_Storage_Loss]]/Agridata[[#This Row],[Total_Revenue]])*100</f>
        <v>74.71053061989582</v>
      </c>
      <c r="X994">
        <f>(1-Agridata[[#This Row],[Transport_Cost_NGN]]/(Agridata[[#This Row],[Input_Cost_NGN]]+Agridata[[#This Row],[Final_Profit_NGN]]))*100</f>
        <v>99.75647687324566</v>
      </c>
      <c r="Y994" s="13">
        <f>Agridata[[#This Row],[Final_Profit_NGN]]*Agridata[[#This Row],[Storage_Loss_%]]</f>
        <v>14925248.58</v>
      </c>
      <c r="Z994" s="13">
        <f>Agridata[[#This Row],[Final_Profit_NGN]] * (1-Agridata[[#This Row],[Storage_Loss_%]]/100)</f>
        <v>470309.51419999998</v>
      </c>
      <c r="AA994" s="13">
        <f>Agridata[[#This Row],[Final_Profit_NGN]]+Agridata[[#This Row],[Input_Cost_NGN]]</f>
        <v>629509</v>
      </c>
    </row>
    <row r="995" spans="1:27" x14ac:dyDescent="0.35">
      <c r="A995" t="s">
        <v>471</v>
      </c>
      <c r="B995" t="s">
        <v>1473</v>
      </c>
      <c r="C995" t="s">
        <v>1496</v>
      </c>
      <c r="D995">
        <v>2021</v>
      </c>
      <c r="E995" t="s">
        <v>1501</v>
      </c>
      <c r="F995" t="s">
        <v>1510</v>
      </c>
      <c r="G995">
        <v>4.09</v>
      </c>
      <c r="H995">
        <v>60305</v>
      </c>
      <c r="I995">
        <v>40422</v>
      </c>
      <c r="J995">
        <v>13.2</v>
      </c>
      <c r="K995" t="s">
        <v>1513</v>
      </c>
      <c r="L995">
        <v>0.71</v>
      </c>
      <c r="M995" t="s">
        <v>1518</v>
      </c>
      <c r="N995" s="13">
        <v>511</v>
      </c>
      <c r="O995">
        <v>5</v>
      </c>
      <c r="P995" s="11">
        <f>Agridata[[#This Row],[Storage_Loss_%]]/100</f>
        <v>0.32969999999999999</v>
      </c>
      <c r="Q995" s="7">
        <v>32.97</v>
      </c>
      <c r="R995" s="13">
        <v>111513</v>
      </c>
      <c r="S995">
        <v>312</v>
      </c>
      <c r="T995" t="s">
        <v>1519</v>
      </c>
      <c r="U995" t="s">
        <v>1522</v>
      </c>
      <c r="V995" s="13">
        <v>12373524</v>
      </c>
      <c r="W995" s="7">
        <f>(Agridata[[#This Row],[Profit_After_Storage_Loss]]/Agridata[[#This Row],[Total_Revenue]])*100</f>
        <v>66.431306028167953</v>
      </c>
      <c r="X995">
        <f>(1-Agridata[[#This Row],[Transport_Cost_NGN]]/(Agridata[[#This Row],[Input_Cost_NGN]]+Agridata[[#This Row],[Final_Profit_NGN]]))*100</f>
        <v>99.995907100635748</v>
      </c>
      <c r="Y995" s="13">
        <f>Agridata[[#This Row],[Final_Profit_NGN]]*Agridata[[#This Row],[Storage_Loss_%]]</f>
        <v>407955086.27999997</v>
      </c>
      <c r="Z995" s="13">
        <f>Agridata[[#This Row],[Final_Profit_NGN]] * (1-Agridata[[#This Row],[Storage_Loss_%]]/100)</f>
        <v>8293973.1371999998</v>
      </c>
      <c r="AA995" s="13">
        <f>Agridata[[#This Row],[Final_Profit_NGN]]+Agridata[[#This Row],[Input_Cost_NGN]]</f>
        <v>12485037</v>
      </c>
    </row>
    <row r="996" spans="1:27" x14ac:dyDescent="0.35">
      <c r="A996" t="s">
        <v>748</v>
      </c>
      <c r="B996" t="s">
        <v>1473</v>
      </c>
      <c r="C996" t="s">
        <v>1493</v>
      </c>
      <c r="D996">
        <v>2023</v>
      </c>
      <c r="E996" t="s">
        <v>1502</v>
      </c>
      <c r="F996" t="s">
        <v>1503</v>
      </c>
      <c r="G996">
        <v>1.1599999999999999</v>
      </c>
      <c r="H996">
        <v>6857</v>
      </c>
      <c r="I996">
        <v>6080</v>
      </c>
      <c r="J996">
        <v>40.4</v>
      </c>
      <c r="K996" t="s">
        <v>1513</v>
      </c>
      <c r="L996">
        <v>2.4</v>
      </c>
      <c r="M996" t="s">
        <v>1516</v>
      </c>
      <c r="N996" s="13">
        <v>1574</v>
      </c>
      <c r="O996">
        <v>3</v>
      </c>
      <c r="P996" s="11">
        <f>Agridata[[#This Row],[Storage_Loss_%]]/100</f>
        <v>0.1133</v>
      </c>
      <c r="Q996" s="7">
        <v>11.33</v>
      </c>
      <c r="R996" s="13">
        <v>21818</v>
      </c>
      <c r="S996">
        <v>356</v>
      </c>
      <c r="T996" t="s">
        <v>1520</v>
      </c>
      <c r="U996" t="s">
        <v>1522</v>
      </c>
      <c r="V996" s="13">
        <v>2119444</v>
      </c>
      <c r="W996" s="7">
        <f>(Agridata[[#This Row],[Profit_After_Storage_Loss]]/Agridata[[#This Row],[Total_Revenue]])*100</f>
        <v>87.766513149721987</v>
      </c>
      <c r="X996">
        <f>(1-Agridata[[#This Row],[Transport_Cost_NGN]]/(Agridata[[#This Row],[Input_Cost_NGN]]+Agridata[[#This Row],[Final_Profit_NGN]]))*100</f>
        <v>99.926491947272211</v>
      </c>
      <c r="Y996" s="13">
        <f>Agridata[[#This Row],[Final_Profit_NGN]]*Agridata[[#This Row],[Storage_Loss_%]]</f>
        <v>24013300.52</v>
      </c>
      <c r="Z996" s="13">
        <f>Agridata[[#This Row],[Final_Profit_NGN]] * (1-Agridata[[#This Row],[Storage_Loss_%]]/100)</f>
        <v>1879310.9948</v>
      </c>
      <c r="AA996" s="13">
        <f>Agridata[[#This Row],[Final_Profit_NGN]]+Agridata[[#This Row],[Input_Cost_NGN]]</f>
        <v>2141262</v>
      </c>
    </row>
    <row r="997" spans="1:27" x14ac:dyDescent="0.35">
      <c r="A997" t="s">
        <v>749</v>
      </c>
      <c r="B997" t="s">
        <v>1470</v>
      </c>
      <c r="C997" t="s">
        <v>1485</v>
      </c>
      <c r="D997">
        <v>2021</v>
      </c>
      <c r="E997" t="s">
        <v>1501</v>
      </c>
      <c r="F997" t="s">
        <v>1504</v>
      </c>
      <c r="G997">
        <v>14.1</v>
      </c>
      <c r="H997">
        <v>81617</v>
      </c>
      <c r="I997">
        <v>64583</v>
      </c>
      <c r="J997">
        <v>70.7</v>
      </c>
      <c r="K997" t="s">
        <v>1512</v>
      </c>
      <c r="L997">
        <v>2.99</v>
      </c>
      <c r="M997" t="s">
        <v>1517</v>
      </c>
      <c r="N997" s="13">
        <v>20441</v>
      </c>
      <c r="O997">
        <v>2</v>
      </c>
      <c r="P997" s="11">
        <f>Agridata[[#This Row],[Storage_Loss_%]]/100</f>
        <v>0.2087</v>
      </c>
      <c r="Q997" s="7">
        <v>20.87</v>
      </c>
      <c r="R997" s="13">
        <v>269704</v>
      </c>
      <c r="S997">
        <v>234</v>
      </c>
      <c r="T997" t="s">
        <v>1520</v>
      </c>
      <c r="U997" t="s">
        <v>1522</v>
      </c>
      <c r="V997" s="13">
        <v>14671153</v>
      </c>
      <c r="W997" s="7">
        <f>(Agridata[[#This Row],[Profit_After_Storage_Loss]]/Agridata[[#This Row],[Total_Revenue]])*100</f>
        <v>77.701589466387361</v>
      </c>
      <c r="X997">
        <f>(1-Agridata[[#This Row],[Transport_Cost_NGN]]/(Agridata[[#This Row],[Input_Cost_NGN]]+Agridata[[#This Row],[Final_Profit_NGN]]))*100</f>
        <v>99.86318723216479</v>
      </c>
      <c r="Y997" s="13">
        <f>Agridata[[#This Row],[Final_Profit_NGN]]*Agridata[[#This Row],[Storage_Loss_%]]</f>
        <v>306186963.11000001</v>
      </c>
      <c r="Z997" s="13">
        <f>Agridata[[#This Row],[Final_Profit_NGN]] * (1-Agridata[[#This Row],[Storage_Loss_%]]/100)</f>
        <v>11609283.368899999</v>
      </c>
      <c r="AA997" s="13">
        <f>Agridata[[#This Row],[Final_Profit_NGN]]+Agridata[[#This Row],[Input_Cost_NGN]]</f>
        <v>14940857</v>
      </c>
    </row>
    <row r="998" spans="1:27" x14ac:dyDescent="0.35">
      <c r="A998" t="s">
        <v>116</v>
      </c>
      <c r="B998" t="s">
        <v>1469</v>
      </c>
      <c r="C998" t="s">
        <v>1474</v>
      </c>
      <c r="D998">
        <v>2022</v>
      </c>
      <c r="E998" t="s">
        <v>1501</v>
      </c>
      <c r="F998" t="s">
        <v>1503</v>
      </c>
      <c r="G998">
        <v>12.29</v>
      </c>
      <c r="H998">
        <v>142660</v>
      </c>
      <c r="I998">
        <v>111517</v>
      </c>
      <c r="J998">
        <v>24.6</v>
      </c>
      <c r="K998" t="s">
        <v>1512</v>
      </c>
      <c r="L998">
        <v>0.88</v>
      </c>
      <c r="M998" t="s">
        <v>1516</v>
      </c>
      <c r="N998" s="13">
        <v>4933</v>
      </c>
      <c r="O998">
        <v>14</v>
      </c>
      <c r="P998" s="11">
        <f>Agridata[[#This Row],[Storage_Loss_%]]/100</f>
        <v>0.21829999999999999</v>
      </c>
      <c r="Q998" s="7">
        <v>21.83</v>
      </c>
      <c r="R998" s="13">
        <v>172573</v>
      </c>
      <c r="S998">
        <v>255</v>
      </c>
      <c r="T998" t="s">
        <v>1520</v>
      </c>
      <c r="U998" t="s">
        <v>1523</v>
      </c>
      <c r="V998" s="13">
        <v>27974961</v>
      </c>
      <c r="W998" s="7">
        <f>(Agridata[[#This Row],[Profit_After_Storage_Loss]]/Agridata[[#This Row],[Total_Revenue]])*100</f>
        <v>77.690738427387643</v>
      </c>
      <c r="X998">
        <f>(1-Agridata[[#This Row],[Transport_Cost_NGN]]/(Agridata[[#This Row],[Input_Cost_NGN]]+Agridata[[#This Row],[Final_Profit_NGN]]))*100</f>
        <v>99.982474486042008</v>
      </c>
      <c r="Y998" s="13">
        <f>Agridata[[#This Row],[Final_Profit_NGN]]*Agridata[[#This Row],[Storage_Loss_%]]</f>
        <v>610693398.63</v>
      </c>
      <c r="Z998" s="13">
        <f>Agridata[[#This Row],[Final_Profit_NGN]] * (1-Agridata[[#This Row],[Storage_Loss_%]]/100)</f>
        <v>21868027.013700001</v>
      </c>
      <c r="AA998" s="13">
        <f>Agridata[[#This Row],[Final_Profit_NGN]]+Agridata[[#This Row],[Input_Cost_NGN]]</f>
        <v>28147534</v>
      </c>
    </row>
    <row r="999" spans="1:27" x14ac:dyDescent="0.35">
      <c r="A999" t="s">
        <v>140</v>
      </c>
      <c r="B999" t="s">
        <v>1469</v>
      </c>
      <c r="C999" t="s">
        <v>1498</v>
      </c>
      <c r="D999">
        <v>2025</v>
      </c>
      <c r="E999" t="s">
        <v>1501</v>
      </c>
      <c r="F999" t="s">
        <v>1508</v>
      </c>
      <c r="G999">
        <v>1.7</v>
      </c>
      <c r="H999">
        <v>3614</v>
      </c>
      <c r="I999">
        <v>2752</v>
      </c>
      <c r="J999">
        <v>15.4</v>
      </c>
      <c r="K999" t="s">
        <v>1512</v>
      </c>
      <c r="L999">
        <v>1.63</v>
      </c>
      <c r="M999" t="s">
        <v>1516</v>
      </c>
      <c r="N999" s="13">
        <v>2769</v>
      </c>
      <c r="O999">
        <v>14</v>
      </c>
      <c r="P999" s="11">
        <f>Agridata[[#This Row],[Storage_Loss_%]]/100</f>
        <v>0.23850000000000002</v>
      </c>
      <c r="Q999" s="7">
        <v>23.85</v>
      </c>
      <c r="R999" s="13">
        <v>21650</v>
      </c>
      <c r="S999">
        <v>195</v>
      </c>
      <c r="T999" t="s">
        <v>1520</v>
      </c>
      <c r="U999" t="s">
        <v>1522</v>
      </c>
      <c r="V999" s="13">
        <v>506855</v>
      </c>
      <c r="W999" s="7">
        <f>(Agridata[[#This Row],[Profit_After_Storage_Loss]]/Agridata[[#This Row],[Total_Revenue]])*100</f>
        <v>73.0305451225627</v>
      </c>
      <c r="X999">
        <f>(1-Agridata[[#This Row],[Transport_Cost_NGN]]/(Agridata[[#This Row],[Input_Cost_NGN]]+Agridata[[#This Row],[Final_Profit_NGN]]))*100</f>
        <v>99.476069289789123</v>
      </c>
      <c r="Y999" s="13">
        <f>Agridata[[#This Row],[Final_Profit_NGN]]*Agridata[[#This Row],[Storage_Loss_%]]</f>
        <v>12088491.75</v>
      </c>
      <c r="Z999" s="13">
        <f>Agridata[[#This Row],[Final_Profit_NGN]] * (1-Agridata[[#This Row],[Storage_Loss_%]]/100)</f>
        <v>385970.08249999996</v>
      </c>
      <c r="AA999" s="13">
        <f>Agridata[[#This Row],[Final_Profit_NGN]]+Agridata[[#This Row],[Input_Cost_NGN]]</f>
        <v>528505</v>
      </c>
    </row>
    <row r="1000" spans="1:27" x14ac:dyDescent="0.35">
      <c r="A1000" t="s">
        <v>339</v>
      </c>
      <c r="B1000" t="s">
        <v>1471</v>
      </c>
      <c r="C1000" t="s">
        <v>1477</v>
      </c>
      <c r="D1000">
        <v>2022</v>
      </c>
      <c r="E1000" t="s">
        <v>1502</v>
      </c>
      <c r="F1000" t="s">
        <v>1506</v>
      </c>
      <c r="G1000">
        <v>0.85</v>
      </c>
      <c r="H1000">
        <v>1473</v>
      </c>
      <c r="I1000">
        <v>1297</v>
      </c>
      <c r="J1000">
        <v>17.3</v>
      </c>
      <c r="K1000" t="s">
        <v>1512</v>
      </c>
      <c r="L1000">
        <v>1.41</v>
      </c>
      <c r="M1000" t="s">
        <v>1516</v>
      </c>
      <c r="N1000" s="13">
        <v>3355</v>
      </c>
      <c r="O1000">
        <v>3</v>
      </c>
      <c r="P1000" s="11">
        <f>Agridata[[#This Row],[Storage_Loss_%]]/100</f>
        <v>0.11890000000000001</v>
      </c>
      <c r="Q1000" s="7">
        <v>11.89</v>
      </c>
      <c r="R1000" s="13">
        <v>17411</v>
      </c>
      <c r="S1000">
        <v>336</v>
      </c>
      <c r="T1000" t="s">
        <v>1520</v>
      </c>
      <c r="U1000" t="s">
        <v>1523</v>
      </c>
      <c r="V1000" s="13">
        <v>410669</v>
      </c>
      <c r="W1000" s="7">
        <f>(Agridata[[#This Row],[Profit_After_Storage_Loss]]/Agridata[[#This Row],[Total_Revenue]])*100</f>
        <v>84.526363273219957</v>
      </c>
      <c r="X1000">
        <f>(1-Agridata[[#This Row],[Transport_Cost_NGN]]/(Agridata[[#This Row],[Input_Cost_NGN]]+Agridata[[#This Row],[Final_Profit_NGN]]))*100</f>
        <v>99.216267987292099</v>
      </c>
      <c r="Y1000" s="13">
        <f>Agridata[[#This Row],[Final_Profit_NGN]]*Agridata[[#This Row],[Storage_Loss_%]]</f>
        <v>4882854.41</v>
      </c>
      <c r="Z1000" s="13">
        <f>Agridata[[#This Row],[Final_Profit_NGN]] * (1-Agridata[[#This Row],[Storage_Loss_%]]/100)</f>
        <v>361840.4559</v>
      </c>
      <c r="AA1000" s="13">
        <f>Agridata[[#This Row],[Final_Profit_NGN]]+Agridata[[#This Row],[Input_Cost_NGN]]</f>
        <v>428080</v>
      </c>
    </row>
    <row r="1001" spans="1:27" x14ac:dyDescent="0.35">
      <c r="A1001" t="s">
        <v>328</v>
      </c>
      <c r="B1001" t="s">
        <v>1472</v>
      </c>
      <c r="C1001" t="s">
        <v>1478</v>
      </c>
      <c r="D1001">
        <v>2023</v>
      </c>
      <c r="E1001" t="s">
        <v>1502</v>
      </c>
      <c r="F1001" t="s">
        <v>1504</v>
      </c>
      <c r="G1001">
        <v>2.2599999999999998</v>
      </c>
      <c r="H1001">
        <v>19314</v>
      </c>
      <c r="I1001">
        <v>14504</v>
      </c>
      <c r="J1001">
        <v>46.6</v>
      </c>
      <c r="K1001" t="s">
        <v>1512</v>
      </c>
      <c r="L1001">
        <v>1.61</v>
      </c>
      <c r="M1001" t="s">
        <v>1517</v>
      </c>
      <c r="N1001" s="13">
        <v>13567</v>
      </c>
      <c r="O1001">
        <v>3</v>
      </c>
      <c r="P1001" s="11">
        <f>Agridata[[#This Row],[Storage_Loss_%]]/100</f>
        <v>0.249</v>
      </c>
      <c r="Q1001" s="7">
        <v>24.9</v>
      </c>
      <c r="R1001" s="13">
        <v>53940</v>
      </c>
      <c r="S1001">
        <v>343</v>
      </c>
      <c r="T1001" t="s">
        <v>1520</v>
      </c>
      <c r="U1001" t="s">
        <v>1523</v>
      </c>
      <c r="V1001" s="13">
        <v>4857617</v>
      </c>
      <c r="W1001" s="7">
        <f>(Agridata[[#This Row],[Profit_After_Storage_Loss]]/Agridata[[#This Row],[Total_Revenue]])*100</f>
        <v>74.275232212514283</v>
      </c>
      <c r="X1001">
        <f>(1-Agridata[[#This Row],[Transport_Cost_NGN]]/(Agridata[[#This Row],[Input_Cost_NGN]]+Agridata[[#This Row],[Final_Profit_NGN]]))*100</f>
        <v>99.723773947854013</v>
      </c>
      <c r="Y1001" s="13">
        <f>Agridata[[#This Row],[Final_Profit_NGN]]*Agridata[[#This Row],[Storage_Loss_%]]</f>
        <v>120954663.3</v>
      </c>
      <c r="Z1001" s="13">
        <f>Agridata[[#This Row],[Final_Profit_NGN]] * (1-Agridata[[#This Row],[Storage_Loss_%]]/100)</f>
        <v>3648070.3670000001</v>
      </c>
      <c r="AA1001" s="13">
        <f>Agridata[[#This Row],[Final_Profit_NGN]]+Agridata[[#This Row],[Input_Cost_NGN]]</f>
        <v>4911557</v>
      </c>
    </row>
    <row r="1002" spans="1:27" x14ac:dyDescent="0.35">
      <c r="A1002" t="s">
        <v>750</v>
      </c>
      <c r="B1002" t="s">
        <v>1471</v>
      </c>
      <c r="C1002" t="s">
        <v>1500</v>
      </c>
      <c r="D1002">
        <v>2022</v>
      </c>
      <c r="E1002" t="s">
        <v>1502</v>
      </c>
      <c r="F1002" t="s">
        <v>1503</v>
      </c>
      <c r="G1002">
        <v>0.68</v>
      </c>
      <c r="H1002">
        <v>5331</v>
      </c>
      <c r="I1002">
        <v>4720</v>
      </c>
      <c r="J1002">
        <v>21.8</v>
      </c>
      <c r="K1002" t="s">
        <v>1512</v>
      </c>
      <c r="L1002">
        <v>1.59</v>
      </c>
      <c r="M1002" t="s">
        <v>1516</v>
      </c>
      <c r="N1002" s="13">
        <v>5275</v>
      </c>
      <c r="O1002">
        <v>3</v>
      </c>
      <c r="P1002" s="11">
        <f>Agridata[[#This Row],[Storage_Loss_%]]/100</f>
        <v>0.11449999999999999</v>
      </c>
      <c r="Q1002" s="7">
        <v>11.45</v>
      </c>
      <c r="R1002" s="13">
        <v>11058</v>
      </c>
      <c r="S1002">
        <v>246</v>
      </c>
      <c r="T1002" t="s">
        <v>1519</v>
      </c>
      <c r="U1002" t="s">
        <v>1522</v>
      </c>
      <c r="V1002" s="13">
        <v>1133176</v>
      </c>
      <c r="W1002" s="7">
        <f>(Agridata[[#This Row],[Profit_After_Storage_Loss]]/Agridata[[#This Row],[Total_Revenue]])*100</f>
        <v>87.694243310371832</v>
      </c>
      <c r="X1002">
        <f>(1-Agridata[[#This Row],[Transport_Cost_NGN]]/(Agridata[[#This Row],[Input_Cost_NGN]]+Agridata[[#This Row],[Final_Profit_NGN]]))*100</f>
        <v>99.538992898305764</v>
      </c>
      <c r="Y1002" s="13">
        <f>Agridata[[#This Row],[Final_Profit_NGN]]*Agridata[[#This Row],[Storage_Loss_%]]</f>
        <v>12974865.199999999</v>
      </c>
      <c r="Z1002" s="13">
        <f>Agridata[[#This Row],[Final_Profit_NGN]] * (1-Agridata[[#This Row],[Storage_Loss_%]]/100)</f>
        <v>1003427.348</v>
      </c>
      <c r="AA1002" s="13">
        <f>Agridata[[#This Row],[Final_Profit_NGN]]+Agridata[[#This Row],[Input_Cost_NGN]]</f>
        <v>1144234</v>
      </c>
    </row>
    <row r="1003" spans="1:27" x14ac:dyDescent="0.35">
      <c r="A1003" t="s">
        <v>751</v>
      </c>
      <c r="B1003" t="s">
        <v>1469</v>
      </c>
      <c r="C1003" t="s">
        <v>1474</v>
      </c>
      <c r="D1003">
        <v>2024</v>
      </c>
      <c r="E1003" t="s">
        <v>1502</v>
      </c>
      <c r="F1003" t="s">
        <v>1504</v>
      </c>
      <c r="G1003">
        <v>0.63</v>
      </c>
      <c r="H1003">
        <v>4401</v>
      </c>
      <c r="I1003">
        <v>3383</v>
      </c>
      <c r="J1003">
        <v>104.7</v>
      </c>
      <c r="K1003" t="s">
        <v>1511</v>
      </c>
      <c r="L1003">
        <v>4.74</v>
      </c>
      <c r="M1003" t="s">
        <v>1517</v>
      </c>
      <c r="N1003" s="13">
        <v>10760</v>
      </c>
      <c r="O1003">
        <v>1</v>
      </c>
      <c r="P1003" s="11">
        <f>Agridata[[#This Row],[Storage_Loss_%]]/100</f>
        <v>0.2311</v>
      </c>
      <c r="Q1003" s="7">
        <v>23.11</v>
      </c>
      <c r="R1003" s="13">
        <v>8016</v>
      </c>
      <c r="S1003">
        <v>265</v>
      </c>
      <c r="T1003" t="s">
        <v>1521</v>
      </c>
      <c r="U1003" t="s">
        <v>1522</v>
      </c>
      <c r="V1003" s="13">
        <v>868755</v>
      </c>
      <c r="W1003" s="7">
        <f>(Agridata[[#This Row],[Profit_After_Storage_Loss]]/Agridata[[#This Row],[Total_Revenue]])*100</f>
        <v>76.187022552068896</v>
      </c>
      <c r="X1003">
        <f>(1-Agridata[[#This Row],[Transport_Cost_NGN]]/(Agridata[[#This Row],[Input_Cost_NGN]]+Agridata[[#This Row],[Final_Profit_NGN]]))*100</f>
        <v>98.772769628557512</v>
      </c>
      <c r="Y1003" s="13">
        <f>Agridata[[#This Row],[Final_Profit_NGN]]*Agridata[[#This Row],[Storage_Loss_%]]</f>
        <v>20076928.050000001</v>
      </c>
      <c r="Z1003" s="13">
        <f>Agridata[[#This Row],[Final_Profit_NGN]] * (1-Agridata[[#This Row],[Storage_Loss_%]]/100)</f>
        <v>667985.71950000001</v>
      </c>
      <c r="AA1003" s="13">
        <f>Agridata[[#This Row],[Final_Profit_NGN]]+Agridata[[#This Row],[Input_Cost_NGN]]</f>
        <v>876771</v>
      </c>
    </row>
    <row r="1004" spans="1:27" x14ac:dyDescent="0.35">
      <c r="A1004" t="s">
        <v>752</v>
      </c>
      <c r="B1004" t="s">
        <v>1470</v>
      </c>
      <c r="C1004" t="s">
        <v>1476</v>
      </c>
      <c r="D1004">
        <v>2021</v>
      </c>
      <c r="E1004" t="s">
        <v>1501</v>
      </c>
      <c r="F1004" t="s">
        <v>1510</v>
      </c>
      <c r="G1004">
        <v>2.13</v>
      </c>
      <c r="H1004">
        <v>35543</v>
      </c>
      <c r="I1004">
        <v>25335</v>
      </c>
      <c r="J1004">
        <v>7.4</v>
      </c>
      <c r="K1004" t="s">
        <v>1511</v>
      </c>
      <c r="L1004">
        <v>0.82</v>
      </c>
      <c r="M1004" t="s">
        <v>1518</v>
      </c>
      <c r="N1004" s="13">
        <v>1317</v>
      </c>
      <c r="O1004">
        <v>5</v>
      </c>
      <c r="P1004" s="11">
        <f>Agridata[[#This Row],[Storage_Loss_%]]/100</f>
        <v>0.28720000000000001</v>
      </c>
      <c r="Q1004" s="7">
        <v>28.72</v>
      </c>
      <c r="R1004" s="13">
        <v>81820</v>
      </c>
      <c r="S1004">
        <v>304</v>
      </c>
      <c r="T1004" t="s">
        <v>1521</v>
      </c>
      <c r="U1004" t="s">
        <v>1522</v>
      </c>
      <c r="V1004" s="13">
        <v>7541685</v>
      </c>
      <c r="W1004" s="7">
        <f>(Agridata[[#This Row],[Profit_After_Storage_Loss]]/Agridata[[#This Row],[Total_Revenue]])*100</f>
        <v>70.514980550284946</v>
      </c>
      <c r="X1004">
        <f>(1-Agridata[[#This Row],[Transport_Cost_NGN]]/(Agridata[[#This Row],[Input_Cost_NGN]]+Agridata[[#This Row],[Final_Profit_NGN]]))*100</f>
        <v>99.982724481718051</v>
      </c>
      <c r="Y1004" s="13">
        <f>Agridata[[#This Row],[Final_Profit_NGN]]*Agridata[[#This Row],[Storage_Loss_%]]</f>
        <v>216597193.19999999</v>
      </c>
      <c r="Z1004" s="13">
        <f>Agridata[[#This Row],[Final_Profit_NGN]] * (1-Agridata[[#This Row],[Storage_Loss_%]]/100)</f>
        <v>5375713.068</v>
      </c>
      <c r="AA1004" s="13">
        <f>Agridata[[#This Row],[Final_Profit_NGN]]+Agridata[[#This Row],[Input_Cost_NGN]]</f>
        <v>7623505</v>
      </c>
    </row>
    <row r="1005" spans="1:27" x14ac:dyDescent="0.35">
      <c r="A1005" t="s">
        <v>753</v>
      </c>
      <c r="B1005" t="s">
        <v>1469</v>
      </c>
      <c r="C1005" t="s">
        <v>1474</v>
      </c>
      <c r="D1005">
        <v>2021</v>
      </c>
      <c r="E1005" t="s">
        <v>1501</v>
      </c>
      <c r="F1005" t="s">
        <v>1505</v>
      </c>
      <c r="G1005">
        <v>2.44</v>
      </c>
      <c r="H1005">
        <v>16870</v>
      </c>
      <c r="I1005">
        <v>10558</v>
      </c>
      <c r="J1005">
        <v>16.399999999999999</v>
      </c>
      <c r="K1005" t="s">
        <v>1512</v>
      </c>
      <c r="L1005">
        <v>0.76</v>
      </c>
      <c r="M1005" t="s">
        <v>1516</v>
      </c>
      <c r="N1005" s="13">
        <v>3291</v>
      </c>
      <c r="O1005">
        <v>30</v>
      </c>
      <c r="P1005" s="11">
        <f>Agridata[[#This Row],[Storage_Loss_%]]/100</f>
        <v>0.37409999999999999</v>
      </c>
      <c r="Q1005" s="7">
        <v>37.409999999999997</v>
      </c>
      <c r="R1005" s="13">
        <v>29992</v>
      </c>
      <c r="S1005">
        <v>80</v>
      </c>
      <c r="T1005" t="s">
        <v>1519</v>
      </c>
      <c r="U1005" t="s">
        <v>1522</v>
      </c>
      <c r="V1005" s="13">
        <v>802911</v>
      </c>
      <c r="W1005" s="7">
        <f>(Agridata[[#This Row],[Profit_After_Storage_Loss]]/Agridata[[#This Row],[Total_Revenue]])*100</f>
        <v>60.336197000130866</v>
      </c>
      <c r="X1005">
        <f>(1-Agridata[[#This Row],[Transport_Cost_NGN]]/(Agridata[[#This Row],[Input_Cost_NGN]]+Agridata[[#This Row],[Final_Profit_NGN]]))*100</f>
        <v>99.604875957944685</v>
      </c>
      <c r="Y1005" s="13">
        <f>Agridata[[#This Row],[Final_Profit_NGN]]*Agridata[[#This Row],[Storage_Loss_%]]</f>
        <v>30036900.509999998</v>
      </c>
      <c r="Z1005" s="13">
        <f>Agridata[[#This Row],[Final_Profit_NGN]] * (1-Agridata[[#This Row],[Storage_Loss_%]]/100)</f>
        <v>502541.99489999999</v>
      </c>
      <c r="AA1005" s="13">
        <f>Agridata[[#This Row],[Final_Profit_NGN]]+Agridata[[#This Row],[Input_Cost_NGN]]</f>
        <v>832903</v>
      </c>
    </row>
    <row r="1006" spans="1:27" x14ac:dyDescent="0.35">
      <c r="A1006" t="s">
        <v>270</v>
      </c>
      <c r="B1006" t="s">
        <v>1471</v>
      </c>
      <c r="C1006" t="s">
        <v>1483</v>
      </c>
      <c r="D1006">
        <v>2022</v>
      </c>
      <c r="E1006" t="s">
        <v>1501</v>
      </c>
      <c r="F1006" t="s">
        <v>1504</v>
      </c>
      <c r="G1006">
        <v>0.85</v>
      </c>
      <c r="H1006">
        <v>6049</v>
      </c>
      <c r="I1006">
        <v>4787</v>
      </c>
      <c r="J1006">
        <v>18.899999999999999</v>
      </c>
      <c r="K1006" t="s">
        <v>1513</v>
      </c>
      <c r="L1006">
        <v>0.47</v>
      </c>
      <c r="M1006" t="s">
        <v>1518</v>
      </c>
      <c r="N1006" s="13">
        <v>750</v>
      </c>
      <c r="O1006">
        <v>4</v>
      </c>
      <c r="P1006" s="11">
        <f>Agridata[[#This Row],[Storage_Loss_%]]/100</f>
        <v>0.20860000000000001</v>
      </c>
      <c r="Q1006" s="7">
        <v>20.86</v>
      </c>
      <c r="R1006" s="13">
        <v>14706</v>
      </c>
      <c r="S1006">
        <v>289</v>
      </c>
      <c r="T1006" t="s">
        <v>1520</v>
      </c>
      <c r="U1006" t="s">
        <v>1523</v>
      </c>
      <c r="V1006" s="13">
        <v>1354153</v>
      </c>
      <c r="W1006" s="7">
        <f>(Agridata[[#This Row],[Profit_After_Storage_Loss]]/Agridata[[#This Row],[Total_Revenue]])*100</f>
        <v>78.289778874230294</v>
      </c>
      <c r="X1006">
        <f>(1-Agridata[[#This Row],[Transport_Cost_NGN]]/(Agridata[[#This Row],[Input_Cost_NGN]]+Agridata[[#This Row],[Final_Profit_NGN]]))*100</f>
        <v>99.945209842649973</v>
      </c>
      <c r="Y1006" s="13">
        <f>Agridata[[#This Row],[Final_Profit_NGN]]*Agridata[[#This Row],[Storage_Loss_%]]</f>
        <v>28247631.579999998</v>
      </c>
      <c r="Z1006" s="13">
        <f>Agridata[[#This Row],[Final_Profit_NGN]] * (1-Agridata[[#This Row],[Storage_Loss_%]]/100)</f>
        <v>1071676.6842</v>
      </c>
      <c r="AA1006" s="13">
        <f>Agridata[[#This Row],[Final_Profit_NGN]]+Agridata[[#This Row],[Input_Cost_NGN]]</f>
        <v>1368859</v>
      </c>
    </row>
    <row r="1007" spans="1:27" x14ac:dyDescent="0.35">
      <c r="A1007" t="s">
        <v>754</v>
      </c>
      <c r="B1007" t="s">
        <v>1472</v>
      </c>
      <c r="C1007" t="s">
        <v>1488</v>
      </c>
      <c r="D1007">
        <v>2024</v>
      </c>
      <c r="E1007" t="s">
        <v>1502</v>
      </c>
      <c r="F1007" t="s">
        <v>1506</v>
      </c>
      <c r="G1007">
        <v>2.5499999999999998</v>
      </c>
      <c r="H1007">
        <v>7641</v>
      </c>
      <c r="I1007">
        <v>3056</v>
      </c>
      <c r="J1007">
        <v>17.5</v>
      </c>
      <c r="K1007" t="s">
        <v>1512</v>
      </c>
      <c r="L1007">
        <v>1.64</v>
      </c>
      <c r="M1007" t="s">
        <v>1518</v>
      </c>
      <c r="N1007" s="13">
        <v>4372</v>
      </c>
      <c r="O1007">
        <v>60</v>
      </c>
      <c r="P1007" s="11">
        <f>Agridata[[#This Row],[Storage_Loss_%]]/100</f>
        <v>0.6</v>
      </c>
      <c r="Q1007" s="7">
        <v>60</v>
      </c>
      <c r="R1007" s="13">
        <v>64005</v>
      </c>
      <c r="S1007">
        <v>337</v>
      </c>
      <c r="T1007" t="s">
        <v>1520</v>
      </c>
      <c r="U1007" t="s">
        <v>1522</v>
      </c>
      <c r="V1007" s="13">
        <v>951197</v>
      </c>
      <c r="W1007" s="7">
        <f>(Agridata[[#This Row],[Profit_After_Storage_Loss]]/Agridata[[#This Row],[Total_Revenue]])*100</f>
        <v>37.478137355915379</v>
      </c>
      <c r="X1007">
        <f>(1-Agridata[[#This Row],[Transport_Cost_NGN]]/(Agridata[[#This Row],[Input_Cost_NGN]]+Agridata[[#This Row],[Final_Profit_NGN]]))*100</f>
        <v>99.569346790096944</v>
      </c>
      <c r="Y1007" s="13">
        <f>Agridata[[#This Row],[Final_Profit_NGN]]*Agridata[[#This Row],[Storage_Loss_%]]</f>
        <v>57071820</v>
      </c>
      <c r="Z1007" s="13">
        <f>Agridata[[#This Row],[Final_Profit_NGN]] * (1-Agridata[[#This Row],[Storage_Loss_%]]/100)</f>
        <v>380478.80000000005</v>
      </c>
      <c r="AA1007" s="13">
        <f>Agridata[[#This Row],[Final_Profit_NGN]]+Agridata[[#This Row],[Input_Cost_NGN]]</f>
        <v>1015202</v>
      </c>
    </row>
    <row r="1008" spans="1:27" x14ac:dyDescent="0.35">
      <c r="A1008" t="s">
        <v>755</v>
      </c>
      <c r="B1008" t="s">
        <v>1471</v>
      </c>
      <c r="C1008" t="s">
        <v>1492</v>
      </c>
      <c r="D1008">
        <v>2025</v>
      </c>
      <c r="E1008" t="s">
        <v>1502</v>
      </c>
      <c r="F1008" t="s">
        <v>1504</v>
      </c>
      <c r="G1008">
        <v>5.14</v>
      </c>
      <c r="H1008">
        <v>44253</v>
      </c>
      <c r="I1008">
        <v>34468</v>
      </c>
      <c r="J1008">
        <v>12.9</v>
      </c>
      <c r="K1008" t="s">
        <v>1513</v>
      </c>
      <c r="L1008">
        <v>1.65</v>
      </c>
      <c r="M1008" t="s">
        <v>1516</v>
      </c>
      <c r="N1008" s="13">
        <v>490</v>
      </c>
      <c r="O1008">
        <v>2</v>
      </c>
      <c r="P1008" s="11">
        <f>Agridata[[#This Row],[Storage_Loss_%]]/100</f>
        <v>0.22109999999999999</v>
      </c>
      <c r="Q1008" s="7">
        <v>22.11</v>
      </c>
      <c r="R1008" s="13">
        <v>73469</v>
      </c>
      <c r="S1008">
        <v>373</v>
      </c>
      <c r="T1008" t="s">
        <v>1520</v>
      </c>
      <c r="U1008" t="s">
        <v>1523</v>
      </c>
      <c r="V1008" s="13">
        <v>12654040</v>
      </c>
      <c r="W1008" s="7">
        <f>(Agridata[[#This Row],[Profit_After_Storage_Loss]]/Agridata[[#This Row],[Total_Revenue]])*100</f>
        <v>77.440383314598321</v>
      </c>
      <c r="X1008">
        <f>(1-Agridata[[#This Row],[Transport_Cost_NGN]]/(Agridata[[#This Row],[Input_Cost_NGN]]+Agridata[[#This Row],[Final_Profit_NGN]]))*100</f>
        <v>99.996150071471163</v>
      </c>
      <c r="Y1008" s="13">
        <f>Agridata[[#This Row],[Final_Profit_NGN]]*Agridata[[#This Row],[Storage_Loss_%]]</f>
        <v>279780824.39999998</v>
      </c>
      <c r="Z1008" s="13">
        <f>Agridata[[#This Row],[Final_Profit_NGN]] * (1-Agridata[[#This Row],[Storage_Loss_%]]/100)</f>
        <v>9856231.756000001</v>
      </c>
      <c r="AA1008" s="13">
        <f>Agridata[[#This Row],[Final_Profit_NGN]]+Agridata[[#This Row],[Input_Cost_NGN]]</f>
        <v>12727509</v>
      </c>
    </row>
    <row r="1009" spans="1:27" x14ac:dyDescent="0.35">
      <c r="A1009" t="s">
        <v>756</v>
      </c>
      <c r="B1009" t="s">
        <v>1472</v>
      </c>
      <c r="C1009" t="s">
        <v>1478</v>
      </c>
      <c r="D1009">
        <v>2021</v>
      </c>
      <c r="E1009" t="s">
        <v>1502</v>
      </c>
      <c r="F1009" t="s">
        <v>1505</v>
      </c>
      <c r="G1009">
        <v>0.27</v>
      </c>
      <c r="H1009">
        <v>2799</v>
      </c>
      <c r="I1009">
        <v>2098</v>
      </c>
      <c r="J1009">
        <v>12.8</v>
      </c>
      <c r="K1009" t="s">
        <v>1512</v>
      </c>
      <c r="L1009">
        <v>1.42</v>
      </c>
      <c r="M1009" t="s">
        <v>1516</v>
      </c>
      <c r="N1009" s="13">
        <v>3513</v>
      </c>
      <c r="O1009">
        <v>14</v>
      </c>
      <c r="P1009" s="11">
        <f>Agridata[[#This Row],[Storage_Loss_%]]/100</f>
        <v>0.25009999999999999</v>
      </c>
      <c r="Q1009" s="7">
        <v>25.01</v>
      </c>
      <c r="R1009" s="13">
        <v>2023</v>
      </c>
      <c r="S1009">
        <v>79</v>
      </c>
      <c r="T1009" t="s">
        <v>1520</v>
      </c>
      <c r="U1009" t="s">
        <v>1522</v>
      </c>
      <c r="V1009" s="13">
        <v>158549</v>
      </c>
      <c r="W1009" s="7">
        <f>(Agridata[[#This Row],[Profit_After_Storage_Loss]]/Agridata[[#This Row],[Total_Revenue]])*100</f>
        <v>74.045222766111166</v>
      </c>
      <c r="X1009">
        <f>(1-Agridata[[#This Row],[Transport_Cost_NGN]]/(Agridata[[#This Row],[Input_Cost_NGN]]+Agridata[[#This Row],[Final_Profit_NGN]]))*100</f>
        <v>97.812196397877599</v>
      </c>
      <c r="Y1009" s="13">
        <f>Agridata[[#This Row],[Final_Profit_NGN]]*Agridata[[#This Row],[Storage_Loss_%]]</f>
        <v>3965310.49</v>
      </c>
      <c r="Z1009" s="13">
        <f>Agridata[[#This Row],[Final_Profit_NGN]] * (1-Agridata[[#This Row],[Storage_Loss_%]]/100)</f>
        <v>118895.89510000001</v>
      </c>
      <c r="AA1009" s="13">
        <f>Agridata[[#This Row],[Final_Profit_NGN]]+Agridata[[#This Row],[Input_Cost_NGN]]</f>
        <v>160572</v>
      </c>
    </row>
    <row r="1010" spans="1:27" x14ac:dyDescent="0.35">
      <c r="A1010" t="s">
        <v>711</v>
      </c>
      <c r="B1010" t="s">
        <v>1470</v>
      </c>
      <c r="C1010" t="s">
        <v>1499</v>
      </c>
      <c r="D1010">
        <v>2025</v>
      </c>
      <c r="E1010" t="s">
        <v>1501</v>
      </c>
      <c r="F1010" t="s">
        <v>1507</v>
      </c>
      <c r="G1010">
        <v>0.68</v>
      </c>
      <c r="H1010">
        <v>1976</v>
      </c>
      <c r="I1010">
        <v>790</v>
      </c>
      <c r="J1010">
        <v>10.5</v>
      </c>
      <c r="K1010" t="s">
        <v>1511</v>
      </c>
      <c r="L1010">
        <v>1.38</v>
      </c>
      <c r="M1010" t="s">
        <v>1517</v>
      </c>
      <c r="N1010" s="13">
        <v>1560</v>
      </c>
      <c r="O1010">
        <v>60</v>
      </c>
      <c r="P1010" s="11">
        <f>Agridata[[#This Row],[Storage_Loss_%]]/100</f>
        <v>0.6</v>
      </c>
      <c r="Q1010" s="7">
        <v>60</v>
      </c>
      <c r="R1010" s="13">
        <v>12176</v>
      </c>
      <c r="S1010">
        <v>267</v>
      </c>
      <c r="T1010" t="s">
        <v>1519</v>
      </c>
      <c r="U1010" t="s">
        <v>1522</v>
      </c>
      <c r="V1010" s="13">
        <v>195085</v>
      </c>
      <c r="W1010" s="7">
        <f>(Agridata[[#This Row],[Profit_After_Storage_Loss]]/Agridata[[#This Row],[Total_Revenue]])*100</f>
        <v>37.65011265988295</v>
      </c>
      <c r="X1010">
        <f>(1-Agridata[[#This Row],[Transport_Cost_NGN]]/(Agridata[[#This Row],[Input_Cost_NGN]]+Agridata[[#This Row],[Final_Profit_NGN]]))*100</f>
        <v>99.247325835540707</v>
      </c>
      <c r="Y1010" s="13">
        <f>Agridata[[#This Row],[Final_Profit_NGN]]*Agridata[[#This Row],[Storage_Loss_%]]</f>
        <v>11705100</v>
      </c>
      <c r="Z1010" s="13">
        <f>Agridata[[#This Row],[Final_Profit_NGN]] * (1-Agridata[[#This Row],[Storage_Loss_%]]/100)</f>
        <v>78034</v>
      </c>
      <c r="AA1010" s="13">
        <f>Agridata[[#This Row],[Final_Profit_NGN]]+Agridata[[#This Row],[Input_Cost_NGN]]</f>
        <v>207261</v>
      </c>
    </row>
    <row r="1011" spans="1:27" x14ac:dyDescent="0.35">
      <c r="A1011" t="s">
        <v>104</v>
      </c>
      <c r="B1011" t="s">
        <v>1473</v>
      </c>
      <c r="C1011" t="s">
        <v>1496</v>
      </c>
      <c r="D1011">
        <v>2025</v>
      </c>
      <c r="E1011" t="s">
        <v>1501</v>
      </c>
      <c r="F1011" t="s">
        <v>1503</v>
      </c>
      <c r="G1011">
        <v>2.06</v>
      </c>
      <c r="H1011">
        <v>12729</v>
      </c>
      <c r="I1011">
        <v>10677</v>
      </c>
      <c r="J1011">
        <v>9</v>
      </c>
      <c r="K1011" t="s">
        <v>1513</v>
      </c>
      <c r="L1011">
        <v>0.85</v>
      </c>
      <c r="M1011" t="s">
        <v>1518</v>
      </c>
      <c r="N1011" s="13">
        <v>373</v>
      </c>
      <c r="O1011">
        <v>7</v>
      </c>
      <c r="P1011" s="11">
        <f>Agridata[[#This Row],[Storage_Loss_%]]/100</f>
        <v>0.16120000000000001</v>
      </c>
      <c r="Q1011" s="7">
        <v>16.12</v>
      </c>
      <c r="R1011" s="13">
        <v>20746</v>
      </c>
      <c r="S1011">
        <v>323</v>
      </c>
      <c r="T1011" t="s">
        <v>1520</v>
      </c>
      <c r="U1011" t="s">
        <v>1523</v>
      </c>
      <c r="V1011" s="13">
        <v>3393066</v>
      </c>
      <c r="W1011" s="7">
        <f>(Agridata[[#This Row],[Profit_After_Storage_Loss]]/Agridata[[#This Row],[Total_Revenue]])*100</f>
        <v>83.370254741620215</v>
      </c>
      <c r="X1011">
        <f>(1-Agridata[[#This Row],[Transport_Cost_NGN]]/(Agridata[[#This Row],[Input_Cost_NGN]]+Agridata[[#This Row],[Final_Profit_NGN]]))*100</f>
        <v>99.989073797854132</v>
      </c>
      <c r="Y1011" s="13">
        <f>Agridata[[#This Row],[Final_Profit_NGN]]*Agridata[[#This Row],[Storage_Loss_%]]</f>
        <v>54696223.920000002</v>
      </c>
      <c r="Z1011" s="13">
        <f>Agridata[[#This Row],[Final_Profit_NGN]] * (1-Agridata[[#This Row],[Storage_Loss_%]]/100)</f>
        <v>2846103.7607999998</v>
      </c>
      <c r="AA1011" s="13">
        <f>Agridata[[#This Row],[Final_Profit_NGN]]+Agridata[[#This Row],[Input_Cost_NGN]]</f>
        <v>3413812</v>
      </c>
    </row>
    <row r="1012" spans="1:27" x14ac:dyDescent="0.35">
      <c r="A1012" t="s">
        <v>627</v>
      </c>
      <c r="B1012" t="s">
        <v>1469</v>
      </c>
      <c r="C1012" t="s">
        <v>1474</v>
      </c>
      <c r="D1012">
        <v>2024</v>
      </c>
      <c r="E1012" t="s">
        <v>1502</v>
      </c>
      <c r="F1012" t="s">
        <v>1506</v>
      </c>
      <c r="G1012">
        <v>0.46</v>
      </c>
      <c r="H1012">
        <v>1493</v>
      </c>
      <c r="I1012">
        <v>970</v>
      </c>
      <c r="J1012">
        <v>26.4</v>
      </c>
      <c r="K1012" t="s">
        <v>1512</v>
      </c>
      <c r="L1012">
        <v>1.69</v>
      </c>
      <c r="M1012" t="s">
        <v>1516</v>
      </c>
      <c r="N1012" s="13">
        <v>4508</v>
      </c>
      <c r="O1012">
        <v>30</v>
      </c>
      <c r="P1012" s="11">
        <f>Agridata[[#This Row],[Storage_Loss_%]]/100</f>
        <v>0.35020000000000001</v>
      </c>
      <c r="Q1012" s="7">
        <v>35.020000000000003</v>
      </c>
      <c r="R1012" s="13">
        <v>12109</v>
      </c>
      <c r="S1012">
        <v>384</v>
      </c>
      <c r="T1012" t="s">
        <v>1520</v>
      </c>
      <c r="U1012" t="s">
        <v>1522</v>
      </c>
      <c r="V1012" s="13">
        <v>352139</v>
      </c>
      <c r="W1012" s="7">
        <f>(Agridata[[#This Row],[Profit_After_Storage_Loss]]/Agridata[[#This Row],[Total_Revenue]])*100</f>
        <v>62.819815675034583</v>
      </c>
      <c r="X1012">
        <f>(1-Agridata[[#This Row],[Transport_Cost_NGN]]/(Agridata[[#This Row],[Input_Cost_NGN]]+Agridata[[#This Row],[Final_Profit_NGN]]))*100</f>
        <v>98.762381674024297</v>
      </c>
      <c r="Y1012" s="13">
        <f>Agridata[[#This Row],[Final_Profit_NGN]]*Agridata[[#This Row],[Storage_Loss_%]]</f>
        <v>12331907.780000001</v>
      </c>
      <c r="Z1012" s="13">
        <f>Agridata[[#This Row],[Final_Profit_NGN]] * (1-Agridata[[#This Row],[Storage_Loss_%]]/100)</f>
        <v>228819.92219999997</v>
      </c>
      <c r="AA1012" s="13">
        <f>Agridata[[#This Row],[Final_Profit_NGN]]+Agridata[[#This Row],[Input_Cost_NGN]]</f>
        <v>364248</v>
      </c>
    </row>
    <row r="1013" spans="1:27" x14ac:dyDescent="0.35">
      <c r="A1013" t="s">
        <v>366</v>
      </c>
      <c r="B1013" t="s">
        <v>1470</v>
      </c>
      <c r="C1013" t="s">
        <v>1485</v>
      </c>
      <c r="D1013">
        <v>2023</v>
      </c>
      <c r="E1013" t="s">
        <v>1501</v>
      </c>
      <c r="F1013" t="s">
        <v>1509</v>
      </c>
      <c r="G1013">
        <v>1.51</v>
      </c>
      <c r="H1013">
        <v>21885</v>
      </c>
      <c r="I1013">
        <v>17884</v>
      </c>
      <c r="J1013">
        <v>47</v>
      </c>
      <c r="K1013" t="s">
        <v>1515</v>
      </c>
      <c r="L1013">
        <v>1.49</v>
      </c>
      <c r="M1013" t="s">
        <v>1517</v>
      </c>
      <c r="N1013" s="13">
        <v>8937</v>
      </c>
      <c r="O1013">
        <v>1</v>
      </c>
      <c r="P1013" s="11">
        <f>Agridata[[#This Row],[Storage_Loss_%]]/100</f>
        <v>0.18280000000000002</v>
      </c>
      <c r="Q1013" s="7">
        <v>18.28</v>
      </c>
      <c r="R1013" s="13">
        <v>51216</v>
      </c>
      <c r="S1013">
        <v>288</v>
      </c>
      <c r="T1013" t="s">
        <v>1520</v>
      </c>
      <c r="U1013" t="s">
        <v>1522</v>
      </c>
      <c r="V1013" s="13">
        <v>5038934</v>
      </c>
      <c r="W1013" s="7">
        <f>(Agridata[[#This Row],[Profit_After_Storage_Loss]]/Agridata[[#This Row],[Total_Revenue]])*100</f>
        <v>80.897750848206826</v>
      </c>
      <c r="X1013">
        <f>(1-Agridata[[#This Row],[Transport_Cost_NGN]]/(Agridata[[#This Row],[Input_Cost_NGN]]+Agridata[[#This Row],[Final_Profit_NGN]]))*100</f>
        <v>99.824425606318087</v>
      </c>
      <c r="Y1013" s="13">
        <f>Agridata[[#This Row],[Final_Profit_NGN]]*Agridata[[#This Row],[Storage_Loss_%]]</f>
        <v>92111713.520000011</v>
      </c>
      <c r="Z1013" s="13">
        <f>Agridata[[#This Row],[Final_Profit_NGN]] * (1-Agridata[[#This Row],[Storage_Loss_%]]/100)</f>
        <v>4117816.8647999996</v>
      </c>
      <c r="AA1013" s="13">
        <f>Agridata[[#This Row],[Final_Profit_NGN]]+Agridata[[#This Row],[Input_Cost_NGN]]</f>
        <v>5090150</v>
      </c>
    </row>
    <row r="1014" spans="1:27" x14ac:dyDescent="0.35">
      <c r="A1014" t="s">
        <v>137</v>
      </c>
      <c r="B1014" t="s">
        <v>1472</v>
      </c>
      <c r="C1014" t="s">
        <v>1479</v>
      </c>
      <c r="D1014">
        <v>2024</v>
      </c>
      <c r="E1014" t="s">
        <v>1501</v>
      </c>
      <c r="F1014" t="s">
        <v>1504</v>
      </c>
      <c r="G1014">
        <v>5.16</v>
      </c>
      <c r="H1014">
        <v>46634</v>
      </c>
      <c r="I1014">
        <v>37269</v>
      </c>
      <c r="J1014">
        <v>10.9</v>
      </c>
      <c r="K1014" t="s">
        <v>1511</v>
      </c>
      <c r="L1014">
        <v>1</v>
      </c>
      <c r="M1014" t="s">
        <v>1518</v>
      </c>
      <c r="N1014" s="13">
        <v>1507</v>
      </c>
      <c r="O1014">
        <v>2</v>
      </c>
      <c r="P1014" s="11">
        <f>Agridata[[#This Row],[Storage_Loss_%]]/100</f>
        <v>0.20079999999999998</v>
      </c>
      <c r="Q1014" s="7">
        <v>20.079999999999998</v>
      </c>
      <c r="R1014" s="13">
        <v>104547</v>
      </c>
      <c r="S1014">
        <v>255</v>
      </c>
      <c r="T1014" t="s">
        <v>1519</v>
      </c>
      <c r="U1014" t="s">
        <v>1523</v>
      </c>
      <c r="V1014" s="13">
        <v>9302506</v>
      </c>
      <c r="W1014" s="7">
        <f>(Agridata[[#This Row],[Profit_After_Storage_Loss]]/Agridata[[#This Row],[Total_Revenue]])*100</f>
        <v>79.031794497171433</v>
      </c>
      <c r="X1014">
        <f>(1-Agridata[[#This Row],[Transport_Cost_NGN]]/(Agridata[[#This Row],[Input_Cost_NGN]]+Agridata[[#This Row],[Final_Profit_NGN]]))*100</f>
        <v>99.983980105140262</v>
      </c>
      <c r="Y1014" s="13">
        <f>Agridata[[#This Row],[Final_Profit_NGN]]*Agridata[[#This Row],[Storage_Loss_%]]</f>
        <v>186794320.47999999</v>
      </c>
      <c r="Z1014" s="13">
        <f>Agridata[[#This Row],[Final_Profit_NGN]] * (1-Agridata[[#This Row],[Storage_Loss_%]]/100)</f>
        <v>7434562.7952000005</v>
      </c>
      <c r="AA1014" s="13">
        <f>Agridata[[#This Row],[Final_Profit_NGN]]+Agridata[[#This Row],[Input_Cost_NGN]]</f>
        <v>9407053</v>
      </c>
    </row>
    <row r="1015" spans="1:27" x14ac:dyDescent="0.35">
      <c r="A1015" t="s">
        <v>757</v>
      </c>
      <c r="B1015" t="s">
        <v>1470</v>
      </c>
      <c r="C1015" t="s">
        <v>1490</v>
      </c>
      <c r="D1015">
        <v>2022</v>
      </c>
      <c r="E1015" t="s">
        <v>1502</v>
      </c>
      <c r="F1015" t="s">
        <v>1506</v>
      </c>
      <c r="G1015">
        <v>0.67</v>
      </c>
      <c r="H1015">
        <v>1941</v>
      </c>
      <c r="I1015">
        <v>1332</v>
      </c>
      <c r="J1015">
        <v>22.6</v>
      </c>
      <c r="K1015" t="s">
        <v>1511</v>
      </c>
      <c r="L1015">
        <v>0.86</v>
      </c>
      <c r="M1015" t="s">
        <v>1518</v>
      </c>
      <c r="N1015" s="13">
        <v>3897</v>
      </c>
      <c r="O1015">
        <v>30</v>
      </c>
      <c r="P1015" s="11">
        <f>Agridata[[#This Row],[Storage_Loss_%]]/100</f>
        <v>0.31329999999999997</v>
      </c>
      <c r="Q1015" s="7">
        <v>31.33</v>
      </c>
      <c r="R1015" s="13">
        <v>17680</v>
      </c>
      <c r="S1015">
        <v>389</v>
      </c>
      <c r="T1015" t="s">
        <v>1520</v>
      </c>
      <c r="U1015" t="s">
        <v>1522</v>
      </c>
      <c r="V1015" s="13">
        <v>491390</v>
      </c>
      <c r="W1015" s="7">
        <f>(Agridata[[#This Row],[Profit_After_Storage_Loss]]/Agridata[[#This Row],[Total_Revenue]])*100</f>
        <v>66.285091048382355</v>
      </c>
      <c r="X1015">
        <f>(1-Agridata[[#This Row],[Transport_Cost_NGN]]/(Agridata[[#This Row],[Input_Cost_NGN]]+Agridata[[#This Row],[Final_Profit_NGN]]))*100</f>
        <v>99.234486416406384</v>
      </c>
      <c r="Y1015" s="13">
        <f>Agridata[[#This Row],[Final_Profit_NGN]]*Agridata[[#This Row],[Storage_Loss_%]]</f>
        <v>15395248.699999999</v>
      </c>
      <c r="Z1015" s="13">
        <f>Agridata[[#This Row],[Final_Profit_NGN]] * (1-Agridata[[#This Row],[Storage_Loss_%]]/100)</f>
        <v>337437.51300000004</v>
      </c>
      <c r="AA1015" s="13">
        <f>Agridata[[#This Row],[Final_Profit_NGN]]+Agridata[[#This Row],[Input_Cost_NGN]]</f>
        <v>509070</v>
      </c>
    </row>
    <row r="1016" spans="1:27" x14ac:dyDescent="0.35">
      <c r="A1016" t="s">
        <v>95</v>
      </c>
      <c r="B1016" t="s">
        <v>1472</v>
      </c>
      <c r="C1016" t="s">
        <v>1478</v>
      </c>
      <c r="D1016">
        <v>2022</v>
      </c>
      <c r="E1016" t="s">
        <v>1502</v>
      </c>
      <c r="F1016" t="s">
        <v>1503</v>
      </c>
      <c r="G1016">
        <v>1.02</v>
      </c>
      <c r="H1016">
        <v>4824</v>
      </c>
      <c r="I1016">
        <v>2824</v>
      </c>
      <c r="J1016">
        <v>2.5</v>
      </c>
      <c r="K1016" t="s">
        <v>1512</v>
      </c>
      <c r="L1016">
        <v>1.01</v>
      </c>
      <c r="M1016" t="s">
        <v>1516</v>
      </c>
      <c r="N1016" s="13">
        <v>600</v>
      </c>
      <c r="O1016">
        <v>30</v>
      </c>
      <c r="P1016" s="11">
        <f>Agridata[[#This Row],[Storage_Loss_%]]/100</f>
        <v>0.41439999999999999</v>
      </c>
      <c r="Q1016" s="7">
        <v>41.44</v>
      </c>
      <c r="R1016" s="13">
        <v>9073</v>
      </c>
      <c r="S1016">
        <v>287</v>
      </c>
      <c r="T1016" t="s">
        <v>1520</v>
      </c>
      <c r="U1016" t="s">
        <v>1523</v>
      </c>
      <c r="V1016" s="13">
        <v>792711</v>
      </c>
      <c r="W1016" s="7">
        <f>(Agridata[[#This Row],[Profit_After_Storage_Loss]]/Agridata[[#This Row],[Total_Revenue]])*100</f>
        <v>57.89733414485697</v>
      </c>
      <c r="X1016">
        <f>(1-Agridata[[#This Row],[Transport_Cost_NGN]]/(Agridata[[#This Row],[Input_Cost_NGN]]+Agridata[[#This Row],[Final_Profit_NGN]]))*100</f>
        <v>99.925166877862367</v>
      </c>
      <c r="Y1016" s="13">
        <f>Agridata[[#This Row],[Final_Profit_NGN]]*Agridata[[#This Row],[Storage_Loss_%]]</f>
        <v>32849943.84</v>
      </c>
      <c r="Z1016" s="13">
        <f>Agridata[[#This Row],[Final_Profit_NGN]] * (1-Agridata[[#This Row],[Storage_Loss_%]]/100)</f>
        <v>464211.56160000002</v>
      </c>
      <c r="AA1016" s="13">
        <f>Agridata[[#This Row],[Final_Profit_NGN]]+Agridata[[#This Row],[Input_Cost_NGN]]</f>
        <v>801784</v>
      </c>
    </row>
    <row r="1017" spans="1:27" x14ac:dyDescent="0.35">
      <c r="A1017" t="s">
        <v>567</v>
      </c>
      <c r="B1017" t="s">
        <v>1470</v>
      </c>
      <c r="C1017" t="s">
        <v>1499</v>
      </c>
      <c r="D1017">
        <v>2022</v>
      </c>
      <c r="E1017" t="s">
        <v>1501</v>
      </c>
      <c r="F1017" t="s">
        <v>1506</v>
      </c>
      <c r="G1017">
        <v>0.84</v>
      </c>
      <c r="H1017">
        <v>2454</v>
      </c>
      <c r="I1017">
        <v>2188</v>
      </c>
      <c r="J1017">
        <v>9.6</v>
      </c>
      <c r="K1017" t="s">
        <v>1511</v>
      </c>
      <c r="L1017">
        <v>1.83</v>
      </c>
      <c r="M1017" t="s">
        <v>1517</v>
      </c>
      <c r="N1017" s="13">
        <v>1425</v>
      </c>
      <c r="O1017">
        <v>3</v>
      </c>
      <c r="P1017" s="11">
        <f>Agridata[[#This Row],[Storage_Loss_%]]/100</f>
        <v>0.1081</v>
      </c>
      <c r="Q1017" s="7">
        <v>10.81</v>
      </c>
      <c r="R1017" s="13">
        <v>18458</v>
      </c>
      <c r="S1017">
        <v>292</v>
      </c>
      <c r="T1017" t="s">
        <v>1520</v>
      </c>
      <c r="U1017" t="s">
        <v>1522</v>
      </c>
      <c r="V1017" s="13">
        <v>612625</v>
      </c>
      <c r="W1017" s="7">
        <f>(Agridata[[#This Row],[Profit_After_Storage_Loss]]/Agridata[[#This Row],[Total_Revenue]])*100</f>
        <v>86.581358949615193</v>
      </c>
      <c r="X1017">
        <f>(1-Agridata[[#This Row],[Transport_Cost_NGN]]/(Agridata[[#This Row],[Input_Cost_NGN]]+Agridata[[#This Row],[Final_Profit_NGN]]))*100</f>
        <v>99.774197688735072</v>
      </c>
      <c r="Y1017" s="13">
        <f>Agridata[[#This Row],[Final_Profit_NGN]]*Agridata[[#This Row],[Storage_Loss_%]]</f>
        <v>6622476.25</v>
      </c>
      <c r="Z1017" s="13">
        <f>Agridata[[#This Row],[Final_Profit_NGN]] * (1-Agridata[[#This Row],[Storage_Loss_%]]/100)</f>
        <v>546400.23750000005</v>
      </c>
      <c r="AA1017" s="13">
        <f>Agridata[[#This Row],[Final_Profit_NGN]]+Agridata[[#This Row],[Input_Cost_NGN]]</f>
        <v>631083</v>
      </c>
    </row>
    <row r="1018" spans="1:27" x14ac:dyDescent="0.35">
      <c r="A1018" t="s">
        <v>758</v>
      </c>
      <c r="B1018" t="s">
        <v>1470</v>
      </c>
      <c r="C1018" t="s">
        <v>1490</v>
      </c>
      <c r="D1018">
        <v>2025</v>
      </c>
      <c r="E1018" t="s">
        <v>1501</v>
      </c>
      <c r="F1018" t="s">
        <v>1509</v>
      </c>
      <c r="G1018">
        <v>3.42</v>
      </c>
      <c r="H1018">
        <v>62219</v>
      </c>
      <c r="I1018">
        <v>51766</v>
      </c>
      <c r="J1018">
        <v>9.6</v>
      </c>
      <c r="K1018" t="s">
        <v>1511</v>
      </c>
      <c r="L1018">
        <v>1.34</v>
      </c>
      <c r="M1018" t="s">
        <v>1517</v>
      </c>
      <c r="N1018" s="13">
        <v>1357</v>
      </c>
      <c r="O1018">
        <v>3</v>
      </c>
      <c r="P1018" s="11">
        <f>Agridata[[#This Row],[Storage_Loss_%]]/100</f>
        <v>0.16800000000000001</v>
      </c>
      <c r="Q1018" s="7">
        <v>16.8</v>
      </c>
      <c r="R1018" s="13">
        <v>86939</v>
      </c>
      <c r="S1018">
        <v>300</v>
      </c>
      <c r="T1018" t="s">
        <v>1521</v>
      </c>
      <c r="U1018" t="s">
        <v>1523</v>
      </c>
      <c r="V1018" s="13">
        <v>15286206</v>
      </c>
      <c r="W1018" s="7">
        <f>(Agridata[[#This Row],[Profit_After_Storage_Loss]]/Agridata[[#This Row],[Total_Revenue]])*100</f>
        <v>82.72948308234912</v>
      </c>
      <c r="X1018">
        <f>(1-Agridata[[#This Row],[Transport_Cost_NGN]]/(Agridata[[#This Row],[Input_Cost_NGN]]+Agridata[[#This Row],[Final_Profit_NGN]]))*100</f>
        <v>99.991172918748887</v>
      </c>
      <c r="Y1018" s="13">
        <f>Agridata[[#This Row],[Final_Profit_NGN]]*Agridata[[#This Row],[Storage_Loss_%]]</f>
        <v>256808260.80000001</v>
      </c>
      <c r="Z1018" s="13">
        <f>Agridata[[#This Row],[Final_Profit_NGN]] * (1-Agridata[[#This Row],[Storage_Loss_%]]/100)</f>
        <v>12718123.391999999</v>
      </c>
      <c r="AA1018" s="13">
        <f>Agridata[[#This Row],[Final_Profit_NGN]]+Agridata[[#This Row],[Input_Cost_NGN]]</f>
        <v>15373145</v>
      </c>
    </row>
    <row r="1019" spans="1:27" x14ac:dyDescent="0.35">
      <c r="A1019" t="s">
        <v>759</v>
      </c>
      <c r="B1019" t="s">
        <v>1470</v>
      </c>
      <c r="C1019" t="s">
        <v>1491</v>
      </c>
      <c r="D1019">
        <v>2022</v>
      </c>
      <c r="E1019" t="s">
        <v>1501</v>
      </c>
      <c r="F1019" t="s">
        <v>1503</v>
      </c>
      <c r="G1019">
        <v>2.2999999999999998</v>
      </c>
      <c r="H1019">
        <v>14655</v>
      </c>
      <c r="I1019">
        <v>9352</v>
      </c>
      <c r="J1019">
        <v>12</v>
      </c>
      <c r="K1019" t="s">
        <v>1512</v>
      </c>
      <c r="L1019">
        <v>1.23</v>
      </c>
      <c r="M1019" t="s">
        <v>1516</v>
      </c>
      <c r="N1019" s="13">
        <v>2960</v>
      </c>
      <c r="O1019">
        <v>30</v>
      </c>
      <c r="P1019" s="11">
        <f>Agridata[[#This Row],[Storage_Loss_%]]/100</f>
        <v>0.36180000000000001</v>
      </c>
      <c r="Q1019" s="7">
        <v>36.18</v>
      </c>
      <c r="R1019" s="13">
        <v>38622</v>
      </c>
      <c r="S1019">
        <v>249</v>
      </c>
      <c r="T1019" t="s">
        <v>1520</v>
      </c>
      <c r="U1019" t="s">
        <v>1522</v>
      </c>
      <c r="V1019" s="13">
        <v>2263780</v>
      </c>
      <c r="W1019" s="7">
        <f>(Agridata[[#This Row],[Profit_After_Storage_Loss]]/Agridata[[#This Row],[Total_Revenue]])*100</f>
        <v>62.749441496315583</v>
      </c>
      <c r="X1019">
        <f>(1-Agridata[[#This Row],[Transport_Cost_NGN]]/(Agridata[[#This Row],[Input_Cost_NGN]]+Agridata[[#This Row],[Final_Profit_NGN]]))*100</f>
        <v>99.871438610633589</v>
      </c>
      <c r="Y1019" s="13">
        <f>Agridata[[#This Row],[Final_Profit_NGN]]*Agridata[[#This Row],[Storage_Loss_%]]</f>
        <v>81903560.400000006</v>
      </c>
      <c r="Z1019" s="13">
        <f>Agridata[[#This Row],[Final_Profit_NGN]] * (1-Agridata[[#This Row],[Storage_Loss_%]]/100)</f>
        <v>1444744.3959999999</v>
      </c>
      <c r="AA1019" s="13">
        <f>Agridata[[#This Row],[Final_Profit_NGN]]+Agridata[[#This Row],[Input_Cost_NGN]]</f>
        <v>2302402</v>
      </c>
    </row>
    <row r="1020" spans="1:27" x14ac:dyDescent="0.35">
      <c r="A1020" t="s">
        <v>251</v>
      </c>
      <c r="B1020" t="s">
        <v>1470</v>
      </c>
      <c r="C1020" t="s">
        <v>1499</v>
      </c>
      <c r="D1020">
        <v>2021</v>
      </c>
      <c r="E1020" t="s">
        <v>1502</v>
      </c>
      <c r="F1020" t="s">
        <v>1508</v>
      </c>
      <c r="G1020">
        <v>4</v>
      </c>
      <c r="H1020">
        <v>5309</v>
      </c>
      <c r="I1020">
        <v>3166</v>
      </c>
      <c r="J1020">
        <v>2.6</v>
      </c>
      <c r="K1020" t="s">
        <v>1511</v>
      </c>
      <c r="L1020">
        <v>0.17</v>
      </c>
      <c r="M1020" t="s">
        <v>1516</v>
      </c>
      <c r="N1020" s="13">
        <v>374</v>
      </c>
      <c r="O1020">
        <v>30</v>
      </c>
      <c r="P1020" s="11">
        <f>Agridata[[#This Row],[Storage_Loss_%]]/100</f>
        <v>0.40350000000000003</v>
      </c>
      <c r="Q1020" s="7">
        <v>40.35</v>
      </c>
      <c r="R1020" s="13">
        <v>48446</v>
      </c>
      <c r="S1020">
        <v>195</v>
      </c>
      <c r="T1020" t="s">
        <v>1520</v>
      </c>
      <c r="U1020" t="s">
        <v>1522</v>
      </c>
      <c r="V1020" s="13">
        <v>562377</v>
      </c>
      <c r="W1020" s="7">
        <f>(Agridata[[#This Row],[Profit_After_Storage_Loss]]/Agridata[[#This Row],[Total_Revenue]])*100</f>
        <v>54.918999530142123</v>
      </c>
      <c r="X1020">
        <f>(1-Agridata[[#This Row],[Transport_Cost_NGN]]/(Agridata[[#This Row],[Input_Cost_NGN]]+Agridata[[#This Row],[Final_Profit_NGN]]))*100</f>
        <v>99.938771133372512</v>
      </c>
      <c r="Y1020" s="13">
        <f>Agridata[[#This Row],[Final_Profit_NGN]]*Agridata[[#This Row],[Storage_Loss_%]]</f>
        <v>22691911.949999999</v>
      </c>
      <c r="Z1020" s="13">
        <f>Agridata[[#This Row],[Final_Profit_NGN]] * (1-Agridata[[#This Row],[Storage_Loss_%]]/100)</f>
        <v>335457.88050000003</v>
      </c>
      <c r="AA1020" s="13">
        <f>Agridata[[#This Row],[Final_Profit_NGN]]+Agridata[[#This Row],[Input_Cost_NGN]]</f>
        <v>610823</v>
      </c>
    </row>
    <row r="1021" spans="1:27" x14ac:dyDescent="0.35">
      <c r="A1021" t="s">
        <v>428</v>
      </c>
      <c r="B1021" t="s">
        <v>1472</v>
      </c>
      <c r="C1021" t="s">
        <v>1478</v>
      </c>
      <c r="D1021">
        <v>2021</v>
      </c>
      <c r="E1021" t="s">
        <v>1502</v>
      </c>
      <c r="F1021" t="s">
        <v>1507</v>
      </c>
      <c r="G1021">
        <v>1.1499999999999999</v>
      </c>
      <c r="H1021">
        <v>2595</v>
      </c>
      <c r="I1021">
        <v>2267</v>
      </c>
      <c r="J1021">
        <v>11.5</v>
      </c>
      <c r="K1021" t="s">
        <v>1511</v>
      </c>
      <c r="L1021">
        <v>0.48</v>
      </c>
      <c r="M1021" t="s">
        <v>1518</v>
      </c>
      <c r="N1021" s="13">
        <v>1694</v>
      </c>
      <c r="O1021">
        <v>7</v>
      </c>
      <c r="P1021" s="11">
        <f>Agridata[[#This Row],[Storage_Loss_%]]/100</f>
        <v>0.12609999999999999</v>
      </c>
      <c r="Q1021" s="7">
        <v>12.61</v>
      </c>
      <c r="R1021" s="13">
        <v>16678</v>
      </c>
      <c r="S1021">
        <v>197</v>
      </c>
      <c r="T1021" t="s">
        <v>1520</v>
      </c>
      <c r="U1021" t="s">
        <v>1522</v>
      </c>
      <c r="V1021" s="13">
        <v>423762</v>
      </c>
      <c r="W1021" s="7">
        <f>(Agridata[[#This Row],[Profit_After_Storage_Loss]]/Agridata[[#This Row],[Total_Revenue]])*100</f>
        <v>84.080830941785493</v>
      </c>
      <c r="X1021">
        <f>(1-Agridata[[#This Row],[Transport_Cost_NGN]]/(Agridata[[#This Row],[Input_Cost_NGN]]+Agridata[[#This Row],[Final_Profit_NGN]]))*100</f>
        <v>99.615384615384613</v>
      </c>
      <c r="Y1021" s="13">
        <f>Agridata[[#This Row],[Final_Profit_NGN]]*Agridata[[#This Row],[Storage_Loss_%]]</f>
        <v>5343638.8199999994</v>
      </c>
      <c r="Z1021" s="13">
        <f>Agridata[[#This Row],[Final_Profit_NGN]] * (1-Agridata[[#This Row],[Storage_Loss_%]]/100)</f>
        <v>370325.61180000001</v>
      </c>
      <c r="AA1021" s="13">
        <f>Agridata[[#This Row],[Final_Profit_NGN]]+Agridata[[#This Row],[Input_Cost_NGN]]</f>
        <v>440440</v>
      </c>
    </row>
    <row r="1022" spans="1:27" x14ac:dyDescent="0.35">
      <c r="A1022" t="s">
        <v>667</v>
      </c>
      <c r="B1022" t="s">
        <v>1470</v>
      </c>
      <c r="C1022" t="s">
        <v>1476</v>
      </c>
      <c r="D1022">
        <v>2021</v>
      </c>
      <c r="E1022" t="s">
        <v>1501</v>
      </c>
      <c r="F1022" t="s">
        <v>1504</v>
      </c>
      <c r="G1022">
        <v>1.43</v>
      </c>
      <c r="H1022">
        <v>16949</v>
      </c>
      <c r="I1022">
        <v>12635</v>
      </c>
      <c r="J1022">
        <v>18.2</v>
      </c>
      <c r="K1022" t="s">
        <v>1515</v>
      </c>
      <c r="L1022">
        <v>1.34</v>
      </c>
      <c r="M1022" t="s">
        <v>1516</v>
      </c>
      <c r="N1022" s="13">
        <v>4460</v>
      </c>
      <c r="O1022">
        <v>7</v>
      </c>
      <c r="P1022" s="11">
        <f>Agridata[[#This Row],[Storage_Loss_%]]/100</f>
        <v>0.2545</v>
      </c>
      <c r="Q1022" s="7">
        <v>25.45</v>
      </c>
      <c r="R1022" s="13">
        <v>33097</v>
      </c>
      <c r="S1022">
        <v>262</v>
      </c>
      <c r="T1022" t="s">
        <v>1520</v>
      </c>
      <c r="U1022" t="s">
        <v>1522</v>
      </c>
      <c r="V1022" s="13">
        <v>3239710</v>
      </c>
      <c r="W1022" s="7">
        <f>(Agridata[[#This Row],[Profit_After_Storage_Loss]]/Agridata[[#This Row],[Total_Revenue]])*100</f>
        <v>73.796096286765462</v>
      </c>
      <c r="X1022">
        <f>(1-Agridata[[#This Row],[Transport_Cost_NGN]]/(Agridata[[#This Row],[Input_Cost_NGN]]+Agridata[[#This Row],[Final_Profit_NGN]]))*100</f>
        <v>99.863725542019438</v>
      </c>
      <c r="Y1022" s="13">
        <f>Agridata[[#This Row],[Final_Profit_NGN]]*Agridata[[#This Row],[Storage_Loss_%]]</f>
        <v>82450619.5</v>
      </c>
      <c r="Z1022" s="13">
        <f>Agridata[[#This Row],[Final_Profit_NGN]] * (1-Agridata[[#This Row],[Storage_Loss_%]]/100)</f>
        <v>2415203.8050000002</v>
      </c>
      <c r="AA1022" s="13">
        <f>Agridata[[#This Row],[Final_Profit_NGN]]+Agridata[[#This Row],[Input_Cost_NGN]]</f>
        <v>3272807</v>
      </c>
    </row>
    <row r="1023" spans="1:27" x14ac:dyDescent="0.35">
      <c r="A1023" t="s">
        <v>693</v>
      </c>
      <c r="B1023" t="s">
        <v>1472</v>
      </c>
      <c r="C1023" t="s">
        <v>1479</v>
      </c>
      <c r="D1023">
        <v>2022</v>
      </c>
      <c r="E1023" t="s">
        <v>1501</v>
      </c>
      <c r="F1023" t="s">
        <v>1507</v>
      </c>
      <c r="G1023">
        <v>0.41</v>
      </c>
      <c r="H1023">
        <v>622</v>
      </c>
      <c r="I1023">
        <v>490</v>
      </c>
      <c r="J1023">
        <v>115</v>
      </c>
      <c r="K1023" t="s">
        <v>1514</v>
      </c>
      <c r="L1023">
        <v>5.75</v>
      </c>
      <c r="M1023" t="s">
        <v>1516</v>
      </c>
      <c r="N1023" s="13">
        <v>22161</v>
      </c>
      <c r="O1023">
        <v>14</v>
      </c>
      <c r="P1023" s="11">
        <f>Agridata[[#This Row],[Storage_Loss_%]]/100</f>
        <v>0.2114</v>
      </c>
      <c r="Q1023" s="7">
        <v>21.14</v>
      </c>
      <c r="R1023" s="13">
        <v>9799</v>
      </c>
      <c r="S1023">
        <v>208</v>
      </c>
      <c r="T1023" t="s">
        <v>1519</v>
      </c>
      <c r="U1023" t="s">
        <v>1522</v>
      </c>
      <c r="V1023" s="13">
        <v>68941</v>
      </c>
      <c r="W1023" s="7">
        <f>(Agridata[[#This Row],[Profit_After_Storage_Loss]]/Agridata[[#This Row],[Total_Revenue]])*100</f>
        <v>69.046066294132586</v>
      </c>
      <c r="X1023">
        <f>(1-Agridata[[#This Row],[Transport_Cost_NGN]]/(Agridata[[#This Row],[Input_Cost_NGN]]+Agridata[[#This Row],[Final_Profit_NGN]]))*100</f>
        <v>71.855473710947422</v>
      </c>
      <c r="Y1023" s="13">
        <f>Agridata[[#This Row],[Final_Profit_NGN]]*Agridata[[#This Row],[Storage_Loss_%]]</f>
        <v>1457412.74</v>
      </c>
      <c r="Z1023" s="13">
        <f>Agridata[[#This Row],[Final_Profit_NGN]] * (1-Agridata[[#This Row],[Storage_Loss_%]]/100)</f>
        <v>54366.872599999995</v>
      </c>
      <c r="AA1023" s="13">
        <f>Agridata[[#This Row],[Final_Profit_NGN]]+Agridata[[#This Row],[Input_Cost_NGN]]</f>
        <v>78740</v>
      </c>
    </row>
    <row r="1024" spans="1:27" x14ac:dyDescent="0.35">
      <c r="A1024" t="s">
        <v>69</v>
      </c>
      <c r="B1024" t="s">
        <v>1470</v>
      </c>
      <c r="C1024" t="s">
        <v>1476</v>
      </c>
      <c r="D1024">
        <v>2025</v>
      </c>
      <c r="E1024" t="s">
        <v>1501</v>
      </c>
      <c r="F1024" t="s">
        <v>1506</v>
      </c>
      <c r="G1024">
        <v>1.7</v>
      </c>
      <c r="H1024">
        <v>5855</v>
      </c>
      <c r="I1024">
        <v>5263</v>
      </c>
      <c r="J1024">
        <v>1.8</v>
      </c>
      <c r="K1024" t="s">
        <v>1513</v>
      </c>
      <c r="L1024">
        <v>0.99</v>
      </c>
      <c r="M1024" t="s">
        <v>1516</v>
      </c>
      <c r="N1024" s="13">
        <v>200</v>
      </c>
      <c r="O1024">
        <v>7</v>
      </c>
      <c r="P1024" s="11">
        <f>Agridata[[#This Row],[Storage_Loss_%]]/100</f>
        <v>0.10099999999999999</v>
      </c>
      <c r="Q1024" s="7">
        <v>10.1</v>
      </c>
      <c r="R1024" s="13">
        <v>24105</v>
      </c>
      <c r="S1024">
        <v>413</v>
      </c>
      <c r="T1024" t="s">
        <v>1521</v>
      </c>
      <c r="U1024" t="s">
        <v>1522</v>
      </c>
      <c r="V1024" s="13">
        <v>2127578</v>
      </c>
      <c r="W1024" s="7">
        <f>(Agridata[[#This Row],[Profit_After_Storage_Loss]]/Agridata[[#This Row],[Total_Revenue]])*100</f>
        <v>88.892863028615281</v>
      </c>
      <c r="X1024">
        <f>(1-Agridata[[#This Row],[Transport_Cost_NGN]]/(Agridata[[#This Row],[Input_Cost_NGN]]+Agridata[[#This Row],[Final_Profit_NGN]]))*100</f>
        <v>99.990704950496891</v>
      </c>
      <c r="Y1024" s="13">
        <f>Agridata[[#This Row],[Final_Profit_NGN]]*Agridata[[#This Row],[Storage_Loss_%]]</f>
        <v>21488537.800000001</v>
      </c>
      <c r="Z1024" s="13">
        <f>Agridata[[#This Row],[Final_Profit_NGN]] * (1-Agridata[[#This Row],[Storage_Loss_%]]/100)</f>
        <v>1912692.622</v>
      </c>
      <c r="AA1024" s="13">
        <f>Agridata[[#This Row],[Final_Profit_NGN]]+Agridata[[#This Row],[Input_Cost_NGN]]</f>
        <v>2151683</v>
      </c>
    </row>
    <row r="1025" spans="1:27" x14ac:dyDescent="0.35">
      <c r="A1025" t="s">
        <v>712</v>
      </c>
      <c r="B1025" t="s">
        <v>1470</v>
      </c>
      <c r="C1025" t="s">
        <v>1476</v>
      </c>
      <c r="D1025">
        <v>2023</v>
      </c>
      <c r="E1025" t="s">
        <v>1502</v>
      </c>
      <c r="F1025" t="s">
        <v>1503</v>
      </c>
      <c r="G1025">
        <v>5.55</v>
      </c>
      <c r="H1025">
        <v>32994</v>
      </c>
      <c r="I1025">
        <v>13197</v>
      </c>
      <c r="J1025">
        <v>6.1</v>
      </c>
      <c r="K1025" t="s">
        <v>1512</v>
      </c>
      <c r="L1025">
        <v>1.34</v>
      </c>
      <c r="M1025" t="s">
        <v>1517</v>
      </c>
      <c r="N1025" s="13">
        <v>1899</v>
      </c>
      <c r="O1025">
        <v>60</v>
      </c>
      <c r="P1025" s="11">
        <f>Agridata[[#This Row],[Storage_Loss_%]]/100</f>
        <v>0.6</v>
      </c>
      <c r="Q1025" s="7">
        <v>60</v>
      </c>
      <c r="R1025" s="13">
        <v>71188</v>
      </c>
      <c r="S1025">
        <v>357</v>
      </c>
      <c r="T1025" t="s">
        <v>1521</v>
      </c>
      <c r="U1025" t="s">
        <v>1523</v>
      </c>
      <c r="V1025" s="13">
        <v>4591129</v>
      </c>
      <c r="W1025" s="7">
        <f>(Agridata[[#This Row],[Profit_After_Storage_Loss]]/Agridata[[#This Row],[Total_Revenue]])*100</f>
        <v>39.389247878254523</v>
      </c>
      <c r="X1025">
        <f>(1-Agridata[[#This Row],[Transport_Cost_NGN]]/(Agridata[[#This Row],[Input_Cost_NGN]]+Agridata[[#This Row],[Final_Profit_NGN]]))*100</f>
        <v>99.959269178822467</v>
      </c>
      <c r="Y1025" s="13">
        <f>Agridata[[#This Row],[Final_Profit_NGN]]*Agridata[[#This Row],[Storage_Loss_%]]</f>
        <v>275467740</v>
      </c>
      <c r="Z1025" s="13">
        <f>Agridata[[#This Row],[Final_Profit_NGN]] * (1-Agridata[[#This Row],[Storage_Loss_%]]/100)</f>
        <v>1836451.6</v>
      </c>
      <c r="AA1025" s="13">
        <f>Agridata[[#This Row],[Final_Profit_NGN]]+Agridata[[#This Row],[Input_Cost_NGN]]</f>
        <v>4662317</v>
      </c>
    </row>
    <row r="1026" spans="1:27" x14ac:dyDescent="0.35">
      <c r="A1026" t="s">
        <v>760</v>
      </c>
      <c r="B1026" t="s">
        <v>1470</v>
      </c>
      <c r="C1026" t="s">
        <v>1475</v>
      </c>
      <c r="D1026">
        <v>2024</v>
      </c>
      <c r="E1026" t="s">
        <v>1502</v>
      </c>
      <c r="F1026" t="s">
        <v>1505</v>
      </c>
      <c r="G1026">
        <v>3.46</v>
      </c>
      <c r="H1026">
        <v>22612</v>
      </c>
      <c r="I1026">
        <v>16859</v>
      </c>
      <c r="J1026">
        <v>8.6999999999999993</v>
      </c>
      <c r="K1026" t="s">
        <v>1512</v>
      </c>
      <c r="L1026">
        <v>1.28</v>
      </c>
      <c r="M1026" t="s">
        <v>1517</v>
      </c>
      <c r="N1026" s="13">
        <v>2420</v>
      </c>
      <c r="O1026">
        <v>14</v>
      </c>
      <c r="P1026" s="11">
        <f>Agridata[[#This Row],[Storage_Loss_%]]/100</f>
        <v>0.25440000000000002</v>
      </c>
      <c r="Q1026" s="7">
        <v>25.44</v>
      </c>
      <c r="R1026" s="13">
        <v>24813</v>
      </c>
      <c r="S1026">
        <v>101</v>
      </c>
      <c r="T1026" t="s">
        <v>1520</v>
      </c>
      <c r="U1026" t="s">
        <v>1523</v>
      </c>
      <c r="V1026" s="13">
        <v>1658499</v>
      </c>
      <c r="W1026" s="7">
        <f>(Agridata[[#This Row],[Profit_After_Storage_Loss]]/Agridata[[#This Row],[Total_Revenue]])*100</f>
        <v>73.460942142633101</v>
      </c>
      <c r="X1026">
        <f>(1-Agridata[[#This Row],[Transport_Cost_NGN]]/(Agridata[[#This Row],[Input_Cost_NGN]]+Agridata[[#This Row],[Final_Profit_NGN]]))*100</f>
        <v>99.856235801800267</v>
      </c>
      <c r="Y1026" s="13">
        <f>Agridata[[#This Row],[Final_Profit_NGN]]*Agridata[[#This Row],[Storage_Loss_%]]</f>
        <v>42192214.560000002</v>
      </c>
      <c r="Z1026" s="13">
        <f>Agridata[[#This Row],[Final_Profit_NGN]] * (1-Agridata[[#This Row],[Storage_Loss_%]]/100)</f>
        <v>1236576.8544000001</v>
      </c>
      <c r="AA1026" s="13">
        <f>Agridata[[#This Row],[Final_Profit_NGN]]+Agridata[[#This Row],[Input_Cost_NGN]]</f>
        <v>1683312</v>
      </c>
    </row>
    <row r="1027" spans="1:27" x14ac:dyDescent="0.35">
      <c r="A1027" t="s">
        <v>505</v>
      </c>
      <c r="B1027" t="s">
        <v>1469</v>
      </c>
      <c r="C1027" t="s">
        <v>1484</v>
      </c>
      <c r="D1027">
        <v>2021</v>
      </c>
      <c r="E1027" t="s">
        <v>1502</v>
      </c>
      <c r="F1027" t="s">
        <v>1509</v>
      </c>
      <c r="G1027">
        <v>0.43</v>
      </c>
      <c r="H1027">
        <v>3613</v>
      </c>
      <c r="I1027">
        <v>2905</v>
      </c>
      <c r="J1027">
        <v>15.1</v>
      </c>
      <c r="K1027" t="s">
        <v>1512</v>
      </c>
      <c r="L1027">
        <v>1.68</v>
      </c>
      <c r="M1027" t="s">
        <v>1516</v>
      </c>
      <c r="N1027" s="13">
        <v>2965</v>
      </c>
      <c r="O1027">
        <v>2</v>
      </c>
      <c r="P1027" s="11">
        <f>Agridata[[#This Row],[Storage_Loss_%]]/100</f>
        <v>0.19570000000000001</v>
      </c>
      <c r="Q1027" s="7">
        <v>19.57</v>
      </c>
      <c r="R1027" s="13">
        <v>11760</v>
      </c>
      <c r="S1027">
        <v>248</v>
      </c>
      <c r="T1027" t="s">
        <v>1520</v>
      </c>
      <c r="U1027" t="s">
        <v>1522</v>
      </c>
      <c r="V1027" s="13">
        <v>698511</v>
      </c>
      <c r="W1027" s="7">
        <f>(Agridata[[#This Row],[Profit_After_Storage_Loss]]/Agridata[[#This Row],[Total_Revenue]])*100</f>
        <v>79.098315614744223</v>
      </c>
      <c r="X1027">
        <f>(1-Agridata[[#This Row],[Transport_Cost_NGN]]/(Agridata[[#This Row],[Input_Cost_NGN]]+Agridata[[#This Row],[Final_Profit_NGN]]))*100</f>
        <v>99.582553701333723</v>
      </c>
      <c r="Y1027" s="13">
        <f>Agridata[[#This Row],[Final_Profit_NGN]]*Agridata[[#This Row],[Storage_Loss_%]]</f>
        <v>13669860.27</v>
      </c>
      <c r="Z1027" s="13">
        <f>Agridata[[#This Row],[Final_Profit_NGN]] * (1-Agridata[[#This Row],[Storage_Loss_%]]/100)</f>
        <v>561812.39729999995</v>
      </c>
      <c r="AA1027" s="13">
        <f>Agridata[[#This Row],[Final_Profit_NGN]]+Agridata[[#This Row],[Input_Cost_NGN]]</f>
        <v>710271</v>
      </c>
    </row>
    <row r="1028" spans="1:27" x14ac:dyDescent="0.35">
      <c r="A1028" t="s">
        <v>761</v>
      </c>
      <c r="B1028" t="s">
        <v>1470</v>
      </c>
      <c r="C1028" t="s">
        <v>1485</v>
      </c>
      <c r="D1028">
        <v>2025</v>
      </c>
      <c r="E1028" t="s">
        <v>1501</v>
      </c>
      <c r="F1028" t="s">
        <v>1507</v>
      </c>
      <c r="G1028">
        <v>1.08</v>
      </c>
      <c r="H1028">
        <v>1957</v>
      </c>
      <c r="I1028">
        <v>1533</v>
      </c>
      <c r="J1028">
        <v>22.9</v>
      </c>
      <c r="K1028" t="s">
        <v>1512</v>
      </c>
      <c r="L1028">
        <v>1.92</v>
      </c>
      <c r="M1028" t="s">
        <v>1516</v>
      </c>
      <c r="N1028" s="13">
        <v>6025</v>
      </c>
      <c r="O1028">
        <v>14</v>
      </c>
      <c r="P1028" s="11">
        <f>Agridata[[#This Row],[Storage_Loss_%]]/100</f>
        <v>0.2165</v>
      </c>
      <c r="Q1028" s="7">
        <v>21.65</v>
      </c>
      <c r="R1028" s="13">
        <v>15029</v>
      </c>
      <c r="S1028">
        <v>222</v>
      </c>
      <c r="T1028" t="s">
        <v>1520</v>
      </c>
      <c r="U1028" t="s">
        <v>1522</v>
      </c>
      <c r="V1028" s="13">
        <v>315869</v>
      </c>
      <c r="W1028" s="7">
        <f>(Agridata[[#This Row],[Profit_After_Storage_Loss]]/Agridata[[#This Row],[Total_Revenue]])*100</f>
        <v>74.791434671711528</v>
      </c>
      <c r="X1028">
        <f>(1-Agridata[[#This Row],[Transport_Cost_NGN]]/(Agridata[[#This Row],[Input_Cost_NGN]]+Agridata[[#This Row],[Final_Profit_NGN]]))*100</f>
        <v>98.179197214851712</v>
      </c>
      <c r="Y1028" s="13">
        <f>Agridata[[#This Row],[Final_Profit_NGN]]*Agridata[[#This Row],[Storage_Loss_%]]</f>
        <v>6838563.8499999996</v>
      </c>
      <c r="Z1028" s="13">
        <f>Agridata[[#This Row],[Final_Profit_NGN]] * (1-Agridata[[#This Row],[Storage_Loss_%]]/100)</f>
        <v>247483.3615</v>
      </c>
      <c r="AA1028" s="13">
        <f>Agridata[[#This Row],[Final_Profit_NGN]]+Agridata[[#This Row],[Input_Cost_NGN]]</f>
        <v>330898</v>
      </c>
    </row>
    <row r="1029" spans="1:27" x14ac:dyDescent="0.35">
      <c r="A1029" t="s">
        <v>25</v>
      </c>
      <c r="B1029" t="s">
        <v>1470</v>
      </c>
      <c r="C1029" t="s">
        <v>1482</v>
      </c>
      <c r="D1029">
        <v>2024</v>
      </c>
      <c r="E1029" t="s">
        <v>1501</v>
      </c>
      <c r="F1029" t="s">
        <v>1507</v>
      </c>
      <c r="G1029">
        <v>0.92</v>
      </c>
      <c r="H1029">
        <v>2291</v>
      </c>
      <c r="I1029">
        <v>1378</v>
      </c>
      <c r="J1029">
        <v>14.2</v>
      </c>
      <c r="K1029" t="s">
        <v>1512</v>
      </c>
      <c r="L1029">
        <v>1.69</v>
      </c>
      <c r="M1029" t="s">
        <v>1517</v>
      </c>
      <c r="N1029" s="13">
        <v>3873</v>
      </c>
      <c r="O1029">
        <v>30</v>
      </c>
      <c r="P1029" s="11">
        <f>Agridata[[#This Row],[Storage_Loss_%]]/100</f>
        <v>0.39829999999999999</v>
      </c>
      <c r="Q1029" s="7">
        <v>39.83</v>
      </c>
      <c r="R1029" s="13">
        <v>11754</v>
      </c>
      <c r="S1029">
        <v>232</v>
      </c>
      <c r="T1029" t="s">
        <v>1520</v>
      </c>
      <c r="U1029" t="s">
        <v>1522</v>
      </c>
      <c r="V1029" s="13">
        <v>300873</v>
      </c>
      <c r="W1029" s="7">
        <f>(Agridata[[#This Row],[Profit_After_Storage_Loss]]/Agridata[[#This Row],[Total_Revenue]])*100</f>
        <v>57.907757199474133</v>
      </c>
      <c r="X1029">
        <f>(1-Agridata[[#This Row],[Transport_Cost_NGN]]/(Agridata[[#This Row],[Input_Cost_NGN]]+Agridata[[#This Row],[Final_Profit_NGN]]))*100</f>
        <v>98.761143471293266</v>
      </c>
      <c r="Y1029" s="13">
        <f>Agridata[[#This Row],[Final_Profit_NGN]]*Agridata[[#This Row],[Storage_Loss_%]]</f>
        <v>11983771.59</v>
      </c>
      <c r="Z1029" s="13">
        <f>Agridata[[#This Row],[Final_Profit_NGN]] * (1-Agridata[[#This Row],[Storage_Loss_%]]/100)</f>
        <v>181035.28409999999</v>
      </c>
      <c r="AA1029" s="13">
        <f>Agridata[[#This Row],[Final_Profit_NGN]]+Agridata[[#This Row],[Input_Cost_NGN]]</f>
        <v>312627</v>
      </c>
    </row>
    <row r="1030" spans="1:27" x14ac:dyDescent="0.35">
      <c r="A1030" t="s">
        <v>762</v>
      </c>
      <c r="B1030" t="s">
        <v>1470</v>
      </c>
      <c r="C1030" t="s">
        <v>1491</v>
      </c>
      <c r="D1030">
        <v>2025</v>
      </c>
      <c r="E1030" t="s">
        <v>1502</v>
      </c>
      <c r="F1030" t="s">
        <v>1504</v>
      </c>
      <c r="G1030">
        <v>0.91</v>
      </c>
      <c r="H1030">
        <v>8532</v>
      </c>
      <c r="I1030">
        <v>6619</v>
      </c>
      <c r="J1030">
        <v>41.3</v>
      </c>
      <c r="K1030" t="s">
        <v>1512</v>
      </c>
      <c r="L1030">
        <v>2.1800000000000002</v>
      </c>
      <c r="M1030" t="s">
        <v>1516</v>
      </c>
      <c r="N1030" s="13">
        <v>11399</v>
      </c>
      <c r="O1030">
        <v>5</v>
      </c>
      <c r="P1030" s="11">
        <f>Agridata[[#This Row],[Storage_Loss_%]]/100</f>
        <v>0.22409999999999999</v>
      </c>
      <c r="Q1030" s="7">
        <v>22.41</v>
      </c>
      <c r="R1030" s="13">
        <v>19390</v>
      </c>
      <c r="S1030">
        <v>267</v>
      </c>
      <c r="T1030" t="s">
        <v>1520</v>
      </c>
      <c r="U1030" t="s">
        <v>1522</v>
      </c>
      <c r="V1030" s="13">
        <v>1718812</v>
      </c>
      <c r="W1030" s="7">
        <f>(Agridata[[#This Row],[Profit_After_Storage_Loss]]/Agridata[[#This Row],[Total_Revenue]])*100</f>
        <v>76.724467628043243</v>
      </c>
      <c r="X1030">
        <f>(1-Agridata[[#This Row],[Transport_Cost_NGN]]/(Agridata[[#This Row],[Input_Cost_NGN]]+Agridata[[#This Row],[Final_Profit_NGN]]))*100</f>
        <v>99.344207405123228</v>
      </c>
      <c r="Y1030" s="13">
        <f>Agridata[[#This Row],[Final_Profit_NGN]]*Agridata[[#This Row],[Storage_Loss_%]]</f>
        <v>38518576.920000002</v>
      </c>
      <c r="Z1030" s="13">
        <f>Agridata[[#This Row],[Final_Profit_NGN]] * (1-Agridata[[#This Row],[Storage_Loss_%]]/100)</f>
        <v>1333626.2308</v>
      </c>
      <c r="AA1030" s="13">
        <f>Agridata[[#This Row],[Final_Profit_NGN]]+Agridata[[#This Row],[Input_Cost_NGN]]</f>
        <v>1738202</v>
      </c>
    </row>
    <row r="1031" spans="1:27" x14ac:dyDescent="0.35">
      <c r="A1031" t="s">
        <v>763</v>
      </c>
      <c r="B1031" t="s">
        <v>1470</v>
      </c>
      <c r="C1031" t="s">
        <v>1490</v>
      </c>
      <c r="D1031">
        <v>2025</v>
      </c>
      <c r="E1031" t="s">
        <v>1501</v>
      </c>
      <c r="F1031" t="s">
        <v>1504</v>
      </c>
      <c r="G1031">
        <v>5.63</v>
      </c>
      <c r="H1031">
        <v>40722</v>
      </c>
      <c r="I1031">
        <v>29788</v>
      </c>
      <c r="J1031">
        <v>45.9</v>
      </c>
      <c r="K1031" t="s">
        <v>1512</v>
      </c>
      <c r="L1031">
        <v>1.55</v>
      </c>
      <c r="M1031" t="s">
        <v>1517</v>
      </c>
      <c r="N1031" s="13">
        <v>12270</v>
      </c>
      <c r="O1031">
        <v>5</v>
      </c>
      <c r="P1031" s="11">
        <f>Agridata[[#This Row],[Storage_Loss_%]]/100</f>
        <v>0.26850000000000002</v>
      </c>
      <c r="Q1031" s="7">
        <v>26.85</v>
      </c>
      <c r="R1031" s="13">
        <v>117687</v>
      </c>
      <c r="S1031">
        <v>367</v>
      </c>
      <c r="T1031" t="s">
        <v>1520</v>
      </c>
      <c r="U1031" t="s">
        <v>1522</v>
      </c>
      <c r="V1031" s="13">
        <v>10692918</v>
      </c>
      <c r="W1031" s="7">
        <f>(Agridata[[#This Row],[Profit_After_Storage_Loss]]/Agridata[[#This Row],[Total_Revenue]])*100</f>
        <v>72.353670465251483</v>
      </c>
      <c r="X1031">
        <f>(1-Agridata[[#This Row],[Transport_Cost_NGN]]/(Agridata[[#This Row],[Input_Cost_NGN]]+Agridata[[#This Row],[Final_Profit_NGN]]))*100</f>
        <v>99.886500339250205</v>
      </c>
      <c r="Y1031" s="13">
        <f>Agridata[[#This Row],[Final_Profit_NGN]]*Agridata[[#This Row],[Storage_Loss_%]]</f>
        <v>287104848.30000001</v>
      </c>
      <c r="Z1031" s="13">
        <f>Agridata[[#This Row],[Final_Profit_NGN]] * (1-Agridata[[#This Row],[Storage_Loss_%]]/100)</f>
        <v>7821869.517</v>
      </c>
      <c r="AA1031" s="13">
        <f>Agridata[[#This Row],[Final_Profit_NGN]]+Agridata[[#This Row],[Input_Cost_NGN]]</f>
        <v>10810605</v>
      </c>
    </row>
    <row r="1032" spans="1:27" x14ac:dyDescent="0.35">
      <c r="A1032" t="s">
        <v>764</v>
      </c>
      <c r="B1032" t="s">
        <v>1469</v>
      </c>
      <c r="C1032" t="s">
        <v>1484</v>
      </c>
      <c r="D1032">
        <v>2024</v>
      </c>
      <c r="E1032" t="s">
        <v>1502</v>
      </c>
      <c r="F1032" t="s">
        <v>1510</v>
      </c>
      <c r="G1032">
        <v>1.57</v>
      </c>
      <c r="H1032">
        <v>38119</v>
      </c>
      <c r="I1032">
        <v>26546</v>
      </c>
      <c r="J1032">
        <v>1</v>
      </c>
      <c r="K1032" t="s">
        <v>1511</v>
      </c>
      <c r="L1032">
        <v>1.2</v>
      </c>
      <c r="M1032" t="s">
        <v>1516</v>
      </c>
      <c r="N1032" s="13">
        <v>200</v>
      </c>
      <c r="O1032">
        <v>3</v>
      </c>
      <c r="P1032" s="11">
        <f>Agridata[[#This Row],[Storage_Loss_%]]/100</f>
        <v>0.30359999999999998</v>
      </c>
      <c r="Q1032" s="7">
        <v>30.36</v>
      </c>
      <c r="R1032" s="13">
        <v>42278</v>
      </c>
      <c r="S1032">
        <v>358</v>
      </c>
      <c r="T1032" t="s">
        <v>1521</v>
      </c>
      <c r="U1032" t="s">
        <v>1523</v>
      </c>
      <c r="V1032" s="13">
        <v>9365956</v>
      </c>
      <c r="W1032" s="7">
        <f>(Agridata[[#This Row],[Profit_After_Storage_Loss]]/Agridata[[#This Row],[Total_Revenue]])*100</f>
        <v>69.327057111887314</v>
      </c>
      <c r="X1032">
        <f>(1-Agridata[[#This Row],[Transport_Cost_NGN]]/(Agridata[[#This Row],[Input_Cost_NGN]]+Agridata[[#This Row],[Final_Profit_NGN]]))*100</f>
        <v>99.997874202533652</v>
      </c>
      <c r="Y1032" s="13">
        <f>Agridata[[#This Row],[Final_Profit_NGN]]*Agridata[[#This Row],[Storage_Loss_%]]</f>
        <v>284350424.15999997</v>
      </c>
      <c r="Z1032" s="13">
        <f>Agridata[[#This Row],[Final_Profit_NGN]] * (1-Agridata[[#This Row],[Storage_Loss_%]]/100)</f>
        <v>6522451.7584000006</v>
      </c>
      <c r="AA1032" s="13">
        <f>Agridata[[#This Row],[Final_Profit_NGN]]+Agridata[[#This Row],[Input_Cost_NGN]]</f>
        <v>9408234</v>
      </c>
    </row>
    <row r="1033" spans="1:27" x14ac:dyDescent="0.35">
      <c r="A1033" t="s">
        <v>293</v>
      </c>
      <c r="B1033" t="s">
        <v>1469</v>
      </c>
      <c r="C1033" t="s">
        <v>1498</v>
      </c>
      <c r="D1033">
        <v>2023</v>
      </c>
      <c r="E1033" t="s">
        <v>1501</v>
      </c>
      <c r="F1033" t="s">
        <v>1508</v>
      </c>
      <c r="G1033">
        <v>0.36</v>
      </c>
      <c r="H1033">
        <v>616</v>
      </c>
      <c r="I1033">
        <v>379</v>
      </c>
      <c r="J1033">
        <v>26.7</v>
      </c>
      <c r="K1033" t="s">
        <v>1512</v>
      </c>
      <c r="L1033">
        <v>1.74</v>
      </c>
      <c r="M1033" t="s">
        <v>1516</v>
      </c>
      <c r="N1033" s="13">
        <v>4731</v>
      </c>
      <c r="O1033">
        <v>30</v>
      </c>
      <c r="P1033" s="11">
        <f>Agridata[[#This Row],[Storage_Loss_%]]/100</f>
        <v>0.38390000000000002</v>
      </c>
      <c r="Q1033" s="7">
        <v>38.39</v>
      </c>
      <c r="R1033" s="13">
        <v>4289</v>
      </c>
      <c r="S1033">
        <v>227</v>
      </c>
      <c r="T1033" t="s">
        <v>1520</v>
      </c>
      <c r="U1033" t="s">
        <v>1522</v>
      </c>
      <c r="V1033" s="13">
        <v>76153</v>
      </c>
      <c r="W1033" s="7">
        <f>(Agridata[[#This Row],[Profit_After_Storage_Loss]]/Agridata[[#This Row],[Total_Revenue]])*100</f>
        <v>58.325083041197381</v>
      </c>
      <c r="X1033">
        <f>(1-Agridata[[#This Row],[Transport_Cost_NGN]]/(Agridata[[#This Row],[Input_Cost_NGN]]+Agridata[[#This Row],[Final_Profit_NGN]]))*100</f>
        <v>94.11874393973298</v>
      </c>
      <c r="Y1033" s="13">
        <f>Agridata[[#This Row],[Final_Profit_NGN]]*Agridata[[#This Row],[Storage_Loss_%]]</f>
        <v>2923513.67</v>
      </c>
      <c r="Z1033" s="13">
        <f>Agridata[[#This Row],[Final_Profit_NGN]] * (1-Agridata[[#This Row],[Storage_Loss_%]]/100)</f>
        <v>46917.863299999997</v>
      </c>
      <c r="AA1033" s="13">
        <f>Agridata[[#This Row],[Final_Profit_NGN]]+Agridata[[#This Row],[Input_Cost_NGN]]</f>
        <v>80442</v>
      </c>
    </row>
    <row r="1034" spans="1:27" x14ac:dyDescent="0.35">
      <c r="A1034" t="s">
        <v>765</v>
      </c>
      <c r="B1034" t="s">
        <v>1472</v>
      </c>
      <c r="C1034" t="s">
        <v>1487</v>
      </c>
      <c r="D1034">
        <v>2021</v>
      </c>
      <c r="E1034" t="s">
        <v>1501</v>
      </c>
      <c r="F1034" t="s">
        <v>1510</v>
      </c>
      <c r="G1034">
        <v>1</v>
      </c>
      <c r="H1034">
        <v>29802</v>
      </c>
      <c r="I1034">
        <v>21883</v>
      </c>
      <c r="J1034">
        <v>7.2</v>
      </c>
      <c r="K1034" t="s">
        <v>1513</v>
      </c>
      <c r="L1034">
        <v>0.8</v>
      </c>
      <c r="M1034" t="s">
        <v>1518</v>
      </c>
      <c r="N1034" s="13">
        <v>319</v>
      </c>
      <c r="O1034">
        <v>3</v>
      </c>
      <c r="P1034" s="11">
        <f>Agridata[[#This Row],[Storage_Loss_%]]/100</f>
        <v>0.26569999999999999</v>
      </c>
      <c r="Q1034" s="7">
        <v>26.57</v>
      </c>
      <c r="R1034" s="13">
        <v>28988</v>
      </c>
      <c r="S1034">
        <v>308</v>
      </c>
      <c r="T1034" t="s">
        <v>1520</v>
      </c>
      <c r="U1034" t="s">
        <v>1522</v>
      </c>
      <c r="V1034" s="13">
        <v>6643258</v>
      </c>
      <c r="W1034" s="7">
        <f>(Agridata[[#This Row],[Profit_After_Storage_Loss]]/Agridata[[#This Row],[Total_Revenue]])*100</f>
        <v>73.110978662956967</v>
      </c>
      <c r="X1034">
        <f>(1-Agridata[[#This Row],[Transport_Cost_NGN]]/(Agridata[[#This Row],[Input_Cost_NGN]]+Agridata[[#This Row],[Final_Profit_NGN]]))*100</f>
        <v>99.99521900121789</v>
      </c>
      <c r="Y1034" s="13">
        <f>Agridata[[#This Row],[Final_Profit_NGN]]*Agridata[[#This Row],[Storage_Loss_%]]</f>
        <v>176511365.06</v>
      </c>
      <c r="Z1034" s="13">
        <f>Agridata[[#This Row],[Final_Profit_NGN]] * (1-Agridata[[#This Row],[Storage_Loss_%]]/100)</f>
        <v>4878144.3493999997</v>
      </c>
      <c r="AA1034" s="13">
        <f>Agridata[[#This Row],[Final_Profit_NGN]]+Agridata[[#This Row],[Input_Cost_NGN]]</f>
        <v>6672246</v>
      </c>
    </row>
    <row r="1035" spans="1:27" x14ac:dyDescent="0.35">
      <c r="A1035" t="s">
        <v>766</v>
      </c>
      <c r="B1035" t="s">
        <v>1470</v>
      </c>
      <c r="C1035" t="s">
        <v>1499</v>
      </c>
      <c r="D1035">
        <v>2022</v>
      </c>
      <c r="E1035" t="s">
        <v>1502</v>
      </c>
      <c r="F1035" t="s">
        <v>1503</v>
      </c>
      <c r="G1035">
        <v>0.84</v>
      </c>
      <c r="H1035">
        <v>8126</v>
      </c>
      <c r="I1035">
        <v>3250</v>
      </c>
      <c r="J1035">
        <v>35.700000000000003</v>
      </c>
      <c r="K1035" t="s">
        <v>1512</v>
      </c>
      <c r="L1035">
        <v>1.58</v>
      </c>
      <c r="M1035" t="s">
        <v>1518</v>
      </c>
      <c r="N1035" s="13">
        <v>9844</v>
      </c>
      <c r="O1035">
        <v>60</v>
      </c>
      <c r="P1035" s="11">
        <f>Agridata[[#This Row],[Storage_Loss_%]]/100</f>
        <v>0.6</v>
      </c>
      <c r="Q1035" s="7">
        <v>60</v>
      </c>
      <c r="R1035" s="13">
        <v>11307</v>
      </c>
      <c r="S1035">
        <v>269</v>
      </c>
      <c r="T1035" t="s">
        <v>1520</v>
      </c>
      <c r="U1035" t="s">
        <v>1523</v>
      </c>
      <c r="V1035" s="13">
        <v>844357</v>
      </c>
      <c r="W1035" s="7">
        <f>(Agridata[[#This Row],[Profit_After_Storage_Loss]]/Agridata[[#This Row],[Total_Revenue]])*100</f>
        <v>39.471428037173474</v>
      </c>
      <c r="X1035">
        <f>(1-Agridata[[#This Row],[Transport_Cost_NGN]]/(Agridata[[#This Row],[Input_Cost_NGN]]+Agridata[[#This Row],[Final_Profit_NGN]]))*100</f>
        <v>98.849548420875493</v>
      </c>
      <c r="Y1035" s="13">
        <f>Agridata[[#This Row],[Final_Profit_NGN]]*Agridata[[#This Row],[Storage_Loss_%]]</f>
        <v>50661420</v>
      </c>
      <c r="Z1035" s="13">
        <f>Agridata[[#This Row],[Final_Profit_NGN]] * (1-Agridata[[#This Row],[Storage_Loss_%]]/100)</f>
        <v>337742.80000000005</v>
      </c>
      <c r="AA1035" s="13">
        <f>Agridata[[#This Row],[Final_Profit_NGN]]+Agridata[[#This Row],[Input_Cost_NGN]]</f>
        <v>855664</v>
      </c>
    </row>
    <row r="1036" spans="1:27" x14ac:dyDescent="0.35">
      <c r="A1036" t="s">
        <v>39</v>
      </c>
      <c r="B1036" t="s">
        <v>1469</v>
      </c>
      <c r="C1036" t="s">
        <v>1480</v>
      </c>
      <c r="D1036">
        <v>2025</v>
      </c>
      <c r="E1036" t="s">
        <v>1502</v>
      </c>
      <c r="F1036" t="s">
        <v>1508</v>
      </c>
      <c r="G1036">
        <v>0.52</v>
      </c>
      <c r="H1036">
        <v>1029</v>
      </c>
      <c r="I1036">
        <v>809</v>
      </c>
      <c r="J1036">
        <v>62.4</v>
      </c>
      <c r="K1036" t="s">
        <v>1512</v>
      </c>
      <c r="L1036">
        <v>2.2200000000000002</v>
      </c>
      <c r="M1036" t="s">
        <v>1517</v>
      </c>
      <c r="N1036" s="13">
        <v>11439</v>
      </c>
      <c r="O1036">
        <v>14</v>
      </c>
      <c r="P1036" s="11">
        <f>Agridata[[#This Row],[Storage_Loss_%]]/100</f>
        <v>0.2132</v>
      </c>
      <c r="Q1036" s="7">
        <v>21.32</v>
      </c>
      <c r="R1036" s="13">
        <v>7938</v>
      </c>
      <c r="S1036">
        <v>260</v>
      </c>
      <c r="T1036" t="s">
        <v>1520</v>
      </c>
      <c r="U1036" t="s">
        <v>1523</v>
      </c>
      <c r="V1036" s="13">
        <v>188860</v>
      </c>
      <c r="W1036" s="7">
        <f>(Agridata[[#This Row],[Profit_After_Storage_Loss]]/Agridata[[#This Row],[Total_Revenue]])*100</f>
        <v>75.506381162410179</v>
      </c>
      <c r="X1036">
        <f>(1-Agridata[[#This Row],[Transport_Cost_NGN]]/(Agridata[[#This Row],[Input_Cost_NGN]]+Agridata[[#This Row],[Final_Profit_NGN]]))*100</f>
        <v>94.187440929277727</v>
      </c>
      <c r="Y1036" s="13">
        <f>Agridata[[#This Row],[Final_Profit_NGN]]*Agridata[[#This Row],[Storage_Loss_%]]</f>
        <v>4026495.2</v>
      </c>
      <c r="Z1036" s="13">
        <f>Agridata[[#This Row],[Final_Profit_NGN]] * (1-Agridata[[#This Row],[Storage_Loss_%]]/100)</f>
        <v>148595.04799999998</v>
      </c>
      <c r="AA1036" s="13">
        <f>Agridata[[#This Row],[Final_Profit_NGN]]+Agridata[[#This Row],[Input_Cost_NGN]]</f>
        <v>196798</v>
      </c>
    </row>
    <row r="1037" spans="1:27" x14ac:dyDescent="0.35">
      <c r="A1037" t="s">
        <v>642</v>
      </c>
      <c r="B1037" t="s">
        <v>1469</v>
      </c>
      <c r="C1037" t="s">
        <v>1498</v>
      </c>
      <c r="D1037">
        <v>2023</v>
      </c>
      <c r="E1037" t="s">
        <v>1501</v>
      </c>
      <c r="F1037" t="s">
        <v>1510</v>
      </c>
      <c r="G1037">
        <v>1</v>
      </c>
      <c r="H1037">
        <v>24688</v>
      </c>
      <c r="I1037">
        <v>17750</v>
      </c>
      <c r="J1037">
        <v>23</v>
      </c>
      <c r="K1037" t="s">
        <v>1511</v>
      </c>
      <c r="L1037">
        <v>1.88</v>
      </c>
      <c r="M1037" t="s">
        <v>1518</v>
      </c>
      <c r="N1037" s="13">
        <v>2717</v>
      </c>
      <c r="O1037">
        <v>4</v>
      </c>
      <c r="P1037" s="11">
        <f>Agridata[[#This Row],[Storage_Loss_%]]/100</f>
        <v>0.28100000000000003</v>
      </c>
      <c r="Q1037" s="7">
        <v>28.1</v>
      </c>
      <c r="R1037" s="13">
        <v>24135</v>
      </c>
      <c r="S1037">
        <v>305</v>
      </c>
      <c r="T1037" t="s">
        <v>1520</v>
      </c>
      <c r="U1037" t="s">
        <v>1522</v>
      </c>
      <c r="V1037" s="13">
        <v>5332761</v>
      </c>
      <c r="W1037" s="7">
        <f>(Agridata[[#This Row],[Profit_After_Storage_Loss]]/Agridata[[#This Row],[Total_Revenue]])*100</f>
        <v>71.576061192899772</v>
      </c>
      <c r="X1037">
        <f>(1-Agridata[[#This Row],[Transport_Cost_NGN]]/(Agridata[[#This Row],[Input_Cost_NGN]]+Agridata[[#This Row],[Final_Profit_NGN]]))*100</f>
        <v>99.949280329504248</v>
      </c>
      <c r="Y1037" s="13">
        <f>Agridata[[#This Row],[Final_Profit_NGN]]*Agridata[[#This Row],[Storage_Loss_%]]</f>
        <v>149850584.09999999</v>
      </c>
      <c r="Z1037" s="13">
        <f>Agridata[[#This Row],[Final_Profit_NGN]] * (1-Agridata[[#This Row],[Storage_Loss_%]]/100)</f>
        <v>3834255.159</v>
      </c>
      <c r="AA1037" s="13">
        <f>Agridata[[#This Row],[Final_Profit_NGN]]+Agridata[[#This Row],[Input_Cost_NGN]]</f>
        <v>5356896</v>
      </c>
    </row>
    <row r="1038" spans="1:27" x14ac:dyDescent="0.35">
      <c r="A1038" t="s">
        <v>404</v>
      </c>
      <c r="B1038" t="s">
        <v>1473</v>
      </c>
      <c r="C1038" t="s">
        <v>1496</v>
      </c>
      <c r="D1038">
        <v>2023</v>
      </c>
      <c r="E1038" t="s">
        <v>1501</v>
      </c>
      <c r="F1038" t="s">
        <v>1508</v>
      </c>
      <c r="G1038">
        <v>1.54</v>
      </c>
      <c r="H1038">
        <v>3628</v>
      </c>
      <c r="I1038">
        <v>2334</v>
      </c>
      <c r="J1038">
        <v>12.2</v>
      </c>
      <c r="K1038" t="s">
        <v>1512</v>
      </c>
      <c r="L1038">
        <v>1.58</v>
      </c>
      <c r="M1038" t="s">
        <v>1516</v>
      </c>
      <c r="N1038" s="13">
        <v>3337</v>
      </c>
      <c r="O1038">
        <v>30</v>
      </c>
      <c r="P1038" s="11">
        <f>Agridata[[#This Row],[Storage_Loss_%]]/100</f>
        <v>0.35659999999999997</v>
      </c>
      <c r="Q1038" s="7">
        <v>35.659999999999997</v>
      </c>
      <c r="R1038" s="13">
        <v>24284</v>
      </c>
      <c r="S1038">
        <v>235</v>
      </c>
      <c r="T1038" t="s">
        <v>1521</v>
      </c>
      <c r="U1038" t="s">
        <v>1523</v>
      </c>
      <c r="V1038" s="13">
        <v>515385</v>
      </c>
      <c r="W1038" s="7">
        <f>(Agridata[[#This Row],[Profit_After_Storage_Loss]]/Agridata[[#This Row],[Total_Revenue]])*100</f>
        <v>61.444831739455111</v>
      </c>
      <c r="X1038">
        <f>(1-Agridata[[#This Row],[Transport_Cost_NGN]]/(Agridata[[#This Row],[Input_Cost_NGN]]+Agridata[[#This Row],[Final_Profit_NGN]]))*100</f>
        <v>99.381658016302595</v>
      </c>
      <c r="Y1038" s="13">
        <f>Agridata[[#This Row],[Final_Profit_NGN]]*Agridata[[#This Row],[Storage_Loss_%]]</f>
        <v>18378629.099999998</v>
      </c>
      <c r="Z1038" s="13">
        <f>Agridata[[#This Row],[Final_Profit_NGN]] * (1-Agridata[[#This Row],[Storage_Loss_%]]/100)</f>
        <v>331598.70899999997</v>
      </c>
      <c r="AA1038" s="13">
        <f>Agridata[[#This Row],[Final_Profit_NGN]]+Agridata[[#This Row],[Input_Cost_NGN]]</f>
        <v>539669</v>
      </c>
    </row>
    <row r="1039" spans="1:27" x14ac:dyDescent="0.35">
      <c r="A1039" t="s">
        <v>764</v>
      </c>
      <c r="B1039" t="s">
        <v>1470</v>
      </c>
      <c r="C1039" t="s">
        <v>1475</v>
      </c>
      <c r="D1039">
        <v>2021</v>
      </c>
      <c r="E1039" t="s">
        <v>1501</v>
      </c>
      <c r="F1039" t="s">
        <v>1504</v>
      </c>
      <c r="G1039">
        <v>3.86</v>
      </c>
      <c r="H1039">
        <v>34983</v>
      </c>
      <c r="I1039">
        <v>26877</v>
      </c>
      <c r="J1039">
        <v>7.5</v>
      </c>
      <c r="K1039" t="s">
        <v>1513</v>
      </c>
      <c r="L1039">
        <v>1.42</v>
      </c>
      <c r="M1039" t="s">
        <v>1516</v>
      </c>
      <c r="N1039" s="13">
        <v>367</v>
      </c>
      <c r="O1039">
        <v>5</v>
      </c>
      <c r="P1039" s="11">
        <f>Agridata[[#This Row],[Storage_Loss_%]]/100</f>
        <v>0.23170000000000002</v>
      </c>
      <c r="Q1039" s="7">
        <v>23.17</v>
      </c>
      <c r="R1039" s="13">
        <v>63410</v>
      </c>
      <c r="S1039">
        <v>225</v>
      </c>
      <c r="T1039" t="s">
        <v>1521</v>
      </c>
      <c r="U1039" t="s">
        <v>1522</v>
      </c>
      <c r="V1039" s="13">
        <v>5923075</v>
      </c>
      <c r="W1039" s="7">
        <f>(Agridata[[#This Row],[Profit_After_Storage_Loss]]/Agridata[[#This Row],[Total_Revenue]])*100</f>
        <v>76.016201869711523</v>
      </c>
      <c r="X1039">
        <f>(1-Agridata[[#This Row],[Transport_Cost_NGN]]/(Agridata[[#This Row],[Input_Cost_NGN]]+Agridata[[#This Row],[Final_Profit_NGN]]))*100</f>
        <v>99.99386952443713</v>
      </c>
      <c r="Y1039" s="13">
        <f>Agridata[[#This Row],[Final_Profit_NGN]]*Agridata[[#This Row],[Storage_Loss_%]]</f>
        <v>137237647.75</v>
      </c>
      <c r="Z1039" s="13">
        <f>Agridata[[#This Row],[Final_Profit_NGN]] * (1-Agridata[[#This Row],[Storage_Loss_%]]/100)</f>
        <v>4550698.5225</v>
      </c>
      <c r="AA1039" s="13">
        <f>Agridata[[#This Row],[Final_Profit_NGN]]+Agridata[[#This Row],[Input_Cost_NGN]]</f>
        <v>5986485</v>
      </c>
    </row>
    <row r="1040" spans="1:27" x14ac:dyDescent="0.35">
      <c r="A1040" t="s">
        <v>302</v>
      </c>
      <c r="B1040" t="s">
        <v>1471</v>
      </c>
      <c r="C1040" t="s">
        <v>1486</v>
      </c>
      <c r="D1040">
        <v>2023</v>
      </c>
      <c r="E1040" t="s">
        <v>1502</v>
      </c>
      <c r="F1040" t="s">
        <v>1503</v>
      </c>
      <c r="G1040">
        <v>0.56000000000000005</v>
      </c>
      <c r="H1040">
        <v>5991</v>
      </c>
      <c r="I1040">
        <v>3782</v>
      </c>
      <c r="J1040">
        <v>56.2</v>
      </c>
      <c r="K1040" t="s">
        <v>1513</v>
      </c>
      <c r="L1040">
        <v>1.7</v>
      </c>
      <c r="M1040" t="s">
        <v>1516</v>
      </c>
      <c r="N1040" s="13">
        <v>2056</v>
      </c>
      <c r="O1040">
        <v>30</v>
      </c>
      <c r="P1040" s="11">
        <f>Agridata[[#This Row],[Storage_Loss_%]]/100</f>
        <v>0.36869999999999997</v>
      </c>
      <c r="Q1040" s="7">
        <v>36.869999999999997</v>
      </c>
      <c r="R1040" s="13">
        <v>6876</v>
      </c>
      <c r="S1040">
        <v>326</v>
      </c>
      <c r="T1040" t="s">
        <v>1520</v>
      </c>
      <c r="U1040" t="s">
        <v>1522</v>
      </c>
      <c r="V1040" s="13">
        <v>1211671</v>
      </c>
      <c r="W1040" s="7">
        <f>(Agridata[[#This Row],[Profit_After_Storage_Loss]]/Agridata[[#This Row],[Total_Revenue]])*100</f>
        <v>62.773770917330232</v>
      </c>
      <c r="X1040">
        <f>(1-Agridata[[#This Row],[Transport_Cost_NGN]]/(Agridata[[#This Row],[Input_Cost_NGN]]+Agridata[[#This Row],[Final_Profit_NGN]]))*100</f>
        <v>99.831274460484494</v>
      </c>
      <c r="Y1040" s="13">
        <f>Agridata[[#This Row],[Final_Profit_NGN]]*Agridata[[#This Row],[Storage_Loss_%]]</f>
        <v>44674309.769999996</v>
      </c>
      <c r="Z1040" s="13">
        <f>Agridata[[#This Row],[Final_Profit_NGN]] * (1-Agridata[[#This Row],[Storage_Loss_%]]/100)</f>
        <v>764927.90229999996</v>
      </c>
      <c r="AA1040" s="13">
        <f>Agridata[[#This Row],[Final_Profit_NGN]]+Agridata[[#This Row],[Input_Cost_NGN]]</f>
        <v>1218547</v>
      </c>
    </row>
    <row r="1041" spans="1:27" x14ac:dyDescent="0.35">
      <c r="A1041" t="s">
        <v>767</v>
      </c>
      <c r="B1041" t="s">
        <v>1470</v>
      </c>
      <c r="C1041" t="s">
        <v>1499</v>
      </c>
      <c r="D1041">
        <v>2022</v>
      </c>
      <c r="E1041" t="s">
        <v>1501</v>
      </c>
      <c r="F1041" t="s">
        <v>1504</v>
      </c>
      <c r="G1041">
        <v>1.91</v>
      </c>
      <c r="H1041">
        <v>22785</v>
      </c>
      <c r="I1041">
        <v>19043</v>
      </c>
      <c r="J1041">
        <v>48.2</v>
      </c>
      <c r="K1041" t="s">
        <v>1511</v>
      </c>
      <c r="L1041">
        <v>1.67</v>
      </c>
      <c r="M1041" t="s">
        <v>1518</v>
      </c>
      <c r="N1041" s="13">
        <v>9024</v>
      </c>
      <c r="O1041">
        <v>2</v>
      </c>
      <c r="P1041" s="11">
        <f>Agridata[[#This Row],[Storage_Loss_%]]/100</f>
        <v>0.16420000000000001</v>
      </c>
      <c r="Q1041" s="7">
        <v>16.420000000000002</v>
      </c>
      <c r="R1041" s="13">
        <v>26210</v>
      </c>
      <c r="S1041">
        <v>312</v>
      </c>
      <c r="T1041" t="s">
        <v>1520</v>
      </c>
      <c r="U1041" t="s">
        <v>1522</v>
      </c>
      <c r="V1041" s="13">
        <v>5846768</v>
      </c>
      <c r="W1041" s="7">
        <f>(Agridata[[#This Row],[Profit_After_Storage_Loss]]/Agridata[[#This Row],[Total_Revenue]])*100</f>
        <v>83.206998125993323</v>
      </c>
      <c r="X1041">
        <f>(1-Agridata[[#This Row],[Transport_Cost_NGN]]/(Agridata[[#This Row],[Input_Cost_NGN]]+Agridata[[#This Row],[Final_Profit_NGN]]))*100</f>
        <v>99.846347117254652</v>
      </c>
      <c r="Y1041" s="13">
        <f>Agridata[[#This Row],[Final_Profit_NGN]]*Agridata[[#This Row],[Storage_Loss_%]]</f>
        <v>96003930.560000017</v>
      </c>
      <c r="Z1041" s="13">
        <f>Agridata[[#This Row],[Final_Profit_NGN]] * (1-Agridata[[#This Row],[Storage_Loss_%]]/100)</f>
        <v>4886728.6944000004</v>
      </c>
      <c r="AA1041" s="13">
        <f>Agridata[[#This Row],[Final_Profit_NGN]]+Agridata[[#This Row],[Input_Cost_NGN]]</f>
        <v>5872978</v>
      </c>
    </row>
    <row r="1042" spans="1:27" x14ac:dyDescent="0.35">
      <c r="A1042" t="s">
        <v>768</v>
      </c>
      <c r="B1042" t="s">
        <v>1472</v>
      </c>
      <c r="C1042" t="s">
        <v>1478</v>
      </c>
      <c r="D1042">
        <v>2023</v>
      </c>
      <c r="E1042" t="s">
        <v>1502</v>
      </c>
      <c r="F1042" t="s">
        <v>1506</v>
      </c>
      <c r="G1042">
        <v>0.94</v>
      </c>
      <c r="H1042">
        <v>1722</v>
      </c>
      <c r="I1042">
        <v>1356</v>
      </c>
      <c r="J1042">
        <v>20.5</v>
      </c>
      <c r="K1042" t="s">
        <v>1512</v>
      </c>
      <c r="L1042">
        <v>2</v>
      </c>
      <c r="M1042" t="s">
        <v>1516</v>
      </c>
      <c r="N1042" s="13">
        <v>4483</v>
      </c>
      <c r="O1042">
        <v>14</v>
      </c>
      <c r="P1042" s="11">
        <f>Agridata[[#This Row],[Storage_Loss_%]]/100</f>
        <v>0.21239999999999998</v>
      </c>
      <c r="Q1042" s="7">
        <v>21.24</v>
      </c>
      <c r="R1042" s="13">
        <v>16633</v>
      </c>
      <c r="S1042">
        <v>389</v>
      </c>
      <c r="T1042" t="s">
        <v>1520</v>
      </c>
      <c r="U1042" t="s">
        <v>1522</v>
      </c>
      <c r="V1042" s="13">
        <v>501094</v>
      </c>
      <c r="W1042" s="7">
        <f>(Agridata[[#This Row],[Profit_After_Storage_Loss]]/Agridata[[#This Row],[Total_Revenue]])*100</f>
        <v>76.229679811947221</v>
      </c>
      <c r="X1042">
        <f>(1-Agridata[[#This Row],[Transport_Cost_NGN]]/(Agridata[[#This Row],[Input_Cost_NGN]]+Agridata[[#This Row],[Final_Profit_NGN]]))*100</f>
        <v>99.134099631659154</v>
      </c>
      <c r="Y1042" s="13">
        <f>Agridata[[#This Row],[Final_Profit_NGN]]*Agridata[[#This Row],[Storage_Loss_%]]</f>
        <v>10643236.559999999</v>
      </c>
      <c r="Z1042" s="13">
        <f>Agridata[[#This Row],[Final_Profit_NGN]] * (1-Agridata[[#This Row],[Storage_Loss_%]]/100)</f>
        <v>394661.63440000004</v>
      </c>
      <c r="AA1042" s="13">
        <f>Agridata[[#This Row],[Final_Profit_NGN]]+Agridata[[#This Row],[Input_Cost_NGN]]</f>
        <v>517727</v>
      </c>
    </row>
    <row r="1043" spans="1:27" x14ac:dyDescent="0.35">
      <c r="A1043" t="s">
        <v>769</v>
      </c>
      <c r="B1043" t="s">
        <v>1473</v>
      </c>
      <c r="C1043" t="s">
        <v>1494</v>
      </c>
      <c r="D1043">
        <v>2023</v>
      </c>
      <c r="E1043" t="s">
        <v>1502</v>
      </c>
      <c r="F1043" t="s">
        <v>1504</v>
      </c>
      <c r="G1043">
        <v>0.49</v>
      </c>
      <c r="H1043">
        <v>4224</v>
      </c>
      <c r="I1043">
        <v>3363</v>
      </c>
      <c r="J1043">
        <v>1</v>
      </c>
      <c r="K1043" t="s">
        <v>1515</v>
      </c>
      <c r="L1043">
        <v>1.03</v>
      </c>
      <c r="M1043" t="s">
        <v>1516</v>
      </c>
      <c r="N1043" s="13">
        <v>215</v>
      </c>
      <c r="O1043">
        <v>3</v>
      </c>
      <c r="P1043" s="11">
        <f>Agridata[[#This Row],[Storage_Loss_%]]/100</f>
        <v>0.20370000000000002</v>
      </c>
      <c r="Q1043" s="7">
        <v>20.37</v>
      </c>
      <c r="R1043" s="13">
        <v>5278</v>
      </c>
      <c r="S1043">
        <v>252</v>
      </c>
      <c r="T1043" t="s">
        <v>1520</v>
      </c>
      <c r="U1043" t="s">
        <v>1523</v>
      </c>
      <c r="V1043" s="13">
        <v>833509</v>
      </c>
      <c r="W1043" s="7">
        <f>(Agridata[[#This Row],[Profit_After_Storage_Loss]]/Agridata[[#This Row],[Total_Revenue]])*100</f>
        <v>79.128934604375118</v>
      </c>
      <c r="X1043">
        <f>(1-Agridata[[#This Row],[Transport_Cost_NGN]]/(Agridata[[#This Row],[Input_Cost_NGN]]+Agridata[[#This Row],[Final_Profit_NGN]]))*100</f>
        <v>99.974367747711881</v>
      </c>
      <c r="Y1043" s="13">
        <f>Agridata[[#This Row],[Final_Profit_NGN]]*Agridata[[#This Row],[Storage_Loss_%]]</f>
        <v>16978578.330000002</v>
      </c>
      <c r="Z1043" s="13">
        <f>Agridata[[#This Row],[Final_Profit_NGN]] * (1-Agridata[[#This Row],[Storage_Loss_%]]/100)</f>
        <v>663723.21669999999</v>
      </c>
      <c r="AA1043" s="13">
        <f>Agridata[[#This Row],[Final_Profit_NGN]]+Agridata[[#This Row],[Input_Cost_NGN]]</f>
        <v>838787</v>
      </c>
    </row>
    <row r="1044" spans="1:27" x14ac:dyDescent="0.35">
      <c r="A1044" t="s">
        <v>432</v>
      </c>
      <c r="B1044" t="s">
        <v>1472</v>
      </c>
      <c r="C1044" t="s">
        <v>1478</v>
      </c>
      <c r="D1044">
        <v>2022</v>
      </c>
      <c r="E1044" t="s">
        <v>1501</v>
      </c>
      <c r="F1044" t="s">
        <v>1510</v>
      </c>
      <c r="G1044">
        <v>3.55</v>
      </c>
      <c r="H1044">
        <v>86610</v>
      </c>
      <c r="I1044">
        <v>55499</v>
      </c>
      <c r="J1044">
        <v>16</v>
      </c>
      <c r="K1044" t="s">
        <v>1512</v>
      </c>
      <c r="L1044">
        <v>1.1499999999999999</v>
      </c>
      <c r="M1044" t="s">
        <v>1518</v>
      </c>
      <c r="N1044" s="13">
        <v>3587</v>
      </c>
      <c r="O1044">
        <v>7</v>
      </c>
      <c r="P1044" s="11">
        <f>Agridata[[#This Row],[Storage_Loss_%]]/100</f>
        <v>0.35920000000000002</v>
      </c>
      <c r="Q1044" s="7">
        <v>35.92</v>
      </c>
      <c r="R1044" s="13">
        <v>74156</v>
      </c>
      <c r="S1044">
        <v>334</v>
      </c>
      <c r="T1044" t="s">
        <v>1520</v>
      </c>
      <c r="U1044" t="s">
        <v>1522</v>
      </c>
      <c r="V1044" s="13">
        <v>18273557</v>
      </c>
      <c r="W1044" s="7">
        <f>(Agridata[[#This Row],[Profit_After_Storage_Loss]]/Agridata[[#This Row],[Total_Revenue]])*100</f>
        <v>63.821007695073497</v>
      </c>
      <c r="X1044">
        <f>(1-Agridata[[#This Row],[Transport_Cost_NGN]]/(Agridata[[#This Row],[Input_Cost_NGN]]+Agridata[[#This Row],[Final_Profit_NGN]]))*100</f>
        <v>99.9804498795027</v>
      </c>
      <c r="Y1044" s="13">
        <f>Agridata[[#This Row],[Final_Profit_NGN]]*Agridata[[#This Row],[Storage_Loss_%]]</f>
        <v>656386167.44000006</v>
      </c>
      <c r="Z1044" s="13">
        <f>Agridata[[#This Row],[Final_Profit_NGN]] * (1-Agridata[[#This Row],[Storage_Loss_%]]/100)</f>
        <v>11709695.3256</v>
      </c>
      <c r="AA1044" s="13">
        <f>Agridata[[#This Row],[Final_Profit_NGN]]+Agridata[[#This Row],[Input_Cost_NGN]]</f>
        <v>18347713</v>
      </c>
    </row>
    <row r="1045" spans="1:27" x14ac:dyDescent="0.35">
      <c r="A1045" t="s">
        <v>770</v>
      </c>
      <c r="B1045" t="s">
        <v>1472</v>
      </c>
      <c r="C1045" t="s">
        <v>1478</v>
      </c>
      <c r="D1045">
        <v>2025</v>
      </c>
      <c r="E1045" t="s">
        <v>1502</v>
      </c>
      <c r="F1045" t="s">
        <v>1510</v>
      </c>
      <c r="G1045">
        <v>1.51</v>
      </c>
      <c r="H1045">
        <v>25778</v>
      </c>
      <c r="I1045">
        <v>18869</v>
      </c>
      <c r="J1045">
        <v>18.7</v>
      </c>
      <c r="K1045" t="s">
        <v>1511</v>
      </c>
      <c r="L1045">
        <v>1.52</v>
      </c>
      <c r="M1045" t="s">
        <v>1516</v>
      </c>
      <c r="N1045" s="13">
        <v>2471</v>
      </c>
      <c r="O1045">
        <v>1</v>
      </c>
      <c r="P1045" s="11">
        <f>Agridata[[#This Row],[Storage_Loss_%]]/100</f>
        <v>0.26800000000000002</v>
      </c>
      <c r="Q1045" s="7">
        <v>26.8</v>
      </c>
      <c r="R1045" s="13">
        <v>39622</v>
      </c>
      <c r="S1045">
        <v>474</v>
      </c>
      <c r="T1045" t="s">
        <v>1520</v>
      </c>
      <c r="U1045" t="s">
        <v>1523</v>
      </c>
      <c r="V1045" s="13">
        <v>8812374</v>
      </c>
      <c r="W1045" s="7">
        <f>(Agridata[[#This Row],[Profit_After_Storage_Loss]]/Agridata[[#This Row],[Total_Revenue]])*100</f>
        <v>72.872352947290082</v>
      </c>
      <c r="X1045">
        <f>(1-Agridata[[#This Row],[Transport_Cost_NGN]]/(Agridata[[#This Row],[Input_Cost_NGN]]+Agridata[[#This Row],[Final_Profit_NGN]]))*100</f>
        <v>99.97208539181446</v>
      </c>
      <c r="Y1045" s="13">
        <f>Agridata[[#This Row],[Final_Profit_NGN]]*Agridata[[#This Row],[Storage_Loss_%]]</f>
        <v>236171623.20000002</v>
      </c>
      <c r="Z1045" s="13">
        <f>Agridata[[#This Row],[Final_Profit_NGN]] * (1-Agridata[[#This Row],[Storage_Loss_%]]/100)</f>
        <v>6450657.7680000002</v>
      </c>
      <c r="AA1045" s="13">
        <f>Agridata[[#This Row],[Final_Profit_NGN]]+Agridata[[#This Row],[Input_Cost_NGN]]</f>
        <v>8851996</v>
      </c>
    </row>
    <row r="1046" spans="1:27" x14ac:dyDescent="0.35">
      <c r="A1046" t="s">
        <v>771</v>
      </c>
      <c r="B1046" t="s">
        <v>1470</v>
      </c>
      <c r="C1046" t="s">
        <v>1499</v>
      </c>
      <c r="D1046">
        <v>2024</v>
      </c>
      <c r="E1046" t="s">
        <v>1501</v>
      </c>
      <c r="F1046" t="s">
        <v>1508</v>
      </c>
      <c r="G1046">
        <v>1.59</v>
      </c>
      <c r="H1046">
        <v>2363</v>
      </c>
      <c r="I1046">
        <v>2150</v>
      </c>
      <c r="J1046">
        <v>15.1</v>
      </c>
      <c r="K1046" t="s">
        <v>1511</v>
      </c>
      <c r="L1046">
        <v>1.1599999999999999</v>
      </c>
      <c r="M1046" t="s">
        <v>1516</v>
      </c>
      <c r="N1046" s="13">
        <v>2663</v>
      </c>
      <c r="O1046">
        <v>3</v>
      </c>
      <c r="P1046" s="11">
        <f>Agridata[[#This Row],[Storage_Loss_%]]/100</f>
        <v>8.9900000000000008E-2</v>
      </c>
      <c r="Q1046" s="7">
        <v>8.99</v>
      </c>
      <c r="R1046" s="13">
        <v>13871</v>
      </c>
      <c r="S1046">
        <v>284</v>
      </c>
      <c r="T1046" t="s">
        <v>1520</v>
      </c>
      <c r="U1046" t="s">
        <v>1523</v>
      </c>
      <c r="V1046" s="13">
        <v>587960</v>
      </c>
      <c r="W1046" s="7">
        <f>(Agridata[[#This Row],[Profit_After_Storage_Loss]]/Agridata[[#This Row],[Total_Revenue]])*100</f>
        <v>88.91240165428502</v>
      </c>
      <c r="X1046">
        <f>(1-Agridata[[#This Row],[Transport_Cost_NGN]]/(Agridata[[#This Row],[Input_Cost_NGN]]+Agridata[[#This Row],[Final_Profit_NGN]]))*100</f>
        <v>99.557516977357423</v>
      </c>
      <c r="Y1046" s="13">
        <f>Agridata[[#This Row],[Final_Profit_NGN]]*Agridata[[#This Row],[Storage_Loss_%]]</f>
        <v>5285760.4000000004</v>
      </c>
      <c r="Z1046" s="13">
        <f>Agridata[[#This Row],[Final_Profit_NGN]] * (1-Agridata[[#This Row],[Storage_Loss_%]]/100)</f>
        <v>535102.39600000007</v>
      </c>
      <c r="AA1046" s="13">
        <f>Agridata[[#This Row],[Final_Profit_NGN]]+Agridata[[#This Row],[Input_Cost_NGN]]</f>
        <v>601831</v>
      </c>
    </row>
    <row r="1047" spans="1:27" x14ac:dyDescent="0.35">
      <c r="A1047" t="s">
        <v>525</v>
      </c>
      <c r="B1047" t="s">
        <v>1471</v>
      </c>
      <c r="C1047" t="s">
        <v>1486</v>
      </c>
      <c r="D1047">
        <v>2025</v>
      </c>
      <c r="E1047" t="s">
        <v>1501</v>
      </c>
      <c r="F1047" t="s">
        <v>1505</v>
      </c>
      <c r="G1047">
        <v>1.86</v>
      </c>
      <c r="H1047">
        <v>20800</v>
      </c>
      <c r="I1047">
        <v>17085</v>
      </c>
      <c r="J1047">
        <v>40.5</v>
      </c>
      <c r="K1047" t="s">
        <v>1513</v>
      </c>
      <c r="L1047">
        <v>2.02</v>
      </c>
      <c r="M1047" t="s">
        <v>1518</v>
      </c>
      <c r="N1047" s="13">
        <v>1574</v>
      </c>
      <c r="O1047">
        <v>7</v>
      </c>
      <c r="P1047" s="11">
        <f>Agridata[[#This Row],[Storage_Loss_%]]/100</f>
        <v>0.17859999999999998</v>
      </c>
      <c r="Q1047" s="7">
        <v>17.86</v>
      </c>
      <c r="R1047" s="13">
        <v>18507</v>
      </c>
      <c r="S1047">
        <v>96</v>
      </c>
      <c r="T1047" t="s">
        <v>1520</v>
      </c>
      <c r="U1047" t="s">
        <v>1523</v>
      </c>
      <c r="V1047" s="13">
        <v>1603678</v>
      </c>
      <c r="W1047" s="7">
        <f>(Agridata[[#This Row],[Profit_After_Storage_Loss]]/Agridata[[#This Row],[Total_Revenue]])*100</f>
        <v>81.202890496460029</v>
      </c>
      <c r="X1047">
        <f>(1-Agridata[[#This Row],[Transport_Cost_NGN]]/(Agridata[[#This Row],[Input_Cost_NGN]]+Agridata[[#This Row],[Final_Profit_NGN]]))*100</f>
        <v>99.90297037637508</v>
      </c>
      <c r="Y1047" s="13">
        <f>Agridata[[#This Row],[Final_Profit_NGN]]*Agridata[[#This Row],[Storage_Loss_%]]</f>
        <v>28641689.079999998</v>
      </c>
      <c r="Z1047" s="13">
        <f>Agridata[[#This Row],[Final_Profit_NGN]] * (1-Agridata[[#This Row],[Storage_Loss_%]]/100)</f>
        <v>1317261.1092000001</v>
      </c>
      <c r="AA1047" s="13">
        <f>Agridata[[#This Row],[Final_Profit_NGN]]+Agridata[[#This Row],[Input_Cost_NGN]]</f>
        <v>1622185</v>
      </c>
    </row>
    <row r="1048" spans="1:27" x14ac:dyDescent="0.35">
      <c r="A1048" t="s">
        <v>772</v>
      </c>
      <c r="B1048" t="s">
        <v>1469</v>
      </c>
      <c r="C1048" t="s">
        <v>1484</v>
      </c>
      <c r="D1048">
        <v>2025</v>
      </c>
      <c r="E1048" t="s">
        <v>1502</v>
      </c>
      <c r="F1048" t="s">
        <v>1508</v>
      </c>
      <c r="G1048">
        <v>2.56</v>
      </c>
      <c r="H1048">
        <v>4302</v>
      </c>
      <c r="I1048">
        <v>3913</v>
      </c>
      <c r="J1048">
        <v>43.2</v>
      </c>
      <c r="K1048" t="s">
        <v>1511</v>
      </c>
      <c r="L1048">
        <v>2.5499999999999998</v>
      </c>
      <c r="M1048" t="s">
        <v>1517</v>
      </c>
      <c r="N1048" s="13">
        <v>5417</v>
      </c>
      <c r="O1048">
        <v>1</v>
      </c>
      <c r="P1048" s="11">
        <f>Agridata[[#This Row],[Storage_Loss_%]]/100</f>
        <v>9.0299999999999991E-2</v>
      </c>
      <c r="Q1048" s="7">
        <v>9.0299999999999994</v>
      </c>
      <c r="R1048" s="13">
        <v>31399</v>
      </c>
      <c r="S1048">
        <v>225</v>
      </c>
      <c r="T1048" t="s">
        <v>1520</v>
      </c>
      <c r="U1048" t="s">
        <v>1522</v>
      </c>
      <c r="V1048" s="13">
        <v>834805</v>
      </c>
      <c r="W1048" s="7">
        <f>(Agridata[[#This Row],[Profit_After_Storage_Loss]]/Agridata[[#This Row],[Total_Revenue]])*100</f>
        <v>87.672431494197667</v>
      </c>
      <c r="X1048">
        <f>(1-Agridata[[#This Row],[Transport_Cost_NGN]]/(Agridata[[#This Row],[Input_Cost_NGN]]+Agridata[[#This Row],[Final_Profit_NGN]]))*100</f>
        <v>99.374627685856908</v>
      </c>
      <c r="Y1048" s="13">
        <f>Agridata[[#This Row],[Final_Profit_NGN]]*Agridata[[#This Row],[Storage_Loss_%]]</f>
        <v>7538289.1499999994</v>
      </c>
      <c r="Z1048" s="13">
        <f>Agridata[[#This Row],[Final_Profit_NGN]] * (1-Agridata[[#This Row],[Storage_Loss_%]]/100)</f>
        <v>759422.10849999997</v>
      </c>
      <c r="AA1048" s="13">
        <f>Agridata[[#This Row],[Final_Profit_NGN]]+Agridata[[#This Row],[Input_Cost_NGN]]</f>
        <v>866204</v>
      </c>
    </row>
    <row r="1049" spans="1:27" x14ac:dyDescent="0.35">
      <c r="A1049" t="s">
        <v>463</v>
      </c>
      <c r="B1049" t="s">
        <v>1473</v>
      </c>
      <c r="C1049" t="s">
        <v>1497</v>
      </c>
      <c r="D1049">
        <v>2024</v>
      </c>
      <c r="E1049" t="s">
        <v>1501</v>
      </c>
      <c r="F1049" t="s">
        <v>1503</v>
      </c>
      <c r="G1049">
        <v>2.9</v>
      </c>
      <c r="H1049">
        <v>28946</v>
      </c>
      <c r="I1049">
        <v>17408</v>
      </c>
      <c r="J1049">
        <v>15.7</v>
      </c>
      <c r="K1049" t="s">
        <v>1515</v>
      </c>
      <c r="L1049">
        <v>0.49</v>
      </c>
      <c r="M1049" t="s">
        <v>1516</v>
      </c>
      <c r="N1049" s="13">
        <v>3464</v>
      </c>
      <c r="O1049">
        <v>30</v>
      </c>
      <c r="P1049" s="11">
        <f>Agridata[[#This Row],[Storage_Loss_%]]/100</f>
        <v>0.39860000000000001</v>
      </c>
      <c r="Q1049" s="7">
        <v>39.86</v>
      </c>
      <c r="R1049" s="13">
        <v>28429</v>
      </c>
      <c r="S1049">
        <v>369</v>
      </c>
      <c r="T1049" t="s">
        <v>1520</v>
      </c>
      <c r="U1049" t="s">
        <v>1522</v>
      </c>
      <c r="V1049" s="13">
        <v>6327424</v>
      </c>
      <c r="W1049" s="7">
        <f>(Agridata[[#This Row],[Profit_After_Storage_Loss]]/Agridata[[#This Row],[Total_Revenue]])*100</f>
        <v>59.871000691803275</v>
      </c>
      <c r="X1049">
        <f>(1-Agridata[[#This Row],[Transport_Cost_NGN]]/(Agridata[[#This Row],[Input_Cost_NGN]]+Agridata[[#This Row],[Final_Profit_NGN]]))*100</f>
        <v>99.945499054178882</v>
      </c>
      <c r="Y1049" s="13">
        <f>Agridata[[#This Row],[Final_Profit_NGN]]*Agridata[[#This Row],[Storage_Loss_%]]</f>
        <v>252211120.63999999</v>
      </c>
      <c r="Z1049" s="13">
        <f>Agridata[[#This Row],[Final_Profit_NGN]] * (1-Agridata[[#This Row],[Storage_Loss_%]]/100)</f>
        <v>3805312.7935999995</v>
      </c>
      <c r="AA1049" s="13">
        <f>Agridata[[#This Row],[Final_Profit_NGN]]+Agridata[[#This Row],[Input_Cost_NGN]]</f>
        <v>6355853</v>
      </c>
    </row>
    <row r="1050" spans="1:27" x14ac:dyDescent="0.35">
      <c r="A1050" t="s">
        <v>40</v>
      </c>
      <c r="B1050" t="s">
        <v>1472</v>
      </c>
      <c r="C1050" t="s">
        <v>1487</v>
      </c>
      <c r="D1050">
        <v>2022</v>
      </c>
      <c r="E1050" t="s">
        <v>1501</v>
      </c>
      <c r="F1050" t="s">
        <v>1507</v>
      </c>
      <c r="G1050">
        <v>0.48</v>
      </c>
      <c r="H1050">
        <v>1180</v>
      </c>
      <c r="I1050">
        <v>997</v>
      </c>
      <c r="J1050">
        <v>42.1</v>
      </c>
      <c r="K1050" t="s">
        <v>1512</v>
      </c>
      <c r="L1050">
        <v>1.58</v>
      </c>
      <c r="M1050" t="s">
        <v>1518</v>
      </c>
      <c r="N1050" s="13">
        <v>10706</v>
      </c>
      <c r="O1050">
        <v>14</v>
      </c>
      <c r="P1050" s="11">
        <f>Agridata[[#This Row],[Storage_Loss_%]]/100</f>
        <v>0.15479999999999999</v>
      </c>
      <c r="Q1050" s="7">
        <v>15.48</v>
      </c>
      <c r="R1050" s="13">
        <v>10235</v>
      </c>
      <c r="S1050">
        <v>211</v>
      </c>
      <c r="T1050" t="s">
        <v>1521</v>
      </c>
      <c r="U1050" t="s">
        <v>1522</v>
      </c>
      <c r="V1050" s="13">
        <v>187323</v>
      </c>
      <c r="W1050" s="7">
        <f>(Agridata[[#This Row],[Profit_After_Storage_Loss]]/Agridata[[#This Row],[Total_Revenue]])*100</f>
        <v>80.14122414683284</v>
      </c>
      <c r="X1050">
        <f>(1-Agridata[[#This Row],[Transport_Cost_NGN]]/(Agridata[[#This Row],[Input_Cost_NGN]]+Agridata[[#This Row],[Final_Profit_NGN]]))*100</f>
        <v>94.580831958209743</v>
      </c>
      <c r="Y1050" s="13">
        <f>Agridata[[#This Row],[Final_Profit_NGN]]*Agridata[[#This Row],[Storage_Loss_%]]</f>
        <v>2899760.04</v>
      </c>
      <c r="Z1050" s="13">
        <f>Agridata[[#This Row],[Final_Profit_NGN]] * (1-Agridata[[#This Row],[Storage_Loss_%]]/100)</f>
        <v>158325.3996</v>
      </c>
      <c r="AA1050" s="13">
        <f>Agridata[[#This Row],[Final_Profit_NGN]]+Agridata[[#This Row],[Input_Cost_NGN]]</f>
        <v>197558</v>
      </c>
    </row>
    <row r="1051" spans="1:27" x14ac:dyDescent="0.35">
      <c r="A1051" t="s">
        <v>682</v>
      </c>
      <c r="B1051" t="s">
        <v>1472</v>
      </c>
      <c r="C1051" t="s">
        <v>1488</v>
      </c>
      <c r="D1051">
        <v>2022</v>
      </c>
      <c r="E1051" t="s">
        <v>1501</v>
      </c>
      <c r="F1051" t="s">
        <v>1510</v>
      </c>
      <c r="G1051">
        <v>6.55</v>
      </c>
      <c r="H1051">
        <v>177946</v>
      </c>
      <c r="I1051">
        <v>127284</v>
      </c>
      <c r="J1051">
        <v>36.700000000000003</v>
      </c>
      <c r="K1051" t="s">
        <v>1512</v>
      </c>
      <c r="L1051">
        <v>1.85</v>
      </c>
      <c r="M1051" t="s">
        <v>1518</v>
      </c>
      <c r="N1051" s="13">
        <v>9558</v>
      </c>
      <c r="O1051">
        <v>3</v>
      </c>
      <c r="P1051" s="11">
        <f>Agridata[[#This Row],[Storage_Loss_%]]/100</f>
        <v>0.28470000000000001</v>
      </c>
      <c r="Q1051" s="7">
        <v>28.47</v>
      </c>
      <c r="R1051" s="13">
        <v>116807</v>
      </c>
      <c r="S1051">
        <v>418</v>
      </c>
      <c r="T1051" t="s">
        <v>1520</v>
      </c>
      <c r="U1051" t="s">
        <v>1523</v>
      </c>
      <c r="V1051" s="13">
        <v>52546300</v>
      </c>
      <c r="W1051" s="7">
        <f>(Agridata[[#This Row],[Profit_After_Storage_Loss]]/Agridata[[#This Row],[Total_Revenue]])*100</f>
        <v>71.371346149402086</v>
      </c>
      <c r="X1051">
        <f>(1-Agridata[[#This Row],[Transport_Cost_NGN]]/(Agridata[[#This Row],[Input_Cost_NGN]]+Agridata[[#This Row],[Final_Profit_NGN]]))*100</f>
        <v>99.981850672046363</v>
      </c>
      <c r="Y1051" s="13">
        <f>Agridata[[#This Row],[Final_Profit_NGN]]*Agridata[[#This Row],[Storage_Loss_%]]</f>
        <v>1495993161</v>
      </c>
      <c r="Z1051" s="13">
        <f>Agridata[[#This Row],[Final_Profit_NGN]] * (1-Agridata[[#This Row],[Storage_Loss_%]]/100)</f>
        <v>37586368.390000001</v>
      </c>
      <c r="AA1051" s="13">
        <f>Agridata[[#This Row],[Final_Profit_NGN]]+Agridata[[#This Row],[Input_Cost_NGN]]</f>
        <v>52663107</v>
      </c>
    </row>
    <row r="1052" spans="1:27" x14ac:dyDescent="0.35">
      <c r="A1052" t="s">
        <v>773</v>
      </c>
      <c r="B1052" t="s">
        <v>1473</v>
      </c>
      <c r="C1052" t="s">
        <v>1484</v>
      </c>
      <c r="D1052">
        <v>2021</v>
      </c>
      <c r="E1052" t="s">
        <v>1501</v>
      </c>
      <c r="F1052" t="s">
        <v>1507</v>
      </c>
      <c r="G1052">
        <v>1.51</v>
      </c>
      <c r="H1052">
        <v>2306</v>
      </c>
      <c r="I1052">
        <v>2029</v>
      </c>
      <c r="J1052">
        <v>3.3</v>
      </c>
      <c r="K1052" t="s">
        <v>1511</v>
      </c>
      <c r="L1052">
        <v>1.5</v>
      </c>
      <c r="M1052" t="s">
        <v>1518</v>
      </c>
      <c r="N1052" s="13">
        <v>418</v>
      </c>
      <c r="O1052">
        <v>7</v>
      </c>
      <c r="P1052" s="11">
        <f>Agridata[[#This Row],[Storage_Loss_%]]/100</f>
        <v>0.12</v>
      </c>
      <c r="Q1052" s="7">
        <v>12</v>
      </c>
      <c r="R1052" s="13">
        <v>17686</v>
      </c>
      <c r="S1052">
        <v>257</v>
      </c>
      <c r="T1052" t="s">
        <v>1520</v>
      </c>
      <c r="U1052" t="s">
        <v>1523</v>
      </c>
      <c r="V1052" s="13">
        <v>498135</v>
      </c>
      <c r="W1052" s="7">
        <f>(Agridata[[#This Row],[Profit_After_Storage_Loss]]/Agridata[[#This Row],[Total_Revenue]])*100</f>
        <v>84.98273625928374</v>
      </c>
      <c r="X1052">
        <f>(1-Agridata[[#This Row],[Transport_Cost_NGN]]/(Agridata[[#This Row],[Input_Cost_NGN]]+Agridata[[#This Row],[Final_Profit_NGN]]))*100</f>
        <v>99.918964136783885</v>
      </c>
      <c r="Y1052" s="13">
        <f>Agridata[[#This Row],[Final_Profit_NGN]]*Agridata[[#This Row],[Storage_Loss_%]]</f>
        <v>5977620</v>
      </c>
      <c r="Z1052" s="13">
        <f>Agridata[[#This Row],[Final_Profit_NGN]] * (1-Agridata[[#This Row],[Storage_Loss_%]]/100)</f>
        <v>438358.8</v>
      </c>
      <c r="AA1052" s="13">
        <f>Agridata[[#This Row],[Final_Profit_NGN]]+Agridata[[#This Row],[Input_Cost_NGN]]</f>
        <v>515821</v>
      </c>
    </row>
    <row r="1053" spans="1:27" x14ac:dyDescent="0.35">
      <c r="A1053" t="s">
        <v>569</v>
      </c>
      <c r="B1053" t="s">
        <v>1469</v>
      </c>
      <c r="C1053" t="s">
        <v>1474</v>
      </c>
      <c r="D1053">
        <v>2023</v>
      </c>
      <c r="E1053" t="s">
        <v>1502</v>
      </c>
      <c r="F1053" t="s">
        <v>1506</v>
      </c>
      <c r="G1053">
        <v>1.62</v>
      </c>
      <c r="H1053">
        <v>4030</v>
      </c>
      <c r="I1053">
        <v>3228</v>
      </c>
      <c r="J1053">
        <v>39.700000000000003</v>
      </c>
      <c r="K1053" t="s">
        <v>1512</v>
      </c>
      <c r="L1053">
        <v>1.48</v>
      </c>
      <c r="M1053" t="s">
        <v>1518</v>
      </c>
      <c r="N1053" s="13">
        <v>9157</v>
      </c>
      <c r="O1053">
        <v>14</v>
      </c>
      <c r="P1053" s="11">
        <f>Agridata[[#This Row],[Storage_Loss_%]]/100</f>
        <v>0.19889999999999999</v>
      </c>
      <c r="Q1053" s="7">
        <v>19.89</v>
      </c>
      <c r="R1053" s="13">
        <v>41204</v>
      </c>
      <c r="S1053">
        <v>274</v>
      </c>
      <c r="T1053" t="s">
        <v>1520</v>
      </c>
      <c r="U1053" t="s">
        <v>1522</v>
      </c>
      <c r="V1053" s="13">
        <v>825267</v>
      </c>
      <c r="W1053" s="7">
        <f>(Agridata[[#This Row],[Profit_After_Storage_Loss]]/Agridata[[#This Row],[Total_Revenue]])*100</f>
        <v>76.300464031687156</v>
      </c>
      <c r="X1053">
        <f>(1-Agridata[[#This Row],[Transport_Cost_NGN]]/(Agridata[[#This Row],[Input_Cost_NGN]]+Agridata[[#This Row],[Final_Profit_NGN]]))*100</f>
        <v>98.943184480496171</v>
      </c>
      <c r="Y1053" s="13">
        <f>Agridata[[#This Row],[Final_Profit_NGN]]*Agridata[[#This Row],[Storage_Loss_%]]</f>
        <v>16414560.630000001</v>
      </c>
      <c r="Z1053" s="13">
        <f>Agridata[[#This Row],[Final_Profit_NGN]] * (1-Agridata[[#This Row],[Storage_Loss_%]]/100)</f>
        <v>661121.39370000002</v>
      </c>
      <c r="AA1053" s="13">
        <f>Agridata[[#This Row],[Final_Profit_NGN]]+Agridata[[#This Row],[Input_Cost_NGN]]</f>
        <v>866471</v>
      </c>
    </row>
    <row r="1054" spans="1:27" x14ac:dyDescent="0.35">
      <c r="A1054" t="s">
        <v>437</v>
      </c>
      <c r="B1054" t="s">
        <v>1470</v>
      </c>
      <c r="C1054" t="s">
        <v>1485</v>
      </c>
      <c r="D1054">
        <v>2022</v>
      </c>
      <c r="E1054" t="s">
        <v>1501</v>
      </c>
      <c r="F1054" t="s">
        <v>1509</v>
      </c>
      <c r="G1054">
        <v>2</v>
      </c>
      <c r="H1054">
        <v>29426</v>
      </c>
      <c r="I1054">
        <v>23225</v>
      </c>
      <c r="J1054">
        <v>30.2</v>
      </c>
      <c r="K1054" t="s">
        <v>1513</v>
      </c>
      <c r="L1054">
        <v>1.75</v>
      </c>
      <c r="M1054" t="s">
        <v>1516</v>
      </c>
      <c r="N1054" s="13">
        <v>1149</v>
      </c>
      <c r="O1054">
        <v>5</v>
      </c>
      <c r="P1054" s="11">
        <f>Agridata[[#This Row],[Storage_Loss_%]]/100</f>
        <v>0.2107</v>
      </c>
      <c r="Q1054" s="7">
        <v>21.07</v>
      </c>
      <c r="R1054" s="13">
        <v>31152</v>
      </c>
      <c r="S1054">
        <v>293</v>
      </c>
      <c r="T1054" t="s">
        <v>1520</v>
      </c>
      <c r="U1054" t="s">
        <v>1523</v>
      </c>
      <c r="V1054" s="13">
        <v>6704575</v>
      </c>
      <c r="W1054" s="7">
        <f>(Agridata[[#This Row],[Profit_After_Storage_Loss]]/Agridata[[#This Row],[Total_Revenue]])*100</f>
        <v>78.564957390642462</v>
      </c>
      <c r="X1054">
        <f>(1-Agridata[[#This Row],[Transport_Cost_NGN]]/(Agridata[[#This Row],[Input_Cost_NGN]]+Agridata[[#This Row],[Final_Profit_NGN]]))*100</f>
        <v>99.982941707702821</v>
      </c>
      <c r="Y1054" s="13">
        <f>Agridata[[#This Row],[Final_Profit_NGN]]*Agridata[[#This Row],[Storage_Loss_%]]</f>
        <v>141265395.25</v>
      </c>
      <c r="Z1054" s="13">
        <f>Agridata[[#This Row],[Final_Profit_NGN]] * (1-Agridata[[#This Row],[Storage_Loss_%]]/100)</f>
        <v>5291921.0475000003</v>
      </c>
      <c r="AA1054" s="13">
        <f>Agridata[[#This Row],[Final_Profit_NGN]]+Agridata[[#This Row],[Input_Cost_NGN]]</f>
        <v>6735727</v>
      </c>
    </row>
    <row r="1055" spans="1:27" x14ac:dyDescent="0.35">
      <c r="A1055" t="s">
        <v>774</v>
      </c>
      <c r="B1055" t="s">
        <v>1471</v>
      </c>
      <c r="C1055" t="s">
        <v>1492</v>
      </c>
      <c r="D1055">
        <v>2024</v>
      </c>
      <c r="E1055" t="s">
        <v>1502</v>
      </c>
      <c r="F1055" t="s">
        <v>1505</v>
      </c>
      <c r="G1055">
        <v>0.94</v>
      </c>
      <c r="H1055">
        <v>7341</v>
      </c>
      <c r="I1055">
        <v>5692</v>
      </c>
      <c r="J1055">
        <v>16.600000000000001</v>
      </c>
      <c r="K1055" t="s">
        <v>1512</v>
      </c>
      <c r="L1055">
        <v>0.93</v>
      </c>
      <c r="M1055" t="s">
        <v>1518</v>
      </c>
      <c r="N1055" s="13">
        <v>3310</v>
      </c>
      <c r="O1055">
        <v>14</v>
      </c>
      <c r="P1055" s="11">
        <f>Agridata[[#This Row],[Storage_Loss_%]]/100</f>
        <v>0.22450000000000001</v>
      </c>
      <c r="Q1055" s="7">
        <v>22.45</v>
      </c>
      <c r="R1055" s="13">
        <v>7867</v>
      </c>
      <c r="S1055">
        <v>118</v>
      </c>
      <c r="T1055" t="s">
        <v>1520</v>
      </c>
      <c r="U1055" t="s">
        <v>1522</v>
      </c>
      <c r="V1055" s="13">
        <v>653763</v>
      </c>
      <c r="W1055" s="7">
        <f>(Agridata[[#This Row],[Profit_After_Storage_Loss]]/Agridata[[#This Row],[Total_Revenue]])*100</f>
        <v>76.627904795731752</v>
      </c>
      <c r="X1055">
        <f>(1-Agridata[[#This Row],[Transport_Cost_NGN]]/(Agridata[[#This Row],[Input_Cost_NGN]]+Agridata[[#This Row],[Final_Profit_NGN]]))*100</f>
        <v>99.499720387527773</v>
      </c>
      <c r="Y1055" s="13">
        <f>Agridata[[#This Row],[Final_Profit_NGN]]*Agridata[[#This Row],[Storage_Loss_%]]</f>
        <v>14676979.35</v>
      </c>
      <c r="Z1055" s="13">
        <f>Agridata[[#This Row],[Final_Profit_NGN]] * (1-Agridata[[#This Row],[Storage_Loss_%]]/100)</f>
        <v>506993.20649999997</v>
      </c>
      <c r="AA1055" s="13">
        <f>Agridata[[#This Row],[Final_Profit_NGN]]+Agridata[[#This Row],[Input_Cost_NGN]]</f>
        <v>661630</v>
      </c>
    </row>
    <row r="1056" spans="1:27" x14ac:dyDescent="0.35">
      <c r="A1056" t="s">
        <v>192</v>
      </c>
      <c r="B1056" t="s">
        <v>1470</v>
      </c>
      <c r="C1056" t="s">
        <v>1475</v>
      </c>
      <c r="D1056">
        <v>2025</v>
      </c>
      <c r="E1056" t="s">
        <v>1501</v>
      </c>
      <c r="F1056" t="s">
        <v>1503</v>
      </c>
      <c r="G1056">
        <v>3.1</v>
      </c>
      <c r="H1056">
        <v>22334</v>
      </c>
      <c r="I1056">
        <v>19622</v>
      </c>
      <c r="J1056">
        <v>1.8</v>
      </c>
      <c r="K1056" t="s">
        <v>1511</v>
      </c>
      <c r="L1056">
        <v>0.18</v>
      </c>
      <c r="M1056" t="s">
        <v>1516</v>
      </c>
      <c r="N1056" s="13">
        <v>260</v>
      </c>
      <c r="O1056">
        <v>3</v>
      </c>
      <c r="P1056" s="11">
        <f>Agridata[[#This Row],[Storage_Loss_%]]/100</f>
        <v>0.12140000000000001</v>
      </c>
      <c r="Q1056" s="7">
        <v>12.14</v>
      </c>
      <c r="R1056" s="13">
        <v>47272</v>
      </c>
      <c r="S1056">
        <v>273</v>
      </c>
      <c r="T1056" t="s">
        <v>1520</v>
      </c>
      <c r="U1056" t="s">
        <v>1523</v>
      </c>
      <c r="V1056" s="13">
        <v>5255706</v>
      </c>
      <c r="W1056" s="7">
        <f>(Agridata[[#This Row],[Profit_After_Storage_Loss]]/Agridata[[#This Row],[Total_Revenue]])*100</f>
        <v>87.07679518187706</v>
      </c>
      <c r="X1056">
        <f>(1-Agridata[[#This Row],[Transport_Cost_NGN]]/(Agridata[[#This Row],[Input_Cost_NGN]]+Agridata[[#This Row],[Final_Profit_NGN]]))*100</f>
        <v>99.99509709450048</v>
      </c>
      <c r="Y1056" s="13">
        <f>Agridata[[#This Row],[Final_Profit_NGN]]*Agridata[[#This Row],[Storage_Loss_%]]</f>
        <v>63804270.840000004</v>
      </c>
      <c r="Z1056" s="13">
        <f>Agridata[[#This Row],[Final_Profit_NGN]] * (1-Agridata[[#This Row],[Storage_Loss_%]]/100)</f>
        <v>4617663.2916000001</v>
      </c>
      <c r="AA1056" s="13">
        <f>Agridata[[#This Row],[Final_Profit_NGN]]+Agridata[[#This Row],[Input_Cost_NGN]]</f>
        <v>5302978</v>
      </c>
    </row>
    <row r="1057" spans="1:27" x14ac:dyDescent="0.35">
      <c r="A1057" t="s">
        <v>503</v>
      </c>
      <c r="B1057" t="s">
        <v>1473</v>
      </c>
      <c r="C1057" t="s">
        <v>1494</v>
      </c>
      <c r="D1057">
        <v>2023</v>
      </c>
      <c r="E1057" t="s">
        <v>1501</v>
      </c>
      <c r="F1057" t="s">
        <v>1505</v>
      </c>
      <c r="G1057">
        <v>0.81</v>
      </c>
      <c r="H1057">
        <v>12254</v>
      </c>
      <c r="I1057">
        <v>10857</v>
      </c>
      <c r="J1057">
        <v>7.2</v>
      </c>
      <c r="K1057" t="s">
        <v>1513</v>
      </c>
      <c r="L1057">
        <v>1.26</v>
      </c>
      <c r="M1057" t="s">
        <v>1518</v>
      </c>
      <c r="N1057" s="13">
        <v>234</v>
      </c>
      <c r="O1057">
        <v>3</v>
      </c>
      <c r="P1057" s="11">
        <f>Agridata[[#This Row],[Storage_Loss_%]]/100</f>
        <v>0.114</v>
      </c>
      <c r="Q1057" s="7">
        <v>11.4</v>
      </c>
      <c r="R1057" s="13">
        <v>6622</v>
      </c>
      <c r="S1057">
        <v>86</v>
      </c>
      <c r="T1057" t="s">
        <v>1520</v>
      </c>
      <c r="U1057" t="s">
        <v>1523</v>
      </c>
      <c r="V1057" s="13">
        <v>917509</v>
      </c>
      <c r="W1057" s="7">
        <f>(Agridata[[#This Row],[Profit_After_Storage_Loss]]/Agridata[[#This Row],[Total_Revenue]])*100</f>
        <v>87.965123342902686</v>
      </c>
      <c r="X1057">
        <f>(1-Agridata[[#This Row],[Transport_Cost_NGN]]/(Agridata[[#This Row],[Input_Cost_NGN]]+Agridata[[#This Row],[Final_Profit_NGN]]))*100</f>
        <v>99.974678914569466</v>
      </c>
      <c r="Y1057" s="13">
        <f>Agridata[[#This Row],[Final_Profit_NGN]]*Agridata[[#This Row],[Storage_Loss_%]]</f>
        <v>10459602.6</v>
      </c>
      <c r="Z1057" s="13">
        <f>Agridata[[#This Row],[Final_Profit_NGN]] * (1-Agridata[[#This Row],[Storage_Loss_%]]/100)</f>
        <v>812912.97400000005</v>
      </c>
      <c r="AA1057" s="13">
        <f>Agridata[[#This Row],[Final_Profit_NGN]]+Agridata[[#This Row],[Input_Cost_NGN]]</f>
        <v>924131</v>
      </c>
    </row>
    <row r="1058" spans="1:27" x14ac:dyDescent="0.35">
      <c r="A1058" t="s">
        <v>174</v>
      </c>
      <c r="B1058" t="s">
        <v>1469</v>
      </c>
      <c r="C1058" t="s">
        <v>1484</v>
      </c>
      <c r="D1058">
        <v>2024</v>
      </c>
      <c r="E1058" t="s">
        <v>1501</v>
      </c>
      <c r="F1058" t="s">
        <v>1507</v>
      </c>
      <c r="G1058">
        <v>3.97</v>
      </c>
      <c r="H1058">
        <v>12481</v>
      </c>
      <c r="I1058">
        <v>10162</v>
      </c>
      <c r="J1058">
        <v>1.7</v>
      </c>
      <c r="K1058" t="s">
        <v>1511</v>
      </c>
      <c r="L1058">
        <v>1.49</v>
      </c>
      <c r="M1058" t="s">
        <v>1516</v>
      </c>
      <c r="N1058" s="13">
        <v>200</v>
      </c>
      <c r="O1058">
        <v>14</v>
      </c>
      <c r="P1058" s="11">
        <f>Agridata[[#This Row],[Storage_Loss_%]]/100</f>
        <v>0.18579999999999999</v>
      </c>
      <c r="Q1058" s="7">
        <v>18.579999999999998</v>
      </c>
      <c r="R1058" s="13">
        <v>55173</v>
      </c>
      <c r="S1058">
        <v>218</v>
      </c>
      <c r="T1058" t="s">
        <v>1520</v>
      </c>
      <c r="U1058" t="s">
        <v>1523</v>
      </c>
      <c r="V1058" s="13">
        <v>2137790</v>
      </c>
      <c r="W1058" s="7">
        <f>(Agridata[[#This Row],[Profit_After_Storage_Loss]]/Agridata[[#This Row],[Total_Revenue]])*100</f>
        <v>79.371545165148703</v>
      </c>
      <c r="X1058">
        <f>(1-Agridata[[#This Row],[Transport_Cost_NGN]]/(Agridata[[#This Row],[Input_Cost_NGN]]+Agridata[[#This Row],[Final_Profit_NGN]]))*100</f>
        <v>99.990879919086638</v>
      </c>
      <c r="Y1058" s="13">
        <f>Agridata[[#This Row],[Final_Profit_NGN]]*Agridata[[#This Row],[Storage_Loss_%]]</f>
        <v>39720138.199999996</v>
      </c>
      <c r="Z1058" s="13">
        <f>Agridata[[#This Row],[Final_Profit_NGN]] * (1-Agridata[[#This Row],[Storage_Loss_%]]/100)</f>
        <v>1740588.618</v>
      </c>
      <c r="AA1058" s="13">
        <f>Agridata[[#This Row],[Final_Profit_NGN]]+Agridata[[#This Row],[Input_Cost_NGN]]</f>
        <v>2192963</v>
      </c>
    </row>
    <row r="1059" spans="1:27" x14ac:dyDescent="0.35">
      <c r="A1059" t="s">
        <v>254</v>
      </c>
      <c r="B1059" t="s">
        <v>1472</v>
      </c>
      <c r="C1059" t="s">
        <v>1489</v>
      </c>
      <c r="D1059">
        <v>2025</v>
      </c>
      <c r="E1059" t="s">
        <v>1502</v>
      </c>
      <c r="F1059" t="s">
        <v>1508</v>
      </c>
      <c r="G1059">
        <v>2.48</v>
      </c>
      <c r="H1059">
        <v>4332</v>
      </c>
      <c r="I1059">
        <v>2661</v>
      </c>
      <c r="J1059">
        <v>13.4</v>
      </c>
      <c r="K1059" t="s">
        <v>1513</v>
      </c>
      <c r="L1059">
        <v>0.99</v>
      </c>
      <c r="M1059" t="s">
        <v>1517</v>
      </c>
      <c r="N1059" s="13">
        <v>462</v>
      </c>
      <c r="O1059">
        <v>30</v>
      </c>
      <c r="P1059" s="11">
        <f>Agridata[[#This Row],[Storage_Loss_%]]/100</f>
        <v>0.3856</v>
      </c>
      <c r="Q1059" s="7">
        <v>38.56</v>
      </c>
      <c r="R1059" s="13">
        <v>20027</v>
      </c>
      <c r="S1059">
        <v>314</v>
      </c>
      <c r="T1059" t="s">
        <v>1520</v>
      </c>
      <c r="U1059" t="s">
        <v>1523</v>
      </c>
      <c r="V1059" s="13">
        <v>806710</v>
      </c>
      <c r="W1059" s="7">
        <f>(Agridata[[#This Row],[Profit_After_Storage_Loss]]/Agridata[[#This Row],[Total_Revenue]])*100</f>
        <v>59.95166830564014</v>
      </c>
      <c r="X1059">
        <f>(1-Agridata[[#This Row],[Transport_Cost_NGN]]/(Agridata[[#This Row],[Input_Cost_NGN]]+Agridata[[#This Row],[Final_Profit_NGN]]))*100</f>
        <v>99.944117657731539</v>
      </c>
      <c r="Y1059" s="13">
        <f>Agridata[[#This Row],[Final_Profit_NGN]]*Agridata[[#This Row],[Storage_Loss_%]]</f>
        <v>31106737.600000001</v>
      </c>
      <c r="Z1059" s="13">
        <f>Agridata[[#This Row],[Final_Profit_NGN]] * (1-Agridata[[#This Row],[Storage_Loss_%]]/100)</f>
        <v>495642.62400000007</v>
      </c>
      <c r="AA1059" s="13">
        <f>Agridata[[#This Row],[Final_Profit_NGN]]+Agridata[[#This Row],[Input_Cost_NGN]]</f>
        <v>826737</v>
      </c>
    </row>
    <row r="1060" spans="1:27" x14ac:dyDescent="0.35">
      <c r="A1060" t="s">
        <v>775</v>
      </c>
      <c r="B1060" t="s">
        <v>1470</v>
      </c>
      <c r="C1060" t="s">
        <v>1475</v>
      </c>
      <c r="D1060">
        <v>2021</v>
      </c>
      <c r="E1060" t="s">
        <v>1501</v>
      </c>
      <c r="F1060" t="s">
        <v>1508</v>
      </c>
      <c r="G1060">
        <v>0.37</v>
      </c>
      <c r="H1060">
        <v>548</v>
      </c>
      <c r="I1060">
        <v>435</v>
      </c>
      <c r="J1060">
        <v>49.7</v>
      </c>
      <c r="K1060" t="s">
        <v>1511</v>
      </c>
      <c r="L1060">
        <v>3.04</v>
      </c>
      <c r="M1060" t="s">
        <v>1517</v>
      </c>
      <c r="N1060" s="13">
        <v>8196</v>
      </c>
      <c r="O1060">
        <v>14</v>
      </c>
      <c r="P1060" s="11">
        <f>Agridata[[#This Row],[Storage_Loss_%]]/100</f>
        <v>0.20480000000000001</v>
      </c>
      <c r="Q1060" s="7">
        <v>20.48</v>
      </c>
      <c r="R1060" s="13">
        <v>4445</v>
      </c>
      <c r="S1060">
        <v>214</v>
      </c>
      <c r="T1060" t="s">
        <v>1520</v>
      </c>
      <c r="U1060" t="s">
        <v>1522</v>
      </c>
      <c r="V1060" s="13">
        <v>79519</v>
      </c>
      <c r="W1060" s="7">
        <f>(Agridata[[#This Row],[Profit_After_Storage_Loss]]/Agridata[[#This Row],[Total_Revenue]])*100</f>
        <v>75.310262493449571</v>
      </c>
      <c r="X1060">
        <f>(1-Agridata[[#This Row],[Transport_Cost_NGN]]/(Agridata[[#This Row],[Input_Cost_NGN]]+Agridata[[#This Row],[Final_Profit_NGN]]))*100</f>
        <v>90.238673717307421</v>
      </c>
      <c r="Y1060" s="13">
        <f>Agridata[[#This Row],[Final_Profit_NGN]]*Agridata[[#This Row],[Storage_Loss_%]]</f>
        <v>1628549.1200000001</v>
      </c>
      <c r="Z1060" s="13">
        <f>Agridata[[#This Row],[Final_Profit_NGN]] * (1-Agridata[[#This Row],[Storage_Loss_%]]/100)</f>
        <v>63233.508800000003</v>
      </c>
      <c r="AA1060" s="13">
        <f>Agridata[[#This Row],[Final_Profit_NGN]]+Agridata[[#This Row],[Input_Cost_NGN]]</f>
        <v>83964</v>
      </c>
    </row>
    <row r="1061" spans="1:27" x14ac:dyDescent="0.35">
      <c r="A1061" t="s">
        <v>776</v>
      </c>
      <c r="B1061" t="s">
        <v>1469</v>
      </c>
      <c r="C1061" t="s">
        <v>1481</v>
      </c>
      <c r="D1061">
        <v>2021</v>
      </c>
      <c r="E1061" t="s">
        <v>1501</v>
      </c>
      <c r="F1061" t="s">
        <v>1509</v>
      </c>
      <c r="G1061">
        <v>0.46</v>
      </c>
      <c r="H1061">
        <v>7453</v>
      </c>
      <c r="I1061">
        <v>5902</v>
      </c>
      <c r="J1061">
        <v>200</v>
      </c>
      <c r="K1061" t="s">
        <v>1512</v>
      </c>
      <c r="L1061">
        <v>7.38</v>
      </c>
      <c r="M1061" t="s">
        <v>1517</v>
      </c>
      <c r="N1061" s="13">
        <v>46150</v>
      </c>
      <c r="O1061">
        <v>5</v>
      </c>
      <c r="P1061" s="11">
        <f>Agridata[[#This Row],[Storage_Loss_%]]/100</f>
        <v>0.20800000000000002</v>
      </c>
      <c r="Q1061" s="7">
        <v>20.8</v>
      </c>
      <c r="R1061" s="13">
        <v>9336</v>
      </c>
      <c r="S1061">
        <v>238</v>
      </c>
      <c r="T1061" t="s">
        <v>1519</v>
      </c>
      <c r="U1061" t="s">
        <v>1522</v>
      </c>
      <c r="V1061" s="13">
        <v>1335144</v>
      </c>
      <c r="W1061" s="7">
        <f>(Agridata[[#This Row],[Profit_After_Storage_Loss]]/Agridata[[#This Row],[Total_Revenue]])*100</f>
        <v>78.650039271688684</v>
      </c>
      <c r="X1061">
        <f>(1-Agridata[[#This Row],[Transport_Cost_NGN]]/(Agridata[[#This Row],[Input_Cost_NGN]]+Agridata[[#This Row],[Final_Profit_NGN]]))*100</f>
        <v>96.567446150184452</v>
      </c>
      <c r="Y1061" s="13">
        <f>Agridata[[#This Row],[Final_Profit_NGN]]*Agridata[[#This Row],[Storage_Loss_%]]</f>
        <v>27770995.199999999</v>
      </c>
      <c r="Z1061" s="13">
        <f>Agridata[[#This Row],[Final_Profit_NGN]] * (1-Agridata[[#This Row],[Storage_Loss_%]]/100)</f>
        <v>1057434.048</v>
      </c>
      <c r="AA1061" s="13">
        <f>Agridata[[#This Row],[Final_Profit_NGN]]+Agridata[[#This Row],[Input_Cost_NGN]]</f>
        <v>1344480</v>
      </c>
    </row>
    <row r="1062" spans="1:27" x14ac:dyDescent="0.35">
      <c r="A1062" t="s">
        <v>504</v>
      </c>
      <c r="B1062" t="s">
        <v>1470</v>
      </c>
      <c r="C1062" t="s">
        <v>1475</v>
      </c>
      <c r="D1062">
        <v>2025</v>
      </c>
      <c r="E1062" t="s">
        <v>1502</v>
      </c>
      <c r="F1062" t="s">
        <v>1509</v>
      </c>
      <c r="G1062">
        <v>1.67</v>
      </c>
      <c r="H1062">
        <v>13971</v>
      </c>
      <c r="I1062">
        <v>11320</v>
      </c>
      <c r="J1062">
        <v>38.5</v>
      </c>
      <c r="K1062" t="s">
        <v>1512</v>
      </c>
      <c r="L1062">
        <v>2.3199999999999998</v>
      </c>
      <c r="M1062" t="s">
        <v>1516</v>
      </c>
      <c r="N1062" s="13">
        <v>11949</v>
      </c>
      <c r="O1062">
        <v>3</v>
      </c>
      <c r="P1062" s="11">
        <f>Agridata[[#This Row],[Storage_Loss_%]]/100</f>
        <v>0.18969999999999998</v>
      </c>
      <c r="Q1062" s="7">
        <v>18.97</v>
      </c>
      <c r="R1062" s="13">
        <v>44424</v>
      </c>
      <c r="S1062">
        <v>374</v>
      </c>
      <c r="T1062" t="s">
        <v>1520</v>
      </c>
      <c r="U1062" t="s">
        <v>1523</v>
      </c>
      <c r="V1062" s="13">
        <v>4134971</v>
      </c>
      <c r="W1062" s="7">
        <f>(Agridata[[#This Row],[Profit_After_Storage_Loss]]/Agridata[[#This Row],[Total_Revenue]])*100</f>
        <v>80.168708659985484</v>
      </c>
      <c r="X1062">
        <f>(1-Agridata[[#This Row],[Transport_Cost_NGN]]/(Agridata[[#This Row],[Input_Cost_NGN]]+Agridata[[#This Row],[Final_Profit_NGN]]))*100</f>
        <v>99.714097375337815</v>
      </c>
      <c r="Y1062" s="13">
        <f>Agridata[[#This Row],[Final_Profit_NGN]]*Agridata[[#This Row],[Storage_Loss_%]]</f>
        <v>78440399.86999999</v>
      </c>
      <c r="Z1062" s="13">
        <f>Agridata[[#This Row],[Final_Profit_NGN]] * (1-Agridata[[#This Row],[Storage_Loss_%]]/100)</f>
        <v>3350567.0013000001</v>
      </c>
      <c r="AA1062" s="13">
        <f>Agridata[[#This Row],[Final_Profit_NGN]]+Agridata[[#This Row],[Input_Cost_NGN]]</f>
        <v>4179395</v>
      </c>
    </row>
    <row r="1063" spans="1:27" x14ac:dyDescent="0.35">
      <c r="A1063" t="s">
        <v>777</v>
      </c>
      <c r="B1063" t="s">
        <v>1472</v>
      </c>
      <c r="C1063" t="s">
        <v>1489</v>
      </c>
      <c r="D1063">
        <v>2024</v>
      </c>
      <c r="E1063" t="s">
        <v>1501</v>
      </c>
      <c r="F1063" t="s">
        <v>1509</v>
      </c>
      <c r="G1063">
        <v>2.0499999999999998</v>
      </c>
      <c r="H1063">
        <v>21130</v>
      </c>
      <c r="I1063">
        <v>16739</v>
      </c>
      <c r="J1063">
        <v>15.3</v>
      </c>
      <c r="K1063" t="s">
        <v>1512</v>
      </c>
      <c r="L1063">
        <v>0.44</v>
      </c>
      <c r="M1063" t="s">
        <v>1516</v>
      </c>
      <c r="N1063" s="13">
        <v>4224</v>
      </c>
      <c r="O1063">
        <v>3</v>
      </c>
      <c r="P1063" s="11">
        <f>Agridata[[#This Row],[Storage_Loss_%]]/100</f>
        <v>0.20780000000000001</v>
      </c>
      <c r="Q1063" s="7">
        <v>20.78</v>
      </c>
      <c r="R1063" s="13">
        <v>45055</v>
      </c>
      <c r="S1063">
        <v>412</v>
      </c>
      <c r="T1063" t="s">
        <v>1520</v>
      </c>
      <c r="U1063" t="s">
        <v>1523</v>
      </c>
      <c r="V1063" s="13">
        <v>6778225</v>
      </c>
      <c r="W1063" s="7">
        <f>(Agridata[[#This Row],[Profit_After_Storage_Loss]]/Agridata[[#This Row],[Total_Revenue]])*100</f>
        <v>78.696900097900127</v>
      </c>
      <c r="X1063">
        <f>(1-Agridata[[#This Row],[Transport_Cost_NGN]]/(Agridata[[#This Row],[Input_Cost_NGN]]+Agridata[[#This Row],[Final_Profit_NGN]]))*100</f>
        <v>99.938094288963669</v>
      </c>
      <c r="Y1063" s="13">
        <f>Agridata[[#This Row],[Final_Profit_NGN]]*Agridata[[#This Row],[Storage_Loss_%]]</f>
        <v>140851515.5</v>
      </c>
      <c r="Z1063" s="13">
        <f>Agridata[[#This Row],[Final_Profit_NGN]] * (1-Agridata[[#This Row],[Storage_Loss_%]]/100)</f>
        <v>5369709.8449999997</v>
      </c>
      <c r="AA1063" s="13">
        <f>Agridata[[#This Row],[Final_Profit_NGN]]+Agridata[[#This Row],[Input_Cost_NGN]]</f>
        <v>6823280</v>
      </c>
    </row>
    <row r="1064" spans="1:27" x14ac:dyDescent="0.35">
      <c r="A1064" t="s">
        <v>778</v>
      </c>
      <c r="B1064" t="s">
        <v>1470</v>
      </c>
      <c r="C1064" t="s">
        <v>1485</v>
      </c>
      <c r="D1064">
        <v>2023</v>
      </c>
      <c r="E1064" t="s">
        <v>1501</v>
      </c>
      <c r="F1064" t="s">
        <v>1510</v>
      </c>
      <c r="G1064">
        <v>3.64</v>
      </c>
      <c r="H1064">
        <v>63086</v>
      </c>
      <c r="I1064">
        <v>44425</v>
      </c>
      <c r="J1064">
        <v>33.4</v>
      </c>
      <c r="K1064" t="s">
        <v>1512</v>
      </c>
      <c r="L1064">
        <v>1.54</v>
      </c>
      <c r="M1064" t="s">
        <v>1516</v>
      </c>
      <c r="N1064" s="13">
        <v>10041</v>
      </c>
      <c r="O1064">
        <v>1</v>
      </c>
      <c r="P1064" s="11">
        <f>Agridata[[#This Row],[Storage_Loss_%]]/100</f>
        <v>0.29580000000000001</v>
      </c>
      <c r="Q1064" s="7">
        <v>29.58</v>
      </c>
      <c r="R1064" s="13">
        <v>68169</v>
      </c>
      <c r="S1064">
        <v>332</v>
      </c>
      <c r="T1064" t="s">
        <v>1520</v>
      </c>
      <c r="U1064" t="s">
        <v>1522</v>
      </c>
      <c r="V1064" s="13">
        <v>14523399</v>
      </c>
      <c r="W1064" s="7">
        <f>(Agridata[[#This Row],[Profit_After_Storage_Loss]]/Agridata[[#This Row],[Total_Revenue]])*100</f>
        <v>70.091011300499034</v>
      </c>
      <c r="X1064">
        <f>(1-Agridata[[#This Row],[Transport_Cost_NGN]]/(Agridata[[#This Row],[Input_Cost_NGN]]+Agridata[[#This Row],[Final_Profit_NGN]]))*100</f>
        <v>99.93118628512029</v>
      </c>
      <c r="Y1064" s="13">
        <f>Agridata[[#This Row],[Final_Profit_NGN]]*Agridata[[#This Row],[Storage_Loss_%]]</f>
        <v>429602142.41999996</v>
      </c>
      <c r="Z1064" s="13">
        <f>Agridata[[#This Row],[Final_Profit_NGN]] * (1-Agridata[[#This Row],[Storage_Loss_%]]/100)</f>
        <v>10227377.5758</v>
      </c>
      <c r="AA1064" s="13">
        <f>Agridata[[#This Row],[Final_Profit_NGN]]+Agridata[[#This Row],[Input_Cost_NGN]]</f>
        <v>14591568</v>
      </c>
    </row>
    <row r="1065" spans="1:27" x14ac:dyDescent="0.35">
      <c r="A1065" t="s">
        <v>244</v>
      </c>
      <c r="B1065" t="s">
        <v>1471</v>
      </c>
      <c r="C1065" t="s">
        <v>1477</v>
      </c>
      <c r="D1065">
        <v>2025</v>
      </c>
      <c r="E1065" t="s">
        <v>1502</v>
      </c>
      <c r="F1065" t="s">
        <v>1506</v>
      </c>
      <c r="G1065">
        <v>0.26</v>
      </c>
      <c r="H1065">
        <v>743</v>
      </c>
      <c r="I1065">
        <v>682</v>
      </c>
      <c r="J1065">
        <v>3.7</v>
      </c>
      <c r="K1065" t="s">
        <v>1513</v>
      </c>
      <c r="L1065">
        <v>1.4</v>
      </c>
      <c r="M1065" t="s">
        <v>1518</v>
      </c>
      <c r="N1065" s="13">
        <v>200</v>
      </c>
      <c r="O1065">
        <v>7</v>
      </c>
      <c r="P1065" s="11">
        <f>Agridata[[#This Row],[Storage_Loss_%]]/100</f>
        <v>8.1699999999999995E-2</v>
      </c>
      <c r="Q1065" s="7">
        <v>8.17</v>
      </c>
      <c r="R1065" s="13">
        <v>5275</v>
      </c>
      <c r="S1065">
        <v>382</v>
      </c>
      <c r="T1065" t="s">
        <v>1520</v>
      </c>
      <c r="U1065" t="s">
        <v>1522</v>
      </c>
      <c r="V1065" s="13">
        <v>252444</v>
      </c>
      <c r="W1065" s="7">
        <f>(Agridata[[#This Row],[Profit_After_Storage_Loss]]/Agridata[[#This Row],[Total_Revenue]])*100</f>
        <v>89.950420884762082</v>
      </c>
      <c r="X1065">
        <f>(1-Agridata[[#This Row],[Transport_Cost_NGN]]/(Agridata[[#This Row],[Input_Cost_NGN]]+Agridata[[#This Row],[Final_Profit_NGN]]))*100</f>
        <v>99.922396098075822</v>
      </c>
      <c r="Y1065" s="13">
        <f>Agridata[[#This Row],[Final_Profit_NGN]]*Agridata[[#This Row],[Storage_Loss_%]]</f>
        <v>2062467.48</v>
      </c>
      <c r="Z1065" s="13">
        <f>Agridata[[#This Row],[Final_Profit_NGN]] * (1-Agridata[[#This Row],[Storage_Loss_%]]/100)</f>
        <v>231819.32519999999</v>
      </c>
      <c r="AA1065" s="13">
        <f>Agridata[[#This Row],[Final_Profit_NGN]]+Agridata[[#This Row],[Input_Cost_NGN]]</f>
        <v>257719</v>
      </c>
    </row>
    <row r="1066" spans="1:27" x14ac:dyDescent="0.35">
      <c r="A1066" t="s">
        <v>779</v>
      </c>
      <c r="B1066" t="s">
        <v>1470</v>
      </c>
      <c r="C1066" t="s">
        <v>1495</v>
      </c>
      <c r="D1066">
        <v>2024</v>
      </c>
      <c r="E1066" t="s">
        <v>1501</v>
      </c>
      <c r="F1066" t="s">
        <v>1508</v>
      </c>
      <c r="G1066">
        <v>1.21</v>
      </c>
      <c r="H1066">
        <v>1798</v>
      </c>
      <c r="I1066">
        <v>1138</v>
      </c>
      <c r="J1066">
        <v>30.6</v>
      </c>
      <c r="K1066" t="s">
        <v>1512</v>
      </c>
      <c r="L1066">
        <v>2.2200000000000002</v>
      </c>
      <c r="M1066" t="s">
        <v>1516</v>
      </c>
      <c r="N1066" s="13">
        <v>8587</v>
      </c>
      <c r="O1066">
        <v>30</v>
      </c>
      <c r="P1066" s="11">
        <f>Agridata[[#This Row],[Storage_Loss_%]]/100</f>
        <v>0.36700000000000005</v>
      </c>
      <c r="Q1066" s="7">
        <v>36.700000000000003</v>
      </c>
      <c r="R1066" s="13">
        <v>9332</v>
      </c>
      <c r="S1066">
        <v>183</v>
      </c>
      <c r="T1066" t="s">
        <v>1520</v>
      </c>
      <c r="U1066" t="s">
        <v>1522</v>
      </c>
      <c r="V1066" s="13">
        <v>188253</v>
      </c>
      <c r="W1066" s="7">
        <f>(Agridata[[#This Row],[Profit_After_Storage_Loss]]/Agridata[[#This Row],[Total_Revenue]])*100</f>
        <v>60.310321633727263</v>
      </c>
      <c r="X1066">
        <f>(1-Agridata[[#This Row],[Transport_Cost_NGN]]/(Agridata[[#This Row],[Input_Cost_NGN]]+Agridata[[#This Row],[Final_Profit_NGN]]))*100</f>
        <v>95.654022319508059</v>
      </c>
      <c r="Y1066" s="13">
        <f>Agridata[[#This Row],[Final_Profit_NGN]]*Agridata[[#This Row],[Storage_Loss_%]]</f>
        <v>6908885.1000000006</v>
      </c>
      <c r="Z1066" s="13">
        <f>Agridata[[#This Row],[Final_Profit_NGN]] * (1-Agridata[[#This Row],[Storage_Loss_%]]/100)</f>
        <v>119164.149</v>
      </c>
      <c r="AA1066" s="13">
        <f>Agridata[[#This Row],[Final_Profit_NGN]]+Agridata[[#This Row],[Input_Cost_NGN]]</f>
        <v>197585</v>
      </c>
    </row>
    <row r="1067" spans="1:27" x14ac:dyDescent="0.35">
      <c r="A1067" t="s">
        <v>780</v>
      </c>
      <c r="B1067" t="s">
        <v>1469</v>
      </c>
      <c r="C1067" t="s">
        <v>1480</v>
      </c>
      <c r="D1067">
        <v>2024</v>
      </c>
      <c r="E1067" t="s">
        <v>1501</v>
      </c>
      <c r="F1067" t="s">
        <v>1507</v>
      </c>
      <c r="G1067">
        <v>6.83</v>
      </c>
      <c r="H1067">
        <v>14414</v>
      </c>
      <c r="I1067">
        <v>12381</v>
      </c>
      <c r="J1067">
        <v>38.799999999999997</v>
      </c>
      <c r="K1067" t="s">
        <v>1511</v>
      </c>
      <c r="L1067">
        <v>2.5299999999999998</v>
      </c>
      <c r="M1067" t="s">
        <v>1517</v>
      </c>
      <c r="N1067" s="13">
        <v>5261</v>
      </c>
      <c r="O1067">
        <v>3</v>
      </c>
      <c r="P1067" s="11">
        <f>Agridata[[#This Row],[Storage_Loss_%]]/100</f>
        <v>0.14099999999999999</v>
      </c>
      <c r="Q1067" s="7">
        <v>14.1</v>
      </c>
      <c r="R1067" s="13">
        <v>123454</v>
      </c>
      <c r="S1067">
        <v>278</v>
      </c>
      <c r="T1067" t="s">
        <v>1521</v>
      </c>
      <c r="U1067" t="s">
        <v>1523</v>
      </c>
      <c r="V1067" s="13">
        <v>3278784</v>
      </c>
      <c r="W1067" s="7">
        <f>(Agridata[[#This Row],[Profit_After_Storage_Loss]]/Agridata[[#This Row],[Total_Revenue]])*100</f>
        <v>82.783022704466873</v>
      </c>
      <c r="X1067">
        <f>(1-Agridata[[#This Row],[Transport_Cost_NGN]]/(Agridata[[#This Row],[Input_Cost_NGN]]+Agridata[[#This Row],[Final_Profit_NGN]]))*100</f>
        <v>99.845366491115556</v>
      </c>
      <c r="Y1067" s="13">
        <f>Agridata[[#This Row],[Final_Profit_NGN]]*Agridata[[#This Row],[Storage_Loss_%]]</f>
        <v>46230854.399999999</v>
      </c>
      <c r="Z1067" s="13">
        <f>Agridata[[#This Row],[Final_Profit_NGN]] * (1-Agridata[[#This Row],[Storage_Loss_%]]/100)</f>
        <v>2816475.4559999998</v>
      </c>
      <c r="AA1067" s="13">
        <f>Agridata[[#This Row],[Final_Profit_NGN]]+Agridata[[#This Row],[Input_Cost_NGN]]</f>
        <v>3402238</v>
      </c>
    </row>
    <row r="1068" spans="1:27" x14ac:dyDescent="0.35">
      <c r="A1068" t="s">
        <v>214</v>
      </c>
      <c r="B1068" t="s">
        <v>1472</v>
      </c>
      <c r="C1068" t="s">
        <v>1489</v>
      </c>
      <c r="D1068">
        <v>2025</v>
      </c>
      <c r="E1068" t="s">
        <v>1501</v>
      </c>
      <c r="F1068" t="s">
        <v>1508</v>
      </c>
      <c r="G1068">
        <v>1.07</v>
      </c>
      <c r="H1068">
        <v>1537</v>
      </c>
      <c r="I1068">
        <v>614</v>
      </c>
      <c r="J1068">
        <v>1</v>
      </c>
      <c r="K1068" t="s">
        <v>1513</v>
      </c>
      <c r="L1068">
        <v>0.13</v>
      </c>
      <c r="M1068" t="s">
        <v>1516</v>
      </c>
      <c r="N1068" s="13">
        <v>200</v>
      </c>
      <c r="O1068">
        <v>60</v>
      </c>
      <c r="P1068" s="11">
        <f>Agridata[[#This Row],[Storage_Loss_%]]/100</f>
        <v>0.6</v>
      </c>
      <c r="Q1068" s="7">
        <v>60</v>
      </c>
      <c r="R1068" s="13">
        <v>9900</v>
      </c>
      <c r="S1068">
        <v>249</v>
      </c>
      <c r="T1068" t="s">
        <v>1521</v>
      </c>
      <c r="U1068" t="s">
        <v>1522</v>
      </c>
      <c r="V1068" s="13">
        <v>141258</v>
      </c>
      <c r="W1068" s="7">
        <f>(Agridata[[#This Row],[Profit_After_Storage_Loss]]/Agridata[[#This Row],[Total_Revenue]])*100</f>
        <v>37.380224665581714</v>
      </c>
      <c r="X1068">
        <f>(1-Agridata[[#This Row],[Transport_Cost_NGN]]/(Agridata[[#This Row],[Input_Cost_NGN]]+Agridata[[#This Row],[Final_Profit_NGN]]))*100</f>
        <v>99.867688114423316</v>
      </c>
      <c r="Y1068" s="13">
        <f>Agridata[[#This Row],[Final_Profit_NGN]]*Agridata[[#This Row],[Storage_Loss_%]]</f>
        <v>8475480</v>
      </c>
      <c r="Z1068" s="13">
        <f>Agridata[[#This Row],[Final_Profit_NGN]] * (1-Agridata[[#This Row],[Storage_Loss_%]]/100)</f>
        <v>56503.200000000004</v>
      </c>
      <c r="AA1068" s="13">
        <f>Agridata[[#This Row],[Final_Profit_NGN]]+Agridata[[#This Row],[Input_Cost_NGN]]</f>
        <v>151158</v>
      </c>
    </row>
    <row r="1069" spans="1:27" x14ac:dyDescent="0.35">
      <c r="A1069" t="s">
        <v>208</v>
      </c>
      <c r="B1069" t="s">
        <v>1469</v>
      </c>
      <c r="C1069" t="s">
        <v>1474</v>
      </c>
      <c r="D1069">
        <v>2023</v>
      </c>
      <c r="E1069" t="s">
        <v>1502</v>
      </c>
      <c r="F1069" t="s">
        <v>1508</v>
      </c>
      <c r="G1069">
        <v>1.31</v>
      </c>
      <c r="H1069">
        <v>2406</v>
      </c>
      <c r="I1069">
        <v>1858</v>
      </c>
      <c r="J1069">
        <v>24.4</v>
      </c>
      <c r="K1069" t="s">
        <v>1515</v>
      </c>
      <c r="L1069">
        <v>1.63</v>
      </c>
      <c r="M1069" t="s">
        <v>1518</v>
      </c>
      <c r="N1069" s="13">
        <v>3662</v>
      </c>
      <c r="O1069">
        <v>14</v>
      </c>
      <c r="P1069" s="11">
        <f>Agridata[[#This Row],[Storage_Loss_%]]/100</f>
        <v>0.22750000000000001</v>
      </c>
      <c r="Q1069" s="7">
        <v>22.75</v>
      </c>
      <c r="R1069" s="13">
        <v>9967</v>
      </c>
      <c r="S1069">
        <v>177</v>
      </c>
      <c r="T1069" t="s">
        <v>1520</v>
      </c>
      <c r="U1069" t="s">
        <v>1522</v>
      </c>
      <c r="V1069" s="13">
        <v>311949</v>
      </c>
      <c r="W1069" s="7">
        <f>(Agridata[[#This Row],[Profit_After_Storage_Loss]]/Agridata[[#This Row],[Total_Revenue]])*100</f>
        <v>74.858224661091711</v>
      </c>
      <c r="X1069">
        <f>(1-Agridata[[#This Row],[Transport_Cost_NGN]]/(Agridata[[#This Row],[Input_Cost_NGN]]+Agridata[[#This Row],[Final_Profit_NGN]]))*100</f>
        <v>98.862436163471216</v>
      </c>
      <c r="Y1069" s="13">
        <f>Agridata[[#This Row],[Final_Profit_NGN]]*Agridata[[#This Row],[Storage_Loss_%]]</f>
        <v>7096839.75</v>
      </c>
      <c r="Z1069" s="13">
        <f>Agridata[[#This Row],[Final_Profit_NGN]] * (1-Agridata[[#This Row],[Storage_Loss_%]]/100)</f>
        <v>240980.60249999998</v>
      </c>
      <c r="AA1069" s="13">
        <f>Agridata[[#This Row],[Final_Profit_NGN]]+Agridata[[#This Row],[Input_Cost_NGN]]</f>
        <v>321916</v>
      </c>
    </row>
    <row r="1070" spans="1:27" x14ac:dyDescent="0.35">
      <c r="A1070" t="s">
        <v>781</v>
      </c>
      <c r="B1070" t="s">
        <v>1471</v>
      </c>
      <c r="C1070" t="s">
        <v>1486</v>
      </c>
      <c r="D1070">
        <v>2025</v>
      </c>
      <c r="E1070" t="s">
        <v>1501</v>
      </c>
      <c r="F1070" t="s">
        <v>1506</v>
      </c>
      <c r="G1070">
        <v>1.1000000000000001</v>
      </c>
      <c r="H1070">
        <v>2306</v>
      </c>
      <c r="I1070">
        <v>1964</v>
      </c>
      <c r="J1070">
        <v>16.8</v>
      </c>
      <c r="K1070" t="s">
        <v>1511</v>
      </c>
      <c r="L1070">
        <v>0.64</v>
      </c>
      <c r="M1070" t="s">
        <v>1516</v>
      </c>
      <c r="N1070" s="13">
        <v>2158</v>
      </c>
      <c r="O1070">
        <v>14</v>
      </c>
      <c r="P1070" s="11">
        <f>Agridata[[#This Row],[Storage_Loss_%]]/100</f>
        <v>0.1482</v>
      </c>
      <c r="Q1070" s="7">
        <v>14.82</v>
      </c>
      <c r="R1070" s="13">
        <v>25891</v>
      </c>
      <c r="S1070">
        <v>359</v>
      </c>
      <c r="T1070" t="s">
        <v>1519</v>
      </c>
      <c r="U1070" t="s">
        <v>1523</v>
      </c>
      <c r="V1070" s="13">
        <v>669977</v>
      </c>
      <c r="W1070" s="7">
        <f>(Agridata[[#This Row],[Profit_After_Storage_Loss]]/Agridata[[#This Row],[Total_Revenue]])*100</f>
        <v>82.010727408071631</v>
      </c>
      <c r="X1070">
        <f>(1-Agridata[[#This Row],[Transport_Cost_NGN]]/(Agridata[[#This Row],[Input_Cost_NGN]]+Agridata[[#This Row],[Final_Profit_NGN]]))*100</f>
        <v>99.689883713577871</v>
      </c>
      <c r="Y1070" s="13">
        <f>Agridata[[#This Row],[Final_Profit_NGN]]*Agridata[[#This Row],[Storage_Loss_%]]</f>
        <v>9929059.1400000006</v>
      </c>
      <c r="Z1070" s="13">
        <f>Agridata[[#This Row],[Final_Profit_NGN]] * (1-Agridata[[#This Row],[Storage_Loss_%]]/100)</f>
        <v>570686.40859999997</v>
      </c>
      <c r="AA1070" s="13">
        <f>Agridata[[#This Row],[Final_Profit_NGN]]+Agridata[[#This Row],[Input_Cost_NGN]]</f>
        <v>695868</v>
      </c>
    </row>
    <row r="1071" spans="1:27" x14ac:dyDescent="0.35">
      <c r="A1071" t="s">
        <v>782</v>
      </c>
      <c r="B1071" t="s">
        <v>1471</v>
      </c>
      <c r="C1071" t="s">
        <v>1483</v>
      </c>
      <c r="D1071">
        <v>2024</v>
      </c>
      <c r="E1071" t="s">
        <v>1501</v>
      </c>
      <c r="F1071" t="s">
        <v>1504</v>
      </c>
      <c r="G1071">
        <v>2.73</v>
      </c>
      <c r="H1071">
        <v>35507</v>
      </c>
      <c r="I1071">
        <v>27201</v>
      </c>
      <c r="J1071">
        <v>1</v>
      </c>
      <c r="K1071" t="s">
        <v>1513</v>
      </c>
      <c r="L1071">
        <v>1.5</v>
      </c>
      <c r="M1071" t="s">
        <v>1517</v>
      </c>
      <c r="N1071" s="13">
        <v>200</v>
      </c>
      <c r="O1071">
        <v>5</v>
      </c>
      <c r="P1071" s="11">
        <f>Agridata[[#This Row],[Storage_Loss_%]]/100</f>
        <v>0.2339</v>
      </c>
      <c r="Q1071" s="7">
        <v>23.39</v>
      </c>
      <c r="R1071" s="13">
        <v>30964</v>
      </c>
      <c r="S1071">
        <v>221</v>
      </c>
      <c r="T1071" t="s">
        <v>1519</v>
      </c>
      <c r="U1071" t="s">
        <v>1522</v>
      </c>
      <c r="V1071" s="13">
        <v>5920143</v>
      </c>
      <c r="W1071" s="7">
        <f>(Agridata[[#This Row],[Profit_After_Storage_Loss]]/Agridata[[#This Row],[Total_Revenue]])*100</f>
        <v>76.211393145846642</v>
      </c>
      <c r="X1071">
        <f>(1-Agridata[[#This Row],[Transport_Cost_NGN]]/(Agridata[[#This Row],[Input_Cost_NGN]]+Agridata[[#This Row],[Final_Profit_NGN]]))*100</f>
        <v>99.996639280725418</v>
      </c>
      <c r="Y1071" s="13">
        <f>Agridata[[#This Row],[Final_Profit_NGN]]*Agridata[[#This Row],[Storage_Loss_%]]</f>
        <v>138472144.77000001</v>
      </c>
      <c r="Z1071" s="13">
        <f>Agridata[[#This Row],[Final_Profit_NGN]] * (1-Agridata[[#This Row],[Storage_Loss_%]]/100)</f>
        <v>4535421.5522999996</v>
      </c>
      <c r="AA1071" s="13">
        <f>Agridata[[#This Row],[Final_Profit_NGN]]+Agridata[[#This Row],[Input_Cost_NGN]]</f>
        <v>5951107</v>
      </c>
    </row>
    <row r="1072" spans="1:27" x14ac:dyDescent="0.35">
      <c r="A1072" t="s">
        <v>488</v>
      </c>
      <c r="B1072" t="s">
        <v>1472</v>
      </c>
      <c r="C1072" t="s">
        <v>1479</v>
      </c>
      <c r="D1072">
        <v>2021</v>
      </c>
      <c r="E1072" t="s">
        <v>1501</v>
      </c>
      <c r="F1072" t="s">
        <v>1503</v>
      </c>
      <c r="G1072">
        <v>1.67</v>
      </c>
      <c r="H1072">
        <v>18848</v>
      </c>
      <c r="I1072">
        <v>15001</v>
      </c>
      <c r="J1072">
        <v>46.7</v>
      </c>
      <c r="K1072" t="s">
        <v>1515</v>
      </c>
      <c r="L1072">
        <v>1.73</v>
      </c>
      <c r="M1072" t="s">
        <v>1517</v>
      </c>
      <c r="N1072" s="13">
        <v>8962</v>
      </c>
      <c r="O1072">
        <v>14</v>
      </c>
      <c r="P1072" s="11">
        <f>Agridata[[#This Row],[Storage_Loss_%]]/100</f>
        <v>0.2041</v>
      </c>
      <c r="Q1072" s="7">
        <v>20.41</v>
      </c>
      <c r="R1072" s="13">
        <v>20971</v>
      </c>
      <c r="S1072">
        <v>270</v>
      </c>
      <c r="T1072" t="s">
        <v>1521</v>
      </c>
      <c r="U1072" t="s">
        <v>1522</v>
      </c>
      <c r="V1072" s="13">
        <v>3979835</v>
      </c>
      <c r="W1072" s="7">
        <f>(Agridata[[#This Row],[Profit_After_Storage_Loss]]/Agridata[[#This Row],[Total_Revenue]])*100</f>
        <v>79.172813590561503</v>
      </c>
      <c r="X1072">
        <f>(1-Agridata[[#This Row],[Transport_Cost_NGN]]/(Agridata[[#This Row],[Input_Cost_NGN]]+Agridata[[#This Row],[Final_Profit_NGN]]))*100</f>
        <v>99.775995136979901</v>
      </c>
      <c r="Y1072" s="13">
        <f>Agridata[[#This Row],[Final_Profit_NGN]]*Agridata[[#This Row],[Storage_Loss_%]]</f>
        <v>81228432.349999994</v>
      </c>
      <c r="Z1072" s="13">
        <f>Agridata[[#This Row],[Final_Profit_NGN]] * (1-Agridata[[#This Row],[Storage_Loss_%]]/100)</f>
        <v>3167550.6765000001</v>
      </c>
      <c r="AA1072" s="13">
        <f>Agridata[[#This Row],[Final_Profit_NGN]]+Agridata[[#This Row],[Input_Cost_NGN]]</f>
        <v>4000806</v>
      </c>
    </row>
    <row r="1073" spans="1:27" x14ac:dyDescent="0.35">
      <c r="A1073" t="s">
        <v>783</v>
      </c>
      <c r="B1073" t="s">
        <v>1473</v>
      </c>
      <c r="C1073" t="s">
        <v>1494</v>
      </c>
      <c r="D1073">
        <v>2025</v>
      </c>
      <c r="E1073" t="s">
        <v>1501</v>
      </c>
      <c r="F1073" t="s">
        <v>1510</v>
      </c>
      <c r="G1073">
        <v>1.35</v>
      </c>
      <c r="H1073">
        <v>40400</v>
      </c>
      <c r="I1073">
        <v>29241</v>
      </c>
      <c r="J1073">
        <v>1</v>
      </c>
      <c r="K1073" t="s">
        <v>1513</v>
      </c>
      <c r="L1073">
        <v>0.36</v>
      </c>
      <c r="M1073" t="s">
        <v>1518</v>
      </c>
      <c r="N1073" s="13">
        <v>200</v>
      </c>
      <c r="O1073">
        <v>2</v>
      </c>
      <c r="P1073" s="11">
        <f>Agridata[[#This Row],[Storage_Loss_%]]/100</f>
        <v>0.2762</v>
      </c>
      <c r="Q1073" s="7">
        <v>27.62</v>
      </c>
      <c r="R1073" s="13">
        <v>34630</v>
      </c>
      <c r="S1073">
        <v>455</v>
      </c>
      <c r="T1073" t="s">
        <v>1520</v>
      </c>
      <c r="U1073" t="s">
        <v>1523</v>
      </c>
      <c r="V1073" s="13">
        <v>13136779</v>
      </c>
      <c r="W1073" s="7">
        <f>(Agridata[[#This Row],[Profit_After_Storage_Loss]]/Agridata[[#This Row],[Total_Revenue]])*100</f>
        <v>72.189699979706049</v>
      </c>
      <c r="X1073">
        <f>(1-Agridata[[#This Row],[Transport_Cost_NGN]]/(Agridata[[#This Row],[Input_Cost_NGN]]+Agridata[[#This Row],[Final_Profit_NGN]]))*100</f>
        <v>99.998481559565874</v>
      </c>
      <c r="Y1073" s="13">
        <f>Agridata[[#This Row],[Final_Profit_NGN]]*Agridata[[#This Row],[Storage_Loss_%]]</f>
        <v>362837835.98000002</v>
      </c>
      <c r="Z1073" s="13">
        <f>Agridata[[#This Row],[Final_Profit_NGN]] * (1-Agridata[[#This Row],[Storage_Loss_%]]/100)</f>
        <v>9508400.6402000003</v>
      </c>
      <c r="AA1073" s="13">
        <f>Agridata[[#This Row],[Final_Profit_NGN]]+Agridata[[#This Row],[Input_Cost_NGN]]</f>
        <v>13171409</v>
      </c>
    </row>
    <row r="1074" spans="1:27" x14ac:dyDescent="0.35">
      <c r="A1074" t="s">
        <v>784</v>
      </c>
      <c r="B1074" t="s">
        <v>1470</v>
      </c>
      <c r="C1074" t="s">
        <v>1495</v>
      </c>
      <c r="D1074">
        <v>2021</v>
      </c>
      <c r="E1074" t="s">
        <v>1501</v>
      </c>
      <c r="F1074" t="s">
        <v>1503</v>
      </c>
      <c r="G1074">
        <v>2.41</v>
      </c>
      <c r="H1074">
        <v>27525</v>
      </c>
      <c r="I1074">
        <v>21854</v>
      </c>
      <c r="J1074">
        <v>7.5</v>
      </c>
      <c r="K1074" t="s">
        <v>1513</v>
      </c>
      <c r="L1074">
        <v>0.83</v>
      </c>
      <c r="M1074" t="s">
        <v>1518</v>
      </c>
      <c r="N1074" s="13">
        <v>369</v>
      </c>
      <c r="O1074">
        <v>14</v>
      </c>
      <c r="P1074" s="11">
        <f>Agridata[[#This Row],[Storage_Loss_%]]/100</f>
        <v>0.20600000000000002</v>
      </c>
      <c r="Q1074" s="7">
        <v>20.6</v>
      </c>
      <c r="R1074" s="13">
        <v>22640</v>
      </c>
      <c r="S1074">
        <v>277</v>
      </c>
      <c r="T1074" t="s">
        <v>1520</v>
      </c>
      <c r="U1074" t="s">
        <v>1523</v>
      </c>
      <c r="V1074" s="13">
        <v>5970014</v>
      </c>
      <c r="W1074" s="7">
        <f>(Agridata[[#This Row],[Profit_After_Storage_Loss]]/Agridata[[#This Row],[Total_Revenue]])*100</f>
        <v>79.100030070149231</v>
      </c>
      <c r="X1074">
        <f>(1-Agridata[[#This Row],[Transport_Cost_NGN]]/(Agridata[[#This Row],[Input_Cost_NGN]]+Agridata[[#This Row],[Final_Profit_NGN]]))*100</f>
        <v>99.993842461119897</v>
      </c>
      <c r="Y1074" s="13">
        <f>Agridata[[#This Row],[Final_Profit_NGN]]*Agridata[[#This Row],[Storage_Loss_%]]</f>
        <v>122982288.40000001</v>
      </c>
      <c r="Z1074" s="13">
        <f>Agridata[[#This Row],[Final_Profit_NGN]] * (1-Agridata[[#This Row],[Storage_Loss_%]]/100)</f>
        <v>4740191.1160000004</v>
      </c>
      <c r="AA1074" s="13">
        <f>Agridata[[#This Row],[Final_Profit_NGN]]+Agridata[[#This Row],[Input_Cost_NGN]]</f>
        <v>5992654</v>
      </c>
    </row>
    <row r="1075" spans="1:27" x14ac:dyDescent="0.35">
      <c r="A1075" t="s">
        <v>785</v>
      </c>
      <c r="B1075" t="s">
        <v>1471</v>
      </c>
      <c r="C1075" t="s">
        <v>1483</v>
      </c>
      <c r="D1075">
        <v>2021</v>
      </c>
      <c r="E1075" t="s">
        <v>1502</v>
      </c>
      <c r="F1075" t="s">
        <v>1503</v>
      </c>
      <c r="G1075">
        <v>1.03</v>
      </c>
      <c r="H1075">
        <v>9345</v>
      </c>
      <c r="I1075">
        <v>7705</v>
      </c>
      <c r="J1075">
        <v>6.5</v>
      </c>
      <c r="K1075" t="s">
        <v>1513</v>
      </c>
      <c r="L1075">
        <v>0.87</v>
      </c>
      <c r="M1075" t="s">
        <v>1518</v>
      </c>
      <c r="N1075" s="13">
        <v>200</v>
      </c>
      <c r="O1075">
        <v>7</v>
      </c>
      <c r="P1075" s="11">
        <f>Agridata[[#This Row],[Storage_Loss_%]]/100</f>
        <v>0.1754</v>
      </c>
      <c r="Q1075" s="7">
        <v>17.54</v>
      </c>
      <c r="R1075" s="13">
        <v>13101</v>
      </c>
      <c r="S1075">
        <v>272</v>
      </c>
      <c r="T1075" t="s">
        <v>1521</v>
      </c>
      <c r="U1075" t="s">
        <v>1523</v>
      </c>
      <c r="V1075" s="13">
        <v>2061502</v>
      </c>
      <c r="W1075" s="7">
        <f>(Agridata[[#This Row],[Profit_After_Storage_Loss]]/Agridata[[#This Row],[Total_Revenue]])*100</f>
        <v>81.939269788002804</v>
      </c>
      <c r="X1075">
        <f>(1-Agridata[[#This Row],[Transport_Cost_NGN]]/(Agridata[[#This Row],[Input_Cost_NGN]]+Agridata[[#This Row],[Final_Profit_NGN]]))*100</f>
        <v>99.990359601330965</v>
      </c>
      <c r="Y1075" s="13">
        <f>Agridata[[#This Row],[Final_Profit_NGN]]*Agridata[[#This Row],[Storage_Loss_%]]</f>
        <v>36158745.079999998</v>
      </c>
      <c r="Z1075" s="13">
        <f>Agridata[[#This Row],[Final_Profit_NGN]] * (1-Agridata[[#This Row],[Storage_Loss_%]]/100)</f>
        <v>1699914.5492</v>
      </c>
      <c r="AA1075" s="13">
        <f>Agridata[[#This Row],[Final_Profit_NGN]]+Agridata[[#This Row],[Input_Cost_NGN]]</f>
        <v>2074603</v>
      </c>
    </row>
    <row r="1076" spans="1:27" x14ac:dyDescent="0.35">
      <c r="A1076" t="s">
        <v>786</v>
      </c>
      <c r="B1076" t="s">
        <v>1473</v>
      </c>
      <c r="C1076" t="s">
        <v>1493</v>
      </c>
      <c r="D1076">
        <v>2024</v>
      </c>
      <c r="E1076" t="s">
        <v>1502</v>
      </c>
      <c r="F1076" t="s">
        <v>1507</v>
      </c>
      <c r="G1076">
        <v>6.48</v>
      </c>
      <c r="H1076">
        <v>13681</v>
      </c>
      <c r="I1076">
        <v>8460</v>
      </c>
      <c r="J1076">
        <v>32.9</v>
      </c>
      <c r="K1076" t="s">
        <v>1512</v>
      </c>
      <c r="L1076">
        <v>2.31</v>
      </c>
      <c r="M1076" t="s">
        <v>1516</v>
      </c>
      <c r="N1076" s="13">
        <v>6970</v>
      </c>
      <c r="O1076">
        <v>30</v>
      </c>
      <c r="P1076" s="11">
        <f>Agridata[[#This Row],[Storage_Loss_%]]/100</f>
        <v>0.38159999999999994</v>
      </c>
      <c r="Q1076" s="7">
        <v>38.159999999999997</v>
      </c>
      <c r="R1076" s="13">
        <v>137039</v>
      </c>
      <c r="S1076">
        <v>252</v>
      </c>
      <c r="T1076" t="s">
        <v>1520</v>
      </c>
      <c r="U1076" t="s">
        <v>1523</v>
      </c>
      <c r="V1076" s="13">
        <v>1966592</v>
      </c>
      <c r="W1076" s="7">
        <f>(Agridata[[#This Row],[Profit_After_Storage_Loss]]/Agridata[[#This Row],[Total_Revenue]])*100</f>
        <v>57.811493213401022</v>
      </c>
      <c r="X1076">
        <f>(1-Agridata[[#This Row],[Transport_Cost_NGN]]/(Agridata[[#This Row],[Input_Cost_NGN]]+Agridata[[#This Row],[Final_Profit_NGN]]))*100</f>
        <v>99.668668126681908</v>
      </c>
      <c r="Y1076" s="13">
        <f>Agridata[[#This Row],[Final_Profit_NGN]]*Agridata[[#This Row],[Storage_Loss_%]]</f>
        <v>75045150.719999999</v>
      </c>
      <c r="Z1076" s="13">
        <f>Agridata[[#This Row],[Final_Profit_NGN]] * (1-Agridata[[#This Row],[Storage_Loss_%]]/100)</f>
        <v>1216140.4928000001</v>
      </c>
      <c r="AA1076" s="13">
        <f>Agridata[[#This Row],[Final_Profit_NGN]]+Agridata[[#This Row],[Input_Cost_NGN]]</f>
        <v>2103631</v>
      </c>
    </row>
    <row r="1077" spans="1:27" x14ac:dyDescent="0.35">
      <c r="A1077" t="s">
        <v>787</v>
      </c>
      <c r="B1077" t="s">
        <v>1472</v>
      </c>
      <c r="C1077" t="s">
        <v>1487</v>
      </c>
      <c r="D1077">
        <v>2021</v>
      </c>
      <c r="E1077" t="s">
        <v>1502</v>
      </c>
      <c r="F1077" t="s">
        <v>1504</v>
      </c>
      <c r="G1077">
        <v>0.66</v>
      </c>
      <c r="H1077">
        <v>4875</v>
      </c>
      <c r="I1077">
        <v>3840</v>
      </c>
      <c r="J1077">
        <v>5.3</v>
      </c>
      <c r="K1077" t="s">
        <v>1512</v>
      </c>
      <c r="L1077">
        <v>0.54</v>
      </c>
      <c r="M1077" t="s">
        <v>1516</v>
      </c>
      <c r="N1077" s="13">
        <v>1345</v>
      </c>
      <c r="O1077">
        <v>1</v>
      </c>
      <c r="P1077" s="11">
        <f>Agridata[[#This Row],[Storage_Loss_%]]/100</f>
        <v>0.21230000000000002</v>
      </c>
      <c r="Q1077" s="7">
        <v>21.23</v>
      </c>
      <c r="R1077" s="13">
        <v>13752</v>
      </c>
      <c r="S1077">
        <v>307</v>
      </c>
      <c r="T1077" t="s">
        <v>1520</v>
      </c>
      <c r="U1077" t="s">
        <v>1522</v>
      </c>
      <c r="V1077" s="13">
        <v>1151995</v>
      </c>
      <c r="W1077" s="7">
        <f>(Agridata[[#This Row],[Profit_After_Storage_Loss]]/Agridata[[#This Row],[Total_Revenue]])*100</f>
        <v>77.840771754076997</v>
      </c>
      <c r="X1077">
        <f>(1-Agridata[[#This Row],[Transport_Cost_NGN]]/(Agridata[[#This Row],[Input_Cost_NGN]]+Agridata[[#This Row],[Final_Profit_NGN]]))*100</f>
        <v>99.884623335938244</v>
      </c>
      <c r="Y1077" s="13">
        <f>Agridata[[#This Row],[Final_Profit_NGN]]*Agridata[[#This Row],[Storage_Loss_%]]</f>
        <v>24456853.850000001</v>
      </c>
      <c r="Z1077" s="13">
        <f>Agridata[[#This Row],[Final_Profit_NGN]] * (1-Agridata[[#This Row],[Storage_Loss_%]]/100)</f>
        <v>907426.46149999998</v>
      </c>
      <c r="AA1077" s="13">
        <f>Agridata[[#This Row],[Final_Profit_NGN]]+Agridata[[#This Row],[Input_Cost_NGN]]</f>
        <v>1165747</v>
      </c>
    </row>
    <row r="1078" spans="1:27" x14ac:dyDescent="0.35">
      <c r="A1078" t="s">
        <v>452</v>
      </c>
      <c r="B1078" t="s">
        <v>1469</v>
      </c>
      <c r="C1078" t="s">
        <v>1498</v>
      </c>
      <c r="D1078">
        <v>2024</v>
      </c>
      <c r="E1078" t="s">
        <v>1502</v>
      </c>
      <c r="F1078" t="s">
        <v>1510</v>
      </c>
      <c r="G1078">
        <v>6.98</v>
      </c>
      <c r="H1078">
        <v>161257</v>
      </c>
      <c r="I1078">
        <v>119959</v>
      </c>
      <c r="J1078">
        <v>4</v>
      </c>
      <c r="K1078" t="s">
        <v>1512</v>
      </c>
      <c r="L1078">
        <v>1.18</v>
      </c>
      <c r="M1078" t="s">
        <v>1516</v>
      </c>
      <c r="N1078" s="13">
        <v>925</v>
      </c>
      <c r="O1078">
        <v>2</v>
      </c>
      <c r="P1078" s="11">
        <f>Agridata[[#This Row],[Storage_Loss_%]]/100</f>
        <v>0.25609999999999999</v>
      </c>
      <c r="Q1078" s="7">
        <v>25.61</v>
      </c>
      <c r="R1078" s="13">
        <v>135922</v>
      </c>
      <c r="S1078">
        <v>441</v>
      </c>
      <c r="T1078" t="s">
        <v>1520</v>
      </c>
      <c r="U1078" t="s">
        <v>1523</v>
      </c>
      <c r="V1078" s="13">
        <v>52236053</v>
      </c>
      <c r="W1078" s="7">
        <f>(Agridata[[#This Row],[Profit_After_Storage_Loss]]/Agridata[[#This Row],[Total_Revenue]])*100</f>
        <v>74.196934193717155</v>
      </c>
      <c r="X1078">
        <f>(1-Agridata[[#This Row],[Transport_Cost_NGN]]/(Agridata[[#This Row],[Input_Cost_NGN]]+Agridata[[#This Row],[Final_Profit_NGN]]))*100</f>
        <v>99.998233788204473</v>
      </c>
      <c r="Y1078" s="13">
        <f>Agridata[[#This Row],[Final_Profit_NGN]]*Agridata[[#This Row],[Storage_Loss_%]]</f>
        <v>1337765317.3299999</v>
      </c>
      <c r="Z1078" s="13">
        <f>Agridata[[#This Row],[Final_Profit_NGN]] * (1-Agridata[[#This Row],[Storage_Loss_%]]/100)</f>
        <v>38858399.826700002</v>
      </c>
      <c r="AA1078" s="13">
        <f>Agridata[[#This Row],[Final_Profit_NGN]]+Agridata[[#This Row],[Input_Cost_NGN]]</f>
        <v>52371975</v>
      </c>
    </row>
    <row r="1079" spans="1:27" x14ac:dyDescent="0.35">
      <c r="A1079" t="s">
        <v>788</v>
      </c>
      <c r="B1079" t="s">
        <v>1469</v>
      </c>
      <c r="C1079" t="s">
        <v>1480</v>
      </c>
      <c r="D1079">
        <v>2022</v>
      </c>
      <c r="E1079" t="s">
        <v>1502</v>
      </c>
      <c r="F1079" t="s">
        <v>1509</v>
      </c>
      <c r="G1079">
        <v>0.43</v>
      </c>
      <c r="H1079">
        <v>5084</v>
      </c>
      <c r="I1079">
        <v>4241</v>
      </c>
      <c r="J1079">
        <v>101.1</v>
      </c>
      <c r="K1079" t="s">
        <v>1512</v>
      </c>
      <c r="L1079">
        <v>3.3</v>
      </c>
      <c r="M1079" t="s">
        <v>1518</v>
      </c>
      <c r="N1079" s="13">
        <v>18063</v>
      </c>
      <c r="O1079">
        <v>4</v>
      </c>
      <c r="P1079" s="11">
        <f>Agridata[[#This Row],[Storage_Loss_%]]/100</f>
        <v>0.16579999999999998</v>
      </c>
      <c r="Q1079" s="7">
        <v>16.579999999999998</v>
      </c>
      <c r="R1079" s="13">
        <v>8660</v>
      </c>
      <c r="S1079">
        <v>277</v>
      </c>
      <c r="T1079" t="s">
        <v>1520</v>
      </c>
      <c r="U1079" t="s">
        <v>1522</v>
      </c>
      <c r="V1079" s="13">
        <v>1136287</v>
      </c>
      <c r="W1079" s="7">
        <f>(Agridata[[#This Row],[Profit_After_Storage_Loss]]/Agridata[[#This Row],[Total_Revenue]])*100</f>
        <v>82.789038741531272</v>
      </c>
      <c r="X1079">
        <f>(1-Agridata[[#This Row],[Transport_Cost_NGN]]/(Agridata[[#This Row],[Input_Cost_NGN]]+Agridata[[#This Row],[Final_Profit_NGN]]))*100</f>
        <v>98.422372389289634</v>
      </c>
      <c r="Y1079" s="13">
        <f>Agridata[[#This Row],[Final_Profit_NGN]]*Agridata[[#This Row],[Storage_Loss_%]]</f>
        <v>18839638.459999997</v>
      </c>
      <c r="Z1079" s="13">
        <f>Agridata[[#This Row],[Final_Profit_NGN]] * (1-Agridata[[#This Row],[Storage_Loss_%]]/100)</f>
        <v>947890.61540000001</v>
      </c>
      <c r="AA1079" s="13">
        <f>Agridata[[#This Row],[Final_Profit_NGN]]+Agridata[[#This Row],[Input_Cost_NGN]]</f>
        <v>1144947</v>
      </c>
    </row>
    <row r="1080" spans="1:27" x14ac:dyDescent="0.35">
      <c r="A1080" t="s">
        <v>789</v>
      </c>
      <c r="B1080" t="s">
        <v>1470</v>
      </c>
      <c r="C1080" t="s">
        <v>1482</v>
      </c>
      <c r="D1080">
        <v>2025</v>
      </c>
      <c r="E1080" t="s">
        <v>1501</v>
      </c>
      <c r="F1080" t="s">
        <v>1507</v>
      </c>
      <c r="G1080">
        <v>0.64</v>
      </c>
      <c r="H1080">
        <v>1220</v>
      </c>
      <c r="I1080">
        <v>951</v>
      </c>
      <c r="J1080">
        <v>22.7</v>
      </c>
      <c r="K1080" t="s">
        <v>1512</v>
      </c>
      <c r="L1080">
        <v>2.0699999999999998</v>
      </c>
      <c r="M1080" t="s">
        <v>1516</v>
      </c>
      <c r="N1080" s="13">
        <v>7091</v>
      </c>
      <c r="O1080">
        <v>14</v>
      </c>
      <c r="P1080" s="11">
        <f>Agridata[[#This Row],[Storage_Loss_%]]/100</f>
        <v>0.22030000000000002</v>
      </c>
      <c r="Q1080" s="7">
        <v>22.03</v>
      </c>
      <c r="R1080" s="13">
        <v>9515</v>
      </c>
      <c r="S1080">
        <v>324</v>
      </c>
      <c r="T1080" t="s">
        <v>1520</v>
      </c>
      <c r="U1080" t="s">
        <v>1522</v>
      </c>
      <c r="V1080" s="13">
        <v>288437</v>
      </c>
      <c r="W1080" s="7">
        <f>(Agridata[[#This Row],[Profit_After_Storage_Loss]]/Agridata[[#This Row],[Total_Revenue]])*100</f>
        <v>75.480053464987648</v>
      </c>
      <c r="X1080">
        <f>(1-Agridata[[#This Row],[Transport_Cost_NGN]]/(Agridata[[#This Row],[Input_Cost_NGN]]+Agridata[[#This Row],[Final_Profit_NGN]]))*100</f>
        <v>97.620086456878965</v>
      </c>
      <c r="Y1080" s="13">
        <f>Agridata[[#This Row],[Final_Profit_NGN]]*Agridata[[#This Row],[Storage_Loss_%]]</f>
        <v>6354267.1100000003</v>
      </c>
      <c r="Z1080" s="13">
        <f>Agridata[[#This Row],[Final_Profit_NGN]] * (1-Agridata[[#This Row],[Storage_Loss_%]]/100)</f>
        <v>224894.32889999999</v>
      </c>
      <c r="AA1080" s="13">
        <f>Agridata[[#This Row],[Final_Profit_NGN]]+Agridata[[#This Row],[Input_Cost_NGN]]</f>
        <v>297952</v>
      </c>
    </row>
    <row r="1081" spans="1:27" x14ac:dyDescent="0.35">
      <c r="A1081" t="s">
        <v>790</v>
      </c>
      <c r="B1081" t="s">
        <v>1473</v>
      </c>
      <c r="C1081" t="s">
        <v>1493</v>
      </c>
      <c r="D1081">
        <v>2023</v>
      </c>
      <c r="E1081" t="s">
        <v>1501</v>
      </c>
      <c r="F1081" t="s">
        <v>1508</v>
      </c>
      <c r="G1081">
        <v>2.65</v>
      </c>
      <c r="H1081">
        <v>5015</v>
      </c>
      <c r="I1081">
        <v>3853</v>
      </c>
      <c r="J1081">
        <v>11.7</v>
      </c>
      <c r="K1081" t="s">
        <v>1511</v>
      </c>
      <c r="L1081">
        <v>0.63</v>
      </c>
      <c r="M1081" t="s">
        <v>1517</v>
      </c>
      <c r="N1081" s="13">
        <v>1754</v>
      </c>
      <c r="O1081">
        <v>14</v>
      </c>
      <c r="P1081" s="11">
        <f>Agridata[[#This Row],[Storage_Loss_%]]/100</f>
        <v>0.2316</v>
      </c>
      <c r="Q1081" s="7">
        <v>23.16</v>
      </c>
      <c r="R1081" s="13">
        <v>32100</v>
      </c>
      <c r="S1081">
        <v>197</v>
      </c>
      <c r="T1081" t="s">
        <v>1520</v>
      </c>
      <c r="U1081" t="s">
        <v>1522</v>
      </c>
      <c r="V1081" s="13">
        <v>717597</v>
      </c>
      <c r="W1081" s="7">
        <f>(Agridata[[#This Row],[Profit_After_Storage_Loss]]/Agridata[[#This Row],[Total_Revenue]])*100</f>
        <v>73.549918807198111</v>
      </c>
      <c r="X1081">
        <f>(1-Agridata[[#This Row],[Transport_Cost_NGN]]/(Agridata[[#This Row],[Input_Cost_NGN]]+Agridata[[#This Row],[Final_Profit_NGN]]))*100</f>
        <v>99.766038813013793</v>
      </c>
      <c r="Y1081" s="13">
        <f>Agridata[[#This Row],[Final_Profit_NGN]]*Agridata[[#This Row],[Storage_Loss_%]]</f>
        <v>16619546.52</v>
      </c>
      <c r="Z1081" s="13">
        <f>Agridata[[#This Row],[Final_Profit_NGN]] * (1-Agridata[[#This Row],[Storage_Loss_%]]/100)</f>
        <v>551401.53480000002</v>
      </c>
      <c r="AA1081" s="13">
        <f>Agridata[[#This Row],[Final_Profit_NGN]]+Agridata[[#This Row],[Input_Cost_NGN]]</f>
        <v>749697</v>
      </c>
    </row>
    <row r="1082" spans="1:27" x14ac:dyDescent="0.35">
      <c r="A1082" t="s">
        <v>728</v>
      </c>
      <c r="B1082" t="s">
        <v>1469</v>
      </c>
      <c r="C1082" t="s">
        <v>1480</v>
      </c>
      <c r="D1082">
        <v>2021</v>
      </c>
      <c r="E1082" t="s">
        <v>1501</v>
      </c>
      <c r="F1082" t="s">
        <v>1504</v>
      </c>
      <c r="G1082">
        <v>5.37</v>
      </c>
      <c r="H1082">
        <v>34714</v>
      </c>
      <c r="I1082">
        <v>26847</v>
      </c>
      <c r="J1082">
        <v>8.1999999999999993</v>
      </c>
      <c r="K1082" t="s">
        <v>1512</v>
      </c>
      <c r="L1082">
        <v>1.41</v>
      </c>
      <c r="M1082" t="s">
        <v>1518</v>
      </c>
      <c r="N1082" s="13">
        <v>1537</v>
      </c>
      <c r="O1082">
        <v>7</v>
      </c>
      <c r="P1082" s="11">
        <f>Agridata[[#This Row],[Storage_Loss_%]]/100</f>
        <v>0.2266</v>
      </c>
      <c r="Q1082" s="7">
        <v>22.66</v>
      </c>
      <c r="R1082" s="13">
        <v>126699</v>
      </c>
      <c r="S1082">
        <v>199</v>
      </c>
      <c r="T1082" t="s">
        <v>1520</v>
      </c>
      <c r="U1082" t="s">
        <v>1522</v>
      </c>
      <c r="V1082" s="13">
        <v>5160892</v>
      </c>
      <c r="W1082" s="7">
        <f>(Agridata[[#This Row],[Profit_After_Storage_Loss]]/Agridata[[#This Row],[Total_Revenue]])*100</f>
        <v>75.48681191113306</v>
      </c>
      <c r="X1082">
        <f>(1-Agridata[[#This Row],[Transport_Cost_NGN]]/(Agridata[[#This Row],[Input_Cost_NGN]]+Agridata[[#This Row],[Final_Profit_NGN]]))*100</f>
        <v>99.970931942353332</v>
      </c>
      <c r="Y1082" s="13">
        <f>Agridata[[#This Row],[Final_Profit_NGN]]*Agridata[[#This Row],[Storage_Loss_%]]</f>
        <v>116945812.72</v>
      </c>
      <c r="Z1082" s="13">
        <f>Agridata[[#This Row],[Final_Profit_NGN]] * (1-Agridata[[#This Row],[Storage_Loss_%]]/100)</f>
        <v>3991433.8728</v>
      </c>
      <c r="AA1082" s="13">
        <f>Agridata[[#This Row],[Final_Profit_NGN]]+Agridata[[#This Row],[Input_Cost_NGN]]</f>
        <v>5287591</v>
      </c>
    </row>
    <row r="1083" spans="1:27" x14ac:dyDescent="0.35">
      <c r="A1083" t="s">
        <v>635</v>
      </c>
      <c r="B1083" t="s">
        <v>1470</v>
      </c>
      <c r="C1083" t="s">
        <v>1495</v>
      </c>
      <c r="D1083">
        <v>2021</v>
      </c>
      <c r="E1083" t="s">
        <v>1501</v>
      </c>
      <c r="F1083" t="s">
        <v>1509</v>
      </c>
      <c r="G1083">
        <v>10.11</v>
      </c>
      <c r="H1083">
        <v>81453</v>
      </c>
      <c r="I1083">
        <v>67882</v>
      </c>
      <c r="J1083">
        <v>11.6</v>
      </c>
      <c r="K1083" t="s">
        <v>1512</v>
      </c>
      <c r="L1083">
        <v>1.31</v>
      </c>
      <c r="M1083" t="s">
        <v>1516</v>
      </c>
      <c r="N1083" s="13">
        <v>3451</v>
      </c>
      <c r="O1083">
        <v>1</v>
      </c>
      <c r="P1083" s="11">
        <f>Agridata[[#This Row],[Storage_Loss_%]]/100</f>
        <v>0.1666</v>
      </c>
      <c r="Q1083" s="7">
        <v>16.66</v>
      </c>
      <c r="R1083" s="13">
        <v>276591</v>
      </c>
      <c r="S1083">
        <v>348</v>
      </c>
      <c r="T1083" t="s">
        <v>1520</v>
      </c>
      <c r="U1083" t="s">
        <v>1523</v>
      </c>
      <c r="V1083" s="13">
        <v>23106665</v>
      </c>
      <c r="W1083" s="7">
        <f>(Agridata[[#This Row],[Profit_After_Storage_Loss]]/Agridata[[#This Row],[Total_Revenue]])*100</f>
        <v>82.354205124384734</v>
      </c>
      <c r="X1083">
        <f>(1-Agridata[[#This Row],[Transport_Cost_NGN]]/(Agridata[[#This Row],[Input_Cost_NGN]]+Agridata[[#This Row],[Final_Profit_NGN]]))*100</f>
        <v>99.985241576280046</v>
      </c>
      <c r="Y1083" s="13">
        <f>Agridata[[#This Row],[Final_Profit_NGN]]*Agridata[[#This Row],[Storage_Loss_%]]</f>
        <v>384957038.89999998</v>
      </c>
      <c r="Z1083" s="13">
        <f>Agridata[[#This Row],[Final_Profit_NGN]] * (1-Agridata[[#This Row],[Storage_Loss_%]]/100)</f>
        <v>19257094.611000001</v>
      </c>
      <c r="AA1083" s="13">
        <f>Agridata[[#This Row],[Final_Profit_NGN]]+Agridata[[#This Row],[Input_Cost_NGN]]</f>
        <v>23383256</v>
      </c>
    </row>
    <row r="1084" spans="1:27" x14ac:dyDescent="0.35">
      <c r="A1084" t="s">
        <v>305</v>
      </c>
      <c r="B1084" t="s">
        <v>1473</v>
      </c>
      <c r="C1084" t="s">
        <v>1484</v>
      </c>
      <c r="D1084">
        <v>2024</v>
      </c>
      <c r="E1084" t="s">
        <v>1502</v>
      </c>
      <c r="F1084" t="s">
        <v>1506</v>
      </c>
      <c r="G1084">
        <v>1.19</v>
      </c>
      <c r="H1084">
        <v>2250</v>
      </c>
      <c r="I1084">
        <v>1982</v>
      </c>
      <c r="J1084">
        <v>9.3000000000000007</v>
      </c>
      <c r="K1084" t="s">
        <v>1513</v>
      </c>
      <c r="L1084">
        <v>0.59</v>
      </c>
      <c r="M1084" t="s">
        <v>1516</v>
      </c>
      <c r="N1084" s="13">
        <v>320</v>
      </c>
      <c r="O1084">
        <v>7</v>
      </c>
      <c r="P1084" s="11">
        <f>Agridata[[#This Row],[Storage_Loss_%]]/100</f>
        <v>0.11900000000000001</v>
      </c>
      <c r="Q1084" s="7">
        <v>11.9</v>
      </c>
      <c r="R1084" s="13">
        <v>27424</v>
      </c>
      <c r="S1084">
        <v>401</v>
      </c>
      <c r="T1084" t="s">
        <v>1520</v>
      </c>
      <c r="U1084" t="s">
        <v>1523</v>
      </c>
      <c r="V1084" s="13">
        <v>759091</v>
      </c>
      <c r="W1084" s="7">
        <f>(Agridata[[#This Row],[Profit_After_Storage_Loss]]/Agridata[[#This Row],[Total_Revenue]])*100</f>
        <v>85.028152164930106</v>
      </c>
      <c r="X1084">
        <f>(1-Agridata[[#This Row],[Transport_Cost_NGN]]/(Agridata[[#This Row],[Input_Cost_NGN]]+Agridata[[#This Row],[Final_Profit_NGN]]))*100</f>
        <v>99.959314189812019</v>
      </c>
      <c r="Y1084" s="13">
        <f>Agridata[[#This Row],[Final_Profit_NGN]]*Agridata[[#This Row],[Storage_Loss_%]]</f>
        <v>9033182.9000000004</v>
      </c>
      <c r="Z1084" s="13">
        <f>Agridata[[#This Row],[Final_Profit_NGN]] * (1-Agridata[[#This Row],[Storage_Loss_%]]/100)</f>
        <v>668759.17099999997</v>
      </c>
      <c r="AA1084" s="13">
        <f>Agridata[[#This Row],[Final_Profit_NGN]]+Agridata[[#This Row],[Input_Cost_NGN]]</f>
        <v>786515</v>
      </c>
    </row>
    <row r="1085" spans="1:27" x14ac:dyDescent="0.35">
      <c r="A1085" t="s">
        <v>617</v>
      </c>
      <c r="B1085" t="s">
        <v>1469</v>
      </c>
      <c r="C1085" t="s">
        <v>1498</v>
      </c>
      <c r="D1085">
        <v>2024</v>
      </c>
      <c r="E1085" t="s">
        <v>1501</v>
      </c>
      <c r="F1085" t="s">
        <v>1507</v>
      </c>
      <c r="G1085">
        <v>0.93</v>
      </c>
      <c r="H1085">
        <v>2193</v>
      </c>
      <c r="I1085">
        <v>1871</v>
      </c>
      <c r="J1085">
        <v>21.4</v>
      </c>
      <c r="K1085" t="s">
        <v>1512</v>
      </c>
      <c r="L1085">
        <v>0.85</v>
      </c>
      <c r="M1085" t="s">
        <v>1518</v>
      </c>
      <c r="N1085" s="13">
        <v>4793</v>
      </c>
      <c r="O1085">
        <v>7</v>
      </c>
      <c r="P1085" s="11">
        <f>Agridata[[#This Row],[Storage_Loss_%]]/100</f>
        <v>0.14679999999999999</v>
      </c>
      <c r="Q1085" s="7">
        <v>14.68</v>
      </c>
      <c r="R1085" s="13">
        <v>20294</v>
      </c>
      <c r="S1085">
        <v>251</v>
      </c>
      <c r="T1085" t="s">
        <v>1520</v>
      </c>
      <c r="U1085" t="s">
        <v>1522</v>
      </c>
      <c r="V1085" s="13">
        <v>439838</v>
      </c>
      <c r="W1085" s="7">
        <f>(Agridata[[#This Row],[Profit_After_Storage_Loss]]/Agridata[[#This Row],[Total_Revenue]])*100</f>
        <v>81.556983995896829</v>
      </c>
      <c r="X1085">
        <f>(1-Agridata[[#This Row],[Transport_Cost_NGN]]/(Agridata[[#This Row],[Input_Cost_NGN]]+Agridata[[#This Row],[Final_Profit_NGN]]))*100</f>
        <v>98.958342388705844</v>
      </c>
      <c r="Y1085" s="13">
        <f>Agridata[[#This Row],[Final_Profit_NGN]]*Agridata[[#This Row],[Storage_Loss_%]]</f>
        <v>6456821.8399999999</v>
      </c>
      <c r="Z1085" s="13">
        <f>Agridata[[#This Row],[Final_Profit_NGN]] * (1-Agridata[[#This Row],[Storage_Loss_%]]/100)</f>
        <v>375269.78159999999</v>
      </c>
      <c r="AA1085" s="13">
        <f>Agridata[[#This Row],[Final_Profit_NGN]]+Agridata[[#This Row],[Input_Cost_NGN]]</f>
        <v>460132</v>
      </c>
    </row>
    <row r="1086" spans="1:27" x14ac:dyDescent="0.35">
      <c r="A1086" t="s">
        <v>712</v>
      </c>
      <c r="B1086" t="s">
        <v>1473</v>
      </c>
      <c r="C1086" t="s">
        <v>1494</v>
      </c>
      <c r="D1086">
        <v>2025</v>
      </c>
      <c r="E1086" t="s">
        <v>1502</v>
      </c>
      <c r="F1086" t="s">
        <v>1503</v>
      </c>
      <c r="G1086">
        <v>0.25</v>
      </c>
      <c r="H1086">
        <v>1934</v>
      </c>
      <c r="I1086">
        <v>1203</v>
      </c>
      <c r="J1086">
        <v>10.199999999999999</v>
      </c>
      <c r="K1086" t="s">
        <v>1511</v>
      </c>
      <c r="L1086">
        <v>0.67</v>
      </c>
      <c r="M1086" t="s">
        <v>1517</v>
      </c>
      <c r="N1086" s="13">
        <v>1380</v>
      </c>
      <c r="O1086">
        <v>30</v>
      </c>
      <c r="P1086" s="11">
        <f>Agridata[[#This Row],[Storage_Loss_%]]/100</f>
        <v>0.37759999999999999</v>
      </c>
      <c r="Q1086" s="7">
        <v>37.76</v>
      </c>
      <c r="R1086" s="13">
        <v>3884</v>
      </c>
      <c r="S1086">
        <v>305</v>
      </c>
      <c r="T1086" t="s">
        <v>1520</v>
      </c>
      <c r="U1086" t="s">
        <v>1523</v>
      </c>
      <c r="V1086" s="13">
        <v>357982</v>
      </c>
      <c r="W1086" s="7">
        <f>(Agridata[[#This Row],[Profit_After_Storage_Loss]]/Agridata[[#This Row],[Total_Revenue]])*100</f>
        <v>61.57196221805863</v>
      </c>
      <c r="X1086">
        <f>(1-Agridata[[#This Row],[Transport_Cost_NGN]]/(Agridata[[#This Row],[Input_Cost_NGN]]+Agridata[[#This Row],[Final_Profit_NGN]]))*100</f>
        <v>99.618643365223591</v>
      </c>
      <c r="Y1086" s="13">
        <f>Agridata[[#This Row],[Final_Profit_NGN]]*Agridata[[#This Row],[Storage_Loss_%]]</f>
        <v>13517400.319999998</v>
      </c>
      <c r="Z1086" s="13">
        <f>Agridata[[#This Row],[Final_Profit_NGN]] * (1-Agridata[[#This Row],[Storage_Loss_%]]/100)</f>
        <v>222807.99680000002</v>
      </c>
      <c r="AA1086" s="13">
        <f>Agridata[[#This Row],[Final_Profit_NGN]]+Agridata[[#This Row],[Input_Cost_NGN]]</f>
        <v>361866</v>
      </c>
    </row>
    <row r="1087" spans="1:27" x14ac:dyDescent="0.35">
      <c r="A1087" t="s">
        <v>252</v>
      </c>
      <c r="B1087" t="s">
        <v>1472</v>
      </c>
      <c r="C1087" t="s">
        <v>1479</v>
      </c>
      <c r="D1087">
        <v>2025</v>
      </c>
      <c r="E1087" t="s">
        <v>1501</v>
      </c>
      <c r="F1087" t="s">
        <v>1503</v>
      </c>
      <c r="G1087">
        <v>0.2</v>
      </c>
      <c r="H1087">
        <v>1873</v>
      </c>
      <c r="I1087">
        <v>1477</v>
      </c>
      <c r="J1087">
        <v>28.9</v>
      </c>
      <c r="K1087" t="s">
        <v>1514</v>
      </c>
      <c r="L1087">
        <v>1.1599999999999999</v>
      </c>
      <c r="M1087" t="s">
        <v>1518</v>
      </c>
      <c r="N1087" s="13">
        <v>5070</v>
      </c>
      <c r="O1087">
        <v>14</v>
      </c>
      <c r="P1087" s="11">
        <f>Agridata[[#This Row],[Storage_Loss_%]]/100</f>
        <v>0.21109999999999998</v>
      </c>
      <c r="Q1087" s="7">
        <v>21.11</v>
      </c>
      <c r="R1087" s="13">
        <v>1768</v>
      </c>
      <c r="S1087">
        <v>398</v>
      </c>
      <c r="T1087" t="s">
        <v>1519</v>
      </c>
      <c r="U1087" t="s">
        <v>1522</v>
      </c>
      <c r="V1087" s="13">
        <v>575130</v>
      </c>
      <c r="W1087" s="7">
        <f>(Agridata[[#This Row],[Profit_After_Storage_Loss]]/Agridata[[#This Row],[Total_Revenue]])*100</f>
        <v>78.648228456330244</v>
      </c>
      <c r="X1087">
        <f>(1-Agridata[[#This Row],[Transport_Cost_NGN]]/(Agridata[[#This Row],[Input_Cost_NGN]]+Agridata[[#This Row],[Final_Profit_NGN]]))*100</f>
        <v>99.121161799832905</v>
      </c>
      <c r="Y1087" s="13">
        <f>Agridata[[#This Row],[Final_Profit_NGN]]*Agridata[[#This Row],[Storage_Loss_%]]</f>
        <v>12140994.299999999</v>
      </c>
      <c r="Z1087" s="13">
        <f>Agridata[[#This Row],[Final_Profit_NGN]] * (1-Agridata[[#This Row],[Storage_Loss_%]]/100)</f>
        <v>453720.05700000003</v>
      </c>
      <c r="AA1087" s="13">
        <f>Agridata[[#This Row],[Final_Profit_NGN]]+Agridata[[#This Row],[Input_Cost_NGN]]</f>
        <v>576898</v>
      </c>
    </row>
    <row r="1088" spans="1:27" x14ac:dyDescent="0.35">
      <c r="A1088" t="s">
        <v>791</v>
      </c>
      <c r="B1088" t="s">
        <v>1471</v>
      </c>
      <c r="C1088" t="s">
        <v>1477</v>
      </c>
      <c r="D1088">
        <v>2025</v>
      </c>
      <c r="E1088" t="s">
        <v>1502</v>
      </c>
      <c r="F1088" t="s">
        <v>1504</v>
      </c>
      <c r="G1088">
        <v>1.5</v>
      </c>
      <c r="H1088">
        <v>9891</v>
      </c>
      <c r="I1088">
        <v>7993</v>
      </c>
      <c r="J1088">
        <v>50</v>
      </c>
      <c r="K1088" t="s">
        <v>1512</v>
      </c>
      <c r="L1088">
        <v>1.81</v>
      </c>
      <c r="M1088" t="s">
        <v>1517</v>
      </c>
      <c r="N1088" s="13">
        <v>9411</v>
      </c>
      <c r="O1088">
        <v>1</v>
      </c>
      <c r="P1088" s="11">
        <f>Agridata[[#This Row],[Storage_Loss_%]]/100</f>
        <v>0.1918</v>
      </c>
      <c r="Q1088" s="7">
        <v>19.18</v>
      </c>
      <c r="R1088" s="13">
        <v>35396</v>
      </c>
      <c r="S1088">
        <v>297</v>
      </c>
      <c r="T1088" t="s">
        <v>1519</v>
      </c>
      <c r="U1088" t="s">
        <v>1522</v>
      </c>
      <c r="V1088" s="13">
        <v>2305375</v>
      </c>
      <c r="W1088" s="7">
        <f>(Agridata[[#This Row],[Profit_After_Storage_Loss]]/Agridata[[#This Row],[Total_Revenue]])*100</f>
        <v>79.59787928849083</v>
      </c>
      <c r="X1088">
        <f>(1-Agridata[[#This Row],[Transport_Cost_NGN]]/(Agridata[[#This Row],[Input_Cost_NGN]]+Agridata[[#This Row],[Final_Profit_NGN]]))*100</f>
        <v>99.597952982158446</v>
      </c>
      <c r="Y1088" s="13">
        <f>Agridata[[#This Row],[Final_Profit_NGN]]*Agridata[[#This Row],[Storage_Loss_%]]</f>
        <v>44217092.5</v>
      </c>
      <c r="Z1088" s="13">
        <f>Agridata[[#This Row],[Final_Profit_NGN]] * (1-Agridata[[#This Row],[Storage_Loss_%]]/100)</f>
        <v>1863204.075</v>
      </c>
      <c r="AA1088" s="13">
        <f>Agridata[[#This Row],[Final_Profit_NGN]]+Agridata[[#This Row],[Input_Cost_NGN]]</f>
        <v>2340771</v>
      </c>
    </row>
    <row r="1089" spans="1:27" x14ac:dyDescent="0.35">
      <c r="A1089" t="s">
        <v>792</v>
      </c>
      <c r="B1089" t="s">
        <v>1472</v>
      </c>
      <c r="C1089" t="s">
        <v>1489</v>
      </c>
      <c r="D1089">
        <v>2021</v>
      </c>
      <c r="E1089" t="s">
        <v>1501</v>
      </c>
      <c r="F1089" t="s">
        <v>1510</v>
      </c>
      <c r="G1089">
        <v>9.25</v>
      </c>
      <c r="H1089">
        <v>120948</v>
      </c>
      <c r="I1089">
        <v>89453</v>
      </c>
      <c r="J1089">
        <v>37</v>
      </c>
      <c r="K1089" t="s">
        <v>1512</v>
      </c>
      <c r="L1089">
        <v>1.02</v>
      </c>
      <c r="M1089" t="s">
        <v>1516</v>
      </c>
      <c r="N1089" s="13">
        <v>9838</v>
      </c>
      <c r="O1089">
        <v>2</v>
      </c>
      <c r="P1089" s="11">
        <f>Agridata[[#This Row],[Storage_Loss_%]]/100</f>
        <v>0.26039999999999996</v>
      </c>
      <c r="Q1089" s="7">
        <v>26.04</v>
      </c>
      <c r="R1089" s="13">
        <v>356735</v>
      </c>
      <c r="S1089">
        <v>420</v>
      </c>
      <c r="T1089" t="s">
        <v>1520</v>
      </c>
      <c r="U1089" t="s">
        <v>1522</v>
      </c>
      <c r="V1089" s="13">
        <v>36827985</v>
      </c>
      <c r="W1089" s="7">
        <f>(Agridata[[#This Row],[Profit_After_Storage_Loss]]/Agridata[[#This Row],[Total_Revenue]])*100</f>
        <v>73.250457999952673</v>
      </c>
      <c r="X1089">
        <f>(1-Agridata[[#This Row],[Transport_Cost_NGN]]/(Agridata[[#This Row],[Input_Cost_NGN]]+Agridata[[#This Row],[Final_Profit_NGN]]))*100</f>
        <v>99.973542896114324</v>
      </c>
      <c r="Y1089" s="13">
        <f>Agridata[[#This Row],[Final_Profit_NGN]]*Agridata[[#This Row],[Storage_Loss_%]]</f>
        <v>959000729.39999998</v>
      </c>
      <c r="Z1089" s="13">
        <f>Agridata[[#This Row],[Final_Profit_NGN]] * (1-Agridata[[#This Row],[Storage_Loss_%]]/100)</f>
        <v>27237977.706</v>
      </c>
      <c r="AA1089" s="13">
        <f>Agridata[[#This Row],[Final_Profit_NGN]]+Agridata[[#This Row],[Input_Cost_NGN]]</f>
        <v>37184720</v>
      </c>
    </row>
    <row r="1090" spans="1:27" x14ac:dyDescent="0.35">
      <c r="A1090" t="s">
        <v>410</v>
      </c>
      <c r="B1090" t="s">
        <v>1469</v>
      </c>
      <c r="C1090" t="s">
        <v>1484</v>
      </c>
      <c r="D1090">
        <v>2023</v>
      </c>
      <c r="E1090" t="s">
        <v>1501</v>
      </c>
      <c r="F1090" t="s">
        <v>1503</v>
      </c>
      <c r="G1090">
        <v>2.19</v>
      </c>
      <c r="H1090">
        <v>23369</v>
      </c>
      <c r="I1090">
        <v>18386</v>
      </c>
      <c r="J1090">
        <v>1.3</v>
      </c>
      <c r="K1090" t="s">
        <v>1513</v>
      </c>
      <c r="L1090">
        <v>0.78</v>
      </c>
      <c r="M1090" t="s">
        <v>1516</v>
      </c>
      <c r="N1090" s="13">
        <v>200</v>
      </c>
      <c r="O1090">
        <v>14</v>
      </c>
      <c r="P1090" s="11">
        <f>Agridata[[#This Row],[Storage_Loss_%]]/100</f>
        <v>0.2132</v>
      </c>
      <c r="Q1090" s="7">
        <v>21.32</v>
      </c>
      <c r="R1090" s="13">
        <v>29966</v>
      </c>
      <c r="S1090">
        <v>321</v>
      </c>
      <c r="T1090" t="s">
        <v>1519</v>
      </c>
      <c r="U1090" t="s">
        <v>1522</v>
      </c>
      <c r="V1090" s="13">
        <v>5812721</v>
      </c>
      <c r="W1090" s="7">
        <f>(Agridata[[#This Row],[Profit_After_Storage_Loss]]/Agridata[[#This Row],[Total_Revenue]])*100</f>
        <v>78.27646565355974</v>
      </c>
      <c r="X1090">
        <f>(1-Agridata[[#This Row],[Transport_Cost_NGN]]/(Agridata[[#This Row],[Input_Cost_NGN]]+Agridata[[#This Row],[Final_Profit_NGN]]))*100</f>
        <v>99.996576917435419</v>
      </c>
      <c r="Y1090" s="13">
        <f>Agridata[[#This Row],[Final_Profit_NGN]]*Agridata[[#This Row],[Storage_Loss_%]]</f>
        <v>123927211.72</v>
      </c>
      <c r="Z1090" s="13">
        <f>Agridata[[#This Row],[Final_Profit_NGN]] * (1-Agridata[[#This Row],[Storage_Loss_%]]/100)</f>
        <v>4573448.8827999998</v>
      </c>
      <c r="AA1090" s="13">
        <f>Agridata[[#This Row],[Final_Profit_NGN]]+Agridata[[#This Row],[Input_Cost_NGN]]</f>
        <v>5842687</v>
      </c>
    </row>
    <row r="1091" spans="1:27" x14ac:dyDescent="0.35">
      <c r="A1091" t="s">
        <v>505</v>
      </c>
      <c r="B1091" t="s">
        <v>1470</v>
      </c>
      <c r="C1091" t="s">
        <v>1475</v>
      </c>
      <c r="D1091">
        <v>2024</v>
      </c>
      <c r="E1091" t="s">
        <v>1502</v>
      </c>
      <c r="F1091" t="s">
        <v>1506</v>
      </c>
      <c r="G1091">
        <v>7.32</v>
      </c>
      <c r="H1091">
        <v>12093</v>
      </c>
      <c r="I1091">
        <v>9402</v>
      </c>
      <c r="J1091">
        <v>4.5999999999999996</v>
      </c>
      <c r="K1091" t="s">
        <v>1513</v>
      </c>
      <c r="L1091">
        <v>0.37</v>
      </c>
      <c r="M1091" t="s">
        <v>1516</v>
      </c>
      <c r="N1091" s="13">
        <v>208</v>
      </c>
      <c r="O1091">
        <v>14</v>
      </c>
      <c r="P1091" s="11">
        <f>Agridata[[#This Row],[Storage_Loss_%]]/100</f>
        <v>0.2225</v>
      </c>
      <c r="Q1091" s="7">
        <v>22.25</v>
      </c>
      <c r="R1091" s="13">
        <v>208571</v>
      </c>
      <c r="S1091">
        <v>340</v>
      </c>
      <c r="T1091" t="s">
        <v>1520</v>
      </c>
      <c r="U1091" t="s">
        <v>1522</v>
      </c>
      <c r="V1091" s="13">
        <v>2955935</v>
      </c>
      <c r="W1091" s="7">
        <f>(Agridata[[#This Row],[Profit_After_Storage_Loss]]/Agridata[[#This Row],[Total_Revenue]])*100</f>
        <v>72.625536576641025</v>
      </c>
      <c r="X1091">
        <f>(1-Agridata[[#This Row],[Transport_Cost_NGN]]/(Agridata[[#This Row],[Input_Cost_NGN]]+Agridata[[#This Row],[Final_Profit_NGN]]))*100</f>
        <v>99.993427094149922</v>
      </c>
      <c r="Y1091" s="13">
        <f>Agridata[[#This Row],[Final_Profit_NGN]]*Agridata[[#This Row],[Storage_Loss_%]]</f>
        <v>65769553.75</v>
      </c>
      <c r="Z1091" s="13">
        <f>Agridata[[#This Row],[Final_Profit_NGN]] * (1-Agridata[[#This Row],[Storage_Loss_%]]/100)</f>
        <v>2298239.4624999999</v>
      </c>
      <c r="AA1091" s="13">
        <f>Agridata[[#This Row],[Final_Profit_NGN]]+Agridata[[#This Row],[Input_Cost_NGN]]</f>
        <v>3164506</v>
      </c>
    </row>
    <row r="1092" spans="1:27" x14ac:dyDescent="0.35">
      <c r="A1092" t="s">
        <v>201</v>
      </c>
      <c r="B1092" t="s">
        <v>1470</v>
      </c>
      <c r="C1092" t="s">
        <v>1490</v>
      </c>
      <c r="D1092">
        <v>2024</v>
      </c>
      <c r="E1092" t="s">
        <v>1501</v>
      </c>
      <c r="F1092" t="s">
        <v>1505</v>
      </c>
      <c r="G1092">
        <v>1.3</v>
      </c>
      <c r="H1092">
        <v>12396</v>
      </c>
      <c r="I1092">
        <v>9585</v>
      </c>
      <c r="J1092">
        <v>24.6</v>
      </c>
      <c r="K1092" t="s">
        <v>1511</v>
      </c>
      <c r="L1092">
        <v>1.34</v>
      </c>
      <c r="M1092" t="s">
        <v>1518</v>
      </c>
      <c r="N1092" s="13">
        <v>3432</v>
      </c>
      <c r="O1092">
        <v>14</v>
      </c>
      <c r="P1092" s="11">
        <f>Agridata[[#This Row],[Storage_Loss_%]]/100</f>
        <v>0.22670000000000001</v>
      </c>
      <c r="Q1092" s="7">
        <v>22.67</v>
      </c>
      <c r="R1092" s="13">
        <v>12608</v>
      </c>
      <c r="S1092">
        <v>86</v>
      </c>
      <c r="T1092" t="s">
        <v>1520</v>
      </c>
      <c r="U1092" t="s">
        <v>1522</v>
      </c>
      <c r="V1092" s="13">
        <v>800027</v>
      </c>
      <c r="W1092" s="7">
        <f>(Agridata[[#This Row],[Profit_After_Storage_Loss]]/Agridata[[#This Row],[Total_Revenue]])*100</f>
        <v>76.130228097485343</v>
      </c>
      <c r="X1092">
        <f>(1-Agridata[[#This Row],[Transport_Cost_NGN]]/(Agridata[[#This Row],[Input_Cost_NGN]]+Agridata[[#This Row],[Final_Profit_NGN]]))*100</f>
        <v>99.577670171725316</v>
      </c>
      <c r="Y1092" s="13">
        <f>Agridata[[#This Row],[Final_Profit_NGN]]*Agridata[[#This Row],[Storage_Loss_%]]</f>
        <v>18136612.09</v>
      </c>
      <c r="Z1092" s="13">
        <f>Agridata[[#This Row],[Final_Profit_NGN]] * (1-Agridata[[#This Row],[Storage_Loss_%]]/100)</f>
        <v>618660.87910000002</v>
      </c>
      <c r="AA1092" s="13">
        <f>Agridata[[#This Row],[Final_Profit_NGN]]+Agridata[[#This Row],[Input_Cost_NGN]]</f>
        <v>812635</v>
      </c>
    </row>
    <row r="1093" spans="1:27" x14ac:dyDescent="0.35">
      <c r="A1093" t="s">
        <v>793</v>
      </c>
      <c r="B1093" t="s">
        <v>1473</v>
      </c>
      <c r="C1093" t="s">
        <v>1496</v>
      </c>
      <c r="D1093">
        <v>2023</v>
      </c>
      <c r="E1093" t="s">
        <v>1501</v>
      </c>
      <c r="F1093" t="s">
        <v>1506</v>
      </c>
      <c r="G1093">
        <v>1.46</v>
      </c>
      <c r="H1093">
        <v>5299</v>
      </c>
      <c r="I1093">
        <v>4237</v>
      </c>
      <c r="J1093">
        <v>46.5</v>
      </c>
      <c r="K1093" t="s">
        <v>1512</v>
      </c>
      <c r="L1093">
        <v>2.2999999999999998</v>
      </c>
      <c r="M1093" t="s">
        <v>1517</v>
      </c>
      <c r="N1093" s="13">
        <v>12250</v>
      </c>
      <c r="O1093">
        <v>14</v>
      </c>
      <c r="P1093" s="11">
        <f>Agridata[[#This Row],[Storage_Loss_%]]/100</f>
        <v>0.20030000000000001</v>
      </c>
      <c r="Q1093" s="7">
        <v>20.03</v>
      </c>
      <c r="R1093" s="13">
        <v>33595</v>
      </c>
      <c r="S1093">
        <v>360</v>
      </c>
      <c r="T1093" t="s">
        <v>1521</v>
      </c>
      <c r="U1093" t="s">
        <v>1523</v>
      </c>
      <c r="V1093" s="13">
        <v>1464222</v>
      </c>
      <c r="W1093" s="7">
        <f>(Agridata[[#This Row],[Profit_After_Storage_Loss]]/Agridata[[#This Row],[Total_Revenue]])*100</f>
        <v>78.17632817627252</v>
      </c>
      <c r="X1093">
        <f>(1-Agridata[[#This Row],[Transport_Cost_NGN]]/(Agridata[[#This Row],[Input_Cost_NGN]]+Agridata[[#This Row],[Final_Profit_NGN]]))*100</f>
        <v>99.182143078894143</v>
      </c>
      <c r="Y1093" s="13">
        <f>Agridata[[#This Row],[Final_Profit_NGN]]*Agridata[[#This Row],[Storage_Loss_%]]</f>
        <v>29328366.66</v>
      </c>
      <c r="Z1093" s="13">
        <f>Agridata[[#This Row],[Final_Profit_NGN]] * (1-Agridata[[#This Row],[Storage_Loss_%]]/100)</f>
        <v>1170938.3333999999</v>
      </c>
      <c r="AA1093" s="13">
        <f>Agridata[[#This Row],[Final_Profit_NGN]]+Agridata[[#This Row],[Input_Cost_NGN]]</f>
        <v>1497817</v>
      </c>
    </row>
    <row r="1094" spans="1:27" x14ac:dyDescent="0.35">
      <c r="A1094" t="s">
        <v>794</v>
      </c>
      <c r="B1094" t="s">
        <v>1472</v>
      </c>
      <c r="C1094" t="s">
        <v>1489</v>
      </c>
      <c r="D1094">
        <v>2021</v>
      </c>
      <c r="E1094" t="s">
        <v>1502</v>
      </c>
      <c r="F1094" t="s">
        <v>1508</v>
      </c>
      <c r="G1094">
        <v>6.23</v>
      </c>
      <c r="H1094">
        <v>11558</v>
      </c>
      <c r="I1094">
        <v>7143</v>
      </c>
      <c r="J1094">
        <v>37.1</v>
      </c>
      <c r="K1094" t="s">
        <v>1512</v>
      </c>
      <c r="L1094">
        <v>1.75</v>
      </c>
      <c r="M1094" t="s">
        <v>1516</v>
      </c>
      <c r="N1094" s="13">
        <v>8046</v>
      </c>
      <c r="O1094">
        <v>30</v>
      </c>
      <c r="P1094" s="11">
        <f>Agridata[[#This Row],[Storage_Loss_%]]/100</f>
        <v>0.38189999999999996</v>
      </c>
      <c r="Q1094" s="7">
        <v>38.19</v>
      </c>
      <c r="R1094" s="13">
        <v>61593</v>
      </c>
      <c r="S1094">
        <v>188</v>
      </c>
      <c r="T1094" t="s">
        <v>1521</v>
      </c>
      <c r="U1094" t="s">
        <v>1522</v>
      </c>
      <c r="V1094" s="13">
        <v>1259817</v>
      </c>
      <c r="W1094" s="7">
        <f>(Agridata[[#This Row],[Profit_After_Storage_Loss]]/Agridata[[#This Row],[Total_Revenue]])*100</f>
        <v>58.928938611029139</v>
      </c>
      <c r="X1094">
        <f>(1-Agridata[[#This Row],[Transport_Cost_NGN]]/(Agridata[[#This Row],[Input_Cost_NGN]]+Agridata[[#This Row],[Final_Profit_NGN]]))*100</f>
        <v>99.391104956069654</v>
      </c>
      <c r="Y1094" s="13">
        <f>Agridata[[#This Row],[Final_Profit_NGN]]*Agridata[[#This Row],[Storage_Loss_%]]</f>
        <v>48112411.229999997</v>
      </c>
      <c r="Z1094" s="13">
        <f>Agridata[[#This Row],[Final_Profit_NGN]] * (1-Agridata[[#This Row],[Storage_Loss_%]]/100)</f>
        <v>778692.88770000008</v>
      </c>
      <c r="AA1094" s="13">
        <f>Agridata[[#This Row],[Final_Profit_NGN]]+Agridata[[#This Row],[Input_Cost_NGN]]</f>
        <v>1321410</v>
      </c>
    </row>
    <row r="1095" spans="1:27" x14ac:dyDescent="0.35">
      <c r="A1095" t="s">
        <v>135</v>
      </c>
      <c r="B1095" t="s">
        <v>1469</v>
      </c>
      <c r="C1095" t="s">
        <v>1484</v>
      </c>
      <c r="D1095">
        <v>2021</v>
      </c>
      <c r="E1095" t="s">
        <v>1501</v>
      </c>
      <c r="F1095" t="s">
        <v>1506</v>
      </c>
      <c r="G1095">
        <v>5.0199999999999996</v>
      </c>
      <c r="H1095">
        <v>17354</v>
      </c>
      <c r="I1095">
        <v>11443</v>
      </c>
      <c r="J1095">
        <v>22.6</v>
      </c>
      <c r="K1095" t="s">
        <v>1515</v>
      </c>
      <c r="L1095">
        <v>1.9</v>
      </c>
      <c r="M1095" t="s">
        <v>1518</v>
      </c>
      <c r="N1095" s="13">
        <v>3835</v>
      </c>
      <c r="O1095">
        <v>30</v>
      </c>
      <c r="P1095" s="11">
        <f>Agridata[[#This Row],[Storage_Loss_%]]/100</f>
        <v>0.34060000000000001</v>
      </c>
      <c r="Q1095" s="7">
        <v>34.06</v>
      </c>
      <c r="R1095" s="13">
        <v>82352</v>
      </c>
      <c r="S1095">
        <v>242</v>
      </c>
      <c r="T1095" t="s">
        <v>1521</v>
      </c>
      <c r="U1095" t="s">
        <v>1523</v>
      </c>
      <c r="V1095" s="13">
        <v>2655327</v>
      </c>
      <c r="W1095" s="7">
        <f>(Agridata[[#This Row],[Profit_After_Storage_Loss]]/Agridata[[#This Row],[Total_Revenue]])*100</f>
        <v>63.956461798479658</v>
      </c>
      <c r="X1095">
        <f>(1-Agridata[[#This Row],[Transport_Cost_NGN]]/(Agridata[[#This Row],[Input_Cost_NGN]]+Agridata[[#This Row],[Final_Profit_NGN]]))*100</f>
        <v>99.859917835509577</v>
      </c>
      <c r="Y1095" s="13">
        <f>Agridata[[#This Row],[Final_Profit_NGN]]*Agridata[[#This Row],[Storage_Loss_%]]</f>
        <v>90440437.620000005</v>
      </c>
      <c r="Z1095" s="13">
        <f>Agridata[[#This Row],[Final_Profit_NGN]] * (1-Agridata[[#This Row],[Storage_Loss_%]]/100)</f>
        <v>1750922.6237999999</v>
      </c>
      <c r="AA1095" s="13">
        <f>Agridata[[#This Row],[Final_Profit_NGN]]+Agridata[[#This Row],[Input_Cost_NGN]]</f>
        <v>2737679</v>
      </c>
    </row>
    <row r="1096" spans="1:27" x14ac:dyDescent="0.35">
      <c r="A1096" t="s">
        <v>320</v>
      </c>
      <c r="B1096" t="s">
        <v>1472</v>
      </c>
      <c r="C1096" t="s">
        <v>1489</v>
      </c>
      <c r="D1096">
        <v>2024</v>
      </c>
      <c r="E1096" t="s">
        <v>1502</v>
      </c>
      <c r="F1096" t="s">
        <v>1503</v>
      </c>
      <c r="G1096">
        <v>2.6</v>
      </c>
      <c r="H1096">
        <v>23980</v>
      </c>
      <c r="I1096">
        <v>20279</v>
      </c>
      <c r="J1096">
        <v>25.1</v>
      </c>
      <c r="K1096" t="s">
        <v>1512</v>
      </c>
      <c r="L1096">
        <v>1.43</v>
      </c>
      <c r="M1096" t="s">
        <v>1518</v>
      </c>
      <c r="N1096" s="13">
        <v>5888</v>
      </c>
      <c r="O1096">
        <v>7</v>
      </c>
      <c r="P1096" s="11">
        <f>Agridata[[#This Row],[Storage_Loss_%]]/100</f>
        <v>0.15429999999999999</v>
      </c>
      <c r="Q1096" s="7">
        <v>15.43</v>
      </c>
      <c r="R1096" s="13">
        <v>26506</v>
      </c>
      <c r="S1096">
        <v>361</v>
      </c>
      <c r="T1096" t="s">
        <v>1521</v>
      </c>
      <c r="U1096" t="s">
        <v>1523</v>
      </c>
      <c r="V1096" s="13">
        <v>7215118</v>
      </c>
      <c r="W1096" s="7">
        <f>(Agridata[[#This Row],[Profit_After_Storage_Loss]]/Agridata[[#This Row],[Total_Revenue]])*100</f>
        <v>84.260454458834104</v>
      </c>
      <c r="X1096">
        <f>(1-Agridata[[#This Row],[Transport_Cost_NGN]]/(Agridata[[#This Row],[Input_Cost_NGN]]+Agridata[[#This Row],[Final_Profit_NGN]]))*100</f>
        <v>99.918692271236395</v>
      </c>
      <c r="Y1096" s="13">
        <f>Agridata[[#This Row],[Final_Profit_NGN]]*Agridata[[#This Row],[Storage_Loss_%]]</f>
        <v>111329270.73999999</v>
      </c>
      <c r="Z1096" s="13">
        <f>Agridata[[#This Row],[Final_Profit_NGN]] * (1-Agridata[[#This Row],[Storage_Loss_%]]/100)</f>
        <v>6101825.2926000003</v>
      </c>
      <c r="AA1096" s="13">
        <f>Agridata[[#This Row],[Final_Profit_NGN]]+Agridata[[#This Row],[Input_Cost_NGN]]</f>
        <v>7241624</v>
      </c>
    </row>
    <row r="1097" spans="1:27" x14ac:dyDescent="0.35">
      <c r="A1097" t="s">
        <v>795</v>
      </c>
      <c r="B1097" t="s">
        <v>1469</v>
      </c>
      <c r="C1097" t="s">
        <v>1480</v>
      </c>
      <c r="D1097">
        <v>2024</v>
      </c>
      <c r="E1097" t="s">
        <v>1501</v>
      </c>
      <c r="F1097" t="s">
        <v>1503</v>
      </c>
      <c r="G1097">
        <v>2.16</v>
      </c>
      <c r="H1097">
        <v>18279</v>
      </c>
      <c r="I1097">
        <v>16215</v>
      </c>
      <c r="J1097">
        <v>42.5</v>
      </c>
      <c r="K1097" t="s">
        <v>1513</v>
      </c>
      <c r="L1097">
        <v>2.78</v>
      </c>
      <c r="M1097" t="s">
        <v>1517</v>
      </c>
      <c r="N1097" s="13">
        <v>1149</v>
      </c>
      <c r="O1097">
        <v>1</v>
      </c>
      <c r="P1097" s="11">
        <f>Agridata[[#This Row],[Storage_Loss_%]]/100</f>
        <v>0.11289999999999999</v>
      </c>
      <c r="Q1097" s="7">
        <v>11.29</v>
      </c>
      <c r="R1097" s="13">
        <v>39414</v>
      </c>
      <c r="S1097">
        <v>304</v>
      </c>
      <c r="T1097" t="s">
        <v>1521</v>
      </c>
      <c r="U1097" t="s">
        <v>1522</v>
      </c>
      <c r="V1097" s="13">
        <v>4839504</v>
      </c>
      <c r="W1097" s="7">
        <f>(Agridata[[#This Row],[Profit_After_Storage_Loss]]/Agridata[[#This Row],[Total_Revenue]])*100</f>
        <v>87.993362429948604</v>
      </c>
      <c r="X1097">
        <f>(1-Agridata[[#This Row],[Transport_Cost_NGN]]/(Agridata[[#This Row],[Input_Cost_NGN]]+Agridata[[#This Row],[Final_Profit_NGN]]))*100</f>
        <v>99.976449696428588</v>
      </c>
      <c r="Y1097" s="13">
        <f>Agridata[[#This Row],[Final_Profit_NGN]]*Agridata[[#This Row],[Storage_Loss_%]]</f>
        <v>54638000.159999996</v>
      </c>
      <c r="Z1097" s="13">
        <f>Agridata[[#This Row],[Final_Profit_NGN]] * (1-Agridata[[#This Row],[Storage_Loss_%]]/100)</f>
        <v>4293123.9983999999</v>
      </c>
      <c r="AA1097" s="13">
        <f>Agridata[[#This Row],[Final_Profit_NGN]]+Agridata[[#This Row],[Input_Cost_NGN]]</f>
        <v>4878918</v>
      </c>
    </row>
    <row r="1098" spans="1:27" x14ac:dyDescent="0.35">
      <c r="A1098" t="s">
        <v>796</v>
      </c>
      <c r="B1098" t="s">
        <v>1470</v>
      </c>
      <c r="C1098" t="s">
        <v>1495</v>
      </c>
      <c r="D1098">
        <v>2021</v>
      </c>
      <c r="E1098" t="s">
        <v>1501</v>
      </c>
      <c r="F1098" t="s">
        <v>1507</v>
      </c>
      <c r="G1098">
        <v>0.39</v>
      </c>
      <c r="H1098">
        <v>994</v>
      </c>
      <c r="I1098">
        <v>835</v>
      </c>
      <c r="J1098">
        <v>39.799999999999997</v>
      </c>
      <c r="K1098" t="s">
        <v>1514</v>
      </c>
      <c r="L1098">
        <v>3.04</v>
      </c>
      <c r="M1098" t="s">
        <v>1517</v>
      </c>
      <c r="N1098" s="13">
        <v>7955</v>
      </c>
      <c r="O1098">
        <v>7</v>
      </c>
      <c r="P1098" s="11">
        <f>Agridata[[#This Row],[Storage_Loss_%]]/100</f>
        <v>0.15970000000000001</v>
      </c>
      <c r="Q1098" s="7">
        <v>15.97</v>
      </c>
      <c r="R1098" s="13">
        <v>6962</v>
      </c>
      <c r="S1098">
        <v>252</v>
      </c>
      <c r="T1098" t="s">
        <v>1520</v>
      </c>
      <c r="U1098" t="s">
        <v>1523</v>
      </c>
      <c r="V1098" s="13">
        <v>193399</v>
      </c>
      <c r="W1098" s="7">
        <f>(Agridata[[#This Row],[Profit_After_Storage_Loss]]/Agridata[[#This Row],[Total_Revenue]])*100</f>
        <v>81.110185964334377</v>
      </c>
      <c r="X1098">
        <f>(1-Agridata[[#This Row],[Transport_Cost_NGN]]/(Agridata[[#This Row],[Input_Cost_NGN]]+Agridata[[#This Row],[Final_Profit_NGN]]))*100</f>
        <v>96.029666452054045</v>
      </c>
      <c r="Y1098" s="13">
        <f>Agridata[[#This Row],[Final_Profit_NGN]]*Agridata[[#This Row],[Storage_Loss_%]]</f>
        <v>3088582.0300000003</v>
      </c>
      <c r="Z1098" s="13">
        <f>Agridata[[#This Row],[Final_Profit_NGN]] * (1-Agridata[[#This Row],[Storage_Loss_%]]/100)</f>
        <v>162513.17970000001</v>
      </c>
      <c r="AA1098" s="13">
        <f>Agridata[[#This Row],[Final_Profit_NGN]]+Agridata[[#This Row],[Input_Cost_NGN]]</f>
        <v>200361</v>
      </c>
    </row>
    <row r="1099" spans="1:27" x14ac:dyDescent="0.35">
      <c r="A1099" t="s">
        <v>46</v>
      </c>
      <c r="B1099" t="s">
        <v>1473</v>
      </c>
      <c r="C1099" t="s">
        <v>1496</v>
      </c>
      <c r="D1099">
        <v>2023</v>
      </c>
      <c r="E1099" t="s">
        <v>1501</v>
      </c>
      <c r="F1099" t="s">
        <v>1506</v>
      </c>
      <c r="G1099">
        <v>1.93</v>
      </c>
      <c r="H1099">
        <v>7525</v>
      </c>
      <c r="I1099">
        <v>6510</v>
      </c>
      <c r="J1099">
        <v>26.6</v>
      </c>
      <c r="K1099" t="s">
        <v>1512</v>
      </c>
      <c r="L1099">
        <v>1.45</v>
      </c>
      <c r="M1099" t="s">
        <v>1516</v>
      </c>
      <c r="N1099" s="13">
        <v>5716</v>
      </c>
      <c r="O1099">
        <v>7</v>
      </c>
      <c r="P1099" s="11">
        <f>Agridata[[#This Row],[Storage_Loss_%]]/100</f>
        <v>0.1348</v>
      </c>
      <c r="Q1099" s="7">
        <v>13.48</v>
      </c>
      <c r="R1099" s="13">
        <v>59767</v>
      </c>
      <c r="S1099">
        <v>290</v>
      </c>
      <c r="T1099" t="s">
        <v>1520</v>
      </c>
      <c r="U1099" t="s">
        <v>1522</v>
      </c>
      <c r="V1099" s="13">
        <v>1803538</v>
      </c>
      <c r="W1099" s="7">
        <f>(Agridata[[#This Row],[Profit_After_Storage_Loss]]/Agridata[[#This Row],[Total_Revenue]])*100</f>
        <v>83.744801715231816</v>
      </c>
      <c r="X1099">
        <f>(1-Agridata[[#This Row],[Transport_Cost_NGN]]/(Agridata[[#This Row],[Input_Cost_NGN]]+Agridata[[#This Row],[Final_Profit_NGN]]))*100</f>
        <v>99.693233260255298</v>
      </c>
      <c r="Y1099" s="13">
        <f>Agridata[[#This Row],[Final_Profit_NGN]]*Agridata[[#This Row],[Storage_Loss_%]]</f>
        <v>24311692.240000002</v>
      </c>
      <c r="Z1099" s="13">
        <f>Agridata[[#This Row],[Final_Profit_NGN]] * (1-Agridata[[#This Row],[Storage_Loss_%]]/100)</f>
        <v>1560421.0776</v>
      </c>
      <c r="AA1099" s="13">
        <f>Agridata[[#This Row],[Final_Profit_NGN]]+Agridata[[#This Row],[Input_Cost_NGN]]</f>
        <v>1863305</v>
      </c>
    </row>
    <row r="1100" spans="1:27" x14ac:dyDescent="0.35">
      <c r="A1100" t="s">
        <v>797</v>
      </c>
      <c r="B1100" t="s">
        <v>1471</v>
      </c>
      <c r="C1100" t="s">
        <v>1492</v>
      </c>
      <c r="D1100">
        <v>2023</v>
      </c>
      <c r="E1100" t="s">
        <v>1501</v>
      </c>
      <c r="F1100" t="s">
        <v>1507</v>
      </c>
      <c r="G1100">
        <v>2.74</v>
      </c>
      <c r="H1100">
        <v>6052</v>
      </c>
      <c r="I1100">
        <v>4829</v>
      </c>
      <c r="J1100">
        <v>67.5</v>
      </c>
      <c r="K1100" t="s">
        <v>1512</v>
      </c>
      <c r="L1100">
        <v>2.46</v>
      </c>
      <c r="M1100" t="s">
        <v>1518</v>
      </c>
      <c r="N1100" s="13">
        <v>15891</v>
      </c>
      <c r="O1100">
        <v>14</v>
      </c>
      <c r="P1100" s="11">
        <f>Agridata[[#This Row],[Storage_Loss_%]]/100</f>
        <v>0.20199999999999999</v>
      </c>
      <c r="Q1100" s="7">
        <v>20.2</v>
      </c>
      <c r="R1100" s="13">
        <v>62390</v>
      </c>
      <c r="S1100">
        <v>199</v>
      </c>
      <c r="T1100" t="s">
        <v>1520</v>
      </c>
      <c r="U1100" t="s">
        <v>1523</v>
      </c>
      <c r="V1100" s="13">
        <v>873081</v>
      </c>
      <c r="W1100" s="7">
        <f>(Agridata[[#This Row],[Profit_After_Storage_Loss]]/Agridata[[#This Row],[Total_Revenue]])*100</f>
        <v>74.477844636552078</v>
      </c>
      <c r="X1100">
        <f>(1-Agridata[[#This Row],[Transport_Cost_NGN]]/(Agridata[[#This Row],[Input_Cost_NGN]]+Agridata[[#This Row],[Final_Profit_NGN]]))*100</f>
        <v>98.301283524556084</v>
      </c>
      <c r="Y1100" s="13">
        <f>Agridata[[#This Row],[Final_Profit_NGN]]*Agridata[[#This Row],[Storage_Loss_%]]</f>
        <v>17636236.199999999</v>
      </c>
      <c r="Z1100" s="13">
        <f>Agridata[[#This Row],[Final_Profit_NGN]] * (1-Agridata[[#This Row],[Storage_Loss_%]]/100)</f>
        <v>696718.63800000004</v>
      </c>
      <c r="AA1100" s="13">
        <f>Agridata[[#This Row],[Final_Profit_NGN]]+Agridata[[#This Row],[Input_Cost_NGN]]</f>
        <v>935471</v>
      </c>
    </row>
    <row r="1101" spans="1:27" x14ac:dyDescent="0.35">
      <c r="A1101" t="s">
        <v>648</v>
      </c>
      <c r="B1101" t="s">
        <v>1473</v>
      </c>
      <c r="C1101" t="s">
        <v>1494</v>
      </c>
      <c r="D1101">
        <v>2024</v>
      </c>
      <c r="E1101" t="s">
        <v>1501</v>
      </c>
      <c r="F1101" t="s">
        <v>1503</v>
      </c>
      <c r="G1101">
        <v>3.89</v>
      </c>
      <c r="H1101">
        <v>36873</v>
      </c>
      <c r="I1101">
        <v>23672</v>
      </c>
      <c r="J1101">
        <v>6.1</v>
      </c>
      <c r="K1101" t="s">
        <v>1515</v>
      </c>
      <c r="L1101">
        <v>0.74</v>
      </c>
      <c r="M1101" t="s">
        <v>1518</v>
      </c>
      <c r="N1101" s="13">
        <v>1097</v>
      </c>
      <c r="O1101">
        <v>30</v>
      </c>
      <c r="P1101" s="11">
        <f>Agridata[[#This Row],[Storage_Loss_%]]/100</f>
        <v>0.35799999999999998</v>
      </c>
      <c r="Q1101" s="7">
        <v>35.799999999999997</v>
      </c>
      <c r="R1101" s="13">
        <v>57569</v>
      </c>
      <c r="S1101">
        <v>376</v>
      </c>
      <c r="T1101" t="s">
        <v>1520</v>
      </c>
      <c r="U1101" t="s">
        <v>1522</v>
      </c>
      <c r="V1101" s="13">
        <v>8753000</v>
      </c>
      <c r="W1101" s="7">
        <f>(Agridata[[#This Row],[Profit_After_Storage_Loss]]/Agridata[[#This Row],[Total_Revenue]])*100</f>
        <v>63.780511792144189</v>
      </c>
      <c r="X1101">
        <f>(1-Agridata[[#This Row],[Transport_Cost_NGN]]/(Agridata[[#This Row],[Input_Cost_NGN]]+Agridata[[#This Row],[Final_Profit_NGN]]))*100</f>
        <v>99.987549044789276</v>
      </c>
      <c r="Y1101" s="13">
        <f>Agridata[[#This Row],[Final_Profit_NGN]]*Agridata[[#This Row],[Storage_Loss_%]]</f>
        <v>313357400</v>
      </c>
      <c r="Z1101" s="13">
        <f>Agridata[[#This Row],[Final_Profit_NGN]] * (1-Agridata[[#This Row],[Storage_Loss_%]]/100)</f>
        <v>5619426</v>
      </c>
      <c r="AA1101" s="13">
        <f>Agridata[[#This Row],[Final_Profit_NGN]]+Agridata[[#This Row],[Input_Cost_NGN]]</f>
        <v>8810569</v>
      </c>
    </row>
    <row r="1102" spans="1:27" x14ac:dyDescent="0.35">
      <c r="A1102" t="s">
        <v>798</v>
      </c>
      <c r="B1102" t="s">
        <v>1470</v>
      </c>
      <c r="C1102" t="s">
        <v>1476</v>
      </c>
      <c r="D1102">
        <v>2021</v>
      </c>
      <c r="E1102" t="s">
        <v>1502</v>
      </c>
      <c r="F1102" t="s">
        <v>1504</v>
      </c>
      <c r="G1102">
        <v>0.26</v>
      </c>
      <c r="H1102">
        <v>1959</v>
      </c>
      <c r="I1102">
        <v>1589</v>
      </c>
      <c r="J1102">
        <v>14</v>
      </c>
      <c r="K1102" t="s">
        <v>1511</v>
      </c>
      <c r="L1102">
        <v>1.2</v>
      </c>
      <c r="M1102" t="s">
        <v>1516</v>
      </c>
      <c r="N1102" s="13">
        <v>2470</v>
      </c>
      <c r="O1102">
        <v>2</v>
      </c>
      <c r="P1102" s="11">
        <f>Agridata[[#This Row],[Storage_Loss_%]]/100</f>
        <v>0.18870000000000001</v>
      </c>
      <c r="Q1102" s="7">
        <v>18.87</v>
      </c>
      <c r="R1102" s="13">
        <v>4630</v>
      </c>
      <c r="S1102">
        <v>266</v>
      </c>
      <c r="T1102" t="s">
        <v>1521</v>
      </c>
      <c r="U1102" t="s">
        <v>1522</v>
      </c>
      <c r="V1102" s="13">
        <v>411348</v>
      </c>
      <c r="W1102" s="7">
        <f>(Agridata[[#This Row],[Profit_After_Storage_Loss]]/Agridata[[#This Row],[Total_Revenue]])*100</f>
        <v>80.226990946636604</v>
      </c>
      <c r="X1102">
        <f>(1-Agridata[[#This Row],[Transport_Cost_NGN]]/(Agridata[[#This Row],[Input_Cost_NGN]]+Agridata[[#This Row],[Final_Profit_NGN]]))*100</f>
        <v>99.406218598098945</v>
      </c>
      <c r="Y1102" s="13">
        <f>Agridata[[#This Row],[Final_Profit_NGN]]*Agridata[[#This Row],[Storage_Loss_%]]</f>
        <v>7762136.7600000007</v>
      </c>
      <c r="Z1102" s="13">
        <f>Agridata[[#This Row],[Final_Profit_NGN]] * (1-Agridata[[#This Row],[Storage_Loss_%]]/100)</f>
        <v>333726.6324</v>
      </c>
      <c r="AA1102" s="13">
        <f>Agridata[[#This Row],[Final_Profit_NGN]]+Agridata[[#This Row],[Input_Cost_NGN]]</f>
        <v>415978</v>
      </c>
    </row>
    <row r="1103" spans="1:27" x14ac:dyDescent="0.35">
      <c r="A1103" t="s">
        <v>430</v>
      </c>
      <c r="B1103" t="s">
        <v>1472</v>
      </c>
      <c r="C1103" t="s">
        <v>1488</v>
      </c>
      <c r="D1103">
        <v>2022</v>
      </c>
      <c r="E1103" t="s">
        <v>1501</v>
      </c>
      <c r="F1103" t="s">
        <v>1509</v>
      </c>
      <c r="G1103">
        <v>2.63</v>
      </c>
      <c r="H1103">
        <v>48278</v>
      </c>
      <c r="I1103">
        <v>37936</v>
      </c>
      <c r="J1103">
        <v>49.2</v>
      </c>
      <c r="K1103" t="s">
        <v>1512</v>
      </c>
      <c r="L1103">
        <v>1.98</v>
      </c>
      <c r="M1103" t="s">
        <v>1516</v>
      </c>
      <c r="N1103" s="13">
        <v>13959</v>
      </c>
      <c r="O1103">
        <v>5</v>
      </c>
      <c r="P1103" s="11">
        <f>Agridata[[#This Row],[Storage_Loss_%]]/100</f>
        <v>0.21420000000000003</v>
      </c>
      <c r="Q1103" s="7">
        <v>21.42</v>
      </c>
      <c r="R1103" s="13">
        <v>84549</v>
      </c>
      <c r="S1103">
        <v>323</v>
      </c>
      <c r="T1103" t="s">
        <v>1520</v>
      </c>
      <c r="U1103" t="s">
        <v>1523</v>
      </c>
      <c r="V1103" s="13">
        <v>12032287</v>
      </c>
      <c r="W1103" s="7">
        <f>(Agridata[[#This Row],[Profit_After_Storage_Loss]]/Agridata[[#This Row],[Total_Revenue]])*100</f>
        <v>78.031683556664461</v>
      </c>
      <c r="X1103">
        <f>(1-Agridata[[#This Row],[Transport_Cost_NGN]]/(Agridata[[#This Row],[Input_Cost_NGN]]+Agridata[[#This Row],[Final_Profit_NGN]]))*100</f>
        <v>99.884796658137489</v>
      </c>
      <c r="Y1103" s="13">
        <f>Agridata[[#This Row],[Final_Profit_NGN]]*Agridata[[#This Row],[Storage_Loss_%]]</f>
        <v>257731587.54000002</v>
      </c>
      <c r="Z1103" s="13">
        <f>Agridata[[#This Row],[Final_Profit_NGN]] * (1-Agridata[[#This Row],[Storage_Loss_%]]/100)</f>
        <v>9454971.1245999988</v>
      </c>
      <c r="AA1103" s="13">
        <f>Agridata[[#This Row],[Final_Profit_NGN]]+Agridata[[#This Row],[Input_Cost_NGN]]</f>
        <v>12116836</v>
      </c>
    </row>
    <row r="1104" spans="1:27" x14ac:dyDescent="0.35">
      <c r="A1104" t="s">
        <v>799</v>
      </c>
      <c r="B1104" t="s">
        <v>1470</v>
      </c>
      <c r="C1104" t="s">
        <v>1485</v>
      </c>
      <c r="D1104">
        <v>2024</v>
      </c>
      <c r="E1104" t="s">
        <v>1502</v>
      </c>
      <c r="F1104" t="s">
        <v>1508</v>
      </c>
      <c r="G1104">
        <v>2.6</v>
      </c>
      <c r="H1104">
        <v>4160</v>
      </c>
      <c r="I1104">
        <v>3394</v>
      </c>
      <c r="J1104">
        <v>50.4</v>
      </c>
      <c r="K1104" t="s">
        <v>1512</v>
      </c>
      <c r="L1104">
        <v>2.41</v>
      </c>
      <c r="M1104" t="s">
        <v>1516</v>
      </c>
      <c r="N1104" s="13">
        <v>11599</v>
      </c>
      <c r="O1104">
        <v>14</v>
      </c>
      <c r="P1104" s="11">
        <f>Agridata[[#This Row],[Storage_Loss_%]]/100</f>
        <v>0.184</v>
      </c>
      <c r="Q1104" s="7">
        <v>18.399999999999999</v>
      </c>
      <c r="R1104" s="13">
        <v>24917</v>
      </c>
      <c r="S1104">
        <v>247</v>
      </c>
      <c r="T1104" t="s">
        <v>1520</v>
      </c>
      <c r="U1104" t="s">
        <v>1523</v>
      </c>
      <c r="V1104" s="13">
        <v>793419</v>
      </c>
      <c r="W1104" s="7">
        <f>(Agridata[[#This Row],[Profit_After_Storage_Loss]]/Agridata[[#This Row],[Total_Revenue]])*100</f>
        <v>79.115412739999229</v>
      </c>
      <c r="X1104">
        <f>(1-Agridata[[#This Row],[Transport_Cost_NGN]]/(Agridata[[#This Row],[Input_Cost_NGN]]+Agridata[[#This Row],[Final_Profit_NGN]]))*100</f>
        <v>98.582611543424704</v>
      </c>
      <c r="Y1104" s="13">
        <f>Agridata[[#This Row],[Final_Profit_NGN]]*Agridata[[#This Row],[Storage_Loss_%]]</f>
        <v>14598909.6</v>
      </c>
      <c r="Z1104" s="13">
        <f>Agridata[[#This Row],[Final_Profit_NGN]] * (1-Agridata[[#This Row],[Storage_Loss_%]]/100)</f>
        <v>647429.9040000001</v>
      </c>
      <c r="AA1104" s="13">
        <f>Agridata[[#This Row],[Final_Profit_NGN]]+Agridata[[#This Row],[Input_Cost_NGN]]</f>
        <v>818336</v>
      </c>
    </row>
    <row r="1105" spans="1:27" x14ac:dyDescent="0.35">
      <c r="A1105" t="s">
        <v>649</v>
      </c>
      <c r="B1105" t="s">
        <v>1470</v>
      </c>
      <c r="C1105" t="s">
        <v>1499</v>
      </c>
      <c r="D1105">
        <v>2022</v>
      </c>
      <c r="E1105" t="s">
        <v>1501</v>
      </c>
      <c r="F1105" t="s">
        <v>1504</v>
      </c>
      <c r="G1105">
        <v>2.4900000000000002</v>
      </c>
      <c r="H1105">
        <v>21669</v>
      </c>
      <c r="I1105">
        <v>16825</v>
      </c>
      <c r="J1105">
        <v>33.4</v>
      </c>
      <c r="K1105" t="s">
        <v>1511</v>
      </c>
      <c r="L1105">
        <v>1.85</v>
      </c>
      <c r="M1105" t="s">
        <v>1517</v>
      </c>
      <c r="N1105" s="13">
        <v>6015</v>
      </c>
      <c r="O1105">
        <v>1</v>
      </c>
      <c r="P1105" s="11">
        <f>Agridata[[#This Row],[Storage_Loss_%]]/100</f>
        <v>0.2235</v>
      </c>
      <c r="Q1105" s="7">
        <v>22.35</v>
      </c>
      <c r="R1105" s="13">
        <v>29567</v>
      </c>
      <c r="S1105">
        <v>292</v>
      </c>
      <c r="T1105" t="s">
        <v>1520</v>
      </c>
      <c r="U1105" t="s">
        <v>1522</v>
      </c>
      <c r="V1105" s="13">
        <v>4828189</v>
      </c>
      <c r="W1105" s="7">
        <f>(Agridata[[#This Row],[Profit_After_Storage_Loss]]/Agridata[[#This Row],[Total_Revenue]])*100</f>
        <v>77.177378989393446</v>
      </c>
      <c r="X1105">
        <f>(1-Agridata[[#This Row],[Transport_Cost_NGN]]/(Agridata[[#This Row],[Input_Cost_NGN]]+Agridata[[#This Row],[Final_Profit_NGN]]))*100</f>
        <v>99.876177395488781</v>
      </c>
      <c r="Y1105" s="13">
        <f>Agridata[[#This Row],[Final_Profit_NGN]]*Agridata[[#This Row],[Storage_Loss_%]]</f>
        <v>107910024.15000001</v>
      </c>
      <c r="Z1105" s="13">
        <f>Agridata[[#This Row],[Final_Profit_NGN]] * (1-Agridata[[#This Row],[Storage_Loss_%]]/100)</f>
        <v>3749088.7585</v>
      </c>
      <c r="AA1105" s="13">
        <f>Agridata[[#This Row],[Final_Profit_NGN]]+Agridata[[#This Row],[Input_Cost_NGN]]</f>
        <v>4857756</v>
      </c>
    </row>
    <row r="1106" spans="1:27" x14ac:dyDescent="0.35">
      <c r="A1106" t="s">
        <v>141</v>
      </c>
      <c r="B1106" t="s">
        <v>1472</v>
      </c>
      <c r="C1106" t="s">
        <v>1489</v>
      </c>
      <c r="D1106">
        <v>2021</v>
      </c>
      <c r="E1106" t="s">
        <v>1501</v>
      </c>
      <c r="F1106" t="s">
        <v>1509</v>
      </c>
      <c r="G1106">
        <v>1.24</v>
      </c>
      <c r="H1106">
        <v>20844</v>
      </c>
      <c r="I1106">
        <v>16256</v>
      </c>
      <c r="J1106">
        <v>38.4</v>
      </c>
      <c r="K1106" t="s">
        <v>1515</v>
      </c>
      <c r="L1106">
        <v>0.88</v>
      </c>
      <c r="M1106" t="s">
        <v>1518</v>
      </c>
      <c r="N1106" s="13">
        <v>8745</v>
      </c>
      <c r="O1106">
        <v>2</v>
      </c>
      <c r="P1106" s="11">
        <f>Agridata[[#This Row],[Storage_Loss_%]]/100</f>
        <v>0.22010000000000002</v>
      </c>
      <c r="Q1106" s="7">
        <v>22.01</v>
      </c>
      <c r="R1106" s="13">
        <v>20416</v>
      </c>
      <c r="S1106">
        <v>277</v>
      </c>
      <c r="T1106" t="s">
        <v>1520</v>
      </c>
      <c r="U1106" t="s">
        <v>1523</v>
      </c>
      <c r="V1106" s="13">
        <v>4428722</v>
      </c>
      <c r="W1106" s="7">
        <f>(Agridata[[#This Row],[Profit_After_Storage_Loss]]/Agridata[[#This Row],[Total_Revenue]])*100</f>
        <v>77.632123071929897</v>
      </c>
      <c r="X1106">
        <f>(1-Agridata[[#This Row],[Transport_Cost_NGN]]/(Agridata[[#This Row],[Input_Cost_NGN]]+Agridata[[#This Row],[Final_Profit_NGN]]))*100</f>
        <v>99.803445071831888</v>
      </c>
      <c r="Y1106" s="13">
        <f>Agridata[[#This Row],[Final_Profit_NGN]]*Agridata[[#This Row],[Storage_Loss_%]]</f>
        <v>97476171.220000014</v>
      </c>
      <c r="Z1106" s="13">
        <f>Agridata[[#This Row],[Final_Profit_NGN]] * (1-Agridata[[#This Row],[Storage_Loss_%]]/100)</f>
        <v>3453960.2878</v>
      </c>
      <c r="AA1106" s="13">
        <f>Agridata[[#This Row],[Final_Profit_NGN]]+Agridata[[#This Row],[Input_Cost_NGN]]</f>
        <v>4449138</v>
      </c>
    </row>
    <row r="1107" spans="1:27" x14ac:dyDescent="0.35">
      <c r="A1107" t="s">
        <v>41</v>
      </c>
      <c r="B1107" t="s">
        <v>1471</v>
      </c>
      <c r="C1107" t="s">
        <v>1483</v>
      </c>
      <c r="D1107">
        <v>2023</v>
      </c>
      <c r="E1107" t="s">
        <v>1502</v>
      </c>
      <c r="F1107" t="s">
        <v>1507</v>
      </c>
      <c r="G1107">
        <v>1.81</v>
      </c>
      <c r="H1107">
        <v>4196</v>
      </c>
      <c r="I1107">
        <v>3287</v>
      </c>
      <c r="J1107">
        <v>61.3</v>
      </c>
      <c r="K1107" t="s">
        <v>1511</v>
      </c>
      <c r="L1107">
        <v>2.84</v>
      </c>
      <c r="M1107" t="s">
        <v>1516</v>
      </c>
      <c r="N1107" s="13">
        <v>7291</v>
      </c>
      <c r="O1107">
        <v>14</v>
      </c>
      <c r="P1107" s="11">
        <f>Agridata[[#This Row],[Storage_Loss_%]]/100</f>
        <v>0.2165</v>
      </c>
      <c r="Q1107" s="7">
        <v>21.65</v>
      </c>
      <c r="R1107" s="13">
        <v>39583</v>
      </c>
      <c r="S1107">
        <v>257</v>
      </c>
      <c r="T1107" t="s">
        <v>1520</v>
      </c>
      <c r="U1107" t="s">
        <v>1522</v>
      </c>
      <c r="V1107" s="13">
        <v>789438</v>
      </c>
      <c r="W1107" s="7">
        <f>(Agridata[[#This Row],[Profit_After_Storage_Loss]]/Agridata[[#This Row],[Total_Revenue]])*100</f>
        <v>74.609047659830082</v>
      </c>
      <c r="X1107">
        <f>(1-Agridata[[#This Row],[Transport_Cost_NGN]]/(Agridata[[#This Row],[Input_Cost_NGN]]+Agridata[[#This Row],[Final_Profit_NGN]]))*100</f>
        <v>99.120528913019086</v>
      </c>
      <c r="Y1107" s="13">
        <f>Agridata[[#This Row],[Final_Profit_NGN]]*Agridata[[#This Row],[Storage_Loss_%]]</f>
        <v>17091332.699999999</v>
      </c>
      <c r="Z1107" s="13">
        <f>Agridata[[#This Row],[Final_Profit_NGN]] * (1-Agridata[[#This Row],[Storage_Loss_%]]/100)</f>
        <v>618524.67299999995</v>
      </c>
      <c r="AA1107" s="13">
        <f>Agridata[[#This Row],[Final_Profit_NGN]]+Agridata[[#This Row],[Input_Cost_NGN]]</f>
        <v>829021</v>
      </c>
    </row>
    <row r="1108" spans="1:27" x14ac:dyDescent="0.35">
      <c r="A1108" t="s">
        <v>800</v>
      </c>
      <c r="B1108" t="s">
        <v>1472</v>
      </c>
      <c r="C1108" t="s">
        <v>1479</v>
      </c>
      <c r="D1108">
        <v>2023</v>
      </c>
      <c r="E1108" t="s">
        <v>1502</v>
      </c>
      <c r="F1108" t="s">
        <v>1510</v>
      </c>
      <c r="G1108">
        <v>2.89</v>
      </c>
      <c r="H1108">
        <v>55320</v>
      </c>
      <c r="I1108">
        <v>37877</v>
      </c>
      <c r="J1108">
        <v>13.1</v>
      </c>
      <c r="K1108" t="s">
        <v>1512</v>
      </c>
      <c r="L1108">
        <v>1.43</v>
      </c>
      <c r="M1108" t="s">
        <v>1517</v>
      </c>
      <c r="N1108" s="13">
        <v>3109</v>
      </c>
      <c r="O1108">
        <v>4</v>
      </c>
      <c r="P1108" s="11">
        <f>Agridata[[#This Row],[Storage_Loss_%]]/100</f>
        <v>0.31530000000000002</v>
      </c>
      <c r="Q1108" s="7">
        <v>31.53</v>
      </c>
      <c r="R1108" s="13">
        <v>64011</v>
      </c>
      <c r="S1108">
        <v>479</v>
      </c>
      <c r="T1108" t="s">
        <v>1520</v>
      </c>
      <c r="U1108" t="s">
        <v>1522</v>
      </c>
      <c r="V1108" s="13">
        <v>17894533</v>
      </c>
      <c r="W1108" s="7">
        <f>(Agridata[[#This Row],[Profit_After_Storage_Loss]]/Agridata[[#This Row],[Total_Revenue]])*100</f>
        <v>68.225947187589369</v>
      </c>
      <c r="X1108">
        <f>(1-Agridata[[#This Row],[Transport_Cost_NGN]]/(Agridata[[#This Row],[Input_Cost_NGN]]+Agridata[[#This Row],[Final_Profit_NGN]]))*100</f>
        <v>99.982687906101958</v>
      </c>
      <c r="Y1108" s="13">
        <f>Agridata[[#This Row],[Final_Profit_NGN]]*Agridata[[#This Row],[Storage_Loss_%]]</f>
        <v>564214625.49000001</v>
      </c>
      <c r="Z1108" s="13">
        <f>Agridata[[#This Row],[Final_Profit_NGN]] * (1-Agridata[[#This Row],[Storage_Loss_%]]/100)</f>
        <v>12252386.745099999</v>
      </c>
      <c r="AA1108" s="13">
        <f>Agridata[[#This Row],[Final_Profit_NGN]]+Agridata[[#This Row],[Input_Cost_NGN]]</f>
        <v>17958544</v>
      </c>
    </row>
    <row r="1109" spans="1:27" x14ac:dyDescent="0.35">
      <c r="A1109" t="s">
        <v>127</v>
      </c>
      <c r="B1109" t="s">
        <v>1473</v>
      </c>
      <c r="C1109" t="s">
        <v>1497</v>
      </c>
      <c r="D1109">
        <v>2022</v>
      </c>
      <c r="E1109" t="s">
        <v>1501</v>
      </c>
      <c r="F1109" t="s">
        <v>1506</v>
      </c>
      <c r="G1109">
        <v>1.36</v>
      </c>
      <c r="H1109">
        <v>2561</v>
      </c>
      <c r="I1109">
        <v>1648</v>
      </c>
      <c r="J1109">
        <v>32.700000000000003</v>
      </c>
      <c r="K1109" t="s">
        <v>1512</v>
      </c>
      <c r="L1109">
        <v>1.85</v>
      </c>
      <c r="M1109" t="s">
        <v>1518</v>
      </c>
      <c r="N1109" s="13">
        <v>8951</v>
      </c>
      <c r="O1109">
        <v>30</v>
      </c>
      <c r="P1109" s="11">
        <f>Agridata[[#This Row],[Storage_Loss_%]]/100</f>
        <v>0.35619999999999996</v>
      </c>
      <c r="Q1109" s="7">
        <v>35.619999999999997</v>
      </c>
      <c r="R1109" s="13">
        <v>39244</v>
      </c>
      <c r="S1109">
        <v>374</v>
      </c>
      <c r="T1109" t="s">
        <v>1520</v>
      </c>
      <c r="U1109" t="s">
        <v>1522</v>
      </c>
      <c r="V1109" s="13">
        <v>561994</v>
      </c>
      <c r="W1109" s="7">
        <f>(Agridata[[#This Row],[Profit_After_Storage_Loss]]/Agridata[[#This Row],[Total_Revenue]])*100</f>
        <v>60.177789361284553</v>
      </c>
      <c r="X1109">
        <f>(1-Agridata[[#This Row],[Transport_Cost_NGN]]/(Agridata[[#This Row],[Input_Cost_NGN]]+Agridata[[#This Row],[Final_Profit_NGN]]))*100</f>
        <v>98.511238477940523</v>
      </c>
      <c r="Y1109" s="13">
        <f>Agridata[[#This Row],[Final_Profit_NGN]]*Agridata[[#This Row],[Storage_Loss_%]]</f>
        <v>20018226.279999997</v>
      </c>
      <c r="Z1109" s="13">
        <f>Agridata[[#This Row],[Final_Profit_NGN]] * (1-Agridata[[#This Row],[Storage_Loss_%]]/100)</f>
        <v>361811.73720000003</v>
      </c>
      <c r="AA1109" s="13">
        <f>Agridata[[#This Row],[Final_Profit_NGN]]+Agridata[[#This Row],[Input_Cost_NGN]]</f>
        <v>601238</v>
      </c>
    </row>
    <row r="1110" spans="1:27" x14ac:dyDescent="0.35">
      <c r="A1110" t="s">
        <v>299</v>
      </c>
      <c r="B1110" t="s">
        <v>1473</v>
      </c>
      <c r="C1110" t="s">
        <v>1497</v>
      </c>
      <c r="D1110">
        <v>2025</v>
      </c>
      <c r="E1110" t="s">
        <v>1502</v>
      </c>
      <c r="F1110" t="s">
        <v>1504</v>
      </c>
      <c r="G1110">
        <v>0.43</v>
      </c>
      <c r="H1110">
        <v>4633</v>
      </c>
      <c r="I1110">
        <v>3549</v>
      </c>
      <c r="J1110">
        <v>5.0999999999999996</v>
      </c>
      <c r="K1110" t="s">
        <v>1513</v>
      </c>
      <c r="L1110">
        <v>0.47</v>
      </c>
      <c r="M1110" t="s">
        <v>1516</v>
      </c>
      <c r="N1110" s="13">
        <v>217</v>
      </c>
      <c r="O1110">
        <v>5</v>
      </c>
      <c r="P1110" s="11">
        <f>Agridata[[#This Row],[Storage_Loss_%]]/100</f>
        <v>0.23379999999999998</v>
      </c>
      <c r="Q1110" s="7">
        <v>23.38</v>
      </c>
      <c r="R1110" s="13">
        <v>4547</v>
      </c>
      <c r="S1110">
        <v>333</v>
      </c>
      <c r="T1110" t="s">
        <v>1520</v>
      </c>
      <c r="U1110" t="s">
        <v>1522</v>
      </c>
      <c r="V1110" s="13">
        <v>1165235</v>
      </c>
      <c r="W1110" s="7">
        <f>(Agridata[[#This Row],[Profit_After_Storage_Loss]]/Agridata[[#This Row],[Total_Revenue]])*100</f>
        <v>76.32217430256236</v>
      </c>
      <c r="X1110">
        <f>(1-Agridata[[#This Row],[Transport_Cost_NGN]]/(Agridata[[#This Row],[Input_Cost_NGN]]+Agridata[[#This Row],[Final_Profit_NGN]]))*100</f>
        <v>99.981449535041563</v>
      </c>
      <c r="Y1110" s="13">
        <f>Agridata[[#This Row],[Final_Profit_NGN]]*Agridata[[#This Row],[Storage_Loss_%]]</f>
        <v>27243194.299999997</v>
      </c>
      <c r="Z1110" s="13">
        <f>Agridata[[#This Row],[Final_Profit_NGN]] * (1-Agridata[[#This Row],[Storage_Loss_%]]/100)</f>
        <v>892803.05700000003</v>
      </c>
      <c r="AA1110" s="13">
        <f>Agridata[[#This Row],[Final_Profit_NGN]]+Agridata[[#This Row],[Input_Cost_NGN]]</f>
        <v>1169782</v>
      </c>
    </row>
    <row r="1111" spans="1:27" x14ac:dyDescent="0.35">
      <c r="A1111" t="s">
        <v>77</v>
      </c>
      <c r="B1111" t="s">
        <v>1472</v>
      </c>
      <c r="C1111" t="s">
        <v>1478</v>
      </c>
      <c r="D1111">
        <v>2025</v>
      </c>
      <c r="E1111" t="s">
        <v>1502</v>
      </c>
      <c r="F1111" t="s">
        <v>1503</v>
      </c>
      <c r="G1111">
        <v>0.59</v>
      </c>
      <c r="H1111">
        <v>5404</v>
      </c>
      <c r="I1111">
        <v>3131</v>
      </c>
      <c r="J1111">
        <v>29.1</v>
      </c>
      <c r="K1111" t="s">
        <v>1513</v>
      </c>
      <c r="L1111">
        <v>1.62</v>
      </c>
      <c r="M1111" t="s">
        <v>1516</v>
      </c>
      <c r="N1111" s="13">
        <v>1323</v>
      </c>
      <c r="O1111">
        <v>30</v>
      </c>
      <c r="P1111" s="11">
        <f>Agridata[[#This Row],[Storage_Loss_%]]/100</f>
        <v>0.42060000000000003</v>
      </c>
      <c r="Q1111" s="7">
        <v>42.06</v>
      </c>
      <c r="R1111" s="13">
        <v>10261</v>
      </c>
      <c r="S1111">
        <v>341</v>
      </c>
      <c r="T1111" t="s">
        <v>1521</v>
      </c>
      <c r="U1111" t="s">
        <v>1522</v>
      </c>
      <c r="V1111" s="13">
        <v>1045411</v>
      </c>
      <c r="W1111" s="7">
        <f>(Agridata[[#This Row],[Profit_After_Storage_Loss]]/Agridata[[#This Row],[Total_Revenue]])*100</f>
        <v>57.376830435968742</v>
      </c>
      <c r="X1111">
        <f>(1-Agridata[[#This Row],[Transport_Cost_NGN]]/(Agridata[[#This Row],[Input_Cost_NGN]]+Agridata[[#This Row],[Final_Profit_NGN]]))*100</f>
        <v>99.874676983002303</v>
      </c>
      <c r="Y1111" s="13">
        <f>Agridata[[#This Row],[Final_Profit_NGN]]*Agridata[[#This Row],[Storage_Loss_%]]</f>
        <v>43969986.660000004</v>
      </c>
      <c r="Z1111" s="13">
        <f>Agridata[[#This Row],[Final_Profit_NGN]] * (1-Agridata[[#This Row],[Storage_Loss_%]]/100)</f>
        <v>605711.13339999993</v>
      </c>
      <c r="AA1111" s="13">
        <f>Agridata[[#This Row],[Final_Profit_NGN]]+Agridata[[#This Row],[Input_Cost_NGN]]</f>
        <v>1055672</v>
      </c>
    </row>
    <row r="1112" spans="1:27" x14ac:dyDescent="0.35">
      <c r="A1112" t="s">
        <v>81</v>
      </c>
      <c r="B1112" t="s">
        <v>1472</v>
      </c>
      <c r="C1112" t="s">
        <v>1489</v>
      </c>
      <c r="D1112">
        <v>2021</v>
      </c>
      <c r="E1112" t="s">
        <v>1501</v>
      </c>
      <c r="F1112" t="s">
        <v>1503</v>
      </c>
      <c r="G1112">
        <v>3.96</v>
      </c>
      <c r="H1112">
        <v>38835</v>
      </c>
      <c r="I1112">
        <v>23153</v>
      </c>
      <c r="J1112">
        <v>75.7</v>
      </c>
      <c r="K1112" t="s">
        <v>1512</v>
      </c>
      <c r="L1112">
        <v>2.31</v>
      </c>
      <c r="M1112" t="s">
        <v>1518</v>
      </c>
      <c r="N1112" s="13">
        <v>17642</v>
      </c>
      <c r="O1112">
        <v>30</v>
      </c>
      <c r="P1112" s="11">
        <f>Agridata[[#This Row],[Storage_Loss_%]]/100</f>
        <v>0.40380000000000005</v>
      </c>
      <c r="Q1112" s="7">
        <v>40.380000000000003</v>
      </c>
      <c r="R1112" s="13">
        <v>62715</v>
      </c>
      <c r="S1112">
        <v>295</v>
      </c>
      <c r="T1112" t="s">
        <v>1520</v>
      </c>
      <c r="U1112" t="s">
        <v>1523</v>
      </c>
      <c r="V1112" s="13">
        <v>6681477</v>
      </c>
      <c r="W1112" s="7">
        <f>(Agridata[[#This Row],[Profit_After_Storage_Loss]]/Agridata[[#This Row],[Total_Revenue]])*100</f>
        <v>59.065586913895686</v>
      </c>
      <c r="X1112">
        <f>(1-Agridata[[#This Row],[Transport_Cost_NGN]]/(Agridata[[#This Row],[Input_Cost_NGN]]+Agridata[[#This Row],[Final_Profit_NGN]]))*100</f>
        <v>99.738411955057032</v>
      </c>
      <c r="Y1112" s="13">
        <f>Agridata[[#This Row],[Final_Profit_NGN]]*Agridata[[#This Row],[Storage_Loss_%]]</f>
        <v>269798041.25999999</v>
      </c>
      <c r="Z1112" s="13">
        <f>Agridata[[#This Row],[Final_Profit_NGN]] * (1-Agridata[[#This Row],[Storage_Loss_%]]/100)</f>
        <v>3983496.5873999996</v>
      </c>
      <c r="AA1112" s="13">
        <f>Agridata[[#This Row],[Final_Profit_NGN]]+Agridata[[#This Row],[Input_Cost_NGN]]</f>
        <v>6744192</v>
      </c>
    </row>
    <row r="1113" spans="1:27" x14ac:dyDescent="0.35">
      <c r="A1113" t="s">
        <v>762</v>
      </c>
      <c r="B1113" t="s">
        <v>1470</v>
      </c>
      <c r="C1113" t="s">
        <v>1495</v>
      </c>
      <c r="D1113">
        <v>2025</v>
      </c>
      <c r="E1113" t="s">
        <v>1502</v>
      </c>
      <c r="F1113" t="s">
        <v>1510</v>
      </c>
      <c r="G1113">
        <v>1.21</v>
      </c>
      <c r="H1113">
        <v>20408</v>
      </c>
      <c r="I1113">
        <v>13691</v>
      </c>
      <c r="J1113">
        <v>2.8</v>
      </c>
      <c r="K1113" t="s">
        <v>1511</v>
      </c>
      <c r="L1113">
        <v>1.49</v>
      </c>
      <c r="M1113" t="s">
        <v>1516</v>
      </c>
      <c r="N1113" s="13">
        <v>466</v>
      </c>
      <c r="O1113">
        <v>5</v>
      </c>
      <c r="P1113" s="11">
        <f>Agridata[[#This Row],[Storage_Loss_%]]/100</f>
        <v>0.32909999999999995</v>
      </c>
      <c r="Q1113" s="7">
        <v>32.909999999999997</v>
      </c>
      <c r="R1113" s="13">
        <v>43567</v>
      </c>
      <c r="S1113">
        <v>430</v>
      </c>
      <c r="T1113" t="s">
        <v>1520</v>
      </c>
      <c r="U1113" t="s">
        <v>1522</v>
      </c>
      <c r="V1113" s="13">
        <v>5784226</v>
      </c>
      <c r="W1113" s="7">
        <f>(Agridata[[#This Row],[Profit_After_Storage_Loss]]/Agridata[[#This Row],[Total_Revenue]])*100</f>
        <v>66.58845335446884</v>
      </c>
      <c r="X1113">
        <f>(1-Agridata[[#This Row],[Transport_Cost_NGN]]/(Agridata[[#This Row],[Input_Cost_NGN]]+Agridata[[#This Row],[Final_Profit_NGN]]))*100</f>
        <v>99.992003834041469</v>
      </c>
      <c r="Y1113" s="13">
        <f>Agridata[[#This Row],[Final_Profit_NGN]]*Agridata[[#This Row],[Storage_Loss_%]]</f>
        <v>190358877.65999997</v>
      </c>
      <c r="Z1113" s="13">
        <f>Agridata[[#This Row],[Final_Profit_NGN]] * (1-Agridata[[#This Row],[Storage_Loss_%]]/100)</f>
        <v>3880637.2234000005</v>
      </c>
      <c r="AA1113" s="13">
        <f>Agridata[[#This Row],[Final_Profit_NGN]]+Agridata[[#This Row],[Input_Cost_NGN]]</f>
        <v>5827793</v>
      </c>
    </row>
    <row r="1114" spans="1:27" x14ac:dyDescent="0.35">
      <c r="A1114" t="s">
        <v>801</v>
      </c>
      <c r="B1114" t="s">
        <v>1472</v>
      </c>
      <c r="C1114" t="s">
        <v>1479</v>
      </c>
      <c r="D1114">
        <v>2022</v>
      </c>
      <c r="E1114" t="s">
        <v>1501</v>
      </c>
      <c r="F1114" t="s">
        <v>1507</v>
      </c>
      <c r="G1114">
        <v>0.2</v>
      </c>
      <c r="H1114">
        <v>502</v>
      </c>
      <c r="I1114">
        <v>392</v>
      </c>
      <c r="J1114">
        <v>5.5</v>
      </c>
      <c r="K1114" t="s">
        <v>1513</v>
      </c>
      <c r="L1114">
        <v>0.19</v>
      </c>
      <c r="M1114" t="s">
        <v>1516</v>
      </c>
      <c r="N1114" s="13">
        <v>239</v>
      </c>
      <c r="O1114">
        <v>14</v>
      </c>
      <c r="P1114" s="11">
        <f>Agridata[[#This Row],[Storage_Loss_%]]/100</f>
        <v>0.21760000000000002</v>
      </c>
      <c r="Q1114" s="7">
        <v>21.76</v>
      </c>
      <c r="R1114" s="13">
        <v>3209</v>
      </c>
      <c r="S1114">
        <v>278</v>
      </c>
      <c r="T1114" t="s">
        <v>1520</v>
      </c>
      <c r="U1114" t="s">
        <v>1522</v>
      </c>
      <c r="V1114" s="13">
        <v>104439</v>
      </c>
      <c r="W1114" s="7">
        <f>(Agridata[[#This Row],[Profit_After_Storage_Loss]]/Agridata[[#This Row],[Total_Revenue]])*100</f>
        <v>75.907656064209277</v>
      </c>
      <c r="X1114">
        <f>(1-Agridata[[#This Row],[Transport_Cost_NGN]]/(Agridata[[#This Row],[Input_Cost_NGN]]+Agridata[[#This Row],[Final_Profit_NGN]]))*100</f>
        <v>99.77798008323424</v>
      </c>
      <c r="Y1114" s="13">
        <f>Agridata[[#This Row],[Final_Profit_NGN]]*Agridata[[#This Row],[Storage_Loss_%]]</f>
        <v>2272592.64</v>
      </c>
      <c r="Z1114" s="13">
        <f>Agridata[[#This Row],[Final_Profit_NGN]] * (1-Agridata[[#This Row],[Storage_Loss_%]]/100)</f>
        <v>81713.073600000003</v>
      </c>
      <c r="AA1114" s="13">
        <f>Agridata[[#This Row],[Final_Profit_NGN]]+Agridata[[#This Row],[Input_Cost_NGN]]</f>
        <v>107648</v>
      </c>
    </row>
    <row r="1115" spans="1:27" x14ac:dyDescent="0.35">
      <c r="A1115" t="s">
        <v>351</v>
      </c>
      <c r="B1115" t="s">
        <v>1472</v>
      </c>
      <c r="C1115" t="s">
        <v>1478</v>
      </c>
      <c r="D1115">
        <v>2025</v>
      </c>
      <c r="E1115" t="s">
        <v>1502</v>
      </c>
      <c r="F1115" t="s">
        <v>1506</v>
      </c>
      <c r="G1115">
        <v>0.98</v>
      </c>
      <c r="H1115">
        <v>2744</v>
      </c>
      <c r="I1115">
        <v>2407</v>
      </c>
      <c r="J1115">
        <v>6.2</v>
      </c>
      <c r="K1115" t="s">
        <v>1511</v>
      </c>
      <c r="L1115">
        <v>0.72</v>
      </c>
      <c r="M1115" t="s">
        <v>1516</v>
      </c>
      <c r="N1115" s="13">
        <v>1042</v>
      </c>
      <c r="O1115">
        <v>7</v>
      </c>
      <c r="P1115" s="11">
        <f>Agridata[[#This Row],[Storage_Loss_%]]/100</f>
        <v>0.1226</v>
      </c>
      <c r="Q1115" s="7">
        <v>12.26</v>
      </c>
      <c r="R1115" s="13">
        <v>27093</v>
      </c>
      <c r="S1115">
        <v>353</v>
      </c>
      <c r="T1115" t="s">
        <v>1519</v>
      </c>
      <c r="U1115" t="s">
        <v>1522</v>
      </c>
      <c r="V1115" s="13">
        <v>813040</v>
      </c>
      <c r="W1115" s="7">
        <f>(Agridata[[#This Row],[Profit_After_Storage_Loss]]/Agridata[[#This Row],[Total_Revenue]])*100</f>
        <v>84.910519643913517</v>
      </c>
      <c r="X1115">
        <f>(1-Agridata[[#This Row],[Transport_Cost_NGN]]/(Agridata[[#This Row],[Input_Cost_NGN]]+Agridata[[#This Row],[Final_Profit_NGN]]))*100</f>
        <v>99.875972018716084</v>
      </c>
      <c r="Y1115" s="13">
        <f>Agridata[[#This Row],[Final_Profit_NGN]]*Agridata[[#This Row],[Storage_Loss_%]]</f>
        <v>9967870.4000000004</v>
      </c>
      <c r="Z1115" s="13">
        <f>Agridata[[#This Row],[Final_Profit_NGN]] * (1-Agridata[[#This Row],[Storage_Loss_%]]/100)</f>
        <v>713361.29599999997</v>
      </c>
      <c r="AA1115" s="13">
        <f>Agridata[[#This Row],[Final_Profit_NGN]]+Agridata[[#This Row],[Input_Cost_NGN]]</f>
        <v>840133</v>
      </c>
    </row>
    <row r="1116" spans="1:27" x14ac:dyDescent="0.35">
      <c r="A1116" t="s">
        <v>607</v>
      </c>
      <c r="B1116" t="s">
        <v>1473</v>
      </c>
      <c r="C1116" t="s">
        <v>1497</v>
      </c>
      <c r="D1116">
        <v>2021</v>
      </c>
      <c r="E1116" t="s">
        <v>1501</v>
      </c>
      <c r="F1116" t="s">
        <v>1509</v>
      </c>
      <c r="G1116">
        <v>5.86</v>
      </c>
      <c r="H1116">
        <v>70687</v>
      </c>
      <c r="I1116">
        <v>58267</v>
      </c>
      <c r="J1116">
        <v>53.3</v>
      </c>
      <c r="K1116" t="s">
        <v>1512</v>
      </c>
      <c r="L1116">
        <v>2.37</v>
      </c>
      <c r="M1116" t="s">
        <v>1516</v>
      </c>
      <c r="N1116" s="13">
        <v>13361</v>
      </c>
      <c r="O1116">
        <v>3</v>
      </c>
      <c r="P1116" s="11">
        <f>Agridata[[#This Row],[Storage_Loss_%]]/100</f>
        <v>0.1757</v>
      </c>
      <c r="Q1116" s="7">
        <v>17.57</v>
      </c>
      <c r="R1116" s="13">
        <v>135629</v>
      </c>
      <c r="S1116">
        <v>313</v>
      </c>
      <c r="T1116" t="s">
        <v>1520</v>
      </c>
      <c r="U1116" t="s">
        <v>1523</v>
      </c>
      <c r="V1116" s="13">
        <v>17906206</v>
      </c>
      <c r="W1116" s="7">
        <f>(Agridata[[#This Row],[Profit_After_Storage_Loss]]/Agridata[[#This Row],[Total_Revenue]])*100</f>
        <v>81.810334734798317</v>
      </c>
      <c r="X1116">
        <f>(1-Agridata[[#This Row],[Transport_Cost_NGN]]/(Agridata[[#This Row],[Input_Cost_NGN]]+Agridata[[#This Row],[Final_Profit_NGN]]))*100</f>
        <v>99.925944339918857</v>
      </c>
      <c r="Y1116" s="13">
        <f>Agridata[[#This Row],[Final_Profit_NGN]]*Agridata[[#This Row],[Storage_Loss_%]]</f>
        <v>314612039.42000002</v>
      </c>
      <c r="Z1116" s="13">
        <f>Agridata[[#This Row],[Final_Profit_NGN]] * (1-Agridata[[#This Row],[Storage_Loss_%]]/100)</f>
        <v>14760085.605800001</v>
      </c>
      <c r="AA1116" s="13">
        <f>Agridata[[#This Row],[Final_Profit_NGN]]+Agridata[[#This Row],[Input_Cost_NGN]]</f>
        <v>18041835</v>
      </c>
    </row>
    <row r="1117" spans="1:27" x14ac:dyDescent="0.35">
      <c r="A1117" t="s">
        <v>802</v>
      </c>
      <c r="B1117" t="s">
        <v>1473</v>
      </c>
      <c r="C1117" t="s">
        <v>1496</v>
      </c>
      <c r="D1117">
        <v>2024</v>
      </c>
      <c r="E1117" t="s">
        <v>1501</v>
      </c>
      <c r="F1117" t="s">
        <v>1509</v>
      </c>
      <c r="G1117">
        <v>0.5</v>
      </c>
      <c r="H1117">
        <v>4780</v>
      </c>
      <c r="I1117">
        <v>3899</v>
      </c>
      <c r="J1117">
        <v>10.6</v>
      </c>
      <c r="K1117" t="s">
        <v>1511</v>
      </c>
      <c r="L1117">
        <v>1.56</v>
      </c>
      <c r="M1117" t="s">
        <v>1518</v>
      </c>
      <c r="N1117" s="13">
        <v>1577</v>
      </c>
      <c r="O1117">
        <v>3</v>
      </c>
      <c r="P1117" s="11">
        <f>Agridata[[#This Row],[Storage_Loss_%]]/100</f>
        <v>0.18429999999999999</v>
      </c>
      <c r="Q1117" s="7">
        <v>18.43</v>
      </c>
      <c r="R1117" s="13">
        <v>17566</v>
      </c>
      <c r="S1117">
        <v>294</v>
      </c>
      <c r="T1117" t="s">
        <v>1520</v>
      </c>
      <c r="U1117" t="s">
        <v>1522</v>
      </c>
      <c r="V1117" s="13">
        <v>1115700</v>
      </c>
      <c r="W1117" s="7">
        <f>(Agridata[[#This Row],[Profit_After_Storage_Loss]]/Agridata[[#This Row],[Total_Revenue]])*100</f>
        <v>80.305637864367228</v>
      </c>
      <c r="X1117">
        <f>(1-Agridata[[#This Row],[Transport_Cost_NGN]]/(Agridata[[#This Row],[Input_Cost_NGN]]+Agridata[[#This Row],[Final_Profit_NGN]]))*100</f>
        <v>99.860844673712961</v>
      </c>
      <c r="Y1117" s="13">
        <f>Agridata[[#This Row],[Final_Profit_NGN]]*Agridata[[#This Row],[Storage_Loss_%]]</f>
        <v>20562351</v>
      </c>
      <c r="Z1117" s="13">
        <f>Agridata[[#This Row],[Final_Profit_NGN]] * (1-Agridata[[#This Row],[Storage_Loss_%]]/100)</f>
        <v>910076.49</v>
      </c>
      <c r="AA1117" s="13">
        <f>Agridata[[#This Row],[Final_Profit_NGN]]+Agridata[[#This Row],[Input_Cost_NGN]]</f>
        <v>1133266</v>
      </c>
    </row>
    <row r="1118" spans="1:27" x14ac:dyDescent="0.35">
      <c r="A1118" t="s">
        <v>803</v>
      </c>
      <c r="B1118" t="s">
        <v>1470</v>
      </c>
      <c r="C1118" t="s">
        <v>1482</v>
      </c>
      <c r="D1118">
        <v>2025</v>
      </c>
      <c r="E1118" t="s">
        <v>1501</v>
      </c>
      <c r="F1118" t="s">
        <v>1505</v>
      </c>
      <c r="G1118">
        <v>0.26</v>
      </c>
      <c r="H1118">
        <v>1898</v>
      </c>
      <c r="I1118">
        <v>1769</v>
      </c>
      <c r="J1118">
        <v>70</v>
      </c>
      <c r="K1118" t="s">
        <v>1512</v>
      </c>
      <c r="L1118">
        <v>2.19</v>
      </c>
      <c r="M1118" t="s">
        <v>1518</v>
      </c>
      <c r="N1118" s="13">
        <v>18761</v>
      </c>
      <c r="O1118">
        <v>1</v>
      </c>
      <c r="P1118" s="11">
        <f>Agridata[[#This Row],[Storage_Loss_%]]/100</f>
        <v>6.7799999999999999E-2</v>
      </c>
      <c r="Q1118" s="7">
        <v>6.78</v>
      </c>
      <c r="R1118" s="13">
        <v>1732</v>
      </c>
      <c r="S1118">
        <v>118</v>
      </c>
      <c r="T1118" t="s">
        <v>1520</v>
      </c>
      <c r="U1118" t="s">
        <v>1522</v>
      </c>
      <c r="V1118" s="13">
        <v>186162</v>
      </c>
      <c r="W1118" s="7">
        <f>(Agridata[[#This Row],[Profit_After_Storage_Loss]]/Agridata[[#This Row],[Total_Revenue]])*100</f>
        <v>92.360701459333455</v>
      </c>
      <c r="X1118">
        <f>(1-Agridata[[#This Row],[Transport_Cost_NGN]]/(Agridata[[#This Row],[Input_Cost_NGN]]+Agridata[[#This Row],[Final_Profit_NGN]]))*100</f>
        <v>90.015114905212513</v>
      </c>
      <c r="Y1118" s="13">
        <f>Agridata[[#This Row],[Final_Profit_NGN]]*Agridata[[#This Row],[Storage_Loss_%]]</f>
        <v>1262178.3600000001</v>
      </c>
      <c r="Z1118" s="13">
        <f>Agridata[[#This Row],[Final_Profit_NGN]] * (1-Agridata[[#This Row],[Storage_Loss_%]]/100)</f>
        <v>173540.2164</v>
      </c>
      <c r="AA1118" s="13">
        <f>Agridata[[#This Row],[Final_Profit_NGN]]+Agridata[[#This Row],[Input_Cost_NGN]]</f>
        <v>187894</v>
      </c>
    </row>
    <row r="1119" spans="1:27" x14ac:dyDescent="0.35">
      <c r="A1119" t="s">
        <v>804</v>
      </c>
      <c r="B1119" t="s">
        <v>1473</v>
      </c>
      <c r="C1119" t="s">
        <v>1493</v>
      </c>
      <c r="D1119">
        <v>2024</v>
      </c>
      <c r="E1119" t="s">
        <v>1501</v>
      </c>
      <c r="F1119" t="s">
        <v>1505</v>
      </c>
      <c r="G1119">
        <v>0.92</v>
      </c>
      <c r="H1119">
        <v>7074</v>
      </c>
      <c r="I1119">
        <v>4172</v>
      </c>
      <c r="J1119">
        <v>7.5</v>
      </c>
      <c r="K1119" t="s">
        <v>1513</v>
      </c>
      <c r="L1119">
        <v>1.37</v>
      </c>
      <c r="M1119" t="s">
        <v>1516</v>
      </c>
      <c r="N1119" s="13">
        <v>259</v>
      </c>
      <c r="O1119">
        <v>30</v>
      </c>
      <c r="P1119" s="11">
        <f>Agridata[[#This Row],[Storage_Loss_%]]/100</f>
        <v>0.41009999999999996</v>
      </c>
      <c r="Q1119" s="7">
        <v>41.01</v>
      </c>
      <c r="R1119" s="13">
        <v>9249</v>
      </c>
      <c r="S1119">
        <v>81</v>
      </c>
      <c r="T1119" t="s">
        <v>1519</v>
      </c>
      <c r="U1119" t="s">
        <v>1522</v>
      </c>
      <c r="V1119" s="13">
        <v>325045</v>
      </c>
      <c r="W1119" s="7">
        <f>(Agridata[[#This Row],[Profit_After_Storage_Loss]]/Agridata[[#This Row],[Total_Revenue]])*100</f>
        <v>57.357908158686676</v>
      </c>
      <c r="X1119">
        <f>(1-Agridata[[#This Row],[Transport_Cost_NGN]]/(Agridata[[#This Row],[Input_Cost_NGN]]+Agridata[[#This Row],[Final_Profit_NGN]]))*100</f>
        <v>99.922523287884317</v>
      </c>
      <c r="Y1119" s="13">
        <f>Agridata[[#This Row],[Final_Profit_NGN]]*Agridata[[#This Row],[Storage_Loss_%]]</f>
        <v>13330095.449999999</v>
      </c>
      <c r="Z1119" s="13">
        <f>Agridata[[#This Row],[Final_Profit_NGN]] * (1-Agridata[[#This Row],[Storage_Loss_%]]/100)</f>
        <v>191744.04550000004</v>
      </c>
      <c r="AA1119" s="13">
        <f>Agridata[[#This Row],[Final_Profit_NGN]]+Agridata[[#This Row],[Input_Cost_NGN]]</f>
        <v>334294</v>
      </c>
    </row>
    <row r="1120" spans="1:27" x14ac:dyDescent="0.35">
      <c r="A1120" t="s">
        <v>659</v>
      </c>
      <c r="B1120" t="s">
        <v>1471</v>
      </c>
      <c r="C1120" t="s">
        <v>1486</v>
      </c>
      <c r="D1120">
        <v>2025</v>
      </c>
      <c r="E1120" t="s">
        <v>1502</v>
      </c>
      <c r="F1120" t="s">
        <v>1509</v>
      </c>
      <c r="G1120">
        <v>0.66</v>
      </c>
      <c r="H1120">
        <v>8640</v>
      </c>
      <c r="I1120">
        <v>7453</v>
      </c>
      <c r="J1120">
        <v>2.5</v>
      </c>
      <c r="K1120" t="s">
        <v>1511</v>
      </c>
      <c r="L1120">
        <v>0.55000000000000004</v>
      </c>
      <c r="M1120" t="s">
        <v>1518</v>
      </c>
      <c r="N1120" s="13">
        <v>372</v>
      </c>
      <c r="O1120">
        <v>1</v>
      </c>
      <c r="P1120" s="11">
        <f>Agridata[[#This Row],[Storage_Loss_%]]/100</f>
        <v>0.13730000000000001</v>
      </c>
      <c r="Q1120" s="7">
        <v>13.73</v>
      </c>
      <c r="R1120" s="13">
        <v>15980</v>
      </c>
      <c r="S1120">
        <v>296</v>
      </c>
      <c r="T1120" t="s">
        <v>1519</v>
      </c>
      <c r="U1120" t="s">
        <v>1522</v>
      </c>
      <c r="V1120" s="13">
        <v>2167676</v>
      </c>
      <c r="W1120" s="7">
        <f>(Agridata[[#This Row],[Profit_After_Storage_Loss]]/Agridata[[#This Row],[Total_Revenue]])*100</f>
        <v>85.638675926977513</v>
      </c>
      <c r="X1120">
        <f>(1-Agridata[[#This Row],[Transport_Cost_NGN]]/(Agridata[[#This Row],[Input_Cost_NGN]]+Agridata[[#This Row],[Final_Profit_NGN]]))*100</f>
        <v>99.982964349696104</v>
      </c>
      <c r="Y1120" s="13">
        <f>Agridata[[#This Row],[Final_Profit_NGN]]*Agridata[[#This Row],[Storage_Loss_%]]</f>
        <v>29762191.48</v>
      </c>
      <c r="Z1120" s="13">
        <f>Agridata[[#This Row],[Final_Profit_NGN]] * (1-Agridata[[#This Row],[Storage_Loss_%]]/100)</f>
        <v>1870054.0852000001</v>
      </c>
      <c r="AA1120" s="13">
        <f>Agridata[[#This Row],[Final_Profit_NGN]]+Agridata[[#This Row],[Input_Cost_NGN]]</f>
        <v>2183656</v>
      </c>
    </row>
    <row r="1121" spans="1:27" x14ac:dyDescent="0.35">
      <c r="A1121" t="s">
        <v>135</v>
      </c>
      <c r="B1121" t="s">
        <v>1470</v>
      </c>
      <c r="C1121" t="s">
        <v>1476</v>
      </c>
      <c r="D1121">
        <v>2025</v>
      </c>
      <c r="E1121" t="s">
        <v>1502</v>
      </c>
      <c r="F1121" t="s">
        <v>1504</v>
      </c>
      <c r="G1121">
        <v>2.4900000000000002</v>
      </c>
      <c r="H1121">
        <v>13970</v>
      </c>
      <c r="I1121">
        <v>10994</v>
      </c>
      <c r="J1121">
        <v>82.9</v>
      </c>
      <c r="K1121" t="s">
        <v>1514</v>
      </c>
      <c r="L1121">
        <v>3.08</v>
      </c>
      <c r="M1121" t="s">
        <v>1518</v>
      </c>
      <c r="N1121" s="13">
        <v>17922</v>
      </c>
      <c r="O1121">
        <v>3</v>
      </c>
      <c r="P1121" s="11">
        <f>Agridata[[#This Row],[Storage_Loss_%]]/100</f>
        <v>0.21299999999999999</v>
      </c>
      <c r="Q1121" s="7">
        <v>21.3</v>
      </c>
      <c r="R1121" s="13">
        <v>56821</v>
      </c>
      <c r="S1121">
        <v>369</v>
      </c>
      <c r="T1121" t="s">
        <v>1520</v>
      </c>
      <c r="U1121" t="s">
        <v>1522</v>
      </c>
      <c r="V1121" s="13">
        <v>3941476</v>
      </c>
      <c r="W1121" s="7">
        <f>(Agridata[[#This Row],[Profit_After_Storage_Loss]]/Agridata[[#This Row],[Total_Revenue]])*100</f>
        <v>77.581570653705825</v>
      </c>
      <c r="X1121">
        <f>(1-Agridata[[#This Row],[Transport_Cost_NGN]]/(Agridata[[#This Row],[Input_Cost_NGN]]+Agridata[[#This Row],[Final_Profit_NGN]]))*100</f>
        <v>99.551759161462996</v>
      </c>
      <c r="Y1121" s="13">
        <f>Agridata[[#This Row],[Final_Profit_NGN]]*Agridata[[#This Row],[Storage_Loss_%]]</f>
        <v>83953438.799999997</v>
      </c>
      <c r="Z1121" s="13">
        <f>Agridata[[#This Row],[Final_Profit_NGN]] * (1-Agridata[[#This Row],[Storage_Loss_%]]/100)</f>
        <v>3101941.6120000002</v>
      </c>
      <c r="AA1121" s="13">
        <f>Agridata[[#This Row],[Final_Profit_NGN]]+Agridata[[#This Row],[Input_Cost_NGN]]</f>
        <v>3998297</v>
      </c>
    </row>
    <row r="1122" spans="1:27" x14ac:dyDescent="0.35">
      <c r="A1122" t="s">
        <v>805</v>
      </c>
      <c r="B1122" t="s">
        <v>1471</v>
      </c>
      <c r="C1122" t="s">
        <v>1483</v>
      </c>
      <c r="D1122">
        <v>2022</v>
      </c>
      <c r="E1122" t="s">
        <v>1501</v>
      </c>
      <c r="F1122" t="s">
        <v>1506</v>
      </c>
      <c r="G1122">
        <v>1.05</v>
      </c>
      <c r="H1122">
        <v>3138</v>
      </c>
      <c r="I1122">
        <v>2843</v>
      </c>
      <c r="J1122">
        <v>40.799999999999997</v>
      </c>
      <c r="K1122" t="s">
        <v>1513</v>
      </c>
      <c r="L1122">
        <v>1.44</v>
      </c>
      <c r="M1122" t="s">
        <v>1517</v>
      </c>
      <c r="N1122" s="13">
        <v>1260</v>
      </c>
      <c r="O1122">
        <v>3</v>
      </c>
      <c r="P1122" s="11">
        <f>Agridata[[#This Row],[Storage_Loss_%]]/100</f>
        <v>9.3800000000000008E-2</v>
      </c>
      <c r="Q1122" s="7">
        <v>9.3800000000000008</v>
      </c>
      <c r="R1122" s="13">
        <v>21566</v>
      </c>
      <c r="S1122">
        <v>254</v>
      </c>
      <c r="T1122" t="s">
        <v>1520</v>
      </c>
      <c r="U1122" t="s">
        <v>1523</v>
      </c>
      <c r="V1122" s="13">
        <v>692075</v>
      </c>
      <c r="W1122" s="7">
        <f>(Agridata[[#This Row],[Profit_After_Storage_Loss]]/Agridata[[#This Row],[Total_Revenue]])*100</f>
        <v>87.881492935523596</v>
      </c>
      <c r="X1122">
        <f>(1-Agridata[[#This Row],[Transport_Cost_NGN]]/(Agridata[[#This Row],[Input_Cost_NGN]]+Agridata[[#This Row],[Final_Profit_NGN]]))*100</f>
        <v>99.823440637519425</v>
      </c>
      <c r="Y1122" s="13">
        <f>Agridata[[#This Row],[Final_Profit_NGN]]*Agridata[[#This Row],[Storage_Loss_%]]</f>
        <v>6491663.5000000009</v>
      </c>
      <c r="Z1122" s="13">
        <f>Agridata[[#This Row],[Final_Profit_NGN]] * (1-Agridata[[#This Row],[Storage_Loss_%]]/100)</f>
        <v>627158.36499999999</v>
      </c>
      <c r="AA1122" s="13">
        <f>Agridata[[#This Row],[Final_Profit_NGN]]+Agridata[[#This Row],[Input_Cost_NGN]]</f>
        <v>713641</v>
      </c>
    </row>
    <row r="1123" spans="1:27" x14ac:dyDescent="0.35">
      <c r="A1123" t="s">
        <v>806</v>
      </c>
      <c r="B1123" t="s">
        <v>1472</v>
      </c>
      <c r="C1123" t="s">
        <v>1479</v>
      </c>
      <c r="D1123">
        <v>2022</v>
      </c>
      <c r="E1123" t="s">
        <v>1502</v>
      </c>
      <c r="F1123" t="s">
        <v>1505</v>
      </c>
      <c r="G1123">
        <v>5.45</v>
      </c>
      <c r="H1123">
        <v>50847</v>
      </c>
      <c r="I1123">
        <v>38933</v>
      </c>
      <c r="J1123">
        <v>34.700000000000003</v>
      </c>
      <c r="K1123" t="s">
        <v>1512</v>
      </c>
      <c r="L1123">
        <v>1.1399999999999999</v>
      </c>
      <c r="M1123" t="s">
        <v>1516</v>
      </c>
      <c r="N1123" s="13">
        <v>9209</v>
      </c>
      <c r="O1123">
        <v>14</v>
      </c>
      <c r="P1123" s="11">
        <f>Agridata[[#This Row],[Storage_Loss_%]]/100</f>
        <v>0.23430000000000001</v>
      </c>
      <c r="Q1123" s="7">
        <v>23.43</v>
      </c>
      <c r="R1123" s="13">
        <v>52807</v>
      </c>
      <c r="S1123">
        <v>87</v>
      </c>
      <c r="T1123" t="s">
        <v>1521</v>
      </c>
      <c r="U1123" t="s">
        <v>1522</v>
      </c>
      <c r="V1123" s="13">
        <v>3291284</v>
      </c>
      <c r="W1123" s="7">
        <f>(Agridata[[#This Row],[Profit_After_Storage_Loss]]/Agridata[[#This Row],[Total_Revenue]])*100</f>
        <v>75.360872619794151</v>
      </c>
      <c r="X1123">
        <f>(1-Agridata[[#This Row],[Transport_Cost_NGN]]/(Agridata[[#This Row],[Input_Cost_NGN]]+Agridata[[#This Row],[Final_Profit_NGN]]))*100</f>
        <v>99.724618737947026</v>
      </c>
      <c r="Y1123" s="13">
        <f>Agridata[[#This Row],[Final_Profit_NGN]]*Agridata[[#This Row],[Storage_Loss_%]]</f>
        <v>77114784.120000005</v>
      </c>
      <c r="Z1123" s="13">
        <f>Agridata[[#This Row],[Final_Profit_NGN]] * (1-Agridata[[#This Row],[Storage_Loss_%]]/100)</f>
        <v>2520136.1588000003</v>
      </c>
      <c r="AA1123" s="13">
        <f>Agridata[[#This Row],[Final_Profit_NGN]]+Agridata[[#This Row],[Input_Cost_NGN]]</f>
        <v>3344091</v>
      </c>
    </row>
    <row r="1124" spans="1:27" x14ac:dyDescent="0.35">
      <c r="A1124" t="s">
        <v>294</v>
      </c>
      <c r="B1124" t="s">
        <v>1472</v>
      </c>
      <c r="C1124" t="s">
        <v>1478</v>
      </c>
      <c r="D1124">
        <v>2025</v>
      </c>
      <c r="E1124" t="s">
        <v>1502</v>
      </c>
      <c r="F1124" t="s">
        <v>1503</v>
      </c>
      <c r="G1124">
        <v>2.0299999999999998</v>
      </c>
      <c r="H1124">
        <v>16533</v>
      </c>
      <c r="I1124">
        <v>14077</v>
      </c>
      <c r="J1124">
        <v>9.6999999999999993</v>
      </c>
      <c r="K1124" t="s">
        <v>1513</v>
      </c>
      <c r="L1124">
        <v>0.38</v>
      </c>
      <c r="M1124" t="s">
        <v>1516</v>
      </c>
      <c r="N1124" s="13">
        <v>407</v>
      </c>
      <c r="O1124">
        <v>7</v>
      </c>
      <c r="P1124" s="11">
        <f>Agridata[[#This Row],[Storage_Loss_%]]/100</f>
        <v>0.14849999999999999</v>
      </c>
      <c r="Q1124" s="7">
        <v>14.85</v>
      </c>
      <c r="R1124" s="13">
        <v>27281</v>
      </c>
      <c r="S1124">
        <v>401</v>
      </c>
      <c r="T1124" t="s">
        <v>1520</v>
      </c>
      <c r="U1124" t="s">
        <v>1523</v>
      </c>
      <c r="V1124" s="13">
        <v>5560741</v>
      </c>
      <c r="W1124" s="7">
        <f>(Agridata[[#This Row],[Profit_After_Storage_Loss]]/Agridata[[#This Row],[Total_Revenue]])*100</f>
        <v>84.734293485243967</v>
      </c>
      <c r="X1124">
        <f>(1-Agridata[[#This Row],[Transport_Cost_NGN]]/(Agridata[[#This Row],[Input_Cost_NGN]]+Agridata[[#This Row],[Final_Profit_NGN]]))*100</f>
        <v>99.992716564108022</v>
      </c>
      <c r="Y1124" s="13">
        <f>Agridata[[#This Row],[Final_Profit_NGN]]*Agridata[[#This Row],[Storage_Loss_%]]</f>
        <v>82577003.849999994</v>
      </c>
      <c r="Z1124" s="13">
        <f>Agridata[[#This Row],[Final_Profit_NGN]] * (1-Agridata[[#This Row],[Storage_Loss_%]]/100)</f>
        <v>4734970.9615000002</v>
      </c>
      <c r="AA1124" s="13">
        <f>Agridata[[#This Row],[Final_Profit_NGN]]+Agridata[[#This Row],[Input_Cost_NGN]]</f>
        <v>5588022</v>
      </c>
    </row>
    <row r="1125" spans="1:27" x14ac:dyDescent="0.35">
      <c r="A1125" t="s">
        <v>744</v>
      </c>
      <c r="B1125" t="s">
        <v>1472</v>
      </c>
      <c r="C1125" t="s">
        <v>1489</v>
      </c>
      <c r="D1125">
        <v>2022</v>
      </c>
      <c r="E1125" t="s">
        <v>1501</v>
      </c>
      <c r="F1125" t="s">
        <v>1507</v>
      </c>
      <c r="G1125">
        <v>0.74</v>
      </c>
      <c r="H1125">
        <v>1015</v>
      </c>
      <c r="I1125">
        <v>922</v>
      </c>
      <c r="J1125">
        <v>52.8</v>
      </c>
      <c r="K1125" t="s">
        <v>1512</v>
      </c>
      <c r="L1125">
        <v>1.17</v>
      </c>
      <c r="M1125" t="s">
        <v>1518</v>
      </c>
      <c r="N1125" s="13">
        <v>14212</v>
      </c>
      <c r="O1125">
        <v>7</v>
      </c>
      <c r="P1125" s="11">
        <f>Agridata[[#This Row],[Storage_Loss_%]]/100</f>
        <v>9.0700000000000003E-2</v>
      </c>
      <c r="Q1125" s="7">
        <v>9.07</v>
      </c>
      <c r="R1125" s="13">
        <v>16740</v>
      </c>
      <c r="S1125">
        <v>226</v>
      </c>
      <c r="T1125" t="s">
        <v>1519</v>
      </c>
      <c r="U1125" t="s">
        <v>1522</v>
      </c>
      <c r="V1125" s="13">
        <v>175337</v>
      </c>
      <c r="W1125" s="7">
        <f>(Agridata[[#This Row],[Profit_After_Storage_Loss]]/Agridata[[#This Row],[Total_Revenue]])*100</f>
        <v>83.005218792463438</v>
      </c>
      <c r="X1125">
        <f>(1-Agridata[[#This Row],[Transport_Cost_NGN]]/(Agridata[[#This Row],[Input_Cost_NGN]]+Agridata[[#This Row],[Final_Profit_NGN]]))*100</f>
        <v>92.600884020470957</v>
      </c>
      <c r="Y1125" s="13">
        <f>Agridata[[#This Row],[Final_Profit_NGN]]*Agridata[[#This Row],[Storage_Loss_%]]</f>
        <v>1590306.59</v>
      </c>
      <c r="Z1125" s="13">
        <f>Agridata[[#This Row],[Final_Profit_NGN]] * (1-Agridata[[#This Row],[Storage_Loss_%]]/100)</f>
        <v>159433.93410000001</v>
      </c>
      <c r="AA1125" s="13">
        <f>Agridata[[#This Row],[Final_Profit_NGN]]+Agridata[[#This Row],[Input_Cost_NGN]]</f>
        <v>192077</v>
      </c>
    </row>
    <row r="1126" spans="1:27" x14ac:dyDescent="0.35">
      <c r="A1126" t="s">
        <v>357</v>
      </c>
      <c r="B1126" t="s">
        <v>1469</v>
      </c>
      <c r="C1126" t="s">
        <v>1474</v>
      </c>
      <c r="D1126">
        <v>2024</v>
      </c>
      <c r="E1126" t="s">
        <v>1501</v>
      </c>
      <c r="F1126" t="s">
        <v>1509</v>
      </c>
      <c r="G1126">
        <v>1.22</v>
      </c>
      <c r="H1126">
        <v>16018</v>
      </c>
      <c r="I1126">
        <v>12373</v>
      </c>
      <c r="J1126">
        <v>6.8</v>
      </c>
      <c r="K1126" t="s">
        <v>1513</v>
      </c>
      <c r="L1126">
        <v>1.24</v>
      </c>
      <c r="M1126" t="s">
        <v>1518</v>
      </c>
      <c r="N1126" s="13">
        <v>200</v>
      </c>
      <c r="O1126">
        <v>4</v>
      </c>
      <c r="P1126" s="11">
        <f>Agridata[[#This Row],[Storage_Loss_%]]/100</f>
        <v>0.22750000000000001</v>
      </c>
      <c r="Q1126" s="7">
        <v>22.75</v>
      </c>
      <c r="R1126" s="13">
        <v>37695</v>
      </c>
      <c r="S1126">
        <v>292</v>
      </c>
      <c r="T1126" t="s">
        <v>1520</v>
      </c>
      <c r="U1126" t="s">
        <v>1522</v>
      </c>
      <c r="V1126" s="13">
        <v>3538892</v>
      </c>
      <c r="W1126" s="7">
        <f>(Agridata[[#This Row],[Profit_After_Storage_Loss]]/Agridata[[#This Row],[Total_Revenue]])*100</f>
        <v>76.435833100103537</v>
      </c>
      <c r="X1126">
        <f>(1-Agridata[[#This Row],[Transport_Cost_NGN]]/(Agridata[[#This Row],[Input_Cost_NGN]]+Agridata[[#This Row],[Final_Profit_NGN]]))*100</f>
        <v>99.994408076750261</v>
      </c>
      <c r="Y1126" s="13">
        <f>Agridata[[#This Row],[Final_Profit_NGN]]*Agridata[[#This Row],[Storage_Loss_%]]</f>
        <v>80509793</v>
      </c>
      <c r="Z1126" s="13">
        <f>Agridata[[#This Row],[Final_Profit_NGN]] * (1-Agridata[[#This Row],[Storage_Loss_%]]/100)</f>
        <v>2733794.07</v>
      </c>
      <c r="AA1126" s="13">
        <f>Agridata[[#This Row],[Final_Profit_NGN]]+Agridata[[#This Row],[Input_Cost_NGN]]</f>
        <v>3576587</v>
      </c>
    </row>
    <row r="1127" spans="1:27" x14ac:dyDescent="0.35">
      <c r="A1127" t="s">
        <v>807</v>
      </c>
      <c r="B1127" t="s">
        <v>1469</v>
      </c>
      <c r="C1127" t="s">
        <v>1498</v>
      </c>
      <c r="D1127">
        <v>2021</v>
      </c>
      <c r="E1127" t="s">
        <v>1501</v>
      </c>
      <c r="F1127" t="s">
        <v>1505</v>
      </c>
      <c r="G1127">
        <v>0.51</v>
      </c>
      <c r="H1127">
        <v>6139</v>
      </c>
      <c r="I1127">
        <v>4839</v>
      </c>
      <c r="J1127">
        <v>7.6</v>
      </c>
      <c r="K1127" t="s">
        <v>1513</v>
      </c>
      <c r="L1127">
        <v>1.38</v>
      </c>
      <c r="M1127" t="s">
        <v>1518</v>
      </c>
      <c r="N1127" s="13">
        <v>273</v>
      </c>
      <c r="O1127">
        <v>14</v>
      </c>
      <c r="P1127" s="11">
        <f>Agridata[[#This Row],[Storage_Loss_%]]/100</f>
        <v>0.21160000000000001</v>
      </c>
      <c r="Q1127" s="7">
        <v>21.16</v>
      </c>
      <c r="R1127" s="13">
        <v>4383</v>
      </c>
      <c r="S1127">
        <v>73</v>
      </c>
      <c r="T1127" t="s">
        <v>1520</v>
      </c>
      <c r="U1127" t="s">
        <v>1522</v>
      </c>
      <c r="V1127" s="13">
        <v>345059</v>
      </c>
      <c r="W1127" s="7">
        <f>(Agridata[[#This Row],[Profit_After_Storage_Loss]]/Agridata[[#This Row],[Total_Revenue]])*100</f>
        <v>77.851121387812555</v>
      </c>
      <c r="X1127">
        <f>(1-Agridata[[#This Row],[Transport_Cost_NGN]]/(Agridata[[#This Row],[Input_Cost_NGN]]+Agridata[[#This Row],[Final_Profit_NGN]]))*100</f>
        <v>99.921875447141446</v>
      </c>
      <c r="Y1127" s="13">
        <f>Agridata[[#This Row],[Final_Profit_NGN]]*Agridata[[#This Row],[Storage_Loss_%]]</f>
        <v>7301448.4400000004</v>
      </c>
      <c r="Z1127" s="13">
        <f>Agridata[[#This Row],[Final_Profit_NGN]] * (1-Agridata[[#This Row],[Storage_Loss_%]]/100)</f>
        <v>272044.51559999998</v>
      </c>
      <c r="AA1127" s="13">
        <f>Agridata[[#This Row],[Final_Profit_NGN]]+Agridata[[#This Row],[Input_Cost_NGN]]</f>
        <v>349442</v>
      </c>
    </row>
    <row r="1128" spans="1:27" x14ac:dyDescent="0.35">
      <c r="A1128" t="s">
        <v>808</v>
      </c>
      <c r="B1128" t="s">
        <v>1473</v>
      </c>
      <c r="C1128" t="s">
        <v>1484</v>
      </c>
      <c r="D1128">
        <v>2022</v>
      </c>
      <c r="E1128" t="s">
        <v>1501</v>
      </c>
      <c r="F1128" t="s">
        <v>1505</v>
      </c>
      <c r="G1128">
        <v>2.08</v>
      </c>
      <c r="H1128">
        <v>28585</v>
      </c>
      <c r="I1128">
        <v>25966</v>
      </c>
      <c r="J1128">
        <v>39</v>
      </c>
      <c r="K1128" t="s">
        <v>1514</v>
      </c>
      <c r="L1128">
        <v>3.28</v>
      </c>
      <c r="M1128" t="s">
        <v>1517</v>
      </c>
      <c r="N1128" s="13">
        <v>6034</v>
      </c>
      <c r="O1128">
        <v>3</v>
      </c>
      <c r="P1128" s="11">
        <f>Agridata[[#This Row],[Storage_Loss_%]]/100</f>
        <v>9.1600000000000001E-2</v>
      </c>
      <c r="Q1128" s="7">
        <v>9.16</v>
      </c>
      <c r="R1128" s="13">
        <v>24753</v>
      </c>
      <c r="S1128">
        <v>88</v>
      </c>
      <c r="T1128" t="s">
        <v>1520</v>
      </c>
      <c r="U1128" t="s">
        <v>1522</v>
      </c>
      <c r="V1128" s="13">
        <v>2231371</v>
      </c>
      <c r="W1128" s="7">
        <f>(Agridata[[#This Row],[Profit_After_Storage_Loss]]/Agridata[[#This Row],[Total_Revenue]])*100</f>
        <v>89.84335153564254</v>
      </c>
      <c r="X1128">
        <f>(1-Agridata[[#This Row],[Transport_Cost_NGN]]/(Agridata[[#This Row],[Input_Cost_NGN]]+Agridata[[#This Row],[Final_Profit_NGN]]))*100</f>
        <v>99.732550161250003</v>
      </c>
      <c r="Y1128" s="13">
        <f>Agridata[[#This Row],[Final_Profit_NGN]]*Agridata[[#This Row],[Storage_Loss_%]]</f>
        <v>20439358.359999999</v>
      </c>
      <c r="Z1128" s="13">
        <f>Agridata[[#This Row],[Final_Profit_NGN]] * (1-Agridata[[#This Row],[Storage_Loss_%]]/100)</f>
        <v>2026977.4164</v>
      </c>
      <c r="AA1128" s="13">
        <f>Agridata[[#This Row],[Final_Profit_NGN]]+Agridata[[#This Row],[Input_Cost_NGN]]</f>
        <v>2256124</v>
      </c>
    </row>
    <row r="1129" spans="1:27" x14ac:dyDescent="0.35">
      <c r="A1129" t="s">
        <v>453</v>
      </c>
      <c r="B1129" t="s">
        <v>1469</v>
      </c>
      <c r="C1129" t="s">
        <v>1498</v>
      </c>
      <c r="D1129">
        <v>2025</v>
      </c>
      <c r="E1129" t="s">
        <v>1501</v>
      </c>
      <c r="F1129" t="s">
        <v>1505</v>
      </c>
      <c r="G1129">
        <v>2.19</v>
      </c>
      <c r="H1129">
        <v>33538</v>
      </c>
      <c r="I1129">
        <v>26092</v>
      </c>
      <c r="J1129">
        <v>20.399999999999999</v>
      </c>
      <c r="K1129" t="s">
        <v>1513</v>
      </c>
      <c r="L1129">
        <v>1.59</v>
      </c>
      <c r="M1129" t="s">
        <v>1516</v>
      </c>
      <c r="N1129" s="13">
        <v>735</v>
      </c>
      <c r="O1129">
        <v>14</v>
      </c>
      <c r="P1129" s="11">
        <f>Agridata[[#This Row],[Storage_Loss_%]]/100</f>
        <v>0.222</v>
      </c>
      <c r="Q1129" s="7">
        <v>22.2</v>
      </c>
      <c r="R1129" s="13">
        <v>23924</v>
      </c>
      <c r="S1129">
        <v>89</v>
      </c>
      <c r="T1129" t="s">
        <v>1520</v>
      </c>
      <c r="U1129" t="s">
        <v>1522</v>
      </c>
      <c r="V1129" s="13">
        <v>2274308</v>
      </c>
      <c r="W1129" s="7">
        <f>(Agridata[[#This Row],[Profit_After_Storage_Loss]]/Agridata[[#This Row],[Total_Revenue]])*100</f>
        <v>76.990122146067066</v>
      </c>
      <c r="X1129">
        <f>(1-Agridata[[#This Row],[Transport_Cost_NGN]]/(Agridata[[#This Row],[Input_Cost_NGN]]+Agridata[[#This Row],[Final_Profit_NGN]]))*100</f>
        <v>99.968018894524135</v>
      </c>
      <c r="Y1129" s="13">
        <f>Agridata[[#This Row],[Final_Profit_NGN]]*Agridata[[#This Row],[Storage_Loss_%]]</f>
        <v>50489637.600000001</v>
      </c>
      <c r="Z1129" s="13">
        <f>Agridata[[#This Row],[Final_Profit_NGN]] * (1-Agridata[[#This Row],[Storage_Loss_%]]/100)</f>
        <v>1769411.6240000001</v>
      </c>
      <c r="AA1129" s="13">
        <f>Agridata[[#This Row],[Final_Profit_NGN]]+Agridata[[#This Row],[Input_Cost_NGN]]</f>
        <v>2298232</v>
      </c>
    </row>
    <row r="1130" spans="1:27" x14ac:dyDescent="0.35">
      <c r="A1130" t="s">
        <v>809</v>
      </c>
      <c r="B1130" t="s">
        <v>1470</v>
      </c>
      <c r="C1130" t="s">
        <v>1499</v>
      </c>
      <c r="D1130">
        <v>2022</v>
      </c>
      <c r="E1130" t="s">
        <v>1501</v>
      </c>
      <c r="F1130" t="s">
        <v>1505</v>
      </c>
      <c r="G1130">
        <v>1.47</v>
      </c>
      <c r="H1130">
        <v>22025</v>
      </c>
      <c r="I1130">
        <v>17135</v>
      </c>
      <c r="J1130">
        <v>17.5</v>
      </c>
      <c r="K1130" t="s">
        <v>1511</v>
      </c>
      <c r="L1130">
        <v>1.76</v>
      </c>
      <c r="M1130" t="s">
        <v>1516</v>
      </c>
      <c r="N1130" s="13">
        <v>3156</v>
      </c>
      <c r="O1130">
        <v>14</v>
      </c>
      <c r="P1130" s="11">
        <f>Agridata[[#This Row],[Storage_Loss_%]]/100</f>
        <v>0.222</v>
      </c>
      <c r="Q1130" s="7">
        <v>22.2</v>
      </c>
      <c r="R1130" s="13">
        <v>17366</v>
      </c>
      <c r="S1130">
        <v>107</v>
      </c>
      <c r="T1130" t="s">
        <v>1520</v>
      </c>
      <c r="U1130" t="s">
        <v>1523</v>
      </c>
      <c r="V1130" s="13">
        <v>1794589</v>
      </c>
      <c r="W1130" s="7">
        <f>(Agridata[[#This Row],[Profit_After_Storage_Loss]]/Agridata[[#This Row],[Total_Revenue]])*100</f>
        <v>77.054355213015782</v>
      </c>
      <c r="X1130">
        <f>(1-Agridata[[#This Row],[Transport_Cost_NGN]]/(Agridata[[#This Row],[Input_Cost_NGN]]+Agridata[[#This Row],[Final_Profit_NGN]]))*100</f>
        <v>99.825823488993933</v>
      </c>
      <c r="Y1130" s="13">
        <f>Agridata[[#This Row],[Final_Profit_NGN]]*Agridata[[#This Row],[Storage_Loss_%]]</f>
        <v>39839875.799999997</v>
      </c>
      <c r="Z1130" s="13">
        <f>Agridata[[#This Row],[Final_Profit_NGN]] * (1-Agridata[[#This Row],[Storage_Loss_%]]/100)</f>
        <v>1396190.2420000001</v>
      </c>
      <c r="AA1130" s="13">
        <f>Agridata[[#This Row],[Final_Profit_NGN]]+Agridata[[#This Row],[Input_Cost_NGN]]</f>
        <v>1811955</v>
      </c>
    </row>
    <row r="1131" spans="1:27" x14ac:dyDescent="0.35">
      <c r="A1131" t="s">
        <v>810</v>
      </c>
      <c r="B1131" t="s">
        <v>1473</v>
      </c>
      <c r="C1131" t="s">
        <v>1496</v>
      </c>
      <c r="D1131">
        <v>2023</v>
      </c>
      <c r="E1131" t="s">
        <v>1502</v>
      </c>
      <c r="F1131" t="s">
        <v>1505</v>
      </c>
      <c r="G1131">
        <v>1.59</v>
      </c>
      <c r="H1131">
        <v>14809</v>
      </c>
      <c r="I1131">
        <v>11337</v>
      </c>
      <c r="J1131">
        <v>1.1000000000000001</v>
      </c>
      <c r="K1131" t="s">
        <v>1511</v>
      </c>
      <c r="L1131">
        <v>1.24</v>
      </c>
      <c r="M1131" t="s">
        <v>1518</v>
      </c>
      <c r="N1131" s="13">
        <v>200</v>
      </c>
      <c r="O1131">
        <v>14</v>
      </c>
      <c r="P1131" s="11">
        <f>Agridata[[#This Row],[Storage_Loss_%]]/100</f>
        <v>0.23440000000000003</v>
      </c>
      <c r="Q1131" s="7">
        <v>23.44</v>
      </c>
      <c r="R1131" s="13">
        <v>17475</v>
      </c>
      <c r="S1131">
        <v>106</v>
      </c>
      <c r="T1131" t="s">
        <v>1520</v>
      </c>
      <c r="U1131" t="s">
        <v>1522</v>
      </c>
      <c r="V1131" s="13">
        <v>1172030</v>
      </c>
      <c r="W1131" s="7">
        <f>(Agridata[[#This Row],[Profit_After_Storage_Loss]]/Agridata[[#This Row],[Total_Revenue]])*100</f>
        <v>75.435258195635996</v>
      </c>
      <c r="X1131">
        <f>(1-Agridata[[#This Row],[Transport_Cost_NGN]]/(Agridata[[#This Row],[Input_Cost_NGN]]+Agridata[[#This Row],[Final_Profit_NGN]]))*100</f>
        <v>99.983186283369974</v>
      </c>
      <c r="Y1131" s="13">
        <f>Agridata[[#This Row],[Final_Profit_NGN]]*Agridata[[#This Row],[Storage_Loss_%]]</f>
        <v>27472383.200000003</v>
      </c>
      <c r="Z1131" s="13">
        <f>Agridata[[#This Row],[Final_Profit_NGN]] * (1-Agridata[[#This Row],[Storage_Loss_%]]/100)</f>
        <v>897306.16799999995</v>
      </c>
      <c r="AA1131" s="13">
        <f>Agridata[[#This Row],[Final_Profit_NGN]]+Agridata[[#This Row],[Input_Cost_NGN]]</f>
        <v>1189505</v>
      </c>
    </row>
    <row r="1132" spans="1:27" x14ac:dyDescent="0.35">
      <c r="A1132" t="s">
        <v>455</v>
      </c>
      <c r="B1132" t="s">
        <v>1472</v>
      </c>
      <c r="C1132" t="s">
        <v>1488</v>
      </c>
      <c r="D1132">
        <v>2021</v>
      </c>
      <c r="E1132" t="s">
        <v>1501</v>
      </c>
      <c r="F1132" t="s">
        <v>1507</v>
      </c>
      <c r="G1132">
        <v>1.75</v>
      </c>
      <c r="H1132">
        <v>4613</v>
      </c>
      <c r="I1132">
        <v>3940</v>
      </c>
      <c r="J1132">
        <v>44.7</v>
      </c>
      <c r="K1132" t="s">
        <v>1511</v>
      </c>
      <c r="L1132">
        <v>2.04</v>
      </c>
      <c r="M1132" t="s">
        <v>1518</v>
      </c>
      <c r="N1132" s="13">
        <v>7378</v>
      </c>
      <c r="O1132">
        <v>7</v>
      </c>
      <c r="P1132" s="11">
        <f>Agridata[[#This Row],[Storage_Loss_%]]/100</f>
        <v>0.14580000000000001</v>
      </c>
      <c r="Q1132" s="7">
        <v>14.58</v>
      </c>
      <c r="R1132" s="13">
        <v>24163</v>
      </c>
      <c r="S1132">
        <v>232</v>
      </c>
      <c r="T1132" t="s">
        <v>1520</v>
      </c>
      <c r="U1132" t="s">
        <v>1522</v>
      </c>
      <c r="V1132" s="13">
        <v>873399</v>
      </c>
      <c r="W1132" s="7">
        <f>(Agridata[[#This Row],[Profit_After_Storage_Loss]]/Agridata[[#This Row],[Total_Revenue]])*100</f>
        <v>83.120433552222579</v>
      </c>
      <c r="X1132">
        <f>(1-Agridata[[#This Row],[Transport_Cost_NGN]]/(Agridata[[#This Row],[Input_Cost_NGN]]+Agridata[[#This Row],[Final_Profit_NGN]]))*100</f>
        <v>99.177995503374689</v>
      </c>
      <c r="Y1132" s="13">
        <f>Agridata[[#This Row],[Final_Profit_NGN]]*Agridata[[#This Row],[Storage_Loss_%]]</f>
        <v>12734157.42</v>
      </c>
      <c r="Z1132" s="13">
        <f>Agridata[[#This Row],[Final_Profit_NGN]] * (1-Agridata[[#This Row],[Storage_Loss_%]]/100)</f>
        <v>746057.42579999997</v>
      </c>
      <c r="AA1132" s="13">
        <f>Agridata[[#This Row],[Final_Profit_NGN]]+Agridata[[#This Row],[Input_Cost_NGN]]</f>
        <v>897562</v>
      </c>
    </row>
    <row r="1133" spans="1:27" x14ac:dyDescent="0.35">
      <c r="A1133" t="s">
        <v>811</v>
      </c>
      <c r="B1133" t="s">
        <v>1469</v>
      </c>
      <c r="C1133" t="s">
        <v>1498</v>
      </c>
      <c r="D1133">
        <v>2023</v>
      </c>
      <c r="E1133" t="s">
        <v>1502</v>
      </c>
      <c r="F1133" t="s">
        <v>1508</v>
      </c>
      <c r="G1133">
        <v>1.07</v>
      </c>
      <c r="H1133">
        <v>1181</v>
      </c>
      <c r="I1133">
        <v>905</v>
      </c>
      <c r="J1133">
        <v>6.4</v>
      </c>
      <c r="K1133" t="s">
        <v>1512</v>
      </c>
      <c r="L1133">
        <v>0.36</v>
      </c>
      <c r="M1133" t="s">
        <v>1517</v>
      </c>
      <c r="N1133" s="13">
        <v>1413</v>
      </c>
      <c r="O1133">
        <v>14</v>
      </c>
      <c r="P1133" s="11">
        <f>Agridata[[#This Row],[Storage_Loss_%]]/100</f>
        <v>0.23350000000000001</v>
      </c>
      <c r="Q1133" s="7">
        <v>23.35</v>
      </c>
      <c r="R1133" s="13">
        <v>14037</v>
      </c>
      <c r="S1133">
        <v>187</v>
      </c>
      <c r="T1133" t="s">
        <v>1520</v>
      </c>
      <c r="U1133" t="s">
        <v>1523</v>
      </c>
      <c r="V1133" s="13">
        <v>152093</v>
      </c>
      <c r="W1133" s="7">
        <f>(Agridata[[#This Row],[Profit_After_Storage_Loss]]/Agridata[[#This Row],[Total_Revenue]])*100</f>
        <v>70.173529464876907</v>
      </c>
      <c r="X1133">
        <f>(1-Agridata[[#This Row],[Transport_Cost_NGN]]/(Agridata[[#This Row],[Input_Cost_NGN]]+Agridata[[#This Row],[Final_Profit_NGN]]))*100</f>
        <v>99.149461265274184</v>
      </c>
      <c r="Y1133" s="13">
        <f>Agridata[[#This Row],[Final_Profit_NGN]]*Agridata[[#This Row],[Storage_Loss_%]]</f>
        <v>3551371.5500000003</v>
      </c>
      <c r="Z1133" s="13">
        <f>Agridata[[#This Row],[Final_Profit_NGN]] * (1-Agridata[[#This Row],[Storage_Loss_%]]/100)</f>
        <v>116579.28449999999</v>
      </c>
      <c r="AA1133" s="13">
        <f>Agridata[[#This Row],[Final_Profit_NGN]]+Agridata[[#This Row],[Input_Cost_NGN]]</f>
        <v>166130</v>
      </c>
    </row>
    <row r="1134" spans="1:27" x14ac:dyDescent="0.35">
      <c r="A1134" t="s">
        <v>812</v>
      </c>
      <c r="B1134" t="s">
        <v>1470</v>
      </c>
      <c r="C1134" t="s">
        <v>1491</v>
      </c>
      <c r="D1134">
        <v>2025</v>
      </c>
      <c r="E1134" t="s">
        <v>1501</v>
      </c>
      <c r="F1134" t="s">
        <v>1509</v>
      </c>
      <c r="G1134">
        <v>1.0900000000000001</v>
      </c>
      <c r="H1134">
        <v>16215</v>
      </c>
      <c r="I1134">
        <v>13286</v>
      </c>
      <c r="J1134">
        <v>12.1</v>
      </c>
      <c r="K1134" t="s">
        <v>1512</v>
      </c>
      <c r="L1134">
        <v>1.1100000000000001</v>
      </c>
      <c r="M1134" t="s">
        <v>1516</v>
      </c>
      <c r="N1134" s="13">
        <v>3695</v>
      </c>
      <c r="O1134">
        <v>4</v>
      </c>
      <c r="P1134" s="11">
        <f>Agridata[[#This Row],[Storage_Loss_%]]/100</f>
        <v>0.18059999999999998</v>
      </c>
      <c r="Q1134" s="7">
        <v>18.059999999999999</v>
      </c>
      <c r="R1134" s="13">
        <v>32851</v>
      </c>
      <c r="S1134">
        <v>380</v>
      </c>
      <c r="T1134" t="s">
        <v>1520</v>
      </c>
      <c r="U1134" t="s">
        <v>1522</v>
      </c>
      <c r="V1134" s="13">
        <v>4961648</v>
      </c>
      <c r="W1134" s="7">
        <f>(Agridata[[#This Row],[Profit_After_Storage_Loss]]/Agridata[[#This Row],[Total_Revenue]])*100</f>
        <v>81.401044853547873</v>
      </c>
      <c r="X1134">
        <f>(1-Agridata[[#This Row],[Transport_Cost_NGN]]/(Agridata[[#This Row],[Input_Cost_NGN]]+Agridata[[#This Row],[Final_Profit_NGN]]))*100</f>
        <v>99.926018605669952</v>
      </c>
      <c r="Y1134" s="13">
        <f>Agridata[[#This Row],[Final_Profit_NGN]]*Agridata[[#This Row],[Storage_Loss_%]]</f>
        <v>89607362.879999995</v>
      </c>
      <c r="Z1134" s="13">
        <f>Agridata[[#This Row],[Final_Profit_NGN]] * (1-Agridata[[#This Row],[Storage_Loss_%]]/100)</f>
        <v>4065574.3711999999</v>
      </c>
      <c r="AA1134" s="13">
        <f>Agridata[[#This Row],[Final_Profit_NGN]]+Agridata[[#This Row],[Input_Cost_NGN]]</f>
        <v>4994499</v>
      </c>
    </row>
    <row r="1135" spans="1:27" x14ac:dyDescent="0.35">
      <c r="A1135" t="s">
        <v>649</v>
      </c>
      <c r="B1135" t="s">
        <v>1472</v>
      </c>
      <c r="C1135" t="s">
        <v>1488</v>
      </c>
      <c r="D1135">
        <v>2023</v>
      </c>
      <c r="E1135" t="s">
        <v>1501</v>
      </c>
      <c r="F1135" t="s">
        <v>1507</v>
      </c>
      <c r="G1135">
        <v>1.02</v>
      </c>
      <c r="H1135">
        <v>2988</v>
      </c>
      <c r="I1135">
        <v>2376</v>
      </c>
      <c r="J1135">
        <v>61.1</v>
      </c>
      <c r="K1135" t="s">
        <v>1512</v>
      </c>
      <c r="L1135">
        <v>3.29</v>
      </c>
      <c r="M1135" t="s">
        <v>1517</v>
      </c>
      <c r="N1135" s="13">
        <v>17984</v>
      </c>
      <c r="O1135">
        <v>14</v>
      </c>
      <c r="P1135" s="11">
        <f>Agridata[[#This Row],[Storage_Loss_%]]/100</f>
        <v>0.20469999999999999</v>
      </c>
      <c r="Q1135" s="7">
        <v>20.47</v>
      </c>
      <c r="R1135" s="13">
        <v>13128</v>
      </c>
      <c r="S1135">
        <v>299</v>
      </c>
      <c r="T1135" t="s">
        <v>1521</v>
      </c>
      <c r="U1135" t="s">
        <v>1522</v>
      </c>
      <c r="V1135" s="13">
        <v>672208</v>
      </c>
      <c r="W1135" s="7">
        <f>(Agridata[[#This Row],[Profit_After_Storage_Loss]]/Agridata[[#This Row],[Total_Revenue]])*100</f>
        <v>78.006557717674255</v>
      </c>
      <c r="X1135">
        <f>(1-Agridata[[#This Row],[Transport_Cost_NGN]]/(Agridata[[#This Row],[Input_Cost_NGN]]+Agridata[[#This Row],[Final_Profit_NGN]]))*100</f>
        <v>97.375885696942817</v>
      </c>
      <c r="Y1135" s="13">
        <f>Agridata[[#This Row],[Final_Profit_NGN]]*Agridata[[#This Row],[Storage_Loss_%]]</f>
        <v>13760097.76</v>
      </c>
      <c r="Z1135" s="13">
        <f>Agridata[[#This Row],[Final_Profit_NGN]] * (1-Agridata[[#This Row],[Storage_Loss_%]]/100)</f>
        <v>534607.02240000002</v>
      </c>
      <c r="AA1135" s="13">
        <f>Agridata[[#This Row],[Final_Profit_NGN]]+Agridata[[#This Row],[Input_Cost_NGN]]</f>
        <v>685336</v>
      </c>
    </row>
    <row r="1136" spans="1:27" x14ac:dyDescent="0.35">
      <c r="A1136" t="s">
        <v>109</v>
      </c>
      <c r="B1136" t="s">
        <v>1470</v>
      </c>
      <c r="C1136" t="s">
        <v>1475</v>
      </c>
      <c r="D1136">
        <v>2022</v>
      </c>
      <c r="E1136" t="s">
        <v>1502</v>
      </c>
      <c r="F1136" t="s">
        <v>1505</v>
      </c>
      <c r="G1136">
        <v>1.2</v>
      </c>
      <c r="H1136">
        <v>11831</v>
      </c>
      <c r="I1136">
        <v>4732</v>
      </c>
      <c r="J1136">
        <v>34.5</v>
      </c>
      <c r="K1136" t="s">
        <v>1515</v>
      </c>
      <c r="L1136">
        <v>1.96</v>
      </c>
      <c r="M1136" t="s">
        <v>1518</v>
      </c>
      <c r="N1136" s="13">
        <v>6816</v>
      </c>
      <c r="O1136">
        <v>60</v>
      </c>
      <c r="P1136" s="11">
        <f>Agridata[[#This Row],[Storage_Loss_%]]/100</f>
        <v>0.6</v>
      </c>
      <c r="Q1136" s="7">
        <v>60</v>
      </c>
      <c r="R1136" s="13">
        <v>12501</v>
      </c>
      <c r="S1136">
        <v>104</v>
      </c>
      <c r="T1136" t="s">
        <v>1520</v>
      </c>
      <c r="U1136" t="s">
        <v>1522</v>
      </c>
      <c r="V1136" s="13">
        <v>467890</v>
      </c>
      <c r="W1136" s="7">
        <f>(Agridata[[#This Row],[Profit_After_Storage_Loss]]/Agridata[[#This Row],[Total_Revenue]])*100</f>
        <v>38.959097901501067</v>
      </c>
      <c r="X1136">
        <f>(1-Agridata[[#This Row],[Transport_Cost_NGN]]/(Agridata[[#This Row],[Input_Cost_NGN]]+Agridata[[#This Row],[Final_Profit_NGN]]))*100</f>
        <v>98.581155766864896</v>
      </c>
      <c r="Y1136" s="13">
        <f>Agridata[[#This Row],[Final_Profit_NGN]]*Agridata[[#This Row],[Storage_Loss_%]]</f>
        <v>28073400</v>
      </c>
      <c r="Z1136" s="13">
        <f>Agridata[[#This Row],[Final_Profit_NGN]] * (1-Agridata[[#This Row],[Storage_Loss_%]]/100)</f>
        <v>187156</v>
      </c>
      <c r="AA1136" s="13">
        <f>Agridata[[#This Row],[Final_Profit_NGN]]+Agridata[[#This Row],[Input_Cost_NGN]]</f>
        <v>480391</v>
      </c>
    </row>
    <row r="1137" spans="1:27" x14ac:dyDescent="0.35">
      <c r="A1137" t="s">
        <v>813</v>
      </c>
      <c r="B1137" t="s">
        <v>1469</v>
      </c>
      <c r="C1137" t="s">
        <v>1480</v>
      </c>
      <c r="D1137">
        <v>2021</v>
      </c>
      <c r="E1137" t="s">
        <v>1501</v>
      </c>
      <c r="F1137" t="s">
        <v>1508</v>
      </c>
      <c r="G1137">
        <v>2.4900000000000002</v>
      </c>
      <c r="H1137">
        <v>3582</v>
      </c>
      <c r="I1137">
        <v>3001</v>
      </c>
      <c r="J1137">
        <v>15.3</v>
      </c>
      <c r="K1137" t="s">
        <v>1511</v>
      </c>
      <c r="L1137">
        <v>1.33</v>
      </c>
      <c r="M1137" t="s">
        <v>1516</v>
      </c>
      <c r="N1137" s="13">
        <v>1578</v>
      </c>
      <c r="O1137">
        <v>7</v>
      </c>
      <c r="P1137" s="11">
        <f>Agridata[[#This Row],[Storage_Loss_%]]/100</f>
        <v>0.16210000000000002</v>
      </c>
      <c r="Q1137" s="7">
        <v>16.21</v>
      </c>
      <c r="R1137" s="13">
        <v>30953</v>
      </c>
      <c r="S1137">
        <v>173</v>
      </c>
      <c r="T1137" t="s">
        <v>1521</v>
      </c>
      <c r="U1137" t="s">
        <v>1523</v>
      </c>
      <c r="V1137" s="13">
        <v>481451</v>
      </c>
      <c r="W1137" s="7">
        <f>(Agridata[[#This Row],[Profit_After_Storage_Loss]]/Agridata[[#This Row],[Total_Revenue]])*100</f>
        <v>78.728462873045487</v>
      </c>
      <c r="X1137">
        <f>(1-Agridata[[#This Row],[Transport_Cost_NGN]]/(Agridata[[#This Row],[Input_Cost_NGN]]+Agridata[[#This Row],[Final_Profit_NGN]]))*100</f>
        <v>99.692039874786303</v>
      </c>
      <c r="Y1137" s="13">
        <f>Agridata[[#This Row],[Final_Profit_NGN]]*Agridata[[#This Row],[Storage_Loss_%]]</f>
        <v>7804320.71</v>
      </c>
      <c r="Z1137" s="13">
        <f>Agridata[[#This Row],[Final_Profit_NGN]] * (1-Agridata[[#This Row],[Storage_Loss_%]]/100)</f>
        <v>403407.7929</v>
      </c>
      <c r="AA1137" s="13">
        <f>Agridata[[#This Row],[Final_Profit_NGN]]+Agridata[[#This Row],[Input_Cost_NGN]]</f>
        <v>512404</v>
      </c>
    </row>
    <row r="1138" spans="1:27" x14ac:dyDescent="0.35">
      <c r="A1138" t="s">
        <v>814</v>
      </c>
      <c r="B1138" t="s">
        <v>1473</v>
      </c>
      <c r="C1138" t="s">
        <v>1496</v>
      </c>
      <c r="D1138">
        <v>2025</v>
      </c>
      <c r="E1138" t="s">
        <v>1502</v>
      </c>
      <c r="F1138" t="s">
        <v>1504</v>
      </c>
      <c r="G1138">
        <v>2.68</v>
      </c>
      <c r="H1138">
        <v>27307</v>
      </c>
      <c r="I1138">
        <v>20786</v>
      </c>
      <c r="J1138">
        <v>17.7</v>
      </c>
      <c r="K1138" t="s">
        <v>1511</v>
      </c>
      <c r="L1138">
        <v>1.99</v>
      </c>
      <c r="M1138" t="s">
        <v>1517</v>
      </c>
      <c r="N1138" s="13">
        <v>2921</v>
      </c>
      <c r="O1138">
        <v>3</v>
      </c>
      <c r="P1138" s="11">
        <f>Agridata[[#This Row],[Storage_Loss_%]]/100</f>
        <v>0.23879999999999998</v>
      </c>
      <c r="Q1138" s="7">
        <v>23.88</v>
      </c>
      <c r="R1138" s="13">
        <v>29279</v>
      </c>
      <c r="S1138">
        <v>331</v>
      </c>
      <c r="T1138" t="s">
        <v>1520</v>
      </c>
      <c r="U1138" t="s">
        <v>1523</v>
      </c>
      <c r="V1138" s="13">
        <v>6779165</v>
      </c>
      <c r="W1138" s="7">
        <f>(Agridata[[#This Row],[Profit_After_Storage_Loss]]/Agridata[[#This Row],[Total_Revenue]])*100</f>
        <v>75.792653916225206</v>
      </c>
      <c r="X1138">
        <f>(1-Agridata[[#This Row],[Transport_Cost_NGN]]/(Agridata[[#This Row],[Input_Cost_NGN]]+Agridata[[#This Row],[Final_Profit_NGN]]))*100</f>
        <v>99.957097392590725</v>
      </c>
      <c r="Y1138" s="13">
        <f>Agridata[[#This Row],[Final_Profit_NGN]]*Agridata[[#This Row],[Storage_Loss_%]]</f>
        <v>161886460.19999999</v>
      </c>
      <c r="Z1138" s="13">
        <f>Agridata[[#This Row],[Final_Profit_NGN]] * (1-Agridata[[#This Row],[Storage_Loss_%]]/100)</f>
        <v>5160300.398</v>
      </c>
      <c r="AA1138" s="13">
        <f>Agridata[[#This Row],[Final_Profit_NGN]]+Agridata[[#This Row],[Input_Cost_NGN]]</f>
        <v>6808444</v>
      </c>
    </row>
    <row r="1139" spans="1:27" x14ac:dyDescent="0.35">
      <c r="A1139" t="s">
        <v>815</v>
      </c>
      <c r="B1139" t="s">
        <v>1472</v>
      </c>
      <c r="C1139" t="s">
        <v>1487</v>
      </c>
      <c r="D1139">
        <v>2023</v>
      </c>
      <c r="E1139" t="s">
        <v>1501</v>
      </c>
      <c r="F1139" t="s">
        <v>1504</v>
      </c>
      <c r="G1139">
        <v>1.83</v>
      </c>
      <c r="H1139">
        <v>12491</v>
      </c>
      <c r="I1139">
        <v>9676</v>
      </c>
      <c r="J1139">
        <v>7.1</v>
      </c>
      <c r="K1139" t="s">
        <v>1513</v>
      </c>
      <c r="L1139">
        <v>0.44</v>
      </c>
      <c r="M1139" t="s">
        <v>1517</v>
      </c>
      <c r="N1139" s="13">
        <v>328</v>
      </c>
      <c r="O1139">
        <v>3</v>
      </c>
      <c r="P1139" s="11">
        <f>Agridata[[#This Row],[Storage_Loss_%]]/100</f>
        <v>0.2253</v>
      </c>
      <c r="Q1139" s="7">
        <v>22.53</v>
      </c>
      <c r="R1139" s="13">
        <v>22440</v>
      </c>
      <c r="S1139">
        <v>289</v>
      </c>
      <c r="T1139" t="s">
        <v>1520</v>
      </c>
      <c r="U1139" t="s">
        <v>1522</v>
      </c>
      <c r="V1139" s="13">
        <v>2745633</v>
      </c>
      <c r="W1139" s="7">
        <f>(Agridata[[#This Row],[Profit_After_Storage_Loss]]/Agridata[[#This Row],[Total_Revenue]])*100</f>
        <v>76.841972198710081</v>
      </c>
      <c r="X1139">
        <f>(1-Agridata[[#This Row],[Transport_Cost_NGN]]/(Agridata[[#This Row],[Input_Cost_NGN]]+Agridata[[#This Row],[Final_Profit_NGN]]))*100</f>
        <v>99.98815060151955</v>
      </c>
      <c r="Y1139" s="13">
        <f>Agridata[[#This Row],[Final_Profit_NGN]]*Agridata[[#This Row],[Storage_Loss_%]]</f>
        <v>61859111.490000002</v>
      </c>
      <c r="Z1139" s="13">
        <f>Agridata[[#This Row],[Final_Profit_NGN]] * (1-Agridata[[#This Row],[Storage_Loss_%]]/100)</f>
        <v>2127041.8851000001</v>
      </c>
      <c r="AA1139" s="13">
        <f>Agridata[[#This Row],[Final_Profit_NGN]]+Agridata[[#This Row],[Input_Cost_NGN]]</f>
        <v>2768073</v>
      </c>
    </row>
    <row r="1140" spans="1:27" x14ac:dyDescent="0.35">
      <c r="A1140" t="s">
        <v>764</v>
      </c>
      <c r="B1140" t="s">
        <v>1471</v>
      </c>
      <c r="C1140" t="s">
        <v>1477</v>
      </c>
      <c r="D1140">
        <v>2024</v>
      </c>
      <c r="E1140" t="s">
        <v>1501</v>
      </c>
      <c r="F1140" t="s">
        <v>1510</v>
      </c>
      <c r="G1140">
        <v>0.66</v>
      </c>
      <c r="H1140">
        <v>20242</v>
      </c>
      <c r="I1140">
        <v>14347</v>
      </c>
      <c r="J1140">
        <v>16.899999999999999</v>
      </c>
      <c r="K1140" t="s">
        <v>1512</v>
      </c>
      <c r="L1140">
        <v>0.78</v>
      </c>
      <c r="M1140" t="s">
        <v>1518</v>
      </c>
      <c r="N1140" s="13">
        <v>3151</v>
      </c>
      <c r="O1140">
        <v>5</v>
      </c>
      <c r="P1140" s="11">
        <f>Agridata[[#This Row],[Storage_Loss_%]]/100</f>
        <v>0.29120000000000001</v>
      </c>
      <c r="Q1140" s="7">
        <v>29.12</v>
      </c>
      <c r="R1140" s="13">
        <v>24237</v>
      </c>
      <c r="S1140">
        <v>440</v>
      </c>
      <c r="T1140" t="s">
        <v>1520</v>
      </c>
      <c r="U1140" t="s">
        <v>1522</v>
      </c>
      <c r="V1140" s="13">
        <v>6222166</v>
      </c>
      <c r="W1140" s="7">
        <f>(Agridata[[#This Row],[Profit_After_Storage_Loss]]/Agridata[[#This Row],[Total_Revenue]])*100</f>
        <v>70.604974747866905</v>
      </c>
      <c r="X1140">
        <f>(1-Agridata[[#This Row],[Transport_Cost_NGN]]/(Agridata[[#This Row],[Input_Cost_NGN]]+Agridata[[#This Row],[Final_Profit_NGN]]))*100</f>
        <v>99.949554967875116</v>
      </c>
      <c r="Y1140" s="13">
        <f>Agridata[[#This Row],[Final_Profit_NGN]]*Agridata[[#This Row],[Storage_Loss_%]]</f>
        <v>181189473.92000002</v>
      </c>
      <c r="Z1140" s="13">
        <f>Agridata[[#This Row],[Final_Profit_NGN]] * (1-Agridata[[#This Row],[Storage_Loss_%]]/100)</f>
        <v>4410271.2608000003</v>
      </c>
      <c r="AA1140" s="13">
        <f>Agridata[[#This Row],[Final_Profit_NGN]]+Agridata[[#This Row],[Input_Cost_NGN]]</f>
        <v>6246403</v>
      </c>
    </row>
    <row r="1141" spans="1:27" x14ac:dyDescent="0.35">
      <c r="A1141" t="s">
        <v>29</v>
      </c>
      <c r="B1141" t="s">
        <v>1470</v>
      </c>
      <c r="C1141" t="s">
        <v>1491</v>
      </c>
      <c r="D1141">
        <v>2021</v>
      </c>
      <c r="E1141" t="s">
        <v>1502</v>
      </c>
      <c r="F1141" t="s">
        <v>1508</v>
      </c>
      <c r="G1141">
        <v>1.9</v>
      </c>
      <c r="H1141">
        <v>3152</v>
      </c>
      <c r="I1141">
        <v>2821</v>
      </c>
      <c r="J1141">
        <v>5.2</v>
      </c>
      <c r="K1141" t="s">
        <v>1513</v>
      </c>
      <c r="L1141">
        <v>0.36</v>
      </c>
      <c r="M1141" t="s">
        <v>1516</v>
      </c>
      <c r="N1141" s="13">
        <v>200</v>
      </c>
      <c r="O1141">
        <v>7</v>
      </c>
      <c r="P1141" s="11">
        <f>Agridata[[#This Row],[Storage_Loss_%]]/100</f>
        <v>0.105</v>
      </c>
      <c r="Q1141" s="7">
        <v>10.5</v>
      </c>
      <c r="R1141" s="13">
        <v>22069</v>
      </c>
      <c r="S1141">
        <v>176</v>
      </c>
      <c r="T1141" t="s">
        <v>1521</v>
      </c>
      <c r="U1141" t="s">
        <v>1522</v>
      </c>
      <c r="V1141" s="13">
        <v>469263</v>
      </c>
      <c r="W1141" s="7">
        <f>(Agridata[[#This Row],[Profit_After_Storage_Loss]]/Agridata[[#This Row],[Total_Revenue]])*100</f>
        <v>85.479957543982493</v>
      </c>
      <c r="X1141">
        <f>(1-Agridata[[#This Row],[Transport_Cost_NGN]]/(Agridata[[#This Row],[Input_Cost_NGN]]+Agridata[[#This Row],[Final_Profit_NGN]]))*100</f>
        <v>99.959294326443214</v>
      </c>
      <c r="Y1141" s="13">
        <f>Agridata[[#This Row],[Final_Profit_NGN]]*Agridata[[#This Row],[Storage_Loss_%]]</f>
        <v>4927261.5</v>
      </c>
      <c r="Z1141" s="13">
        <f>Agridata[[#This Row],[Final_Profit_NGN]] * (1-Agridata[[#This Row],[Storage_Loss_%]]/100)</f>
        <v>419990.38500000001</v>
      </c>
      <c r="AA1141" s="13">
        <f>Agridata[[#This Row],[Final_Profit_NGN]]+Agridata[[#This Row],[Input_Cost_NGN]]</f>
        <v>491332</v>
      </c>
    </row>
    <row r="1142" spans="1:27" x14ac:dyDescent="0.35">
      <c r="A1142" t="s">
        <v>619</v>
      </c>
      <c r="B1142" t="s">
        <v>1472</v>
      </c>
      <c r="C1142" t="s">
        <v>1479</v>
      </c>
      <c r="D1142">
        <v>2022</v>
      </c>
      <c r="E1142" t="s">
        <v>1501</v>
      </c>
      <c r="F1142" t="s">
        <v>1507</v>
      </c>
      <c r="G1142">
        <v>4.3099999999999996</v>
      </c>
      <c r="H1142">
        <v>9883</v>
      </c>
      <c r="I1142">
        <v>8602</v>
      </c>
      <c r="J1142">
        <v>8.6</v>
      </c>
      <c r="K1142" t="s">
        <v>1512</v>
      </c>
      <c r="L1142">
        <v>0.99</v>
      </c>
      <c r="M1142" t="s">
        <v>1518</v>
      </c>
      <c r="N1142" s="13">
        <v>2160</v>
      </c>
      <c r="O1142">
        <v>7</v>
      </c>
      <c r="P1142" s="11">
        <f>Agridata[[#This Row],[Storage_Loss_%]]/100</f>
        <v>0.12960000000000002</v>
      </c>
      <c r="Q1142" s="7">
        <v>12.96</v>
      </c>
      <c r="R1142" s="13">
        <v>101719</v>
      </c>
      <c r="S1142">
        <v>244</v>
      </c>
      <c r="T1142" t="s">
        <v>1520</v>
      </c>
      <c r="U1142" t="s">
        <v>1523</v>
      </c>
      <c r="V1142" s="13">
        <v>1974021</v>
      </c>
      <c r="W1142" s="7">
        <f>(Agridata[[#This Row],[Profit_After_Storage_Loss]]/Agridata[[#This Row],[Total_Revenue]])*100</f>
        <v>82.774715446057783</v>
      </c>
      <c r="X1142">
        <f>(1-Agridata[[#This Row],[Transport_Cost_NGN]]/(Agridata[[#This Row],[Input_Cost_NGN]]+Agridata[[#This Row],[Final_Profit_NGN]]))*100</f>
        <v>99.895940724753586</v>
      </c>
      <c r="Y1142" s="13">
        <f>Agridata[[#This Row],[Final_Profit_NGN]]*Agridata[[#This Row],[Storage_Loss_%]]</f>
        <v>25583312.16</v>
      </c>
      <c r="Z1142" s="13">
        <f>Agridata[[#This Row],[Final_Profit_NGN]] * (1-Agridata[[#This Row],[Storage_Loss_%]]/100)</f>
        <v>1718187.8783999998</v>
      </c>
      <c r="AA1142" s="13">
        <f>Agridata[[#This Row],[Final_Profit_NGN]]+Agridata[[#This Row],[Input_Cost_NGN]]</f>
        <v>2075740</v>
      </c>
    </row>
    <row r="1143" spans="1:27" x14ac:dyDescent="0.35">
      <c r="A1143" t="s">
        <v>632</v>
      </c>
      <c r="B1143" t="s">
        <v>1469</v>
      </c>
      <c r="C1143" t="s">
        <v>1481</v>
      </c>
      <c r="D1143">
        <v>2021</v>
      </c>
      <c r="E1143" t="s">
        <v>1501</v>
      </c>
      <c r="F1143" t="s">
        <v>1509</v>
      </c>
      <c r="G1143">
        <v>2.69</v>
      </c>
      <c r="H1143">
        <v>38112</v>
      </c>
      <c r="I1143">
        <v>29658</v>
      </c>
      <c r="J1143">
        <v>62.8</v>
      </c>
      <c r="K1143" t="s">
        <v>1513</v>
      </c>
      <c r="L1143">
        <v>2.85</v>
      </c>
      <c r="M1143" t="s">
        <v>1517</v>
      </c>
      <c r="N1143" s="13">
        <v>1803</v>
      </c>
      <c r="O1143">
        <v>5</v>
      </c>
      <c r="P1143" s="11">
        <f>Agridata[[#This Row],[Storage_Loss_%]]/100</f>
        <v>0.2218</v>
      </c>
      <c r="Q1143" s="7">
        <v>22.18</v>
      </c>
      <c r="R1143" s="13">
        <v>85337</v>
      </c>
      <c r="S1143">
        <v>248</v>
      </c>
      <c r="T1143" t="s">
        <v>1519</v>
      </c>
      <c r="U1143" t="s">
        <v>1523</v>
      </c>
      <c r="V1143" s="13">
        <v>7194493</v>
      </c>
      <c r="W1143" s="7">
        <f>(Agridata[[#This Row],[Profit_After_Storage_Loss]]/Agridata[[#This Row],[Total_Revenue]])*100</f>
        <v>76.907763678547454</v>
      </c>
      <c r="X1143">
        <f>(1-Agridata[[#This Row],[Transport_Cost_NGN]]/(Agridata[[#This Row],[Input_Cost_NGN]]+Agridata[[#This Row],[Final_Profit_NGN]]))*100</f>
        <v>99.975232938131796</v>
      </c>
      <c r="Y1143" s="13">
        <f>Agridata[[#This Row],[Final_Profit_NGN]]*Agridata[[#This Row],[Storage_Loss_%]]</f>
        <v>159573854.74000001</v>
      </c>
      <c r="Z1143" s="13">
        <f>Agridata[[#This Row],[Final_Profit_NGN]] * (1-Agridata[[#This Row],[Storage_Loss_%]]/100)</f>
        <v>5598754.4526000004</v>
      </c>
      <c r="AA1143" s="13">
        <f>Agridata[[#This Row],[Final_Profit_NGN]]+Agridata[[#This Row],[Input_Cost_NGN]]</f>
        <v>7279830</v>
      </c>
    </row>
    <row r="1144" spans="1:27" x14ac:dyDescent="0.35">
      <c r="A1144" t="s">
        <v>385</v>
      </c>
      <c r="B1144" t="s">
        <v>1470</v>
      </c>
      <c r="C1144" t="s">
        <v>1490</v>
      </c>
      <c r="D1144">
        <v>2022</v>
      </c>
      <c r="E1144" t="s">
        <v>1501</v>
      </c>
      <c r="F1144" t="s">
        <v>1510</v>
      </c>
      <c r="G1144">
        <v>9.69</v>
      </c>
      <c r="H1144">
        <v>224157</v>
      </c>
      <c r="I1144">
        <v>155990</v>
      </c>
      <c r="J1144">
        <v>20.6</v>
      </c>
      <c r="K1144" t="s">
        <v>1511</v>
      </c>
      <c r="L1144">
        <v>1.8</v>
      </c>
      <c r="M1144" t="s">
        <v>1516</v>
      </c>
      <c r="N1144" s="13">
        <v>3072</v>
      </c>
      <c r="O1144">
        <v>5</v>
      </c>
      <c r="P1144" s="11">
        <f>Agridata[[#This Row],[Storage_Loss_%]]/100</f>
        <v>0.30409999999999998</v>
      </c>
      <c r="Q1144" s="7">
        <v>30.41</v>
      </c>
      <c r="R1144" s="13">
        <v>278207</v>
      </c>
      <c r="S1144">
        <v>313</v>
      </c>
      <c r="T1144" t="s">
        <v>1520</v>
      </c>
      <c r="U1144" t="s">
        <v>1522</v>
      </c>
      <c r="V1144" s="13">
        <v>48055343</v>
      </c>
      <c r="W1144" s="7">
        <f>(Agridata[[#This Row],[Profit_After_Storage_Loss]]/Agridata[[#This Row],[Total_Revenue]])*100</f>
        <v>69.189441275677027</v>
      </c>
      <c r="X1144">
        <f>(1-Agridata[[#This Row],[Transport_Cost_NGN]]/(Agridata[[#This Row],[Input_Cost_NGN]]+Agridata[[#This Row],[Final_Profit_NGN]]))*100</f>
        <v>99.993644166422698</v>
      </c>
      <c r="Y1144" s="13">
        <f>Agridata[[#This Row],[Final_Profit_NGN]]*Agridata[[#This Row],[Storage_Loss_%]]</f>
        <v>1461362980.6300001</v>
      </c>
      <c r="Z1144" s="13">
        <f>Agridata[[#This Row],[Final_Profit_NGN]] * (1-Agridata[[#This Row],[Storage_Loss_%]]/100)</f>
        <v>33441713.193699997</v>
      </c>
      <c r="AA1144" s="13">
        <f>Agridata[[#This Row],[Final_Profit_NGN]]+Agridata[[#This Row],[Input_Cost_NGN]]</f>
        <v>48333550</v>
      </c>
    </row>
    <row r="1145" spans="1:27" x14ac:dyDescent="0.35">
      <c r="A1145" t="s">
        <v>816</v>
      </c>
      <c r="B1145" t="s">
        <v>1470</v>
      </c>
      <c r="C1145" t="s">
        <v>1485</v>
      </c>
      <c r="D1145">
        <v>2022</v>
      </c>
      <c r="E1145" t="s">
        <v>1502</v>
      </c>
      <c r="F1145" t="s">
        <v>1510</v>
      </c>
      <c r="G1145">
        <v>2.37</v>
      </c>
      <c r="H1145">
        <v>39464</v>
      </c>
      <c r="I1145">
        <v>29791</v>
      </c>
      <c r="J1145">
        <v>18.5</v>
      </c>
      <c r="K1145" t="s">
        <v>1512</v>
      </c>
      <c r="L1145">
        <v>1.43</v>
      </c>
      <c r="M1145" t="s">
        <v>1518</v>
      </c>
      <c r="N1145" s="13">
        <v>5647</v>
      </c>
      <c r="O1145">
        <v>4</v>
      </c>
      <c r="P1145" s="11">
        <f>Agridata[[#This Row],[Storage_Loss_%]]/100</f>
        <v>0.24510000000000001</v>
      </c>
      <c r="Q1145" s="7">
        <v>24.51</v>
      </c>
      <c r="R1145" s="13">
        <v>45453</v>
      </c>
      <c r="S1145">
        <v>326</v>
      </c>
      <c r="T1145" t="s">
        <v>1520</v>
      </c>
      <c r="U1145" t="s">
        <v>1523</v>
      </c>
      <c r="V1145" s="13">
        <v>9563648</v>
      </c>
      <c r="W1145" s="7">
        <f>(Agridata[[#This Row],[Profit_After_Storage_Loss]]/Agridata[[#This Row],[Total_Revenue]])*100</f>
        <v>75.132916962783511</v>
      </c>
      <c r="X1145">
        <f>(1-Agridata[[#This Row],[Transport_Cost_NGN]]/(Agridata[[#This Row],[Input_Cost_NGN]]+Agridata[[#This Row],[Final_Profit_NGN]]))*100</f>
        <v>99.941232795867165</v>
      </c>
      <c r="Y1145" s="13">
        <f>Agridata[[#This Row],[Final_Profit_NGN]]*Agridata[[#This Row],[Storage_Loss_%]]</f>
        <v>234405012.48000002</v>
      </c>
      <c r="Z1145" s="13">
        <f>Agridata[[#This Row],[Final_Profit_NGN]] * (1-Agridata[[#This Row],[Storage_Loss_%]]/100)</f>
        <v>7219597.8752000006</v>
      </c>
      <c r="AA1145" s="13">
        <f>Agridata[[#This Row],[Final_Profit_NGN]]+Agridata[[#This Row],[Input_Cost_NGN]]</f>
        <v>9609101</v>
      </c>
    </row>
    <row r="1146" spans="1:27" x14ac:dyDescent="0.35">
      <c r="A1146" t="s">
        <v>180</v>
      </c>
      <c r="B1146" t="s">
        <v>1469</v>
      </c>
      <c r="C1146" t="s">
        <v>1498</v>
      </c>
      <c r="D1146">
        <v>2023</v>
      </c>
      <c r="E1146" t="s">
        <v>1501</v>
      </c>
      <c r="F1146" t="s">
        <v>1507</v>
      </c>
      <c r="G1146">
        <v>0.48</v>
      </c>
      <c r="H1146">
        <v>844</v>
      </c>
      <c r="I1146">
        <v>719</v>
      </c>
      <c r="J1146">
        <v>34.6</v>
      </c>
      <c r="K1146" t="s">
        <v>1511</v>
      </c>
      <c r="L1146">
        <v>2.27</v>
      </c>
      <c r="M1146" t="s">
        <v>1516</v>
      </c>
      <c r="N1146" s="13">
        <v>4176</v>
      </c>
      <c r="O1146">
        <v>7</v>
      </c>
      <c r="P1146" s="11">
        <f>Agridata[[#This Row],[Storage_Loss_%]]/100</f>
        <v>0.14710000000000001</v>
      </c>
      <c r="Q1146" s="7">
        <v>14.71</v>
      </c>
      <c r="R1146" s="13">
        <v>9813</v>
      </c>
      <c r="S1146">
        <v>229</v>
      </c>
      <c r="T1146" t="s">
        <v>1520</v>
      </c>
      <c r="U1146" t="s">
        <v>1522</v>
      </c>
      <c r="V1146" s="13">
        <v>149016</v>
      </c>
      <c r="W1146" s="7">
        <f>(Agridata[[#This Row],[Profit_After_Storage_Loss]]/Agridata[[#This Row],[Total_Revenue]])*100</f>
        <v>80.020491471960412</v>
      </c>
      <c r="X1146">
        <f>(1-Agridata[[#This Row],[Transport_Cost_NGN]]/(Agridata[[#This Row],[Input_Cost_NGN]]+Agridata[[#This Row],[Final_Profit_NGN]]))*100</f>
        <v>97.370757229473199</v>
      </c>
      <c r="Y1146" s="13">
        <f>Agridata[[#This Row],[Final_Profit_NGN]]*Agridata[[#This Row],[Storage_Loss_%]]</f>
        <v>2192025.3600000003</v>
      </c>
      <c r="Z1146" s="13">
        <f>Agridata[[#This Row],[Final_Profit_NGN]] * (1-Agridata[[#This Row],[Storage_Loss_%]]/100)</f>
        <v>127095.7464</v>
      </c>
      <c r="AA1146" s="13">
        <f>Agridata[[#This Row],[Final_Profit_NGN]]+Agridata[[#This Row],[Input_Cost_NGN]]</f>
        <v>158829</v>
      </c>
    </row>
    <row r="1147" spans="1:27" x14ac:dyDescent="0.35">
      <c r="A1147" t="s">
        <v>644</v>
      </c>
      <c r="B1147" t="s">
        <v>1471</v>
      </c>
      <c r="C1147" t="s">
        <v>1500</v>
      </c>
      <c r="D1147">
        <v>2021</v>
      </c>
      <c r="E1147" t="s">
        <v>1502</v>
      </c>
      <c r="F1147" t="s">
        <v>1509</v>
      </c>
      <c r="G1147">
        <v>0.85</v>
      </c>
      <c r="H1147">
        <v>7767</v>
      </c>
      <c r="I1147">
        <v>6627</v>
      </c>
      <c r="J1147">
        <v>17.7</v>
      </c>
      <c r="K1147" t="s">
        <v>1512</v>
      </c>
      <c r="L1147">
        <v>1.41</v>
      </c>
      <c r="M1147" t="s">
        <v>1518</v>
      </c>
      <c r="N1147" s="13">
        <v>3946</v>
      </c>
      <c r="O1147">
        <v>1</v>
      </c>
      <c r="P1147" s="11">
        <f>Agridata[[#This Row],[Storage_Loss_%]]/100</f>
        <v>0.1467</v>
      </c>
      <c r="Q1147" s="7">
        <v>14.67</v>
      </c>
      <c r="R1147" s="13">
        <v>13906</v>
      </c>
      <c r="S1147">
        <v>327</v>
      </c>
      <c r="T1147" t="s">
        <v>1520</v>
      </c>
      <c r="U1147" t="s">
        <v>1522</v>
      </c>
      <c r="V1147" s="13">
        <v>2127507</v>
      </c>
      <c r="W1147" s="7">
        <f>(Agridata[[#This Row],[Profit_After_Storage_Loss]]/Agridata[[#This Row],[Total_Revenue]])*100</f>
        <v>84.775880369643772</v>
      </c>
      <c r="X1147">
        <f>(1-Agridata[[#This Row],[Transport_Cost_NGN]]/(Agridata[[#This Row],[Input_Cost_NGN]]+Agridata[[#This Row],[Final_Profit_NGN]]))*100</f>
        <v>99.81572914706318</v>
      </c>
      <c r="Y1147" s="13">
        <f>Agridata[[#This Row],[Final_Profit_NGN]]*Agridata[[#This Row],[Storage_Loss_%]]</f>
        <v>31210527.690000001</v>
      </c>
      <c r="Z1147" s="13">
        <f>Agridata[[#This Row],[Final_Profit_NGN]] * (1-Agridata[[#This Row],[Storage_Loss_%]]/100)</f>
        <v>1815401.7230999998</v>
      </c>
      <c r="AA1147" s="13">
        <f>Agridata[[#This Row],[Final_Profit_NGN]]+Agridata[[#This Row],[Input_Cost_NGN]]</f>
        <v>2141413</v>
      </c>
    </row>
    <row r="1148" spans="1:27" x14ac:dyDescent="0.35">
      <c r="A1148" t="s">
        <v>817</v>
      </c>
      <c r="B1148" t="s">
        <v>1471</v>
      </c>
      <c r="C1148" t="s">
        <v>1477</v>
      </c>
      <c r="D1148">
        <v>2025</v>
      </c>
      <c r="E1148" t="s">
        <v>1502</v>
      </c>
      <c r="F1148" t="s">
        <v>1507</v>
      </c>
      <c r="G1148">
        <v>0.33</v>
      </c>
      <c r="H1148">
        <v>526</v>
      </c>
      <c r="I1148">
        <v>460</v>
      </c>
      <c r="J1148">
        <v>73.3</v>
      </c>
      <c r="K1148" t="s">
        <v>1512</v>
      </c>
      <c r="L1148">
        <v>2.98</v>
      </c>
      <c r="M1148" t="s">
        <v>1516</v>
      </c>
      <c r="N1148" s="13">
        <v>17812</v>
      </c>
      <c r="O1148">
        <v>7</v>
      </c>
      <c r="P1148" s="11">
        <f>Agridata[[#This Row],[Storage_Loss_%]]/100</f>
        <v>0.12529999999999999</v>
      </c>
      <c r="Q1148" s="7">
        <v>12.53</v>
      </c>
      <c r="R1148" s="13">
        <v>4338</v>
      </c>
      <c r="S1148">
        <v>214</v>
      </c>
      <c r="T1148" t="s">
        <v>1520</v>
      </c>
      <c r="U1148" t="s">
        <v>1522</v>
      </c>
      <c r="V1148" s="13">
        <v>75306</v>
      </c>
      <c r="W1148" s="7">
        <f>(Agridata[[#This Row],[Profit_After_Storage_Loss]]/Agridata[[#This Row],[Total_Revenue]])*100</f>
        <v>82.705738285369904</v>
      </c>
      <c r="X1148">
        <f>(1-Agridata[[#This Row],[Transport_Cost_NGN]]/(Agridata[[#This Row],[Input_Cost_NGN]]+Agridata[[#This Row],[Final_Profit_NGN]]))*100</f>
        <v>77.635477876550652</v>
      </c>
      <c r="Y1148" s="13">
        <f>Agridata[[#This Row],[Final_Profit_NGN]]*Agridata[[#This Row],[Storage_Loss_%]]</f>
        <v>943584.17999999993</v>
      </c>
      <c r="Z1148" s="13">
        <f>Agridata[[#This Row],[Final_Profit_NGN]] * (1-Agridata[[#This Row],[Storage_Loss_%]]/100)</f>
        <v>65870.158200000005</v>
      </c>
      <c r="AA1148" s="13">
        <f>Agridata[[#This Row],[Final_Profit_NGN]]+Agridata[[#This Row],[Input_Cost_NGN]]</f>
        <v>79644</v>
      </c>
    </row>
    <row r="1149" spans="1:27" x14ac:dyDescent="0.35">
      <c r="A1149" t="s">
        <v>482</v>
      </c>
      <c r="B1149" t="s">
        <v>1473</v>
      </c>
      <c r="C1149" t="s">
        <v>1493</v>
      </c>
      <c r="D1149">
        <v>2023</v>
      </c>
      <c r="E1149" t="s">
        <v>1502</v>
      </c>
      <c r="F1149" t="s">
        <v>1508</v>
      </c>
      <c r="G1149">
        <v>1.19</v>
      </c>
      <c r="H1149">
        <v>1208</v>
      </c>
      <c r="I1149">
        <v>1030</v>
      </c>
      <c r="J1149">
        <v>11.1</v>
      </c>
      <c r="K1149" t="s">
        <v>1511</v>
      </c>
      <c r="L1149">
        <v>1.55</v>
      </c>
      <c r="M1149" t="s">
        <v>1516</v>
      </c>
      <c r="N1149" s="13">
        <v>1725</v>
      </c>
      <c r="O1149">
        <v>7</v>
      </c>
      <c r="P1149" s="11">
        <f>Agridata[[#This Row],[Storage_Loss_%]]/100</f>
        <v>0.14710000000000001</v>
      </c>
      <c r="Q1149" s="7">
        <v>14.71</v>
      </c>
      <c r="R1149" s="13">
        <v>12146</v>
      </c>
      <c r="S1149">
        <v>224</v>
      </c>
      <c r="T1149" t="s">
        <v>1520</v>
      </c>
      <c r="U1149" t="s">
        <v>1523</v>
      </c>
      <c r="V1149" s="13">
        <v>214542</v>
      </c>
      <c r="W1149" s="7">
        <f>(Agridata[[#This Row],[Profit_After_Storage_Loss]]/Agridata[[#This Row],[Total_Revenue]])*100</f>
        <v>80.720140369141717</v>
      </c>
      <c r="X1149">
        <f>(1-Agridata[[#This Row],[Transport_Cost_NGN]]/(Agridata[[#This Row],[Input_Cost_NGN]]+Agridata[[#This Row],[Final_Profit_NGN]]))*100</f>
        <v>99.23904220779221</v>
      </c>
      <c r="Y1149" s="13">
        <f>Agridata[[#This Row],[Final_Profit_NGN]]*Agridata[[#This Row],[Storage_Loss_%]]</f>
        <v>3155912.8200000003</v>
      </c>
      <c r="Z1149" s="13">
        <f>Agridata[[#This Row],[Final_Profit_NGN]] * (1-Agridata[[#This Row],[Storage_Loss_%]]/100)</f>
        <v>182982.87179999999</v>
      </c>
      <c r="AA1149" s="13">
        <f>Agridata[[#This Row],[Final_Profit_NGN]]+Agridata[[#This Row],[Input_Cost_NGN]]</f>
        <v>226688</v>
      </c>
    </row>
    <row r="1150" spans="1:27" x14ac:dyDescent="0.35">
      <c r="A1150" t="s">
        <v>818</v>
      </c>
      <c r="B1150" t="s">
        <v>1473</v>
      </c>
      <c r="C1150" t="s">
        <v>1493</v>
      </c>
      <c r="D1150">
        <v>2021</v>
      </c>
      <c r="E1150" t="s">
        <v>1502</v>
      </c>
      <c r="F1150" t="s">
        <v>1503</v>
      </c>
      <c r="G1150">
        <v>4.21</v>
      </c>
      <c r="H1150">
        <v>40108</v>
      </c>
      <c r="I1150">
        <v>29936</v>
      </c>
      <c r="J1150">
        <v>10.4</v>
      </c>
      <c r="K1150" t="s">
        <v>1512</v>
      </c>
      <c r="L1150">
        <v>1.59</v>
      </c>
      <c r="M1150" t="s">
        <v>1517</v>
      </c>
      <c r="N1150" s="13">
        <v>2847</v>
      </c>
      <c r="O1150">
        <v>14</v>
      </c>
      <c r="P1150" s="11">
        <f>Agridata[[#This Row],[Storage_Loss_%]]/100</f>
        <v>0.25359999999999999</v>
      </c>
      <c r="Q1150" s="7">
        <v>25.36</v>
      </c>
      <c r="R1150" s="13">
        <v>68050</v>
      </c>
      <c r="S1150">
        <v>260</v>
      </c>
      <c r="T1150" t="s">
        <v>1520</v>
      </c>
      <c r="U1150" t="s">
        <v>1523</v>
      </c>
      <c r="V1150" s="13">
        <v>7634630</v>
      </c>
      <c r="W1150" s="7">
        <f>(Agridata[[#This Row],[Profit_After_Storage_Loss]]/Agridata[[#This Row],[Total_Revenue]])*100</f>
        <v>73.980586393307263</v>
      </c>
      <c r="X1150">
        <f>(1-Agridata[[#This Row],[Transport_Cost_NGN]]/(Agridata[[#This Row],[Input_Cost_NGN]]+Agridata[[#This Row],[Final_Profit_NGN]]))*100</f>
        <v>99.963038838430265</v>
      </c>
      <c r="Y1150" s="13">
        <f>Agridata[[#This Row],[Final_Profit_NGN]]*Agridata[[#This Row],[Storage_Loss_%]]</f>
        <v>193614216.79999998</v>
      </c>
      <c r="Z1150" s="13">
        <f>Agridata[[#This Row],[Final_Profit_NGN]] * (1-Agridata[[#This Row],[Storage_Loss_%]]/100)</f>
        <v>5698487.8319999995</v>
      </c>
      <c r="AA1150" s="13">
        <f>Agridata[[#This Row],[Final_Profit_NGN]]+Agridata[[#This Row],[Input_Cost_NGN]]</f>
        <v>7702680</v>
      </c>
    </row>
    <row r="1151" spans="1:27" x14ac:dyDescent="0.35">
      <c r="A1151" t="s">
        <v>136</v>
      </c>
      <c r="B1151" t="s">
        <v>1471</v>
      </c>
      <c r="C1151" t="s">
        <v>1500</v>
      </c>
      <c r="D1151">
        <v>2025</v>
      </c>
      <c r="E1151" t="s">
        <v>1501</v>
      </c>
      <c r="F1151" t="s">
        <v>1505</v>
      </c>
      <c r="G1151">
        <v>0.89</v>
      </c>
      <c r="H1151">
        <v>9506</v>
      </c>
      <c r="I1151">
        <v>3802</v>
      </c>
      <c r="J1151">
        <v>9.6</v>
      </c>
      <c r="K1151" t="s">
        <v>1513</v>
      </c>
      <c r="L1151">
        <v>0.47</v>
      </c>
      <c r="M1151" t="s">
        <v>1518</v>
      </c>
      <c r="N1151" s="13">
        <v>319</v>
      </c>
      <c r="O1151">
        <v>60</v>
      </c>
      <c r="P1151" s="11">
        <f>Agridata[[#This Row],[Storage_Loss_%]]/100</f>
        <v>0.6</v>
      </c>
      <c r="Q1151" s="7">
        <v>60</v>
      </c>
      <c r="R1151" s="13">
        <v>6422</v>
      </c>
      <c r="S1151">
        <v>91</v>
      </c>
      <c r="T1151" t="s">
        <v>1520</v>
      </c>
      <c r="U1151" t="s">
        <v>1522</v>
      </c>
      <c r="V1151" s="13">
        <v>335782</v>
      </c>
      <c r="W1151" s="7">
        <f>(Agridata[[#This Row],[Profit_After_Storage_Loss]]/Agridata[[#This Row],[Total_Revenue]])*100</f>
        <v>39.249336652990621</v>
      </c>
      <c r="X1151">
        <f>(1-Agridata[[#This Row],[Transport_Cost_NGN]]/(Agridata[[#This Row],[Input_Cost_NGN]]+Agridata[[#This Row],[Final_Profit_NGN]]))*100</f>
        <v>99.906780750663344</v>
      </c>
      <c r="Y1151" s="13">
        <f>Agridata[[#This Row],[Final_Profit_NGN]]*Agridata[[#This Row],[Storage_Loss_%]]</f>
        <v>20146920</v>
      </c>
      <c r="Z1151" s="13">
        <f>Agridata[[#This Row],[Final_Profit_NGN]] * (1-Agridata[[#This Row],[Storage_Loss_%]]/100)</f>
        <v>134312.80000000002</v>
      </c>
      <c r="AA1151" s="13">
        <f>Agridata[[#This Row],[Final_Profit_NGN]]+Agridata[[#This Row],[Input_Cost_NGN]]</f>
        <v>342204</v>
      </c>
    </row>
    <row r="1152" spans="1:27" x14ac:dyDescent="0.35">
      <c r="A1152" t="s">
        <v>819</v>
      </c>
      <c r="B1152" t="s">
        <v>1470</v>
      </c>
      <c r="C1152" t="s">
        <v>1485</v>
      </c>
      <c r="D1152">
        <v>2024</v>
      </c>
      <c r="E1152" t="s">
        <v>1501</v>
      </c>
      <c r="F1152" t="s">
        <v>1508</v>
      </c>
      <c r="G1152">
        <v>0.38</v>
      </c>
      <c r="H1152">
        <v>826</v>
      </c>
      <c r="I1152">
        <v>669</v>
      </c>
      <c r="J1152">
        <v>14.1</v>
      </c>
      <c r="K1152" t="s">
        <v>1511</v>
      </c>
      <c r="L1152">
        <v>1.94</v>
      </c>
      <c r="M1152" t="s">
        <v>1517</v>
      </c>
      <c r="N1152" s="13">
        <v>2402</v>
      </c>
      <c r="O1152">
        <v>14</v>
      </c>
      <c r="P1152" s="11">
        <f>Agridata[[#This Row],[Storage_Loss_%]]/100</f>
        <v>0.18890000000000001</v>
      </c>
      <c r="Q1152" s="7">
        <v>18.89</v>
      </c>
      <c r="R1152" s="13">
        <v>5799</v>
      </c>
      <c r="S1152">
        <v>272</v>
      </c>
      <c r="T1152" t="s">
        <v>1520</v>
      </c>
      <c r="U1152" t="s">
        <v>1522</v>
      </c>
      <c r="V1152" s="13">
        <v>171948</v>
      </c>
      <c r="W1152" s="7">
        <f>(Agridata[[#This Row],[Profit_After_Storage_Loss]]/Agridata[[#This Row],[Total_Revenue]])*100</f>
        <v>78.463784367668637</v>
      </c>
      <c r="X1152">
        <f>(1-Agridata[[#This Row],[Transport_Cost_NGN]]/(Agridata[[#This Row],[Input_Cost_NGN]]+Agridata[[#This Row],[Final_Profit_NGN]]))*100</f>
        <v>98.648641045981094</v>
      </c>
      <c r="Y1152" s="13">
        <f>Agridata[[#This Row],[Final_Profit_NGN]]*Agridata[[#This Row],[Storage_Loss_%]]</f>
        <v>3248097.72</v>
      </c>
      <c r="Z1152" s="13">
        <f>Agridata[[#This Row],[Final_Profit_NGN]] * (1-Agridata[[#This Row],[Storage_Loss_%]]/100)</f>
        <v>139467.02279999998</v>
      </c>
      <c r="AA1152" s="13">
        <f>Agridata[[#This Row],[Final_Profit_NGN]]+Agridata[[#This Row],[Input_Cost_NGN]]</f>
        <v>177747</v>
      </c>
    </row>
    <row r="1153" spans="1:27" x14ac:dyDescent="0.35">
      <c r="A1153" t="s">
        <v>80</v>
      </c>
      <c r="B1153" t="s">
        <v>1471</v>
      </c>
      <c r="C1153" t="s">
        <v>1500</v>
      </c>
      <c r="D1153">
        <v>2025</v>
      </c>
      <c r="E1153" t="s">
        <v>1501</v>
      </c>
      <c r="F1153" t="s">
        <v>1504</v>
      </c>
      <c r="G1153">
        <v>1.75</v>
      </c>
      <c r="H1153">
        <v>16401</v>
      </c>
      <c r="I1153">
        <v>12799</v>
      </c>
      <c r="J1153">
        <v>14.2</v>
      </c>
      <c r="K1153" t="s">
        <v>1511</v>
      </c>
      <c r="L1153">
        <v>1.53</v>
      </c>
      <c r="M1153" t="s">
        <v>1517</v>
      </c>
      <c r="N1153" s="13">
        <v>1591</v>
      </c>
      <c r="O1153">
        <v>1</v>
      </c>
      <c r="P1153" s="11">
        <f>Agridata[[#This Row],[Storage_Loss_%]]/100</f>
        <v>0.21960000000000002</v>
      </c>
      <c r="Q1153" s="7">
        <v>21.96</v>
      </c>
      <c r="R1153" s="13">
        <v>34072</v>
      </c>
      <c r="S1153">
        <v>259</v>
      </c>
      <c r="T1153" t="s">
        <v>1520</v>
      </c>
      <c r="U1153" t="s">
        <v>1522</v>
      </c>
      <c r="V1153" s="13">
        <v>3246129</v>
      </c>
      <c r="W1153" s="7">
        <f>(Agridata[[#This Row],[Profit_After_Storage_Loss]]/Agridata[[#This Row],[Total_Revenue]])*100</f>
        <v>77.229385382176275</v>
      </c>
      <c r="X1153">
        <f>(1-Agridata[[#This Row],[Transport_Cost_NGN]]/(Agridata[[#This Row],[Input_Cost_NGN]]+Agridata[[#This Row],[Final_Profit_NGN]]))*100</f>
        <v>99.951496874734204</v>
      </c>
      <c r="Y1153" s="13">
        <f>Agridata[[#This Row],[Final_Profit_NGN]]*Agridata[[#This Row],[Storage_Loss_%]]</f>
        <v>71284992.840000004</v>
      </c>
      <c r="Z1153" s="13">
        <f>Agridata[[#This Row],[Final_Profit_NGN]] * (1-Agridata[[#This Row],[Storage_Loss_%]]/100)</f>
        <v>2533279.0715999999</v>
      </c>
      <c r="AA1153" s="13">
        <f>Agridata[[#This Row],[Final_Profit_NGN]]+Agridata[[#This Row],[Input_Cost_NGN]]</f>
        <v>3280201</v>
      </c>
    </row>
    <row r="1154" spans="1:27" x14ac:dyDescent="0.35">
      <c r="A1154" t="s">
        <v>591</v>
      </c>
      <c r="B1154" t="s">
        <v>1471</v>
      </c>
      <c r="C1154" t="s">
        <v>1483</v>
      </c>
      <c r="D1154">
        <v>2025</v>
      </c>
      <c r="E1154" t="s">
        <v>1501</v>
      </c>
      <c r="F1154" t="s">
        <v>1509</v>
      </c>
      <c r="G1154">
        <v>2.4</v>
      </c>
      <c r="H1154">
        <v>42217</v>
      </c>
      <c r="I1154">
        <v>34436</v>
      </c>
      <c r="J1154">
        <v>2.7</v>
      </c>
      <c r="K1154" t="s">
        <v>1511</v>
      </c>
      <c r="L1154">
        <v>0.75</v>
      </c>
      <c r="M1154" t="s">
        <v>1517</v>
      </c>
      <c r="N1154" s="13">
        <v>330</v>
      </c>
      <c r="O1154">
        <v>1</v>
      </c>
      <c r="P1154" s="11">
        <f>Agridata[[#This Row],[Storage_Loss_%]]/100</f>
        <v>0.18429999999999999</v>
      </c>
      <c r="Q1154" s="7">
        <v>18.43</v>
      </c>
      <c r="R1154" s="13">
        <v>41411</v>
      </c>
      <c r="S1154">
        <v>378</v>
      </c>
      <c r="T1154" t="s">
        <v>1520</v>
      </c>
      <c r="U1154" t="s">
        <v>1522</v>
      </c>
      <c r="V1154" s="13">
        <v>12844899</v>
      </c>
      <c r="W1154" s="7">
        <f>(Agridata[[#This Row],[Profit_After_Storage_Loss]]/Agridata[[#This Row],[Total_Revenue]])*100</f>
        <v>81.307869470003439</v>
      </c>
      <c r="X1154">
        <f>(1-Agridata[[#This Row],[Transport_Cost_NGN]]/(Agridata[[#This Row],[Input_Cost_NGN]]+Agridata[[#This Row],[Final_Profit_NGN]]))*100</f>
        <v>99.997439142780209</v>
      </c>
      <c r="Y1154" s="13">
        <f>Agridata[[#This Row],[Final_Profit_NGN]]*Agridata[[#This Row],[Storage_Loss_%]]</f>
        <v>236731488.56999999</v>
      </c>
      <c r="Z1154" s="13">
        <f>Agridata[[#This Row],[Final_Profit_NGN]] * (1-Agridata[[#This Row],[Storage_Loss_%]]/100)</f>
        <v>10477584.1143</v>
      </c>
      <c r="AA1154" s="13">
        <f>Agridata[[#This Row],[Final_Profit_NGN]]+Agridata[[#This Row],[Input_Cost_NGN]]</f>
        <v>12886310</v>
      </c>
    </row>
    <row r="1155" spans="1:27" x14ac:dyDescent="0.35">
      <c r="A1155" t="s">
        <v>820</v>
      </c>
      <c r="B1155" t="s">
        <v>1473</v>
      </c>
      <c r="C1155" t="s">
        <v>1484</v>
      </c>
      <c r="D1155">
        <v>2021</v>
      </c>
      <c r="E1155" t="s">
        <v>1501</v>
      </c>
      <c r="F1155" t="s">
        <v>1503</v>
      </c>
      <c r="G1155">
        <v>1.73</v>
      </c>
      <c r="H1155">
        <v>12350</v>
      </c>
      <c r="I1155">
        <v>9868</v>
      </c>
      <c r="J1155">
        <v>12.7</v>
      </c>
      <c r="K1155" t="s">
        <v>1511</v>
      </c>
      <c r="L1155">
        <v>0.75</v>
      </c>
      <c r="M1155" t="s">
        <v>1516</v>
      </c>
      <c r="N1155" s="13">
        <v>1683</v>
      </c>
      <c r="O1155">
        <v>14</v>
      </c>
      <c r="P1155" s="11">
        <f>Agridata[[#This Row],[Storage_Loss_%]]/100</f>
        <v>0.2009</v>
      </c>
      <c r="Q1155" s="7">
        <v>20.09</v>
      </c>
      <c r="R1155" s="13">
        <v>16934</v>
      </c>
      <c r="S1155">
        <v>317</v>
      </c>
      <c r="T1155" t="s">
        <v>1520</v>
      </c>
      <c r="U1155" t="s">
        <v>1523</v>
      </c>
      <c r="V1155" s="13">
        <v>3078258</v>
      </c>
      <c r="W1155" s="7">
        <f>(Agridata[[#This Row],[Profit_After_Storage_Loss]]/Agridata[[#This Row],[Total_Revenue]])*100</f>
        <v>79.472807108573562</v>
      </c>
      <c r="X1155">
        <f>(1-Agridata[[#This Row],[Transport_Cost_NGN]]/(Agridata[[#This Row],[Input_Cost_NGN]]+Agridata[[#This Row],[Final_Profit_NGN]]))*100</f>
        <v>99.945625344082046</v>
      </c>
      <c r="Y1155" s="13">
        <f>Agridata[[#This Row],[Final_Profit_NGN]]*Agridata[[#This Row],[Storage_Loss_%]]</f>
        <v>61842203.219999999</v>
      </c>
      <c r="Z1155" s="13">
        <f>Agridata[[#This Row],[Final_Profit_NGN]] * (1-Agridata[[#This Row],[Storage_Loss_%]]/100)</f>
        <v>2459835.9678000002</v>
      </c>
      <c r="AA1155" s="13">
        <f>Agridata[[#This Row],[Final_Profit_NGN]]+Agridata[[#This Row],[Input_Cost_NGN]]</f>
        <v>3095192</v>
      </c>
    </row>
    <row r="1156" spans="1:27" x14ac:dyDescent="0.35">
      <c r="A1156" t="s">
        <v>680</v>
      </c>
      <c r="B1156" t="s">
        <v>1471</v>
      </c>
      <c r="C1156" t="s">
        <v>1500</v>
      </c>
      <c r="D1156">
        <v>2023</v>
      </c>
      <c r="E1156" t="s">
        <v>1501</v>
      </c>
      <c r="F1156" t="s">
        <v>1508</v>
      </c>
      <c r="G1156">
        <v>0.2</v>
      </c>
      <c r="H1156">
        <v>336</v>
      </c>
      <c r="I1156">
        <v>134</v>
      </c>
      <c r="J1156">
        <v>57.7</v>
      </c>
      <c r="K1156" t="s">
        <v>1511</v>
      </c>
      <c r="L1156">
        <v>2.1</v>
      </c>
      <c r="M1156" t="s">
        <v>1517</v>
      </c>
      <c r="N1156" s="13">
        <v>8327</v>
      </c>
      <c r="O1156">
        <v>60</v>
      </c>
      <c r="P1156" s="11">
        <f>Agridata[[#This Row],[Storage_Loss_%]]/100</f>
        <v>0.6</v>
      </c>
      <c r="Q1156" s="7">
        <v>60</v>
      </c>
      <c r="R1156" s="13">
        <v>2075</v>
      </c>
      <c r="S1156">
        <v>191</v>
      </c>
      <c r="T1156" t="s">
        <v>1520</v>
      </c>
      <c r="U1156" t="s">
        <v>1522</v>
      </c>
      <c r="V1156" s="13">
        <v>14937</v>
      </c>
      <c r="W1156" s="7">
        <f>(Agridata[[#This Row],[Profit_After_Storage_Loss]]/Agridata[[#This Row],[Total_Revenue]])*100</f>
        <v>35.121090994592052</v>
      </c>
      <c r="X1156">
        <f>(1-Agridata[[#This Row],[Transport_Cost_NGN]]/(Agridata[[#This Row],[Input_Cost_NGN]]+Agridata[[#This Row],[Final_Profit_NGN]]))*100</f>
        <v>51.05219844815425</v>
      </c>
      <c r="Y1156" s="13">
        <f>Agridata[[#This Row],[Final_Profit_NGN]]*Agridata[[#This Row],[Storage_Loss_%]]</f>
        <v>896220</v>
      </c>
      <c r="Z1156" s="13">
        <f>Agridata[[#This Row],[Final_Profit_NGN]] * (1-Agridata[[#This Row],[Storage_Loss_%]]/100)</f>
        <v>5974.8</v>
      </c>
      <c r="AA1156" s="13">
        <f>Agridata[[#This Row],[Final_Profit_NGN]]+Agridata[[#This Row],[Input_Cost_NGN]]</f>
        <v>17012</v>
      </c>
    </row>
    <row r="1157" spans="1:27" x14ac:dyDescent="0.35">
      <c r="A1157" t="s">
        <v>821</v>
      </c>
      <c r="B1157" t="s">
        <v>1470</v>
      </c>
      <c r="C1157" t="s">
        <v>1490</v>
      </c>
      <c r="D1157">
        <v>2021</v>
      </c>
      <c r="E1157" t="s">
        <v>1502</v>
      </c>
      <c r="F1157" t="s">
        <v>1509</v>
      </c>
      <c r="G1157">
        <v>2.09</v>
      </c>
      <c r="H1157">
        <v>29371</v>
      </c>
      <c r="I1157">
        <v>22451</v>
      </c>
      <c r="J1157">
        <v>47.5</v>
      </c>
      <c r="K1157" t="s">
        <v>1512</v>
      </c>
      <c r="L1157">
        <v>2.27</v>
      </c>
      <c r="M1157" t="s">
        <v>1516</v>
      </c>
      <c r="N1157" s="13">
        <v>14446</v>
      </c>
      <c r="O1157">
        <v>7</v>
      </c>
      <c r="P1157" s="11">
        <f>Agridata[[#This Row],[Storage_Loss_%]]/100</f>
        <v>0.23559999999999998</v>
      </c>
      <c r="Q1157" s="7">
        <v>23.56</v>
      </c>
      <c r="R1157" s="13">
        <v>44196</v>
      </c>
      <c r="S1157">
        <v>314</v>
      </c>
      <c r="T1157" t="s">
        <v>1520</v>
      </c>
      <c r="U1157" t="s">
        <v>1522</v>
      </c>
      <c r="V1157" s="13">
        <v>6920476</v>
      </c>
      <c r="W1157" s="7">
        <f>(Agridata[[#This Row],[Profit_After_Storage_Loss]]/Agridata[[#This Row],[Total_Revenue]])*100</f>
        <v>75.954931609126746</v>
      </c>
      <c r="X1157">
        <f>(1-Agridata[[#This Row],[Transport_Cost_NGN]]/(Agridata[[#This Row],[Input_Cost_NGN]]+Agridata[[#This Row],[Final_Profit_NGN]]))*100</f>
        <v>99.792581761208567</v>
      </c>
      <c r="Y1157" s="13">
        <f>Agridata[[#This Row],[Final_Profit_NGN]]*Agridata[[#This Row],[Storage_Loss_%]]</f>
        <v>163046414.56</v>
      </c>
      <c r="Z1157" s="13">
        <f>Agridata[[#This Row],[Final_Profit_NGN]] * (1-Agridata[[#This Row],[Storage_Loss_%]]/100)</f>
        <v>5290011.8543999996</v>
      </c>
      <c r="AA1157" s="13">
        <f>Agridata[[#This Row],[Final_Profit_NGN]]+Agridata[[#This Row],[Input_Cost_NGN]]</f>
        <v>6964672</v>
      </c>
    </row>
    <row r="1158" spans="1:27" x14ac:dyDescent="0.35">
      <c r="A1158" t="s">
        <v>822</v>
      </c>
      <c r="B1158" t="s">
        <v>1472</v>
      </c>
      <c r="C1158" t="s">
        <v>1487</v>
      </c>
      <c r="D1158">
        <v>2024</v>
      </c>
      <c r="E1158" t="s">
        <v>1501</v>
      </c>
      <c r="F1158" t="s">
        <v>1509</v>
      </c>
      <c r="G1158">
        <v>2.5</v>
      </c>
      <c r="H1158">
        <v>22391</v>
      </c>
      <c r="I1158">
        <v>17955</v>
      </c>
      <c r="J1158">
        <v>18.8</v>
      </c>
      <c r="K1158" t="s">
        <v>1512</v>
      </c>
      <c r="L1158">
        <v>1.32</v>
      </c>
      <c r="M1158" t="s">
        <v>1518</v>
      </c>
      <c r="N1158" s="13">
        <v>4492</v>
      </c>
      <c r="O1158">
        <v>4</v>
      </c>
      <c r="P1158" s="11">
        <f>Agridata[[#This Row],[Storage_Loss_%]]/100</f>
        <v>0.1981</v>
      </c>
      <c r="Q1158" s="7">
        <v>19.809999999999999</v>
      </c>
      <c r="R1158" s="13">
        <v>82856</v>
      </c>
      <c r="S1158">
        <v>363</v>
      </c>
      <c r="T1158" t="s">
        <v>1520</v>
      </c>
      <c r="U1158" t="s">
        <v>1523</v>
      </c>
      <c r="V1158" s="13">
        <v>6365141</v>
      </c>
      <c r="W1158" s="7">
        <f>(Agridata[[#This Row],[Profit_After_Storage_Loss]]/Agridata[[#This Row],[Total_Revenue]])*100</f>
        <v>79.159567969712157</v>
      </c>
      <c r="X1158">
        <f>(1-Agridata[[#This Row],[Transport_Cost_NGN]]/(Agridata[[#This Row],[Input_Cost_NGN]]+Agridata[[#This Row],[Final_Profit_NGN]]))*100</f>
        <v>99.930334955180655</v>
      </c>
      <c r="Y1158" s="13">
        <f>Agridata[[#This Row],[Final_Profit_NGN]]*Agridata[[#This Row],[Storage_Loss_%]]</f>
        <v>126093443.20999999</v>
      </c>
      <c r="Z1158" s="13">
        <f>Agridata[[#This Row],[Final_Profit_NGN]] * (1-Agridata[[#This Row],[Storage_Loss_%]]/100)</f>
        <v>5104206.5679000001</v>
      </c>
      <c r="AA1158" s="13">
        <f>Agridata[[#This Row],[Final_Profit_NGN]]+Agridata[[#This Row],[Input_Cost_NGN]]</f>
        <v>6447997</v>
      </c>
    </row>
    <row r="1159" spans="1:27" x14ac:dyDescent="0.35">
      <c r="A1159" t="s">
        <v>463</v>
      </c>
      <c r="B1159" t="s">
        <v>1469</v>
      </c>
      <c r="C1159" t="s">
        <v>1484</v>
      </c>
      <c r="D1159">
        <v>2024</v>
      </c>
      <c r="E1159" t="s">
        <v>1501</v>
      </c>
      <c r="F1159" t="s">
        <v>1503</v>
      </c>
      <c r="G1159">
        <v>1.1499999999999999</v>
      </c>
      <c r="H1159">
        <v>8465</v>
      </c>
      <c r="I1159">
        <v>6391</v>
      </c>
      <c r="J1159">
        <v>47</v>
      </c>
      <c r="K1159" t="s">
        <v>1513</v>
      </c>
      <c r="L1159">
        <v>2</v>
      </c>
      <c r="M1159" t="s">
        <v>1516</v>
      </c>
      <c r="N1159" s="13">
        <v>1386</v>
      </c>
      <c r="O1159">
        <v>14</v>
      </c>
      <c r="P1159" s="11">
        <f>Agridata[[#This Row],[Storage_Loss_%]]/100</f>
        <v>0.24489999999999998</v>
      </c>
      <c r="Q1159" s="7">
        <v>24.49</v>
      </c>
      <c r="R1159" s="13">
        <v>12600</v>
      </c>
      <c r="S1159">
        <v>229</v>
      </c>
      <c r="T1159" t="s">
        <v>1520</v>
      </c>
      <c r="U1159" t="s">
        <v>1522</v>
      </c>
      <c r="V1159" s="13">
        <v>1434918</v>
      </c>
      <c r="W1159" s="7">
        <f>(Agridata[[#This Row],[Profit_After_Storage_Loss]]/Agridata[[#This Row],[Total_Revenue]])*100</f>
        <v>74.852719054270835</v>
      </c>
      <c r="X1159">
        <f>(1-Agridata[[#This Row],[Transport_Cost_NGN]]/(Agridata[[#This Row],[Input_Cost_NGN]]+Agridata[[#This Row],[Final_Profit_NGN]]))*100</f>
        <v>99.904249895338097</v>
      </c>
      <c r="Y1159" s="13">
        <f>Agridata[[#This Row],[Final_Profit_NGN]]*Agridata[[#This Row],[Storage_Loss_%]]</f>
        <v>35141141.82</v>
      </c>
      <c r="Z1159" s="13">
        <f>Agridata[[#This Row],[Final_Profit_NGN]] * (1-Agridata[[#This Row],[Storage_Loss_%]]/100)</f>
        <v>1083506.5818</v>
      </c>
      <c r="AA1159" s="13">
        <f>Agridata[[#This Row],[Final_Profit_NGN]]+Agridata[[#This Row],[Input_Cost_NGN]]</f>
        <v>1447518</v>
      </c>
    </row>
    <row r="1160" spans="1:27" x14ac:dyDescent="0.35">
      <c r="A1160" t="s">
        <v>823</v>
      </c>
      <c r="B1160" t="s">
        <v>1469</v>
      </c>
      <c r="C1160" t="s">
        <v>1480</v>
      </c>
      <c r="D1160">
        <v>2022</v>
      </c>
      <c r="E1160" t="s">
        <v>1501</v>
      </c>
      <c r="F1160" t="s">
        <v>1510</v>
      </c>
      <c r="G1160">
        <v>2.42</v>
      </c>
      <c r="H1160">
        <v>43258</v>
      </c>
      <c r="I1160">
        <v>32132</v>
      </c>
      <c r="J1160">
        <v>3.9</v>
      </c>
      <c r="K1160" t="s">
        <v>1513</v>
      </c>
      <c r="L1160">
        <v>0.42</v>
      </c>
      <c r="M1160" t="s">
        <v>1518</v>
      </c>
      <c r="N1160" s="13">
        <v>200</v>
      </c>
      <c r="O1160">
        <v>4</v>
      </c>
      <c r="P1160" s="11">
        <f>Agridata[[#This Row],[Storage_Loss_%]]/100</f>
        <v>0.25719999999999998</v>
      </c>
      <c r="Q1160" s="7">
        <v>25.72</v>
      </c>
      <c r="R1160" s="13">
        <v>48692</v>
      </c>
      <c r="S1160">
        <v>352</v>
      </c>
      <c r="T1160" t="s">
        <v>1520</v>
      </c>
      <c r="U1160" t="s">
        <v>1523</v>
      </c>
      <c r="V1160" s="13">
        <v>11148468</v>
      </c>
      <c r="W1160" s="7">
        <f>(Agridata[[#This Row],[Profit_After_Storage_Loss]]/Agridata[[#This Row],[Total_Revenue]])*100</f>
        <v>73.956985792826046</v>
      </c>
      <c r="X1160">
        <f>(1-Agridata[[#This Row],[Transport_Cost_NGN]]/(Agridata[[#This Row],[Input_Cost_NGN]]+Agridata[[#This Row],[Final_Profit_NGN]]))*100</f>
        <v>99.998213832793311</v>
      </c>
      <c r="Y1160" s="13">
        <f>Agridata[[#This Row],[Final_Profit_NGN]]*Agridata[[#This Row],[Storage_Loss_%]]</f>
        <v>286738596.95999998</v>
      </c>
      <c r="Z1160" s="13">
        <f>Agridata[[#This Row],[Final_Profit_NGN]] * (1-Agridata[[#This Row],[Storage_Loss_%]]/100)</f>
        <v>8281082.0304000005</v>
      </c>
      <c r="AA1160" s="13">
        <f>Agridata[[#This Row],[Final_Profit_NGN]]+Agridata[[#This Row],[Input_Cost_NGN]]</f>
        <v>11197160</v>
      </c>
    </row>
    <row r="1161" spans="1:27" x14ac:dyDescent="0.35">
      <c r="A1161" t="s">
        <v>707</v>
      </c>
      <c r="B1161" t="s">
        <v>1470</v>
      </c>
      <c r="C1161" t="s">
        <v>1499</v>
      </c>
      <c r="D1161">
        <v>2021</v>
      </c>
      <c r="E1161" t="s">
        <v>1501</v>
      </c>
      <c r="F1161" t="s">
        <v>1506</v>
      </c>
      <c r="G1161">
        <v>1.41</v>
      </c>
      <c r="H1161">
        <v>3553</v>
      </c>
      <c r="I1161">
        <v>2911</v>
      </c>
      <c r="J1161">
        <v>28.9</v>
      </c>
      <c r="K1161" t="s">
        <v>1513</v>
      </c>
      <c r="L1161">
        <v>1.66</v>
      </c>
      <c r="M1161" t="s">
        <v>1516</v>
      </c>
      <c r="N1161" s="13">
        <v>1119</v>
      </c>
      <c r="O1161">
        <v>14</v>
      </c>
      <c r="P1161" s="11">
        <f>Agridata[[#This Row],[Storage_Loss_%]]/100</f>
        <v>0.18049999999999999</v>
      </c>
      <c r="Q1161" s="7">
        <v>18.05</v>
      </c>
      <c r="R1161" s="13">
        <v>21650</v>
      </c>
      <c r="S1161">
        <v>343</v>
      </c>
      <c r="T1161" t="s">
        <v>1519</v>
      </c>
      <c r="U1161" t="s">
        <v>1522</v>
      </c>
      <c r="V1161" s="13">
        <v>965720</v>
      </c>
      <c r="W1161" s="7">
        <f>(Agridata[[#This Row],[Profit_After_Storage_Loss]]/Agridata[[#This Row],[Total_Revenue]])*100</f>
        <v>80.15308749506265</v>
      </c>
      <c r="X1161">
        <f>(1-Agridata[[#This Row],[Transport_Cost_NGN]]/(Agridata[[#This Row],[Input_Cost_NGN]]+Agridata[[#This Row],[Final_Profit_NGN]]))*100</f>
        <v>99.886668624730348</v>
      </c>
      <c r="Y1161" s="13">
        <f>Agridata[[#This Row],[Final_Profit_NGN]]*Agridata[[#This Row],[Storage_Loss_%]]</f>
        <v>17431246</v>
      </c>
      <c r="Z1161" s="13">
        <f>Agridata[[#This Row],[Final_Profit_NGN]] * (1-Agridata[[#This Row],[Storage_Loss_%]]/100)</f>
        <v>791407.54</v>
      </c>
      <c r="AA1161" s="13">
        <f>Agridata[[#This Row],[Final_Profit_NGN]]+Agridata[[#This Row],[Input_Cost_NGN]]</f>
        <v>987370</v>
      </c>
    </row>
    <row r="1162" spans="1:27" x14ac:dyDescent="0.35">
      <c r="A1162" t="s">
        <v>336</v>
      </c>
      <c r="B1162" t="s">
        <v>1469</v>
      </c>
      <c r="C1162" t="s">
        <v>1484</v>
      </c>
      <c r="D1162">
        <v>2021</v>
      </c>
      <c r="E1162" t="s">
        <v>1501</v>
      </c>
      <c r="F1162" t="s">
        <v>1505</v>
      </c>
      <c r="G1162">
        <v>1.04</v>
      </c>
      <c r="H1162">
        <v>13177</v>
      </c>
      <c r="I1162">
        <v>11375</v>
      </c>
      <c r="J1162">
        <v>9.1999999999999993</v>
      </c>
      <c r="K1162" t="s">
        <v>1512</v>
      </c>
      <c r="L1162">
        <v>1.47</v>
      </c>
      <c r="M1162" t="s">
        <v>1517</v>
      </c>
      <c r="N1162" s="13">
        <v>1974</v>
      </c>
      <c r="O1162">
        <v>3</v>
      </c>
      <c r="P1162" s="11">
        <f>Agridata[[#This Row],[Storage_Loss_%]]/100</f>
        <v>0.13669999999999999</v>
      </c>
      <c r="Q1162" s="7">
        <v>13.67</v>
      </c>
      <c r="R1162" s="13">
        <v>6060</v>
      </c>
      <c r="S1162">
        <v>71</v>
      </c>
      <c r="T1162" t="s">
        <v>1520</v>
      </c>
      <c r="U1162" t="s">
        <v>1522</v>
      </c>
      <c r="V1162" s="13">
        <v>791515</v>
      </c>
      <c r="W1162" s="7">
        <f>(Agridata[[#This Row],[Profit_After_Storage_Loss]]/Agridata[[#This Row],[Total_Revenue]])*100</f>
        <v>85.674061937748789</v>
      </c>
      <c r="X1162">
        <f>(1-Agridata[[#This Row],[Transport_Cost_NGN]]/(Agridata[[#This Row],[Input_Cost_NGN]]+Agridata[[#This Row],[Final_Profit_NGN]]))*100</f>
        <v>99.7524997649124</v>
      </c>
      <c r="Y1162" s="13">
        <f>Agridata[[#This Row],[Final_Profit_NGN]]*Agridata[[#This Row],[Storage_Loss_%]]</f>
        <v>10820010.050000001</v>
      </c>
      <c r="Z1162" s="13">
        <f>Agridata[[#This Row],[Final_Profit_NGN]] * (1-Agridata[[#This Row],[Storage_Loss_%]]/100)</f>
        <v>683314.89949999994</v>
      </c>
      <c r="AA1162" s="13">
        <f>Agridata[[#This Row],[Final_Profit_NGN]]+Agridata[[#This Row],[Input_Cost_NGN]]</f>
        <v>797575</v>
      </c>
    </row>
    <row r="1163" spans="1:27" x14ac:dyDescent="0.35">
      <c r="A1163" t="s">
        <v>525</v>
      </c>
      <c r="B1163" t="s">
        <v>1473</v>
      </c>
      <c r="C1163" t="s">
        <v>1496</v>
      </c>
      <c r="D1163">
        <v>2021</v>
      </c>
      <c r="E1163" t="s">
        <v>1501</v>
      </c>
      <c r="F1163" t="s">
        <v>1503</v>
      </c>
      <c r="G1163">
        <v>3.88</v>
      </c>
      <c r="H1163">
        <v>39596</v>
      </c>
      <c r="I1163">
        <v>30880</v>
      </c>
      <c r="J1163">
        <v>20</v>
      </c>
      <c r="K1163" t="s">
        <v>1514</v>
      </c>
      <c r="L1163">
        <v>0.95</v>
      </c>
      <c r="M1163" t="s">
        <v>1517</v>
      </c>
      <c r="N1163" s="13">
        <v>3964</v>
      </c>
      <c r="O1163">
        <v>14</v>
      </c>
      <c r="P1163" s="11">
        <f>Agridata[[#This Row],[Storage_Loss_%]]/100</f>
        <v>0.22010000000000002</v>
      </c>
      <c r="Q1163" s="7">
        <v>22.01</v>
      </c>
      <c r="R1163" s="13">
        <v>49686</v>
      </c>
      <c r="S1163">
        <v>314</v>
      </c>
      <c r="T1163" t="s">
        <v>1521</v>
      </c>
      <c r="U1163" t="s">
        <v>1522</v>
      </c>
      <c r="V1163" s="13">
        <v>9545707</v>
      </c>
      <c r="W1163" s="7">
        <f>(Agridata[[#This Row],[Profit_After_Storage_Loss]]/Agridata[[#This Row],[Total_Revenue]])*100</f>
        <v>77.586159204735011</v>
      </c>
      <c r="X1163">
        <f>(1-Agridata[[#This Row],[Transport_Cost_NGN]]/(Agridata[[#This Row],[Input_Cost_NGN]]+Agridata[[#This Row],[Final_Profit_NGN]]))*100</f>
        <v>99.958688508120503</v>
      </c>
      <c r="Y1163" s="13">
        <f>Agridata[[#This Row],[Final_Profit_NGN]]*Agridata[[#This Row],[Storage_Loss_%]]</f>
        <v>210101011.07000002</v>
      </c>
      <c r="Z1163" s="13">
        <f>Agridata[[#This Row],[Final_Profit_NGN]] * (1-Agridata[[#This Row],[Storage_Loss_%]]/100)</f>
        <v>7444696.8892999999</v>
      </c>
      <c r="AA1163" s="13">
        <f>Agridata[[#This Row],[Final_Profit_NGN]]+Agridata[[#This Row],[Input_Cost_NGN]]</f>
        <v>9595393</v>
      </c>
    </row>
    <row r="1164" spans="1:27" x14ac:dyDescent="0.35">
      <c r="A1164" t="s">
        <v>824</v>
      </c>
      <c r="B1164" t="s">
        <v>1471</v>
      </c>
      <c r="C1164" t="s">
        <v>1486</v>
      </c>
      <c r="D1164">
        <v>2023</v>
      </c>
      <c r="E1164" t="s">
        <v>1501</v>
      </c>
      <c r="F1164" t="s">
        <v>1510</v>
      </c>
      <c r="G1164">
        <v>3.92</v>
      </c>
      <c r="H1164">
        <v>55210</v>
      </c>
      <c r="I1164">
        <v>39949</v>
      </c>
      <c r="J1164">
        <v>35</v>
      </c>
      <c r="K1164" t="s">
        <v>1511</v>
      </c>
      <c r="L1164">
        <v>1.62</v>
      </c>
      <c r="M1164" t="s">
        <v>1516</v>
      </c>
      <c r="N1164" s="13">
        <v>5050</v>
      </c>
      <c r="O1164">
        <v>2</v>
      </c>
      <c r="P1164" s="11">
        <f>Agridata[[#This Row],[Storage_Loss_%]]/100</f>
        <v>0.27639999999999998</v>
      </c>
      <c r="Q1164" s="7">
        <v>27.64</v>
      </c>
      <c r="R1164" s="13">
        <v>92851</v>
      </c>
      <c r="S1164">
        <v>393</v>
      </c>
      <c r="T1164" t="s">
        <v>1520</v>
      </c>
      <c r="U1164" t="s">
        <v>1523</v>
      </c>
      <c r="V1164" s="13">
        <v>15445057</v>
      </c>
      <c r="W1164" s="7">
        <f>(Agridata[[#This Row],[Profit_After_Storage_Loss]]/Agridata[[#This Row],[Total_Revenue]])*100</f>
        <v>71.927593117426099</v>
      </c>
      <c r="X1164">
        <f>(1-Agridata[[#This Row],[Transport_Cost_NGN]]/(Agridata[[#This Row],[Input_Cost_NGN]]+Agridata[[#This Row],[Final_Profit_NGN]]))*100</f>
        <v>99.967498842186473</v>
      </c>
      <c r="Y1164" s="13">
        <f>Agridata[[#This Row],[Final_Profit_NGN]]*Agridata[[#This Row],[Storage_Loss_%]]</f>
        <v>426901375.48000002</v>
      </c>
      <c r="Z1164" s="13">
        <f>Agridata[[#This Row],[Final_Profit_NGN]] * (1-Agridata[[#This Row],[Storage_Loss_%]]/100)</f>
        <v>11176043.245200001</v>
      </c>
      <c r="AA1164" s="13">
        <f>Agridata[[#This Row],[Final_Profit_NGN]]+Agridata[[#This Row],[Input_Cost_NGN]]</f>
        <v>15537908</v>
      </c>
    </row>
    <row r="1165" spans="1:27" x14ac:dyDescent="0.35">
      <c r="A1165" t="s">
        <v>825</v>
      </c>
      <c r="B1165" t="s">
        <v>1470</v>
      </c>
      <c r="C1165" t="s">
        <v>1491</v>
      </c>
      <c r="D1165">
        <v>2021</v>
      </c>
      <c r="E1165" t="s">
        <v>1502</v>
      </c>
      <c r="F1165" t="s">
        <v>1506</v>
      </c>
      <c r="G1165">
        <v>0.46</v>
      </c>
      <c r="H1165">
        <v>673</v>
      </c>
      <c r="I1165">
        <v>269</v>
      </c>
      <c r="J1165">
        <v>70.099999999999994</v>
      </c>
      <c r="K1165" t="s">
        <v>1512</v>
      </c>
      <c r="L1165">
        <v>2.2000000000000002</v>
      </c>
      <c r="M1165" t="s">
        <v>1517</v>
      </c>
      <c r="N1165" s="13">
        <v>19161</v>
      </c>
      <c r="O1165">
        <v>60</v>
      </c>
      <c r="P1165" s="11">
        <f>Agridata[[#This Row],[Storage_Loss_%]]/100</f>
        <v>0.6</v>
      </c>
      <c r="Q1165" s="7">
        <v>60</v>
      </c>
      <c r="R1165" s="13">
        <v>7470</v>
      </c>
      <c r="S1165">
        <v>354</v>
      </c>
      <c r="T1165" t="s">
        <v>1520</v>
      </c>
      <c r="U1165" t="s">
        <v>1522</v>
      </c>
      <c r="V1165" s="13">
        <v>67643</v>
      </c>
      <c r="W1165" s="7">
        <f>(Agridata[[#This Row],[Profit_After_Storage_Loss]]/Agridata[[#This Row],[Total_Revenue]])*100</f>
        <v>36.021993529748514</v>
      </c>
      <c r="X1165">
        <f>(1-Agridata[[#This Row],[Transport_Cost_NGN]]/(Agridata[[#This Row],[Input_Cost_NGN]]+Agridata[[#This Row],[Final_Profit_NGN]]))*100</f>
        <v>74.490434412152354</v>
      </c>
      <c r="Y1165" s="13">
        <f>Agridata[[#This Row],[Final_Profit_NGN]]*Agridata[[#This Row],[Storage_Loss_%]]</f>
        <v>4058580</v>
      </c>
      <c r="Z1165" s="13">
        <f>Agridata[[#This Row],[Final_Profit_NGN]] * (1-Agridata[[#This Row],[Storage_Loss_%]]/100)</f>
        <v>27057.200000000001</v>
      </c>
      <c r="AA1165" s="13">
        <f>Agridata[[#This Row],[Final_Profit_NGN]]+Agridata[[#This Row],[Input_Cost_NGN]]</f>
        <v>75113</v>
      </c>
    </row>
    <row r="1166" spans="1:27" x14ac:dyDescent="0.35">
      <c r="A1166" t="s">
        <v>64</v>
      </c>
      <c r="B1166" t="s">
        <v>1471</v>
      </c>
      <c r="C1166" t="s">
        <v>1500</v>
      </c>
      <c r="D1166">
        <v>2023</v>
      </c>
      <c r="E1166" t="s">
        <v>1501</v>
      </c>
      <c r="F1166" t="s">
        <v>1506</v>
      </c>
      <c r="G1166">
        <v>2</v>
      </c>
      <c r="H1166">
        <v>6102</v>
      </c>
      <c r="I1166">
        <v>5456</v>
      </c>
      <c r="J1166">
        <v>7.3</v>
      </c>
      <c r="K1166" t="s">
        <v>1513</v>
      </c>
      <c r="L1166">
        <v>0.28999999999999998</v>
      </c>
      <c r="M1166" t="s">
        <v>1516</v>
      </c>
      <c r="N1166" s="13">
        <v>223</v>
      </c>
      <c r="O1166">
        <v>7</v>
      </c>
      <c r="P1166" s="11">
        <f>Agridata[[#This Row],[Storage_Loss_%]]/100</f>
        <v>0.10580000000000001</v>
      </c>
      <c r="Q1166" s="7">
        <v>10.58</v>
      </c>
      <c r="R1166" s="13">
        <v>48783</v>
      </c>
      <c r="S1166">
        <v>359</v>
      </c>
      <c r="T1166" t="s">
        <v>1520</v>
      </c>
      <c r="U1166" t="s">
        <v>1522</v>
      </c>
      <c r="V1166" s="13">
        <v>1890111</v>
      </c>
      <c r="W1166" s="7">
        <f>(Agridata[[#This Row],[Profit_After_Storage_Loss]]/Agridata[[#This Row],[Total_Revenue]])*100</f>
        <v>87.170173108999251</v>
      </c>
      <c r="X1166">
        <f>(1-Agridata[[#This Row],[Transport_Cost_NGN]]/(Agridata[[#This Row],[Input_Cost_NGN]]+Agridata[[#This Row],[Final_Profit_NGN]]))*100</f>
        <v>99.988498597654129</v>
      </c>
      <c r="Y1166" s="13">
        <f>Agridata[[#This Row],[Final_Profit_NGN]]*Agridata[[#This Row],[Storage_Loss_%]]</f>
        <v>19997374.379999999</v>
      </c>
      <c r="Z1166" s="13">
        <f>Agridata[[#This Row],[Final_Profit_NGN]] * (1-Agridata[[#This Row],[Storage_Loss_%]]/100)</f>
        <v>1690137.2561999999</v>
      </c>
      <c r="AA1166" s="13">
        <f>Agridata[[#This Row],[Final_Profit_NGN]]+Agridata[[#This Row],[Input_Cost_NGN]]</f>
        <v>1938894</v>
      </c>
    </row>
    <row r="1167" spans="1:27" x14ac:dyDescent="0.35">
      <c r="A1167" t="s">
        <v>826</v>
      </c>
      <c r="B1167" t="s">
        <v>1470</v>
      </c>
      <c r="C1167" t="s">
        <v>1499</v>
      </c>
      <c r="D1167">
        <v>2021</v>
      </c>
      <c r="E1167" t="s">
        <v>1502</v>
      </c>
      <c r="F1167" t="s">
        <v>1503</v>
      </c>
      <c r="G1167">
        <v>1.52</v>
      </c>
      <c r="H1167">
        <v>12589</v>
      </c>
      <c r="I1167">
        <v>10787</v>
      </c>
      <c r="J1167">
        <v>20.2</v>
      </c>
      <c r="K1167" t="s">
        <v>1512</v>
      </c>
      <c r="L1167">
        <v>0.49</v>
      </c>
      <c r="M1167" t="s">
        <v>1518</v>
      </c>
      <c r="N1167" s="13">
        <v>5980</v>
      </c>
      <c r="O1167">
        <v>7</v>
      </c>
      <c r="P1167" s="11">
        <f>Agridata[[#This Row],[Storage_Loss_%]]/100</f>
        <v>0.1431</v>
      </c>
      <c r="Q1167" s="7">
        <v>14.31</v>
      </c>
      <c r="R1167" s="13">
        <v>19372</v>
      </c>
      <c r="S1167">
        <v>346</v>
      </c>
      <c r="T1167" t="s">
        <v>1520</v>
      </c>
      <c r="U1167" t="s">
        <v>1523</v>
      </c>
      <c r="V1167" s="13">
        <v>3669627</v>
      </c>
      <c r="W1167" s="7">
        <f>(Agridata[[#This Row],[Profit_After_Storage_Loss]]/Agridata[[#This Row],[Total_Revenue]])*100</f>
        <v>85.240017042563593</v>
      </c>
      <c r="X1167">
        <f>(1-Agridata[[#This Row],[Transport_Cost_NGN]]/(Agridata[[#This Row],[Input_Cost_NGN]]+Agridata[[#This Row],[Final_Profit_NGN]]))*100</f>
        <v>99.837896404959707</v>
      </c>
      <c r="Y1167" s="13">
        <f>Agridata[[#This Row],[Final_Profit_NGN]]*Agridata[[#This Row],[Storage_Loss_%]]</f>
        <v>52512362.370000005</v>
      </c>
      <c r="Z1167" s="13">
        <f>Agridata[[#This Row],[Final_Profit_NGN]] * (1-Agridata[[#This Row],[Storage_Loss_%]]/100)</f>
        <v>3144503.3763000001</v>
      </c>
      <c r="AA1167" s="13">
        <f>Agridata[[#This Row],[Final_Profit_NGN]]+Agridata[[#This Row],[Input_Cost_NGN]]</f>
        <v>3688999</v>
      </c>
    </row>
    <row r="1168" spans="1:27" x14ac:dyDescent="0.35">
      <c r="A1168" t="s">
        <v>827</v>
      </c>
      <c r="B1168" t="s">
        <v>1473</v>
      </c>
      <c r="C1168" t="s">
        <v>1497</v>
      </c>
      <c r="D1168">
        <v>2025</v>
      </c>
      <c r="E1168" t="s">
        <v>1502</v>
      </c>
      <c r="F1168" t="s">
        <v>1504</v>
      </c>
      <c r="G1168">
        <v>1.76</v>
      </c>
      <c r="H1168">
        <v>9593</v>
      </c>
      <c r="I1168">
        <v>7290</v>
      </c>
      <c r="J1168">
        <v>6.8</v>
      </c>
      <c r="K1168" t="s">
        <v>1513</v>
      </c>
      <c r="L1168">
        <v>1.52</v>
      </c>
      <c r="M1168" t="s">
        <v>1516</v>
      </c>
      <c r="N1168" s="13">
        <v>256</v>
      </c>
      <c r="O1168">
        <v>3</v>
      </c>
      <c r="P1168" s="11">
        <f>Agridata[[#This Row],[Storage_Loss_%]]/100</f>
        <v>0.24</v>
      </c>
      <c r="Q1168" s="7">
        <v>24</v>
      </c>
      <c r="R1168" s="13">
        <v>18589</v>
      </c>
      <c r="S1168">
        <v>239</v>
      </c>
      <c r="T1168" t="s">
        <v>1520</v>
      </c>
      <c r="U1168" t="s">
        <v>1522</v>
      </c>
      <c r="V1168" s="13">
        <v>1706042</v>
      </c>
      <c r="W1168" s="7">
        <f>(Agridata[[#This Row],[Profit_After_Storage_Loss]]/Agridata[[#This Row],[Total_Revenue]])*100</f>
        <v>75.180831145908883</v>
      </c>
      <c r="X1168">
        <f>(1-Agridata[[#This Row],[Transport_Cost_NGN]]/(Agridata[[#This Row],[Input_Cost_NGN]]+Agridata[[#This Row],[Final_Profit_NGN]]))*100</f>
        <v>99.985156245017052</v>
      </c>
      <c r="Y1168" s="13">
        <f>Agridata[[#This Row],[Final_Profit_NGN]]*Agridata[[#This Row],[Storage_Loss_%]]</f>
        <v>40945008</v>
      </c>
      <c r="Z1168" s="13">
        <f>Agridata[[#This Row],[Final_Profit_NGN]] * (1-Agridata[[#This Row],[Storage_Loss_%]]/100)</f>
        <v>1296591.92</v>
      </c>
      <c r="AA1168" s="13">
        <f>Agridata[[#This Row],[Final_Profit_NGN]]+Agridata[[#This Row],[Input_Cost_NGN]]</f>
        <v>1724631</v>
      </c>
    </row>
    <row r="1169" spans="1:27" x14ac:dyDescent="0.35">
      <c r="A1169" t="s">
        <v>828</v>
      </c>
      <c r="B1169" t="s">
        <v>1473</v>
      </c>
      <c r="C1169" t="s">
        <v>1494</v>
      </c>
      <c r="D1169">
        <v>2022</v>
      </c>
      <c r="E1169" t="s">
        <v>1501</v>
      </c>
      <c r="F1169" t="s">
        <v>1507</v>
      </c>
      <c r="G1169">
        <v>1.35</v>
      </c>
      <c r="H1169">
        <v>3822</v>
      </c>
      <c r="I1169">
        <v>3387</v>
      </c>
      <c r="J1169">
        <v>9.1</v>
      </c>
      <c r="K1169" t="s">
        <v>1511</v>
      </c>
      <c r="L1169">
        <v>0.43</v>
      </c>
      <c r="M1169" t="s">
        <v>1517</v>
      </c>
      <c r="N1169" s="13">
        <v>1430</v>
      </c>
      <c r="O1169">
        <v>7</v>
      </c>
      <c r="P1169" s="11">
        <f>Agridata[[#This Row],[Storage_Loss_%]]/100</f>
        <v>0.1137</v>
      </c>
      <c r="Q1169" s="7">
        <v>11.37</v>
      </c>
      <c r="R1169" s="13">
        <v>17370</v>
      </c>
      <c r="S1169">
        <v>249</v>
      </c>
      <c r="T1169" t="s">
        <v>1520</v>
      </c>
      <c r="U1169" t="s">
        <v>1523</v>
      </c>
      <c r="V1169" s="13">
        <v>816130</v>
      </c>
      <c r="W1169" s="7">
        <f>(Agridata[[#This Row],[Profit_After_Storage_Loss]]/Agridata[[#This Row],[Total_Revenue]])*100</f>
        <v>86.782965686862624</v>
      </c>
      <c r="X1169">
        <f>(1-Agridata[[#This Row],[Transport_Cost_NGN]]/(Agridata[[#This Row],[Input_Cost_NGN]]+Agridata[[#This Row],[Final_Profit_NGN]]))*100</f>
        <v>99.828434313137365</v>
      </c>
      <c r="Y1169" s="13">
        <f>Agridata[[#This Row],[Final_Profit_NGN]]*Agridata[[#This Row],[Storage_Loss_%]]</f>
        <v>9279398.0999999996</v>
      </c>
      <c r="Z1169" s="13">
        <f>Agridata[[#This Row],[Final_Profit_NGN]] * (1-Agridata[[#This Row],[Storage_Loss_%]]/100)</f>
        <v>723336.01899999997</v>
      </c>
      <c r="AA1169" s="13">
        <f>Agridata[[#This Row],[Final_Profit_NGN]]+Agridata[[#This Row],[Input_Cost_NGN]]</f>
        <v>833500</v>
      </c>
    </row>
    <row r="1170" spans="1:27" x14ac:dyDescent="0.35">
      <c r="A1170" t="s">
        <v>829</v>
      </c>
      <c r="B1170" t="s">
        <v>1473</v>
      </c>
      <c r="C1170" t="s">
        <v>1496</v>
      </c>
      <c r="D1170">
        <v>2023</v>
      </c>
      <c r="E1170" t="s">
        <v>1502</v>
      </c>
      <c r="F1170" t="s">
        <v>1509</v>
      </c>
      <c r="G1170">
        <v>0.83</v>
      </c>
      <c r="H1170">
        <v>10861</v>
      </c>
      <c r="I1170">
        <v>8753</v>
      </c>
      <c r="J1170">
        <v>54.2</v>
      </c>
      <c r="K1170" t="s">
        <v>1511</v>
      </c>
      <c r="L1170">
        <v>3.02</v>
      </c>
      <c r="M1170" t="s">
        <v>1516</v>
      </c>
      <c r="N1170" s="13">
        <v>7504</v>
      </c>
      <c r="O1170">
        <v>3</v>
      </c>
      <c r="P1170" s="11">
        <f>Agridata[[#This Row],[Storage_Loss_%]]/100</f>
        <v>0.19399999999999998</v>
      </c>
      <c r="Q1170" s="7">
        <v>19.399999999999999</v>
      </c>
      <c r="R1170" s="13">
        <v>27664</v>
      </c>
      <c r="S1170">
        <v>260</v>
      </c>
      <c r="T1170" t="s">
        <v>1519</v>
      </c>
      <c r="U1170" t="s">
        <v>1522</v>
      </c>
      <c r="V1170" s="13">
        <v>2217855</v>
      </c>
      <c r="W1170" s="7">
        <f>(Agridata[[#This Row],[Profit_After_Storage_Loss]]/Agridata[[#This Row],[Total_Revenue]])*100</f>
        <v>79.6070365024745</v>
      </c>
      <c r="X1170">
        <f>(1-Agridata[[#This Row],[Transport_Cost_NGN]]/(Agridata[[#This Row],[Input_Cost_NGN]]+Agridata[[#This Row],[Final_Profit_NGN]]))*100</f>
        <v>99.665823357540063</v>
      </c>
      <c r="Y1170" s="13">
        <f>Agridata[[#This Row],[Final_Profit_NGN]]*Agridata[[#This Row],[Storage_Loss_%]]</f>
        <v>43026387</v>
      </c>
      <c r="Z1170" s="13">
        <f>Agridata[[#This Row],[Final_Profit_NGN]] * (1-Agridata[[#This Row],[Storage_Loss_%]]/100)</f>
        <v>1787591.1300000001</v>
      </c>
      <c r="AA1170" s="13">
        <f>Agridata[[#This Row],[Final_Profit_NGN]]+Agridata[[#This Row],[Input_Cost_NGN]]</f>
        <v>2245519</v>
      </c>
    </row>
    <row r="1171" spans="1:27" x14ac:dyDescent="0.35">
      <c r="A1171" t="s">
        <v>553</v>
      </c>
      <c r="B1171" t="s">
        <v>1469</v>
      </c>
      <c r="C1171" t="s">
        <v>1498</v>
      </c>
      <c r="D1171">
        <v>2023</v>
      </c>
      <c r="E1171" t="s">
        <v>1502</v>
      </c>
      <c r="F1171" t="s">
        <v>1507</v>
      </c>
      <c r="G1171">
        <v>1.06</v>
      </c>
      <c r="H1171">
        <v>2067</v>
      </c>
      <c r="I1171">
        <v>1623</v>
      </c>
      <c r="J1171">
        <v>22.4</v>
      </c>
      <c r="K1171" t="s">
        <v>1511</v>
      </c>
      <c r="L1171">
        <v>0.84</v>
      </c>
      <c r="M1171" t="s">
        <v>1516</v>
      </c>
      <c r="N1171" s="13">
        <v>2898</v>
      </c>
      <c r="O1171">
        <v>14</v>
      </c>
      <c r="P1171" s="11">
        <f>Agridata[[#This Row],[Storage_Loss_%]]/100</f>
        <v>0.21460000000000001</v>
      </c>
      <c r="Q1171" s="7">
        <v>21.46</v>
      </c>
      <c r="R1171" s="13">
        <v>18091</v>
      </c>
      <c r="S1171">
        <v>196</v>
      </c>
      <c r="T1171" t="s">
        <v>1520</v>
      </c>
      <c r="U1171" t="s">
        <v>1523</v>
      </c>
      <c r="V1171" s="13">
        <v>293938</v>
      </c>
      <c r="W1171" s="7">
        <f>(Agridata[[#This Row],[Profit_After_Storage_Loss]]/Agridata[[#This Row],[Total_Revenue]])*100</f>
        <v>73.986361908668755</v>
      </c>
      <c r="X1171">
        <f>(1-Agridata[[#This Row],[Transport_Cost_NGN]]/(Agridata[[#This Row],[Input_Cost_NGN]]+Agridata[[#This Row],[Final_Profit_NGN]]))*100</f>
        <v>99.07124017318904</v>
      </c>
      <c r="Y1171" s="13">
        <f>Agridata[[#This Row],[Final_Profit_NGN]]*Agridata[[#This Row],[Storage_Loss_%]]</f>
        <v>6307909.4800000004</v>
      </c>
      <c r="Z1171" s="13">
        <f>Agridata[[#This Row],[Final_Profit_NGN]] * (1-Agridata[[#This Row],[Storage_Loss_%]]/100)</f>
        <v>230858.90520000001</v>
      </c>
      <c r="AA1171" s="13">
        <f>Agridata[[#This Row],[Final_Profit_NGN]]+Agridata[[#This Row],[Input_Cost_NGN]]</f>
        <v>312029</v>
      </c>
    </row>
    <row r="1172" spans="1:27" x14ac:dyDescent="0.35">
      <c r="A1172" t="s">
        <v>157</v>
      </c>
      <c r="B1172" t="s">
        <v>1471</v>
      </c>
      <c r="C1172" t="s">
        <v>1483</v>
      </c>
      <c r="D1172">
        <v>2021</v>
      </c>
      <c r="E1172" t="s">
        <v>1501</v>
      </c>
      <c r="F1172" t="s">
        <v>1505</v>
      </c>
      <c r="G1172">
        <v>0.39</v>
      </c>
      <c r="H1172">
        <v>3715</v>
      </c>
      <c r="I1172">
        <v>3282</v>
      </c>
      <c r="J1172">
        <v>19.3</v>
      </c>
      <c r="K1172" t="s">
        <v>1512</v>
      </c>
      <c r="L1172">
        <v>1.47</v>
      </c>
      <c r="M1172" t="s">
        <v>1518</v>
      </c>
      <c r="N1172" s="13">
        <v>4263</v>
      </c>
      <c r="O1172">
        <v>3</v>
      </c>
      <c r="P1172" s="11">
        <f>Agridata[[#This Row],[Storage_Loss_%]]/100</f>
        <v>0.1164</v>
      </c>
      <c r="Q1172" s="7">
        <v>11.64</v>
      </c>
      <c r="R1172" s="13">
        <v>4916</v>
      </c>
      <c r="S1172">
        <v>71</v>
      </c>
      <c r="T1172" t="s">
        <v>1521</v>
      </c>
      <c r="U1172" t="s">
        <v>1522</v>
      </c>
      <c r="V1172" s="13">
        <v>221513</v>
      </c>
      <c r="W1172" s="7">
        <f>(Agridata[[#This Row],[Profit_After_Storage_Loss]]/Agridata[[#This Row],[Total_Revenue]])*100</f>
        <v>86.441616047414414</v>
      </c>
      <c r="X1172">
        <f>(1-Agridata[[#This Row],[Transport_Cost_NGN]]/(Agridata[[#This Row],[Input_Cost_NGN]]+Agridata[[#This Row],[Final_Profit_NGN]]))*100</f>
        <v>98.117290629733816</v>
      </c>
      <c r="Y1172" s="13">
        <f>Agridata[[#This Row],[Final_Profit_NGN]]*Agridata[[#This Row],[Storage_Loss_%]]</f>
        <v>2578411.3200000003</v>
      </c>
      <c r="Z1172" s="13">
        <f>Agridata[[#This Row],[Final_Profit_NGN]] * (1-Agridata[[#This Row],[Storage_Loss_%]]/100)</f>
        <v>195728.88679999998</v>
      </c>
      <c r="AA1172" s="13">
        <f>Agridata[[#This Row],[Final_Profit_NGN]]+Agridata[[#This Row],[Input_Cost_NGN]]</f>
        <v>226429</v>
      </c>
    </row>
    <row r="1173" spans="1:27" x14ac:dyDescent="0.35">
      <c r="A1173" t="s">
        <v>830</v>
      </c>
      <c r="B1173" t="s">
        <v>1472</v>
      </c>
      <c r="C1173" t="s">
        <v>1478</v>
      </c>
      <c r="D1173">
        <v>2025</v>
      </c>
      <c r="E1173" t="s">
        <v>1502</v>
      </c>
      <c r="F1173" t="s">
        <v>1503</v>
      </c>
      <c r="G1173">
        <v>1.64</v>
      </c>
      <c r="H1173">
        <v>13301</v>
      </c>
      <c r="I1173">
        <v>7429</v>
      </c>
      <c r="J1173">
        <v>50.8</v>
      </c>
      <c r="K1173" t="s">
        <v>1511</v>
      </c>
      <c r="L1173">
        <v>1.38</v>
      </c>
      <c r="M1173" t="s">
        <v>1518</v>
      </c>
      <c r="N1173" s="13">
        <v>8592</v>
      </c>
      <c r="O1173">
        <v>30</v>
      </c>
      <c r="P1173" s="11">
        <f>Agridata[[#This Row],[Storage_Loss_%]]/100</f>
        <v>0.44140000000000001</v>
      </c>
      <c r="Q1173" s="7">
        <v>44.14</v>
      </c>
      <c r="R1173" s="13">
        <v>22695</v>
      </c>
      <c r="S1173">
        <v>393</v>
      </c>
      <c r="T1173" t="s">
        <v>1520</v>
      </c>
      <c r="U1173" t="s">
        <v>1522</v>
      </c>
      <c r="V1173" s="13">
        <v>2859115</v>
      </c>
      <c r="W1173" s="7">
        <f>(Agridata[[#This Row],[Profit_After_Storage_Loss]]/Agridata[[#This Row],[Total_Revenue]])*100</f>
        <v>55.420088034950254</v>
      </c>
      <c r="X1173">
        <f>(1-Agridata[[#This Row],[Transport_Cost_NGN]]/(Agridata[[#This Row],[Input_Cost_NGN]]+Agridata[[#This Row],[Final_Profit_NGN]]))*100</f>
        <v>99.701854043118729</v>
      </c>
      <c r="Y1173" s="13">
        <f>Agridata[[#This Row],[Final_Profit_NGN]]*Agridata[[#This Row],[Storage_Loss_%]]</f>
        <v>126201336.10000001</v>
      </c>
      <c r="Z1173" s="13">
        <f>Agridata[[#This Row],[Final_Profit_NGN]] * (1-Agridata[[#This Row],[Storage_Loss_%]]/100)</f>
        <v>1597101.639</v>
      </c>
      <c r="AA1173" s="13">
        <f>Agridata[[#This Row],[Final_Profit_NGN]]+Agridata[[#This Row],[Input_Cost_NGN]]</f>
        <v>2881810</v>
      </c>
    </row>
    <row r="1174" spans="1:27" x14ac:dyDescent="0.35">
      <c r="A1174" t="s">
        <v>831</v>
      </c>
      <c r="B1174" t="s">
        <v>1472</v>
      </c>
      <c r="C1174" t="s">
        <v>1488</v>
      </c>
      <c r="D1174">
        <v>2022</v>
      </c>
      <c r="E1174" t="s">
        <v>1501</v>
      </c>
      <c r="F1174" t="s">
        <v>1506</v>
      </c>
      <c r="G1174">
        <v>0.93</v>
      </c>
      <c r="H1174">
        <v>1951</v>
      </c>
      <c r="I1174">
        <v>1300</v>
      </c>
      <c r="J1174">
        <v>1.7</v>
      </c>
      <c r="K1174" t="s">
        <v>1515</v>
      </c>
      <c r="L1174">
        <v>0.74</v>
      </c>
      <c r="M1174" t="s">
        <v>1518</v>
      </c>
      <c r="N1174" s="13">
        <v>388</v>
      </c>
      <c r="O1174">
        <v>30</v>
      </c>
      <c r="P1174" s="11">
        <f>Agridata[[#This Row],[Storage_Loss_%]]/100</f>
        <v>0.33340000000000003</v>
      </c>
      <c r="Q1174" s="7">
        <v>33.340000000000003</v>
      </c>
      <c r="R1174" s="13">
        <v>21582</v>
      </c>
      <c r="S1174">
        <v>299</v>
      </c>
      <c r="T1174" t="s">
        <v>1520</v>
      </c>
      <c r="U1174" t="s">
        <v>1523</v>
      </c>
      <c r="V1174" s="13">
        <v>362843</v>
      </c>
      <c r="W1174" s="7">
        <f>(Agridata[[#This Row],[Profit_After_Storage_Loss]]/Agridata[[#This Row],[Total_Revenue]])*100</f>
        <v>62.917641620602197</v>
      </c>
      <c r="X1174">
        <f>(1-Agridata[[#This Row],[Transport_Cost_NGN]]/(Agridata[[#This Row],[Input_Cost_NGN]]+Agridata[[#This Row],[Final_Profit_NGN]]))*100</f>
        <v>99.899070039669638</v>
      </c>
      <c r="Y1174" s="13">
        <f>Agridata[[#This Row],[Final_Profit_NGN]]*Agridata[[#This Row],[Storage_Loss_%]]</f>
        <v>12097185.620000001</v>
      </c>
      <c r="Z1174" s="13">
        <f>Agridata[[#This Row],[Final_Profit_NGN]] * (1-Agridata[[#This Row],[Storage_Loss_%]]/100)</f>
        <v>241871.14379999999</v>
      </c>
      <c r="AA1174" s="13">
        <f>Agridata[[#This Row],[Final_Profit_NGN]]+Agridata[[#This Row],[Input_Cost_NGN]]</f>
        <v>384425</v>
      </c>
    </row>
    <row r="1175" spans="1:27" x14ac:dyDescent="0.35">
      <c r="A1175" t="s">
        <v>832</v>
      </c>
      <c r="B1175" t="s">
        <v>1470</v>
      </c>
      <c r="C1175" t="s">
        <v>1490</v>
      </c>
      <c r="D1175">
        <v>2021</v>
      </c>
      <c r="E1175" t="s">
        <v>1502</v>
      </c>
      <c r="F1175" t="s">
        <v>1508</v>
      </c>
      <c r="G1175">
        <v>0.71</v>
      </c>
      <c r="H1175">
        <v>806</v>
      </c>
      <c r="I1175">
        <v>739</v>
      </c>
      <c r="J1175">
        <v>3.1</v>
      </c>
      <c r="K1175" t="s">
        <v>1513</v>
      </c>
      <c r="L1175">
        <v>0.18</v>
      </c>
      <c r="M1175" t="s">
        <v>1517</v>
      </c>
      <c r="N1175" s="13">
        <v>200</v>
      </c>
      <c r="O1175">
        <v>3</v>
      </c>
      <c r="P1175" s="11">
        <f>Agridata[[#This Row],[Storage_Loss_%]]/100</f>
        <v>8.1900000000000001E-2</v>
      </c>
      <c r="Q1175" s="7">
        <v>8.19</v>
      </c>
      <c r="R1175" s="13">
        <v>6323</v>
      </c>
      <c r="S1175">
        <v>214</v>
      </c>
      <c r="T1175" t="s">
        <v>1521</v>
      </c>
      <c r="U1175" t="s">
        <v>1523</v>
      </c>
      <c r="V1175" s="13">
        <v>150042</v>
      </c>
      <c r="W1175" s="7">
        <f>(Agridata[[#This Row],[Profit_After_Storage_Loss]]/Agridata[[#This Row],[Total_Revenue]])*100</f>
        <v>88.097438813033619</v>
      </c>
      <c r="X1175">
        <f>(1-Agridata[[#This Row],[Transport_Cost_NGN]]/(Agridata[[#This Row],[Input_Cost_NGN]]+Agridata[[#This Row],[Final_Profit_NGN]]))*100</f>
        <v>99.872094138713905</v>
      </c>
      <c r="Y1175" s="13">
        <f>Agridata[[#This Row],[Final_Profit_NGN]]*Agridata[[#This Row],[Storage_Loss_%]]</f>
        <v>1228843.98</v>
      </c>
      <c r="Z1175" s="13">
        <f>Agridata[[#This Row],[Final_Profit_NGN]] * (1-Agridata[[#This Row],[Storage_Loss_%]]/100)</f>
        <v>137753.56020000001</v>
      </c>
      <c r="AA1175" s="13">
        <f>Agridata[[#This Row],[Final_Profit_NGN]]+Agridata[[#This Row],[Input_Cost_NGN]]</f>
        <v>156365</v>
      </c>
    </row>
    <row r="1176" spans="1:27" x14ac:dyDescent="0.35">
      <c r="A1176" t="s">
        <v>833</v>
      </c>
      <c r="B1176" t="s">
        <v>1469</v>
      </c>
      <c r="C1176" t="s">
        <v>1481</v>
      </c>
      <c r="D1176">
        <v>2024</v>
      </c>
      <c r="E1176" t="s">
        <v>1502</v>
      </c>
      <c r="F1176" t="s">
        <v>1509</v>
      </c>
      <c r="G1176">
        <v>3.62</v>
      </c>
      <c r="H1176">
        <v>61917</v>
      </c>
      <c r="I1176">
        <v>48295</v>
      </c>
      <c r="J1176">
        <v>22.6</v>
      </c>
      <c r="K1176" t="s">
        <v>1512</v>
      </c>
      <c r="L1176">
        <v>0.94</v>
      </c>
      <c r="M1176" t="s">
        <v>1516</v>
      </c>
      <c r="N1176" s="13">
        <v>4037</v>
      </c>
      <c r="O1176">
        <v>4</v>
      </c>
      <c r="P1176" s="11">
        <f>Agridata[[#This Row],[Storage_Loss_%]]/100</f>
        <v>0.22</v>
      </c>
      <c r="Q1176" s="7">
        <v>22</v>
      </c>
      <c r="R1176" s="13">
        <v>102641</v>
      </c>
      <c r="S1176">
        <v>354</v>
      </c>
      <c r="T1176" t="s">
        <v>1520</v>
      </c>
      <c r="U1176" t="s">
        <v>1523</v>
      </c>
      <c r="V1176" s="13">
        <v>16818788</v>
      </c>
      <c r="W1176" s="7">
        <f>(Agridata[[#This Row],[Profit_After_Storage_Loss]]/Agridata[[#This Row],[Total_Revenue]])*100</f>
        <v>77.526872228107919</v>
      </c>
      <c r="X1176">
        <f>(1-Agridata[[#This Row],[Transport_Cost_NGN]]/(Agridata[[#This Row],[Input_Cost_NGN]]+Agridata[[#This Row],[Final_Profit_NGN]]))*100</f>
        <v>99.976142676838933</v>
      </c>
      <c r="Y1176" s="13">
        <f>Agridata[[#This Row],[Final_Profit_NGN]]*Agridata[[#This Row],[Storage_Loss_%]]</f>
        <v>370013336</v>
      </c>
      <c r="Z1176" s="13">
        <f>Agridata[[#This Row],[Final_Profit_NGN]] * (1-Agridata[[#This Row],[Storage_Loss_%]]/100)</f>
        <v>13118654.640000001</v>
      </c>
      <c r="AA1176" s="13">
        <f>Agridata[[#This Row],[Final_Profit_NGN]]+Agridata[[#This Row],[Input_Cost_NGN]]</f>
        <v>16921429</v>
      </c>
    </row>
    <row r="1177" spans="1:27" x14ac:dyDescent="0.35">
      <c r="A1177" t="s">
        <v>834</v>
      </c>
      <c r="B1177" t="s">
        <v>1471</v>
      </c>
      <c r="C1177" t="s">
        <v>1492</v>
      </c>
      <c r="D1177">
        <v>2024</v>
      </c>
      <c r="E1177" t="s">
        <v>1501</v>
      </c>
      <c r="F1177" t="s">
        <v>1507</v>
      </c>
      <c r="G1177">
        <v>1.45</v>
      </c>
      <c r="H1177">
        <v>3973</v>
      </c>
      <c r="I1177">
        <v>3709</v>
      </c>
      <c r="J1177">
        <v>8.6999999999999993</v>
      </c>
      <c r="K1177" t="s">
        <v>1515</v>
      </c>
      <c r="L1177">
        <v>0.52</v>
      </c>
      <c r="M1177" t="s">
        <v>1517</v>
      </c>
      <c r="N1177" s="13">
        <v>1477</v>
      </c>
      <c r="O1177">
        <v>1</v>
      </c>
      <c r="P1177" s="11">
        <f>Agridata[[#This Row],[Storage_Loss_%]]/100</f>
        <v>6.6299999999999998E-2</v>
      </c>
      <c r="Q1177" s="7">
        <v>6.63</v>
      </c>
      <c r="R1177" s="13">
        <v>26937</v>
      </c>
      <c r="S1177">
        <v>219</v>
      </c>
      <c r="T1177" t="s">
        <v>1520</v>
      </c>
      <c r="U1177" t="s">
        <v>1523</v>
      </c>
      <c r="V1177" s="13">
        <v>775735</v>
      </c>
      <c r="W1177" s="7">
        <f>(Agridata[[#This Row],[Profit_After_Storage_Loss]]/Agridata[[#This Row],[Total_Revenue]])*100</f>
        <v>90.236581006936817</v>
      </c>
      <c r="X1177">
        <f>(1-Agridata[[#This Row],[Transport_Cost_NGN]]/(Agridata[[#This Row],[Input_Cost_NGN]]+Agridata[[#This Row],[Final_Profit_NGN]]))*100</f>
        <v>99.815989594753518</v>
      </c>
      <c r="Y1177" s="13">
        <f>Agridata[[#This Row],[Final_Profit_NGN]]*Agridata[[#This Row],[Storage_Loss_%]]</f>
        <v>5143123.05</v>
      </c>
      <c r="Z1177" s="13">
        <f>Agridata[[#This Row],[Final_Profit_NGN]] * (1-Agridata[[#This Row],[Storage_Loss_%]]/100)</f>
        <v>724303.76949999994</v>
      </c>
      <c r="AA1177" s="13">
        <f>Agridata[[#This Row],[Final_Profit_NGN]]+Agridata[[#This Row],[Input_Cost_NGN]]</f>
        <v>802672</v>
      </c>
    </row>
    <row r="1178" spans="1:27" x14ac:dyDescent="0.35">
      <c r="A1178" t="s">
        <v>835</v>
      </c>
      <c r="B1178" t="s">
        <v>1471</v>
      </c>
      <c r="C1178" t="s">
        <v>1492</v>
      </c>
      <c r="D1178">
        <v>2023</v>
      </c>
      <c r="E1178" t="s">
        <v>1502</v>
      </c>
      <c r="F1178" t="s">
        <v>1505</v>
      </c>
      <c r="G1178">
        <v>2.73</v>
      </c>
      <c r="H1178">
        <v>30222</v>
      </c>
      <c r="I1178">
        <v>23047</v>
      </c>
      <c r="J1178">
        <v>64.5</v>
      </c>
      <c r="K1178" t="s">
        <v>1511</v>
      </c>
      <c r="L1178">
        <v>2.33</v>
      </c>
      <c r="M1178" t="s">
        <v>1517</v>
      </c>
      <c r="N1178" s="13">
        <v>9328</v>
      </c>
      <c r="O1178">
        <v>14</v>
      </c>
      <c r="P1178" s="11">
        <f>Agridata[[#This Row],[Storage_Loss_%]]/100</f>
        <v>0.23739999999999997</v>
      </c>
      <c r="Q1178" s="7">
        <v>23.74</v>
      </c>
      <c r="R1178" s="13">
        <v>21389</v>
      </c>
      <c r="S1178">
        <v>77</v>
      </c>
      <c r="T1178" t="s">
        <v>1520</v>
      </c>
      <c r="U1178" t="s">
        <v>1522</v>
      </c>
      <c r="V1178" s="13">
        <v>1726156</v>
      </c>
      <c r="W1178" s="7">
        <f>(Agridata[[#This Row],[Profit_After_Storage_Loss]]/Agridata[[#This Row],[Total_Revenue]])*100</f>
        <v>75.326619091353876</v>
      </c>
      <c r="X1178">
        <f>(1-Agridata[[#This Row],[Transport_Cost_NGN]]/(Agridata[[#This Row],[Input_Cost_NGN]]+Agridata[[#This Row],[Final_Profit_NGN]]))*100</f>
        <v>99.466222615154393</v>
      </c>
      <c r="Y1178" s="13">
        <f>Agridata[[#This Row],[Final_Profit_NGN]]*Agridata[[#This Row],[Storage_Loss_%]]</f>
        <v>40978943.439999998</v>
      </c>
      <c r="Z1178" s="13">
        <f>Agridata[[#This Row],[Final_Profit_NGN]] * (1-Agridata[[#This Row],[Storage_Loss_%]]/100)</f>
        <v>1316366.5656000001</v>
      </c>
      <c r="AA1178" s="13">
        <f>Agridata[[#This Row],[Final_Profit_NGN]]+Agridata[[#This Row],[Input_Cost_NGN]]</f>
        <v>1747545</v>
      </c>
    </row>
    <row r="1179" spans="1:27" x14ac:dyDescent="0.35">
      <c r="A1179" t="s">
        <v>836</v>
      </c>
      <c r="B1179" t="s">
        <v>1471</v>
      </c>
      <c r="C1179" t="s">
        <v>1477</v>
      </c>
      <c r="D1179">
        <v>2022</v>
      </c>
      <c r="E1179" t="s">
        <v>1501</v>
      </c>
      <c r="F1179" t="s">
        <v>1510</v>
      </c>
      <c r="G1179">
        <v>3.19</v>
      </c>
      <c r="H1179">
        <v>72597</v>
      </c>
      <c r="I1179">
        <v>54157</v>
      </c>
      <c r="J1179">
        <v>39.5</v>
      </c>
      <c r="K1179" t="s">
        <v>1513</v>
      </c>
      <c r="L1179">
        <v>1.78</v>
      </c>
      <c r="M1179" t="s">
        <v>1518</v>
      </c>
      <c r="N1179" s="13">
        <v>1554</v>
      </c>
      <c r="O1179">
        <v>2</v>
      </c>
      <c r="P1179" s="11">
        <f>Agridata[[#This Row],[Storage_Loss_%]]/100</f>
        <v>0.254</v>
      </c>
      <c r="Q1179" s="7">
        <v>25.4</v>
      </c>
      <c r="R1179" s="13">
        <v>123055</v>
      </c>
      <c r="S1179">
        <v>384</v>
      </c>
      <c r="T1179" t="s">
        <v>1521</v>
      </c>
      <c r="U1179" t="s">
        <v>1522</v>
      </c>
      <c r="V1179" s="13">
        <v>20463717</v>
      </c>
      <c r="W1179" s="7">
        <f>(Agridata[[#This Row],[Profit_After_Storage_Loss]]/Agridata[[#This Row],[Total_Revenue]])*100</f>
        <v>74.154087304216503</v>
      </c>
      <c r="X1179">
        <f>(1-Agridata[[#This Row],[Transport_Cost_NGN]]/(Agridata[[#This Row],[Input_Cost_NGN]]+Agridata[[#This Row],[Final_Profit_NGN]]))*100</f>
        <v>99.992451463493154</v>
      </c>
      <c r="Y1179" s="13">
        <f>Agridata[[#This Row],[Final_Profit_NGN]]*Agridata[[#This Row],[Storage_Loss_%]]</f>
        <v>519778411.79999995</v>
      </c>
      <c r="Z1179" s="13">
        <f>Agridata[[#This Row],[Final_Profit_NGN]] * (1-Agridata[[#This Row],[Storage_Loss_%]]/100)</f>
        <v>15265932.881999999</v>
      </c>
      <c r="AA1179" s="13">
        <f>Agridata[[#This Row],[Final_Profit_NGN]]+Agridata[[#This Row],[Input_Cost_NGN]]</f>
        <v>20586772</v>
      </c>
    </row>
    <row r="1180" spans="1:27" x14ac:dyDescent="0.35">
      <c r="A1180" t="s">
        <v>34</v>
      </c>
      <c r="B1180" t="s">
        <v>1469</v>
      </c>
      <c r="C1180" t="s">
        <v>1498</v>
      </c>
      <c r="D1180">
        <v>2024</v>
      </c>
      <c r="E1180" t="s">
        <v>1501</v>
      </c>
      <c r="F1180" t="s">
        <v>1504</v>
      </c>
      <c r="G1180">
        <v>4.57</v>
      </c>
      <c r="H1180">
        <v>53236</v>
      </c>
      <c r="I1180">
        <v>39437</v>
      </c>
      <c r="J1180">
        <v>44.5</v>
      </c>
      <c r="K1180" t="s">
        <v>1512</v>
      </c>
      <c r="L1180">
        <v>1.47</v>
      </c>
      <c r="M1180" t="s">
        <v>1517</v>
      </c>
      <c r="N1180" s="13">
        <v>9037</v>
      </c>
      <c r="O1180">
        <v>5</v>
      </c>
      <c r="P1180" s="11">
        <f>Agridata[[#This Row],[Storage_Loss_%]]/100</f>
        <v>0.25920000000000004</v>
      </c>
      <c r="Q1180" s="7">
        <v>25.92</v>
      </c>
      <c r="R1180" s="13">
        <v>62638</v>
      </c>
      <c r="S1180">
        <v>243</v>
      </c>
      <c r="T1180" t="s">
        <v>1520</v>
      </c>
      <c r="U1180" t="s">
        <v>1523</v>
      </c>
      <c r="V1180" s="13">
        <v>9415685</v>
      </c>
      <c r="W1180" s="7">
        <f>(Agridata[[#This Row],[Profit_After_Storage_Loss]]/Agridata[[#This Row],[Total_Revenue]])*100</f>
        <v>73.590438392951995</v>
      </c>
      <c r="X1180">
        <f>(1-Agridata[[#This Row],[Transport_Cost_NGN]]/(Agridata[[#This Row],[Input_Cost_NGN]]+Agridata[[#This Row],[Final_Profit_NGN]]))*100</f>
        <v>99.904656129570597</v>
      </c>
      <c r="Y1180" s="13">
        <f>Agridata[[#This Row],[Final_Profit_NGN]]*Agridata[[#This Row],[Storage_Loss_%]]</f>
        <v>244054555.20000002</v>
      </c>
      <c r="Z1180" s="13">
        <f>Agridata[[#This Row],[Final_Profit_NGN]] * (1-Agridata[[#This Row],[Storage_Loss_%]]/100)</f>
        <v>6975139.4479999989</v>
      </c>
      <c r="AA1180" s="13">
        <f>Agridata[[#This Row],[Final_Profit_NGN]]+Agridata[[#This Row],[Input_Cost_NGN]]</f>
        <v>9478323</v>
      </c>
    </row>
    <row r="1181" spans="1:27" x14ac:dyDescent="0.35">
      <c r="A1181" t="s">
        <v>837</v>
      </c>
      <c r="B1181" t="s">
        <v>1469</v>
      </c>
      <c r="C1181" t="s">
        <v>1474</v>
      </c>
      <c r="D1181">
        <v>2025</v>
      </c>
      <c r="E1181" t="s">
        <v>1502</v>
      </c>
      <c r="F1181" t="s">
        <v>1507</v>
      </c>
      <c r="G1181">
        <v>1.56</v>
      </c>
      <c r="H1181">
        <v>4254</v>
      </c>
      <c r="I1181">
        <v>3147</v>
      </c>
      <c r="J1181">
        <v>34.9</v>
      </c>
      <c r="K1181" t="s">
        <v>1511</v>
      </c>
      <c r="L1181">
        <v>1.98</v>
      </c>
      <c r="M1181" t="s">
        <v>1516</v>
      </c>
      <c r="N1181" s="13">
        <v>3685</v>
      </c>
      <c r="O1181">
        <v>14</v>
      </c>
      <c r="P1181" s="11">
        <f>Agridata[[#This Row],[Storage_Loss_%]]/100</f>
        <v>0.26019999999999999</v>
      </c>
      <c r="Q1181" s="7">
        <v>26.02</v>
      </c>
      <c r="R1181" s="13">
        <v>25598</v>
      </c>
      <c r="S1181">
        <v>237</v>
      </c>
      <c r="T1181" t="s">
        <v>1520</v>
      </c>
      <c r="U1181" t="s">
        <v>1522</v>
      </c>
      <c r="V1181" s="13">
        <v>709098</v>
      </c>
      <c r="W1181" s="7">
        <f>(Agridata[[#This Row],[Profit_After_Storage_Loss]]/Agridata[[#This Row],[Total_Revenue]])*100</f>
        <v>71.402416836351364</v>
      </c>
      <c r="X1181">
        <f>(1-Agridata[[#This Row],[Transport_Cost_NGN]]/(Agridata[[#This Row],[Input_Cost_NGN]]+Agridata[[#This Row],[Final_Profit_NGN]]))*100</f>
        <v>99.498432004529775</v>
      </c>
      <c r="Y1181" s="13">
        <f>Agridata[[#This Row],[Final_Profit_NGN]]*Agridata[[#This Row],[Storage_Loss_%]]</f>
        <v>18450729.960000001</v>
      </c>
      <c r="Z1181" s="13">
        <f>Agridata[[#This Row],[Final_Profit_NGN]] * (1-Agridata[[#This Row],[Storage_Loss_%]]/100)</f>
        <v>524590.70039999997</v>
      </c>
      <c r="AA1181" s="13">
        <f>Agridata[[#This Row],[Final_Profit_NGN]]+Agridata[[#This Row],[Input_Cost_NGN]]</f>
        <v>734696</v>
      </c>
    </row>
    <row r="1182" spans="1:27" x14ac:dyDescent="0.35">
      <c r="A1182" t="s">
        <v>44</v>
      </c>
      <c r="B1182" t="s">
        <v>1470</v>
      </c>
      <c r="C1182" t="s">
        <v>1476</v>
      </c>
      <c r="D1182">
        <v>2021</v>
      </c>
      <c r="E1182" t="s">
        <v>1501</v>
      </c>
      <c r="F1182" t="s">
        <v>1506</v>
      </c>
      <c r="G1182">
        <v>0.9</v>
      </c>
      <c r="H1182">
        <v>2929</v>
      </c>
      <c r="I1182">
        <v>2568</v>
      </c>
      <c r="J1182">
        <v>79.3</v>
      </c>
      <c r="K1182" t="s">
        <v>1513</v>
      </c>
      <c r="L1182">
        <v>2.5299999999999998</v>
      </c>
      <c r="M1182" t="s">
        <v>1518</v>
      </c>
      <c r="N1182" s="13">
        <v>2981</v>
      </c>
      <c r="O1182">
        <v>7</v>
      </c>
      <c r="P1182" s="11">
        <f>Agridata[[#This Row],[Storage_Loss_%]]/100</f>
        <v>0.12300000000000001</v>
      </c>
      <c r="Q1182" s="7">
        <v>12.3</v>
      </c>
      <c r="R1182" s="13">
        <v>18552</v>
      </c>
      <c r="S1182">
        <v>299</v>
      </c>
      <c r="T1182" t="s">
        <v>1520</v>
      </c>
      <c r="U1182" t="s">
        <v>1522</v>
      </c>
      <c r="V1182" s="13">
        <v>738621</v>
      </c>
      <c r="W1182" s="7">
        <f>(Agridata[[#This Row],[Profit_After_Storage_Loss]]/Agridata[[#This Row],[Total_Revenue]])*100</f>
        <v>85.55120388603396</v>
      </c>
      <c r="X1182">
        <f>(1-Agridata[[#This Row],[Transport_Cost_NGN]]/(Agridata[[#This Row],[Input_Cost_NGN]]+Agridata[[#This Row],[Final_Profit_NGN]]))*100</f>
        <v>99.606298692636955</v>
      </c>
      <c r="Y1182" s="13">
        <f>Agridata[[#This Row],[Final_Profit_NGN]]*Agridata[[#This Row],[Storage_Loss_%]]</f>
        <v>9085038.3000000007</v>
      </c>
      <c r="Z1182" s="13">
        <f>Agridata[[#This Row],[Final_Profit_NGN]] * (1-Agridata[[#This Row],[Storage_Loss_%]]/100)</f>
        <v>647770.61699999997</v>
      </c>
      <c r="AA1182" s="13">
        <f>Agridata[[#This Row],[Final_Profit_NGN]]+Agridata[[#This Row],[Input_Cost_NGN]]</f>
        <v>757173</v>
      </c>
    </row>
    <row r="1183" spans="1:27" x14ac:dyDescent="0.35">
      <c r="A1183" t="s">
        <v>838</v>
      </c>
      <c r="B1183" t="s">
        <v>1469</v>
      </c>
      <c r="C1183" t="s">
        <v>1474</v>
      </c>
      <c r="D1183">
        <v>2023</v>
      </c>
      <c r="E1183" t="s">
        <v>1501</v>
      </c>
      <c r="F1183" t="s">
        <v>1507</v>
      </c>
      <c r="G1183">
        <v>0.41</v>
      </c>
      <c r="H1183">
        <v>1268</v>
      </c>
      <c r="I1183">
        <v>807</v>
      </c>
      <c r="J1183">
        <v>5.0999999999999996</v>
      </c>
      <c r="K1183" t="s">
        <v>1513</v>
      </c>
      <c r="L1183">
        <v>0.44</v>
      </c>
      <c r="M1183" t="s">
        <v>1516</v>
      </c>
      <c r="N1183" s="13">
        <v>200</v>
      </c>
      <c r="O1183">
        <v>30</v>
      </c>
      <c r="P1183" s="11">
        <f>Agridata[[#This Row],[Storage_Loss_%]]/100</f>
        <v>0.36320000000000002</v>
      </c>
      <c r="Q1183" s="7">
        <v>36.32</v>
      </c>
      <c r="R1183" s="13">
        <v>6555</v>
      </c>
      <c r="S1183">
        <v>204</v>
      </c>
      <c r="T1183" t="s">
        <v>1520</v>
      </c>
      <c r="U1183" t="s">
        <v>1522</v>
      </c>
      <c r="V1183" s="13">
        <v>156227</v>
      </c>
      <c r="W1183" s="7">
        <f>(Agridata[[#This Row],[Profit_After_Storage_Loss]]/Agridata[[#This Row],[Total_Revenue]])*100</f>
        <v>61.115696821515897</v>
      </c>
      <c r="X1183">
        <f>(1-Agridata[[#This Row],[Transport_Cost_NGN]]/(Agridata[[#This Row],[Input_Cost_NGN]]+Agridata[[#This Row],[Final_Profit_NGN]]))*100</f>
        <v>99.877136292710503</v>
      </c>
      <c r="Y1183" s="13">
        <f>Agridata[[#This Row],[Final_Profit_NGN]]*Agridata[[#This Row],[Storage_Loss_%]]</f>
        <v>5674164.6399999997</v>
      </c>
      <c r="Z1183" s="13">
        <f>Agridata[[#This Row],[Final_Profit_NGN]] * (1-Agridata[[#This Row],[Storage_Loss_%]]/100)</f>
        <v>99485.353600000002</v>
      </c>
      <c r="AA1183" s="13">
        <f>Agridata[[#This Row],[Final_Profit_NGN]]+Agridata[[#This Row],[Input_Cost_NGN]]</f>
        <v>162782</v>
      </c>
    </row>
    <row r="1184" spans="1:27" x14ac:dyDescent="0.35">
      <c r="A1184" t="s">
        <v>839</v>
      </c>
      <c r="B1184" t="s">
        <v>1471</v>
      </c>
      <c r="C1184" t="s">
        <v>1477</v>
      </c>
      <c r="D1184">
        <v>2025</v>
      </c>
      <c r="E1184" t="s">
        <v>1502</v>
      </c>
      <c r="F1184" t="s">
        <v>1503</v>
      </c>
      <c r="G1184">
        <v>0.41</v>
      </c>
      <c r="H1184">
        <v>1965</v>
      </c>
      <c r="I1184">
        <v>1446</v>
      </c>
      <c r="J1184">
        <v>9.3000000000000007</v>
      </c>
      <c r="K1184" t="s">
        <v>1513</v>
      </c>
      <c r="L1184">
        <v>1.68</v>
      </c>
      <c r="M1184" t="s">
        <v>1518</v>
      </c>
      <c r="N1184" s="13">
        <v>326</v>
      </c>
      <c r="O1184">
        <v>14</v>
      </c>
      <c r="P1184" s="11">
        <f>Agridata[[#This Row],[Storage_Loss_%]]/100</f>
        <v>0.2641</v>
      </c>
      <c r="Q1184" s="7">
        <v>26.41</v>
      </c>
      <c r="R1184" s="13">
        <v>6347</v>
      </c>
      <c r="S1184">
        <v>367</v>
      </c>
      <c r="T1184" t="s">
        <v>1519</v>
      </c>
      <c r="U1184" t="s">
        <v>1522</v>
      </c>
      <c r="V1184" s="13">
        <v>518703</v>
      </c>
      <c r="W1184" s="7">
        <f>(Agridata[[#This Row],[Profit_After_Storage_Loss]]/Agridata[[#This Row],[Total_Revenue]])*100</f>
        <v>72.700416665079516</v>
      </c>
      <c r="X1184">
        <f>(1-Agridata[[#This Row],[Transport_Cost_NGN]]/(Agridata[[#This Row],[Input_Cost_NGN]]+Agridata[[#This Row],[Final_Profit_NGN]]))*100</f>
        <v>99.937910675173796</v>
      </c>
      <c r="Y1184" s="13">
        <f>Agridata[[#This Row],[Final_Profit_NGN]]*Agridata[[#This Row],[Storage_Loss_%]]</f>
        <v>13698946.23</v>
      </c>
      <c r="Z1184" s="13">
        <f>Agridata[[#This Row],[Final_Profit_NGN]] * (1-Agridata[[#This Row],[Storage_Loss_%]]/100)</f>
        <v>381713.53769999999</v>
      </c>
      <c r="AA1184" s="13">
        <f>Agridata[[#This Row],[Final_Profit_NGN]]+Agridata[[#This Row],[Input_Cost_NGN]]</f>
        <v>525050</v>
      </c>
    </row>
    <row r="1185" spans="1:27" x14ac:dyDescent="0.35">
      <c r="A1185" t="s">
        <v>840</v>
      </c>
      <c r="B1185" t="s">
        <v>1472</v>
      </c>
      <c r="C1185" t="s">
        <v>1479</v>
      </c>
      <c r="D1185">
        <v>2023</v>
      </c>
      <c r="E1185" t="s">
        <v>1502</v>
      </c>
      <c r="F1185" t="s">
        <v>1507</v>
      </c>
      <c r="G1185">
        <v>0.93</v>
      </c>
      <c r="H1185">
        <v>2127</v>
      </c>
      <c r="I1185">
        <v>1917</v>
      </c>
      <c r="J1185">
        <v>60.5</v>
      </c>
      <c r="K1185" t="s">
        <v>1512</v>
      </c>
      <c r="L1185">
        <v>1.64</v>
      </c>
      <c r="M1185" t="s">
        <v>1516</v>
      </c>
      <c r="N1185" s="13">
        <v>14533</v>
      </c>
      <c r="O1185">
        <v>3</v>
      </c>
      <c r="P1185" s="11">
        <f>Agridata[[#This Row],[Storage_Loss_%]]/100</f>
        <v>9.8599999999999993E-2</v>
      </c>
      <c r="Q1185" s="7">
        <v>9.86</v>
      </c>
      <c r="R1185" s="13">
        <v>16488</v>
      </c>
      <c r="S1185">
        <v>230</v>
      </c>
      <c r="T1185" t="s">
        <v>1520</v>
      </c>
      <c r="U1185" t="s">
        <v>1522</v>
      </c>
      <c r="V1185" s="13">
        <v>405480</v>
      </c>
      <c r="W1185" s="7">
        <f>(Agridata[[#This Row],[Profit_After_Storage_Loss]]/Agridata[[#This Row],[Total_Revenue]])*100</f>
        <v>86.617864861790466</v>
      </c>
      <c r="X1185">
        <f>(1-Agridata[[#This Row],[Transport_Cost_NGN]]/(Agridata[[#This Row],[Input_Cost_NGN]]+Agridata[[#This Row],[Final_Profit_NGN]]))*100</f>
        <v>96.555899973457699</v>
      </c>
      <c r="Y1185" s="13">
        <f>Agridata[[#This Row],[Final_Profit_NGN]]*Agridata[[#This Row],[Storage_Loss_%]]</f>
        <v>3998032.8</v>
      </c>
      <c r="Z1185" s="13">
        <f>Agridata[[#This Row],[Final_Profit_NGN]] * (1-Agridata[[#This Row],[Storage_Loss_%]]/100)</f>
        <v>365499.67200000002</v>
      </c>
      <c r="AA1185" s="13">
        <f>Agridata[[#This Row],[Final_Profit_NGN]]+Agridata[[#This Row],[Input_Cost_NGN]]</f>
        <v>421968</v>
      </c>
    </row>
    <row r="1186" spans="1:27" x14ac:dyDescent="0.35">
      <c r="A1186" t="s">
        <v>105</v>
      </c>
      <c r="B1186" t="s">
        <v>1472</v>
      </c>
      <c r="C1186" t="s">
        <v>1478</v>
      </c>
      <c r="D1186">
        <v>2023</v>
      </c>
      <c r="E1186" t="s">
        <v>1501</v>
      </c>
      <c r="F1186" t="s">
        <v>1503</v>
      </c>
      <c r="G1186">
        <v>0.98</v>
      </c>
      <c r="H1186">
        <v>9330</v>
      </c>
      <c r="I1186">
        <v>3732</v>
      </c>
      <c r="J1186">
        <v>13.4</v>
      </c>
      <c r="K1186" t="s">
        <v>1512</v>
      </c>
      <c r="L1186">
        <v>0.69</v>
      </c>
      <c r="M1186" t="s">
        <v>1516</v>
      </c>
      <c r="N1186" s="13">
        <v>3796</v>
      </c>
      <c r="O1186">
        <v>60</v>
      </c>
      <c r="P1186" s="11">
        <f>Agridata[[#This Row],[Storage_Loss_%]]/100</f>
        <v>0.6</v>
      </c>
      <c r="Q1186" s="7">
        <v>60</v>
      </c>
      <c r="R1186" s="13">
        <v>15696</v>
      </c>
      <c r="S1186">
        <v>257</v>
      </c>
      <c r="T1186" t="s">
        <v>1520</v>
      </c>
      <c r="U1186" t="s">
        <v>1522</v>
      </c>
      <c r="V1186" s="13">
        <v>930041</v>
      </c>
      <c r="W1186" s="7">
        <f>(Agridata[[#This Row],[Profit_After_Storage_Loss]]/Agridata[[#This Row],[Total_Revenue]])*100</f>
        <v>39.336136790672249</v>
      </c>
      <c r="X1186">
        <f>(1-Agridata[[#This Row],[Transport_Cost_NGN]]/(Agridata[[#This Row],[Input_Cost_NGN]]+Agridata[[#This Row],[Final_Profit_NGN]]))*100</f>
        <v>99.598619912301203</v>
      </c>
      <c r="Y1186" s="13">
        <f>Agridata[[#This Row],[Final_Profit_NGN]]*Agridata[[#This Row],[Storage_Loss_%]]</f>
        <v>55802460</v>
      </c>
      <c r="Z1186" s="13">
        <f>Agridata[[#This Row],[Final_Profit_NGN]] * (1-Agridata[[#This Row],[Storage_Loss_%]]/100)</f>
        <v>372016.4</v>
      </c>
      <c r="AA1186" s="13">
        <f>Agridata[[#This Row],[Final_Profit_NGN]]+Agridata[[#This Row],[Input_Cost_NGN]]</f>
        <v>945737</v>
      </c>
    </row>
    <row r="1187" spans="1:27" x14ac:dyDescent="0.35">
      <c r="A1187" t="s">
        <v>841</v>
      </c>
      <c r="B1187" t="s">
        <v>1473</v>
      </c>
      <c r="C1187" t="s">
        <v>1496</v>
      </c>
      <c r="D1187">
        <v>2021</v>
      </c>
      <c r="E1187" t="s">
        <v>1502</v>
      </c>
      <c r="F1187" t="s">
        <v>1509</v>
      </c>
      <c r="G1187">
        <v>0.89</v>
      </c>
      <c r="H1187">
        <v>9128</v>
      </c>
      <c r="I1187">
        <v>7023</v>
      </c>
      <c r="J1187">
        <v>6</v>
      </c>
      <c r="K1187" t="s">
        <v>1513</v>
      </c>
      <c r="L1187">
        <v>0.3</v>
      </c>
      <c r="M1187" t="s">
        <v>1517</v>
      </c>
      <c r="N1187" s="13">
        <v>200</v>
      </c>
      <c r="O1187">
        <v>7</v>
      </c>
      <c r="P1187" s="11">
        <f>Agridata[[#This Row],[Storage_Loss_%]]/100</f>
        <v>0.2306</v>
      </c>
      <c r="Q1187" s="7">
        <v>23.06</v>
      </c>
      <c r="R1187" s="13">
        <v>26219</v>
      </c>
      <c r="S1187">
        <v>313</v>
      </c>
      <c r="T1187" t="s">
        <v>1520</v>
      </c>
      <c r="U1187" t="s">
        <v>1522</v>
      </c>
      <c r="V1187" s="13">
        <v>2149799</v>
      </c>
      <c r="W1187" s="7">
        <f>(Agridata[[#This Row],[Profit_After_Storage_Loss]]/Agridata[[#This Row],[Total_Revenue]])*100</f>
        <v>76.012944313879757</v>
      </c>
      <c r="X1187">
        <f>(1-Agridata[[#This Row],[Transport_Cost_NGN]]/(Agridata[[#This Row],[Input_Cost_NGN]]+Agridata[[#This Row],[Final_Profit_NGN]]))*100</f>
        <v>99.990808899558743</v>
      </c>
      <c r="Y1187" s="13">
        <f>Agridata[[#This Row],[Final_Profit_NGN]]*Agridata[[#This Row],[Storage_Loss_%]]</f>
        <v>49574364.939999998</v>
      </c>
      <c r="Z1187" s="13">
        <f>Agridata[[#This Row],[Final_Profit_NGN]] * (1-Agridata[[#This Row],[Storage_Loss_%]]/100)</f>
        <v>1654055.3506</v>
      </c>
      <c r="AA1187" s="13">
        <f>Agridata[[#This Row],[Final_Profit_NGN]]+Agridata[[#This Row],[Input_Cost_NGN]]</f>
        <v>2176018</v>
      </c>
    </row>
    <row r="1188" spans="1:27" x14ac:dyDescent="0.35">
      <c r="A1188" t="s">
        <v>842</v>
      </c>
      <c r="B1188" t="s">
        <v>1472</v>
      </c>
      <c r="C1188" t="s">
        <v>1489</v>
      </c>
      <c r="D1188">
        <v>2025</v>
      </c>
      <c r="E1188" t="s">
        <v>1501</v>
      </c>
      <c r="F1188" t="s">
        <v>1509</v>
      </c>
      <c r="G1188">
        <v>0.61</v>
      </c>
      <c r="H1188">
        <v>7164</v>
      </c>
      <c r="I1188">
        <v>5701</v>
      </c>
      <c r="J1188">
        <v>8.1999999999999993</v>
      </c>
      <c r="K1188" t="s">
        <v>1512</v>
      </c>
      <c r="L1188">
        <v>1.36</v>
      </c>
      <c r="M1188" t="s">
        <v>1517</v>
      </c>
      <c r="N1188" s="13">
        <v>1753</v>
      </c>
      <c r="O1188">
        <v>3</v>
      </c>
      <c r="P1188" s="11">
        <f>Agridata[[#This Row],[Storage_Loss_%]]/100</f>
        <v>0.20420000000000002</v>
      </c>
      <c r="Q1188" s="7">
        <v>20.420000000000002</v>
      </c>
      <c r="R1188" s="13">
        <v>20456</v>
      </c>
      <c r="S1188">
        <v>312</v>
      </c>
      <c r="T1188" t="s">
        <v>1520</v>
      </c>
      <c r="U1188" t="s">
        <v>1522</v>
      </c>
      <c r="V1188" s="13">
        <v>1738716</v>
      </c>
      <c r="W1188" s="7">
        <f>(Agridata[[#This Row],[Profit_After_Storage_Loss]]/Agridata[[#This Row],[Total_Revenue]])*100</f>
        <v>78.65462801818127</v>
      </c>
      <c r="X1188">
        <f>(1-Agridata[[#This Row],[Transport_Cost_NGN]]/(Agridata[[#This Row],[Input_Cost_NGN]]+Agridata[[#This Row],[Final_Profit_NGN]]))*100</f>
        <v>99.900350846875682</v>
      </c>
      <c r="Y1188" s="13">
        <f>Agridata[[#This Row],[Final_Profit_NGN]]*Agridata[[#This Row],[Storage_Loss_%]]</f>
        <v>35504580.720000006</v>
      </c>
      <c r="Z1188" s="13">
        <f>Agridata[[#This Row],[Final_Profit_NGN]] * (1-Agridata[[#This Row],[Storage_Loss_%]]/100)</f>
        <v>1383670.1927999998</v>
      </c>
      <c r="AA1188" s="13">
        <f>Agridata[[#This Row],[Final_Profit_NGN]]+Agridata[[#This Row],[Input_Cost_NGN]]</f>
        <v>1759172</v>
      </c>
    </row>
    <row r="1189" spans="1:27" x14ac:dyDescent="0.35">
      <c r="A1189" t="s">
        <v>487</v>
      </c>
      <c r="B1189" t="s">
        <v>1469</v>
      </c>
      <c r="C1189" t="s">
        <v>1474</v>
      </c>
      <c r="D1189">
        <v>2021</v>
      </c>
      <c r="E1189" t="s">
        <v>1501</v>
      </c>
      <c r="F1189" t="s">
        <v>1510</v>
      </c>
      <c r="G1189">
        <v>3.7</v>
      </c>
      <c r="H1189">
        <v>78395</v>
      </c>
      <c r="I1189">
        <v>57149</v>
      </c>
      <c r="J1189">
        <v>38</v>
      </c>
      <c r="K1189" t="s">
        <v>1511</v>
      </c>
      <c r="L1189">
        <v>1.79</v>
      </c>
      <c r="M1189" t="s">
        <v>1518</v>
      </c>
      <c r="N1189" s="13">
        <v>4206</v>
      </c>
      <c r="O1189">
        <v>2</v>
      </c>
      <c r="P1189" s="11">
        <f>Agridata[[#This Row],[Storage_Loss_%]]/100</f>
        <v>0.27100000000000002</v>
      </c>
      <c r="Q1189" s="7">
        <v>27.1</v>
      </c>
      <c r="R1189" s="13">
        <v>81455</v>
      </c>
      <c r="S1189">
        <v>302</v>
      </c>
      <c r="T1189" t="s">
        <v>1520</v>
      </c>
      <c r="U1189" t="s">
        <v>1522</v>
      </c>
      <c r="V1189" s="13">
        <v>17000748</v>
      </c>
      <c r="W1189" s="7">
        <f>(Agridata[[#This Row],[Profit_After_Storage_Loss]]/Agridata[[#This Row],[Total_Revenue]])*100</f>
        <v>72.552382687408652</v>
      </c>
      <c r="X1189">
        <f>(1-Agridata[[#This Row],[Transport_Cost_NGN]]/(Agridata[[#This Row],[Input_Cost_NGN]]+Agridata[[#This Row],[Final_Profit_NGN]]))*100</f>
        <v>99.975377883051735</v>
      </c>
      <c r="Y1189" s="13">
        <f>Agridata[[#This Row],[Final_Profit_NGN]]*Agridata[[#This Row],[Storage_Loss_%]]</f>
        <v>460720270.80000001</v>
      </c>
      <c r="Z1189" s="13">
        <f>Agridata[[#This Row],[Final_Profit_NGN]] * (1-Agridata[[#This Row],[Storage_Loss_%]]/100)</f>
        <v>12393545.291999999</v>
      </c>
      <c r="AA1189" s="13">
        <f>Agridata[[#This Row],[Final_Profit_NGN]]+Agridata[[#This Row],[Input_Cost_NGN]]</f>
        <v>17082203</v>
      </c>
    </row>
    <row r="1190" spans="1:27" x14ac:dyDescent="0.35">
      <c r="A1190" t="s">
        <v>623</v>
      </c>
      <c r="B1190" t="s">
        <v>1473</v>
      </c>
      <c r="C1190" t="s">
        <v>1494</v>
      </c>
      <c r="D1190">
        <v>2023</v>
      </c>
      <c r="E1190" t="s">
        <v>1502</v>
      </c>
      <c r="F1190" t="s">
        <v>1509</v>
      </c>
      <c r="G1190">
        <v>0.26</v>
      </c>
      <c r="H1190">
        <v>3287</v>
      </c>
      <c r="I1190">
        <v>2645</v>
      </c>
      <c r="J1190">
        <v>49.5</v>
      </c>
      <c r="K1190" t="s">
        <v>1512</v>
      </c>
      <c r="L1190">
        <v>2.25</v>
      </c>
      <c r="M1190" t="s">
        <v>1518</v>
      </c>
      <c r="N1190" s="13">
        <v>10912</v>
      </c>
      <c r="O1190">
        <v>7</v>
      </c>
      <c r="P1190" s="11">
        <f>Agridata[[#This Row],[Storage_Loss_%]]/100</f>
        <v>0.19510000000000002</v>
      </c>
      <c r="Q1190" s="7">
        <v>19.510000000000002</v>
      </c>
      <c r="R1190" s="13">
        <v>6788</v>
      </c>
      <c r="S1190">
        <v>256</v>
      </c>
      <c r="T1190" t="s">
        <v>1521</v>
      </c>
      <c r="U1190" t="s">
        <v>1522</v>
      </c>
      <c r="V1190" s="13">
        <v>652649</v>
      </c>
      <c r="W1190" s="7">
        <f>(Agridata[[#This Row],[Profit_After_Storage_Loss]]/Agridata[[#This Row],[Total_Revenue]])*100</f>
        <v>79.661465780658347</v>
      </c>
      <c r="X1190">
        <f>(1-Agridata[[#This Row],[Transport_Cost_NGN]]/(Agridata[[#This Row],[Input_Cost_NGN]]+Agridata[[#This Row],[Final_Profit_NGN]]))*100</f>
        <v>98.345255119139509</v>
      </c>
      <c r="Y1190" s="13">
        <f>Agridata[[#This Row],[Final_Profit_NGN]]*Agridata[[#This Row],[Storage_Loss_%]]</f>
        <v>12733181.99</v>
      </c>
      <c r="Z1190" s="13">
        <f>Agridata[[#This Row],[Final_Profit_NGN]] * (1-Agridata[[#This Row],[Storage_Loss_%]]/100)</f>
        <v>525317.1801</v>
      </c>
      <c r="AA1190" s="13">
        <f>Agridata[[#This Row],[Final_Profit_NGN]]+Agridata[[#This Row],[Input_Cost_NGN]]</f>
        <v>659437</v>
      </c>
    </row>
    <row r="1191" spans="1:27" x14ac:dyDescent="0.35">
      <c r="A1191" t="s">
        <v>567</v>
      </c>
      <c r="B1191" t="s">
        <v>1469</v>
      </c>
      <c r="C1191" t="s">
        <v>1498</v>
      </c>
      <c r="D1191">
        <v>2025</v>
      </c>
      <c r="E1191" t="s">
        <v>1501</v>
      </c>
      <c r="F1191" t="s">
        <v>1503</v>
      </c>
      <c r="G1191">
        <v>1.33</v>
      </c>
      <c r="H1191">
        <v>12112</v>
      </c>
      <c r="I1191">
        <v>10608</v>
      </c>
      <c r="J1191">
        <v>3.3</v>
      </c>
      <c r="K1191" t="s">
        <v>1513</v>
      </c>
      <c r="L1191">
        <v>1.33</v>
      </c>
      <c r="M1191" t="s">
        <v>1518</v>
      </c>
      <c r="N1191" s="13">
        <v>200</v>
      </c>
      <c r="O1191">
        <v>7</v>
      </c>
      <c r="P1191" s="11">
        <f>Agridata[[#This Row],[Storage_Loss_%]]/100</f>
        <v>0.1241</v>
      </c>
      <c r="Q1191" s="7">
        <v>12.41</v>
      </c>
      <c r="R1191" s="13">
        <v>16839</v>
      </c>
      <c r="S1191">
        <v>261</v>
      </c>
      <c r="T1191" t="s">
        <v>1520</v>
      </c>
      <c r="U1191" t="s">
        <v>1522</v>
      </c>
      <c r="V1191" s="13">
        <v>2723963</v>
      </c>
      <c r="W1191" s="7">
        <f>(Agridata[[#This Row],[Profit_After_Storage_Loss]]/Agridata[[#This Row],[Total_Revenue]])*100</f>
        <v>87.051862619043618</v>
      </c>
      <c r="X1191">
        <f>(1-Agridata[[#This Row],[Transport_Cost_NGN]]/(Agridata[[#This Row],[Input_Cost_NGN]]+Agridata[[#This Row],[Final_Profit_NGN]]))*100</f>
        <v>99.992702865803523</v>
      </c>
      <c r="Y1191" s="13">
        <f>Agridata[[#This Row],[Final_Profit_NGN]]*Agridata[[#This Row],[Storage_Loss_%]]</f>
        <v>33804380.829999998</v>
      </c>
      <c r="Z1191" s="13">
        <f>Agridata[[#This Row],[Final_Profit_NGN]] * (1-Agridata[[#This Row],[Storage_Loss_%]]/100)</f>
        <v>2385919.1916999999</v>
      </c>
      <c r="AA1191" s="13">
        <f>Agridata[[#This Row],[Final_Profit_NGN]]+Agridata[[#This Row],[Input_Cost_NGN]]</f>
        <v>2740802</v>
      </c>
    </row>
    <row r="1192" spans="1:27" x14ac:dyDescent="0.35">
      <c r="A1192" t="s">
        <v>843</v>
      </c>
      <c r="B1192" t="s">
        <v>1471</v>
      </c>
      <c r="C1192" t="s">
        <v>1483</v>
      </c>
      <c r="D1192">
        <v>2024</v>
      </c>
      <c r="E1192" t="s">
        <v>1501</v>
      </c>
      <c r="F1192" t="s">
        <v>1510</v>
      </c>
      <c r="G1192">
        <v>3.17</v>
      </c>
      <c r="H1192">
        <v>73048</v>
      </c>
      <c r="I1192">
        <v>49694</v>
      </c>
      <c r="J1192">
        <v>1.6</v>
      </c>
      <c r="K1192" t="s">
        <v>1515</v>
      </c>
      <c r="L1192">
        <v>0.18</v>
      </c>
      <c r="M1192" t="s">
        <v>1518</v>
      </c>
      <c r="N1192" s="13">
        <v>275</v>
      </c>
      <c r="O1192">
        <v>5</v>
      </c>
      <c r="P1192" s="11">
        <f>Agridata[[#This Row],[Storage_Loss_%]]/100</f>
        <v>0.31969999999999998</v>
      </c>
      <c r="Q1192" s="7">
        <v>31.97</v>
      </c>
      <c r="R1192" s="13">
        <v>76918</v>
      </c>
      <c r="S1192">
        <v>420</v>
      </c>
      <c r="T1192" t="s">
        <v>1520</v>
      </c>
      <c r="U1192" t="s">
        <v>1522</v>
      </c>
      <c r="V1192" s="13">
        <v>20585573</v>
      </c>
      <c r="W1192" s="7">
        <f>(Agridata[[#This Row],[Profit_After_Storage_Loss]]/Agridata[[#This Row],[Total_Revenue]])*100</f>
        <v>67.776752144259859</v>
      </c>
      <c r="X1192">
        <f>(1-Agridata[[#This Row],[Transport_Cost_NGN]]/(Agridata[[#This Row],[Input_Cost_NGN]]+Agridata[[#This Row],[Final_Profit_NGN]]))*100</f>
        <v>99.998669085929663</v>
      </c>
      <c r="Y1192" s="13">
        <f>Agridata[[#This Row],[Final_Profit_NGN]]*Agridata[[#This Row],[Storage_Loss_%]]</f>
        <v>658120768.80999994</v>
      </c>
      <c r="Z1192" s="13">
        <f>Agridata[[#This Row],[Final_Profit_NGN]] * (1-Agridata[[#This Row],[Storage_Loss_%]]/100)</f>
        <v>14004365.311900001</v>
      </c>
      <c r="AA1192" s="13">
        <f>Agridata[[#This Row],[Final_Profit_NGN]]+Agridata[[#This Row],[Input_Cost_NGN]]</f>
        <v>20662491</v>
      </c>
    </row>
    <row r="1193" spans="1:27" x14ac:dyDescent="0.35">
      <c r="A1193" t="s">
        <v>35</v>
      </c>
      <c r="B1193" t="s">
        <v>1469</v>
      </c>
      <c r="C1193" t="s">
        <v>1474</v>
      </c>
      <c r="D1193">
        <v>2025</v>
      </c>
      <c r="E1193" t="s">
        <v>1501</v>
      </c>
      <c r="F1193" t="s">
        <v>1506</v>
      </c>
      <c r="G1193">
        <v>0.71</v>
      </c>
      <c r="H1193">
        <v>2188</v>
      </c>
      <c r="I1193">
        <v>1906</v>
      </c>
      <c r="J1193">
        <v>8.6999999999999993</v>
      </c>
      <c r="K1193" t="s">
        <v>1511</v>
      </c>
      <c r="L1193">
        <v>0.55000000000000004</v>
      </c>
      <c r="M1193" t="s">
        <v>1517</v>
      </c>
      <c r="N1193" s="13">
        <v>1166</v>
      </c>
      <c r="O1193">
        <v>7</v>
      </c>
      <c r="P1193" s="11">
        <f>Agridata[[#This Row],[Storage_Loss_%]]/100</f>
        <v>0.1288</v>
      </c>
      <c r="Q1193" s="7">
        <v>12.88</v>
      </c>
      <c r="R1193" s="13">
        <v>12850</v>
      </c>
      <c r="S1193">
        <v>412</v>
      </c>
      <c r="T1193" t="s">
        <v>1519</v>
      </c>
      <c r="U1193" t="s">
        <v>1522</v>
      </c>
      <c r="V1193" s="13">
        <v>763404</v>
      </c>
      <c r="W1193" s="7">
        <f>(Agridata[[#This Row],[Profit_After_Storage_Loss]]/Agridata[[#This Row],[Total_Revenue]])*100</f>
        <v>85.67782772133863</v>
      </c>
      <c r="X1193">
        <f>(1-Agridata[[#This Row],[Transport_Cost_NGN]]/(Agridata[[#This Row],[Input_Cost_NGN]]+Agridata[[#This Row],[Final_Profit_NGN]]))*100</f>
        <v>99.849791434247038</v>
      </c>
      <c r="Y1193" s="13">
        <f>Agridata[[#This Row],[Final_Profit_NGN]]*Agridata[[#This Row],[Storage_Loss_%]]</f>
        <v>9832643.5200000014</v>
      </c>
      <c r="Z1193" s="13">
        <f>Agridata[[#This Row],[Final_Profit_NGN]] * (1-Agridata[[#This Row],[Storage_Loss_%]]/100)</f>
        <v>665077.56479999993</v>
      </c>
      <c r="AA1193" s="13">
        <f>Agridata[[#This Row],[Final_Profit_NGN]]+Agridata[[#This Row],[Input_Cost_NGN]]</f>
        <v>776254</v>
      </c>
    </row>
    <row r="1194" spans="1:27" x14ac:dyDescent="0.35">
      <c r="A1194" t="s">
        <v>52</v>
      </c>
      <c r="B1194" t="s">
        <v>1471</v>
      </c>
      <c r="C1194" t="s">
        <v>1477</v>
      </c>
      <c r="D1194">
        <v>2023</v>
      </c>
      <c r="E1194" t="s">
        <v>1501</v>
      </c>
      <c r="F1194" t="s">
        <v>1503</v>
      </c>
      <c r="G1194">
        <v>2.36</v>
      </c>
      <c r="H1194">
        <v>21899</v>
      </c>
      <c r="I1194">
        <v>18625</v>
      </c>
      <c r="J1194">
        <v>1.3</v>
      </c>
      <c r="K1194" t="s">
        <v>1511</v>
      </c>
      <c r="L1194">
        <v>1.22</v>
      </c>
      <c r="M1194" t="s">
        <v>1517</v>
      </c>
      <c r="N1194" s="13">
        <v>200</v>
      </c>
      <c r="O1194">
        <v>1</v>
      </c>
      <c r="P1194" s="11">
        <f>Agridata[[#This Row],[Storage_Loss_%]]/100</f>
        <v>0.14949999999999999</v>
      </c>
      <c r="Q1194" s="7">
        <v>14.95</v>
      </c>
      <c r="R1194" s="13">
        <v>33838</v>
      </c>
      <c r="S1194">
        <v>288</v>
      </c>
      <c r="T1194" t="s">
        <v>1520</v>
      </c>
      <c r="U1194" t="s">
        <v>1523</v>
      </c>
      <c r="V1194" s="13">
        <v>5276322</v>
      </c>
      <c r="W1194" s="7">
        <f>(Agridata[[#This Row],[Profit_After_Storage_Loss]]/Agridata[[#This Row],[Total_Revenue]])*100</f>
        <v>84.50803480497764</v>
      </c>
      <c r="X1194">
        <f>(1-Agridata[[#This Row],[Transport_Cost_NGN]]/(Agridata[[#This Row],[Input_Cost_NGN]]+Agridata[[#This Row],[Final_Profit_NGN]]))*100</f>
        <v>99.996233635144705</v>
      </c>
      <c r="Y1194" s="13">
        <f>Agridata[[#This Row],[Final_Profit_NGN]]*Agridata[[#This Row],[Storage_Loss_%]]</f>
        <v>78881013.899999991</v>
      </c>
      <c r="Z1194" s="13">
        <f>Agridata[[#This Row],[Final_Profit_NGN]] * (1-Agridata[[#This Row],[Storage_Loss_%]]/100)</f>
        <v>4487511.8610000005</v>
      </c>
      <c r="AA1194" s="13">
        <f>Agridata[[#This Row],[Final_Profit_NGN]]+Agridata[[#This Row],[Input_Cost_NGN]]</f>
        <v>5310160</v>
      </c>
    </row>
    <row r="1195" spans="1:27" x14ac:dyDescent="0.35">
      <c r="A1195" t="s">
        <v>68</v>
      </c>
      <c r="B1195" t="s">
        <v>1473</v>
      </c>
      <c r="C1195" t="s">
        <v>1493</v>
      </c>
      <c r="D1195">
        <v>2021</v>
      </c>
      <c r="E1195" t="s">
        <v>1501</v>
      </c>
      <c r="F1195" t="s">
        <v>1507</v>
      </c>
      <c r="G1195">
        <v>2.2599999999999998</v>
      </c>
      <c r="H1195">
        <v>4096</v>
      </c>
      <c r="I1195">
        <v>2571</v>
      </c>
      <c r="J1195">
        <v>2.2999999999999998</v>
      </c>
      <c r="K1195" t="s">
        <v>1512</v>
      </c>
      <c r="L1195">
        <v>0.88</v>
      </c>
      <c r="M1195" t="s">
        <v>1517</v>
      </c>
      <c r="N1195" s="13">
        <v>533</v>
      </c>
      <c r="O1195">
        <v>30</v>
      </c>
      <c r="P1195" s="11">
        <f>Agridata[[#This Row],[Storage_Loss_%]]/100</f>
        <v>0.37209999999999999</v>
      </c>
      <c r="Q1195" s="7">
        <v>37.21</v>
      </c>
      <c r="R1195" s="13">
        <v>46578</v>
      </c>
      <c r="S1195">
        <v>182</v>
      </c>
      <c r="T1195" t="s">
        <v>1521</v>
      </c>
      <c r="U1195" t="s">
        <v>1522</v>
      </c>
      <c r="V1195" s="13">
        <v>416132</v>
      </c>
      <c r="W1195" s="7">
        <f>(Agridata[[#This Row],[Profit_After_Storage_Loss]]/Agridata[[#This Row],[Total_Revenue]])*100</f>
        <v>56.469339932138929</v>
      </c>
      <c r="X1195">
        <f>(1-Agridata[[#This Row],[Transport_Cost_NGN]]/(Agridata[[#This Row],[Input_Cost_NGN]]+Agridata[[#This Row],[Final_Profit_NGN]]))*100</f>
        <v>99.884809059670204</v>
      </c>
      <c r="Y1195" s="13">
        <f>Agridata[[#This Row],[Final_Profit_NGN]]*Agridata[[#This Row],[Storage_Loss_%]]</f>
        <v>15484271.720000001</v>
      </c>
      <c r="Z1195" s="13">
        <f>Agridata[[#This Row],[Final_Profit_NGN]] * (1-Agridata[[#This Row],[Storage_Loss_%]]/100)</f>
        <v>261289.28280000002</v>
      </c>
      <c r="AA1195" s="13">
        <f>Agridata[[#This Row],[Final_Profit_NGN]]+Agridata[[#This Row],[Input_Cost_NGN]]</f>
        <v>462710</v>
      </c>
    </row>
    <row r="1196" spans="1:27" x14ac:dyDescent="0.35">
      <c r="A1196" t="s">
        <v>844</v>
      </c>
      <c r="B1196" t="s">
        <v>1472</v>
      </c>
      <c r="C1196" t="s">
        <v>1487</v>
      </c>
      <c r="D1196">
        <v>2024</v>
      </c>
      <c r="E1196" t="s">
        <v>1502</v>
      </c>
      <c r="F1196" t="s">
        <v>1508</v>
      </c>
      <c r="G1196">
        <v>5.7</v>
      </c>
      <c r="H1196">
        <v>9221</v>
      </c>
      <c r="I1196">
        <v>7243</v>
      </c>
      <c r="J1196">
        <v>26.6</v>
      </c>
      <c r="K1196" t="s">
        <v>1511</v>
      </c>
      <c r="L1196">
        <v>1.2</v>
      </c>
      <c r="M1196" t="s">
        <v>1517</v>
      </c>
      <c r="N1196" s="13">
        <v>4030</v>
      </c>
      <c r="O1196">
        <v>14</v>
      </c>
      <c r="P1196" s="11">
        <f>Agridata[[#This Row],[Storage_Loss_%]]/100</f>
        <v>0.2145</v>
      </c>
      <c r="Q1196" s="7">
        <v>21.45</v>
      </c>
      <c r="R1196" s="13">
        <v>48911</v>
      </c>
      <c r="S1196">
        <v>211</v>
      </c>
      <c r="T1196" t="s">
        <v>1520</v>
      </c>
      <c r="U1196" t="s">
        <v>1522</v>
      </c>
      <c r="V1196" s="13">
        <v>1460050</v>
      </c>
      <c r="W1196" s="7">
        <f>(Agridata[[#This Row],[Profit_After_Storage_Loss]]/Agridata[[#This Row],[Total_Revenue]])*100</f>
        <v>76.003904342126788</v>
      </c>
      <c r="X1196">
        <f>(1-Agridata[[#This Row],[Transport_Cost_NGN]]/(Agridata[[#This Row],[Input_Cost_NGN]]+Agridata[[#This Row],[Final_Profit_NGN]]))*100</f>
        <v>99.732928816583069</v>
      </c>
      <c r="Y1196" s="13">
        <f>Agridata[[#This Row],[Final_Profit_NGN]]*Agridata[[#This Row],[Storage_Loss_%]]</f>
        <v>31318072.5</v>
      </c>
      <c r="Z1196" s="13">
        <f>Agridata[[#This Row],[Final_Profit_NGN]] * (1-Agridata[[#This Row],[Storage_Loss_%]]/100)</f>
        <v>1146869.2749999999</v>
      </c>
      <c r="AA1196" s="13">
        <f>Agridata[[#This Row],[Final_Profit_NGN]]+Agridata[[#This Row],[Input_Cost_NGN]]</f>
        <v>1508961</v>
      </c>
    </row>
    <row r="1197" spans="1:27" x14ac:dyDescent="0.35">
      <c r="A1197" t="s">
        <v>845</v>
      </c>
      <c r="B1197" t="s">
        <v>1471</v>
      </c>
      <c r="C1197" t="s">
        <v>1492</v>
      </c>
      <c r="D1197">
        <v>2021</v>
      </c>
      <c r="E1197" t="s">
        <v>1501</v>
      </c>
      <c r="F1197" t="s">
        <v>1503</v>
      </c>
      <c r="G1197">
        <v>2.64</v>
      </c>
      <c r="H1197">
        <v>17643</v>
      </c>
      <c r="I1197">
        <v>14123</v>
      </c>
      <c r="J1197">
        <v>11</v>
      </c>
      <c r="K1197" t="s">
        <v>1512</v>
      </c>
      <c r="L1197">
        <v>0.8</v>
      </c>
      <c r="M1197" t="s">
        <v>1518</v>
      </c>
      <c r="N1197" s="13">
        <v>1984</v>
      </c>
      <c r="O1197">
        <v>14</v>
      </c>
      <c r="P1197" s="11">
        <f>Agridata[[#This Row],[Storage_Loss_%]]/100</f>
        <v>0.19949999999999998</v>
      </c>
      <c r="Q1197" s="7">
        <v>19.95</v>
      </c>
      <c r="R1197" s="13">
        <v>24297</v>
      </c>
      <c r="S1197">
        <v>263</v>
      </c>
      <c r="T1197" t="s">
        <v>1520</v>
      </c>
      <c r="U1197" t="s">
        <v>1522</v>
      </c>
      <c r="V1197" s="13">
        <v>3650925</v>
      </c>
      <c r="W1197" s="7">
        <f>(Agridata[[#This Row],[Profit_After_Storage_Loss]]/Agridata[[#This Row],[Total_Revenue]])*100</f>
        <v>79.520787111635698</v>
      </c>
      <c r="X1197">
        <f>(1-Agridata[[#This Row],[Transport_Cost_NGN]]/(Agridata[[#This Row],[Input_Cost_NGN]]+Agridata[[#This Row],[Final_Profit_NGN]]))*100</f>
        <v>99.94601686646412</v>
      </c>
      <c r="Y1197" s="13">
        <f>Agridata[[#This Row],[Final_Profit_NGN]]*Agridata[[#This Row],[Storage_Loss_%]]</f>
        <v>72835953.75</v>
      </c>
      <c r="Z1197" s="13">
        <f>Agridata[[#This Row],[Final_Profit_NGN]] * (1-Agridata[[#This Row],[Storage_Loss_%]]/100)</f>
        <v>2922565.4624999999</v>
      </c>
      <c r="AA1197" s="13">
        <f>Agridata[[#This Row],[Final_Profit_NGN]]+Agridata[[#This Row],[Input_Cost_NGN]]</f>
        <v>3675222</v>
      </c>
    </row>
    <row r="1198" spans="1:27" x14ac:dyDescent="0.35">
      <c r="A1198" t="s">
        <v>148</v>
      </c>
      <c r="B1198" t="s">
        <v>1470</v>
      </c>
      <c r="C1198" t="s">
        <v>1476</v>
      </c>
      <c r="D1198">
        <v>2021</v>
      </c>
      <c r="E1198" t="s">
        <v>1501</v>
      </c>
      <c r="F1198" t="s">
        <v>1507</v>
      </c>
      <c r="G1198">
        <v>0.84</v>
      </c>
      <c r="H1198">
        <v>1778</v>
      </c>
      <c r="I1198">
        <v>711</v>
      </c>
      <c r="J1198">
        <v>72.599999999999994</v>
      </c>
      <c r="K1198" t="s">
        <v>1512</v>
      </c>
      <c r="L1198">
        <v>2.87</v>
      </c>
      <c r="M1198" t="s">
        <v>1518</v>
      </c>
      <c r="N1198" s="13">
        <v>21719</v>
      </c>
      <c r="O1198">
        <v>60</v>
      </c>
      <c r="P1198" s="11">
        <f>Agridata[[#This Row],[Storage_Loss_%]]/100</f>
        <v>0.6</v>
      </c>
      <c r="Q1198" s="7">
        <v>60</v>
      </c>
      <c r="R1198" s="13">
        <v>16524</v>
      </c>
      <c r="S1198">
        <v>259</v>
      </c>
      <c r="T1198" t="s">
        <v>1521</v>
      </c>
      <c r="U1198" t="s">
        <v>1522</v>
      </c>
      <c r="V1198" s="13">
        <v>144065</v>
      </c>
      <c r="W1198" s="7">
        <f>(Agridata[[#This Row],[Profit_After_Storage_Loss]]/Agridata[[#This Row],[Total_Revenue]])*100</f>
        <v>35.884151467410597</v>
      </c>
      <c r="X1198">
        <f>(1-Agridata[[#This Row],[Transport_Cost_NGN]]/(Agridata[[#This Row],[Input_Cost_NGN]]+Agridata[[#This Row],[Final_Profit_NGN]]))*100</f>
        <v>86.47541238814614</v>
      </c>
      <c r="Y1198" s="13">
        <f>Agridata[[#This Row],[Final_Profit_NGN]]*Agridata[[#This Row],[Storage_Loss_%]]</f>
        <v>8643900</v>
      </c>
      <c r="Z1198" s="13">
        <f>Agridata[[#This Row],[Final_Profit_NGN]] * (1-Agridata[[#This Row],[Storage_Loss_%]]/100)</f>
        <v>57626</v>
      </c>
      <c r="AA1198" s="13">
        <f>Agridata[[#This Row],[Final_Profit_NGN]]+Agridata[[#This Row],[Input_Cost_NGN]]</f>
        <v>160589</v>
      </c>
    </row>
    <row r="1199" spans="1:27" x14ac:dyDescent="0.35">
      <c r="A1199" t="s">
        <v>129</v>
      </c>
      <c r="B1199" t="s">
        <v>1472</v>
      </c>
      <c r="C1199" t="s">
        <v>1489</v>
      </c>
      <c r="D1199">
        <v>2021</v>
      </c>
      <c r="E1199" t="s">
        <v>1501</v>
      </c>
      <c r="F1199" t="s">
        <v>1503</v>
      </c>
      <c r="G1199">
        <v>1.37</v>
      </c>
      <c r="H1199">
        <v>7282</v>
      </c>
      <c r="I1199">
        <v>2912</v>
      </c>
      <c r="J1199">
        <v>17.2</v>
      </c>
      <c r="K1199" t="s">
        <v>1515</v>
      </c>
      <c r="L1199">
        <v>0.46</v>
      </c>
      <c r="M1199" t="s">
        <v>1518</v>
      </c>
      <c r="N1199" s="13">
        <v>3466</v>
      </c>
      <c r="O1199">
        <v>60</v>
      </c>
      <c r="P1199" s="11">
        <f>Agridata[[#This Row],[Storage_Loss_%]]/100</f>
        <v>0.6</v>
      </c>
      <c r="Q1199" s="7">
        <v>60</v>
      </c>
      <c r="R1199" s="13">
        <v>24839</v>
      </c>
      <c r="S1199">
        <v>297</v>
      </c>
      <c r="T1199" t="s">
        <v>1520</v>
      </c>
      <c r="U1199" t="s">
        <v>1522</v>
      </c>
      <c r="V1199" s="13">
        <v>827911</v>
      </c>
      <c r="W1199" s="7">
        <f>(Agridata[[#This Row],[Profit_After_Storage_Loss]]/Agridata[[#This Row],[Total_Revenue]])*100</f>
        <v>38.834875403107596</v>
      </c>
      <c r="X1199">
        <f>(1-Agridata[[#This Row],[Transport_Cost_NGN]]/(Agridata[[#This Row],[Input_Cost_NGN]]+Agridata[[#This Row],[Final_Profit_NGN]]))*100</f>
        <v>99.593550278510705</v>
      </c>
      <c r="Y1199" s="13">
        <f>Agridata[[#This Row],[Final_Profit_NGN]]*Agridata[[#This Row],[Storage_Loss_%]]</f>
        <v>49674660</v>
      </c>
      <c r="Z1199" s="13">
        <f>Agridata[[#This Row],[Final_Profit_NGN]] * (1-Agridata[[#This Row],[Storage_Loss_%]]/100)</f>
        <v>331164.40000000002</v>
      </c>
      <c r="AA1199" s="13">
        <f>Agridata[[#This Row],[Final_Profit_NGN]]+Agridata[[#This Row],[Input_Cost_NGN]]</f>
        <v>852750</v>
      </c>
    </row>
    <row r="1200" spans="1:27" x14ac:dyDescent="0.35">
      <c r="A1200" t="s">
        <v>846</v>
      </c>
      <c r="B1200" t="s">
        <v>1473</v>
      </c>
      <c r="C1200" t="s">
        <v>1497</v>
      </c>
      <c r="D1200">
        <v>2021</v>
      </c>
      <c r="E1200" t="s">
        <v>1502</v>
      </c>
      <c r="F1200" t="s">
        <v>1509</v>
      </c>
      <c r="G1200">
        <v>1.17</v>
      </c>
      <c r="H1200">
        <v>16565</v>
      </c>
      <c r="I1200">
        <v>13218</v>
      </c>
      <c r="J1200">
        <v>23.1</v>
      </c>
      <c r="K1200" t="s">
        <v>1511</v>
      </c>
      <c r="L1200">
        <v>1.23</v>
      </c>
      <c r="M1200" t="s">
        <v>1518</v>
      </c>
      <c r="N1200" s="13">
        <v>3503</v>
      </c>
      <c r="O1200">
        <v>5</v>
      </c>
      <c r="P1200" s="11">
        <f>Agridata[[#This Row],[Storage_Loss_%]]/100</f>
        <v>0.20199999999999999</v>
      </c>
      <c r="Q1200" s="7">
        <v>20.2</v>
      </c>
      <c r="R1200" s="13">
        <v>24048</v>
      </c>
      <c r="S1200">
        <v>355</v>
      </c>
      <c r="T1200" t="s">
        <v>1520</v>
      </c>
      <c r="U1200" t="s">
        <v>1522</v>
      </c>
      <c r="V1200" s="13">
        <v>4617916</v>
      </c>
      <c r="W1200" s="7">
        <f>(Agridata[[#This Row],[Profit_After_Storage_Loss]]/Agridata[[#This Row],[Total_Revenue]])*100</f>
        <v>79.386590848184085</v>
      </c>
      <c r="X1200">
        <f>(1-Agridata[[#This Row],[Transport_Cost_NGN]]/(Agridata[[#This Row],[Input_Cost_NGN]]+Agridata[[#This Row],[Final_Profit_NGN]]))*100</f>
        <v>99.924536252327684</v>
      </c>
      <c r="Y1200" s="13">
        <f>Agridata[[#This Row],[Final_Profit_NGN]]*Agridata[[#This Row],[Storage_Loss_%]]</f>
        <v>93281903.200000003</v>
      </c>
      <c r="Z1200" s="13">
        <f>Agridata[[#This Row],[Final_Profit_NGN]] * (1-Agridata[[#This Row],[Storage_Loss_%]]/100)</f>
        <v>3685096.9680000003</v>
      </c>
      <c r="AA1200" s="13">
        <f>Agridata[[#This Row],[Final_Profit_NGN]]+Agridata[[#This Row],[Input_Cost_NGN]]</f>
        <v>4641964</v>
      </c>
    </row>
    <row r="1201" spans="1:27" x14ac:dyDescent="0.35">
      <c r="A1201" t="s">
        <v>847</v>
      </c>
      <c r="B1201" t="s">
        <v>1469</v>
      </c>
      <c r="C1201" t="s">
        <v>1474</v>
      </c>
      <c r="D1201">
        <v>2023</v>
      </c>
      <c r="E1201" t="s">
        <v>1501</v>
      </c>
      <c r="F1201" t="s">
        <v>1506</v>
      </c>
      <c r="G1201">
        <v>1.17</v>
      </c>
      <c r="H1201">
        <v>3155</v>
      </c>
      <c r="I1201">
        <v>2741</v>
      </c>
      <c r="J1201">
        <v>15.1</v>
      </c>
      <c r="K1201" t="s">
        <v>1514</v>
      </c>
      <c r="L1201">
        <v>1.19</v>
      </c>
      <c r="M1201" t="s">
        <v>1518</v>
      </c>
      <c r="N1201" s="13">
        <v>2214</v>
      </c>
      <c r="O1201">
        <v>7</v>
      </c>
      <c r="P1201" s="11">
        <f>Agridata[[#This Row],[Storage_Loss_%]]/100</f>
        <v>0.13119999999999998</v>
      </c>
      <c r="Q1201" s="7">
        <v>13.12</v>
      </c>
      <c r="R1201" s="13">
        <v>27207</v>
      </c>
      <c r="S1201">
        <v>271</v>
      </c>
      <c r="T1201" t="s">
        <v>1520</v>
      </c>
      <c r="U1201" t="s">
        <v>1523</v>
      </c>
      <c r="V1201" s="13">
        <v>705962</v>
      </c>
      <c r="W1201" s="7">
        <f>(Agridata[[#This Row],[Profit_After_Storage_Loss]]/Agridata[[#This Row],[Total_Revenue]])*100</f>
        <v>83.655990037767552</v>
      </c>
      <c r="X1201">
        <f>(1-Agridata[[#This Row],[Transport_Cost_NGN]]/(Agridata[[#This Row],[Input_Cost_NGN]]+Agridata[[#This Row],[Final_Profit_NGN]]))*100</f>
        <v>99.698023238843973</v>
      </c>
      <c r="Y1201" s="13">
        <f>Agridata[[#This Row],[Final_Profit_NGN]]*Agridata[[#This Row],[Storage_Loss_%]]</f>
        <v>9262221.4399999995</v>
      </c>
      <c r="Z1201" s="13">
        <f>Agridata[[#This Row],[Final_Profit_NGN]] * (1-Agridata[[#This Row],[Storage_Loss_%]]/100)</f>
        <v>613339.78560000006</v>
      </c>
      <c r="AA1201" s="13">
        <f>Agridata[[#This Row],[Final_Profit_NGN]]+Agridata[[#This Row],[Input_Cost_NGN]]</f>
        <v>733169</v>
      </c>
    </row>
    <row r="1202" spans="1:27" x14ac:dyDescent="0.35">
      <c r="A1202" t="s">
        <v>320</v>
      </c>
      <c r="B1202" t="s">
        <v>1473</v>
      </c>
      <c r="C1202" t="s">
        <v>1484</v>
      </c>
      <c r="D1202">
        <v>2024</v>
      </c>
      <c r="E1202" t="s">
        <v>1502</v>
      </c>
      <c r="F1202" t="s">
        <v>1509</v>
      </c>
      <c r="G1202">
        <v>1.36</v>
      </c>
      <c r="H1202">
        <v>12083</v>
      </c>
      <c r="I1202">
        <v>9569</v>
      </c>
      <c r="J1202">
        <v>16.3</v>
      </c>
      <c r="K1202" t="s">
        <v>1512</v>
      </c>
      <c r="L1202">
        <v>1.59</v>
      </c>
      <c r="M1202" t="s">
        <v>1516</v>
      </c>
      <c r="N1202" s="13">
        <v>4489</v>
      </c>
      <c r="O1202">
        <v>4</v>
      </c>
      <c r="P1202" s="11">
        <f>Agridata[[#This Row],[Storage_Loss_%]]/100</f>
        <v>0.20800000000000002</v>
      </c>
      <c r="Q1202" s="7">
        <v>20.8</v>
      </c>
      <c r="R1202" s="13">
        <v>47143</v>
      </c>
      <c r="S1202">
        <v>263</v>
      </c>
      <c r="T1202" t="s">
        <v>1521</v>
      </c>
      <c r="U1202" t="s">
        <v>1522</v>
      </c>
      <c r="V1202" s="13">
        <v>2439849</v>
      </c>
      <c r="W1202" s="7">
        <f>(Agridata[[#This Row],[Profit_After_Storage_Loss]]/Agridata[[#This Row],[Total_Revenue]])*100</f>
        <v>77.69869818640349</v>
      </c>
      <c r="X1202">
        <f>(1-Agridata[[#This Row],[Transport_Cost_NGN]]/(Agridata[[#This Row],[Input_Cost_NGN]]+Agridata[[#This Row],[Final_Profit_NGN]]))*100</f>
        <v>99.819500826701486</v>
      </c>
      <c r="Y1202" s="13">
        <f>Agridata[[#This Row],[Final_Profit_NGN]]*Agridata[[#This Row],[Storage_Loss_%]]</f>
        <v>50748859.200000003</v>
      </c>
      <c r="Z1202" s="13">
        <f>Agridata[[#This Row],[Final_Profit_NGN]] * (1-Agridata[[#This Row],[Storage_Loss_%]]/100)</f>
        <v>1932360.4080000001</v>
      </c>
      <c r="AA1202" s="13">
        <f>Agridata[[#This Row],[Final_Profit_NGN]]+Agridata[[#This Row],[Input_Cost_NGN]]</f>
        <v>2486992</v>
      </c>
    </row>
    <row r="1203" spans="1:27" x14ac:dyDescent="0.35">
      <c r="A1203" t="s">
        <v>848</v>
      </c>
      <c r="B1203" t="s">
        <v>1469</v>
      </c>
      <c r="C1203" t="s">
        <v>1481</v>
      </c>
      <c r="D1203">
        <v>2021</v>
      </c>
      <c r="E1203" t="s">
        <v>1502</v>
      </c>
      <c r="F1203" t="s">
        <v>1503</v>
      </c>
      <c r="G1203">
        <v>2.64</v>
      </c>
      <c r="H1203">
        <v>14419</v>
      </c>
      <c r="I1203">
        <v>12528</v>
      </c>
      <c r="J1203">
        <v>18.3</v>
      </c>
      <c r="K1203" t="s">
        <v>1513</v>
      </c>
      <c r="L1203">
        <v>0.82</v>
      </c>
      <c r="M1203" t="s">
        <v>1517</v>
      </c>
      <c r="N1203" s="13">
        <v>652</v>
      </c>
      <c r="O1203">
        <v>7</v>
      </c>
      <c r="P1203" s="11">
        <f>Agridata[[#This Row],[Storage_Loss_%]]/100</f>
        <v>0.13109999999999999</v>
      </c>
      <c r="Q1203" s="7">
        <v>13.11</v>
      </c>
      <c r="R1203" s="13">
        <v>32731</v>
      </c>
      <c r="S1203">
        <v>242</v>
      </c>
      <c r="T1203" t="s">
        <v>1520</v>
      </c>
      <c r="U1203" t="s">
        <v>1522</v>
      </c>
      <c r="V1203" s="13">
        <v>2968076</v>
      </c>
      <c r="W1203" s="7">
        <f>(Agridata[[#This Row],[Profit_After_Storage_Loss]]/Agridata[[#This Row],[Total_Revenue]])*100</f>
        <v>85.942256079781203</v>
      </c>
      <c r="X1203">
        <f>(1-Agridata[[#This Row],[Transport_Cost_NGN]]/(Agridata[[#This Row],[Input_Cost_NGN]]+Agridata[[#This Row],[Final_Profit_NGN]]))*100</f>
        <v>99.978272511361112</v>
      </c>
      <c r="Y1203" s="13">
        <f>Agridata[[#This Row],[Final_Profit_NGN]]*Agridata[[#This Row],[Storage_Loss_%]]</f>
        <v>38911476.359999999</v>
      </c>
      <c r="Z1203" s="13">
        <f>Agridata[[#This Row],[Final_Profit_NGN]] * (1-Agridata[[#This Row],[Storage_Loss_%]]/100)</f>
        <v>2578961.2363999998</v>
      </c>
      <c r="AA1203" s="13">
        <f>Agridata[[#This Row],[Final_Profit_NGN]]+Agridata[[#This Row],[Input_Cost_NGN]]</f>
        <v>3000807</v>
      </c>
    </row>
    <row r="1204" spans="1:27" x14ac:dyDescent="0.35">
      <c r="A1204" t="s">
        <v>660</v>
      </c>
      <c r="B1204" t="s">
        <v>1470</v>
      </c>
      <c r="C1204" t="s">
        <v>1476</v>
      </c>
      <c r="D1204">
        <v>2021</v>
      </c>
      <c r="E1204" t="s">
        <v>1502</v>
      </c>
      <c r="F1204" t="s">
        <v>1505</v>
      </c>
      <c r="G1204">
        <v>6.05</v>
      </c>
      <c r="H1204">
        <v>55738</v>
      </c>
      <c r="I1204">
        <v>43219</v>
      </c>
      <c r="J1204">
        <v>22.5</v>
      </c>
      <c r="K1204" t="s">
        <v>1513</v>
      </c>
      <c r="L1204">
        <v>0.97</v>
      </c>
      <c r="M1204" t="s">
        <v>1517</v>
      </c>
      <c r="N1204" s="13">
        <v>1097</v>
      </c>
      <c r="O1204">
        <v>14</v>
      </c>
      <c r="P1204" s="11">
        <f>Agridata[[#This Row],[Storage_Loss_%]]/100</f>
        <v>0.22460000000000002</v>
      </c>
      <c r="Q1204" s="7">
        <v>22.46</v>
      </c>
      <c r="R1204" s="13">
        <v>40767</v>
      </c>
      <c r="S1204">
        <v>80</v>
      </c>
      <c r="T1204" t="s">
        <v>1519</v>
      </c>
      <c r="U1204" t="s">
        <v>1523</v>
      </c>
      <c r="V1204" s="13">
        <v>3381081</v>
      </c>
      <c r="W1204" s="7">
        <f>(Agridata[[#This Row],[Profit_After_Storage_Loss]]/Agridata[[#This Row],[Total_Revenue]])*100</f>
        <v>76.616208767893838</v>
      </c>
      <c r="X1204">
        <f>(1-Agridata[[#This Row],[Transport_Cost_NGN]]/(Agridata[[#This Row],[Input_Cost_NGN]]+Agridata[[#This Row],[Final_Profit_NGN]]))*100</f>
        <v>99.967941299555093</v>
      </c>
      <c r="Y1204" s="13">
        <f>Agridata[[#This Row],[Final_Profit_NGN]]*Agridata[[#This Row],[Storage_Loss_%]]</f>
        <v>75939079.260000005</v>
      </c>
      <c r="Z1204" s="13">
        <f>Agridata[[#This Row],[Final_Profit_NGN]] * (1-Agridata[[#This Row],[Storage_Loss_%]]/100)</f>
        <v>2621690.2073999997</v>
      </c>
      <c r="AA1204" s="13">
        <f>Agridata[[#This Row],[Final_Profit_NGN]]+Agridata[[#This Row],[Input_Cost_NGN]]</f>
        <v>3421848</v>
      </c>
    </row>
    <row r="1205" spans="1:27" x14ac:dyDescent="0.35">
      <c r="A1205" t="s">
        <v>766</v>
      </c>
      <c r="B1205" t="s">
        <v>1472</v>
      </c>
      <c r="C1205" t="s">
        <v>1487</v>
      </c>
      <c r="D1205">
        <v>2024</v>
      </c>
      <c r="E1205" t="s">
        <v>1501</v>
      </c>
      <c r="F1205" t="s">
        <v>1508</v>
      </c>
      <c r="G1205">
        <v>1.65</v>
      </c>
      <c r="H1205">
        <v>1753</v>
      </c>
      <c r="I1205">
        <v>1506</v>
      </c>
      <c r="J1205">
        <v>20.5</v>
      </c>
      <c r="K1205" t="s">
        <v>1512</v>
      </c>
      <c r="L1205">
        <v>1.57</v>
      </c>
      <c r="M1205" t="s">
        <v>1516</v>
      </c>
      <c r="N1205" s="13">
        <v>5644</v>
      </c>
      <c r="O1205">
        <v>7</v>
      </c>
      <c r="P1205" s="11">
        <f>Agridata[[#This Row],[Storage_Loss_%]]/100</f>
        <v>0.14069999999999999</v>
      </c>
      <c r="Q1205" s="7">
        <v>14.07</v>
      </c>
      <c r="R1205" s="13">
        <v>16659</v>
      </c>
      <c r="S1205">
        <v>242</v>
      </c>
      <c r="T1205" t="s">
        <v>1521</v>
      </c>
      <c r="U1205" t="s">
        <v>1522</v>
      </c>
      <c r="V1205" s="13">
        <v>338505</v>
      </c>
      <c r="W1205" s="7">
        <f>(Agridata[[#This Row],[Profit_After_Storage_Loss]]/Agridata[[#This Row],[Total_Revenue]])*100</f>
        <v>81.899445467446014</v>
      </c>
      <c r="X1205">
        <f>(1-Agridata[[#This Row],[Transport_Cost_NGN]]/(Agridata[[#This Row],[Input_Cost_NGN]]+Agridata[[#This Row],[Final_Profit_NGN]]))*100</f>
        <v>98.41087497606739</v>
      </c>
      <c r="Y1205" s="13">
        <f>Agridata[[#This Row],[Final_Profit_NGN]]*Agridata[[#This Row],[Storage_Loss_%]]</f>
        <v>4762765.3500000006</v>
      </c>
      <c r="Z1205" s="13">
        <f>Agridata[[#This Row],[Final_Profit_NGN]] * (1-Agridata[[#This Row],[Storage_Loss_%]]/100)</f>
        <v>290877.34649999999</v>
      </c>
      <c r="AA1205" s="13">
        <f>Agridata[[#This Row],[Final_Profit_NGN]]+Agridata[[#This Row],[Input_Cost_NGN]]</f>
        <v>355164</v>
      </c>
    </row>
    <row r="1206" spans="1:27" x14ac:dyDescent="0.35">
      <c r="A1206" t="s">
        <v>769</v>
      </c>
      <c r="B1206" t="s">
        <v>1472</v>
      </c>
      <c r="C1206" t="s">
        <v>1479</v>
      </c>
      <c r="D1206">
        <v>2024</v>
      </c>
      <c r="E1206" t="s">
        <v>1501</v>
      </c>
      <c r="F1206" t="s">
        <v>1510</v>
      </c>
      <c r="G1206">
        <v>2.95</v>
      </c>
      <c r="H1206">
        <v>69247</v>
      </c>
      <c r="I1206">
        <v>48742</v>
      </c>
      <c r="J1206">
        <v>9.6</v>
      </c>
      <c r="K1206" t="s">
        <v>1511</v>
      </c>
      <c r="L1206">
        <v>1.02</v>
      </c>
      <c r="M1206" t="s">
        <v>1518</v>
      </c>
      <c r="N1206" s="13">
        <v>1486</v>
      </c>
      <c r="O1206">
        <v>7</v>
      </c>
      <c r="P1206" s="11">
        <f>Agridata[[#This Row],[Storage_Loss_%]]/100</f>
        <v>0.29609999999999997</v>
      </c>
      <c r="Q1206" s="7">
        <v>29.61</v>
      </c>
      <c r="R1206" s="13">
        <v>83898</v>
      </c>
      <c r="S1206">
        <v>377</v>
      </c>
      <c r="T1206" t="s">
        <v>1520</v>
      </c>
      <c r="U1206" t="s">
        <v>1523</v>
      </c>
      <c r="V1206" s="13">
        <v>18106593</v>
      </c>
      <c r="W1206" s="7">
        <f>(Agridata[[#This Row],[Profit_After_Storage_Loss]]/Agridata[[#This Row],[Total_Revenue]])*100</f>
        <v>70.065347948551803</v>
      </c>
      <c r="X1206">
        <f>(1-Agridata[[#This Row],[Transport_Cost_NGN]]/(Agridata[[#This Row],[Input_Cost_NGN]]+Agridata[[#This Row],[Final_Profit_NGN]]))*100</f>
        <v>99.991830896703121</v>
      </c>
      <c r="Y1206" s="13">
        <f>Agridata[[#This Row],[Final_Profit_NGN]]*Agridata[[#This Row],[Storage_Loss_%]]</f>
        <v>536136218.73000002</v>
      </c>
      <c r="Z1206" s="13">
        <f>Agridata[[#This Row],[Final_Profit_NGN]] * (1-Agridata[[#This Row],[Storage_Loss_%]]/100)</f>
        <v>12745230.8127</v>
      </c>
      <c r="AA1206" s="13">
        <f>Agridata[[#This Row],[Final_Profit_NGN]]+Agridata[[#This Row],[Input_Cost_NGN]]</f>
        <v>18190491</v>
      </c>
    </row>
    <row r="1207" spans="1:27" x14ac:dyDescent="0.35">
      <c r="A1207" t="s">
        <v>849</v>
      </c>
      <c r="B1207" t="s">
        <v>1471</v>
      </c>
      <c r="C1207" t="s">
        <v>1483</v>
      </c>
      <c r="D1207">
        <v>2025</v>
      </c>
      <c r="E1207" t="s">
        <v>1502</v>
      </c>
      <c r="F1207" t="s">
        <v>1504</v>
      </c>
      <c r="G1207">
        <v>0.46</v>
      </c>
      <c r="H1207">
        <v>2467</v>
      </c>
      <c r="I1207">
        <v>1973</v>
      </c>
      <c r="J1207">
        <v>11.5</v>
      </c>
      <c r="K1207" t="s">
        <v>1511</v>
      </c>
      <c r="L1207">
        <v>0.89</v>
      </c>
      <c r="M1207" t="s">
        <v>1517</v>
      </c>
      <c r="N1207" s="13">
        <v>1695</v>
      </c>
      <c r="O1207">
        <v>1</v>
      </c>
      <c r="P1207" s="11">
        <f>Agridata[[#This Row],[Storage_Loss_%]]/100</f>
        <v>0.20019999999999999</v>
      </c>
      <c r="Q1207" s="7">
        <v>20.02</v>
      </c>
      <c r="R1207" s="13">
        <v>10799</v>
      </c>
      <c r="S1207">
        <v>229</v>
      </c>
      <c r="T1207" t="s">
        <v>1520</v>
      </c>
      <c r="U1207" t="s">
        <v>1522</v>
      </c>
      <c r="V1207" s="13">
        <v>434805</v>
      </c>
      <c r="W1207" s="7">
        <f>(Agridata[[#This Row],[Profit_After_Storage_Loss]]/Agridata[[#This Row],[Total_Revenue]])*100</f>
        <v>78.041722919901986</v>
      </c>
      <c r="X1207">
        <f>(1-Agridata[[#This Row],[Transport_Cost_NGN]]/(Agridata[[#This Row],[Input_Cost_NGN]]+Agridata[[#This Row],[Final_Profit_NGN]]))*100</f>
        <v>99.619617418156025</v>
      </c>
      <c r="Y1207" s="13">
        <f>Agridata[[#This Row],[Final_Profit_NGN]]*Agridata[[#This Row],[Storage_Loss_%]]</f>
        <v>8704796.0999999996</v>
      </c>
      <c r="Z1207" s="13">
        <f>Agridata[[#This Row],[Final_Profit_NGN]] * (1-Agridata[[#This Row],[Storage_Loss_%]]/100)</f>
        <v>347757.03900000005</v>
      </c>
      <c r="AA1207" s="13">
        <f>Agridata[[#This Row],[Final_Profit_NGN]]+Agridata[[#This Row],[Input_Cost_NGN]]</f>
        <v>445604</v>
      </c>
    </row>
    <row r="1208" spans="1:27" x14ac:dyDescent="0.35">
      <c r="A1208" t="s">
        <v>293</v>
      </c>
      <c r="B1208" t="s">
        <v>1473</v>
      </c>
      <c r="C1208" t="s">
        <v>1497</v>
      </c>
      <c r="D1208">
        <v>2025</v>
      </c>
      <c r="E1208" t="s">
        <v>1501</v>
      </c>
      <c r="F1208" t="s">
        <v>1510</v>
      </c>
      <c r="G1208">
        <v>1.33</v>
      </c>
      <c r="H1208">
        <v>31056</v>
      </c>
      <c r="I1208">
        <v>22751</v>
      </c>
      <c r="J1208">
        <v>19</v>
      </c>
      <c r="K1208" t="s">
        <v>1513</v>
      </c>
      <c r="L1208">
        <v>1.01</v>
      </c>
      <c r="M1208" t="s">
        <v>1517</v>
      </c>
      <c r="N1208" s="13">
        <v>774</v>
      </c>
      <c r="O1208">
        <v>5</v>
      </c>
      <c r="P1208" s="11">
        <f>Agridata[[#This Row],[Storage_Loss_%]]/100</f>
        <v>0.26739999999999997</v>
      </c>
      <c r="Q1208" s="7">
        <v>26.74</v>
      </c>
      <c r="R1208" s="13">
        <v>32832</v>
      </c>
      <c r="S1208">
        <v>373</v>
      </c>
      <c r="T1208" t="s">
        <v>1520</v>
      </c>
      <c r="U1208" t="s">
        <v>1522</v>
      </c>
      <c r="V1208" s="13">
        <v>8367656</v>
      </c>
      <c r="W1208" s="7">
        <f>(Agridata[[#This Row],[Profit_After_Storage_Loss]]/Agridata[[#This Row],[Total_Revenue]])*100</f>
        <v>72.97367469127984</v>
      </c>
      <c r="X1208">
        <f>(1-Agridata[[#This Row],[Transport_Cost_NGN]]/(Agridata[[#This Row],[Input_Cost_NGN]]+Agridata[[#This Row],[Final_Profit_NGN]]))*100</f>
        <v>99.990786249560742</v>
      </c>
      <c r="Y1208" s="13">
        <f>Agridata[[#This Row],[Final_Profit_NGN]]*Agridata[[#This Row],[Storage_Loss_%]]</f>
        <v>223751121.44</v>
      </c>
      <c r="Z1208" s="13">
        <f>Agridata[[#This Row],[Final_Profit_NGN]] * (1-Agridata[[#This Row],[Storage_Loss_%]]/100)</f>
        <v>6130144.7856000001</v>
      </c>
      <c r="AA1208" s="13">
        <f>Agridata[[#This Row],[Final_Profit_NGN]]+Agridata[[#This Row],[Input_Cost_NGN]]</f>
        <v>8400488</v>
      </c>
    </row>
    <row r="1209" spans="1:27" x14ac:dyDescent="0.35">
      <c r="A1209" t="s">
        <v>850</v>
      </c>
      <c r="B1209" t="s">
        <v>1469</v>
      </c>
      <c r="C1209" t="s">
        <v>1481</v>
      </c>
      <c r="D1209">
        <v>2022</v>
      </c>
      <c r="E1209" t="s">
        <v>1501</v>
      </c>
      <c r="F1209" t="s">
        <v>1509</v>
      </c>
      <c r="G1209">
        <v>1.32</v>
      </c>
      <c r="H1209">
        <v>14123</v>
      </c>
      <c r="I1209">
        <v>11082</v>
      </c>
      <c r="J1209">
        <v>18.3</v>
      </c>
      <c r="K1209" t="s">
        <v>1512</v>
      </c>
      <c r="L1209">
        <v>0.56999999999999995</v>
      </c>
      <c r="M1209" t="s">
        <v>1518</v>
      </c>
      <c r="N1209" s="13">
        <v>3788</v>
      </c>
      <c r="O1209">
        <v>4</v>
      </c>
      <c r="P1209" s="11">
        <f>Agridata[[#This Row],[Storage_Loss_%]]/100</f>
        <v>0.21530000000000002</v>
      </c>
      <c r="Q1209" s="7">
        <v>21.53</v>
      </c>
      <c r="R1209" s="13">
        <v>28731</v>
      </c>
      <c r="S1209">
        <v>243</v>
      </c>
      <c r="T1209" t="s">
        <v>1519</v>
      </c>
      <c r="U1209" t="s">
        <v>1522</v>
      </c>
      <c r="V1209" s="13">
        <v>2633478</v>
      </c>
      <c r="W1209" s="7">
        <f>(Agridata[[#This Row],[Profit_After_Storage_Loss]]/Agridata[[#This Row],[Total_Revenue]])*100</f>
        <v>77.623138776857857</v>
      </c>
      <c r="X1209">
        <f>(1-Agridata[[#This Row],[Transport_Cost_NGN]]/(Agridata[[#This Row],[Input_Cost_NGN]]+Agridata[[#This Row],[Final_Profit_NGN]]))*100</f>
        <v>99.857712148069524</v>
      </c>
      <c r="Y1209" s="13">
        <f>Agridata[[#This Row],[Final_Profit_NGN]]*Agridata[[#This Row],[Storage_Loss_%]]</f>
        <v>56698781.340000004</v>
      </c>
      <c r="Z1209" s="13">
        <f>Agridata[[#This Row],[Final_Profit_NGN]] * (1-Agridata[[#This Row],[Storage_Loss_%]]/100)</f>
        <v>2066490.1865999999</v>
      </c>
      <c r="AA1209" s="13">
        <f>Agridata[[#This Row],[Final_Profit_NGN]]+Agridata[[#This Row],[Input_Cost_NGN]]</f>
        <v>2662209</v>
      </c>
    </row>
    <row r="1210" spans="1:27" x14ac:dyDescent="0.35">
      <c r="A1210" t="s">
        <v>803</v>
      </c>
      <c r="B1210" t="s">
        <v>1470</v>
      </c>
      <c r="C1210" t="s">
        <v>1499</v>
      </c>
      <c r="D1210">
        <v>2025</v>
      </c>
      <c r="E1210" t="s">
        <v>1501</v>
      </c>
      <c r="F1210" t="s">
        <v>1508</v>
      </c>
      <c r="G1210">
        <v>2.86</v>
      </c>
      <c r="H1210">
        <v>4882</v>
      </c>
      <c r="I1210">
        <v>3807</v>
      </c>
      <c r="J1210">
        <v>37</v>
      </c>
      <c r="K1210" t="s">
        <v>1513</v>
      </c>
      <c r="L1210">
        <v>2.2000000000000002</v>
      </c>
      <c r="M1210" t="s">
        <v>1516</v>
      </c>
      <c r="N1210" s="13">
        <v>1449</v>
      </c>
      <c r="O1210">
        <v>14</v>
      </c>
      <c r="P1210" s="11">
        <f>Agridata[[#This Row],[Storage_Loss_%]]/100</f>
        <v>0.22</v>
      </c>
      <c r="Q1210" s="7">
        <v>22</v>
      </c>
      <c r="R1210" s="13">
        <v>30112</v>
      </c>
      <c r="S1210">
        <v>204</v>
      </c>
      <c r="T1210" t="s">
        <v>1521</v>
      </c>
      <c r="U1210" t="s">
        <v>1522</v>
      </c>
      <c r="V1210" s="13">
        <v>737301</v>
      </c>
      <c r="W1210" s="7">
        <f>(Agridata[[#This Row],[Profit_After_Storage_Loss]]/Agridata[[#This Row],[Total_Revenue]])*100</f>
        <v>74.939410721475923</v>
      </c>
      <c r="X1210">
        <f>(1-Agridata[[#This Row],[Transport_Cost_NGN]]/(Agridata[[#This Row],[Input_Cost_NGN]]+Agridata[[#This Row],[Final_Profit_NGN]]))*100</f>
        <v>99.81118380845777</v>
      </c>
      <c r="Y1210" s="13">
        <f>Agridata[[#This Row],[Final_Profit_NGN]]*Agridata[[#This Row],[Storage_Loss_%]]</f>
        <v>16220622</v>
      </c>
      <c r="Z1210" s="13">
        <f>Agridata[[#This Row],[Final_Profit_NGN]] * (1-Agridata[[#This Row],[Storage_Loss_%]]/100)</f>
        <v>575094.78</v>
      </c>
      <c r="AA1210" s="13">
        <f>Agridata[[#This Row],[Final_Profit_NGN]]+Agridata[[#This Row],[Input_Cost_NGN]]</f>
        <v>767413</v>
      </c>
    </row>
    <row r="1211" spans="1:27" x14ac:dyDescent="0.35">
      <c r="A1211" t="s">
        <v>240</v>
      </c>
      <c r="B1211" t="s">
        <v>1470</v>
      </c>
      <c r="C1211" t="s">
        <v>1490</v>
      </c>
      <c r="D1211">
        <v>2021</v>
      </c>
      <c r="E1211" t="s">
        <v>1501</v>
      </c>
      <c r="F1211" t="s">
        <v>1506</v>
      </c>
      <c r="G1211">
        <v>1.63</v>
      </c>
      <c r="H1211">
        <v>4638</v>
      </c>
      <c r="I1211">
        <v>4029</v>
      </c>
      <c r="J1211">
        <v>32</v>
      </c>
      <c r="K1211" t="s">
        <v>1511</v>
      </c>
      <c r="L1211">
        <v>2.2999999999999998</v>
      </c>
      <c r="M1211" t="s">
        <v>1516</v>
      </c>
      <c r="N1211" s="13">
        <v>5053</v>
      </c>
      <c r="O1211">
        <v>7</v>
      </c>
      <c r="P1211" s="11">
        <f>Agridata[[#This Row],[Storage_Loss_%]]/100</f>
        <v>0.13109999999999999</v>
      </c>
      <c r="Q1211" s="7">
        <v>13.11</v>
      </c>
      <c r="R1211" s="13">
        <v>41822</v>
      </c>
      <c r="S1211">
        <v>340</v>
      </c>
      <c r="T1211" t="s">
        <v>1519</v>
      </c>
      <c r="U1211" t="s">
        <v>1523</v>
      </c>
      <c r="V1211" s="13">
        <v>1309287</v>
      </c>
      <c r="W1211" s="7">
        <f>(Agridata[[#This Row],[Profit_After_Storage_Loss]]/Agridata[[#This Row],[Total_Revenue]])*100</f>
        <v>84.200421601810078</v>
      </c>
      <c r="X1211">
        <f>(1-Agridata[[#This Row],[Transport_Cost_NGN]]/(Agridata[[#This Row],[Input_Cost_NGN]]+Agridata[[#This Row],[Final_Profit_NGN]]))*100</f>
        <v>99.626010928799971</v>
      </c>
      <c r="Y1211" s="13">
        <f>Agridata[[#This Row],[Final_Profit_NGN]]*Agridata[[#This Row],[Storage_Loss_%]]</f>
        <v>17164752.57</v>
      </c>
      <c r="Z1211" s="13">
        <f>Agridata[[#This Row],[Final_Profit_NGN]] * (1-Agridata[[#This Row],[Storage_Loss_%]]/100)</f>
        <v>1137639.4743000001</v>
      </c>
      <c r="AA1211" s="13">
        <f>Agridata[[#This Row],[Final_Profit_NGN]]+Agridata[[#This Row],[Input_Cost_NGN]]</f>
        <v>1351109</v>
      </c>
    </row>
    <row r="1212" spans="1:27" x14ac:dyDescent="0.35">
      <c r="A1212" t="s">
        <v>531</v>
      </c>
      <c r="B1212" t="s">
        <v>1473</v>
      </c>
      <c r="C1212" t="s">
        <v>1493</v>
      </c>
      <c r="D1212">
        <v>2025</v>
      </c>
      <c r="E1212" t="s">
        <v>1501</v>
      </c>
      <c r="F1212" t="s">
        <v>1508</v>
      </c>
      <c r="G1212">
        <v>7.32</v>
      </c>
      <c r="H1212">
        <v>17935</v>
      </c>
      <c r="I1212">
        <v>14324</v>
      </c>
      <c r="J1212">
        <v>10.5</v>
      </c>
      <c r="K1212" t="s">
        <v>1512</v>
      </c>
      <c r="L1212">
        <v>1.57</v>
      </c>
      <c r="M1212" t="s">
        <v>1516</v>
      </c>
      <c r="N1212" s="13">
        <v>2769</v>
      </c>
      <c r="O1212">
        <v>14</v>
      </c>
      <c r="P1212" s="11">
        <f>Agridata[[#This Row],[Storage_Loss_%]]/100</f>
        <v>0.20129999999999998</v>
      </c>
      <c r="Q1212" s="7">
        <v>20.13</v>
      </c>
      <c r="R1212" s="13">
        <v>105329</v>
      </c>
      <c r="S1212">
        <v>252</v>
      </c>
      <c r="T1212" t="s">
        <v>1519</v>
      </c>
      <c r="U1212" t="s">
        <v>1523</v>
      </c>
      <c r="V1212" s="13">
        <v>3465454</v>
      </c>
      <c r="W1212" s="7">
        <f>(Agridata[[#This Row],[Profit_After_Storage_Loss]]/Agridata[[#This Row],[Total_Revenue]])*100</f>
        <v>77.51403851200142</v>
      </c>
      <c r="X1212">
        <f>(1-Agridata[[#This Row],[Transport_Cost_NGN]]/(Agridata[[#This Row],[Input_Cost_NGN]]+Agridata[[#This Row],[Final_Profit_NGN]]))*100</f>
        <v>99.922453982781917</v>
      </c>
      <c r="Y1212" s="13">
        <f>Agridata[[#This Row],[Final_Profit_NGN]]*Agridata[[#This Row],[Storage_Loss_%]]</f>
        <v>69759589.019999996</v>
      </c>
      <c r="Z1212" s="13">
        <f>Agridata[[#This Row],[Final_Profit_NGN]] * (1-Agridata[[#This Row],[Storage_Loss_%]]/100)</f>
        <v>2767858.1097999997</v>
      </c>
      <c r="AA1212" s="13">
        <f>Agridata[[#This Row],[Final_Profit_NGN]]+Agridata[[#This Row],[Input_Cost_NGN]]</f>
        <v>3570783</v>
      </c>
    </row>
    <row r="1213" spans="1:27" x14ac:dyDescent="0.35">
      <c r="A1213" t="s">
        <v>25</v>
      </c>
      <c r="B1213" t="s">
        <v>1471</v>
      </c>
      <c r="C1213" t="s">
        <v>1483</v>
      </c>
      <c r="D1213">
        <v>2025</v>
      </c>
      <c r="E1213" t="s">
        <v>1501</v>
      </c>
      <c r="F1213" t="s">
        <v>1508</v>
      </c>
      <c r="G1213">
        <v>2.0699999999999998</v>
      </c>
      <c r="H1213">
        <v>4882</v>
      </c>
      <c r="I1213">
        <v>3086</v>
      </c>
      <c r="J1213">
        <v>36.5</v>
      </c>
      <c r="K1213" t="s">
        <v>1513</v>
      </c>
      <c r="L1213">
        <v>2.31</v>
      </c>
      <c r="M1213" t="s">
        <v>1516</v>
      </c>
      <c r="N1213" s="13">
        <v>1273</v>
      </c>
      <c r="O1213">
        <v>30</v>
      </c>
      <c r="P1213" s="11">
        <f>Agridata[[#This Row],[Storage_Loss_%]]/100</f>
        <v>0.36780000000000002</v>
      </c>
      <c r="Q1213" s="7">
        <v>36.78</v>
      </c>
      <c r="R1213" s="13">
        <v>29219</v>
      </c>
      <c r="S1213">
        <v>230</v>
      </c>
      <c r="T1213" t="s">
        <v>1520</v>
      </c>
      <c r="U1213" t="s">
        <v>1523</v>
      </c>
      <c r="V1213" s="13">
        <v>672191</v>
      </c>
      <c r="W1213" s="7">
        <f>(Agridata[[#This Row],[Profit_After_Storage_Loss]]/Agridata[[#This Row],[Total_Revenue]])*100</f>
        <v>60.586411685034427</v>
      </c>
      <c r="X1213">
        <f>(1-Agridata[[#This Row],[Transport_Cost_NGN]]/(Agridata[[#This Row],[Input_Cost_NGN]]+Agridata[[#This Row],[Final_Profit_NGN]]))*100</f>
        <v>99.818508433013491</v>
      </c>
      <c r="Y1213" s="13">
        <f>Agridata[[#This Row],[Final_Profit_NGN]]*Agridata[[#This Row],[Storage_Loss_%]]</f>
        <v>24723184.98</v>
      </c>
      <c r="Z1213" s="13">
        <f>Agridata[[#This Row],[Final_Profit_NGN]] * (1-Agridata[[#This Row],[Storage_Loss_%]]/100)</f>
        <v>424959.15019999997</v>
      </c>
      <c r="AA1213" s="13">
        <f>Agridata[[#This Row],[Final_Profit_NGN]]+Agridata[[#This Row],[Input_Cost_NGN]]</f>
        <v>701410</v>
      </c>
    </row>
    <row r="1214" spans="1:27" x14ac:dyDescent="0.35">
      <c r="A1214" t="s">
        <v>456</v>
      </c>
      <c r="B1214" t="s">
        <v>1469</v>
      </c>
      <c r="C1214" t="s">
        <v>1498</v>
      </c>
      <c r="D1214">
        <v>2023</v>
      </c>
      <c r="E1214" t="s">
        <v>1501</v>
      </c>
      <c r="F1214" t="s">
        <v>1503</v>
      </c>
      <c r="G1214">
        <v>1.2</v>
      </c>
      <c r="H1214">
        <v>12355</v>
      </c>
      <c r="I1214">
        <v>9817</v>
      </c>
      <c r="J1214">
        <v>24.1</v>
      </c>
      <c r="K1214" t="s">
        <v>1514</v>
      </c>
      <c r="L1214">
        <v>1.91</v>
      </c>
      <c r="M1214" t="s">
        <v>1516</v>
      </c>
      <c r="N1214" s="13">
        <v>3728</v>
      </c>
      <c r="O1214">
        <v>14</v>
      </c>
      <c r="P1214" s="11">
        <f>Agridata[[#This Row],[Storage_Loss_%]]/100</f>
        <v>0.2054</v>
      </c>
      <c r="Q1214" s="7">
        <v>20.54</v>
      </c>
      <c r="R1214" s="13">
        <v>17228</v>
      </c>
      <c r="S1214">
        <v>297</v>
      </c>
      <c r="T1214" t="s">
        <v>1519</v>
      </c>
      <c r="U1214" t="s">
        <v>1523</v>
      </c>
      <c r="V1214" s="13">
        <v>2865537</v>
      </c>
      <c r="W1214" s="7">
        <f>(Agridata[[#This Row],[Profit_After_Storage_Loss]]/Agridata[[#This Row],[Total_Revenue]])*100</f>
        <v>78.985130602043512</v>
      </c>
      <c r="X1214">
        <f>(1-Agridata[[#This Row],[Transport_Cost_NGN]]/(Agridata[[#This Row],[Input_Cost_NGN]]+Agridata[[#This Row],[Final_Profit_NGN]]))*100</f>
        <v>99.870679712012603</v>
      </c>
      <c r="Y1214" s="13">
        <f>Agridata[[#This Row],[Final_Profit_NGN]]*Agridata[[#This Row],[Storage_Loss_%]]</f>
        <v>58858129.979999997</v>
      </c>
      <c r="Z1214" s="13">
        <f>Agridata[[#This Row],[Final_Profit_NGN]] * (1-Agridata[[#This Row],[Storage_Loss_%]]/100)</f>
        <v>2276955.7001999998</v>
      </c>
      <c r="AA1214" s="13">
        <f>Agridata[[#This Row],[Final_Profit_NGN]]+Agridata[[#This Row],[Input_Cost_NGN]]</f>
        <v>2882765</v>
      </c>
    </row>
    <row r="1215" spans="1:27" x14ac:dyDescent="0.35">
      <c r="A1215" t="s">
        <v>851</v>
      </c>
      <c r="B1215" t="s">
        <v>1469</v>
      </c>
      <c r="C1215" t="s">
        <v>1481</v>
      </c>
      <c r="D1215">
        <v>2021</v>
      </c>
      <c r="E1215" t="s">
        <v>1501</v>
      </c>
      <c r="F1215" t="s">
        <v>1503</v>
      </c>
      <c r="G1215">
        <v>2.16</v>
      </c>
      <c r="H1215">
        <v>12075</v>
      </c>
      <c r="I1215">
        <v>10133</v>
      </c>
      <c r="J1215">
        <v>33.5</v>
      </c>
      <c r="K1215" t="s">
        <v>1515</v>
      </c>
      <c r="L1215">
        <v>2.0099999999999998</v>
      </c>
      <c r="M1215" t="s">
        <v>1516</v>
      </c>
      <c r="N1215" s="13">
        <v>5534</v>
      </c>
      <c r="O1215">
        <v>7</v>
      </c>
      <c r="P1215" s="11">
        <f>Agridata[[#This Row],[Storage_Loss_%]]/100</f>
        <v>0.16079999999999997</v>
      </c>
      <c r="Q1215" s="7">
        <v>16.079999999999998</v>
      </c>
      <c r="R1215" s="13">
        <v>30036</v>
      </c>
      <c r="S1215">
        <v>257</v>
      </c>
      <c r="T1215" t="s">
        <v>1520</v>
      </c>
      <c r="U1215" t="s">
        <v>1522</v>
      </c>
      <c r="V1215" s="13">
        <v>2542570</v>
      </c>
      <c r="W1215" s="7">
        <f>(Agridata[[#This Row],[Profit_After_Storage_Loss]]/Agridata[[#This Row],[Total_Revenue]])*100</f>
        <v>82.940207089620415</v>
      </c>
      <c r="X1215">
        <f>(1-Agridata[[#This Row],[Transport_Cost_NGN]]/(Agridata[[#This Row],[Input_Cost_NGN]]+Agridata[[#This Row],[Final_Profit_NGN]]))*100</f>
        <v>99.784887386564435</v>
      </c>
      <c r="Y1215" s="13">
        <f>Agridata[[#This Row],[Final_Profit_NGN]]*Agridata[[#This Row],[Storage_Loss_%]]</f>
        <v>40884525.599999994</v>
      </c>
      <c r="Z1215" s="13">
        <f>Agridata[[#This Row],[Final_Profit_NGN]] * (1-Agridata[[#This Row],[Storage_Loss_%]]/100)</f>
        <v>2133724.7439999999</v>
      </c>
      <c r="AA1215" s="13">
        <f>Agridata[[#This Row],[Final_Profit_NGN]]+Agridata[[#This Row],[Input_Cost_NGN]]</f>
        <v>2572606</v>
      </c>
    </row>
    <row r="1216" spans="1:27" x14ac:dyDescent="0.35">
      <c r="A1216" t="s">
        <v>852</v>
      </c>
      <c r="B1216" t="s">
        <v>1473</v>
      </c>
      <c r="C1216" t="s">
        <v>1496</v>
      </c>
      <c r="D1216">
        <v>2024</v>
      </c>
      <c r="E1216" t="s">
        <v>1502</v>
      </c>
      <c r="F1216" t="s">
        <v>1507</v>
      </c>
      <c r="G1216">
        <v>1.1000000000000001</v>
      </c>
      <c r="H1216">
        <v>2309</v>
      </c>
      <c r="I1216">
        <v>1701</v>
      </c>
      <c r="J1216">
        <v>7.2</v>
      </c>
      <c r="K1216" t="s">
        <v>1513</v>
      </c>
      <c r="L1216">
        <v>0.5</v>
      </c>
      <c r="M1216" t="s">
        <v>1518</v>
      </c>
      <c r="N1216" s="13">
        <v>301</v>
      </c>
      <c r="O1216">
        <v>14</v>
      </c>
      <c r="P1216" s="11">
        <f>Agridata[[#This Row],[Storage_Loss_%]]/100</f>
        <v>0.2631</v>
      </c>
      <c r="Q1216" s="7">
        <v>26.31</v>
      </c>
      <c r="R1216" s="13">
        <v>15268</v>
      </c>
      <c r="S1216">
        <v>219</v>
      </c>
      <c r="T1216" t="s">
        <v>1521</v>
      </c>
      <c r="U1216" t="s">
        <v>1522</v>
      </c>
      <c r="V1216" s="13">
        <v>353225</v>
      </c>
      <c r="W1216" s="7">
        <f>(Agridata[[#This Row],[Profit_After_Storage_Loss]]/Agridata[[#This Row],[Total_Revenue]])*100</f>
        <v>70.636756329156867</v>
      </c>
      <c r="X1216">
        <f>(1-Agridata[[#This Row],[Transport_Cost_NGN]]/(Agridata[[#This Row],[Input_Cost_NGN]]+Agridata[[#This Row],[Final_Profit_NGN]]))*100</f>
        <v>99.918315951727706</v>
      </c>
      <c r="Y1216" s="13">
        <f>Agridata[[#This Row],[Final_Profit_NGN]]*Agridata[[#This Row],[Storage_Loss_%]]</f>
        <v>9293349.75</v>
      </c>
      <c r="Z1216" s="13">
        <f>Agridata[[#This Row],[Final_Profit_NGN]] * (1-Agridata[[#This Row],[Storage_Loss_%]]/100)</f>
        <v>260291.5025</v>
      </c>
      <c r="AA1216" s="13">
        <f>Agridata[[#This Row],[Final_Profit_NGN]]+Agridata[[#This Row],[Input_Cost_NGN]]</f>
        <v>368493</v>
      </c>
    </row>
    <row r="1217" spans="1:27" x14ac:dyDescent="0.35">
      <c r="A1217" t="s">
        <v>853</v>
      </c>
      <c r="B1217" t="s">
        <v>1471</v>
      </c>
      <c r="C1217" t="s">
        <v>1483</v>
      </c>
      <c r="D1217">
        <v>2024</v>
      </c>
      <c r="E1217" t="s">
        <v>1501</v>
      </c>
      <c r="F1217" t="s">
        <v>1504</v>
      </c>
      <c r="G1217">
        <v>2.5099999999999998</v>
      </c>
      <c r="H1217">
        <v>18717</v>
      </c>
      <c r="I1217">
        <v>14367</v>
      </c>
      <c r="J1217">
        <v>9</v>
      </c>
      <c r="K1217" t="s">
        <v>1513</v>
      </c>
      <c r="L1217">
        <v>0.82</v>
      </c>
      <c r="M1217" t="s">
        <v>1516</v>
      </c>
      <c r="N1217" s="13">
        <v>318</v>
      </c>
      <c r="O1217">
        <v>2</v>
      </c>
      <c r="P1217" s="11">
        <f>Agridata[[#This Row],[Storage_Loss_%]]/100</f>
        <v>0.2324</v>
      </c>
      <c r="Q1217" s="7">
        <v>23.24</v>
      </c>
      <c r="R1217" s="13">
        <v>53287</v>
      </c>
      <c r="S1217">
        <v>314</v>
      </c>
      <c r="T1217" t="s">
        <v>1520</v>
      </c>
      <c r="U1217" t="s">
        <v>1523</v>
      </c>
      <c r="V1217" s="13">
        <v>4412521</v>
      </c>
      <c r="W1217" s="7">
        <f>(Agridata[[#This Row],[Profit_After_Storage_Loss]]/Agridata[[#This Row],[Total_Revenue]])*100</f>
        <v>75.844082853539618</v>
      </c>
      <c r="X1217">
        <f>(1-Agridata[[#This Row],[Transport_Cost_NGN]]/(Agridata[[#This Row],[Input_Cost_NGN]]+Agridata[[#This Row],[Final_Profit_NGN]]))*100</f>
        <v>99.992879228126242</v>
      </c>
      <c r="Y1217" s="13">
        <f>Agridata[[#This Row],[Final_Profit_NGN]]*Agridata[[#This Row],[Storage_Loss_%]]</f>
        <v>102546988.03999999</v>
      </c>
      <c r="Z1217" s="13">
        <f>Agridata[[#This Row],[Final_Profit_NGN]] * (1-Agridata[[#This Row],[Storage_Loss_%]]/100)</f>
        <v>3387051.1196000003</v>
      </c>
      <c r="AA1217" s="13">
        <f>Agridata[[#This Row],[Final_Profit_NGN]]+Agridata[[#This Row],[Input_Cost_NGN]]</f>
        <v>4465808</v>
      </c>
    </row>
    <row r="1218" spans="1:27" x14ac:dyDescent="0.35">
      <c r="A1218" t="s">
        <v>854</v>
      </c>
      <c r="B1218" t="s">
        <v>1470</v>
      </c>
      <c r="C1218" t="s">
        <v>1499</v>
      </c>
      <c r="D1218">
        <v>2023</v>
      </c>
      <c r="E1218" t="s">
        <v>1502</v>
      </c>
      <c r="F1218" t="s">
        <v>1509</v>
      </c>
      <c r="G1218">
        <v>1.25</v>
      </c>
      <c r="H1218">
        <v>13705</v>
      </c>
      <c r="I1218">
        <v>10954</v>
      </c>
      <c r="J1218">
        <v>3.1</v>
      </c>
      <c r="K1218" t="s">
        <v>1513</v>
      </c>
      <c r="L1218">
        <v>0.98</v>
      </c>
      <c r="M1218" t="s">
        <v>1518</v>
      </c>
      <c r="N1218" s="13">
        <v>200</v>
      </c>
      <c r="O1218">
        <v>3</v>
      </c>
      <c r="P1218" s="11">
        <f>Agridata[[#This Row],[Storage_Loss_%]]/100</f>
        <v>0.20069999999999999</v>
      </c>
      <c r="Q1218" s="7">
        <v>20.07</v>
      </c>
      <c r="R1218" s="13">
        <v>40616</v>
      </c>
      <c r="S1218">
        <v>272</v>
      </c>
      <c r="T1218" t="s">
        <v>1520</v>
      </c>
      <c r="U1218" t="s">
        <v>1523</v>
      </c>
      <c r="V1218" s="13">
        <v>2908878</v>
      </c>
      <c r="W1218" s="7">
        <f>(Agridata[[#This Row],[Profit_After_Storage_Loss]]/Agridata[[#This Row],[Total_Revenue]])*100</f>
        <v>78.829324128138595</v>
      </c>
      <c r="X1218">
        <f>(1-Agridata[[#This Row],[Transport_Cost_NGN]]/(Agridata[[#This Row],[Input_Cost_NGN]]+Agridata[[#This Row],[Final_Profit_NGN]]))*100</f>
        <v>99.993219175899327</v>
      </c>
      <c r="Y1218" s="13">
        <f>Agridata[[#This Row],[Final_Profit_NGN]]*Agridata[[#This Row],[Storage_Loss_%]]</f>
        <v>58381181.460000001</v>
      </c>
      <c r="Z1218" s="13">
        <f>Agridata[[#This Row],[Final_Profit_NGN]] * (1-Agridata[[#This Row],[Storage_Loss_%]]/100)</f>
        <v>2325066.1853999998</v>
      </c>
      <c r="AA1218" s="13">
        <f>Agridata[[#This Row],[Final_Profit_NGN]]+Agridata[[#This Row],[Input_Cost_NGN]]</f>
        <v>2949494</v>
      </c>
    </row>
    <row r="1219" spans="1:27" x14ac:dyDescent="0.35">
      <c r="A1219" t="s">
        <v>663</v>
      </c>
      <c r="B1219" t="s">
        <v>1473</v>
      </c>
      <c r="C1219" t="s">
        <v>1484</v>
      </c>
      <c r="D1219">
        <v>2025</v>
      </c>
      <c r="E1219" t="s">
        <v>1502</v>
      </c>
      <c r="F1219" t="s">
        <v>1505</v>
      </c>
      <c r="G1219">
        <v>1.45</v>
      </c>
      <c r="H1219">
        <v>10765</v>
      </c>
      <c r="I1219">
        <v>6066</v>
      </c>
      <c r="J1219">
        <v>17.899999999999999</v>
      </c>
      <c r="K1219" t="s">
        <v>1512</v>
      </c>
      <c r="L1219">
        <v>1.81</v>
      </c>
      <c r="M1219" t="s">
        <v>1517</v>
      </c>
      <c r="N1219" s="13">
        <v>4224</v>
      </c>
      <c r="O1219">
        <v>30</v>
      </c>
      <c r="P1219" s="11">
        <f>Agridata[[#This Row],[Storage_Loss_%]]/100</f>
        <v>0.4365</v>
      </c>
      <c r="Q1219" s="7">
        <v>43.65</v>
      </c>
      <c r="R1219" s="13">
        <v>11016</v>
      </c>
      <c r="S1219">
        <v>98</v>
      </c>
      <c r="T1219" t="s">
        <v>1520</v>
      </c>
      <c r="U1219" t="s">
        <v>1522</v>
      </c>
      <c r="V1219" s="13">
        <v>573284</v>
      </c>
      <c r="W1219" s="7">
        <f>(Agridata[[#This Row],[Profit_After_Storage_Loss]]/Agridata[[#This Row],[Total_Revenue]])*100</f>
        <v>55.287614923840486</v>
      </c>
      <c r="X1219">
        <f>(1-Agridata[[#This Row],[Transport_Cost_NGN]]/(Agridata[[#This Row],[Input_Cost_NGN]]+Agridata[[#This Row],[Final_Profit_NGN]]))*100</f>
        <v>99.27708368988533</v>
      </c>
      <c r="Y1219" s="13">
        <f>Agridata[[#This Row],[Final_Profit_NGN]]*Agridata[[#This Row],[Storage_Loss_%]]</f>
        <v>25023846.599999998</v>
      </c>
      <c r="Z1219" s="13">
        <f>Agridata[[#This Row],[Final_Profit_NGN]] * (1-Agridata[[#This Row],[Storage_Loss_%]]/100)</f>
        <v>323045.53399999999</v>
      </c>
      <c r="AA1219" s="13">
        <f>Agridata[[#This Row],[Final_Profit_NGN]]+Agridata[[#This Row],[Input_Cost_NGN]]</f>
        <v>584300</v>
      </c>
    </row>
    <row r="1220" spans="1:27" x14ac:dyDescent="0.35">
      <c r="A1220" t="s">
        <v>668</v>
      </c>
      <c r="B1220" t="s">
        <v>1469</v>
      </c>
      <c r="C1220" t="s">
        <v>1480</v>
      </c>
      <c r="D1220">
        <v>2023</v>
      </c>
      <c r="E1220" t="s">
        <v>1502</v>
      </c>
      <c r="F1220" t="s">
        <v>1508</v>
      </c>
      <c r="G1220">
        <v>1.1399999999999999</v>
      </c>
      <c r="H1220">
        <v>2241</v>
      </c>
      <c r="I1220">
        <v>1763</v>
      </c>
      <c r="J1220">
        <v>4</v>
      </c>
      <c r="K1220" t="s">
        <v>1513</v>
      </c>
      <c r="L1220">
        <v>0.35</v>
      </c>
      <c r="M1220" t="s">
        <v>1516</v>
      </c>
      <c r="N1220" s="13">
        <v>200</v>
      </c>
      <c r="O1220">
        <v>14</v>
      </c>
      <c r="P1220" s="11">
        <f>Agridata[[#This Row],[Storage_Loss_%]]/100</f>
        <v>0.21299999999999999</v>
      </c>
      <c r="Q1220" s="7">
        <v>21.3</v>
      </c>
      <c r="R1220" s="13">
        <v>15724</v>
      </c>
      <c r="S1220">
        <v>195</v>
      </c>
      <c r="T1220" t="s">
        <v>1520</v>
      </c>
      <c r="U1220" t="s">
        <v>1522</v>
      </c>
      <c r="V1220" s="13">
        <v>324424</v>
      </c>
      <c r="W1220" s="7">
        <f>(Agridata[[#This Row],[Profit_After_Storage_Loss]]/Agridata[[#This Row],[Total_Revenue]])*100</f>
        <v>75.061940096663818</v>
      </c>
      <c r="X1220">
        <f>(1-Agridata[[#This Row],[Transport_Cost_NGN]]/(Agridata[[#This Row],[Input_Cost_NGN]]+Agridata[[#This Row],[Final_Profit_NGN]]))*100</f>
        <v>99.941202064983486</v>
      </c>
      <c r="Y1220" s="13">
        <f>Agridata[[#This Row],[Final_Profit_NGN]]*Agridata[[#This Row],[Storage_Loss_%]]</f>
        <v>6910231.2000000002</v>
      </c>
      <c r="Z1220" s="13">
        <f>Agridata[[#This Row],[Final_Profit_NGN]] * (1-Agridata[[#This Row],[Storage_Loss_%]]/100)</f>
        <v>255321.68800000002</v>
      </c>
      <c r="AA1220" s="13">
        <f>Agridata[[#This Row],[Final_Profit_NGN]]+Agridata[[#This Row],[Input_Cost_NGN]]</f>
        <v>340148</v>
      </c>
    </row>
    <row r="1221" spans="1:27" x14ac:dyDescent="0.35">
      <c r="A1221" t="s">
        <v>855</v>
      </c>
      <c r="B1221" t="s">
        <v>1471</v>
      </c>
      <c r="C1221" t="s">
        <v>1500</v>
      </c>
      <c r="D1221">
        <v>2023</v>
      </c>
      <c r="E1221" t="s">
        <v>1502</v>
      </c>
      <c r="F1221" t="s">
        <v>1504</v>
      </c>
      <c r="G1221">
        <v>2.2799999999999998</v>
      </c>
      <c r="H1221">
        <v>21882</v>
      </c>
      <c r="I1221">
        <v>17380</v>
      </c>
      <c r="J1221">
        <v>53</v>
      </c>
      <c r="K1221" t="s">
        <v>1512</v>
      </c>
      <c r="L1221">
        <v>2.77</v>
      </c>
      <c r="M1221" t="s">
        <v>1517</v>
      </c>
      <c r="N1221" s="13">
        <v>11208</v>
      </c>
      <c r="O1221">
        <v>2</v>
      </c>
      <c r="P1221" s="11">
        <f>Agridata[[#This Row],[Storage_Loss_%]]/100</f>
        <v>0.20569999999999999</v>
      </c>
      <c r="Q1221" s="7">
        <v>20.57</v>
      </c>
      <c r="R1221" s="13">
        <v>51015</v>
      </c>
      <c r="S1221">
        <v>274</v>
      </c>
      <c r="T1221" t="s">
        <v>1521</v>
      </c>
      <c r="U1221" t="s">
        <v>1522</v>
      </c>
      <c r="V1221" s="13">
        <v>4652276</v>
      </c>
      <c r="W1221" s="7">
        <f>(Agridata[[#This Row],[Profit_After_Storage_Loss]]/Agridata[[#This Row],[Total_Revenue]])*100</f>
        <v>78.568449768470629</v>
      </c>
      <c r="X1221">
        <f>(1-Agridata[[#This Row],[Transport_Cost_NGN]]/(Agridata[[#This Row],[Input_Cost_NGN]]+Agridata[[#This Row],[Final_Profit_NGN]]))*100</f>
        <v>99.761698776452491</v>
      </c>
      <c r="Y1221" s="13">
        <f>Agridata[[#This Row],[Final_Profit_NGN]]*Agridata[[#This Row],[Storage_Loss_%]]</f>
        <v>95697317.320000008</v>
      </c>
      <c r="Z1221" s="13">
        <f>Agridata[[#This Row],[Final_Profit_NGN]] * (1-Agridata[[#This Row],[Storage_Loss_%]]/100)</f>
        <v>3695302.8267999999</v>
      </c>
      <c r="AA1221" s="13">
        <f>Agridata[[#This Row],[Final_Profit_NGN]]+Agridata[[#This Row],[Input_Cost_NGN]]</f>
        <v>4703291</v>
      </c>
    </row>
    <row r="1222" spans="1:27" x14ac:dyDescent="0.35">
      <c r="A1222" t="s">
        <v>856</v>
      </c>
      <c r="B1222" t="s">
        <v>1472</v>
      </c>
      <c r="C1222" t="s">
        <v>1487</v>
      </c>
      <c r="D1222">
        <v>2023</v>
      </c>
      <c r="E1222" t="s">
        <v>1501</v>
      </c>
      <c r="F1222" t="s">
        <v>1506</v>
      </c>
      <c r="G1222">
        <v>0.99</v>
      </c>
      <c r="H1222">
        <v>3478</v>
      </c>
      <c r="I1222">
        <v>1391</v>
      </c>
      <c r="J1222">
        <v>42.7</v>
      </c>
      <c r="K1222" t="s">
        <v>1515</v>
      </c>
      <c r="L1222">
        <v>1.58</v>
      </c>
      <c r="M1222" t="s">
        <v>1516</v>
      </c>
      <c r="N1222" s="13">
        <v>7676</v>
      </c>
      <c r="O1222">
        <v>60</v>
      </c>
      <c r="P1222" s="11">
        <f>Agridata[[#This Row],[Storage_Loss_%]]/100</f>
        <v>0.6</v>
      </c>
      <c r="Q1222" s="7">
        <v>60</v>
      </c>
      <c r="R1222" s="13">
        <v>23003</v>
      </c>
      <c r="S1222">
        <v>291</v>
      </c>
      <c r="T1222" t="s">
        <v>1520</v>
      </c>
      <c r="U1222" t="s">
        <v>1522</v>
      </c>
      <c r="V1222" s="13">
        <v>370055</v>
      </c>
      <c r="W1222" s="7">
        <f>(Agridata[[#This Row],[Profit_After_Storage_Loss]]/Agridata[[#This Row],[Total_Revenue]])*100</f>
        <v>37.659073215657742</v>
      </c>
      <c r="X1222">
        <f>(1-Agridata[[#This Row],[Transport_Cost_NGN]]/(Agridata[[#This Row],[Input_Cost_NGN]]+Agridata[[#This Row],[Final_Profit_NGN]]))*100</f>
        <v>98.047107551557275</v>
      </c>
      <c r="Y1222" s="13">
        <f>Agridata[[#This Row],[Final_Profit_NGN]]*Agridata[[#This Row],[Storage_Loss_%]]</f>
        <v>22203300</v>
      </c>
      <c r="Z1222" s="13">
        <f>Agridata[[#This Row],[Final_Profit_NGN]] * (1-Agridata[[#This Row],[Storage_Loss_%]]/100)</f>
        <v>148022</v>
      </c>
      <c r="AA1222" s="13">
        <f>Agridata[[#This Row],[Final_Profit_NGN]]+Agridata[[#This Row],[Input_Cost_NGN]]</f>
        <v>393058</v>
      </c>
    </row>
    <row r="1223" spans="1:27" x14ac:dyDescent="0.35">
      <c r="A1223" t="s">
        <v>345</v>
      </c>
      <c r="B1223" t="s">
        <v>1469</v>
      </c>
      <c r="C1223" t="s">
        <v>1498</v>
      </c>
      <c r="D1223">
        <v>2023</v>
      </c>
      <c r="E1223" t="s">
        <v>1502</v>
      </c>
      <c r="F1223" t="s">
        <v>1508</v>
      </c>
      <c r="G1223">
        <v>2.36</v>
      </c>
      <c r="H1223">
        <v>2766</v>
      </c>
      <c r="I1223">
        <v>1106</v>
      </c>
      <c r="J1223">
        <v>113</v>
      </c>
      <c r="K1223" t="s">
        <v>1512</v>
      </c>
      <c r="L1223">
        <v>3.59</v>
      </c>
      <c r="M1223" t="s">
        <v>1516</v>
      </c>
      <c r="N1223" s="13">
        <v>26342</v>
      </c>
      <c r="O1223">
        <v>60</v>
      </c>
      <c r="P1223" s="11">
        <f>Agridata[[#This Row],[Storage_Loss_%]]/100</f>
        <v>0.6</v>
      </c>
      <c r="Q1223" s="7">
        <v>60</v>
      </c>
      <c r="R1223" s="13">
        <v>25705</v>
      </c>
      <c r="S1223">
        <v>219</v>
      </c>
      <c r="T1223" t="s">
        <v>1520</v>
      </c>
      <c r="U1223" t="s">
        <v>1523</v>
      </c>
      <c r="V1223" s="13">
        <v>187745</v>
      </c>
      <c r="W1223" s="7">
        <f>(Agridata[[#This Row],[Profit_After_Storage_Loss]]/Agridata[[#This Row],[Total_Revenue]])*100</f>
        <v>35.182946825954559</v>
      </c>
      <c r="X1223">
        <f>(1-Agridata[[#This Row],[Transport_Cost_NGN]]/(Agridata[[#This Row],[Input_Cost_NGN]]+Agridata[[#This Row],[Final_Profit_NGN]]))*100</f>
        <v>87.658936519091128</v>
      </c>
      <c r="Y1223" s="13">
        <f>Agridata[[#This Row],[Final_Profit_NGN]]*Agridata[[#This Row],[Storage_Loss_%]]</f>
        <v>11264700</v>
      </c>
      <c r="Z1223" s="13">
        <f>Agridata[[#This Row],[Final_Profit_NGN]] * (1-Agridata[[#This Row],[Storage_Loss_%]]/100)</f>
        <v>75098</v>
      </c>
      <c r="AA1223" s="13">
        <f>Agridata[[#This Row],[Final_Profit_NGN]]+Agridata[[#This Row],[Input_Cost_NGN]]</f>
        <v>213450</v>
      </c>
    </row>
    <row r="1224" spans="1:27" x14ac:dyDescent="0.35">
      <c r="A1224" t="s">
        <v>857</v>
      </c>
      <c r="B1224" t="s">
        <v>1471</v>
      </c>
      <c r="C1224" t="s">
        <v>1492</v>
      </c>
      <c r="D1224">
        <v>2021</v>
      </c>
      <c r="E1224" t="s">
        <v>1502</v>
      </c>
      <c r="F1224" t="s">
        <v>1504</v>
      </c>
      <c r="G1224">
        <v>1.1399999999999999</v>
      </c>
      <c r="H1224">
        <v>10006</v>
      </c>
      <c r="I1224">
        <v>7743</v>
      </c>
      <c r="J1224">
        <v>9.5</v>
      </c>
      <c r="K1224" t="s">
        <v>1515</v>
      </c>
      <c r="L1224">
        <v>1.03</v>
      </c>
      <c r="M1224" t="s">
        <v>1517</v>
      </c>
      <c r="N1224" s="13">
        <v>1533</v>
      </c>
      <c r="O1224">
        <v>3</v>
      </c>
      <c r="P1224" s="11">
        <f>Agridata[[#This Row],[Storage_Loss_%]]/100</f>
        <v>0.2261</v>
      </c>
      <c r="Q1224" s="7">
        <v>22.61</v>
      </c>
      <c r="R1224" s="13">
        <v>13106</v>
      </c>
      <c r="S1224">
        <v>236</v>
      </c>
      <c r="T1224" t="s">
        <v>1521</v>
      </c>
      <c r="U1224" t="s">
        <v>1523</v>
      </c>
      <c r="V1224" s="13">
        <v>1794436</v>
      </c>
      <c r="W1224" s="7">
        <f>(Agridata[[#This Row],[Profit_After_Storage_Loss]]/Agridata[[#This Row],[Total_Revenue]])*100</f>
        <v>76.828865962727292</v>
      </c>
      <c r="X1224">
        <f>(1-Agridata[[#This Row],[Transport_Cost_NGN]]/(Agridata[[#This Row],[Input_Cost_NGN]]+Agridata[[#This Row],[Final_Profit_NGN]]))*100</f>
        <v>99.915188692710871</v>
      </c>
      <c r="Y1224" s="13">
        <f>Agridata[[#This Row],[Final_Profit_NGN]]*Agridata[[#This Row],[Storage_Loss_%]]</f>
        <v>40572197.960000001</v>
      </c>
      <c r="Z1224" s="13">
        <f>Agridata[[#This Row],[Final_Profit_NGN]] * (1-Agridata[[#This Row],[Storage_Loss_%]]/100)</f>
        <v>1388714.0204</v>
      </c>
      <c r="AA1224" s="13">
        <f>Agridata[[#This Row],[Final_Profit_NGN]]+Agridata[[#This Row],[Input_Cost_NGN]]</f>
        <v>1807542</v>
      </c>
    </row>
    <row r="1225" spans="1:27" x14ac:dyDescent="0.35">
      <c r="A1225" t="s">
        <v>177</v>
      </c>
      <c r="B1225" t="s">
        <v>1471</v>
      </c>
      <c r="C1225" t="s">
        <v>1500</v>
      </c>
      <c r="D1225">
        <v>2021</v>
      </c>
      <c r="E1225" t="s">
        <v>1502</v>
      </c>
      <c r="F1225" t="s">
        <v>1504</v>
      </c>
      <c r="G1225">
        <v>0.83</v>
      </c>
      <c r="H1225">
        <v>5526</v>
      </c>
      <c r="I1225">
        <v>4267</v>
      </c>
      <c r="J1225">
        <v>16.100000000000001</v>
      </c>
      <c r="K1225" t="s">
        <v>1515</v>
      </c>
      <c r="L1225">
        <v>0.85</v>
      </c>
      <c r="M1225" t="s">
        <v>1516</v>
      </c>
      <c r="N1225" s="13">
        <v>2483</v>
      </c>
      <c r="O1225">
        <v>2</v>
      </c>
      <c r="P1225" s="11">
        <f>Agridata[[#This Row],[Storage_Loss_%]]/100</f>
        <v>0.22769999999999999</v>
      </c>
      <c r="Q1225" s="7">
        <v>22.77</v>
      </c>
      <c r="R1225" s="13">
        <v>16216</v>
      </c>
      <c r="S1225">
        <v>288</v>
      </c>
      <c r="T1225" t="s">
        <v>1521</v>
      </c>
      <c r="U1225" t="s">
        <v>1522</v>
      </c>
      <c r="V1225" s="13">
        <v>1197909</v>
      </c>
      <c r="W1225" s="7">
        <f>(Agridata[[#This Row],[Profit_After_Storage_Loss]]/Agridata[[#This Row],[Total_Revenue]])*100</f>
        <v>76.19850680119427</v>
      </c>
      <c r="X1225">
        <f>(1-Agridata[[#This Row],[Transport_Cost_NGN]]/(Agridata[[#This Row],[Input_Cost_NGN]]+Agridata[[#This Row],[Final_Profit_NGN]]))*100</f>
        <v>99.79549057963554</v>
      </c>
      <c r="Y1225" s="13">
        <f>Agridata[[#This Row],[Final_Profit_NGN]]*Agridata[[#This Row],[Storage_Loss_%]]</f>
        <v>27276387.93</v>
      </c>
      <c r="Z1225" s="13">
        <f>Agridata[[#This Row],[Final_Profit_NGN]] * (1-Agridata[[#This Row],[Storage_Loss_%]]/100)</f>
        <v>925145.12069999997</v>
      </c>
      <c r="AA1225" s="13">
        <f>Agridata[[#This Row],[Final_Profit_NGN]]+Agridata[[#This Row],[Input_Cost_NGN]]</f>
        <v>1214125</v>
      </c>
    </row>
    <row r="1226" spans="1:27" x14ac:dyDescent="0.35">
      <c r="A1226" t="s">
        <v>858</v>
      </c>
      <c r="B1226" t="s">
        <v>1472</v>
      </c>
      <c r="C1226" t="s">
        <v>1487</v>
      </c>
      <c r="D1226">
        <v>2022</v>
      </c>
      <c r="E1226" t="s">
        <v>1502</v>
      </c>
      <c r="F1226" t="s">
        <v>1510</v>
      </c>
      <c r="G1226">
        <v>1.75</v>
      </c>
      <c r="H1226">
        <v>38844</v>
      </c>
      <c r="I1226">
        <v>26922</v>
      </c>
      <c r="J1226">
        <v>14.9</v>
      </c>
      <c r="K1226" t="s">
        <v>1513</v>
      </c>
      <c r="L1226">
        <v>1.03</v>
      </c>
      <c r="M1226" t="s">
        <v>1517</v>
      </c>
      <c r="N1226" s="13">
        <v>575</v>
      </c>
      <c r="O1226">
        <v>5</v>
      </c>
      <c r="P1226" s="11">
        <f>Agridata[[#This Row],[Storage_Loss_%]]/100</f>
        <v>0.30690000000000001</v>
      </c>
      <c r="Q1226" s="7">
        <v>30.69</v>
      </c>
      <c r="R1226" s="13">
        <v>48456</v>
      </c>
      <c r="S1226">
        <v>325</v>
      </c>
      <c r="T1226" t="s">
        <v>1520</v>
      </c>
      <c r="U1226" t="s">
        <v>1522</v>
      </c>
      <c r="V1226" s="13">
        <v>8613123</v>
      </c>
      <c r="W1226" s="7">
        <f>(Agridata[[#This Row],[Profit_After_Storage_Loss]]/Agridata[[#This Row],[Total_Revenue]])*100</f>
        <v>68.922254837137658</v>
      </c>
      <c r="X1226">
        <f>(1-Agridata[[#This Row],[Transport_Cost_NGN]]/(Agridata[[#This Row],[Input_Cost_NGN]]+Agridata[[#This Row],[Final_Profit_NGN]]))*100</f>
        <v>99.993361487553258</v>
      </c>
      <c r="Y1226" s="13">
        <f>Agridata[[#This Row],[Final_Profit_NGN]]*Agridata[[#This Row],[Storage_Loss_%]]</f>
        <v>264336744.87</v>
      </c>
      <c r="Z1226" s="13">
        <f>Agridata[[#This Row],[Final_Profit_NGN]] * (1-Agridata[[#This Row],[Storage_Loss_%]]/100)</f>
        <v>5969755.5513000004</v>
      </c>
      <c r="AA1226" s="13">
        <f>Agridata[[#This Row],[Final_Profit_NGN]]+Agridata[[#This Row],[Input_Cost_NGN]]</f>
        <v>8661579</v>
      </c>
    </row>
    <row r="1227" spans="1:27" x14ac:dyDescent="0.35">
      <c r="A1227" t="s">
        <v>510</v>
      </c>
      <c r="B1227" t="s">
        <v>1471</v>
      </c>
      <c r="C1227" t="s">
        <v>1486</v>
      </c>
      <c r="D1227">
        <v>2024</v>
      </c>
      <c r="E1227" t="s">
        <v>1501</v>
      </c>
      <c r="F1227" t="s">
        <v>1509</v>
      </c>
      <c r="G1227">
        <v>1.95</v>
      </c>
      <c r="H1227">
        <v>25844</v>
      </c>
      <c r="I1227">
        <v>20838</v>
      </c>
      <c r="J1227">
        <v>65</v>
      </c>
      <c r="K1227" t="s">
        <v>1511</v>
      </c>
      <c r="L1227">
        <v>2.17</v>
      </c>
      <c r="M1227" t="s">
        <v>1518</v>
      </c>
      <c r="N1227" s="13">
        <v>7393</v>
      </c>
      <c r="O1227">
        <v>5</v>
      </c>
      <c r="P1227" s="11">
        <f>Agridata[[#This Row],[Storage_Loss_%]]/100</f>
        <v>0.19370000000000001</v>
      </c>
      <c r="Q1227" s="7">
        <v>19.37</v>
      </c>
      <c r="R1227" s="13">
        <v>67467</v>
      </c>
      <c r="S1227">
        <v>291</v>
      </c>
      <c r="T1227" t="s">
        <v>1520</v>
      </c>
      <c r="U1227" t="s">
        <v>1522</v>
      </c>
      <c r="V1227" s="13">
        <v>5928360</v>
      </c>
      <c r="W1227" s="7">
        <f>(Agridata[[#This Row],[Profit_After_Storage_Loss]]/Agridata[[#This Row],[Total_Revenue]])*100</f>
        <v>79.72272495520636</v>
      </c>
      <c r="X1227">
        <f>(1-Agridata[[#This Row],[Transport_Cost_NGN]]/(Agridata[[#This Row],[Input_Cost_NGN]]+Agridata[[#This Row],[Final_Profit_NGN]]))*100</f>
        <v>99.87669757649779</v>
      </c>
      <c r="Y1227" s="13">
        <f>Agridata[[#This Row],[Final_Profit_NGN]]*Agridata[[#This Row],[Storage_Loss_%]]</f>
        <v>114832333.2</v>
      </c>
      <c r="Z1227" s="13">
        <f>Agridata[[#This Row],[Final_Profit_NGN]] * (1-Agridata[[#This Row],[Storage_Loss_%]]/100)</f>
        <v>4780036.6680000005</v>
      </c>
      <c r="AA1227" s="13">
        <f>Agridata[[#This Row],[Final_Profit_NGN]]+Agridata[[#This Row],[Input_Cost_NGN]]</f>
        <v>5995827</v>
      </c>
    </row>
    <row r="1228" spans="1:27" x14ac:dyDescent="0.35">
      <c r="A1228" t="s">
        <v>859</v>
      </c>
      <c r="B1228" t="s">
        <v>1470</v>
      </c>
      <c r="C1228" t="s">
        <v>1485</v>
      </c>
      <c r="D1228">
        <v>2025</v>
      </c>
      <c r="E1228" t="s">
        <v>1502</v>
      </c>
      <c r="F1228" t="s">
        <v>1505</v>
      </c>
      <c r="G1228">
        <v>2.08</v>
      </c>
      <c r="H1228">
        <v>24970</v>
      </c>
      <c r="I1228">
        <v>21241</v>
      </c>
      <c r="J1228">
        <v>23.3</v>
      </c>
      <c r="K1228" t="s">
        <v>1514</v>
      </c>
      <c r="L1228">
        <v>0.91</v>
      </c>
      <c r="M1228" t="s">
        <v>1516</v>
      </c>
      <c r="N1228" s="13">
        <v>4574</v>
      </c>
      <c r="O1228">
        <v>7</v>
      </c>
      <c r="P1228" s="11">
        <f>Agridata[[#This Row],[Storage_Loss_%]]/100</f>
        <v>0.14929999999999999</v>
      </c>
      <c r="Q1228" s="7">
        <v>14.93</v>
      </c>
      <c r="R1228" s="13">
        <v>16580</v>
      </c>
      <c r="S1228">
        <v>111</v>
      </c>
      <c r="T1228" t="s">
        <v>1520</v>
      </c>
      <c r="U1228" t="s">
        <v>1522</v>
      </c>
      <c r="V1228" s="13">
        <v>2313020</v>
      </c>
      <c r="W1228" s="7">
        <f>(Agridata[[#This Row],[Profit_After_Storage_Loss]]/Agridata[[#This Row],[Total_Revenue]])*100</f>
        <v>84.464548162774733</v>
      </c>
      <c r="X1228">
        <f>(1-Agridata[[#This Row],[Transport_Cost_NGN]]/(Agridata[[#This Row],[Input_Cost_NGN]]+Agridata[[#This Row],[Final_Profit_NGN]]))*100</f>
        <v>99.803657280219781</v>
      </c>
      <c r="Y1228" s="13">
        <f>Agridata[[#This Row],[Final_Profit_NGN]]*Agridata[[#This Row],[Storage_Loss_%]]</f>
        <v>34533388.600000001</v>
      </c>
      <c r="Z1228" s="13">
        <f>Agridata[[#This Row],[Final_Profit_NGN]] * (1-Agridata[[#This Row],[Storage_Loss_%]]/100)</f>
        <v>1967686.1140000001</v>
      </c>
      <c r="AA1228" s="13">
        <f>Agridata[[#This Row],[Final_Profit_NGN]]+Agridata[[#This Row],[Input_Cost_NGN]]</f>
        <v>2329600</v>
      </c>
    </row>
    <row r="1229" spans="1:27" x14ac:dyDescent="0.35">
      <c r="A1229" t="s">
        <v>198</v>
      </c>
      <c r="B1229" t="s">
        <v>1473</v>
      </c>
      <c r="C1229" t="s">
        <v>1496</v>
      </c>
      <c r="D1229">
        <v>2024</v>
      </c>
      <c r="E1229" t="s">
        <v>1502</v>
      </c>
      <c r="F1229" t="s">
        <v>1503</v>
      </c>
      <c r="G1229">
        <v>2.3199999999999998</v>
      </c>
      <c r="H1229">
        <v>20927</v>
      </c>
      <c r="I1229">
        <v>15816</v>
      </c>
      <c r="J1229">
        <v>32.1</v>
      </c>
      <c r="K1229" t="s">
        <v>1511</v>
      </c>
      <c r="L1229">
        <v>2.41</v>
      </c>
      <c r="M1229" t="s">
        <v>1516</v>
      </c>
      <c r="N1229" s="13">
        <v>3916</v>
      </c>
      <c r="O1229">
        <v>14</v>
      </c>
      <c r="P1229" s="11">
        <f>Agridata[[#This Row],[Storage_Loss_%]]/100</f>
        <v>0.24420000000000003</v>
      </c>
      <c r="Q1229" s="7">
        <v>24.42</v>
      </c>
      <c r="R1229" s="13">
        <v>38377</v>
      </c>
      <c r="S1229">
        <v>328</v>
      </c>
      <c r="T1229" t="s">
        <v>1521</v>
      </c>
      <c r="U1229" t="s">
        <v>1522</v>
      </c>
      <c r="V1229" s="13">
        <v>5093479</v>
      </c>
      <c r="W1229" s="7">
        <f>(Agridata[[#This Row],[Profit_After_Storage_Loss]]/Agridata[[#This Row],[Total_Revenue]])*100</f>
        <v>75.014798314683802</v>
      </c>
      <c r="X1229">
        <f>(1-Agridata[[#This Row],[Transport_Cost_NGN]]/(Agridata[[#This Row],[Input_Cost_NGN]]+Agridata[[#This Row],[Final_Profit_NGN]]))*100</f>
        <v>99.923692324960015</v>
      </c>
      <c r="Y1229" s="13">
        <f>Agridata[[#This Row],[Final_Profit_NGN]]*Agridata[[#This Row],[Storage_Loss_%]]</f>
        <v>124382757.18000001</v>
      </c>
      <c r="Z1229" s="13">
        <f>Agridata[[#This Row],[Final_Profit_NGN]] * (1-Agridata[[#This Row],[Storage_Loss_%]]/100)</f>
        <v>3849651.4282</v>
      </c>
      <c r="AA1229" s="13">
        <f>Agridata[[#This Row],[Final_Profit_NGN]]+Agridata[[#This Row],[Input_Cost_NGN]]</f>
        <v>5131856</v>
      </c>
    </row>
    <row r="1230" spans="1:27" x14ac:dyDescent="0.35">
      <c r="A1230" t="s">
        <v>860</v>
      </c>
      <c r="B1230" t="s">
        <v>1472</v>
      </c>
      <c r="C1230" t="s">
        <v>1488</v>
      </c>
      <c r="D1230">
        <v>2025</v>
      </c>
      <c r="E1230" t="s">
        <v>1502</v>
      </c>
      <c r="F1230" t="s">
        <v>1505</v>
      </c>
      <c r="G1230">
        <v>2.0499999999999998</v>
      </c>
      <c r="H1230">
        <v>14253</v>
      </c>
      <c r="I1230">
        <v>5701</v>
      </c>
      <c r="J1230">
        <v>55</v>
      </c>
      <c r="K1230" t="s">
        <v>1512</v>
      </c>
      <c r="L1230">
        <v>1.6</v>
      </c>
      <c r="M1230" t="s">
        <v>1516</v>
      </c>
      <c r="N1230" s="13">
        <v>16265</v>
      </c>
      <c r="O1230">
        <v>60</v>
      </c>
      <c r="P1230" s="11">
        <f>Agridata[[#This Row],[Storage_Loss_%]]/100</f>
        <v>0.6</v>
      </c>
      <c r="Q1230" s="7">
        <v>60</v>
      </c>
      <c r="R1230" s="13">
        <v>24244</v>
      </c>
      <c r="S1230">
        <v>115</v>
      </c>
      <c r="T1230" t="s">
        <v>1520</v>
      </c>
      <c r="U1230" t="s">
        <v>1523</v>
      </c>
      <c r="V1230" s="13">
        <v>608550</v>
      </c>
      <c r="W1230" s="7">
        <f>(Agridata[[#This Row],[Profit_After_Storage_Loss]]/Agridata[[#This Row],[Total_Revenue]])*100</f>
        <v>38.467494950963506</v>
      </c>
      <c r="X1230">
        <f>(1-Agridata[[#This Row],[Transport_Cost_NGN]]/(Agridata[[#This Row],[Input_Cost_NGN]]+Agridata[[#This Row],[Final_Profit_NGN]]))*100</f>
        <v>97.429653252085203</v>
      </c>
      <c r="Y1230" s="13">
        <f>Agridata[[#This Row],[Final_Profit_NGN]]*Agridata[[#This Row],[Storage_Loss_%]]</f>
        <v>36513000</v>
      </c>
      <c r="Z1230" s="13">
        <f>Agridata[[#This Row],[Final_Profit_NGN]] * (1-Agridata[[#This Row],[Storage_Loss_%]]/100)</f>
        <v>243420</v>
      </c>
      <c r="AA1230" s="13">
        <f>Agridata[[#This Row],[Final_Profit_NGN]]+Agridata[[#This Row],[Input_Cost_NGN]]</f>
        <v>632794</v>
      </c>
    </row>
    <row r="1231" spans="1:27" x14ac:dyDescent="0.35">
      <c r="A1231" t="s">
        <v>253</v>
      </c>
      <c r="B1231" t="s">
        <v>1471</v>
      </c>
      <c r="C1231" t="s">
        <v>1477</v>
      </c>
      <c r="D1231">
        <v>2023</v>
      </c>
      <c r="E1231" t="s">
        <v>1501</v>
      </c>
      <c r="F1231" t="s">
        <v>1507</v>
      </c>
      <c r="G1231">
        <v>1.61</v>
      </c>
      <c r="H1231">
        <v>3740</v>
      </c>
      <c r="I1231">
        <v>2956</v>
      </c>
      <c r="J1231">
        <v>13.8</v>
      </c>
      <c r="K1231" t="s">
        <v>1513</v>
      </c>
      <c r="L1231">
        <v>1.87</v>
      </c>
      <c r="M1231" t="s">
        <v>1516</v>
      </c>
      <c r="N1231" s="13">
        <v>519</v>
      </c>
      <c r="O1231">
        <v>14</v>
      </c>
      <c r="P1231" s="11">
        <f>Agridata[[#This Row],[Storage_Loss_%]]/100</f>
        <v>0.20949999999999999</v>
      </c>
      <c r="Q1231" s="7">
        <v>20.95</v>
      </c>
      <c r="R1231" s="13">
        <v>24810</v>
      </c>
      <c r="S1231">
        <v>185</v>
      </c>
      <c r="T1231" t="s">
        <v>1521</v>
      </c>
      <c r="U1231" t="s">
        <v>1522</v>
      </c>
      <c r="V1231" s="13">
        <v>516063</v>
      </c>
      <c r="W1231" s="7">
        <f>(Agridata[[#This Row],[Profit_After_Storage_Loss]]/Agridata[[#This Row],[Total_Revenue]])*100</f>
        <v>75.423953774730862</v>
      </c>
      <c r="X1231">
        <f>(1-Agridata[[#This Row],[Transport_Cost_NGN]]/(Agridata[[#This Row],[Input_Cost_NGN]]+Agridata[[#This Row],[Final_Profit_NGN]]))*100</f>
        <v>99.904044017726903</v>
      </c>
      <c r="Y1231" s="13">
        <f>Agridata[[#This Row],[Final_Profit_NGN]]*Agridata[[#This Row],[Storage_Loss_%]]</f>
        <v>10811519.85</v>
      </c>
      <c r="Z1231" s="13">
        <f>Agridata[[#This Row],[Final_Profit_NGN]] * (1-Agridata[[#This Row],[Storage_Loss_%]]/100)</f>
        <v>407947.8015</v>
      </c>
      <c r="AA1231" s="13">
        <f>Agridata[[#This Row],[Final_Profit_NGN]]+Agridata[[#This Row],[Input_Cost_NGN]]</f>
        <v>540873</v>
      </c>
    </row>
    <row r="1232" spans="1:27" x14ac:dyDescent="0.35">
      <c r="A1232" t="s">
        <v>692</v>
      </c>
      <c r="B1232" t="s">
        <v>1471</v>
      </c>
      <c r="C1232" t="s">
        <v>1477</v>
      </c>
      <c r="D1232">
        <v>2025</v>
      </c>
      <c r="E1232" t="s">
        <v>1501</v>
      </c>
      <c r="F1232" t="s">
        <v>1506</v>
      </c>
      <c r="G1232">
        <v>1.0900000000000001</v>
      </c>
      <c r="H1232">
        <v>2337</v>
      </c>
      <c r="I1232">
        <v>1845</v>
      </c>
      <c r="J1232">
        <v>47.4</v>
      </c>
      <c r="K1232" t="s">
        <v>1511</v>
      </c>
      <c r="L1232">
        <v>1.81</v>
      </c>
      <c r="M1232" t="s">
        <v>1516</v>
      </c>
      <c r="N1232" s="13">
        <v>5749</v>
      </c>
      <c r="O1232">
        <v>14</v>
      </c>
      <c r="P1232" s="11">
        <f>Agridata[[#This Row],[Storage_Loss_%]]/100</f>
        <v>0.21030000000000001</v>
      </c>
      <c r="Q1232" s="7">
        <v>21.03</v>
      </c>
      <c r="R1232" s="13">
        <v>15876</v>
      </c>
      <c r="S1232">
        <v>414</v>
      </c>
      <c r="T1232" t="s">
        <v>1520</v>
      </c>
      <c r="U1232" t="s">
        <v>1522</v>
      </c>
      <c r="V1232" s="13">
        <v>734567</v>
      </c>
      <c r="W1232" s="7">
        <f>(Agridata[[#This Row],[Profit_After_Storage_Loss]]/Agridata[[#This Row],[Total_Revenue]])*100</f>
        <v>77.299349837362726</v>
      </c>
      <c r="X1232">
        <f>(1-Agridata[[#This Row],[Transport_Cost_NGN]]/(Agridata[[#This Row],[Input_Cost_NGN]]+Agridata[[#This Row],[Final_Profit_NGN]]))*100</f>
        <v>99.233919165079826</v>
      </c>
      <c r="Y1232" s="13">
        <f>Agridata[[#This Row],[Final_Profit_NGN]]*Agridata[[#This Row],[Storage_Loss_%]]</f>
        <v>15447944.010000002</v>
      </c>
      <c r="Z1232" s="13">
        <f>Agridata[[#This Row],[Final_Profit_NGN]] * (1-Agridata[[#This Row],[Storage_Loss_%]]/100)</f>
        <v>580087.55989999999</v>
      </c>
      <c r="AA1232" s="13">
        <f>Agridata[[#This Row],[Final_Profit_NGN]]+Agridata[[#This Row],[Input_Cost_NGN]]</f>
        <v>750443</v>
      </c>
    </row>
    <row r="1233" spans="1:27" x14ac:dyDescent="0.35">
      <c r="A1233" t="s">
        <v>323</v>
      </c>
      <c r="B1233" t="s">
        <v>1473</v>
      </c>
      <c r="C1233" t="s">
        <v>1493</v>
      </c>
      <c r="D1233">
        <v>2021</v>
      </c>
      <c r="E1233" t="s">
        <v>1502</v>
      </c>
      <c r="F1233" t="s">
        <v>1506</v>
      </c>
      <c r="G1233">
        <v>1.27</v>
      </c>
      <c r="H1233">
        <v>3101</v>
      </c>
      <c r="I1233">
        <v>2913</v>
      </c>
      <c r="J1233">
        <v>34.4</v>
      </c>
      <c r="K1233" t="s">
        <v>1514</v>
      </c>
      <c r="L1233">
        <v>2.2599999999999998</v>
      </c>
      <c r="M1233" t="s">
        <v>1518</v>
      </c>
      <c r="N1233" s="13">
        <v>5330</v>
      </c>
      <c r="O1233">
        <v>3</v>
      </c>
      <c r="P1233" s="11">
        <f>Agridata[[#This Row],[Storage_Loss_%]]/100</f>
        <v>6.0599999999999994E-2</v>
      </c>
      <c r="Q1233" s="7">
        <v>6.06</v>
      </c>
      <c r="R1233" s="13">
        <v>39153</v>
      </c>
      <c r="S1233">
        <v>254</v>
      </c>
      <c r="T1233" t="s">
        <v>1520</v>
      </c>
      <c r="U1233" t="s">
        <v>1523</v>
      </c>
      <c r="V1233" s="13">
        <v>688020</v>
      </c>
      <c r="W1233" s="7">
        <f>(Agridata[[#This Row],[Profit_After_Storage_Loss]]/Agridata[[#This Row],[Total_Revenue]])*100</f>
        <v>88.882011295798932</v>
      </c>
      <c r="X1233">
        <f>(1-Agridata[[#This Row],[Transport_Cost_NGN]]/(Agridata[[#This Row],[Input_Cost_NGN]]+Agridata[[#This Row],[Final_Profit_NGN]]))*100</f>
        <v>99.267024490733291</v>
      </c>
      <c r="Y1233" s="13">
        <f>Agridata[[#This Row],[Final_Profit_NGN]]*Agridata[[#This Row],[Storage_Loss_%]]</f>
        <v>4169401.1999999997</v>
      </c>
      <c r="Z1233" s="13">
        <f>Agridata[[#This Row],[Final_Profit_NGN]] * (1-Agridata[[#This Row],[Storage_Loss_%]]/100)</f>
        <v>646325.98800000001</v>
      </c>
      <c r="AA1233" s="13">
        <f>Agridata[[#This Row],[Final_Profit_NGN]]+Agridata[[#This Row],[Input_Cost_NGN]]</f>
        <v>727173</v>
      </c>
    </row>
    <row r="1234" spans="1:27" x14ac:dyDescent="0.35">
      <c r="A1234" t="s">
        <v>861</v>
      </c>
      <c r="B1234" t="s">
        <v>1470</v>
      </c>
      <c r="C1234" t="s">
        <v>1482</v>
      </c>
      <c r="D1234">
        <v>2024</v>
      </c>
      <c r="E1234" t="s">
        <v>1501</v>
      </c>
      <c r="F1234" t="s">
        <v>1509</v>
      </c>
      <c r="G1234">
        <v>0.87</v>
      </c>
      <c r="H1234">
        <v>10094</v>
      </c>
      <c r="I1234">
        <v>8104</v>
      </c>
      <c r="J1234">
        <v>40.700000000000003</v>
      </c>
      <c r="K1234" t="s">
        <v>1513</v>
      </c>
      <c r="L1234">
        <v>2.11</v>
      </c>
      <c r="M1234" t="s">
        <v>1517</v>
      </c>
      <c r="N1234" s="13">
        <v>1482</v>
      </c>
      <c r="O1234">
        <v>5</v>
      </c>
      <c r="P1234" s="11">
        <f>Agridata[[#This Row],[Storage_Loss_%]]/100</f>
        <v>0.1971</v>
      </c>
      <c r="Q1234" s="7">
        <v>19.71</v>
      </c>
      <c r="R1234" s="13">
        <v>13622</v>
      </c>
      <c r="S1234">
        <v>385</v>
      </c>
      <c r="T1234" t="s">
        <v>1520</v>
      </c>
      <c r="U1234" t="s">
        <v>1522</v>
      </c>
      <c r="V1234" s="13">
        <v>3073736</v>
      </c>
      <c r="W1234" s="7">
        <f>(Agridata[[#This Row],[Profit_After_Storage_Loss]]/Agridata[[#This Row],[Total_Revenue]])*100</f>
        <v>79.935745527405629</v>
      </c>
      <c r="X1234">
        <f>(1-Agridata[[#This Row],[Transport_Cost_NGN]]/(Agridata[[#This Row],[Input_Cost_NGN]]+Agridata[[#This Row],[Final_Profit_NGN]]))*100</f>
        <v>99.951997792287131</v>
      </c>
      <c r="Y1234" s="13">
        <f>Agridata[[#This Row],[Final_Profit_NGN]]*Agridata[[#This Row],[Storage_Loss_%]]</f>
        <v>60583336.560000002</v>
      </c>
      <c r="Z1234" s="13">
        <f>Agridata[[#This Row],[Final_Profit_NGN]] * (1-Agridata[[#This Row],[Storage_Loss_%]]/100)</f>
        <v>2467902.6343999999</v>
      </c>
      <c r="AA1234" s="13">
        <f>Agridata[[#This Row],[Final_Profit_NGN]]+Agridata[[#This Row],[Input_Cost_NGN]]</f>
        <v>3087358</v>
      </c>
    </row>
    <row r="1235" spans="1:27" x14ac:dyDescent="0.35">
      <c r="A1235" t="s">
        <v>499</v>
      </c>
      <c r="B1235" t="s">
        <v>1473</v>
      </c>
      <c r="C1235" t="s">
        <v>1484</v>
      </c>
      <c r="D1235">
        <v>2024</v>
      </c>
      <c r="E1235" t="s">
        <v>1501</v>
      </c>
      <c r="F1235" t="s">
        <v>1503</v>
      </c>
      <c r="G1235">
        <v>1.95</v>
      </c>
      <c r="H1235">
        <v>24526</v>
      </c>
      <c r="I1235">
        <v>22188</v>
      </c>
      <c r="J1235">
        <v>54.1</v>
      </c>
      <c r="K1235" t="s">
        <v>1512</v>
      </c>
      <c r="L1235">
        <v>2.39</v>
      </c>
      <c r="M1235" t="s">
        <v>1518</v>
      </c>
      <c r="N1235" s="13">
        <v>14467</v>
      </c>
      <c r="O1235">
        <v>7</v>
      </c>
      <c r="P1235" s="11">
        <f>Agridata[[#This Row],[Storage_Loss_%]]/100</f>
        <v>9.5299999999999996E-2</v>
      </c>
      <c r="Q1235" s="7">
        <v>9.5299999999999994</v>
      </c>
      <c r="R1235" s="13">
        <v>31766</v>
      </c>
      <c r="S1235">
        <v>326</v>
      </c>
      <c r="T1235" t="s">
        <v>1520</v>
      </c>
      <c r="U1235" t="s">
        <v>1522</v>
      </c>
      <c r="V1235" s="13">
        <v>7114723</v>
      </c>
      <c r="W1235" s="7">
        <f>(Agridata[[#This Row],[Profit_After_Storage_Loss]]/Agridata[[#This Row],[Total_Revenue]])*100</f>
        <v>90.067862667947864</v>
      </c>
      <c r="X1235">
        <f>(1-Agridata[[#This Row],[Transport_Cost_NGN]]/(Agridata[[#This Row],[Input_Cost_NGN]]+Agridata[[#This Row],[Final_Profit_NGN]]))*100</f>
        <v>99.797564930135621</v>
      </c>
      <c r="Y1235" s="13">
        <f>Agridata[[#This Row],[Final_Profit_NGN]]*Agridata[[#This Row],[Storage_Loss_%]]</f>
        <v>67803310.189999998</v>
      </c>
      <c r="Z1235" s="13">
        <f>Agridata[[#This Row],[Final_Profit_NGN]] * (1-Agridata[[#This Row],[Storage_Loss_%]]/100)</f>
        <v>6436689.8981000008</v>
      </c>
      <c r="AA1235" s="13">
        <f>Agridata[[#This Row],[Final_Profit_NGN]]+Agridata[[#This Row],[Input_Cost_NGN]]</f>
        <v>7146489</v>
      </c>
    </row>
    <row r="1236" spans="1:27" x14ac:dyDescent="0.35">
      <c r="A1236" t="s">
        <v>862</v>
      </c>
      <c r="B1236" t="s">
        <v>1469</v>
      </c>
      <c r="C1236" t="s">
        <v>1480</v>
      </c>
      <c r="D1236">
        <v>2024</v>
      </c>
      <c r="E1236" t="s">
        <v>1502</v>
      </c>
      <c r="F1236" t="s">
        <v>1507</v>
      </c>
      <c r="G1236">
        <v>2.11</v>
      </c>
      <c r="H1236">
        <v>4600</v>
      </c>
      <c r="I1236">
        <v>2731</v>
      </c>
      <c r="J1236">
        <v>20.2</v>
      </c>
      <c r="K1236" t="s">
        <v>1512</v>
      </c>
      <c r="L1236">
        <v>1.52</v>
      </c>
      <c r="M1236" t="s">
        <v>1518</v>
      </c>
      <c r="N1236" s="13">
        <v>4220</v>
      </c>
      <c r="O1236">
        <v>30</v>
      </c>
      <c r="P1236" s="11">
        <f>Agridata[[#This Row],[Storage_Loss_%]]/100</f>
        <v>0.40630000000000005</v>
      </c>
      <c r="Q1236" s="7">
        <v>40.630000000000003</v>
      </c>
      <c r="R1236" s="13">
        <v>22673</v>
      </c>
      <c r="S1236">
        <v>209</v>
      </c>
      <c r="T1236" t="s">
        <v>1519</v>
      </c>
      <c r="U1236" t="s">
        <v>1523</v>
      </c>
      <c r="V1236" s="13">
        <v>538179</v>
      </c>
      <c r="W1236" s="7">
        <f>(Agridata[[#This Row],[Profit_After_Storage_Loss]]/Agridata[[#This Row],[Total_Revenue]])*100</f>
        <v>56.96990869248927</v>
      </c>
      <c r="X1236">
        <f>(1-Agridata[[#This Row],[Transport_Cost_NGN]]/(Agridata[[#This Row],[Input_Cost_NGN]]+Agridata[[#This Row],[Final_Profit_NGN]]))*100</f>
        <v>99.247573334854835</v>
      </c>
      <c r="Y1236" s="13">
        <f>Agridata[[#This Row],[Final_Profit_NGN]]*Agridata[[#This Row],[Storage_Loss_%]]</f>
        <v>21866212.77</v>
      </c>
      <c r="Z1236" s="13">
        <f>Agridata[[#This Row],[Final_Profit_NGN]] * (1-Agridata[[#This Row],[Storage_Loss_%]]/100)</f>
        <v>319516.87229999993</v>
      </c>
      <c r="AA1236" s="13">
        <f>Agridata[[#This Row],[Final_Profit_NGN]]+Agridata[[#This Row],[Input_Cost_NGN]]</f>
        <v>560852</v>
      </c>
    </row>
    <row r="1237" spans="1:27" x14ac:dyDescent="0.35">
      <c r="A1237" t="s">
        <v>863</v>
      </c>
      <c r="B1237" t="s">
        <v>1469</v>
      </c>
      <c r="C1237" t="s">
        <v>1498</v>
      </c>
      <c r="D1237">
        <v>2023</v>
      </c>
      <c r="E1237" t="s">
        <v>1501</v>
      </c>
      <c r="F1237" t="s">
        <v>1503</v>
      </c>
      <c r="G1237">
        <v>3.6</v>
      </c>
      <c r="H1237">
        <v>39286</v>
      </c>
      <c r="I1237">
        <v>25021</v>
      </c>
      <c r="J1237">
        <v>30.7</v>
      </c>
      <c r="K1237" t="s">
        <v>1511</v>
      </c>
      <c r="L1237">
        <v>0.89</v>
      </c>
      <c r="M1237" t="s">
        <v>1518</v>
      </c>
      <c r="N1237" s="13">
        <v>3758</v>
      </c>
      <c r="O1237">
        <v>30</v>
      </c>
      <c r="P1237" s="11">
        <f>Agridata[[#This Row],[Storage_Loss_%]]/100</f>
        <v>0.36310000000000003</v>
      </c>
      <c r="Q1237" s="7">
        <v>36.31</v>
      </c>
      <c r="R1237" s="13">
        <v>64594</v>
      </c>
      <c r="S1237">
        <v>260</v>
      </c>
      <c r="T1237" t="s">
        <v>1521</v>
      </c>
      <c r="U1237" t="s">
        <v>1522</v>
      </c>
      <c r="V1237" s="13">
        <v>6372054</v>
      </c>
      <c r="W1237" s="7">
        <f>(Agridata[[#This Row],[Profit_After_Storage_Loss]]/Agridata[[#This Row],[Total_Revenue]])*100</f>
        <v>63.050848711938265</v>
      </c>
      <c r="X1237">
        <f>(1-Agridata[[#This Row],[Transport_Cost_NGN]]/(Agridata[[#This Row],[Input_Cost_NGN]]+Agridata[[#This Row],[Final_Profit_NGN]]))*100</f>
        <v>99.941615573820414</v>
      </c>
      <c r="Y1237" s="13">
        <f>Agridata[[#This Row],[Final_Profit_NGN]]*Agridata[[#This Row],[Storage_Loss_%]]</f>
        <v>231369280.74000001</v>
      </c>
      <c r="Z1237" s="13">
        <f>Agridata[[#This Row],[Final_Profit_NGN]] * (1-Agridata[[#This Row],[Storage_Loss_%]]/100)</f>
        <v>4058361.1926000002</v>
      </c>
      <c r="AA1237" s="13">
        <f>Agridata[[#This Row],[Final_Profit_NGN]]+Agridata[[#This Row],[Input_Cost_NGN]]</f>
        <v>6436648</v>
      </c>
    </row>
    <row r="1238" spans="1:27" x14ac:dyDescent="0.35">
      <c r="A1238" t="s">
        <v>331</v>
      </c>
      <c r="B1238" t="s">
        <v>1471</v>
      </c>
      <c r="C1238" t="s">
        <v>1492</v>
      </c>
      <c r="D1238">
        <v>2021</v>
      </c>
      <c r="E1238" t="s">
        <v>1501</v>
      </c>
      <c r="F1238" t="s">
        <v>1506</v>
      </c>
      <c r="G1238">
        <v>1.38</v>
      </c>
      <c r="H1238">
        <v>3511</v>
      </c>
      <c r="I1238">
        <v>2161</v>
      </c>
      <c r="J1238">
        <v>85</v>
      </c>
      <c r="K1238" t="s">
        <v>1515</v>
      </c>
      <c r="L1238">
        <v>2.82</v>
      </c>
      <c r="M1238" t="s">
        <v>1517</v>
      </c>
      <c r="N1238" s="13">
        <v>14073</v>
      </c>
      <c r="O1238">
        <v>30</v>
      </c>
      <c r="P1238" s="11">
        <f>Agridata[[#This Row],[Storage_Loss_%]]/100</f>
        <v>0.38429999999999997</v>
      </c>
      <c r="Q1238" s="7">
        <v>38.43</v>
      </c>
      <c r="R1238" s="13">
        <v>27192</v>
      </c>
      <c r="S1238">
        <v>299</v>
      </c>
      <c r="T1238" t="s">
        <v>1519</v>
      </c>
      <c r="U1238" t="s">
        <v>1522</v>
      </c>
      <c r="V1238" s="13">
        <v>598413</v>
      </c>
      <c r="W1238" s="7">
        <f>(Agridata[[#This Row],[Profit_After_Storage_Loss]]/Agridata[[#This Row],[Total_Revenue]])*100</f>
        <v>58.893852207063567</v>
      </c>
      <c r="X1238">
        <f>(1-Agridata[[#This Row],[Transport_Cost_NGN]]/(Agridata[[#This Row],[Input_Cost_NGN]]+Agridata[[#This Row],[Final_Profit_NGN]]))*100</f>
        <v>97.750497518402184</v>
      </c>
      <c r="Y1238" s="13">
        <f>Agridata[[#This Row],[Final_Profit_NGN]]*Agridata[[#This Row],[Storage_Loss_%]]</f>
        <v>22997011.59</v>
      </c>
      <c r="Z1238" s="13">
        <f>Agridata[[#This Row],[Final_Profit_NGN]] * (1-Agridata[[#This Row],[Storage_Loss_%]]/100)</f>
        <v>368442.88410000002</v>
      </c>
      <c r="AA1238" s="13">
        <f>Agridata[[#This Row],[Final_Profit_NGN]]+Agridata[[#This Row],[Input_Cost_NGN]]</f>
        <v>625605</v>
      </c>
    </row>
    <row r="1239" spans="1:27" x14ac:dyDescent="0.35">
      <c r="A1239" t="s">
        <v>636</v>
      </c>
      <c r="B1239" t="s">
        <v>1471</v>
      </c>
      <c r="C1239" t="s">
        <v>1483</v>
      </c>
      <c r="D1239">
        <v>2024</v>
      </c>
      <c r="E1239" t="s">
        <v>1502</v>
      </c>
      <c r="F1239" t="s">
        <v>1503</v>
      </c>
      <c r="G1239">
        <v>0.97</v>
      </c>
      <c r="H1239">
        <v>9149</v>
      </c>
      <c r="I1239">
        <v>7007</v>
      </c>
      <c r="J1239">
        <v>42</v>
      </c>
      <c r="K1239" t="s">
        <v>1511</v>
      </c>
      <c r="L1239">
        <v>1.3</v>
      </c>
      <c r="M1239" t="s">
        <v>1518</v>
      </c>
      <c r="N1239" s="13">
        <v>4662</v>
      </c>
      <c r="O1239">
        <v>14</v>
      </c>
      <c r="P1239" s="11">
        <f>Agridata[[#This Row],[Storage_Loss_%]]/100</f>
        <v>0.2341</v>
      </c>
      <c r="Q1239" s="7">
        <v>23.41</v>
      </c>
      <c r="R1239" s="13">
        <v>16011</v>
      </c>
      <c r="S1239">
        <v>356</v>
      </c>
      <c r="T1239" t="s">
        <v>1520</v>
      </c>
      <c r="U1239" t="s">
        <v>1523</v>
      </c>
      <c r="V1239" s="13">
        <v>2448875</v>
      </c>
      <c r="W1239" s="7">
        <f>(Agridata[[#This Row],[Profit_After_Storage_Loss]]/Agridata[[#This Row],[Total_Revenue]])*100</f>
        <v>76.092499308284445</v>
      </c>
      <c r="X1239">
        <f>(1-Agridata[[#This Row],[Transport_Cost_NGN]]/(Agridata[[#This Row],[Input_Cost_NGN]]+Agridata[[#This Row],[Final_Profit_NGN]]))*100</f>
        <v>99.810863463868102</v>
      </c>
      <c r="Y1239" s="13">
        <f>Agridata[[#This Row],[Final_Profit_NGN]]*Agridata[[#This Row],[Storage_Loss_%]]</f>
        <v>57328163.75</v>
      </c>
      <c r="Z1239" s="13">
        <f>Agridata[[#This Row],[Final_Profit_NGN]] * (1-Agridata[[#This Row],[Storage_Loss_%]]/100)</f>
        <v>1875593.3625</v>
      </c>
      <c r="AA1239" s="13">
        <f>Agridata[[#This Row],[Final_Profit_NGN]]+Agridata[[#This Row],[Input_Cost_NGN]]</f>
        <v>2464886</v>
      </c>
    </row>
    <row r="1240" spans="1:27" x14ac:dyDescent="0.35">
      <c r="A1240" t="s">
        <v>864</v>
      </c>
      <c r="B1240" t="s">
        <v>1470</v>
      </c>
      <c r="C1240" t="s">
        <v>1495</v>
      </c>
      <c r="D1240">
        <v>2022</v>
      </c>
      <c r="E1240" t="s">
        <v>1502</v>
      </c>
      <c r="F1240" t="s">
        <v>1509</v>
      </c>
      <c r="G1240">
        <v>1.84</v>
      </c>
      <c r="H1240">
        <v>25277</v>
      </c>
      <c r="I1240">
        <v>19463</v>
      </c>
      <c r="J1240">
        <v>29.8</v>
      </c>
      <c r="K1240" t="s">
        <v>1513</v>
      </c>
      <c r="L1240">
        <v>2.06</v>
      </c>
      <c r="M1240" t="s">
        <v>1516</v>
      </c>
      <c r="N1240" s="13">
        <v>1481</v>
      </c>
      <c r="O1240">
        <v>5</v>
      </c>
      <c r="P1240" s="11">
        <f>Agridata[[#This Row],[Storage_Loss_%]]/100</f>
        <v>0.23</v>
      </c>
      <c r="Q1240" s="7">
        <v>23</v>
      </c>
      <c r="R1240" s="13">
        <v>54112</v>
      </c>
      <c r="S1240">
        <v>362</v>
      </c>
      <c r="T1240" t="s">
        <v>1521</v>
      </c>
      <c r="U1240" t="s">
        <v>1522</v>
      </c>
      <c r="V1240" s="13">
        <v>6919557</v>
      </c>
      <c r="W1240" s="7">
        <f>(Agridata[[#This Row],[Profit_After_Storage_Loss]]/Agridata[[#This Row],[Total_Revenue]])*100</f>
        <v>76.402520538327806</v>
      </c>
      <c r="X1240">
        <f>(1-Agridata[[#This Row],[Transport_Cost_NGN]]/(Agridata[[#This Row],[Input_Cost_NGN]]+Agridata[[#This Row],[Final_Profit_NGN]]))*100</f>
        <v>99.978762972547159</v>
      </c>
      <c r="Y1240" s="13">
        <f>Agridata[[#This Row],[Final_Profit_NGN]]*Agridata[[#This Row],[Storage_Loss_%]]</f>
        <v>159149811</v>
      </c>
      <c r="Z1240" s="13">
        <f>Agridata[[#This Row],[Final_Profit_NGN]] * (1-Agridata[[#This Row],[Storage_Loss_%]]/100)</f>
        <v>5328058.8899999997</v>
      </c>
      <c r="AA1240" s="13">
        <f>Agridata[[#This Row],[Final_Profit_NGN]]+Agridata[[#This Row],[Input_Cost_NGN]]</f>
        <v>6973669</v>
      </c>
    </row>
    <row r="1241" spans="1:27" x14ac:dyDescent="0.35">
      <c r="A1241" t="s">
        <v>865</v>
      </c>
      <c r="B1241" t="s">
        <v>1470</v>
      </c>
      <c r="C1241" t="s">
        <v>1485</v>
      </c>
      <c r="D1241">
        <v>2023</v>
      </c>
      <c r="E1241" t="s">
        <v>1501</v>
      </c>
      <c r="F1241" t="s">
        <v>1503</v>
      </c>
      <c r="G1241">
        <v>7.98</v>
      </c>
      <c r="H1241">
        <v>77437</v>
      </c>
      <c r="I1241">
        <v>59657</v>
      </c>
      <c r="J1241">
        <v>57.1</v>
      </c>
      <c r="K1241" t="s">
        <v>1512</v>
      </c>
      <c r="L1241">
        <v>2.87</v>
      </c>
      <c r="M1241" t="s">
        <v>1517</v>
      </c>
      <c r="N1241" s="13">
        <v>14670</v>
      </c>
      <c r="O1241">
        <v>14</v>
      </c>
      <c r="P1241" s="11">
        <f>Agridata[[#This Row],[Storage_Loss_%]]/100</f>
        <v>0.2296</v>
      </c>
      <c r="Q1241" s="7">
        <v>22.96</v>
      </c>
      <c r="R1241" s="13">
        <v>107209</v>
      </c>
      <c r="S1241">
        <v>336</v>
      </c>
      <c r="T1241" t="s">
        <v>1520</v>
      </c>
      <c r="U1241" t="s">
        <v>1523</v>
      </c>
      <c r="V1241" s="13">
        <v>19722426</v>
      </c>
      <c r="W1241" s="7">
        <f>(Agridata[[#This Row],[Profit_After_Storage_Loss]]/Agridata[[#This Row],[Total_Revenue]])*100</f>
        <v>76.623482935515455</v>
      </c>
      <c r="X1241">
        <f>(1-Agridata[[#This Row],[Transport_Cost_NGN]]/(Agridata[[#This Row],[Input_Cost_NGN]]+Agridata[[#This Row],[Final_Profit_NGN]]))*100</f>
        <v>99.926019818317386</v>
      </c>
      <c r="Y1241" s="13">
        <f>Agridata[[#This Row],[Final_Profit_NGN]]*Agridata[[#This Row],[Storage_Loss_%]]</f>
        <v>452826900.96000004</v>
      </c>
      <c r="Z1241" s="13">
        <f>Agridata[[#This Row],[Final_Profit_NGN]] * (1-Agridata[[#This Row],[Storage_Loss_%]]/100)</f>
        <v>15194156.9904</v>
      </c>
      <c r="AA1241" s="13">
        <f>Agridata[[#This Row],[Final_Profit_NGN]]+Agridata[[#This Row],[Input_Cost_NGN]]</f>
        <v>19829635</v>
      </c>
    </row>
    <row r="1242" spans="1:27" x14ac:dyDescent="0.35">
      <c r="A1242" t="s">
        <v>708</v>
      </c>
      <c r="B1242" t="s">
        <v>1472</v>
      </c>
      <c r="C1242" t="s">
        <v>1478</v>
      </c>
      <c r="D1242">
        <v>2025</v>
      </c>
      <c r="E1242" t="s">
        <v>1502</v>
      </c>
      <c r="F1242" t="s">
        <v>1503</v>
      </c>
      <c r="G1242">
        <v>1.48</v>
      </c>
      <c r="H1242">
        <v>8389</v>
      </c>
      <c r="I1242">
        <v>3355</v>
      </c>
      <c r="J1242">
        <v>26.4</v>
      </c>
      <c r="K1242" t="s">
        <v>1513</v>
      </c>
      <c r="L1242">
        <v>2.23</v>
      </c>
      <c r="M1242" t="s">
        <v>1516</v>
      </c>
      <c r="N1242" s="13">
        <v>1016</v>
      </c>
      <c r="O1242">
        <v>60</v>
      </c>
      <c r="P1242" s="11">
        <f>Agridata[[#This Row],[Storage_Loss_%]]/100</f>
        <v>0.6</v>
      </c>
      <c r="Q1242" s="7">
        <v>60</v>
      </c>
      <c r="R1242" s="13">
        <v>13180</v>
      </c>
      <c r="S1242">
        <v>356</v>
      </c>
      <c r="T1242" t="s">
        <v>1520</v>
      </c>
      <c r="U1242" t="s">
        <v>1522</v>
      </c>
      <c r="V1242" s="13">
        <v>1168241</v>
      </c>
      <c r="W1242" s="7">
        <f>(Agridata[[#This Row],[Profit_After_Storage_Loss]]/Agridata[[#This Row],[Total_Revenue]])*100</f>
        <v>39.553757720575476</v>
      </c>
      <c r="X1242">
        <f>(1-Agridata[[#This Row],[Transport_Cost_NGN]]/(Agridata[[#This Row],[Input_Cost_NGN]]+Agridata[[#This Row],[Final_Profit_NGN]]))*100</f>
        <v>99.914001867242916</v>
      </c>
      <c r="Y1242" s="13">
        <f>Agridata[[#This Row],[Final_Profit_NGN]]*Agridata[[#This Row],[Storage_Loss_%]]</f>
        <v>70094460</v>
      </c>
      <c r="Z1242" s="13">
        <f>Agridata[[#This Row],[Final_Profit_NGN]] * (1-Agridata[[#This Row],[Storage_Loss_%]]/100)</f>
        <v>467296.4</v>
      </c>
      <c r="AA1242" s="13">
        <f>Agridata[[#This Row],[Final_Profit_NGN]]+Agridata[[#This Row],[Input_Cost_NGN]]</f>
        <v>1181421</v>
      </c>
    </row>
    <row r="1243" spans="1:27" x14ac:dyDescent="0.35">
      <c r="A1243" t="s">
        <v>866</v>
      </c>
      <c r="B1243" t="s">
        <v>1472</v>
      </c>
      <c r="C1243" t="s">
        <v>1479</v>
      </c>
      <c r="D1243">
        <v>2023</v>
      </c>
      <c r="E1243" t="s">
        <v>1502</v>
      </c>
      <c r="F1243" t="s">
        <v>1507</v>
      </c>
      <c r="G1243">
        <v>0.38</v>
      </c>
      <c r="H1243">
        <v>749</v>
      </c>
      <c r="I1243">
        <v>658</v>
      </c>
      <c r="J1243">
        <v>2.9</v>
      </c>
      <c r="K1243" t="s">
        <v>1513</v>
      </c>
      <c r="L1243">
        <v>0.11</v>
      </c>
      <c r="M1243" t="s">
        <v>1516</v>
      </c>
      <c r="N1243" s="13">
        <v>200</v>
      </c>
      <c r="O1243">
        <v>3</v>
      </c>
      <c r="P1243" s="11">
        <f>Agridata[[#This Row],[Storage_Loss_%]]/100</f>
        <v>0.1207</v>
      </c>
      <c r="Q1243" s="7">
        <v>12.07</v>
      </c>
      <c r="R1243" s="13">
        <v>5307</v>
      </c>
      <c r="S1243">
        <v>201</v>
      </c>
      <c r="T1243" t="s">
        <v>1520</v>
      </c>
      <c r="U1243" t="s">
        <v>1522</v>
      </c>
      <c r="V1243" s="13">
        <v>125429</v>
      </c>
      <c r="W1243" s="7">
        <f>(Agridata[[#This Row],[Profit_After_Storage_Loss]]/Agridata[[#This Row],[Total_Revenue]])*100</f>
        <v>84.360634943703332</v>
      </c>
      <c r="X1243">
        <f>(1-Agridata[[#This Row],[Transport_Cost_NGN]]/(Agridata[[#This Row],[Input_Cost_NGN]]+Agridata[[#This Row],[Final_Profit_NGN]]))*100</f>
        <v>99.8470199485987</v>
      </c>
      <c r="Y1243" s="13">
        <f>Agridata[[#This Row],[Final_Profit_NGN]]*Agridata[[#This Row],[Storage_Loss_%]]</f>
        <v>1513928.03</v>
      </c>
      <c r="Z1243" s="13">
        <f>Agridata[[#This Row],[Final_Profit_NGN]] * (1-Agridata[[#This Row],[Storage_Loss_%]]/100)</f>
        <v>110289.7197</v>
      </c>
      <c r="AA1243" s="13">
        <f>Agridata[[#This Row],[Final_Profit_NGN]]+Agridata[[#This Row],[Input_Cost_NGN]]</f>
        <v>130736</v>
      </c>
    </row>
    <row r="1244" spans="1:27" x14ac:dyDescent="0.35">
      <c r="A1244" t="s">
        <v>133</v>
      </c>
      <c r="B1244" t="s">
        <v>1473</v>
      </c>
      <c r="C1244" t="s">
        <v>1493</v>
      </c>
      <c r="D1244">
        <v>2024</v>
      </c>
      <c r="E1244" t="s">
        <v>1501</v>
      </c>
      <c r="F1244" t="s">
        <v>1506</v>
      </c>
      <c r="G1244">
        <v>1.58</v>
      </c>
      <c r="H1244">
        <v>4601</v>
      </c>
      <c r="I1244">
        <v>4049</v>
      </c>
      <c r="J1244">
        <v>2.2000000000000002</v>
      </c>
      <c r="K1244" t="s">
        <v>1513</v>
      </c>
      <c r="L1244">
        <v>0.13</v>
      </c>
      <c r="M1244" t="s">
        <v>1517</v>
      </c>
      <c r="N1244" s="13">
        <v>200</v>
      </c>
      <c r="O1244">
        <v>3</v>
      </c>
      <c r="P1244" s="11">
        <f>Agridata[[#This Row],[Storage_Loss_%]]/100</f>
        <v>0.1198</v>
      </c>
      <c r="Q1244" s="7">
        <v>11.98</v>
      </c>
      <c r="R1244" s="13">
        <v>45496</v>
      </c>
      <c r="S1244">
        <v>332</v>
      </c>
      <c r="T1244" t="s">
        <v>1520</v>
      </c>
      <c r="U1244" t="s">
        <v>1522</v>
      </c>
      <c r="V1244" s="13">
        <v>1285130</v>
      </c>
      <c r="W1244" s="7">
        <f>(Agridata[[#This Row],[Profit_After_Storage_Loss]]/Agridata[[#This Row],[Total_Revenue]])*100</f>
        <v>85.010470710778236</v>
      </c>
      <c r="X1244">
        <f>(1-Agridata[[#This Row],[Transport_Cost_NGN]]/(Agridata[[#This Row],[Input_Cost_NGN]]+Agridata[[#This Row],[Final_Profit_NGN]]))*100</f>
        <v>99.984969480530211</v>
      </c>
      <c r="Y1244" s="13">
        <f>Agridata[[#This Row],[Final_Profit_NGN]]*Agridata[[#This Row],[Storage_Loss_%]]</f>
        <v>15395857.4</v>
      </c>
      <c r="Z1244" s="13">
        <f>Agridata[[#This Row],[Final_Profit_NGN]] * (1-Agridata[[#This Row],[Storage_Loss_%]]/100)</f>
        <v>1131171.426</v>
      </c>
      <c r="AA1244" s="13">
        <f>Agridata[[#This Row],[Final_Profit_NGN]]+Agridata[[#This Row],[Input_Cost_NGN]]</f>
        <v>1330626</v>
      </c>
    </row>
    <row r="1245" spans="1:27" x14ac:dyDescent="0.35">
      <c r="A1245" t="s">
        <v>473</v>
      </c>
      <c r="B1245" t="s">
        <v>1473</v>
      </c>
      <c r="C1245" t="s">
        <v>1496</v>
      </c>
      <c r="D1245">
        <v>2025</v>
      </c>
      <c r="E1245" t="s">
        <v>1501</v>
      </c>
      <c r="F1245" t="s">
        <v>1506</v>
      </c>
      <c r="G1245">
        <v>4.5</v>
      </c>
      <c r="H1245">
        <v>12147</v>
      </c>
      <c r="I1245">
        <v>10481</v>
      </c>
      <c r="J1245">
        <v>22.3</v>
      </c>
      <c r="K1245" t="s">
        <v>1512</v>
      </c>
      <c r="L1245">
        <v>1.1100000000000001</v>
      </c>
      <c r="M1245" t="s">
        <v>1516</v>
      </c>
      <c r="N1245" s="13">
        <v>5472</v>
      </c>
      <c r="O1245">
        <v>7</v>
      </c>
      <c r="P1245" s="11">
        <f>Agridata[[#This Row],[Storage_Loss_%]]/100</f>
        <v>0.1371</v>
      </c>
      <c r="Q1245" s="7">
        <v>13.71</v>
      </c>
      <c r="R1245" s="13">
        <v>88042</v>
      </c>
      <c r="S1245">
        <v>318</v>
      </c>
      <c r="T1245" t="s">
        <v>1521</v>
      </c>
      <c r="U1245" t="s">
        <v>1522</v>
      </c>
      <c r="V1245" s="13">
        <v>3206115</v>
      </c>
      <c r="W1245" s="7">
        <f>(Agridata[[#This Row],[Profit_After_Storage_Loss]]/Agridata[[#This Row],[Total_Revenue]])*100</f>
        <v>83.98375163964559</v>
      </c>
      <c r="X1245">
        <f>(1-Agridata[[#This Row],[Transport_Cost_NGN]]/(Agridata[[#This Row],[Input_Cost_NGN]]+Agridata[[#This Row],[Final_Profit_NGN]]))*100</f>
        <v>99.833887698734458</v>
      </c>
      <c r="Y1245" s="13">
        <f>Agridata[[#This Row],[Final_Profit_NGN]]*Agridata[[#This Row],[Storage_Loss_%]]</f>
        <v>43955836.650000006</v>
      </c>
      <c r="Z1245" s="13">
        <f>Agridata[[#This Row],[Final_Profit_NGN]] * (1-Agridata[[#This Row],[Storage_Loss_%]]/100)</f>
        <v>2766556.6335</v>
      </c>
      <c r="AA1245" s="13">
        <f>Agridata[[#This Row],[Final_Profit_NGN]]+Agridata[[#This Row],[Input_Cost_NGN]]</f>
        <v>3294157</v>
      </c>
    </row>
    <row r="1246" spans="1:27" x14ac:dyDescent="0.35">
      <c r="A1246" t="s">
        <v>224</v>
      </c>
      <c r="B1246" t="s">
        <v>1473</v>
      </c>
      <c r="C1246" t="s">
        <v>1496</v>
      </c>
      <c r="D1246">
        <v>2023</v>
      </c>
      <c r="E1246" t="s">
        <v>1502</v>
      </c>
      <c r="F1246" t="s">
        <v>1510</v>
      </c>
      <c r="G1246">
        <v>1.34</v>
      </c>
      <c r="H1246">
        <v>16589</v>
      </c>
      <c r="I1246">
        <v>10890</v>
      </c>
      <c r="J1246">
        <v>1.6</v>
      </c>
      <c r="K1246" t="s">
        <v>1512</v>
      </c>
      <c r="L1246">
        <v>0.72</v>
      </c>
      <c r="M1246" t="s">
        <v>1518</v>
      </c>
      <c r="N1246" s="13">
        <v>420</v>
      </c>
      <c r="O1246">
        <v>7</v>
      </c>
      <c r="P1246" s="11">
        <f>Agridata[[#This Row],[Storage_Loss_%]]/100</f>
        <v>0.34350000000000003</v>
      </c>
      <c r="Q1246" s="7">
        <v>34.35</v>
      </c>
      <c r="R1246" s="13">
        <v>36046</v>
      </c>
      <c r="S1246">
        <v>432</v>
      </c>
      <c r="T1246" t="s">
        <v>1520</v>
      </c>
      <c r="U1246" t="s">
        <v>1522</v>
      </c>
      <c r="V1246" s="13">
        <v>4620970</v>
      </c>
      <c r="W1246" s="7">
        <f>(Agridata[[#This Row],[Profit_After_Storage_Loss]]/Agridata[[#This Row],[Total_Revenue]])*100</f>
        <v>65.141859186225687</v>
      </c>
      <c r="X1246">
        <f>(1-Agridata[[#This Row],[Transport_Cost_NGN]]/(Agridata[[#This Row],[Input_Cost_NGN]]+Agridata[[#This Row],[Final_Profit_NGN]]))*100</f>
        <v>99.990981349430612</v>
      </c>
      <c r="Y1246" s="13">
        <f>Agridata[[#This Row],[Final_Profit_NGN]]*Agridata[[#This Row],[Storage_Loss_%]]</f>
        <v>158730319.5</v>
      </c>
      <c r="Z1246" s="13">
        <f>Agridata[[#This Row],[Final_Profit_NGN]] * (1-Agridata[[#This Row],[Storage_Loss_%]]/100)</f>
        <v>3033666.8049999997</v>
      </c>
      <c r="AA1246" s="13">
        <f>Agridata[[#This Row],[Final_Profit_NGN]]+Agridata[[#This Row],[Input_Cost_NGN]]</f>
        <v>4657016</v>
      </c>
    </row>
    <row r="1247" spans="1:27" x14ac:dyDescent="0.35">
      <c r="A1247" t="s">
        <v>867</v>
      </c>
      <c r="B1247" t="s">
        <v>1469</v>
      </c>
      <c r="C1247" t="s">
        <v>1474</v>
      </c>
      <c r="D1247">
        <v>2024</v>
      </c>
      <c r="E1247" t="s">
        <v>1501</v>
      </c>
      <c r="F1247" t="s">
        <v>1507</v>
      </c>
      <c r="G1247">
        <v>1.21</v>
      </c>
      <c r="H1247">
        <v>3297</v>
      </c>
      <c r="I1247">
        <v>2566</v>
      </c>
      <c r="J1247">
        <v>17.2</v>
      </c>
      <c r="K1247" t="s">
        <v>1511</v>
      </c>
      <c r="L1247">
        <v>1.6</v>
      </c>
      <c r="M1247" t="s">
        <v>1516</v>
      </c>
      <c r="N1247" s="13">
        <v>2395</v>
      </c>
      <c r="O1247">
        <v>14</v>
      </c>
      <c r="P1247" s="11">
        <f>Agridata[[#This Row],[Storage_Loss_%]]/100</f>
        <v>0.22170000000000001</v>
      </c>
      <c r="Q1247" s="7">
        <v>22.17</v>
      </c>
      <c r="R1247" s="13">
        <v>20242</v>
      </c>
      <c r="S1247">
        <v>233</v>
      </c>
      <c r="T1247" t="s">
        <v>1520</v>
      </c>
      <c r="U1247" t="s">
        <v>1522</v>
      </c>
      <c r="V1247" s="13">
        <v>569263</v>
      </c>
      <c r="W1247" s="7">
        <f>(Agridata[[#This Row],[Profit_After_Storage_Loss]]/Agridata[[#This Row],[Total_Revenue]])*100</f>
        <v>75.157529266079166</v>
      </c>
      <c r="X1247">
        <f>(1-Agridata[[#This Row],[Transport_Cost_NGN]]/(Agridata[[#This Row],[Input_Cost_NGN]]+Agridata[[#This Row],[Final_Profit_NGN]]))*100</f>
        <v>99.593726940399151</v>
      </c>
      <c r="Y1247" s="13">
        <f>Agridata[[#This Row],[Final_Profit_NGN]]*Agridata[[#This Row],[Storage_Loss_%]]</f>
        <v>12620560.710000001</v>
      </c>
      <c r="Z1247" s="13">
        <f>Agridata[[#This Row],[Final_Profit_NGN]] * (1-Agridata[[#This Row],[Storage_Loss_%]]/100)</f>
        <v>443057.39289999998</v>
      </c>
      <c r="AA1247" s="13">
        <f>Agridata[[#This Row],[Final_Profit_NGN]]+Agridata[[#This Row],[Input_Cost_NGN]]</f>
        <v>589505</v>
      </c>
    </row>
    <row r="1248" spans="1:27" x14ac:dyDescent="0.35">
      <c r="A1248" t="s">
        <v>182</v>
      </c>
      <c r="B1248" t="s">
        <v>1473</v>
      </c>
      <c r="C1248" t="s">
        <v>1497</v>
      </c>
      <c r="D1248">
        <v>2021</v>
      </c>
      <c r="E1248" t="s">
        <v>1501</v>
      </c>
      <c r="F1248" t="s">
        <v>1509</v>
      </c>
      <c r="G1248">
        <v>3.1</v>
      </c>
      <c r="H1248">
        <v>29416</v>
      </c>
      <c r="I1248">
        <v>22623</v>
      </c>
      <c r="J1248">
        <v>63.5</v>
      </c>
      <c r="K1248" t="s">
        <v>1514</v>
      </c>
      <c r="L1248">
        <v>3.11</v>
      </c>
      <c r="M1248" t="s">
        <v>1516</v>
      </c>
      <c r="N1248" s="13">
        <v>11248</v>
      </c>
      <c r="O1248">
        <v>5</v>
      </c>
      <c r="P1248" s="11">
        <f>Agridata[[#This Row],[Storage_Loss_%]]/100</f>
        <v>0.23089999999999999</v>
      </c>
      <c r="Q1248" s="7">
        <v>23.09</v>
      </c>
      <c r="R1248" s="13">
        <v>96673</v>
      </c>
      <c r="S1248">
        <v>275</v>
      </c>
      <c r="T1248" t="s">
        <v>1520</v>
      </c>
      <c r="U1248" t="s">
        <v>1522</v>
      </c>
      <c r="V1248" s="13">
        <v>6051191</v>
      </c>
      <c r="W1248" s="7">
        <f>(Agridata[[#This Row],[Profit_After_Storage_Loss]]/Agridata[[#This Row],[Total_Revenue]])*100</f>
        <v>75.700617289191825</v>
      </c>
      <c r="X1248">
        <f>(1-Agridata[[#This Row],[Transport_Cost_NGN]]/(Agridata[[#This Row],[Input_Cost_NGN]]+Agridata[[#This Row],[Final_Profit_NGN]]))*100</f>
        <v>99.817042146670772</v>
      </c>
      <c r="Y1248" s="13">
        <f>Agridata[[#This Row],[Final_Profit_NGN]]*Agridata[[#This Row],[Storage_Loss_%]]</f>
        <v>139722000.19</v>
      </c>
      <c r="Z1248" s="13">
        <f>Agridata[[#This Row],[Final_Profit_NGN]] * (1-Agridata[[#This Row],[Storage_Loss_%]]/100)</f>
        <v>4653970.9981000004</v>
      </c>
      <c r="AA1248" s="13">
        <f>Agridata[[#This Row],[Final_Profit_NGN]]+Agridata[[#This Row],[Input_Cost_NGN]]</f>
        <v>6147864</v>
      </c>
    </row>
    <row r="1249" spans="1:27" x14ac:dyDescent="0.35">
      <c r="A1249" t="s">
        <v>868</v>
      </c>
      <c r="B1249" t="s">
        <v>1470</v>
      </c>
      <c r="C1249" t="s">
        <v>1499</v>
      </c>
      <c r="D1249">
        <v>2021</v>
      </c>
      <c r="E1249" t="s">
        <v>1501</v>
      </c>
      <c r="F1249" t="s">
        <v>1507</v>
      </c>
      <c r="G1249">
        <v>6.75</v>
      </c>
      <c r="H1249">
        <v>9293</v>
      </c>
      <c r="I1249">
        <v>3717</v>
      </c>
      <c r="J1249">
        <v>3.3</v>
      </c>
      <c r="K1249" t="s">
        <v>1513</v>
      </c>
      <c r="L1249">
        <v>1.17</v>
      </c>
      <c r="M1249" t="s">
        <v>1518</v>
      </c>
      <c r="N1249" s="13">
        <v>200</v>
      </c>
      <c r="O1249">
        <v>60</v>
      </c>
      <c r="P1249" s="11">
        <f>Agridata[[#This Row],[Storage_Loss_%]]/100</f>
        <v>0.6</v>
      </c>
      <c r="Q1249" s="7">
        <v>60</v>
      </c>
      <c r="R1249" s="13">
        <v>99159</v>
      </c>
      <c r="S1249">
        <v>240</v>
      </c>
      <c r="T1249" t="s">
        <v>1520</v>
      </c>
      <c r="U1249" t="s">
        <v>1522</v>
      </c>
      <c r="V1249" s="13">
        <v>783801</v>
      </c>
      <c r="W1249" s="7">
        <f>(Agridata[[#This Row],[Profit_After_Storage_Loss]]/Agridata[[#This Row],[Total_Revenue]])*100</f>
        <v>35.507882576787175</v>
      </c>
      <c r="X1249">
        <f>(1-Agridata[[#This Row],[Transport_Cost_NGN]]/(Agridata[[#This Row],[Input_Cost_NGN]]+Agridata[[#This Row],[Final_Profit_NGN]]))*100</f>
        <v>99.977348917278235</v>
      </c>
      <c r="Y1249" s="13">
        <f>Agridata[[#This Row],[Final_Profit_NGN]]*Agridata[[#This Row],[Storage_Loss_%]]</f>
        <v>47028060</v>
      </c>
      <c r="Z1249" s="13">
        <f>Agridata[[#This Row],[Final_Profit_NGN]] * (1-Agridata[[#This Row],[Storage_Loss_%]]/100)</f>
        <v>313520.40000000002</v>
      </c>
      <c r="AA1249" s="13">
        <f>Agridata[[#This Row],[Final_Profit_NGN]]+Agridata[[#This Row],[Input_Cost_NGN]]</f>
        <v>882960</v>
      </c>
    </row>
    <row r="1250" spans="1:27" x14ac:dyDescent="0.35">
      <c r="A1250" t="s">
        <v>869</v>
      </c>
      <c r="B1250" t="s">
        <v>1469</v>
      </c>
      <c r="C1250" t="s">
        <v>1484</v>
      </c>
      <c r="D1250">
        <v>2024</v>
      </c>
      <c r="E1250" t="s">
        <v>1501</v>
      </c>
      <c r="F1250" t="s">
        <v>1509</v>
      </c>
      <c r="G1250">
        <v>0.79</v>
      </c>
      <c r="H1250">
        <v>13402</v>
      </c>
      <c r="I1250">
        <v>10513</v>
      </c>
      <c r="J1250">
        <v>19.3</v>
      </c>
      <c r="K1250" t="s">
        <v>1512</v>
      </c>
      <c r="L1250">
        <v>0.96</v>
      </c>
      <c r="M1250" t="s">
        <v>1516</v>
      </c>
      <c r="N1250" s="13">
        <v>3828</v>
      </c>
      <c r="O1250">
        <v>5</v>
      </c>
      <c r="P1250" s="11">
        <f>Agridata[[#This Row],[Storage_Loss_%]]/100</f>
        <v>0.2155</v>
      </c>
      <c r="Q1250" s="7">
        <v>21.55</v>
      </c>
      <c r="R1250" s="13">
        <v>17123</v>
      </c>
      <c r="S1250">
        <v>318</v>
      </c>
      <c r="T1250" t="s">
        <v>1521</v>
      </c>
      <c r="U1250" t="s">
        <v>1522</v>
      </c>
      <c r="V1250" s="13">
        <v>3288752</v>
      </c>
      <c r="W1250" s="7">
        <f>(Agridata[[#This Row],[Profit_After_Storage_Loss]]/Agridata[[#This Row],[Total_Revenue]])*100</f>
        <v>78.043662993912349</v>
      </c>
      <c r="X1250">
        <f>(1-Agridata[[#This Row],[Transport_Cost_NGN]]/(Agridata[[#This Row],[Input_Cost_NGN]]+Agridata[[#This Row],[Final_Profit_NGN]]))*100</f>
        <v>99.884206148145353</v>
      </c>
      <c r="Y1250" s="13">
        <f>Agridata[[#This Row],[Final_Profit_NGN]]*Agridata[[#This Row],[Storage_Loss_%]]</f>
        <v>70872605.600000009</v>
      </c>
      <c r="Z1250" s="13">
        <f>Agridata[[#This Row],[Final_Profit_NGN]] * (1-Agridata[[#This Row],[Storage_Loss_%]]/100)</f>
        <v>2580025.9440000001</v>
      </c>
      <c r="AA1250" s="13">
        <f>Agridata[[#This Row],[Final_Profit_NGN]]+Agridata[[#This Row],[Input_Cost_NGN]]</f>
        <v>3305875</v>
      </c>
    </row>
    <row r="1251" spans="1:27" x14ac:dyDescent="0.35">
      <c r="A1251" t="s">
        <v>582</v>
      </c>
      <c r="B1251" t="s">
        <v>1473</v>
      </c>
      <c r="C1251" t="s">
        <v>1493</v>
      </c>
      <c r="D1251">
        <v>2024</v>
      </c>
      <c r="E1251" t="s">
        <v>1501</v>
      </c>
      <c r="F1251" t="s">
        <v>1510</v>
      </c>
      <c r="G1251">
        <v>1.57</v>
      </c>
      <c r="H1251">
        <v>30021</v>
      </c>
      <c r="I1251">
        <v>21816</v>
      </c>
      <c r="J1251">
        <v>21.8</v>
      </c>
      <c r="K1251" t="s">
        <v>1515</v>
      </c>
      <c r="L1251">
        <v>1.37</v>
      </c>
      <c r="M1251" t="s">
        <v>1518</v>
      </c>
      <c r="N1251" s="13">
        <v>4621</v>
      </c>
      <c r="O1251">
        <v>3</v>
      </c>
      <c r="P1251" s="11">
        <f>Agridata[[#This Row],[Storage_Loss_%]]/100</f>
        <v>0.27329999999999999</v>
      </c>
      <c r="Q1251" s="7">
        <v>27.33</v>
      </c>
      <c r="R1251" s="13">
        <v>56283</v>
      </c>
      <c r="S1251">
        <v>405</v>
      </c>
      <c r="T1251" t="s">
        <v>1520</v>
      </c>
      <c r="U1251" t="s">
        <v>1522</v>
      </c>
      <c r="V1251" s="13">
        <v>8686222</v>
      </c>
      <c r="W1251" s="7">
        <f>(Agridata[[#This Row],[Profit_After_Storage_Loss]]/Agridata[[#This Row],[Total_Revenue]])*100</f>
        <v>72.202160906971173</v>
      </c>
      <c r="X1251">
        <f>(1-Agridata[[#This Row],[Transport_Cost_NGN]]/(Agridata[[#This Row],[Input_Cost_NGN]]+Agridata[[#This Row],[Final_Profit_NGN]]))*100</f>
        <v>99.947143295886022</v>
      </c>
      <c r="Y1251" s="13">
        <f>Agridata[[#This Row],[Final_Profit_NGN]]*Agridata[[#This Row],[Storage_Loss_%]]</f>
        <v>237394447.25999999</v>
      </c>
      <c r="Z1251" s="13">
        <f>Agridata[[#This Row],[Final_Profit_NGN]] * (1-Agridata[[#This Row],[Storage_Loss_%]]/100)</f>
        <v>6312277.5274</v>
      </c>
      <c r="AA1251" s="13">
        <f>Agridata[[#This Row],[Final_Profit_NGN]]+Agridata[[#This Row],[Input_Cost_NGN]]</f>
        <v>8742505</v>
      </c>
    </row>
    <row r="1252" spans="1:27" x14ac:dyDescent="0.35">
      <c r="A1252" t="s">
        <v>870</v>
      </c>
      <c r="B1252" t="s">
        <v>1470</v>
      </c>
      <c r="C1252" t="s">
        <v>1485</v>
      </c>
      <c r="D1252">
        <v>2024</v>
      </c>
      <c r="E1252" t="s">
        <v>1501</v>
      </c>
      <c r="F1252" t="s">
        <v>1505</v>
      </c>
      <c r="G1252">
        <v>0.43</v>
      </c>
      <c r="H1252">
        <v>6672</v>
      </c>
      <c r="I1252">
        <v>5954</v>
      </c>
      <c r="J1252">
        <v>1.7</v>
      </c>
      <c r="K1252" t="s">
        <v>1513</v>
      </c>
      <c r="L1252">
        <v>0.08</v>
      </c>
      <c r="M1252" t="s">
        <v>1516</v>
      </c>
      <c r="N1252" s="13">
        <v>200</v>
      </c>
      <c r="O1252">
        <v>3</v>
      </c>
      <c r="P1252" s="11">
        <f>Agridata[[#This Row],[Storage_Loss_%]]/100</f>
        <v>0.1075</v>
      </c>
      <c r="Q1252" s="7">
        <v>10.75</v>
      </c>
      <c r="R1252" s="13">
        <v>3306</v>
      </c>
      <c r="S1252">
        <v>103</v>
      </c>
      <c r="T1252" t="s">
        <v>1520</v>
      </c>
      <c r="U1252" t="s">
        <v>1522</v>
      </c>
      <c r="V1252" s="13">
        <v>603624</v>
      </c>
      <c r="W1252" s="7">
        <f>(Agridata[[#This Row],[Profit_After_Storage_Loss]]/Agridata[[#This Row],[Total_Revenue]])*100</f>
        <v>88.763847560674208</v>
      </c>
      <c r="X1252">
        <f>(1-Agridata[[#This Row],[Transport_Cost_NGN]]/(Agridata[[#This Row],[Input_Cost_NGN]]+Agridata[[#This Row],[Final_Profit_NGN]]))*100</f>
        <v>99.967047270690188</v>
      </c>
      <c r="Y1252" s="13">
        <f>Agridata[[#This Row],[Final_Profit_NGN]]*Agridata[[#This Row],[Storage_Loss_%]]</f>
        <v>6488958</v>
      </c>
      <c r="Z1252" s="13">
        <f>Agridata[[#This Row],[Final_Profit_NGN]] * (1-Agridata[[#This Row],[Storage_Loss_%]]/100)</f>
        <v>538734.41999999993</v>
      </c>
      <c r="AA1252" s="13">
        <f>Agridata[[#This Row],[Final_Profit_NGN]]+Agridata[[#This Row],[Input_Cost_NGN]]</f>
        <v>606930</v>
      </c>
    </row>
    <row r="1253" spans="1:27" x14ac:dyDescent="0.35">
      <c r="A1253" t="s">
        <v>42</v>
      </c>
      <c r="B1253" t="s">
        <v>1471</v>
      </c>
      <c r="C1253" t="s">
        <v>1477</v>
      </c>
      <c r="D1253">
        <v>2023</v>
      </c>
      <c r="E1253" t="s">
        <v>1501</v>
      </c>
      <c r="F1253" t="s">
        <v>1508</v>
      </c>
      <c r="G1253">
        <v>2.2999999999999998</v>
      </c>
      <c r="H1253">
        <v>5352</v>
      </c>
      <c r="I1253">
        <v>4404</v>
      </c>
      <c r="J1253">
        <v>31</v>
      </c>
      <c r="K1253" t="s">
        <v>1512</v>
      </c>
      <c r="L1253">
        <v>1.53</v>
      </c>
      <c r="M1253" t="s">
        <v>1516</v>
      </c>
      <c r="N1253" s="13">
        <v>7297</v>
      </c>
      <c r="O1253">
        <v>14</v>
      </c>
      <c r="P1253" s="11">
        <f>Agridata[[#This Row],[Storage_Loss_%]]/100</f>
        <v>0.17710000000000001</v>
      </c>
      <c r="Q1253" s="7">
        <v>17.71</v>
      </c>
      <c r="R1253" s="13">
        <v>27019</v>
      </c>
      <c r="S1253">
        <v>200</v>
      </c>
      <c r="T1253" t="s">
        <v>1521</v>
      </c>
      <c r="U1253" t="s">
        <v>1522</v>
      </c>
      <c r="V1253" s="13">
        <v>837676</v>
      </c>
      <c r="W1253" s="7">
        <f>(Agridata[[#This Row],[Profit_After_Storage_Loss]]/Agridata[[#This Row],[Total_Revenue]])*100</f>
        <v>79.718696233932192</v>
      </c>
      <c r="X1253">
        <f>(1-Agridata[[#This Row],[Transport_Cost_NGN]]/(Agridata[[#This Row],[Input_Cost_NGN]]+Agridata[[#This Row],[Final_Profit_NGN]]))*100</f>
        <v>99.156118631424945</v>
      </c>
      <c r="Y1253" s="13">
        <f>Agridata[[#This Row],[Final_Profit_NGN]]*Agridata[[#This Row],[Storage_Loss_%]]</f>
        <v>14835241.960000001</v>
      </c>
      <c r="Z1253" s="13">
        <f>Agridata[[#This Row],[Final_Profit_NGN]] * (1-Agridata[[#This Row],[Storage_Loss_%]]/100)</f>
        <v>689323.58039999998</v>
      </c>
      <c r="AA1253" s="13">
        <f>Agridata[[#This Row],[Final_Profit_NGN]]+Agridata[[#This Row],[Input_Cost_NGN]]</f>
        <v>864695</v>
      </c>
    </row>
    <row r="1254" spans="1:27" x14ac:dyDescent="0.35">
      <c r="A1254" t="s">
        <v>871</v>
      </c>
      <c r="B1254" t="s">
        <v>1470</v>
      </c>
      <c r="C1254" t="s">
        <v>1495</v>
      </c>
      <c r="D1254">
        <v>2025</v>
      </c>
      <c r="E1254" t="s">
        <v>1501</v>
      </c>
      <c r="F1254" t="s">
        <v>1509</v>
      </c>
      <c r="G1254">
        <v>1.2</v>
      </c>
      <c r="H1254">
        <v>14735</v>
      </c>
      <c r="I1254">
        <v>11717</v>
      </c>
      <c r="J1254">
        <v>3.5</v>
      </c>
      <c r="K1254" t="s">
        <v>1513</v>
      </c>
      <c r="L1254">
        <v>0.18</v>
      </c>
      <c r="M1254" t="s">
        <v>1518</v>
      </c>
      <c r="N1254" s="13">
        <v>200</v>
      </c>
      <c r="O1254">
        <v>7</v>
      </c>
      <c r="P1254" s="11">
        <f>Agridata[[#This Row],[Storage_Loss_%]]/100</f>
        <v>0.20480000000000001</v>
      </c>
      <c r="Q1254" s="7">
        <v>20.48</v>
      </c>
      <c r="R1254" s="13">
        <v>24342</v>
      </c>
      <c r="S1254">
        <v>306</v>
      </c>
      <c r="T1254" t="s">
        <v>1520</v>
      </c>
      <c r="U1254" t="s">
        <v>1522</v>
      </c>
      <c r="V1254" s="13">
        <v>3525006</v>
      </c>
      <c r="W1254" s="7">
        <f>(Agridata[[#This Row],[Profit_After_Storage_Loss]]/Agridata[[#This Row],[Total_Revenue]])*100</f>
        <v>78.974639037930345</v>
      </c>
      <c r="X1254">
        <f>(1-Agridata[[#This Row],[Transport_Cost_NGN]]/(Agridata[[#This Row],[Input_Cost_NGN]]+Agridata[[#This Row],[Final_Profit_NGN]]))*100</f>
        <v>99.994365162277688</v>
      </c>
      <c r="Y1254" s="13">
        <f>Agridata[[#This Row],[Final_Profit_NGN]]*Agridata[[#This Row],[Storage_Loss_%]]</f>
        <v>72192122.879999995</v>
      </c>
      <c r="Z1254" s="13">
        <f>Agridata[[#This Row],[Final_Profit_NGN]] * (1-Agridata[[#This Row],[Storage_Loss_%]]/100)</f>
        <v>2803084.7711999998</v>
      </c>
      <c r="AA1254" s="13">
        <f>Agridata[[#This Row],[Final_Profit_NGN]]+Agridata[[#This Row],[Input_Cost_NGN]]</f>
        <v>3549348</v>
      </c>
    </row>
    <row r="1255" spans="1:27" x14ac:dyDescent="0.35">
      <c r="A1255" t="s">
        <v>872</v>
      </c>
      <c r="B1255" t="s">
        <v>1469</v>
      </c>
      <c r="C1255" t="s">
        <v>1481</v>
      </c>
      <c r="D1255">
        <v>2025</v>
      </c>
      <c r="E1255" t="s">
        <v>1502</v>
      </c>
      <c r="F1255" t="s">
        <v>1506</v>
      </c>
      <c r="G1255">
        <v>1.66</v>
      </c>
      <c r="H1255">
        <v>3867</v>
      </c>
      <c r="I1255">
        <v>3326</v>
      </c>
      <c r="J1255">
        <v>49.6</v>
      </c>
      <c r="K1255" t="s">
        <v>1512</v>
      </c>
      <c r="L1255">
        <v>1.52</v>
      </c>
      <c r="M1255" t="s">
        <v>1518</v>
      </c>
      <c r="N1255" s="13">
        <v>8861</v>
      </c>
      <c r="O1255">
        <v>7</v>
      </c>
      <c r="P1255" s="11">
        <f>Agridata[[#This Row],[Storage_Loss_%]]/100</f>
        <v>0.13970000000000002</v>
      </c>
      <c r="Q1255" s="7">
        <v>13.97</v>
      </c>
      <c r="R1255" s="13">
        <v>30195</v>
      </c>
      <c r="S1255">
        <v>407</v>
      </c>
      <c r="T1255" t="s">
        <v>1520</v>
      </c>
      <c r="U1255" t="s">
        <v>1522</v>
      </c>
      <c r="V1255" s="13">
        <v>1301090</v>
      </c>
      <c r="W1255" s="7">
        <f>(Agridata[[#This Row],[Profit_After_Storage_Loss]]/Agridata[[#This Row],[Total_Revenue]])*100</f>
        <v>84.078745497770939</v>
      </c>
      <c r="X1255">
        <f>(1-Agridata[[#This Row],[Transport_Cost_NGN]]/(Agridata[[#This Row],[Input_Cost_NGN]]+Agridata[[#This Row],[Final_Profit_NGN]]))*100</f>
        <v>99.334402475803458</v>
      </c>
      <c r="Y1255" s="13">
        <f>Agridata[[#This Row],[Final_Profit_NGN]]*Agridata[[#This Row],[Storage_Loss_%]]</f>
        <v>18176227.300000001</v>
      </c>
      <c r="Z1255" s="13">
        <f>Agridata[[#This Row],[Final_Profit_NGN]] * (1-Agridata[[#This Row],[Storage_Loss_%]]/100)</f>
        <v>1119327.727</v>
      </c>
      <c r="AA1255" s="13">
        <f>Agridata[[#This Row],[Final_Profit_NGN]]+Agridata[[#This Row],[Input_Cost_NGN]]</f>
        <v>1331285</v>
      </c>
    </row>
    <row r="1256" spans="1:27" x14ac:dyDescent="0.35">
      <c r="A1256" t="s">
        <v>784</v>
      </c>
      <c r="B1256" t="s">
        <v>1470</v>
      </c>
      <c r="C1256" t="s">
        <v>1495</v>
      </c>
      <c r="D1256">
        <v>2025</v>
      </c>
      <c r="E1256" t="s">
        <v>1501</v>
      </c>
      <c r="F1256" t="s">
        <v>1503</v>
      </c>
      <c r="G1256">
        <v>2.48</v>
      </c>
      <c r="H1256">
        <v>18658</v>
      </c>
      <c r="I1256">
        <v>16611</v>
      </c>
      <c r="J1256">
        <v>11.5</v>
      </c>
      <c r="K1256" t="s">
        <v>1511</v>
      </c>
      <c r="L1256">
        <v>1.41</v>
      </c>
      <c r="M1256" t="s">
        <v>1516</v>
      </c>
      <c r="N1256" s="13">
        <v>1840</v>
      </c>
      <c r="O1256">
        <v>3</v>
      </c>
      <c r="P1256" s="11">
        <f>Agridata[[#This Row],[Storage_Loss_%]]/100</f>
        <v>0.10970000000000001</v>
      </c>
      <c r="Q1256" s="7">
        <v>10.97</v>
      </c>
      <c r="R1256" s="13">
        <v>34118</v>
      </c>
      <c r="S1256">
        <v>361</v>
      </c>
      <c r="T1256" t="s">
        <v>1520</v>
      </c>
      <c r="U1256" t="s">
        <v>1523</v>
      </c>
      <c r="V1256" s="13">
        <v>5900648</v>
      </c>
      <c r="W1256" s="7">
        <f>(Agridata[[#This Row],[Profit_After_Storage_Loss]]/Agridata[[#This Row],[Total_Revenue]])*100</f>
        <v>88.518181077400527</v>
      </c>
      <c r="X1256">
        <f>(1-Agridata[[#This Row],[Transport_Cost_NGN]]/(Agridata[[#This Row],[Input_Cost_NGN]]+Agridata[[#This Row],[Final_Profit_NGN]]))*100</f>
        <v>99.968996250231271</v>
      </c>
      <c r="Y1256" s="13">
        <f>Agridata[[#This Row],[Final_Profit_NGN]]*Agridata[[#This Row],[Storage_Loss_%]]</f>
        <v>64730108.560000002</v>
      </c>
      <c r="Z1256" s="13">
        <f>Agridata[[#This Row],[Final_Profit_NGN]] * (1-Agridata[[#This Row],[Storage_Loss_%]]/100)</f>
        <v>5253346.9144000001</v>
      </c>
      <c r="AA1256" s="13">
        <f>Agridata[[#This Row],[Final_Profit_NGN]]+Agridata[[#This Row],[Input_Cost_NGN]]</f>
        <v>5934766</v>
      </c>
    </row>
    <row r="1257" spans="1:27" x14ac:dyDescent="0.35">
      <c r="A1257" t="s">
        <v>873</v>
      </c>
      <c r="B1257" t="s">
        <v>1469</v>
      </c>
      <c r="C1257" t="s">
        <v>1481</v>
      </c>
      <c r="D1257">
        <v>2023</v>
      </c>
      <c r="E1257" t="s">
        <v>1501</v>
      </c>
      <c r="F1257" t="s">
        <v>1505</v>
      </c>
      <c r="G1257">
        <v>2.0099999999999998</v>
      </c>
      <c r="H1257">
        <v>19771</v>
      </c>
      <c r="I1257">
        <v>16985</v>
      </c>
      <c r="J1257">
        <v>12.4</v>
      </c>
      <c r="K1257" t="s">
        <v>1511</v>
      </c>
      <c r="L1257">
        <v>1.1499999999999999</v>
      </c>
      <c r="M1257" t="s">
        <v>1518</v>
      </c>
      <c r="N1257" s="13">
        <v>1720</v>
      </c>
      <c r="O1257">
        <v>7</v>
      </c>
      <c r="P1257" s="11">
        <f>Agridata[[#This Row],[Storage_Loss_%]]/100</f>
        <v>0.1409</v>
      </c>
      <c r="Q1257" s="7">
        <v>14.09</v>
      </c>
      <c r="R1257" s="13">
        <v>16962</v>
      </c>
      <c r="S1257">
        <v>91</v>
      </c>
      <c r="T1257" t="s">
        <v>1520</v>
      </c>
      <c r="U1257" t="s">
        <v>1522</v>
      </c>
      <c r="V1257" s="13">
        <v>1511497</v>
      </c>
      <c r="W1257" s="7">
        <f>(Agridata[[#This Row],[Profit_After_Storage_Loss]]/Agridata[[#This Row],[Total_Revenue]])*100</f>
        <v>84.956617920402181</v>
      </c>
      <c r="X1257">
        <f>(1-Agridata[[#This Row],[Transport_Cost_NGN]]/(Agridata[[#This Row],[Input_Cost_NGN]]+Agridata[[#This Row],[Final_Profit_NGN]]))*100</f>
        <v>99.887468358654047</v>
      </c>
      <c r="Y1257" s="13">
        <f>Agridata[[#This Row],[Final_Profit_NGN]]*Agridata[[#This Row],[Storage_Loss_%]]</f>
        <v>21296992.73</v>
      </c>
      <c r="Z1257" s="13">
        <f>Agridata[[#This Row],[Final_Profit_NGN]] * (1-Agridata[[#This Row],[Storage_Loss_%]]/100)</f>
        <v>1298527.0726999999</v>
      </c>
      <c r="AA1257" s="13">
        <f>Agridata[[#This Row],[Final_Profit_NGN]]+Agridata[[#This Row],[Input_Cost_NGN]]</f>
        <v>1528459</v>
      </c>
    </row>
    <row r="1258" spans="1:27" x14ac:dyDescent="0.35">
      <c r="A1258" t="s">
        <v>420</v>
      </c>
      <c r="B1258" t="s">
        <v>1473</v>
      </c>
      <c r="C1258" t="s">
        <v>1497</v>
      </c>
      <c r="D1258">
        <v>2024</v>
      </c>
      <c r="E1258" t="s">
        <v>1501</v>
      </c>
      <c r="F1258" t="s">
        <v>1506</v>
      </c>
      <c r="G1258">
        <v>0.26</v>
      </c>
      <c r="H1258">
        <v>667</v>
      </c>
      <c r="I1258">
        <v>596</v>
      </c>
      <c r="J1258">
        <v>1</v>
      </c>
      <c r="K1258" t="s">
        <v>1513</v>
      </c>
      <c r="L1258">
        <v>0.83</v>
      </c>
      <c r="M1258" t="s">
        <v>1516</v>
      </c>
      <c r="N1258" s="13">
        <v>200</v>
      </c>
      <c r="O1258">
        <v>7</v>
      </c>
      <c r="P1258" s="11">
        <f>Agridata[[#This Row],[Storage_Loss_%]]/100</f>
        <v>0.10630000000000001</v>
      </c>
      <c r="Q1258" s="7">
        <v>10.63</v>
      </c>
      <c r="R1258" s="13">
        <v>6004</v>
      </c>
      <c r="S1258">
        <v>336</v>
      </c>
      <c r="T1258" t="s">
        <v>1520</v>
      </c>
      <c r="U1258" t="s">
        <v>1522</v>
      </c>
      <c r="V1258" s="13">
        <v>192050</v>
      </c>
      <c r="W1258" s="7">
        <f>(Agridata[[#This Row],[Profit_After_Storage_Loss]]/Agridata[[#This Row],[Total_Revenue]])*100</f>
        <v>86.660751613196396</v>
      </c>
      <c r="X1258">
        <f>(1-Agridata[[#This Row],[Transport_Cost_NGN]]/(Agridata[[#This Row],[Input_Cost_NGN]]+Agridata[[#This Row],[Final_Profit_NGN]]))*100</f>
        <v>99.899017439688166</v>
      </c>
      <c r="Y1258" s="13">
        <f>Agridata[[#This Row],[Final_Profit_NGN]]*Agridata[[#This Row],[Storage_Loss_%]]</f>
        <v>2041491.5000000002</v>
      </c>
      <c r="Z1258" s="13">
        <f>Agridata[[#This Row],[Final_Profit_NGN]] * (1-Agridata[[#This Row],[Storage_Loss_%]]/100)</f>
        <v>171635.08499999999</v>
      </c>
      <c r="AA1258" s="13">
        <f>Agridata[[#This Row],[Final_Profit_NGN]]+Agridata[[#This Row],[Input_Cost_NGN]]</f>
        <v>198054</v>
      </c>
    </row>
    <row r="1259" spans="1:27" x14ac:dyDescent="0.35">
      <c r="A1259" t="s">
        <v>511</v>
      </c>
      <c r="B1259" t="s">
        <v>1470</v>
      </c>
      <c r="C1259" t="s">
        <v>1499</v>
      </c>
      <c r="D1259">
        <v>2021</v>
      </c>
      <c r="E1259" t="s">
        <v>1502</v>
      </c>
      <c r="F1259" t="s">
        <v>1508</v>
      </c>
      <c r="G1259">
        <v>1.1299999999999999</v>
      </c>
      <c r="H1259">
        <v>1368</v>
      </c>
      <c r="I1259">
        <v>834</v>
      </c>
      <c r="J1259">
        <v>33.299999999999997</v>
      </c>
      <c r="K1259" t="s">
        <v>1512</v>
      </c>
      <c r="L1259">
        <v>0.98</v>
      </c>
      <c r="M1259" t="s">
        <v>1516</v>
      </c>
      <c r="N1259" s="13">
        <v>9735</v>
      </c>
      <c r="O1259">
        <v>30</v>
      </c>
      <c r="P1259" s="11">
        <f>Agridata[[#This Row],[Storage_Loss_%]]/100</f>
        <v>0.38969999999999999</v>
      </c>
      <c r="Q1259" s="7">
        <v>38.97</v>
      </c>
      <c r="R1259" s="13">
        <v>17717</v>
      </c>
      <c r="S1259">
        <v>179</v>
      </c>
      <c r="T1259" t="s">
        <v>1519</v>
      </c>
      <c r="U1259" t="s">
        <v>1522</v>
      </c>
      <c r="V1259" s="13">
        <v>120342</v>
      </c>
      <c r="W1259" s="7">
        <f>(Agridata[[#This Row],[Profit_After_Storage_Loss]]/Agridata[[#This Row],[Total_Revenue]])*100</f>
        <v>53.198069376136289</v>
      </c>
      <c r="X1259">
        <f>(1-Agridata[[#This Row],[Transport_Cost_NGN]]/(Agridata[[#This Row],[Input_Cost_NGN]]+Agridata[[#This Row],[Final_Profit_NGN]]))*100</f>
        <v>92.948666874307364</v>
      </c>
      <c r="Y1259" s="13">
        <f>Agridata[[#This Row],[Final_Profit_NGN]]*Agridata[[#This Row],[Storage_Loss_%]]</f>
        <v>4689727.74</v>
      </c>
      <c r="Z1259" s="13">
        <f>Agridata[[#This Row],[Final_Profit_NGN]] * (1-Agridata[[#This Row],[Storage_Loss_%]]/100)</f>
        <v>73444.722600000008</v>
      </c>
      <c r="AA1259" s="13">
        <f>Agridata[[#This Row],[Final_Profit_NGN]]+Agridata[[#This Row],[Input_Cost_NGN]]</f>
        <v>138059</v>
      </c>
    </row>
    <row r="1260" spans="1:27" x14ac:dyDescent="0.35">
      <c r="A1260" t="s">
        <v>464</v>
      </c>
      <c r="B1260" t="s">
        <v>1473</v>
      </c>
      <c r="C1260" t="s">
        <v>1484</v>
      </c>
      <c r="D1260">
        <v>2021</v>
      </c>
      <c r="E1260" t="s">
        <v>1501</v>
      </c>
      <c r="F1260" t="s">
        <v>1504</v>
      </c>
      <c r="G1260">
        <v>2.1800000000000002</v>
      </c>
      <c r="H1260">
        <v>19145</v>
      </c>
      <c r="I1260">
        <v>14115</v>
      </c>
      <c r="J1260">
        <v>42.9</v>
      </c>
      <c r="K1260" t="s">
        <v>1511</v>
      </c>
      <c r="L1260">
        <v>2.27</v>
      </c>
      <c r="M1260" t="s">
        <v>1517</v>
      </c>
      <c r="N1260" s="13">
        <v>6248</v>
      </c>
      <c r="O1260">
        <v>5</v>
      </c>
      <c r="P1260" s="11">
        <f>Agridata[[#This Row],[Storage_Loss_%]]/100</f>
        <v>0.26269999999999999</v>
      </c>
      <c r="Q1260" s="7">
        <v>26.27</v>
      </c>
      <c r="R1260" s="13">
        <v>26495</v>
      </c>
      <c r="S1260">
        <v>234</v>
      </c>
      <c r="T1260" t="s">
        <v>1521</v>
      </c>
      <c r="U1260" t="s">
        <v>1523</v>
      </c>
      <c r="V1260" s="13">
        <v>3237138</v>
      </c>
      <c r="W1260" s="7">
        <f>(Agridata[[#This Row],[Profit_After_Storage_Loss]]/Agridata[[#This Row],[Total_Revenue]])*100</f>
        <v>73.131441170009012</v>
      </c>
      <c r="X1260">
        <f>(1-Agridata[[#This Row],[Transport_Cost_NGN]]/(Agridata[[#This Row],[Input_Cost_NGN]]+Agridata[[#This Row],[Final_Profit_NGN]]))*100</f>
        <v>99.808556905755026</v>
      </c>
      <c r="Y1260" s="13">
        <f>Agridata[[#This Row],[Final_Profit_NGN]]*Agridata[[#This Row],[Storage_Loss_%]]</f>
        <v>85039615.260000005</v>
      </c>
      <c r="Z1260" s="13">
        <f>Agridata[[#This Row],[Final_Profit_NGN]] * (1-Agridata[[#This Row],[Storage_Loss_%]]/100)</f>
        <v>2386741.8474000003</v>
      </c>
      <c r="AA1260" s="13">
        <f>Agridata[[#This Row],[Final_Profit_NGN]]+Agridata[[#This Row],[Input_Cost_NGN]]</f>
        <v>3263633</v>
      </c>
    </row>
    <row r="1261" spans="1:27" x14ac:dyDescent="0.35">
      <c r="A1261" t="s">
        <v>874</v>
      </c>
      <c r="B1261" t="s">
        <v>1469</v>
      </c>
      <c r="C1261" t="s">
        <v>1484</v>
      </c>
      <c r="D1261">
        <v>2021</v>
      </c>
      <c r="E1261" t="s">
        <v>1501</v>
      </c>
      <c r="F1261" t="s">
        <v>1506</v>
      </c>
      <c r="G1261">
        <v>6.39</v>
      </c>
      <c r="H1261">
        <v>20338</v>
      </c>
      <c r="I1261">
        <v>13207</v>
      </c>
      <c r="J1261">
        <v>41</v>
      </c>
      <c r="K1261" t="s">
        <v>1511</v>
      </c>
      <c r="L1261">
        <v>1.61</v>
      </c>
      <c r="M1261" t="s">
        <v>1518</v>
      </c>
      <c r="N1261" s="13">
        <v>5586</v>
      </c>
      <c r="O1261">
        <v>30</v>
      </c>
      <c r="P1261" s="11">
        <f>Agridata[[#This Row],[Storage_Loss_%]]/100</f>
        <v>0.35060000000000002</v>
      </c>
      <c r="Q1261" s="7">
        <v>35.06</v>
      </c>
      <c r="R1261" s="13">
        <v>149895</v>
      </c>
      <c r="S1261">
        <v>328</v>
      </c>
      <c r="T1261" t="s">
        <v>1520</v>
      </c>
      <c r="U1261" t="s">
        <v>1523</v>
      </c>
      <c r="V1261" s="13">
        <v>4133097</v>
      </c>
      <c r="W1261" s="7">
        <f>(Agridata[[#This Row],[Profit_After_Storage_Loss]]/Agridata[[#This Row],[Total_Revenue]])*100</f>
        <v>62.66724737753421</v>
      </c>
      <c r="X1261">
        <f>(1-Agridata[[#This Row],[Transport_Cost_NGN]]/(Agridata[[#This Row],[Input_Cost_NGN]]+Agridata[[#This Row],[Final_Profit_NGN]]))*100</f>
        <v>99.869577155409118</v>
      </c>
      <c r="Y1261" s="13">
        <f>Agridata[[#This Row],[Final_Profit_NGN]]*Agridata[[#This Row],[Storage_Loss_%]]</f>
        <v>144906380.82000002</v>
      </c>
      <c r="Z1261" s="13">
        <f>Agridata[[#This Row],[Final_Profit_NGN]] * (1-Agridata[[#This Row],[Storage_Loss_%]]/100)</f>
        <v>2684033.1917999997</v>
      </c>
      <c r="AA1261" s="13">
        <f>Agridata[[#This Row],[Final_Profit_NGN]]+Agridata[[#This Row],[Input_Cost_NGN]]</f>
        <v>4282992</v>
      </c>
    </row>
    <row r="1262" spans="1:27" x14ac:dyDescent="0.35">
      <c r="A1262" t="s">
        <v>875</v>
      </c>
      <c r="B1262" t="s">
        <v>1471</v>
      </c>
      <c r="C1262" t="s">
        <v>1486</v>
      </c>
      <c r="D1262">
        <v>2024</v>
      </c>
      <c r="E1262" t="s">
        <v>1502</v>
      </c>
      <c r="F1262" t="s">
        <v>1506</v>
      </c>
      <c r="G1262">
        <v>2.39</v>
      </c>
      <c r="H1262">
        <v>4491</v>
      </c>
      <c r="I1262">
        <v>4001</v>
      </c>
      <c r="J1262">
        <v>10.9</v>
      </c>
      <c r="K1262" t="s">
        <v>1515</v>
      </c>
      <c r="L1262">
        <v>0.33</v>
      </c>
      <c r="M1262" t="s">
        <v>1517</v>
      </c>
      <c r="N1262" s="13">
        <v>1806</v>
      </c>
      <c r="O1262">
        <v>3</v>
      </c>
      <c r="P1262" s="11">
        <f>Agridata[[#This Row],[Storage_Loss_%]]/100</f>
        <v>0.109</v>
      </c>
      <c r="Q1262" s="7">
        <v>10.9</v>
      </c>
      <c r="R1262" s="13">
        <v>67379</v>
      </c>
      <c r="S1262">
        <v>383</v>
      </c>
      <c r="T1262" t="s">
        <v>1520</v>
      </c>
      <c r="U1262" t="s">
        <v>1523</v>
      </c>
      <c r="V1262" s="13">
        <v>1447875</v>
      </c>
      <c r="W1262" s="7">
        <f>(Agridata[[#This Row],[Profit_After_Storage_Loss]]/Agridata[[#This Row],[Total_Revenue]])*100</f>
        <v>85.137978517133106</v>
      </c>
      <c r="X1262">
        <f>(1-Agridata[[#This Row],[Transport_Cost_NGN]]/(Agridata[[#This Row],[Input_Cost_NGN]]+Agridata[[#This Row],[Final_Profit_NGN]]))*100</f>
        <v>99.880812061872135</v>
      </c>
      <c r="Y1262" s="13">
        <f>Agridata[[#This Row],[Final_Profit_NGN]]*Agridata[[#This Row],[Storage_Loss_%]]</f>
        <v>15781837.5</v>
      </c>
      <c r="Z1262" s="13">
        <f>Agridata[[#This Row],[Final_Profit_NGN]] * (1-Agridata[[#This Row],[Storage_Loss_%]]/100)</f>
        <v>1290056.625</v>
      </c>
      <c r="AA1262" s="13">
        <f>Agridata[[#This Row],[Final_Profit_NGN]]+Agridata[[#This Row],[Input_Cost_NGN]]</f>
        <v>1515254</v>
      </c>
    </row>
    <row r="1263" spans="1:27" x14ac:dyDescent="0.35">
      <c r="A1263" t="s">
        <v>316</v>
      </c>
      <c r="B1263" t="s">
        <v>1473</v>
      </c>
      <c r="C1263" t="s">
        <v>1497</v>
      </c>
      <c r="D1263">
        <v>2023</v>
      </c>
      <c r="E1263" t="s">
        <v>1502</v>
      </c>
      <c r="F1263" t="s">
        <v>1510</v>
      </c>
      <c r="G1263">
        <v>2.94</v>
      </c>
      <c r="H1263">
        <v>46003</v>
      </c>
      <c r="I1263">
        <v>31834</v>
      </c>
      <c r="J1263">
        <v>52.7</v>
      </c>
      <c r="K1263" t="s">
        <v>1512</v>
      </c>
      <c r="L1263">
        <v>2.81</v>
      </c>
      <c r="M1263" t="s">
        <v>1516</v>
      </c>
      <c r="N1263" s="13">
        <v>13825</v>
      </c>
      <c r="O1263">
        <v>2</v>
      </c>
      <c r="P1263" s="11">
        <f>Agridata[[#This Row],[Storage_Loss_%]]/100</f>
        <v>0.308</v>
      </c>
      <c r="Q1263" s="7">
        <v>30.8</v>
      </c>
      <c r="R1263" s="13">
        <v>94310</v>
      </c>
      <c r="S1263">
        <v>345</v>
      </c>
      <c r="T1263" t="s">
        <v>1521</v>
      </c>
      <c r="U1263" t="s">
        <v>1522</v>
      </c>
      <c r="V1263" s="13">
        <v>10764768</v>
      </c>
      <c r="W1263" s="7">
        <f>(Agridata[[#This Row],[Profit_After_Storage_Loss]]/Agridata[[#This Row],[Total_Revenue]])*100</f>
        <v>68.599004961563026</v>
      </c>
      <c r="X1263">
        <f>(1-Agridata[[#This Row],[Transport_Cost_NGN]]/(Agridata[[#This Row],[Input_Cost_NGN]]+Agridata[[#This Row],[Final_Profit_NGN]]))*100</f>
        <v>99.872687165521796</v>
      </c>
      <c r="Y1263" s="13">
        <f>Agridata[[#This Row],[Final_Profit_NGN]]*Agridata[[#This Row],[Storage_Loss_%]]</f>
        <v>331554854.40000004</v>
      </c>
      <c r="Z1263" s="13">
        <f>Agridata[[#This Row],[Final_Profit_NGN]] * (1-Agridata[[#This Row],[Storage_Loss_%]]/100)</f>
        <v>7449219.4559999993</v>
      </c>
      <c r="AA1263" s="13">
        <f>Agridata[[#This Row],[Final_Profit_NGN]]+Agridata[[#This Row],[Input_Cost_NGN]]</f>
        <v>10859078</v>
      </c>
    </row>
    <row r="1264" spans="1:27" x14ac:dyDescent="0.35">
      <c r="A1264" t="s">
        <v>633</v>
      </c>
      <c r="B1264" t="s">
        <v>1472</v>
      </c>
      <c r="C1264" t="s">
        <v>1478</v>
      </c>
      <c r="D1264">
        <v>2023</v>
      </c>
      <c r="E1264" t="s">
        <v>1501</v>
      </c>
      <c r="F1264" t="s">
        <v>1510</v>
      </c>
      <c r="G1264">
        <v>0.83</v>
      </c>
      <c r="H1264">
        <v>19989</v>
      </c>
      <c r="I1264">
        <v>13520</v>
      </c>
      <c r="J1264">
        <v>28</v>
      </c>
      <c r="K1264" t="s">
        <v>1511</v>
      </c>
      <c r="L1264">
        <v>1.96</v>
      </c>
      <c r="M1264" t="s">
        <v>1518</v>
      </c>
      <c r="N1264" s="13">
        <v>3679</v>
      </c>
      <c r="O1264">
        <v>4</v>
      </c>
      <c r="P1264" s="11">
        <f>Agridata[[#This Row],[Storage_Loss_%]]/100</f>
        <v>0.3236</v>
      </c>
      <c r="Q1264" s="7">
        <v>32.36</v>
      </c>
      <c r="R1264" s="13">
        <v>25618</v>
      </c>
      <c r="S1264">
        <v>352</v>
      </c>
      <c r="T1264" t="s">
        <v>1519</v>
      </c>
      <c r="U1264" t="s">
        <v>1522</v>
      </c>
      <c r="V1264" s="13">
        <v>4682153</v>
      </c>
      <c r="W1264" s="7">
        <f>(Agridata[[#This Row],[Profit_After_Storage_Loss]]/Agridata[[#This Row],[Total_Revenue]])*100</f>
        <v>67.271927398337766</v>
      </c>
      <c r="X1264">
        <f>(1-Agridata[[#This Row],[Transport_Cost_NGN]]/(Agridata[[#This Row],[Input_Cost_NGN]]+Agridata[[#This Row],[Final_Profit_NGN]]))*100</f>
        <v>99.92185261347673</v>
      </c>
      <c r="Y1264" s="13">
        <f>Agridata[[#This Row],[Final_Profit_NGN]]*Agridata[[#This Row],[Storage_Loss_%]]</f>
        <v>151514471.07999998</v>
      </c>
      <c r="Z1264" s="13">
        <f>Agridata[[#This Row],[Final_Profit_NGN]] * (1-Agridata[[#This Row],[Storage_Loss_%]]/100)</f>
        <v>3167008.2892</v>
      </c>
      <c r="AA1264" s="13">
        <f>Agridata[[#This Row],[Final_Profit_NGN]]+Agridata[[#This Row],[Input_Cost_NGN]]</f>
        <v>4707771</v>
      </c>
    </row>
    <row r="1265" spans="1:27" x14ac:dyDescent="0.35">
      <c r="A1265" t="s">
        <v>87</v>
      </c>
      <c r="B1265" t="s">
        <v>1471</v>
      </c>
      <c r="C1265" t="s">
        <v>1500</v>
      </c>
      <c r="D1265">
        <v>2024</v>
      </c>
      <c r="E1265" t="s">
        <v>1501</v>
      </c>
      <c r="F1265" t="s">
        <v>1507</v>
      </c>
      <c r="G1265">
        <v>5.38</v>
      </c>
      <c r="H1265">
        <v>10529</v>
      </c>
      <c r="I1265">
        <v>8788</v>
      </c>
      <c r="J1265">
        <v>46.5</v>
      </c>
      <c r="K1265" t="s">
        <v>1512</v>
      </c>
      <c r="L1265">
        <v>1.38</v>
      </c>
      <c r="M1265" t="s">
        <v>1518</v>
      </c>
      <c r="N1265" s="13">
        <v>8991</v>
      </c>
      <c r="O1265">
        <v>14</v>
      </c>
      <c r="P1265" s="11">
        <f>Agridata[[#This Row],[Storage_Loss_%]]/100</f>
        <v>0.1653</v>
      </c>
      <c r="Q1265" s="7">
        <v>16.53</v>
      </c>
      <c r="R1265" s="13">
        <v>71284</v>
      </c>
      <c r="S1265">
        <v>224</v>
      </c>
      <c r="T1265" t="s">
        <v>1521</v>
      </c>
      <c r="U1265" t="s">
        <v>1523</v>
      </c>
      <c r="V1265" s="13">
        <v>1868552</v>
      </c>
      <c r="W1265" s="7">
        <f>(Agridata[[#This Row],[Profit_After_Storage_Loss]]/Agridata[[#This Row],[Total_Revenue]])*100</f>
        <v>80.402691485259581</v>
      </c>
      <c r="X1265">
        <f>(1-Agridata[[#This Row],[Transport_Cost_NGN]]/(Agridata[[#This Row],[Input_Cost_NGN]]+Agridata[[#This Row],[Final_Profit_NGN]]))*100</f>
        <v>99.536507209887844</v>
      </c>
      <c r="Y1265" s="13">
        <f>Agridata[[#This Row],[Final_Profit_NGN]]*Agridata[[#This Row],[Storage_Loss_%]]</f>
        <v>30887164.560000002</v>
      </c>
      <c r="Z1265" s="13">
        <f>Agridata[[#This Row],[Final_Profit_NGN]] * (1-Agridata[[#This Row],[Storage_Loss_%]]/100)</f>
        <v>1559680.3544000001</v>
      </c>
      <c r="AA1265" s="13">
        <f>Agridata[[#This Row],[Final_Profit_NGN]]+Agridata[[#This Row],[Input_Cost_NGN]]</f>
        <v>1939836</v>
      </c>
    </row>
    <row r="1266" spans="1:27" x14ac:dyDescent="0.35">
      <c r="A1266" t="s">
        <v>240</v>
      </c>
      <c r="B1266" t="s">
        <v>1470</v>
      </c>
      <c r="C1266" t="s">
        <v>1475</v>
      </c>
      <c r="D1266">
        <v>2025</v>
      </c>
      <c r="E1266" t="s">
        <v>1502</v>
      </c>
      <c r="F1266" t="s">
        <v>1508</v>
      </c>
      <c r="G1266">
        <v>1.25</v>
      </c>
      <c r="H1266">
        <v>1991</v>
      </c>
      <c r="I1266">
        <v>1780</v>
      </c>
      <c r="J1266">
        <v>3.3</v>
      </c>
      <c r="K1266" t="s">
        <v>1511</v>
      </c>
      <c r="L1266">
        <v>0.15</v>
      </c>
      <c r="M1266" t="s">
        <v>1517</v>
      </c>
      <c r="N1266" s="13">
        <v>511</v>
      </c>
      <c r="O1266">
        <v>3</v>
      </c>
      <c r="P1266" s="11">
        <f>Agridata[[#This Row],[Storage_Loss_%]]/100</f>
        <v>0.1057</v>
      </c>
      <c r="Q1266" s="7">
        <v>10.57</v>
      </c>
      <c r="R1266" s="13">
        <v>17661</v>
      </c>
      <c r="S1266">
        <v>304</v>
      </c>
      <c r="T1266" t="s">
        <v>1520</v>
      </c>
      <c r="U1266" t="s">
        <v>1522</v>
      </c>
      <c r="V1266" s="13">
        <v>517537</v>
      </c>
      <c r="W1266" s="7">
        <f>(Agridata[[#This Row],[Profit_After_Storage_Loss]]/Agridata[[#This Row],[Total_Revenue]])*100</f>
        <v>86.478899229817756</v>
      </c>
      <c r="X1266">
        <f>(1-Agridata[[#This Row],[Transport_Cost_NGN]]/(Agridata[[#This Row],[Input_Cost_NGN]]+Agridata[[#This Row],[Final_Profit_NGN]]))*100</f>
        <v>99.904521317344233</v>
      </c>
      <c r="Y1266" s="13">
        <f>Agridata[[#This Row],[Final_Profit_NGN]]*Agridata[[#This Row],[Storage_Loss_%]]</f>
        <v>5470366.0899999999</v>
      </c>
      <c r="Z1266" s="13">
        <f>Agridata[[#This Row],[Final_Profit_NGN]] * (1-Agridata[[#This Row],[Storage_Loss_%]]/100)</f>
        <v>462833.33909999998</v>
      </c>
      <c r="AA1266" s="13">
        <f>Agridata[[#This Row],[Final_Profit_NGN]]+Agridata[[#This Row],[Input_Cost_NGN]]</f>
        <v>535198</v>
      </c>
    </row>
    <row r="1267" spans="1:27" x14ac:dyDescent="0.35">
      <c r="A1267" t="s">
        <v>61</v>
      </c>
      <c r="B1267" t="s">
        <v>1469</v>
      </c>
      <c r="C1267" t="s">
        <v>1480</v>
      </c>
      <c r="D1267">
        <v>2024</v>
      </c>
      <c r="E1267" t="s">
        <v>1501</v>
      </c>
      <c r="F1267" t="s">
        <v>1504</v>
      </c>
      <c r="G1267">
        <v>6.02</v>
      </c>
      <c r="H1267">
        <v>52004</v>
      </c>
      <c r="I1267">
        <v>39601</v>
      </c>
      <c r="J1267">
        <v>10.1</v>
      </c>
      <c r="K1267" t="s">
        <v>1512</v>
      </c>
      <c r="L1267">
        <v>1.62</v>
      </c>
      <c r="M1267" t="s">
        <v>1517</v>
      </c>
      <c r="N1267" s="13">
        <v>1722</v>
      </c>
      <c r="O1267">
        <v>4</v>
      </c>
      <c r="P1267" s="11">
        <f>Agridata[[#This Row],[Storage_Loss_%]]/100</f>
        <v>0.23850000000000002</v>
      </c>
      <c r="Q1267" s="7">
        <v>23.85</v>
      </c>
      <c r="R1267" s="13">
        <v>69049</v>
      </c>
      <c r="S1267">
        <v>270</v>
      </c>
      <c r="T1267" t="s">
        <v>1520</v>
      </c>
      <c r="U1267" t="s">
        <v>1523</v>
      </c>
      <c r="V1267" s="13">
        <v>10514577</v>
      </c>
      <c r="W1267" s="7">
        <f>(Agridata[[#This Row],[Profit_After_Storage_Loss]]/Agridata[[#This Row],[Total_Revenue]])*100</f>
        <v>75.653187154383573</v>
      </c>
      <c r="X1267">
        <f>(1-Agridata[[#This Row],[Transport_Cost_NGN]]/(Agridata[[#This Row],[Input_Cost_NGN]]+Agridata[[#This Row],[Final_Profit_NGN]]))*100</f>
        <v>99.983729583792922</v>
      </c>
      <c r="Y1267" s="13">
        <f>Agridata[[#This Row],[Final_Profit_NGN]]*Agridata[[#This Row],[Storage_Loss_%]]</f>
        <v>250772661.45000002</v>
      </c>
      <c r="Z1267" s="13">
        <f>Agridata[[#This Row],[Final_Profit_NGN]] * (1-Agridata[[#This Row],[Storage_Loss_%]]/100)</f>
        <v>8006850.3854999999</v>
      </c>
      <c r="AA1267" s="13">
        <f>Agridata[[#This Row],[Final_Profit_NGN]]+Agridata[[#This Row],[Input_Cost_NGN]]</f>
        <v>10583626</v>
      </c>
    </row>
    <row r="1268" spans="1:27" x14ac:dyDescent="0.35">
      <c r="A1268" t="s">
        <v>876</v>
      </c>
      <c r="B1268" t="s">
        <v>1469</v>
      </c>
      <c r="C1268" t="s">
        <v>1498</v>
      </c>
      <c r="D1268">
        <v>2021</v>
      </c>
      <c r="E1268" t="s">
        <v>1502</v>
      </c>
      <c r="F1268" t="s">
        <v>1508</v>
      </c>
      <c r="G1268">
        <v>0.82</v>
      </c>
      <c r="H1268">
        <v>937</v>
      </c>
      <c r="I1268">
        <v>579</v>
      </c>
      <c r="J1268">
        <v>3.7</v>
      </c>
      <c r="K1268" t="s">
        <v>1513</v>
      </c>
      <c r="L1268">
        <v>0.92</v>
      </c>
      <c r="M1268" t="s">
        <v>1517</v>
      </c>
      <c r="N1268" s="13">
        <v>200</v>
      </c>
      <c r="O1268">
        <v>30</v>
      </c>
      <c r="P1268" s="11">
        <f>Agridata[[#This Row],[Storage_Loss_%]]/100</f>
        <v>0.38200000000000001</v>
      </c>
      <c r="Q1268" s="7">
        <v>38.200000000000003</v>
      </c>
      <c r="R1268" s="13">
        <v>7054</v>
      </c>
      <c r="S1268">
        <v>183</v>
      </c>
      <c r="T1268" t="s">
        <v>1521</v>
      </c>
      <c r="U1268" t="s">
        <v>1523</v>
      </c>
      <c r="V1268" s="13">
        <v>97644</v>
      </c>
      <c r="W1268" s="7">
        <f>(Agridata[[#This Row],[Profit_After_Storage_Loss]]/Agridata[[#This Row],[Total_Revenue]])*100</f>
        <v>57.636241379969057</v>
      </c>
      <c r="X1268">
        <f>(1-Agridata[[#This Row],[Transport_Cost_NGN]]/(Agridata[[#This Row],[Input_Cost_NGN]]+Agridata[[#This Row],[Final_Profit_NGN]]))*100</f>
        <v>99.808974383464815</v>
      </c>
      <c r="Y1268" s="13">
        <f>Agridata[[#This Row],[Final_Profit_NGN]]*Agridata[[#This Row],[Storage_Loss_%]]</f>
        <v>3730000.8000000003</v>
      </c>
      <c r="Z1268" s="13">
        <f>Agridata[[#This Row],[Final_Profit_NGN]] * (1-Agridata[[#This Row],[Storage_Loss_%]]/100)</f>
        <v>60343.991999999998</v>
      </c>
      <c r="AA1268" s="13">
        <f>Agridata[[#This Row],[Final_Profit_NGN]]+Agridata[[#This Row],[Input_Cost_NGN]]</f>
        <v>104698</v>
      </c>
    </row>
    <row r="1269" spans="1:27" x14ac:dyDescent="0.35">
      <c r="A1269" t="s">
        <v>383</v>
      </c>
      <c r="B1269" t="s">
        <v>1470</v>
      </c>
      <c r="C1269" t="s">
        <v>1495</v>
      </c>
      <c r="D1269">
        <v>2022</v>
      </c>
      <c r="E1269" t="s">
        <v>1502</v>
      </c>
      <c r="F1269" t="s">
        <v>1506</v>
      </c>
      <c r="G1269">
        <v>0.47</v>
      </c>
      <c r="H1269">
        <v>1031</v>
      </c>
      <c r="I1269">
        <v>934</v>
      </c>
      <c r="J1269">
        <v>11.5</v>
      </c>
      <c r="K1269" t="s">
        <v>1512</v>
      </c>
      <c r="L1269">
        <v>0.6</v>
      </c>
      <c r="M1269" t="s">
        <v>1516</v>
      </c>
      <c r="N1269" s="13">
        <v>2789</v>
      </c>
      <c r="O1269">
        <v>3</v>
      </c>
      <c r="P1269" s="11">
        <f>Agridata[[#This Row],[Storage_Loss_%]]/100</f>
        <v>9.3299999999999994E-2</v>
      </c>
      <c r="Q1269" s="7">
        <v>9.33</v>
      </c>
      <c r="R1269" s="13">
        <v>8336</v>
      </c>
      <c r="S1269">
        <v>374</v>
      </c>
      <c r="T1269" t="s">
        <v>1520</v>
      </c>
      <c r="U1269" t="s">
        <v>1522</v>
      </c>
      <c r="V1269" s="13">
        <v>334698</v>
      </c>
      <c r="W1269" s="7">
        <f>(Agridata[[#This Row],[Profit_After_Storage_Loss]]/Agridata[[#This Row],[Total_Revenue]])*100</f>
        <v>88.466646629780143</v>
      </c>
      <c r="X1269">
        <f>(1-Agridata[[#This Row],[Transport_Cost_NGN]]/(Agridata[[#This Row],[Input_Cost_NGN]]+Agridata[[#This Row],[Final_Profit_NGN]]))*100</f>
        <v>99.186961059253605</v>
      </c>
      <c r="Y1269" s="13">
        <f>Agridata[[#This Row],[Final_Profit_NGN]]*Agridata[[#This Row],[Storage_Loss_%]]</f>
        <v>3122732.34</v>
      </c>
      <c r="Z1269" s="13">
        <f>Agridata[[#This Row],[Final_Profit_NGN]] * (1-Agridata[[#This Row],[Storage_Loss_%]]/100)</f>
        <v>303470.67660000001</v>
      </c>
      <c r="AA1269" s="13">
        <f>Agridata[[#This Row],[Final_Profit_NGN]]+Agridata[[#This Row],[Input_Cost_NGN]]</f>
        <v>343034</v>
      </c>
    </row>
    <row r="1270" spans="1:27" x14ac:dyDescent="0.35">
      <c r="A1270" t="s">
        <v>54</v>
      </c>
      <c r="B1270" t="s">
        <v>1473</v>
      </c>
      <c r="C1270" t="s">
        <v>1496</v>
      </c>
      <c r="D1270">
        <v>2023</v>
      </c>
      <c r="E1270" t="s">
        <v>1502</v>
      </c>
      <c r="F1270" t="s">
        <v>1505</v>
      </c>
      <c r="G1270">
        <v>1.48</v>
      </c>
      <c r="H1270">
        <v>18630</v>
      </c>
      <c r="I1270">
        <v>16265</v>
      </c>
      <c r="J1270">
        <v>12.5</v>
      </c>
      <c r="K1270" t="s">
        <v>1512</v>
      </c>
      <c r="L1270">
        <v>1.25</v>
      </c>
      <c r="M1270" t="s">
        <v>1518</v>
      </c>
      <c r="N1270" s="13">
        <v>3487</v>
      </c>
      <c r="O1270">
        <v>3</v>
      </c>
      <c r="P1270" s="11">
        <f>Agridata[[#This Row],[Storage_Loss_%]]/100</f>
        <v>0.12689999999999999</v>
      </c>
      <c r="Q1270" s="7">
        <v>12.69</v>
      </c>
      <c r="R1270" s="13">
        <v>16511</v>
      </c>
      <c r="S1270">
        <v>115</v>
      </c>
      <c r="T1270" t="s">
        <v>1521</v>
      </c>
      <c r="U1270" t="s">
        <v>1523</v>
      </c>
      <c r="V1270" s="13">
        <v>1831773</v>
      </c>
      <c r="W1270" s="7">
        <f>(Agridata[[#This Row],[Profit_After_Storage_Loss]]/Agridata[[#This Row],[Total_Revenue]])*100</f>
        <v>86.530046589160534</v>
      </c>
      <c r="X1270">
        <f>(1-Agridata[[#This Row],[Transport_Cost_NGN]]/(Agridata[[#This Row],[Input_Cost_NGN]]+Agridata[[#This Row],[Final_Profit_NGN]]))*100</f>
        <v>99.811338517240856</v>
      </c>
      <c r="Y1270" s="13">
        <f>Agridata[[#This Row],[Final_Profit_NGN]]*Agridata[[#This Row],[Storage_Loss_%]]</f>
        <v>23245199.369999997</v>
      </c>
      <c r="Z1270" s="13">
        <f>Agridata[[#This Row],[Final_Profit_NGN]] * (1-Agridata[[#This Row],[Storage_Loss_%]]/100)</f>
        <v>1599321.0063</v>
      </c>
      <c r="AA1270" s="13">
        <f>Agridata[[#This Row],[Final_Profit_NGN]]+Agridata[[#This Row],[Input_Cost_NGN]]</f>
        <v>1848284</v>
      </c>
    </row>
    <row r="1271" spans="1:27" x14ac:dyDescent="0.35">
      <c r="A1271" t="s">
        <v>669</v>
      </c>
      <c r="B1271" t="s">
        <v>1471</v>
      </c>
      <c r="C1271" t="s">
        <v>1477</v>
      </c>
      <c r="D1271">
        <v>2023</v>
      </c>
      <c r="E1271" t="s">
        <v>1501</v>
      </c>
      <c r="F1271" t="s">
        <v>1507</v>
      </c>
      <c r="G1271">
        <v>2.44</v>
      </c>
      <c r="H1271">
        <v>3815</v>
      </c>
      <c r="I1271">
        <v>1526</v>
      </c>
      <c r="J1271">
        <v>19.2</v>
      </c>
      <c r="K1271" t="s">
        <v>1512</v>
      </c>
      <c r="L1271">
        <v>1.4</v>
      </c>
      <c r="M1271" t="s">
        <v>1516</v>
      </c>
      <c r="N1271" s="13">
        <v>4627</v>
      </c>
      <c r="O1271">
        <v>60</v>
      </c>
      <c r="P1271" s="11">
        <f>Agridata[[#This Row],[Storage_Loss_%]]/100</f>
        <v>0.6</v>
      </c>
      <c r="Q1271" s="7">
        <v>60</v>
      </c>
      <c r="R1271" s="13">
        <v>45639</v>
      </c>
      <c r="S1271">
        <v>202</v>
      </c>
      <c r="T1271" t="s">
        <v>1520</v>
      </c>
      <c r="U1271" t="s">
        <v>1522</v>
      </c>
      <c r="V1271" s="13">
        <v>254904</v>
      </c>
      <c r="W1271" s="7">
        <f>(Agridata[[#This Row],[Profit_After_Storage_Loss]]/Agridata[[#This Row],[Total_Revenue]])*100</f>
        <v>33.925794312294748</v>
      </c>
      <c r="X1271">
        <f>(1-Agridata[[#This Row],[Transport_Cost_NGN]]/(Agridata[[#This Row],[Input_Cost_NGN]]+Agridata[[#This Row],[Final_Profit_NGN]]))*100</f>
        <v>98.460453246290882</v>
      </c>
      <c r="Y1271" s="13">
        <f>Agridata[[#This Row],[Final_Profit_NGN]]*Agridata[[#This Row],[Storage_Loss_%]]</f>
        <v>15294240</v>
      </c>
      <c r="Z1271" s="13">
        <f>Agridata[[#This Row],[Final_Profit_NGN]] * (1-Agridata[[#This Row],[Storage_Loss_%]]/100)</f>
        <v>101961.60000000001</v>
      </c>
      <c r="AA1271" s="13">
        <f>Agridata[[#This Row],[Final_Profit_NGN]]+Agridata[[#This Row],[Input_Cost_NGN]]</f>
        <v>300543</v>
      </c>
    </row>
    <row r="1272" spans="1:27" x14ac:dyDescent="0.35">
      <c r="A1272" t="s">
        <v>570</v>
      </c>
      <c r="B1272" t="s">
        <v>1472</v>
      </c>
      <c r="C1272" t="s">
        <v>1489</v>
      </c>
      <c r="D1272">
        <v>2024</v>
      </c>
      <c r="E1272" t="s">
        <v>1501</v>
      </c>
      <c r="F1272" t="s">
        <v>1508</v>
      </c>
      <c r="G1272">
        <v>1.1599999999999999</v>
      </c>
      <c r="H1272">
        <v>1407</v>
      </c>
      <c r="I1272">
        <v>562</v>
      </c>
      <c r="J1272">
        <v>37.299999999999997</v>
      </c>
      <c r="K1272" t="s">
        <v>1512</v>
      </c>
      <c r="L1272">
        <v>1.97</v>
      </c>
      <c r="M1272" t="s">
        <v>1516</v>
      </c>
      <c r="N1272" s="13">
        <v>10545</v>
      </c>
      <c r="O1272">
        <v>60</v>
      </c>
      <c r="P1272" s="11">
        <f>Agridata[[#This Row],[Storage_Loss_%]]/100</f>
        <v>0.6</v>
      </c>
      <c r="Q1272" s="7">
        <v>60</v>
      </c>
      <c r="R1272" s="13">
        <v>15160</v>
      </c>
      <c r="S1272">
        <v>232</v>
      </c>
      <c r="T1272" t="s">
        <v>1519</v>
      </c>
      <c r="U1272" t="s">
        <v>1522</v>
      </c>
      <c r="V1272" s="13">
        <v>103376</v>
      </c>
      <c r="W1272" s="7">
        <f>(Agridata[[#This Row],[Profit_After_Storage_Loss]]/Agridata[[#This Row],[Total_Revenue]])*100</f>
        <v>34.884254572450565</v>
      </c>
      <c r="X1272">
        <f>(1-Agridata[[#This Row],[Transport_Cost_NGN]]/(Agridata[[#This Row],[Input_Cost_NGN]]+Agridata[[#This Row],[Final_Profit_NGN]]))*100</f>
        <v>91.103968414658837</v>
      </c>
      <c r="Y1272" s="13">
        <f>Agridata[[#This Row],[Final_Profit_NGN]]*Agridata[[#This Row],[Storage_Loss_%]]</f>
        <v>6202560</v>
      </c>
      <c r="Z1272" s="13">
        <f>Agridata[[#This Row],[Final_Profit_NGN]] * (1-Agridata[[#This Row],[Storage_Loss_%]]/100)</f>
        <v>41350.400000000001</v>
      </c>
      <c r="AA1272" s="13">
        <f>Agridata[[#This Row],[Final_Profit_NGN]]+Agridata[[#This Row],[Input_Cost_NGN]]</f>
        <v>118536</v>
      </c>
    </row>
    <row r="1273" spans="1:27" x14ac:dyDescent="0.35">
      <c r="A1273" t="s">
        <v>877</v>
      </c>
      <c r="B1273" t="s">
        <v>1469</v>
      </c>
      <c r="C1273" t="s">
        <v>1481</v>
      </c>
      <c r="D1273">
        <v>2025</v>
      </c>
      <c r="E1273" t="s">
        <v>1501</v>
      </c>
      <c r="F1273" t="s">
        <v>1509</v>
      </c>
      <c r="G1273">
        <v>1.35</v>
      </c>
      <c r="H1273">
        <v>18535</v>
      </c>
      <c r="I1273">
        <v>14994</v>
      </c>
      <c r="J1273">
        <v>37.799999999999997</v>
      </c>
      <c r="K1273" t="s">
        <v>1512</v>
      </c>
      <c r="L1273">
        <v>1.1399999999999999</v>
      </c>
      <c r="M1273" t="s">
        <v>1516</v>
      </c>
      <c r="N1273" s="13">
        <v>8656</v>
      </c>
      <c r="O1273">
        <v>1</v>
      </c>
      <c r="P1273" s="11">
        <f>Agridata[[#This Row],[Storage_Loss_%]]/100</f>
        <v>0.191</v>
      </c>
      <c r="Q1273" s="7">
        <v>19.100000000000001</v>
      </c>
      <c r="R1273" s="13">
        <v>44781</v>
      </c>
      <c r="S1273">
        <v>332</v>
      </c>
      <c r="T1273" t="s">
        <v>1520</v>
      </c>
      <c r="U1273" t="s">
        <v>1523</v>
      </c>
      <c r="V1273" s="13">
        <v>4874791</v>
      </c>
      <c r="W1273" s="7">
        <f>(Agridata[[#This Row],[Profit_After_Storage_Loss]]/Agridata[[#This Row],[Total_Revenue]])*100</f>
        <v>80.163597951203883</v>
      </c>
      <c r="X1273">
        <f>(1-Agridata[[#This Row],[Transport_Cost_NGN]]/(Agridata[[#This Row],[Input_Cost_NGN]]+Agridata[[#This Row],[Final_Profit_NGN]]))*100</f>
        <v>99.824049734407794</v>
      </c>
      <c r="Y1273" s="13">
        <f>Agridata[[#This Row],[Final_Profit_NGN]]*Agridata[[#This Row],[Storage_Loss_%]]</f>
        <v>93108508.100000009</v>
      </c>
      <c r="Z1273" s="13">
        <f>Agridata[[#This Row],[Final_Profit_NGN]] * (1-Agridata[[#This Row],[Storage_Loss_%]]/100)</f>
        <v>3943705.9189999998</v>
      </c>
      <c r="AA1273" s="13">
        <f>Agridata[[#This Row],[Final_Profit_NGN]]+Agridata[[#This Row],[Input_Cost_NGN]]</f>
        <v>4919572</v>
      </c>
    </row>
    <row r="1274" spans="1:27" x14ac:dyDescent="0.35">
      <c r="A1274" t="s">
        <v>582</v>
      </c>
      <c r="B1274" t="s">
        <v>1472</v>
      </c>
      <c r="C1274" t="s">
        <v>1478</v>
      </c>
      <c r="D1274">
        <v>2021</v>
      </c>
      <c r="E1274" t="s">
        <v>1501</v>
      </c>
      <c r="F1274" t="s">
        <v>1507</v>
      </c>
      <c r="G1274">
        <v>2.15</v>
      </c>
      <c r="H1274">
        <v>6402</v>
      </c>
      <c r="I1274">
        <v>5040</v>
      </c>
      <c r="J1274">
        <v>1.9</v>
      </c>
      <c r="K1274" t="s">
        <v>1513</v>
      </c>
      <c r="L1274">
        <v>1.48</v>
      </c>
      <c r="M1274" t="s">
        <v>1518</v>
      </c>
      <c r="N1274" s="13">
        <v>200</v>
      </c>
      <c r="O1274">
        <v>14</v>
      </c>
      <c r="P1274" s="11">
        <f>Agridata[[#This Row],[Storage_Loss_%]]/100</f>
        <v>0.2127</v>
      </c>
      <c r="Q1274" s="7">
        <v>21.27</v>
      </c>
      <c r="R1274" s="13">
        <v>44667</v>
      </c>
      <c r="S1274">
        <v>235</v>
      </c>
      <c r="T1274" t="s">
        <v>1520</v>
      </c>
      <c r="U1274" t="s">
        <v>1522</v>
      </c>
      <c r="V1274" s="13">
        <v>1127689</v>
      </c>
      <c r="W1274" s="7">
        <f>(Agridata[[#This Row],[Profit_After_Storage_Loss]]/Agridata[[#This Row],[Total_Revenue]])*100</f>
        <v>75.730371124470722</v>
      </c>
      <c r="X1274">
        <f>(1-Agridata[[#This Row],[Transport_Cost_NGN]]/(Agridata[[#This Row],[Input_Cost_NGN]]+Agridata[[#This Row],[Final_Profit_NGN]]))*100</f>
        <v>99.982940335529477</v>
      </c>
      <c r="Y1274" s="13">
        <f>Agridata[[#This Row],[Final_Profit_NGN]]*Agridata[[#This Row],[Storage_Loss_%]]</f>
        <v>23985945.030000001</v>
      </c>
      <c r="Z1274" s="13">
        <f>Agridata[[#This Row],[Final_Profit_NGN]] * (1-Agridata[[#This Row],[Storage_Loss_%]]/100)</f>
        <v>887829.54969999997</v>
      </c>
      <c r="AA1274" s="13">
        <f>Agridata[[#This Row],[Final_Profit_NGN]]+Agridata[[#This Row],[Input_Cost_NGN]]</f>
        <v>1172356</v>
      </c>
    </row>
    <row r="1275" spans="1:27" x14ac:dyDescent="0.35">
      <c r="A1275" t="s">
        <v>242</v>
      </c>
      <c r="B1275" t="s">
        <v>1473</v>
      </c>
      <c r="C1275" t="s">
        <v>1493</v>
      </c>
      <c r="D1275">
        <v>2022</v>
      </c>
      <c r="E1275" t="s">
        <v>1501</v>
      </c>
      <c r="F1275" t="s">
        <v>1510</v>
      </c>
      <c r="G1275">
        <v>4.76</v>
      </c>
      <c r="H1275">
        <v>127756</v>
      </c>
      <c r="I1275">
        <v>89991</v>
      </c>
      <c r="J1275">
        <v>26.1</v>
      </c>
      <c r="K1275" t="s">
        <v>1514</v>
      </c>
      <c r="L1275">
        <v>1.6</v>
      </c>
      <c r="M1275" t="s">
        <v>1517</v>
      </c>
      <c r="N1275" s="13">
        <v>4092</v>
      </c>
      <c r="O1275">
        <v>2</v>
      </c>
      <c r="P1275" s="11">
        <f>Agridata[[#This Row],[Storage_Loss_%]]/100</f>
        <v>0.29559999999999997</v>
      </c>
      <c r="Q1275" s="7">
        <v>29.56</v>
      </c>
      <c r="R1275" s="13">
        <v>177329</v>
      </c>
      <c r="S1275">
        <v>289</v>
      </c>
      <c r="T1275" t="s">
        <v>1520</v>
      </c>
      <c r="U1275" t="s">
        <v>1523</v>
      </c>
      <c r="V1275" s="13">
        <v>25565905</v>
      </c>
      <c r="W1275" s="7">
        <f>(Agridata[[#This Row],[Profit_After_Storage_Loss]]/Agridata[[#This Row],[Total_Revenue]])*100</f>
        <v>69.954783000457525</v>
      </c>
      <c r="X1275">
        <f>(1-Agridata[[#This Row],[Transport_Cost_NGN]]/(Agridata[[#This Row],[Input_Cost_NGN]]+Agridata[[#This Row],[Final_Profit_NGN]]))*100</f>
        <v>99.984104561221798</v>
      </c>
      <c r="Y1275" s="13">
        <f>Agridata[[#This Row],[Final_Profit_NGN]]*Agridata[[#This Row],[Storage_Loss_%]]</f>
        <v>755728151.79999995</v>
      </c>
      <c r="Z1275" s="13">
        <f>Agridata[[#This Row],[Final_Profit_NGN]] * (1-Agridata[[#This Row],[Storage_Loss_%]]/100)</f>
        <v>18008623.482000001</v>
      </c>
      <c r="AA1275" s="13">
        <f>Agridata[[#This Row],[Final_Profit_NGN]]+Agridata[[#This Row],[Input_Cost_NGN]]</f>
        <v>25743234</v>
      </c>
    </row>
    <row r="1276" spans="1:27" x14ac:dyDescent="0.35">
      <c r="A1276" t="s">
        <v>878</v>
      </c>
      <c r="B1276" t="s">
        <v>1470</v>
      </c>
      <c r="C1276" t="s">
        <v>1475</v>
      </c>
      <c r="D1276">
        <v>2022</v>
      </c>
      <c r="E1276" t="s">
        <v>1501</v>
      </c>
      <c r="F1276" t="s">
        <v>1506</v>
      </c>
      <c r="G1276">
        <v>0.47</v>
      </c>
      <c r="H1276">
        <v>1547</v>
      </c>
      <c r="I1276">
        <v>1231</v>
      </c>
      <c r="J1276">
        <v>1</v>
      </c>
      <c r="K1276" t="s">
        <v>1513</v>
      </c>
      <c r="L1276">
        <v>0.35</v>
      </c>
      <c r="M1276" t="s">
        <v>1516</v>
      </c>
      <c r="N1276" s="13">
        <v>200</v>
      </c>
      <c r="O1276">
        <v>14</v>
      </c>
      <c r="P1276" s="11">
        <f>Agridata[[#This Row],[Storage_Loss_%]]/100</f>
        <v>0.20370000000000002</v>
      </c>
      <c r="Q1276" s="7">
        <v>20.37</v>
      </c>
      <c r="R1276" s="13">
        <v>11975</v>
      </c>
      <c r="S1276">
        <v>325</v>
      </c>
      <c r="T1276" t="s">
        <v>1520</v>
      </c>
      <c r="U1276" t="s">
        <v>1523</v>
      </c>
      <c r="V1276" s="13">
        <v>383900</v>
      </c>
      <c r="W1276" s="7">
        <f>(Agridata[[#This Row],[Profit_After_Storage_Loss]]/Agridata[[#This Row],[Total_Revenue]])*100</f>
        <v>77.221236501420904</v>
      </c>
      <c r="X1276">
        <f>(1-Agridata[[#This Row],[Transport_Cost_NGN]]/(Agridata[[#This Row],[Input_Cost_NGN]]+Agridata[[#This Row],[Final_Profit_NGN]]))*100</f>
        <v>99.949479002210296</v>
      </c>
      <c r="Y1276" s="13">
        <f>Agridata[[#This Row],[Final_Profit_NGN]]*Agridata[[#This Row],[Storage_Loss_%]]</f>
        <v>7820043</v>
      </c>
      <c r="Z1276" s="13">
        <f>Agridata[[#This Row],[Final_Profit_NGN]] * (1-Agridata[[#This Row],[Storage_Loss_%]]/100)</f>
        <v>305699.57</v>
      </c>
      <c r="AA1276" s="13">
        <f>Agridata[[#This Row],[Final_Profit_NGN]]+Agridata[[#This Row],[Input_Cost_NGN]]</f>
        <v>395875</v>
      </c>
    </row>
    <row r="1277" spans="1:27" x14ac:dyDescent="0.35">
      <c r="A1277" t="s">
        <v>57</v>
      </c>
      <c r="B1277" t="s">
        <v>1473</v>
      </c>
      <c r="C1277" t="s">
        <v>1494</v>
      </c>
      <c r="D1277">
        <v>2025</v>
      </c>
      <c r="E1277" t="s">
        <v>1502</v>
      </c>
      <c r="F1277" t="s">
        <v>1509</v>
      </c>
      <c r="G1277">
        <v>1.34</v>
      </c>
      <c r="H1277">
        <v>21603</v>
      </c>
      <c r="I1277">
        <v>17249</v>
      </c>
      <c r="J1277">
        <v>18.8</v>
      </c>
      <c r="K1277" t="s">
        <v>1515</v>
      </c>
      <c r="L1277">
        <v>1.33</v>
      </c>
      <c r="M1277" t="s">
        <v>1517</v>
      </c>
      <c r="N1277" s="13">
        <v>3666</v>
      </c>
      <c r="O1277">
        <v>3</v>
      </c>
      <c r="P1277" s="11">
        <f>Agridata[[#This Row],[Storage_Loss_%]]/100</f>
        <v>0.20149999999999998</v>
      </c>
      <c r="Q1277" s="7">
        <v>20.149999999999999</v>
      </c>
      <c r="R1277" s="13">
        <v>34025</v>
      </c>
      <c r="S1277">
        <v>316</v>
      </c>
      <c r="T1277" t="s">
        <v>1520</v>
      </c>
      <c r="U1277" t="s">
        <v>1522</v>
      </c>
      <c r="V1277" s="13">
        <v>5358487</v>
      </c>
      <c r="W1277" s="7">
        <f>(Agridata[[#This Row],[Profit_After_Storage_Loss]]/Agridata[[#This Row],[Total_Revenue]])*100</f>
        <v>79.346172423909294</v>
      </c>
      <c r="X1277">
        <f>(1-Agridata[[#This Row],[Transport_Cost_NGN]]/(Agridata[[#This Row],[Input_Cost_NGN]]+Agridata[[#This Row],[Final_Profit_NGN]]))*100</f>
        <v>99.932016841130817</v>
      </c>
      <c r="Y1277" s="13">
        <f>Agridata[[#This Row],[Final_Profit_NGN]]*Agridata[[#This Row],[Storage_Loss_%]]</f>
        <v>107973513.05</v>
      </c>
      <c r="Z1277" s="13">
        <f>Agridata[[#This Row],[Final_Profit_NGN]] * (1-Agridata[[#This Row],[Storage_Loss_%]]/100)</f>
        <v>4278751.8695</v>
      </c>
      <c r="AA1277" s="13">
        <f>Agridata[[#This Row],[Final_Profit_NGN]]+Agridata[[#This Row],[Input_Cost_NGN]]</f>
        <v>5392512</v>
      </c>
    </row>
    <row r="1278" spans="1:27" x14ac:dyDescent="0.35">
      <c r="A1278" t="s">
        <v>879</v>
      </c>
      <c r="B1278" t="s">
        <v>1469</v>
      </c>
      <c r="C1278" t="s">
        <v>1474</v>
      </c>
      <c r="D1278">
        <v>2023</v>
      </c>
      <c r="E1278" t="s">
        <v>1502</v>
      </c>
      <c r="F1278" t="s">
        <v>1507</v>
      </c>
      <c r="G1278">
        <v>2.34</v>
      </c>
      <c r="H1278">
        <v>6176</v>
      </c>
      <c r="I1278">
        <v>5758</v>
      </c>
      <c r="J1278">
        <v>73.8</v>
      </c>
      <c r="K1278" t="s">
        <v>1515</v>
      </c>
      <c r="L1278">
        <v>2.1</v>
      </c>
      <c r="M1278" t="s">
        <v>1517</v>
      </c>
      <c r="N1278" s="13">
        <v>11368</v>
      </c>
      <c r="O1278">
        <v>1</v>
      </c>
      <c r="P1278" s="11">
        <f>Agridata[[#This Row],[Storage_Loss_%]]/100</f>
        <v>6.7599999999999993E-2</v>
      </c>
      <c r="Q1278" s="7">
        <v>6.76</v>
      </c>
      <c r="R1278" s="13">
        <v>31672</v>
      </c>
      <c r="S1278">
        <v>251</v>
      </c>
      <c r="T1278" t="s">
        <v>1520</v>
      </c>
      <c r="U1278" t="s">
        <v>1522</v>
      </c>
      <c r="V1278" s="13">
        <v>1387766</v>
      </c>
      <c r="W1278" s="7">
        <f>(Agridata[[#This Row],[Profit_After_Storage_Loss]]/Agridata[[#This Row],[Total_Revenue]])*100</f>
        <v>91.159530631137102</v>
      </c>
      <c r="X1278">
        <f>(1-Agridata[[#This Row],[Transport_Cost_NGN]]/(Agridata[[#This Row],[Input_Cost_NGN]]+Agridata[[#This Row],[Final_Profit_NGN]]))*100</f>
        <v>99.199119651580418</v>
      </c>
      <c r="Y1278" s="13">
        <f>Agridata[[#This Row],[Final_Profit_NGN]]*Agridata[[#This Row],[Storage_Loss_%]]</f>
        <v>9381298.1600000001</v>
      </c>
      <c r="Z1278" s="13">
        <f>Agridata[[#This Row],[Final_Profit_NGN]] * (1-Agridata[[#This Row],[Storage_Loss_%]]/100)</f>
        <v>1293953.0183999999</v>
      </c>
      <c r="AA1278" s="13">
        <f>Agridata[[#This Row],[Final_Profit_NGN]]+Agridata[[#This Row],[Input_Cost_NGN]]</f>
        <v>1419438</v>
      </c>
    </row>
    <row r="1279" spans="1:27" x14ac:dyDescent="0.35">
      <c r="A1279" t="s">
        <v>62</v>
      </c>
      <c r="B1279" t="s">
        <v>1471</v>
      </c>
      <c r="C1279" t="s">
        <v>1492</v>
      </c>
      <c r="D1279">
        <v>2022</v>
      </c>
      <c r="E1279" t="s">
        <v>1502</v>
      </c>
      <c r="F1279" t="s">
        <v>1503</v>
      </c>
      <c r="G1279">
        <v>3.44</v>
      </c>
      <c r="H1279">
        <v>32314</v>
      </c>
      <c r="I1279">
        <v>28071</v>
      </c>
      <c r="J1279">
        <v>1</v>
      </c>
      <c r="K1279" t="s">
        <v>1513</v>
      </c>
      <c r="L1279">
        <v>1.23</v>
      </c>
      <c r="M1279" t="s">
        <v>1517</v>
      </c>
      <c r="N1279" s="13">
        <v>200</v>
      </c>
      <c r="O1279">
        <v>7</v>
      </c>
      <c r="P1279" s="11">
        <f>Agridata[[#This Row],[Storage_Loss_%]]/100</f>
        <v>0.1313</v>
      </c>
      <c r="Q1279" s="7">
        <v>13.13</v>
      </c>
      <c r="R1279" s="13">
        <v>52433</v>
      </c>
      <c r="S1279">
        <v>301</v>
      </c>
      <c r="T1279" t="s">
        <v>1520</v>
      </c>
      <c r="U1279" t="s">
        <v>1522</v>
      </c>
      <c r="V1279" s="13">
        <v>8312245</v>
      </c>
      <c r="W1279" s="7">
        <f>(Agridata[[#This Row],[Profit_After_Storage_Loss]]/Agridata[[#This Row],[Total_Revenue]])*100</f>
        <v>86.32546562461819</v>
      </c>
      <c r="X1279">
        <f>(1-Agridata[[#This Row],[Transport_Cost_NGN]]/(Agridata[[#This Row],[Input_Cost_NGN]]+Agridata[[#This Row],[Final_Profit_NGN]]))*100</f>
        <v>99.997608993436444</v>
      </c>
      <c r="Y1279" s="13">
        <f>Agridata[[#This Row],[Final_Profit_NGN]]*Agridata[[#This Row],[Storage_Loss_%]]</f>
        <v>109139776.85000001</v>
      </c>
      <c r="Z1279" s="13">
        <f>Agridata[[#This Row],[Final_Profit_NGN]] * (1-Agridata[[#This Row],[Storage_Loss_%]]/100)</f>
        <v>7220847.2315000007</v>
      </c>
      <c r="AA1279" s="13">
        <f>Agridata[[#This Row],[Final_Profit_NGN]]+Agridata[[#This Row],[Input_Cost_NGN]]</f>
        <v>8364678</v>
      </c>
    </row>
    <row r="1280" spans="1:27" x14ac:dyDescent="0.35">
      <c r="A1280" t="s">
        <v>880</v>
      </c>
      <c r="B1280" t="s">
        <v>1472</v>
      </c>
      <c r="C1280" t="s">
        <v>1479</v>
      </c>
      <c r="D1280">
        <v>2023</v>
      </c>
      <c r="E1280" t="s">
        <v>1501</v>
      </c>
      <c r="F1280" t="s">
        <v>1510</v>
      </c>
      <c r="G1280">
        <v>0.68</v>
      </c>
      <c r="H1280">
        <v>11832</v>
      </c>
      <c r="I1280">
        <v>8575</v>
      </c>
      <c r="J1280">
        <v>17.5</v>
      </c>
      <c r="K1280" t="s">
        <v>1512</v>
      </c>
      <c r="L1280">
        <v>1.22</v>
      </c>
      <c r="M1280" t="s">
        <v>1517</v>
      </c>
      <c r="N1280" s="13">
        <v>4706</v>
      </c>
      <c r="O1280">
        <v>1</v>
      </c>
      <c r="P1280" s="11">
        <f>Agridata[[#This Row],[Storage_Loss_%]]/100</f>
        <v>0.2752</v>
      </c>
      <c r="Q1280" s="7">
        <v>27.52</v>
      </c>
      <c r="R1280" s="13">
        <v>14256</v>
      </c>
      <c r="S1280">
        <v>436</v>
      </c>
      <c r="T1280" t="s">
        <v>1521</v>
      </c>
      <c r="U1280" t="s">
        <v>1522</v>
      </c>
      <c r="V1280" s="13">
        <v>3682351</v>
      </c>
      <c r="W1280" s="7">
        <f>(Agridata[[#This Row],[Profit_After_Storage_Loss]]/Agridata[[#This Row],[Total_Revenue]])*100</f>
        <v>72.200480191700123</v>
      </c>
      <c r="X1280">
        <f>(1-Agridata[[#This Row],[Transport_Cost_NGN]]/(Agridata[[#This Row],[Input_Cost_NGN]]+Agridata[[#This Row],[Final_Profit_NGN]]))*100</f>
        <v>99.872694067830309</v>
      </c>
      <c r="Y1280" s="13">
        <f>Agridata[[#This Row],[Final_Profit_NGN]]*Agridata[[#This Row],[Storage_Loss_%]]</f>
        <v>101338299.52</v>
      </c>
      <c r="Z1280" s="13">
        <f>Agridata[[#This Row],[Final_Profit_NGN]] * (1-Agridata[[#This Row],[Storage_Loss_%]]/100)</f>
        <v>2668968.0048000002</v>
      </c>
      <c r="AA1280" s="13">
        <f>Agridata[[#This Row],[Final_Profit_NGN]]+Agridata[[#This Row],[Input_Cost_NGN]]</f>
        <v>3696607</v>
      </c>
    </row>
    <row r="1281" spans="1:27" x14ac:dyDescent="0.35">
      <c r="A1281" t="s">
        <v>584</v>
      </c>
      <c r="B1281" t="s">
        <v>1469</v>
      </c>
      <c r="C1281" t="s">
        <v>1498</v>
      </c>
      <c r="D1281">
        <v>2023</v>
      </c>
      <c r="E1281" t="s">
        <v>1501</v>
      </c>
      <c r="F1281" t="s">
        <v>1506</v>
      </c>
      <c r="G1281">
        <v>1.91</v>
      </c>
      <c r="H1281">
        <v>4272</v>
      </c>
      <c r="I1281">
        <v>2859</v>
      </c>
      <c r="J1281">
        <v>28.9</v>
      </c>
      <c r="K1281" t="s">
        <v>1512</v>
      </c>
      <c r="L1281">
        <v>2.06</v>
      </c>
      <c r="M1281" t="s">
        <v>1516</v>
      </c>
      <c r="N1281" s="13">
        <v>6098</v>
      </c>
      <c r="O1281">
        <v>30</v>
      </c>
      <c r="P1281" s="11">
        <f>Agridata[[#This Row],[Storage_Loss_%]]/100</f>
        <v>0.33069999999999999</v>
      </c>
      <c r="Q1281" s="7">
        <v>33.07</v>
      </c>
      <c r="R1281" s="13">
        <v>36274</v>
      </c>
      <c r="S1281">
        <v>339</v>
      </c>
      <c r="T1281" t="s">
        <v>1521</v>
      </c>
      <c r="U1281" t="s">
        <v>1523</v>
      </c>
      <c r="V1281" s="13">
        <v>917137</v>
      </c>
      <c r="W1281" s="7">
        <f>(Agridata[[#This Row],[Profit_After_Storage_Loss]]/Agridata[[#This Row],[Total_Revenue]])*100</f>
        <v>64.383544358099499</v>
      </c>
      <c r="X1281">
        <f>(1-Agridata[[#This Row],[Transport_Cost_NGN]]/(Agridata[[#This Row],[Input_Cost_NGN]]+Agridata[[#This Row],[Final_Profit_NGN]]))*100</f>
        <v>99.360401757479195</v>
      </c>
      <c r="Y1281" s="13">
        <f>Agridata[[#This Row],[Final_Profit_NGN]]*Agridata[[#This Row],[Storage_Loss_%]]</f>
        <v>30329720.59</v>
      </c>
      <c r="Z1281" s="13">
        <f>Agridata[[#This Row],[Final_Profit_NGN]] * (1-Agridata[[#This Row],[Storage_Loss_%]]/100)</f>
        <v>613839.79410000006</v>
      </c>
      <c r="AA1281" s="13">
        <f>Agridata[[#This Row],[Final_Profit_NGN]]+Agridata[[#This Row],[Input_Cost_NGN]]</f>
        <v>953411</v>
      </c>
    </row>
    <row r="1282" spans="1:27" x14ac:dyDescent="0.35">
      <c r="A1282" t="s">
        <v>881</v>
      </c>
      <c r="B1282" t="s">
        <v>1470</v>
      </c>
      <c r="C1282" t="s">
        <v>1482</v>
      </c>
      <c r="D1282">
        <v>2025</v>
      </c>
      <c r="E1282" t="s">
        <v>1502</v>
      </c>
      <c r="F1282" t="s">
        <v>1509</v>
      </c>
      <c r="G1282">
        <v>2.36</v>
      </c>
      <c r="H1282">
        <v>25710</v>
      </c>
      <c r="I1282">
        <v>21192</v>
      </c>
      <c r="J1282">
        <v>1</v>
      </c>
      <c r="K1282" t="s">
        <v>1513</v>
      </c>
      <c r="L1282">
        <v>1.02</v>
      </c>
      <c r="M1282" t="s">
        <v>1518</v>
      </c>
      <c r="N1282" s="13">
        <v>200</v>
      </c>
      <c r="O1282">
        <v>1</v>
      </c>
      <c r="P1282" s="11">
        <f>Agridata[[#This Row],[Storage_Loss_%]]/100</f>
        <v>0.1757</v>
      </c>
      <c r="Q1282" s="7">
        <v>17.57</v>
      </c>
      <c r="R1282" s="13">
        <v>45765</v>
      </c>
      <c r="S1282">
        <v>317</v>
      </c>
      <c r="T1282" t="s">
        <v>1520</v>
      </c>
      <c r="U1282" t="s">
        <v>1523</v>
      </c>
      <c r="V1282" s="13">
        <v>6604721</v>
      </c>
      <c r="W1282" s="7">
        <f>(Agridata[[#This Row],[Profit_After_Storage_Loss]]/Agridata[[#This Row],[Total_Revenue]])*100</f>
        <v>81.862761913941327</v>
      </c>
      <c r="X1282">
        <f>(1-Agridata[[#This Row],[Transport_Cost_NGN]]/(Agridata[[#This Row],[Input_Cost_NGN]]+Agridata[[#This Row],[Final_Profit_NGN]]))*100</f>
        <v>99.996992700984549</v>
      </c>
      <c r="Y1282" s="13">
        <f>Agridata[[#This Row],[Final_Profit_NGN]]*Agridata[[#This Row],[Storage_Loss_%]]</f>
        <v>116044947.97</v>
      </c>
      <c r="Z1282" s="13">
        <f>Agridata[[#This Row],[Final_Profit_NGN]] * (1-Agridata[[#This Row],[Storage_Loss_%]]/100)</f>
        <v>5444271.5203</v>
      </c>
      <c r="AA1282" s="13">
        <f>Agridata[[#This Row],[Final_Profit_NGN]]+Agridata[[#This Row],[Input_Cost_NGN]]</f>
        <v>6650486</v>
      </c>
    </row>
    <row r="1283" spans="1:27" x14ac:dyDescent="0.35">
      <c r="A1283" t="s">
        <v>143</v>
      </c>
      <c r="B1283" t="s">
        <v>1472</v>
      </c>
      <c r="C1283" t="s">
        <v>1479</v>
      </c>
      <c r="D1283">
        <v>2025</v>
      </c>
      <c r="E1283" t="s">
        <v>1501</v>
      </c>
      <c r="F1283" t="s">
        <v>1510</v>
      </c>
      <c r="G1283">
        <v>1.98</v>
      </c>
      <c r="H1283">
        <v>36848</v>
      </c>
      <c r="I1283">
        <v>26873</v>
      </c>
      <c r="J1283">
        <v>22.8</v>
      </c>
      <c r="K1283" t="s">
        <v>1514</v>
      </c>
      <c r="L1283">
        <v>1.4</v>
      </c>
      <c r="M1283" t="s">
        <v>1518</v>
      </c>
      <c r="N1283" s="13">
        <v>4630</v>
      </c>
      <c r="O1283">
        <v>5</v>
      </c>
      <c r="P1283" s="11">
        <f>Agridata[[#This Row],[Storage_Loss_%]]/100</f>
        <v>0.2707</v>
      </c>
      <c r="Q1283" s="7">
        <v>27.07</v>
      </c>
      <c r="R1283" s="13">
        <v>66445</v>
      </c>
      <c r="S1283">
        <v>390</v>
      </c>
      <c r="T1283" t="s">
        <v>1520</v>
      </c>
      <c r="U1283" t="s">
        <v>1523</v>
      </c>
      <c r="V1283" s="13">
        <v>10304591</v>
      </c>
      <c r="W1283" s="7">
        <f>(Agridata[[#This Row],[Profit_After_Storage_Loss]]/Agridata[[#This Row],[Total_Revenue]])*100</f>
        <v>72.462753155036779</v>
      </c>
      <c r="X1283">
        <f>(1-Agridata[[#This Row],[Transport_Cost_NGN]]/(Agridata[[#This Row],[Input_Cost_NGN]]+Agridata[[#This Row],[Final_Profit_NGN]]))*100</f>
        <v>99.955356436907564</v>
      </c>
      <c r="Y1283" s="13">
        <f>Agridata[[#This Row],[Final_Profit_NGN]]*Agridata[[#This Row],[Storage_Loss_%]]</f>
        <v>278945278.37</v>
      </c>
      <c r="Z1283" s="13">
        <f>Agridata[[#This Row],[Final_Profit_NGN]] * (1-Agridata[[#This Row],[Storage_Loss_%]]/100)</f>
        <v>7515138.2163000004</v>
      </c>
      <c r="AA1283" s="13">
        <f>Agridata[[#This Row],[Final_Profit_NGN]]+Agridata[[#This Row],[Input_Cost_NGN]]</f>
        <v>10371036</v>
      </c>
    </row>
    <row r="1284" spans="1:27" x14ac:dyDescent="0.35">
      <c r="A1284" t="s">
        <v>877</v>
      </c>
      <c r="B1284" t="s">
        <v>1469</v>
      </c>
      <c r="C1284" t="s">
        <v>1498</v>
      </c>
      <c r="D1284">
        <v>2022</v>
      </c>
      <c r="E1284" t="s">
        <v>1501</v>
      </c>
      <c r="F1284" t="s">
        <v>1504</v>
      </c>
      <c r="G1284">
        <v>1.08</v>
      </c>
      <c r="H1284">
        <v>13015</v>
      </c>
      <c r="I1284">
        <v>9580</v>
      </c>
      <c r="J1284">
        <v>5.4</v>
      </c>
      <c r="K1284" t="s">
        <v>1513</v>
      </c>
      <c r="L1284">
        <v>0.56999999999999995</v>
      </c>
      <c r="M1284" t="s">
        <v>1517</v>
      </c>
      <c r="N1284" s="13">
        <v>200</v>
      </c>
      <c r="O1284">
        <v>5</v>
      </c>
      <c r="P1284" s="11">
        <f>Agridata[[#This Row],[Storage_Loss_%]]/100</f>
        <v>0.26390000000000002</v>
      </c>
      <c r="Q1284" s="7">
        <v>26.39</v>
      </c>
      <c r="R1284" s="13">
        <v>21364</v>
      </c>
      <c r="S1284">
        <v>204</v>
      </c>
      <c r="T1284" t="s">
        <v>1519</v>
      </c>
      <c r="U1284" t="s">
        <v>1523</v>
      </c>
      <c r="V1284" s="13">
        <v>1913213</v>
      </c>
      <c r="W1284" s="7">
        <f>(Agridata[[#This Row],[Profit_After_Storage_Loss]]/Agridata[[#This Row],[Total_Revenue]])*100</f>
        <v>72.797107031666357</v>
      </c>
      <c r="X1284">
        <f>(1-Agridata[[#This Row],[Transport_Cost_NGN]]/(Agridata[[#This Row],[Input_Cost_NGN]]+Agridata[[#This Row],[Final_Profit_NGN]]))*100</f>
        <v>99.9896618227137</v>
      </c>
      <c r="Y1284" s="13">
        <f>Agridata[[#This Row],[Final_Profit_NGN]]*Agridata[[#This Row],[Storage_Loss_%]]</f>
        <v>50489691.07</v>
      </c>
      <c r="Z1284" s="13">
        <f>Agridata[[#This Row],[Final_Profit_NGN]] * (1-Agridata[[#This Row],[Storage_Loss_%]]/100)</f>
        <v>1408316.0892999999</v>
      </c>
      <c r="AA1284" s="13">
        <f>Agridata[[#This Row],[Final_Profit_NGN]]+Agridata[[#This Row],[Input_Cost_NGN]]</f>
        <v>1934577</v>
      </c>
    </row>
    <row r="1285" spans="1:27" x14ac:dyDescent="0.35">
      <c r="A1285" t="s">
        <v>732</v>
      </c>
      <c r="B1285" t="s">
        <v>1470</v>
      </c>
      <c r="C1285" t="s">
        <v>1491</v>
      </c>
      <c r="D1285">
        <v>2021</v>
      </c>
      <c r="E1285" t="s">
        <v>1502</v>
      </c>
      <c r="F1285" t="s">
        <v>1506</v>
      </c>
      <c r="G1285">
        <v>0.51</v>
      </c>
      <c r="H1285">
        <v>786</v>
      </c>
      <c r="I1285">
        <v>646</v>
      </c>
      <c r="J1285">
        <v>14.6</v>
      </c>
      <c r="K1285" t="s">
        <v>1512</v>
      </c>
      <c r="L1285">
        <v>0.77</v>
      </c>
      <c r="M1285" t="s">
        <v>1516</v>
      </c>
      <c r="N1285" s="13">
        <v>4529</v>
      </c>
      <c r="O1285">
        <v>14</v>
      </c>
      <c r="P1285" s="11">
        <f>Agridata[[#This Row],[Storage_Loss_%]]/100</f>
        <v>0.17760000000000001</v>
      </c>
      <c r="Q1285" s="7">
        <v>17.760000000000002</v>
      </c>
      <c r="R1285" s="13">
        <v>7946</v>
      </c>
      <c r="S1285">
        <v>268</v>
      </c>
      <c r="T1285" t="s">
        <v>1520</v>
      </c>
      <c r="U1285" t="s">
        <v>1522</v>
      </c>
      <c r="V1285" s="13">
        <v>158922</v>
      </c>
      <c r="W1285" s="7">
        <f>(Agridata[[#This Row],[Profit_After_Storage_Loss]]/Agridata[[#This Row],[Total_Revenue]])*100</f>
        <v>78.323856461394641</v>
      </c>
      <c r="X1285">
        <f>(1-Agridata[[#This Row],[Transport_Cost_NGN]]/(Agridata[[#This Row],[Input_Cost_NGN]]+Agridata[[#This Row],[Final_Profit_NGN]]))*100</f>
        <v>97.285878658580444</v>
      </c>
      <c r="Y1285" s="13">
        <f>Agridata[[#This Row],[Final_Profit_NGN]]*Agridata[[#This Row],[Storage_Loss_%]]</f>
        <v>2822454.72</v>
      </c>
      <c r="Z1285" s="13">
        <f>Agridata[[#This Row],[Final_Profit_NGN]] * (1-Agridata[[#This Row],[Storage_Loss_%]]/100)</f>
        <v>130697.4528</v>
      </c>
      <c r="AA1285" s="13">
        <f>Agridata[[#This Row],[Final_Profit_NGN]]+Agridata[[#This Row],[Input_Cost_NGN]]</f>
        <v>166868</v>
      </c>
    </row>
    <row r="1286" spans="1:27" x14ac:dyDescent="0.35">
      <c r="A1286" t="s">
        <v>52</v>
      </c>
      <c r="B1286" t="s">
        <v>1469</v>
      </c>
      <c r="C1286" t="s">
        <v>1480</v>
      </c>
      <c r="D1286">
        <v>2022</v>
      </c>
      <c r="E1286" t="s">
        <v>1502</v>
      </c>
      <c r="F1286" t="s">
        <v>1508</v>
      </c>
      <c r="G1286">
        <v>0.8</v>
      </c>
      <c r="H1286">
        <v>1034</v>
      </c>
      <c r="I1286">
        <v>944</v>
      </c>
      <c r="J1286">
        <v>1.5</v>
      </c>
      <c r="K1286" t="s">
        <v>1513</v>
      </c>
      <c r="L1286">
        <v>0.44</v>
      </c>
      <c r="M1286" t="s">
        <v>1518</v>
      </c>
      <c r="N1286" s="13">
        <v>200</v>
      </c>
      <c r="O1286">
        <v>1</v>
      </c>
      <c r="P1286" s="11">
        <f>Agridata[[#This Row],[Storage_Loss_%]]/100</f>
        <v>8.6300000000000002E-2</v>
      </c>
      <c r="Q1286" s="7">
        <v>8.6300000000000008</v>
      </c>
      <c r="R1286" s="13">
        <v>8329</v>
      </c>
      <c r="S1286">
        <v>157</v>
      </c>
      <c r="T1286" t="s">
        <v>1520</v>
      </c>
      <c r="U1286" t="s">
        <v>1522</v>
      </c>
      <c r="V1286" s="13">
        <v>138197</v>
      </c>
      <c r="W1286" s="7">
        <f>(Agridata[[#This Row],[Profit_After_Storage_Loss]]/Agridata[[#This Row],[Total_Revenue]])*100</f>
        <v>86.176241008421712</v>
      </c>
      <c r="X1286">
        <f>(1-Agridata[[#This Row],[Transport_Cost_NGN]]/(Agridata[[#This Row],[Input_Cost_NGN]]+Agridata[[#This Row],[Final_Profit_NGN]]))*100</f>
        <v>99.863505452957156</v>
      </c>
      <c r="Y1286" s="13">
        <f>Agridata[[#This Row],[Final_Profit_NGN]]*Agridata[[#This Row],[Storage_Loss_%]]</f>
        <v>1192640.1100000001</v>
      </c>
      <c r="Z1286" s="13">
        <f>Agridata[[#This Row],[Final_Profit_NGN]] * (1-Agridata[[#This Row],[Storage_Loss_%]]/100)</f>
        <v>126270.5989</v>
      </c>
      <c r="AA1286" s="13">
        <f>Agridata[[#This Row],[Final_Profit_NGN]]+Agridata[[#This Row],[Input_Cost_NGN]]</f>
        <v>146526</v>
      </c>
    </row>
    <row r="1287" spans="1:27" x14ac:dyDescent="0.35">
      <c r="A1287" t="s">
        <v>352</v>
      </c>
      <c r="B1287" t="s">
        <v>1473</v>
      </c>
      <c r="C1287" t="s">
        <v>1484</v>
      </c>
      <c r="D1287">
        <v>2024</v>
      </c>
      <c r="E1287" t="s">
        <v>1502</v>
      </c>
      <c r="F1287" t="s">
        <v>1508</v>
      </c>
      <c r="G1287">
        <v>1.66</v>
      </c>
      <c r="H1287">
        <v>3426</v>
      </c>
      <c r="I1287">
        <v>2648</v>
      </c>
      <c r="J1287">
        <v>25.9</v>
      </c>
      <c r="K1287" t="s">
        <v>1514</v>
      </c>
      <c r="L1287">
        <v>2.2999999999999998</v>
      </c>
      <c r="M1287" t="s">
        <v>1518</v>
      </c>
      <c r="N1287" s="13">
        <v>3928</v>
      </c>
      <c r="O1287">
        <v>14</v>
      </c>
      <c r="P1287" s="11">
        <f>Agridata[[#This Row],[Storage_Loss_%]]/100</f>
        <v>0.2268</v>
      </c>
      <c r="Q1287" s="7">
        <v>22.68</v>
      </c>
      <c r="R1287" s="13">
        <v>19810</v>
      </c>
      <c r="S1287">
        <v>189</v>
      </c>
      <c r="T1287" t="s">
        <v>1520</v>
      </c>
      <c r="U1287" t="s">
        <v>1522</v>
      </c>
      <c r="V1287" s="13">
        <v>471730</v>
      </c>
      <c r="W1287" s="7">
        <f>(Agridata[[#This Row],[Profit_After_Storage_Loss]]/Agridata[[#This Row],[Total_Revenue]])*100</f>
        <v>74.203856451153513</v>
      </c>
      <c r="X1287">
        <f>(1-Agridata[[#This Row],[Transport_Cost_NGN]]/(Agridata[[#This Row],[Input_Cost_NGN]]+Agridata[[#This Row],[Final_Profit_NGN]]))*100</f>
        <v>99.20087887048868</v>
      </c>
      <c r="Y1287" s="13">
        <f>Agridata[[#This Row],[Final_Profit_NGN]]*Agridata[[#This Row],[Storage_Loss_%]]</f>
        <v>10698836.4</v>
      </c>
      <c r="Z1287" s="13">
        <f>Agridata[[#This Row],[Final_Profit_NGN]] * (1-Agridata[[#This Row],[Storage_Loss_%]]/100)</f>
        <v>364741.636</v>
      </c>
      <c r="AA1287" s="13">
        <f>Agridata[[#This Row],[Final_Profit_NGN]]+Agridata[[#This Row],[Input_Cost_NGN]]</f>
        <v>491540</v>
      </c>
    </row>
    <row r="1288" spans="1:27" x14ac:dyDescent="0.35">
      <c r="A1288" t="s">
        <v>882</v>
      </c>
      <c r="B1288" t="s">
        <v>1470</v>
      </c>
      <c r="C1288" t="s">
        <v>1476</v>
      </c>
      <c r="D1288">
        <v>2025</v>
      </c>
      <c r="E1288" t="s">
        <v>1501</v>
      </c>
      <c r="F1288" t="s">
        <v>1504</v>
      </c>
      <c r="G1288">
        <v>3.14</v>
      </c>
      <c r="H1288">
        <v>29469</v>
      </c>
      <c r="I1288">
        <v>21250</v>
      </c>
      <c r="J1288">
        <v>31.4</v>
      </c>
      <c r="K1288" t="s">
        <v>1512</v>
      </c>
      <c r="L1288">
        <v>0.9</v>
      </c>
      <c r="M1288" t="s">
        <v>1516</v>
      </c>
      <c r="N1288" s="13">
        <v>8071</v>
      </c>
      <c r="O1288">
        <v>7</v>
      </c>
      <c r="P1288" s="11">
        <f>Agridata[[#This Row],[Storage_Loss_%]]/100</f>
        <v>0.27889999999999998</v>
      </c>
      <c r="Q1288" s="7">
        <v>27.89</v>
      </c>
      <c r="R1288" s="13">
        <v>55425</v>
      </c>
      <c r="S1288">
        <v>343</v>
      </c>
      <c r="T1288" t="s">
        <v>1519</v>
      </c>
      <c r="U1288" t="s">
        <v>1523</v>
      </c>
      <c r="V1288" s="13">
        <v>7152367</v>
      </c>
      <c r="W1288" s="7">
        <f>(Agridata[[#This Row],[Profit_After_Storage_Loss]]/Agridata[[#This Row],[Total_Revenue]])*100</f>
        <v>71.555503317798298</v>
      </c>
      <c r="X1288">
        <f>(1-Agridata[[#This Row],[Transport_Cost_NGN]]/(Agridata[[#This Row],[Input_Cost_NGN]]+Agridata[[#This Row],[Final_Profit_NGN]]))*100</f>
        <v>99.888023960735822</v>
      </c>
      <c r="Y1288" s="13">
        <f>Agridata[[#This Row],[Final_Profit_NGN]]*Agridata[[#This Row],[Storage_Loss_%]]</f>
        <v>199479515.63</v>
      </c>
      <c r="Z1288" s="13">
        <f>Agridata[[#This Row],[Final_Profit_NGN]] * (1-Agridata[[#This Row],[Storage_Loss_%]]/100)</f>
        <v>5157571.8437000001</v>
      </c>
      <c r="AA1288" s="13">
        <f>Agridata[[#This Row],[Final_Profit_NGN]]+Agridata[[#This Row],[Input_Cost_NGN]]</f>
        <v>7207792</v>
      </c>
    </row>
    <row r="1289" spans="1:27" x14ac:dyDescent="0.35">
      <c r="A1289" t="s">
        <v>883</v>
      </c>
      <c r="B1289" t="s">
        <v>1473</v>
      </c>
      <c r="C1289" t="s">
        <v>1493</v>
      </c>
      <c r="D1289">
        <v>2021</v>
      </c>
      <c r="E1289" t="s">
        <v>1502</v>
      </c>
      <c r="F1289" t="s">
        <v>1503</v>
      </c>
      <c r="G1289">
        <v>1.22</v>
      </c>
      <c r="H1289">
        <v>8598</v>
      </c>
      <c r="I1289">
        <v>7460</v>
      </c>
      <c r="J1289">
        <v>7.3</v>
      </c>
      <c r="K1289" t="s">
        <v>1511</v>
      </c>
      <c r="L1289">
        <v>1.08</v>
      </c>
      <c r="M1289" t="s">
        <v>1517</v>
      </c>
      <c r="N1289" s="13">
        <v>1097</v>
      </c>
      <c r="O1289">
        <v>3</v>
      </c>
      <c r="P1289" s="11">
        <f>Agridata[[#This Row],[Storage_Loss_%]]/100</f>
        <v>0.1323</v>
      </c>
      <c r="Q1289" s="7">
        <v>13.23</v>
      </c>
      <c r="R1289" s="13">
        <v>16492</v>
      </c>
      <c r="S1289">
        <v>248</v>
      </c>
      <c r="T1289" t="s">
        <v>1520</v>
      </c>
      <c r="U1289" t="s">
        <v>1522</v>
      </c>
      <c r="V1289" s="13">
        <v>1813991</v>
      </c>
      <c r="W1289" s="7">
        <f>(Agridata[[#This Row],[Profit_After_Storage_Loss]]/Agridata[[#This Row],[Total_Revenue]])*100</f>
        <v>85.988233198560167</v>
      </c>
      <c r="X1289">
        <f>(1-Agridata[[#This Row],[Transport_Cost_NGN]]/(Agridata[[#This Row],[Input_Cost_NGN]]+Agridata[[#This Row],[Final_Profit_NGN]]))*100</f>
        <v>99.940070462276893</v>
      </c>
      <c r="Y1289" s="13">
        <f>Agridata[[#This Row],[Final_Profit_NGN]]*Agridata[[#This Row],[Storage_Loss_%]]</f>
        <v>23999100.93</v>
      </c>
      <c r="Z1289" s="13">
        <f>Agridata[[#This Row],[Final_Profit_NGN]] * (1-Agridata[[#This Row],[Storage_Loss_%]]/100)</f>
        <v>1573999.9907</v>
      </c>
      <c r="AA1289" s="13">
        <f>Agridata[[#This Row],[Final_Profit_NGN]]+Agridata[[#This Row],[Input_Cost_NGN]]</f>
        <v>1830483</v>
      </c>
    </row>
    <row r="1290" spans="1:27" x14ac:dyDescent="0.35">
      <c r="A1290" t="s">
        <v>884</v>
      </c>
      <c r="B1290" t="s">
        <v>1469</v>
      </c>
      <c r="C1290" t="s">
        <v>1481</v>
      </c>
      <c r="D1290">
        <v>2021</v>
      </c>
      <c r="E1290" t="s">
        <v>1502</v>
      </c>
      <c r="F1290" t="s">
        <v>1506</v>
      </c>
      <c r="G1290">
        <v>1.29</v>
      </c>
      <c r="H1290">
        <v>1920</v>
      </c>
      <c r="I1290">
        <v>1682</v>
      </c>
      <c r="J1290">
        <v>2.4</v>
      </c>
      <c r="K1290" t="s">
        <v>1513</v>
      </c>
      <c r="L1290">
        <v>0.82</v>
      </c>
      <c r="M1290" t="s">
        <v>1518</v>
      </c>
      <c r="N1290" s="13">
        <v>200</v>
      </c>
      <c r="O1290">
        <v>7</v>
      </c>
      <c r="P1290" s="11">
        <f>Agridata[[#This Row],[Storage_Loss_%]]/100</f>
        <v>0.12380000000000001</v>
      </c>
      <c r="Q1290" s="7">
        <v>12.38</v>
      </c>
      <c r="R1290" s="13">
        <v>39227</v>
      </c>
      <c r="S1290">
        <v>236</v>
      </c>
      <c r="T1290" t="s">
        <v>1520</v>
      </c>
      <c r="U1290" t="s">
        <v>1522</v>
      </c>
      <c r="V1290" s="13">
        <v>353556</v>
      </c>
      <c r="W1290" s="7">
        <f>(Agridata[[#This Row],[Profit_After_Storage_Loss]]/Agridata[[#This Row],[Total_Revenue]])*100</f>
        <v>78.869443738654681</v>
      </c>
      <c r="X1290">
        <f>(1-Agridata[[#This Row],[Transport_Cost_NGN]]/(Agridata[[#This Row],[Input_Cost_NGN]]+Agridata[[#This Row],[Final_Profit_NGN]]))*100</f>
        <v>99.949081299343405</v>
      </c>
      <c r="Y1290" s="13">
        <f>Agridata[[#This Row],[Final_Profit_NGN]]*Agridata[[#This Row],[Storage_Loss_%]]</f>
        <v>4377023.28</v>
      </c>
      <c r="Z1290" s="13">
        <f>Agridata[[#This Row],[Final_Profit_NGN]] * (1-Agridata[[#This Row],[Storage_Loss_%]]/100)</f>
        <v>309785.7672</v>
      </c>
      <c r="AA1290" s="13">
        <f>Agridata[[#This Row],[Final_Profit_NGN]]+Agridata[[#This Row],[Input_Cost_NGN]]</f>
        <v>392783</v>
      </c>
    </row>
    <row r="1291" spans="1:27" x14ac:dyDescent="0.35">
      <c r="A1291" t="s">
        <v>421</v>
      </c>
      <c r="B1291" t="s">
        <v>1469</v>
      </c>
      <c r="C1291" t="s">
        <v>1498</v>
      </c>
      <c r="D1291">
        <v>2021</v>
      </c>
      <c r="E1291" t="s">
        <v>1501</v>
      </c>
      <c r="F1291" t="s">
        <v>1505</v>
      </c>
      <c r="G1291">
        <v>6.84</v>
      </c>
      <c r="H1291">
        <v>70231</v>
      </c>
      <c r="I1291">
        <v>54688</v>
      </c>
      <c r="J1291">
        <v>4.7</v>
      </c>
      <c r="K1291" t="s">
        <v>1511</v>
      </c>
      <c r="L1291">
        <v>0.69</v>
      </c>
      <c r="M1291" t="s">
        <v>1518</v>
      </c>
      <c r="N1291" s="13">
        <v>644</v>
      </c>
      <c r="O1291">
        <v>14</v>
      </c>
      <c r="P1291" s="11">
        <f>Agridata[[#This Row],[Storage_Loss_%]]/100</f>
        <v>0.2213</v>
      </c>
      <c r="Q1291" s="7">
        <v>22.13</v>
      </c>
      <c r="R1291" s="13">
        <v>55463</v>
      </c>
      <c r="S1291">
        <v>71</v>
      </c>
      <c r="T1291" t="s">
        <v>1520</v>
      </c>
      <c r="U1291" t="s">
        <v>1523</v>
      </c>
      <c r="V1291" s="13">
        <v>3787913</v>
      </c>
      <c r="W1291" s="7">
        <f>(Agridata[[#This Row],[Profit_After_Storage_Loss]]/Agridata[[#This Row],[Total_Revenue]])*100</f>
        <v>76.74627340910699</v>
      </c>
      <c r="X1291">
        <f>(1-Agridata[[#This Row],[Transport_Cost_NGN]]/(Agridata[[#This Row],[Input_Cost_NGN]]+Agridata[[#This Row],[Final_Profit_NGN]]))*100</f>
        <v>99.983243898072942</v>
      </c>
      <c r="Y1291" s="13">
        <f>Agridata[[#This Row],[Final_Profit_NGN]]*Agridata[[#This Row],[Storage_Loss_%]]</f>
        <v>83826514.689999998</v>
      </c>
      <c r="Z1291" s="13">
        <f>Agridata[[#This Row],[Final_Profit_NGN]] * (1-Agridata[[#This Row],[Storage_Loss_%]]/100)</f>
        <v>2949647.8530999999</v>
      </c>
      <c r="AA1291" s="13">
        <f>Agridata[[#This Row],[Final_Profit_NGN]]+Agridata[[#This Row],[Input_Cost_NGN]]</f>
        <v>3843376</v>
      </c>
    </row>
    <row r="1292" spans="1:27" x14ac:dyDescent="0.35">
      <c r="A1292" t="s">
        <v>885</v>
      </c>
      <c r="B1292" t="s">
        <v>1471</v>
      </c>
      <c r="C1292" t="s">
        <v>1483</v>
      </c>
      <c r="D1292">
        <v>2022</v>
      </c>
      <c r="E1292" t="s">
        <v>1502</v>
      </c>
      <c r="F1292" t="s">
        <v>1507</v>
      </c>
      <c r="G1292">
        <v>0.56000000000000005</v>
      </c>
      <c r="H1292">
        <v>1420</v>
      </c>
      <c r="I1292">
        <v>1305</v>
      </c>
      <c r="J1292">
        <v>13.8</v>
      </c>
      <c r="K1292" t="s">
        <v>1513</v>
      </c>
      <c r="L1292">
        <v>1.79</v>
      </c>
      <c r="M1292" t="s">
        <v>1518</v>
      </c>
      <c r="N1292" s="13">
        <v>409</v>
      </c>
      <c r="O1292">
        <v>1</v>
      </c>
      <c r="P1292" s="11">
        <f>Agridata[[#This Row],[Storage_Loss_%]]/100</f>
        <v>8.0500000000000002E-2</v>
      </c>
      <c r="Q1292" s="7">
        <v>8.0500000000000007</v>
      </c>
      <c r="R1292" s="13">
        <v>6151</v>
      </c>
      <c r="S1292">
        <v>180</v>
      </c>
      <c r="T1292" t="s">
        <v>1520</v>
      </c>
      <c r="U1292" t="s">
        <v>1522</v>
      </c>
      <c r="V1292" s="13">
        <v>225991</v>
      </c>
      <c r="W1292" s="7">
        <f>(Agridata[[#This Row],[Profit_After_Storage_Loss]]/Agridata[[#This Row],[Total_Revenue]])*100</f>
        <v>89.513627219546649</v>
      </c>
      <c r="X1292">
        <f>(1-Agridata[[#This Row],[Transport_Cost_NGN]]/(Agridata[[#This Row],[Input_Cost_NGN]]+Agridata[[#This Row],[Final_Profit_NGN]]))*100</f>
        <v>99.823814734085175</v>
      </c>
      <c r="Y1292" s="13">
        <f>Agridata[[#This Row],[Final_Profit_NGN]]*Agridata[[#This Row],[Storage_Loss_%]]</f>
        <v>1819227.55</v>
      </c>
      <c r="Z1292" s="13">
        <f>Agridata[[#This Row],[Final_Profit_NGN]] * (1-Agridata[[#This Row],[Storage_Loss_%]]/100)</f>
        <v>207798.72449999998</v>
      </c>
      <c r="AA1292" s="13">
        <f>Agridata[[#This Row],[Final_Profit_NGN]]+Agridata[[#This Row],[Input_Cost_NGN]]</f>
        <v>232142</v>
      </c>
    </row>
    <row r="1293" spans="1:27" x14ac:dyDescent="0.35">
      <c r="A1293" t="s">
        <v>71</v>
      </c>
      <c r="B1293" t="s">
        <v>1469</v>
      </c>
      <c r="C1293" t="s">
        <v>1484</v>
      </c>
      <c r="D1293">
        <v>2025</v>
      </c>
      <c r="E1293" t="s">
        <v>1501</v>
      </c>
      <c r="F1293" t="s">
        <v>1504</v>
      </c>
      <c r="G1293">
        <v>1.64</v>
      </c>
      <c r="H1293">
        <v>16233</v>
      </c>
      <c r="I1293">
        <v>13242</v>
      </c>
      <c r="J1293">
        <v>29.8</v>
      </c>
      <c r="K1293" t="s">
        <v>1512</v>
      </c>
      <c r="L1293">
        <v>1.02</v>
      </c>
      <c r="M1293" t="s">
        <v>1518</v>
      </c>
      <c r="N1293" s="13">
        <v>5633</v>
      </c>
      <c r="O1293">
        <v>4</v>
      </c>
      <c r="P1293" s="11">
        <f>Agridata[[#This Row],[Storage_Loss_%]]/100</f>
        <v>0.18420000000000003</v>
      </c>
      <c r="Q1293" s="7">
        <v>18.420000000000002</v>
      </c>
      <c r="R1293" s="13">
        <v>29820</v>
      </c>
      <c r="S1293">
        <v>286</v>
      </c>
      <c r="T1293" t="s">
        <v>1520</v>
      </c>
      <c r="U1293" t="s">
        <v>1523</v>
      </c>
      <c r="V1293" s="13">
        <v>3713887</v>
      </c>
      <c r="W1293" s="7">
        <f>(Agridata[[#This Row],[Profit_After_Storage_Loss]]/Agridata[[#This Row],[Total_Revenue]])*100</f>
        <v>80.930185364399506</v>
      </c>
      <c r="X1293">
        <f>(1-Agridata[[#This Row],[Transport_Cost_NGN]]/(Agridata[[#This Row],[Input_Cost_NGN]]+Agridata[[#This Row],[Final_Profit_NGN]]))*100</f>
        <v>99.849534164933317</v>
      </c>
      <c r="Y1293" s="13">
        <f>Agridata[[#This Row],[Final_Profit_NGN]]*Agridata[[#This Row],[Storage_Loss_%]]</f>
        <v>68409798.540000007</v>
      </c>
      <c r="Z1293" s="13">
        <f>Agridata[[#This Row],[Final_Profit_NGN]] * (1-Agridata[[#This Row],[Storage_Loss_%]]/100)</f>
        <v>3029789.0145999999</v>
      </c>
      <c r="AA1293" s="13">
        <f>Agridata[[#This Row],[Final_Profit_NGN]]+Agridata[[#This Row],[Input_Cost_NGN]]</f>
        <v>3743707</v>
      </c>
    </row>
    <row r="1294" spans="1:27" x14ac:dyDescent="0.35">
      <c r="A1294" t="s">
        <v>886</v>
      </c>
      <c r="B1294" t="s">
        <v>1473</v>
      </c>
      <c r="C1294" t="s">
        <v>1484</v>
      </c>
      <c r="D1294">
        <v>2024</v>
      </c>
      <c r="E1294" t="s">
        <v>1501</v>
      </c>
      <c r="F1294" t="s">
        <v>1510</v>
      </c>
      <c r="G1294">
        <v>3.72</v>
      </c>
      <c r="H1294">
        <v>105208</v>
      </c>
      <c r="I1294">
        <v>69342</v>
      </c>
      <c r="J1294">
        <v>20.9</v>
      </c>
      <c r="K1294" t="s">
        <v>1515</v>
      </c>
      <c r="L1294">
        <v>0.6</v>
      </c>
      <c r="M1294" t="s">
        <v>1516</v>
      </c>
      <c r="N1294" s="13">
        <v>4033</v>
      </c>
      <c r="O1294">
        <v>4</v>
      </c>
      <c r="P1294" s="11">
        <f>Agridata[[#This Row],[Storage_Loss_%]]/100</f>
        <v>0.34090000000000004</v>
      </c>
      <c r="Q1294" s="7">
        <v>34.090000000000003</v>
      </c>
      <c r="R1294" s="13">
        <v>131821</v>
      </c>
      <c r="S1294">
        <v>395</v>
      </c>
      <c r="T1294" t="s">
        <v>1519</v>
      </c>
      <c r="U1294" t="s">
        <v>1522</v>
      </c>
      <c r="V1294" s="13">
        <v>26980336</v>
      </c>
      <c r="W1294" s="7">
        <f>(Agridata[[#This Row],[Profit_After_Storage_Loss]]/Agridata[[#This Row],[Total_Revenue]])*100</f>
        <v>65.589541465107331</v>
      </c>
      <c r="X1294">
        <f>(1-Agridata[[#This Row],[Transport_Cost_NGN]]/(Agridata[[#This Row],[Input_Cost_NGN]]+Agridata[[#This Row],[Final_Profit_NGN]]))*100</f>
        <v>99.985124754183147</v>
      </c>
      <c r="Y1294" s="13">
        <f>Agridata[[#This Row],[Final_Profit_NGN]]*Agridata[[#This Row],[Storage_Loss_%]]</f>
        <v>919759654.24000013</v>
      </c>
      <c r="Z1294" s="13">
        <f>Agridata[[#This Row],[Final_Profit_NGN]] * (1-Agridata[[#This Row],[Storage_Loss_%]]/100)</f>
        <v>17782739.457600001</v>
      </c>
      <c r="AA1294" s="13">
        <f>Agridata[[#This Row],[Final_Profit_NGN]]+Agridata[[#This Row],[Input_Cost_NGN]]</f>
        <v>27112157</v>
      </c>
    </row>
    <row r="1295" spans="1:27" x14ac:dyDescent="0.35">
      <c r="A1295" t="s">
        <v>627</v>
      </c>
      <c r="B1295" t="s">
        <v>1472</v>
      </c>
      <c r="C1295" t="s">
        <v>1479</v>
      </c>
      <c r="D1295">
        <v>2022</v>
      </c>
      <c r="E1295" t="s">
        <v>1502</v>
      </c>
      <c r="F1295" t="s">
        <v>1509</v>
      </c>
      <c r="G1295">
        <v>1.54</v>
      </c>
      <c r="H1295">
        <v>21080</v>
      </c>
      <c r="I1295">
        <v>18135</v>
      </c>
      <c r="J1295">
        <v>10.199999999999999</v>
      </c>
      <c r="K1295" t="s">
        <v>1511</v>
      </c>
      <c r="L1295">
        <v>1.52</v>
      </c>
      <c r="M1295" t="s">
        <v>1516</v>
      </c>
      <c r="N1295" s="13">
        <v>1736</v>
      </c>
      <c r="O1295">
        <v>1</v>
      </c>
      <c r="P1295" s="11">
        <f>Agridata[[#This Row],[Storage_Loss_%]]/100</f>
        <v>0.13970000000000002</v>
      </c>
      <c r="Q1295" s="7">
        <v>13.97</v>
      </c>
      <c r="R1295" s="13">
        <v>49783</v>
      </c>
      <c r="S1295">
        <v>290</v>
      </c>
      <c r="T1295" t="s">
        <v>1519</v>
      </c>
      <c r="U1295" t="s">
        <v>1523</v>
      </c>
      <c r="V1295" s="13">
        <v>5155040</v>
      </c>
      <c r="W1295" s="7">
        <f>(Agridata[[#This Row],[Profit_After_Storage_Loss]]/Agridata[[#This Row],[Total_Revenue]])*100</f>
        <v>85.207141760632382</v>
      </c>
      <c r="X1295">
        <f>(1-Agridata[[#This Row],[Transport_Cost_NGN]]/(Agridata[[#This Row],[Input_Cost_NGN]]+Agridata[[#This Row],[Final_Profit_NGN]]))*100</f>
        <v>99.966646320153444</v>
      </c>
      <c r="Y1295" s="13">
        <f>Agridata[[#This Row],[Final_Profit_NGN]]*Agridata[[#This Row],[Storage_Loss_%]]</f>
        <v>72015908.799999997</v>
      </c>
      <c r="Z1295" s="13">
        <f>Agridata[[#This Row],[Final_Profit_NGN]] * (1-Agridata[[#This Row],[Storage_Loss_%]]/100)</f>
        <v>4434880.9119999995</v>
      </c>
      <c r="AA1295" s="13">
        <f>Agridata[[#This Row],[Final_Profit_NGN]]+Agridata[[#This Row],[Input_Cost_NGN]]</f>
        <v>5204823</v>
      </c>
    </row>
    <row r="1296" spans="1:27" x14ac:dyDescent="0.35">
      <c r="A1296" t="s">
        <v>518</v>
      </c>
      <c r="B1296" t="s">
        <v>1472</v>
      </c>
      <c r="C1296" t="s">
        <v>1479</v>
      </c>
      <c r="D1296">
        <v>2023</v>
      </c>
      <c r="E1296" t="s">
        <v>1501</v>
      </c>
      <c r="F1296" t="s">
        <v>1510</v>
      </c>
      <c r="G1296">
        <v>6.75</v>
      </c>
      <c r="H1296">
        <v>171769</v>
      </c>
      <c r="I1296">
        <v>114054</v>
      </c>
      <c r="J1296">
        <v>141.69999999999999</v>
      </c>
      <c r="K1296" t="s">
        <v>1514</v>
      </c>
      <c r="L1296">
        <v>5.98</v>
      </c>
      <c r="M1296" t="s">
        <v>1518</v>
      </c>
      <c r="N1296" s="13">
        <v>23007</v>
      </c>
      <c r="O1296">
        <v>7</v>
      </c>
      <c r="P1296" s="11">
        <f>Agridata[[#This Row],[Storage_Loss_%]]/100</f>
        <v>0.33600000000000002</v>
      </c>
      <c r="Q1296" s="7">
        <v>33.6</v>
      </c>
      <c r="R1296" s="13">
        <v>220721</v>
      </c>
      <c r="S1296">
        <v>371</v>
      </c>
      <c r="T1296" t="s">
        <v>1520</v>
      </c>
      <c r="U1296" t="s">
        <v>1522</v>
      </c>
      <c r="V1296" s="13">
        <v>41647166</v>
      </c>
      <c r="W1296" s="7">
        <f>(Agridata[[#This Row],[Profit_After_Storage_Loss]]/Agridata[[#This Row],[Total_Revenue]])*100</f>
        <v>66.0499495090354</v>
      </c>
      <c r="X1296">
        <f>(1-Agridata[[#This Row],[Transport_Cost_NGN]]/(Agridata[[#This Row],[Input_Cost_NGN]]+Agridata[[#This Row],[Final_Profit_NGN]]))*100</f>
        <v>99.945048576251295</v>
      </c>
      <c r="Y1296" s="13">
        <f>Agridata[[#This Row],[Final_Profit_NGN]]*Agridata[[#This Row],[Storage_Loss_%]]</f>
        <v>1399344777.6000001</v>
      </c>
      <c r="Z1296" s="13">
        <f>Agridata[[#This Row],[Final_Profit_NGN]] * (1-Agridata[[#This Row],[Storage_Loss_%]]/100)</f>
        <v>27653718.223999996</v>
      </c>
      <c r="AA1296" s="13">
        <f>Agridata[[#This Row],[Final_Profit_NGN]]+Agridata[[#This Row],[Input_Cost_NGN]]</f>
        <v>41867887</v>
      </c>
    </row>
    <row r="1297" spans="1:27" x14ac:dyDescent="0.35">
      <c r="A1297" t="s">
        <v>887</v>
      </c>
      <c r="B1297" t="s">
        <v>1470</v>
      </c>
      <c r="C1297" t="s">
        <v>1476</v>
      </c>
      <c r="D1297">
        <v>2023</v>
      </c>
      <c r="E1297" t="s">
        <v>1501</v>
      </c>
      <c r="F1297" t="s">
        <v>1506</v>
      </c>
      <c r="G1297">
        <v>4.8099999999999996</v>
      </c>
      <c r="H1297">
        <v>10296</v>
      </c>
      <c r="I1297">
        <v>9382</v>
      </c>
      <c r="J1297">
        <v>39.6</v>
      </c>
      <c r="K1297" t="s">
        <v>1512</v>
      </c>
      <c r="L1297">
        <v>1.97</v>
      </c>
      <c r="M1297" t="s">
        <v>1516</v>
      </c>
      <c r="N1297" s="13">
        <v>9207</v>
      </c>
      <c r="O1297">
        <v>7</v>
      </c>
      <c r="P1297" s="11">
        <f>Agridata[[#This Row],[Storage_Loss_%]]/100</f>
        <v>8.8699999999999987E-2</v>
      </c>
      <c r="Q1297" s="7">
        <v>8.8699999999999992</v>
      </c>
      <c r="R1297" s="13">
        <v>148148</v>
      </c>
      <c r="S1297">
        <v>334</v>
      </c>
      <c r="T1297" t="s">
        <v>1520</v>
      </c>
      <c r="U1297" t="s">
        <v>1523</v>
      </c>
      <c r="V1297" s="13">
        <v>2944898</v>
      </c>
      <c r="W1297" s="7">
        <f>(Agridata[[#This Row],[Profit_After_Storage_Loss]]/Agridata[[#This Row],[Total_Revenue]])*100</f>
        <v>86.765135319681633</v>
      </c>
      <c r="X1297">
        <f>(1-Agridata[[#This Row],[Transport_Cost_NGN]]/(Agridata[[#This Row],[Input_Cost_NGN]]+Agridata[[#This Row],[Final_Profit_NGN]]))*100</f>
        <v>99.70233226405297</v>
      </c>
      <c r="Y1297" s="13">
        <f>Agridata[[#This Row],[Final_Profit_NGN]]*Agridata[[#This Row],[Storage_Loss_%]]</f>
        <v>26121245.259999998</v>
      </c>
      <c r="Z1297" s="13">
        <f>Agridata[[#This Row],[Final_Profit_NGN]] * (1-Agridata[[#This Row],[Storage_Loss_%]]/100)</f>
        <v>2683685.5474</v>
      </c>
      <c r="AA1297" s="13">
        <f>Agridata[[#This Row],[Final_Profit_NGN]]+Agridata[[#This Row],[Input_Cost_NGN]]</f>
        <v>3093046</v>
      </c>
    </row>
    <row r="1298" spans="1:27" x14ac:dyDescent="0.35">
      <c r="A1298" t="s">
        <v>282</v>
      </c>
      <c r="B1298" t="s">
        <v>1473</v>
      </c>
      <c r="C1298" t="s">
        <v>1497</v>
      </c>
      <c r="D1298">
        <v>2021</v>
      </c>
      <c r="E1298" t="s">
        <v>1502</v>
      </c>
      <c r="F1298" t="s">
        <v>1507</v>
      </c>
      <c r="G1298">
        <v>5.73</v>
      </c>
      <c r="H1298">
        <v>9602</v>
      </c>
      <c r="I1298">
        <v>7485</v>
      </c>
      <c r="J1298">
        <v>3.4</v>
      </c>
      <c r="K1298" t="s">
        <v>1513</v>
      </c>
      <c r="L1298">
        <v>1.37</v>
      </c>
      <c r="M1298" t="s">
        <v>1518</v>
      </c>
      <c r="N1298" s="13">
        <v>200</v>
      </c>
      <c r="O1298">
        <v>14</v>
      </c>
      <c r="P1298" s="11">
        <f>Agridata[[#This Row],[Storage_Loss_%]]/100</f>
        <v>0.22039999999999998</v>
      </c>
      <c r="Q1298" s="7">
        <v>22.04</v>
      </c>
      <c r="R1298" s="13">
        <v>74406</v>
      </c>
      <c r="S1298">
        <v>245</v>
      </c>
      <c r="T1298" t="s">
        <v>1520</v>
      </c>
      <c r="U1298" t="s">
        <v>1523</v>
      </c>
      <c r="V1298" s="13">
        <v>1740881</v>
      </c>
      <c r="W1298" s="7">
        <f>(Agridata[[#This Row],[Profit_After_Storage_Loss]]/Agridata[[#This Row],[Total_Revenue]])*100</f>
        <v>74.764531867412714</v>
      </c>
      <c r="X1298">
        <f>(1-Agridata[[#This Row],[Transport_Cost_NGN]]/(Agridata[[#This Row],[Input_Cost_NGN]]+Agridata[[#This Row],[Final_Profit_NGN]]))*100</f>
        <v>99.988982458421177</v>
      </c>
      <c r="Y1298" s="13">
        <f>Agridata[[#This Row],[Final_Profit_NGN]]*Agridata[[#This Row],[Storage_Loss_%]]</f>
        <v>38369017.240000002</v>
      </c>
      <c r="Z1298" s="13">
        <f>Agridata[[#This Row],[Final_Profit_NGN]] * (1-Agridata[[#This Row],[Storage_Loss_%]]/100)</f>
        <v>1357190.8276000002</v>
      </c>
      <c r="AA1298" s="13">
        <f>Agridata[[#This Row],[Final_Profit_NGN]]+Agridata[[#This Row],[Input_Cost_NGN]]</f>
        <v>1815287</v>
      </c>
    </row>
    <row r="1299" spans="1:27" x14ac:dyDescent="0.35">
      <c r="A1299" t="s">
        <v>175</v>
      </c>
      <c r="B1299" t="s">
        <v>1472</v>
      </c>
      <c r="C1299" t="s">
        <v>1487</v>
      </c>
      <c r="D1299">
        <v>2025</v>
      </c>
      <c r="E1299" t="s">
        <v>1501</v>
      </c>
      <c r="F1299" t="s">
        <v>1507</v>
      </c>
      <c r="G1299">
        <v>1.83</v>
      </c>
      <c r="H1299">
        <v>3098</v>
      </c>
      <c r="I1299">
        <v>2786</v>
      </c>
      <c r="J1299">
        <v>57</v>
      </c>
      <c r="K1299" t="s">
        <v>1511</v>
      </c>
      <c r="L1299">
        <v>1.83</v>
      </c>
      <c r="M1299" t="s">
        <v>1516</v>
      </c>
      <c r="N1299" s="13">
        <v>7694</v>
      </c>
      <c r="O1299">
        <v>3</v>
      </c>
      <c r="P1299" s="11">
        <f>Agridata[[#This Row],[Storage_Loss_%]]/100</f>
        <v>0.10060000000000001</v>
      </c>
      <c r="Q1299" s="7">
        <v>10.06</v>
      </c>
      <c r="R1299" s="13">
        <v>40391</v>
      </c>
      <c r="S1299">
        <v>269</v>
      </c>
      <c r="T1299" t="s">
        <v>1520</v>
      </c>
      <c r="U1299" t="s">
        <v>1522</v>
      </c>
      <c r="V1299" s="13">
        <v>693855</v>
      </c>
      <c r="W1299" s="7">
        <f>(Agridata[[#This Row],[Profit_After_Storage_Loss]]/Agridata[[#This Row],[Total_Revenue]])*100</f>
        <v>84.992384977241969</v>
      </c>
      <c r="X1299">
        <f>(1-Agridata[[#This Row],[Transport_Cost_NGN]]/(Agridata[[#This Row],[Input_Cost_NGN]]+Agridata[[#This Row],[Final_Profit_NGN]]))*100</f>
        <v>98.952122313230177</v>
      </c>
      <c r="Y1299" s="13">
        <f>Agridata[[#This Row],[Final_Profit_NGN]]*Agridata[[#This Row],[Storage_Loss_%]]</f>
        <v>6980181.3000000007</v>
      </c>
      <c r="Z1299" s="13">
        <f>Agridata[[#This Row],[Final_Profit_NGN]] * (1-Agridata[[#This Row],[Storage_Loss_%]]/100)</f>
        <v>624053.18700000003</v>
      </c>
      <c r="AA1299" s="13">
        <f>Agridata[[#This Row],[Final_Profit_NGN]]+Agridata[[#This Row],[Input_Cost_NGN]]</f>
        <v>734246</v>
      </c>
    </row>
    <row r="1300" spans="1:27" x14ac:dyDescent="0.35">
      <c r="A1300" t="s">
        <v>89</v>
      </c>
      <c r="B1300" t="s">
        <v>1472</v>
      </c>
      <c r="C1300" t="s">
        <v>1478</v>
      </c>
      <c r="D1300">
        <v>2023</v>
      </c>
      <c r="E1300" t="s">
        <v>1501</v>
      </c>
      <c r="F1300" t="s">
        <v>1508</v>
      </c>
      <c r="G1300">
        <v>2.66</v>
      </c>
      <c r="H1300">
        <v>5588</v>
      </c>
      <c r="I1300">
        <v>2235</v>
      </c>
      <c r="J1300">
        <v>18</v>
      </c>
      <c r="K1300" t="s">
        <v>1512</v>
      </c>
      <c r="L1300">
        <v>1.1499999999999999</v>
      </c>
      <c r="M1300" t="s">
        <v>1518</v>
      </c>
      <c r="N1300" s="13">
        <v>4213</v>
      </c>
      <c r="O1300">
        <v>60</v>
      </c>
      <c r="P1300" s="11">
        <f>Agridata[[#This Row],[Storage_Loss_%]]/100</f>
        <v>0.6</v>
      </c>
      <c r="Q1300" s="7">
        <v>60</v>
      </c>
      <c r="R1300" s="13">
        <v>30564</v>
      </c>
      <c r="S1300">
        <v>259</v>
      </c>
      <c r="T1300" t="s">
        <v>1521</v>
      </c>
      <c r="U1300" t="s">
        <v>1523</v>
      </c>
      <c r="V1300" s="13">
        <v>538300</v>
      </c>
      <c r="W1300" s="7">
        <f>(Agridata[[#This Row],[Profit_After_Storage_Loss]]/Agridata[[#This Row],[Total_Revenue]])*100</f>
        <v>37.850874725769252</v>
      </c>
      <c r="X1300">
        <f>(1-Agridata[[#This Row],[Transport_Cost_NGN]]/(Agridata[[#This Row],[Input_Cost_NGN]]+Agridata[[#This Row],[Final_Profit_NGN]]))*100</f>
        <v>99.259401192552176</v>
      </c>
      <c r="Y1300" s="13">
        <f>Agridata[[#This Row],[Final_Profit_NGN]]*Agridata[[#This Row],[Storage_Loss_%]]</f>
        <v>32298000</v>
      </c>
      <c r="Z1300" s="13">
        <f>Agridata[[#This Row],[Final_Profit_NGN]] * (1-Agridata[[#This Row],[Storage_Loss_%]]/100)</f>
        <v>215320</v>
      </c>
      <c r="AA1300" s="13">
        <f>Agridata[[#This Row],[Final_Profit_NGN]]+Agridata[[#This Row],[Input_Cost_NGN]]</f>
        <v>568864</v>
      </c>
    </row>
    <row r="1301" spans="1:27" x14ac:dyDescent="0.35">
      <c r="A1301" t="s">
        <v>207</v>
      </c>
      <c r="B1301" t="s">
        <v>1471</v>
      </c>
      <c r="C1301" t="s">
        <v>1492</v>
      </c>
      <c r="D1301">
        <v>2022</v>
      </c>
      <c r="E1301" t="s">
        <v>1501</v>
      </c>
      <c r="F1301" t="s">
        <v>1509</v>
      </c>
      <c r="G1301">
        <v>1.35</v>
      </c>
      <c r="H1301">
        <v>15978</v>
      </c>
      <c r="I1301">
        <v>12996</v>
      </c>
      <c r="J1301">
        <v>14.3</v>
      </c>
      <c r="K1301" t="s">
        <v>1512</v>
      </c>
      <c r="L1301">
        <v>0.65</v>
      </c>
      <c r="M1301" t="s">
        <v>1518</v>
      </c>
      <c r="N1301" s="13">
        <v>3240</v>
      </c>
      <c r="O1301">
        <v>3</v>
      </c>
      <c r="P1301" s="11">
        <f>Agridata[[#This Row],[Storage_Loss_%]]/100</f>
        <v>0.18659999999999999</v>
      </c>
      <c r="Q1301" s="7">
        <v>18.66</v>
      </c>
      <c r="R1301" s="13">
        <v>41854</v>
      </c>
      <c r="S1301">
        <v>295</v>
      </c>
      <c r="T1301" t="s">
        <v>1520</v>
      </c>
      <c r="U1301" t="s">
        <v>1522</v>
      </c>
      <c r="V1301" s="13">
        <v>3750388</v>
      </c>
      <c r="W1301" s="7">
        <f>(Agridata[[#This Row],[Profit_After_Storage_Loss]]/Agridata[[#This Row],[Total_Revenue]])*100</f>
        <v>80.442271331840104</v>
      </c>
      <c r="X1301">
        <f>(1-Agridata[[#This Row],[Transport_Cost_NGN]]/(Agridata[[#This Row],[Input_Cost_NGN]]+Agridata[[#This Row],[Final_Profit_NGN]]))*100</f>
        <v>99.914562414529456</v>
      </c>
      <c r="Y1301" s="13">
        <f>Agridata[[#This Row],[Final_Profit_NGN]]*Agridata[[#This Row],[Storage_Loss_%]]</f>
        <v>69982240.079999998</v>
      </c>
      <c r="Z1301" s="13">
        <f>Agridata[[#This Row],[Final_Profit_NGN]] * (1-Agridata[[#This Row],[Storage_Loss_%]]/100)</f>
        <v>3050565.5992000001</v>
      </c>
      <c r="AA1301" s="13">
        <f>Agridata[[#This Row],[Final_Profit_NGN]]+Agridata[[#This Row],[Input_Cost_NGN]]</f>
        <v>3792242</v>
      </c>
    </row>
    <row r="1302" spans="1:27" x14ac:dyDescent="0.35">
      <c r="A1302" t="s">
        <v>853</v>
      </c>
      <c r="B1302" t="s">
        <v>1469</v>
      </c>
      <c r="C1302" t="s">
        <v>1484</v>
      </c>
      <c r="D1302">
        <v>2023</v>
      </c>
      <c r="E1302" t="s">
        <v>1501</v>
      </c>
      <c r="F1302" t="s">
        <v>1510</v>
      </c>
      <c r="G1302">
        <v>3.9</v>
      </c>
      <c r="H1302">
        <v>59604</v>
      </c>
      <c r="I1302">
        <v>43421</v>
      </c>
      <c r="J1302">
        <v>26.9</v>
      </c>
      <c r="K1302" t="s">
        <v>1511</v>
      </c>
      <c r="L1302">
        <v>0.98</v>
      </c>
      <c r="M1302" t="s">
        <v>1516</v>
      </c>
      <c r="N1302" s="13">
        <v>3674</v>
      </c>
      <c r="O1302">
        <v>2</v>
      </c>
      <c r="P1302" s="11">
        <f>Agridata[[#This Row],[Storage_Loss_%]]/100</f>
        <v>0.27149999999999996</v>
      </c>
      <c r="Q1302" s="7">
        <v>27.15</v>
      </c>
      <c r="R1302" s="13">
        <v>99237</v>
      </c>
      <c r="S1302">
        <v>384</v>
      </c>
      <c r="T1302" t="s">
        <v>1520</v>
      </c>
      <c r="U1302" t="s">
        <v>1522</v>
      </c>
      <c r="V1302" s="13">
        <v>16404017</v>
      </c>
      <c r="W1302" s="7">
        <f>(Agridata[[#This Row],[Profit_After_Storage_Loss]]/Agridata[[#This Row],[Total_Revenue]])*100</f>
        <v>72.411939999832768</v>
      </c>
      <c r="X1302">
        <f>(1-Agridata[[#This Row],[Transport_Cost_NGN]]/(Agridata[[#This Row],[Input_Cost_NGN]]+Agridata[[#This Row],[Final_Profit_NGN]]))*100</f>
        <v>99.977737723724061</v>
      </c>
      <c r="Y1302" s="13">
        <f>Agridata[[#This Row],[Final_Profit_NGN]]*Agridata[[#This Row],[Storage_Loss_%]]</f>
        <v>445369061.54999995</v>
      </c>
      <c r="Z1302" s="13">
        <f>Agridata[[#This Row],[Final_Profit_NGN]] * (1-Agridata[[#This Row],[Storage_Loss_%]]/100)</f>
        <v>11950326.384500001</v>
      </c>
      <c r="AA1302" s="13">
        <f>Agridata[[#This Row],[Final_Profit_NGN]]+Agridata[[#This Row],[Input_Cost_NGN]]</f>
        <v>16503254</v>
      </c>
    </row>
    <row r="1303" spans="1:27" x14ac:dyDescent="0.35">
      <c r="A1303" t="s">
        <v>778</v>
      </c>
      <c r="B1303" t="s">
        <v>1472</v>
      </c>
      <c r="C1303" t="s">
        <v>1479</v>
      </c>
      <c r="D1303">
        <v>2022</v>
      </c>
      <c r="E1303" t="s">
        <v>1501</v>
      </c>
      <c r="F1303" t="s">
        <v>1504</v>
      </c>
      <c r="G1303">
        <v>13.09</v>
      </c>
      <c r="H1303">
        <v>153799</v>
      </c>
      <c r="I1303">
        <v>121378</v>
      </c>
      <c r="J1303">
        <v>20.5</v>
      </c>
      <c r="K1303" t="s">
        <v>1512</v>
      </c>
      <c r="L1303">
        <v>0.94</v>
      </c>
      <c r="M1303" t="s">
        <v>1518</v>
      </c>
      <c r="N1303" s="13">
        <v>5357</v>
      </c>
      <c r="O1303">
        <v>1</v>
      </c>
      <c r="P1303" s="11">
        <f>Agridata[[#This Row],[Storage_Loss_%]]/100</f>
        <v>0.21079999999999999</v>
      </c>
      <c r="Q1303" s="7">
        <v>21.08</v>
      </c>
      <c r="R1303" s="13">
        <v>245204</v>
      </c>
      <c r="S1303">
        <v>299</v>
      </c>
      <c r="T1303" t="s">
        <v>1520</v>
      </c>
      <c r="U1303" t="s">
        <v>1522</v>
      </c>
      <c r="V1303" s="13">
        <v>35678541</v>
      </c>
      <c r="W1303" s="7">
        <f>(Agridata[[#This Row],[Profit_After_Storage_Loss]]/Agridata[[#This Row],[Total_Revenue]])*100</f>
        <v>78.381317307535724</v>
      </c>
      <c r="X1303">
        <f>(1-Agridata[[#This Row],[Transport_Cost_NGN]]/(Agridata[[#This Row],[Input_Cost_NGN]]+Agridata[[#This Row],[Final_Profit_NGN]]))*100</f>
        <v>99.98508785762732</v>
      </c>
      <c r="Y1303" s="13">
        <f>Agridata[[#This Row],[Final_Profit_NGN]]*Agridata[[#This Row],[Storage_Loss_%]]</f>
        <v>752103644.27999997</v>
      </c>
      <c r="Z1303" s="13">
        <f>Agridata[[#This Row],[Final_Profit_NGN]] * (1-Agridata[[#This Row],[Storage_Loss_%]]/100)</f>
        <v>28157504.5572</v>
      </c>
      <c r="AA1303" s="13">
        <f>Agridata[[#This Row],[Final_Profit_NGN]]+Agridata[[#This Row],[Input_Cost_NGN]]</f>
        <v>35923745</v>
      </c>
    </row>
    <row r="1304" spans="1:27" x14ac:dyDescent="0.35">
      <c r="A1304" t="s">
        <v>876</v>
      </c>
      <c r="B1304" t="s">
        <v>1472</v>
      </c>
      <c r="C1304" t="s">
        <v>1478</v>
      </c>
      <c r="D1304">
        <v>2021</v>
      </c>
      <c r="E1304" t="s">
        <v>1502</v>
      </c>
      <c r="F1304" t="s">
        <v>1505</v>
      </c>
      <c r="G1304">
        <v>1.31</v>
      </c>
      <c r="H1304">
        <v>17091</v>
      </c>
      <c r="I1304">
        <v>15530</v>
      </c>
      <c r="J1304">
        <v>2.8</v>
      </c>
      <c r="K1304" t="s">
        <v>1513</v>
      </c>
      <c r="L1304">
        <v>0.37</v>
      </c>
      <c r="M1304" t="s">
        <v>1516</v>
      </c>
      <c r="N1304" s="13">
        <v>200</v>
      </c>
      <c r="O1304">
        <v>1</v>
      </c>
      <c r="P1304" s="11">
        <f>Agridata[[#This Row],[Storage_Loss_%]]/100</f>
        <v>9.1300000000000006E-2</v>
      </c>
      <c r="Q1304" s="7">
        <v>9.1300000000000008</v>
      </c>
      <c r="R1304" s="13">
        <v>10610</v>
      </c>
      <c r="S1304">
        <v>83</v>
      </c>
      <c r="T1304" t="s">
        <v>1520</v>
      </c>
      <c r="U1304" t="s">
        <v>1523</v>
      </c>
      <c r="V1304" s="13">
        <v>1265291</v>
      </c>
      <c r="W1304" s="7">
        <f>(Agridata[[#This Row],[Profit_After_Storage_Loss]]/Agridata[[#This Row],[Total_Revenue]])*100</f>
        <v>90.114353049335321</v>
      </c>
      <c r="X1304">
        <f>(1-Agridata[[#This Row],[Transport_Cost_NGN]]/(Agridata[[#This Row],[Input_Cost_NGN]]+Agridata[[#This Row],[Final_Profit_NGN]]))*100</f>
        <v>99.984324802629672</v>
      </c>
      <c r="Y1304" s="13">
        <f>Agridata[[#This Row],[Final_Profit_NGN]]*Agridata[[#This Row],[Storage_Loss_%]]</f>
        <v>11552106.83</v>
      </c>
      <c r="Z1304" s="13">
        <f>Agridata[[#This Row],[Final_Profit_NGN]] * (1-Agridata[[#This Row],[Storage_Loss_%]]/100)</f>
        <v>1149769.9316999998</v>
      </c>
      <c r="AA1304" s="13">
        <f>Agridata[[#This Row],[Final_Profit_NGN]]+Agridata[[#This Row],[Input_Cost_NGN]]</f>
        <v>1275901</v>
      </c>
    </row>
    <row r="1305" spans="1:27" x14ac:dyDescent="0.35">
      <c r="A1305" t="s">
        <v>867</v>
      </c>
      <c r="B1305" t="s">
        <v>1471</v>
      </c>
      <c r="C1305" t="s">
        <v>1500</v>
      </c>
      <c r="D1305">
        <v>2021</v>
      </c>
      <c r="E1305" t="s">
        <v>1502</v>
      </c>
      <c r="F1305" t="s">
        <v>1506</v>
      </c>
      <c r="G1305">
        <v>2.94</v>
      </c>
      <c r="H1305">
        <v>7896</v>
      </c>
      <c r="I1305">
        <v>6698</v>
      </c>
      <c r="J1305">
        <v>8.8000000000000007</v>
      </c>
      <c r="K1305" t="s">
        <v>1512</v>
      </c>
      <c r="L1305">
        <v>1.36</v>
      </c>
      <c r="M1305" t="s">
        <v>1517</v>
      </c>
      <c r="N1305" s="13">
        <v>1679</v>
      </c>
      <c r="O1305">
        <v>7</v>
      </c>
      <c r="P1305" s="11">
        <f>Agridata[[#This Row],[Storage_Loss_%]]/100</f>
        <v>0.1517</v>
      </c>
      <c r="Q1305" s="7">
        <v>15.17</v>
      </c>
      <c r="R1305" s="13">
        <v>80787</v>
      </c>
      <c r="S1305">
        <v>251</v>
      </c>
      <c r="T1305" t="s">
        <v>1520</v>
      </c>
      <c r="U1305" t="s">
        <v>1523</v>
      </c>
      <c r="V1305" s="13">
        <v>1581921</v>
      </c>
      <c r="W1305" s="7">
        <f>(Agridata[[#This Row],[Profit_After_Storage_Loss]]/Agridata[[#This Row],[Total_Revenue]])*100</f>
        <v>80.708313444092411</v>
      </c>
      <c r="X1305">
        <f>(1-Agridata[[#This Row],[Transport_Cost_NGN]]/(Agridata[[#This Row],[Input_Cost_NGN]]+Agridata[[#This Row],[Final_Profit_NGN]]))*100</f>
        <v>99.899020152666623</v>
      </c>
      <c r="Y1305" s="13">
        <f>Agridata[[#This Row],[Final_Profit_NGN]]*Agridata[[#This Row],[Storage_Loss_%]]</f>
        <v>23997741.57</v>
      </c>
      <c r="Z1305" s="13">
        <f>Agridata[[#This Row],[Final_Profit_NGN]] * (1-Agridata[[#This Row],[Storage_Loss_%]]/100)</f>
        <v>1341943.5843</v>
      </c>
      <c r="AA1305" s="13">
        <f>Agridata[[#This Row],[Final_Profit_NGN]]+Agridata[[#This Row],[Input_Cost_NGN]]</f>
        <v>1662708</v>
      </c>
    </row>
    <row r="1306" spans="1:27" x14ac:dyDescent="0.35">
      <c r="A1306" t="s">
        <v>705</v>
      </c>
      <c r="B1306" t="s">
        <v>1469</v>
      </c>
      <c r="C1306" t="s">
        <v>1474</v>
      </c>
      <c r="D1306">
        <v>2023</v>
      </c>
      <c r="E1306" t="s">
        <v>1502</v>
      </c>
      <c r="F1306" t="s">
        <v>1509</v>
      </c>
      <c r="G1306">
        <v>0.49</v>
      </c>
      <c r="H1306">
        <v>3809</v>
      </c>
      <c r="I1306">
        <v>3097</v>
      </c>
      <c r="J1306">
        <v>32.200000000000003</v>
      </c>
      <c r="K1306" t="s">
        <v>1511</v>
      </c>
      <c r="L1306">
        <v>0.95</v>
      </c>
      <c r="M1306" t="s">
        <v>1518</v>
      </c>
      <c r="N1306" s="13">
        <v>3507</v>
      </c>
      <c r="O1306">
        <v>2</v>
      </c>
      <c r="P1306" s="11">
        <f>Agridata[[#This Row],[Storage_Loss_%]]/100</f>
        <v>0.1867</v>
      </c>
      <c r="Q1306" s="7">
        <v>18.670000000000002</v>
      </c>
      <c r="R1306" s="13">
        <v>14607</v>
      </c>
      <c r="S1306">
        <v>308</v>
      </c>
      <c r="T1306" t="s">
        <v>1520</v>
      </c>
      <c r="U1306" t="s">
        <v>1522</v>
      </c>
      <c r="V1306" s="13">
        <v>926224</v>
      </c>
      <c r="W1306" s="7">
        <f>(Agridata[[#This Row],[Profit_After_Storage_Loss]]/Agridata[[#This Row],[Total_Revenue]])*100</f>
        <v>80.067299993303791</v>
      </c>
      <c r="X1306">
        <f>(1-Agridata[[#This Row],[Transport_Cost_NGN]]/(Agridata[[#This Row],[Input_Cost_NGN]]+Agridata[[#This Row],[Final_Profit_NGN]]))*100</f>
        <v>99.6272444254069</v>
      </c>
      <c r="Y1306" s="13">
        <f>Agridata[[#This Row],[Final_Profit_NGN]]*Agridata[[#This Row],[Storage_Loss_%]]</f>
        <v>17292602.080000002</v>
      </c>
      <c r="Z1306" s="13">
        <f>Agridata[[#This Row],[Final_Profit_NGN]] * (1-Agridata[[#This Row],[Storage_Loss_%]]/100)</f>
        <v>753297.97920000006</v>
      </c>
      <c r="AA1306" s="13">
        <f>Agridata[[#This Row],[Final_Profit_NGN]]+Agridata[[#This Row],[Input_Cost_NGN]]</f>
        <v>940831</v>
      </c>
    </row>
    <row r="1307" spans="1:27" x14ac:dyDescent="0.35">
      <c r="A1307" t="s">
        <v>888</v>
      </c>
      <c r="B1307" t="s">
        <v>1470</v>
      </c>
      <c r="C1307" t="s">
        <v>1476</v>
      </c>
      <c r="D1307">
        <v>2024</v>
      </c>
      <c r="E1307" t="s">
        <v>1502</v>
      </c>
      <c r="F1307" t="s">
        <v>1505</v>
      </c>
      <c r="G1307">
        <v>2.77</v>
      </c>
      <c r="H1307">
        <v>37644</v>
      </c>
      <c r="I1307">
        <v>21991</v>
      </c>
      <c r="J1307">
        <v>82.6</v>
      </c>
      <c r="K1307" t="s">
        <v>1512</v>
      </c>
      <c r="L1307">
        <v>2.68</v>
      </c>
      <c r="M1307" t="s">
        <v>1516</v>
      </c>
      <c r="N1307" s="13">
        <v>24527</v>
      </c>
      <c r="O1307">
        <v>30</v>
      </c>
      <c r="P1307" s="11">
        <f>Agridata[[#This Row],[Storage_Loss_%]]/100</f>
        <v>0.4158</v>
      </c>
      <c r="Q1307" s="7">
        <v>41.58</v>
      </c>
      <c r="R1307" s="13">
        <v>35119</v>
      </c>
      <c r="S1307">
        <v>117</v>
      </c>
      <c r="T1307" t="s">
        <v>1521</v>
      </c>
      <c r="U1307" t="s">
        <v>1523</v>
      </c>
      <c r="V1307" s="13">
        <v>2487572</v>
      </c>
      <c r="W1307" s="7">
        <f>(Agridata[[#This Row],[Profit_After_Storage_Loss]]/Agridata[[#This Row],[Total_Revenue]])*100</f>
        <v>57.606720854833192</v>
      </c>
      <c r="X1307">
        <f>(1-Agridata[[#This Row],[Transport_Cost_NGN]]/(Agridata[[#This Row],[Input_Cost_NGN]]+Agridata[[#This Row],[Final_Profit_NGN]]))*100</f>
        <v>99.027744579102233</v>
      </c>
      <c r="Y1307" s="13">
        <f>Agridata[[#This Row],[Final_Profit_NGN]]*Agridata[[#This Row],[Storage_Loss_%]]</f>
        <v>103433243.75999999</v>
      </c>
      <c r="Z1307" s="13">
        <f>Agridata[[#This Row],[Final_Profit_NGN]] * (1-Agridata[[#This Row],[Storage_Loss_%]]/100)</f>
        <v>1453239.5624000002</v>
      </c>
      <c r="AA1307" s="13">
        <f>Agridata[[#This Row],[Final_Profit_NGN]]+Agridata[[#This Row],[Input_Cost_NGN]]</f>
        <v>2522691</v>
      </c>
    </row>
    <row r="1308" spans="1:27" x14ac:dyDescent="0.35">
      <c r="A1308" t="s">
        <v>817</v>
      </c>
      <c r="B1308" t="s">
        <v>1471</v>
      </c>
      <c r="C1308" t="s">
        <v>1483</v>
      </c>
      <c r="D1308">
        <v>2024</v>
      </c>
      <c r="E1308" t="s">
        <v>1501</v>
      </c>
      <c r="F1308" t="s">
        <v>1510</v>
      </c>
      <c r="G1308">
        <v>3.98</v>
      </c>
      <c r="H1308">
        <v>67640</v>
      </c>
      <c r="I1308">
        <v>49992</v>
      </c>
      <c r="J1308">
        <v>17.399999999999999</v>
      </c>
      <c r="K1308" t="s">
        <v>1513</v>
      </c>
      <c r="L1308">
        <v>0.67</v>
      </c>
      <c r="M1308" t="s">
        <v>1518</v>
      </c>
      <c r="N1308" s="13">
        <v>688</v>
      </c>
      <c r="O1308">
        <v>3</v>
      </c>
      <c r="P1308" s="11">
        <f>Agridata[[#This Row],[Storage_Loss_%]]/100</f>
        <v>0.26090000000000002</v>
      </c>
      <c r="Q1308" s="7">
        <v>26.09</v>
      </c>
      <c r="R1308" s="13">
        <v>117055</v>
      </c>
      <c r="S1308">
        <v>408</v>
      </c>
      <c r="T1308" t="s">
        <v>1520</v>
      </c>
      <c r="U1308" t="s">
        <v>1523</v>
      </c>
      <c r="V1308" s="13">
        <v>20075026</v>
      </c>
      <c r="W1308" s="7">
        <f>(Agridata[[#This Row],[Profit_After_Storage_Loss]]/Agridata[[#This Row],[Total_Revenue]])*100</f>
        <v>73.481538215897601</v>
      </c>
      <c r="X1308">
        <f>(1-Agridata[[#This Row],[Transport_Cost_NGN]]/(Agridata[[#This Row],[Input_Cost_NGN]]+Agridata[[#This Row],[Final_Profit_NGN]]))*100</f>
        <v>99.996592723652412</v>
      </c>
      <c r="Y1308" s="13">
        <f>Agridata[[#This Row],[Final_Profit_NGN]]*Agridata[[#This Row],[Storage_Loss_%]]</f>
        <v>523757428.33999997</v>
      </c>
      <c r="Z1308" s="13">
        <f>Agridata[[#This Row],[Final_Profit_NGN]] * (1-Agridata[[#This Row],[Storage_Loss_%]]/100)</f>
        <v>14837451.716599999</v>
      </c>
      <c r="AA1308" s="13">
        <f>Agridata[[#This Row],[Final_Profit_NGN]]+Agridata[[#This Row],[Input_Cost_NGN]]</f>
        <v>20192081</v>
      </c>
    </row>
    <row r="1309" spans="1:27" x14ac:dyDescent="0.35">
      <c r="A1309" t="s">
        <v>889</v>
      </c>
      <c r="B1309" t="s">
        <v>1469</v>
      </c>
      <c r="C1309" t="s">
        <v>1498</v>
      </c>
      <c r="D1309">
        <v>2024</v>
      </c>
      <c r="E1309" t="s">
        <v>1502</v>
      </c>
      <c r="F1309" t="s">
        <v>1506</v>
      </c>
      <c r="G1309">
        <v>3.25</v>
      </c>
      <c r="H1309">
        <v>7684</v>
      </c>
      <c r="I1309">
        <v>6813</v>
      </c>
      <c r="J1309">
        <v>18.2</v>
      </c>
      <c r="K1309" t="s">
        <v>1511</v>
      </c>
      <c r="L1309">
        <v>0.83</v>
      </c>
      <c r="M1309" t="s">
        <v>1517</v>
      </c>
      <c r="N1309" s="13">
        <v>2240</v>
      </c>
      <c r="O1309">
        <v>7</v>
      </c>
      <c r="P1309" s="11">
        <f>Agridata[[#This Row],[Storage_Loss_%]]/100</f>
        <v>0.1133</v>
      </c>
      <c r="Q1309" s="7">
        <v>11.33</v>
      </c>
      <c r="R1309" s="13">
        <v>87978</v>
      </c>
      <c r="S1309">
        <v>342</v>
      </c>
      <c r="T1309" t="s">
        <v>1521</v>
      </c>
      <c r="U1309" t="s">
        <v>1522</v>
      </c>
      <c r="V1309" s="13">
        <v>2216528</v>
      </c>
      <c r="W1309" s="7">
        <f>(Agridata[[#This Row],[Profit_After_Storage_Loss]]/Agridata[[#This Row],[Total_Revenue]])*100</f>
        <v>85.284888718015921</v>
      </c>
      <c r="X1309">
        <f>(1-Agridata[[#This Row],[Transport_Cost_NGN]]/(Agridata[[#This Row],[Input_Cost_NGN]]+Agridata[[#This Row],[Final_Profit_NGN]]))*100</f>
        <v>99.902799124844975</v>
      </c>
      <c r="Y1309" s="13">
        <f>Agridata[[#This Row],[Final_Profit_NGN]]*Agridata[[#This Row],[Storage_Loss_%]]</f>
        <v>25113262.239999998</v>
      </c>
      <c r="Z1309" s="13">
        <f>Agridata[[#This Row],[Final_Profit_NGN]] * (1-Agridata[[#This Row],[Storage_Loss_%]]/100)</f>
        <v>1965395.3776</v>
      </c>
      <c r="AA1309" s="13">
        <f>Agridata[[#This Row],[Final_Profit_NGN]]+Agridata[[#This Row],[Input_Cost_NGN]]</f>
        <v>2304506</v>
      </c>
    </row>
    <row r="1310" spans="1:27" x14ac:dyDescent="0.35">
      <c r="A1310" t="s">
        <v>262</v>
      </c>
      <c r="B1310" t="s">
        <v>1470</v>
      </c>
      <c r="C1310" t="s">
        <v>1491</v>
      </c>
      <c r="D1310">
        <v>2021</v>
      </c>
      <c r="E1310" t="s">
        <v>1501</v>
      </c>
      <c r="F1310" t="s">
        <v>1503</v>
      </c>
      <c r="G1310">
        <v>1.64</v>
      </c>
      <c r="H1310">
        <v>17453</v>
      </c>
      <c r="I1310">
        <v>13690</v>
      </c>
      <c r="J1310">
        <v>41.8</v>
      </c>
      <c r="K1310" t="s">
        <v>1512</v>
      </c>
      <c r="L1310">
        <v>2.2000000000000002</v>
      </c>
      <c r="M1310" t="s">
        <v>1518</v>
      </c>
      <c r="N1310" s="13">
        <v>12402</v>
      </c>
      <c r="O1310">
        <v>14</v>
      </c>
      <c r="P1310" s="11">
        <f>Agridata[[#This Row],[Storage_Loss_%]]/100</f>
        <v>0.21559999999999999</v>
      </c>
      <c r="Q1310" s="7">
        <v>21.56</v>
      </c>
      <c r="R1310" s="13">
        <v>31394</v>
      </c>
      <c r="S1310">
        <v>262</v>
      </c>
      <c r="T1310" t="s">
        <v>1521</v>
      </c>
      <c r="U1310" t="s">
        <v>1522</v>
      </c>
      <c r="V1310" s="13">
        <v>3507117</v>
      </c>
      <c r="W1310" s="7">
        <f>(Agridata[[#This Row],[Profit_After_Storage_Loss]]/Agridata[[#This Row],[Total_Revenue]])*100</f>
        <v>77.74407299567531</v>
      </c>
      <c r="X1310">
        <f>(1-Agridata[[#This Row],[Transport_Cost_NGN]]/(Agridata[[#This Row],[Input_Cost_NGN]]+Agridata[[#This Row],[Final_Profit_NGN]]))*100</f>
        <v>99.649513594842574</v>
      </c>
      <c r="Y1310" s="13">
        <f>Agridata[[#This Row],[Final_Profit_NGN]]*Agridata[[#This Row],[Storage_Loss_%]]</f>
        <v>75613442.519999996</v>
      </c>
      <c r="Z1310" s="13">
        <f>Agridata[[#This Row],[Final_Profit_NGN]] * (1-Agridata[[#This Row],[Storage_Loss_%]]/100)</f>
        <v>2750982.5748000001</v>
      </c>
      <c r="AA1310" s="13">
        <f>Agridata[[#This Row],[Final_Profit_NGN]]+Agridata[[#This Row],[Input_Cost_NGN]]</f>
        <v>3538511</v>
      </c>
    </row>
    <row r="1311" spans="1:27" x14ac:dyDescent="0.35">
      <c r="A1311" t="s">
        <v>799</v>
      </c>
      <c r="B1311" t="s">
        <v>1471</v>
      </c>
      <c r="C1311" t="s">
        <v>1500</v>
      </c>
      <c r="D1311">
        <v>2024</v>
      </c>
      <c r="E1311" t="s">
        <v>1502</v>
      </c>
      <c r="F1311" t="s">
        <v>1506</v>
      </c>
      <c r="G1311">
        <v>1.35</v>
      </c>
      <c r="H1311">
        <v>4052</v>
      </c>
      <c r="I1311">
        <v>2534</v>
      </c>
      <c r="J1311">
        <v>2.9</v>
      </c>
      <c r="K1311" t="s">
        <v>1511</v>
      </c>
      <c r="L1311">
        <v>1.08</v>
      </c>
      <c r="M1311" t="s">
        <v>1517</v>
      </c>
      <c r="N1311" s="13">
        <v>374</v>
      </c>
      <c r="O1311">
        <v>30</v>
      </c>
      <c r="P1311" s="11">
        <f>Agridata[[#This Row],[Storage_Loss_%]]/100</f>
        <v>0.37459999999999999</v>
      </c>
      <c r="Q1311" s="7">
        <v>37.46</v>
      </c>
      <c r="R1311" s="13">
        <v>19044</v>
      </c>
      <c r="S1311">
        <v>386</v>
      </c>
      <c r="T1311" t="s">
        <v>1520</v>
      </c>
      <c r="U1311" t="s">
        <v>1523</v>
      </c>
      <c r="V1311" s="13">
        <v>948925</v>
      </c>
      <c r="W1311" s="7">
        <f>(Agridata[[#This Row],[Profit_After_Storage_Loss]]/Agridata[[#This Row],[Total_Revenue]])*100</f>
        <v>61.30957654635634</v>
      </c>
      <c r="X1311">
        <f>(1-Agridata[[#This Row],[Transport_Cost_NGN]]/(Agridata[[#This Row],[Input_Cost_NGN]]+Agridata[[#This Row],[Final_Profit_NGN]]))*100</f>
        <v>99.961362399002454</v>
      </c>
      <c r="Y1311" s="13">
        <f>Agridata[[#This Row],[Final_Profit_NGN]]*Agridata[[#This Row],[Storage_Loss_%]]</f>
        <v>35546730.5</v>
      </c>
      <c r="Z1311" s="13">
        <f>Agridata[[#This Row],[Final_Profit_NGN]] * (1-Agridata[[#This Row],[Storage_Loss_%]]/100)</f>
        <v>593457.69499999995</v>
      </c>
      <c r="AA1311" s="13">
        <f>Agridata[[#This Row],[Final_Profit_NGN]]+Agridata[[#This Row],[Input_Cost_NGN]]</f>
        <v>967969</v>
      </c>
    </row>
    <row r="1312" spans="1:27" x14ac:dyDescent="0.35">
      <c r="A1312" t="s">
        <v>890</v>
      </c>
      <c r="B1312" t="s">
        <v>1472</v>
      </c>
      <c r="C1312" t="s">
        <v>1479</v>
      </c>
      <c r="D1312">
        <v>2025</v>
      </c>
      <c r="E1312" t="s">
        <v>1502</v>
      </c>
      <c r="F1312" t="s">
        <v>1507</v>
      </c>
      <c r="G1312">
        <v>2.33</v>
      </c>
      <c r="H1312">
        <v>3302</v>
      </c>
      <c r="I1312">
        <v>2984</v>
      </c>
      <c r="J1312">
        <v>11.9</v>
      </c>
      <c r="K1312" t="s">
        <v>1512</v>
      </c>
      <c r="L1312">
        <v>0.86</v>
      </c>
      <c r="M1312" t="s">
        <v>1517</v>
      </c>
      <c r="N1312" s="13">
        <v>3369</v>
      </c>
      <c r="O1312">
        <v>3</v>
      </c>
      <c r="P1312" s="11">
        <f>Agridata[[#This Row],[Storage_Loss_%]]/100</f>
        <v>9.6099999999999991E-2</v>
      </c>
      <c r="Q1312" s="7">
        <v>9.61</v>
      </c>
      <c r="R1312" s="13">
        <v>55800</v>
      </c>
      <c r="S1312">
        <v>334</v>
      </c>
      <c r="T1312" t="s">
        <v>1520</v>
      </c>
      <c r="U1312" t="s">
        <v>1523</v>
      </c>
      <c r="V1312" s="13">
        <v>927521</v>
      </c>
      <c r="W1312" s="7">
        <f>(Agridata[[#This Row],[Profit_After_Storage_Loss]]/Agridata[[#This Row],[Total_Revenue]])*100</f>
        <v>85.260686174707956</v>
      </c>
      <c r="X1312">
        <f>(1-Agridata[[#This Row],[Transport_Cost_NGN]]/(Agridata[[#This Row],[Input_Cost_NGN]]+Agridata[[#This Row],[Final_Profit_NGN]]))*100</f>
        <v>99.657385533310077</v>
      </c>
      <c r="Y1312" s="13">
        <f>Agridata[[#This Row],[Final_Profit_NGN]]*Agridata[[#This Row],[Storage_Loss_%]]</f>
        <v>8913476.8099999987</v>
      </c>
      <c r="Z1312" s="13">
        <f>Agridata[[#This Row],[Final_Profit_NGN]] * (1-Agridata[[#This Row],[Storage_Loss_%]]/100)</f>
        <v>838386.23190000001</v>
      </c>
      <c r="AA1312" s="13">
        <f>Agridata[[#This Row],[Final_Profit_NGN]]+Agridata[[#This Row],[Input_Cost_NGN]]</f>
        <v>983321</v>
      </c>
    </row>
    <row r="1313" spans="1:27" x14ac:dyDescent="0.35">
      <c r="A1313" t="s">
        <v>544</v>
      </c>
      <c r="B1313" t="s">
        <v>1471</v>
      </c>
      <c r="C1313" t="s">
        <v>1477</v>
      </c>
      <c r="D1313">
        <v>2024</v>
      </c>
      <c r="E1313" t="s">
        <v>1501</v>
      </c>
      <c r="F1313" t="s">
        <v>1503</v>
      </c>
      <c r="G1313">
        <v>2.16</v>
      </c>
      <c r="H1313">
        <v>12009</v>
      </c>
      <c r="I1313">
        <v>4803</v>
      </c>
      <c r="J1313">
        <v>17.2</v>
      </c>
      <c r="K1313" t="s">
        <v>1511</v>
      </c>
      <c r="L1313">
        <v>0.96</v>
      </c>
      <c r="M1313" t="s">
        <v>1516</v>
      </c>
      <c r="N1313" s="13">
        <v>2447</v>
      </c>
      <c r="O1313">
        <v>60</v>
      </c>
      <c r="P1313" s="11">
        <f>Agridata[[#This Row],[Storage_Loss_%]]/100</f>
        <v>0.6</v>
      </c>
      <c r="Q1313" s="7">
        <v>60</v>
      </c>
      <c r="R1313" s="13">
        <v>20206</v>
      </c>
      <c r="S1313">
        <v>329</v>
      </c>
      <c r="T1313" t="s">
        <v>1520</v>
      </c>
      <c r="U1313" t="s">
        <v>1522</v>
      </c>
      <c r="V1313" s="13">
        <v>1541733</v>
      </c>
      <c r="W1313" s="7">
        <f>(Agridata[[#This Row],[Profit_After_Storage_Loss]]/Agridata[[#This Row],[Total_Revenue]])*100</f>
        <v>39.482540611381118</v>
      </c>
      <c r="X1313">
        <f>(1-Agridata[[#This Row],[Transport_Cost_NGN]]/(Agridata[[#This Row],[Input_Cost_NGN]]+Agridata[[#This Row],[Final_Profit_NGN]]))*100</f>
        <v>99.843335751268143</v>
      </c>
      <c r="Y1313" s="13">
        <f>Agridata[[#This Row],[Final_Profit_NGN]]*Agridata[[#This Row],[Storage_Loss_%]]</f>
        <v>92503980</v>
      </c>
      <c r="Z1313" s="13">
        <f>Agridata[[#This Row],[Final_Profit_NGN]] * (1-Agridata[[#This Row],[Storage_Loss_%]]/100)</f>
        <v>616693.20000000007</v>
      </c>
      <c r="AA1313" s="13">
        <f>Agridata[[#This Row],[Final_Profit_NGN]]+Agridata[[#This Row],[Input_Cost_NGN]]</f>
        <v>1561939</v>
      </c>
    </row>
    <row r="1314" spans="1:27" x14ac:dyDescent="0.35">
      <c r="A1314" t="s">
        <v>891</v>
      </c>
      <c r="B1314" t="s">
        <v>1472</v>
      </c>
      <c r="C1314" t="s">
        <v>1488</v>
      </c>
      <c r="D1314">
        <v>2024</v>
      </c>
      <c r="E1314" t="s">
        <v>1502</v>
      </c>
      <c r="F1314" t="s">
        <v>1506</v>
      </c>
      <c r="G1314">
        <v>0.93</v>
      </c>
      <c r="H1314">
        <v>2932</v>
      </c>
      <c r="I1314">
        <v>1880</v>
      </c>
      <c r="J1314">
        <v>12.6</v>
      </c>
      <c r="K1314" t="s">
        <v>1511</v>
      </c>
      <c r="L1314">
        <v>0.97</v>
      </c>
      <c r="M1314" t="s">
        <v>1518</v>
      </c>
      <c r="N1314" s="13">
        <v>2148</v>
      </c>
      <c r="O1314">
        <v>30</v>
      </c>
      <c r="P1314" s="11">
        <f>Agridata[[#This Row],[Storage_Loss_%]]/100</f>
        <v>0.35859999999999997</v>
      </c>
      <c r="Q1314" s="7">
        <v>35.86</v>
      </c>
      <c r="R1314" s="13">
        <v>21361</v>
      </c>
      <c r="S1314">
        <v>389</v>
      </c>
      <c r="T1314" t="s">
        <v>1520</v>
      </c>
      <c r="U1314" t="s">
        <v>1522</v>
      </c>
      <c r="V1314" s="13">
        <v>700498</v>
      </c>
      <c r="W1314" s="7">
        <f>(Agridata[[#This Row],[Profit_After_Storage_Loss]]/Agridata[[#This Row],[Total_Revenue]])*100</f>
        <v>62.241991469248148</v>
      </c>
      <c r="X1314">
        <f>(1-Agridata[[#This Row],[Transport_Cost_NGN]]/(Agridata[[#This Row],[Input_Cost_NGN]]+Agridata[[#This Row],[Final_Profit_NGN]]))*100</f>
        <v>99.702434963060654</v>
      </c>
      <c r="Y1314" s="13">
        <f>Agridata[[#This Row],[Final_Profit_NGN]]*Agridata[[#This Row],[Storage_Loss_%]]</f>
        <v>25119858.280000001</v>
      </c>
      <c r="Z1314" s="13">
        <f>Agridata[[#This Row],[Final_Profit_NGN]] * (1-Agridata[[#This Row],[Storage_Loss_%]]/100)</f>
        <v>449299.41719999997</v>
      </c>
      <c r="AA1314" s="13">
        <f>Agridata[[#This Row],[Final_Profit_NGN]]+Agridata[[#This Row],[Input_Cost_NGN]]</f>
        <v>721859</v>
      </c>
    </row>
    <row r="1315" spans="1:27" x14ac:dyDescent="0.35">
      <c r="A1315" t="s">
        <v>892</v>
      </c>
      <c r="B1315" t="s">
        <v>1473</v>
      </c>
      <c r="C1315" t="s">
        <v>1494</v>
      </c>
      <c r="D1315">
        <v>2022</v>
      </c>
      <c r="E1315" t="s">
        <v>1501</v>
      </c>
      <c r="F1315" t="s">
        <v>1504</v>
      </c>
      <c r="G1315">
        <v>1.36</v>
      </c>
      <c r="H1315">
        <v>8029</v>
      </c>
      <c r="I1315">
        <v>6407</v>
      </c>
      <c r="J1315">
        <v>17.7</v>
      </c>
      <c r="K1315" t="s">
        <v>1512</v>
      </c>
      <c r="L1315">
        <v>0.71</v>
      </c>
      <c r="M1315" t="s">
        <v>1516</v>
      </c>
      <c r="N1315" s="13">
        <v>4456</v>
      </c>
      <c r="O1315">
        <v>2</v>
      </c>
      <c r="P1315" s="11">
        <f>Agridata[[#This Row],[Storage_Loss_%]]/100</f>
        <v>0.20199999999999999</v>
      </c>
      <c r="Q1315" s="7">
        <v>20.2</v>
      </c>
      <c r="R1315" s="13">
        <v>15311</v>
      </c>
      <c r="S1315">
        <v>258</v>
      </c>
      <c r="T1315" t="s">
        <v>1520</v>
      </c>
      <c r="U1315" t="s">
        <v>1522</v>
      </c>
      <c r="V1315" s="13">
        <v>1616709</v>
      </c>
      <c r="W1315" s="7">
        <f>(Agridata[[#This Row],[Profit_After_Storage_Loss]]/Agridata[[#This Row],[Total_Revenue]])*100</f>
        <v>79.051346307030556</v>
      </c>
      <c r="X1315">
        <f>(1-Agridata[[#This Row],[Transport_Cost_NGN]]/(Agridata[[#This Row],[Input_Cost_NGN]]+Agridata[[#This Row],[Final_Profit_NGN]]))*100</f>
        <v>99.726964130341543</v>
      </c>
      <c r="Y1315" s="13">
        <f>Agridata[[#This Row],[Final_Profit_NGN]]*Agridata[[#This Row],[Storage_Loss_%]]</f>
        <v>32657521.799999997</v>
      </c>
      <c r="Z1315" s="13">
        <f>Agridata[[#This Row],[Final_Profit_NGN]] * (1-Agridata[[#This Row],[Storage_Loss_%]]/100)</f>
        <v>1290133.7820000001</v>
      </c>
      <c r="AA1315" s="13">
        <f>Agridata[[#This Row],[Final_Profit_NGN]]+Agridata[[#This Row],[Input_Cost_NGN]]</f>
        <v>1632020</v>
      </c>
    </row>
    <row r="1316" spans="1:27" x14ac:dyDescent="0.35">
      <c r="A1316" t="s">
        <v>830</v>
      </c>
      <c r="B1316" t="s">
        <v>1472</v>
      </c>
      <c r="C1316" t="s">
        <v>1479</v>
      </c>
      <c r="D1316">
        <v>2021</v>
      </c>
      <c r="E1316" t="s">
        <v>1502</v>
      </c>
      <c r="F1316" t="s">
        <v>1505</v>
      </c>
      <c r="G1316">
        <v>1.56</v>
      </c>
      <c r="H1316">
        <v>10084</v>
      </c>
      <c r="I1316">
        <v>8588</v>
      </c>
      <c r="J1316">
        <v>12.6</v>
      </c>
      <c r="K1316" t="s">
        <v>1514</v>
      </c>
      <c r="L1316">
        <v>0.75</v>
      </c>
      <c r="M1316" t="s">
        <v>1516</v>
      </c>
      <c r="N1316" s="13">
        <v>2679</v>
      </c>
      <c r="O1316">
        <v>7</v>
      </c>
      <c r="P1316" s="11">
        <f>Agridata[[#This Row],[Storage_Loss_%]]/100</f>
        <v>0.14829999999999999</v>
      </c>
      <c r="Q1316" s="7">
        <v>14.83</v>
      </c>
      <c r="R1316" s="13">
        <v>10985</v>
      </c>
      <c r="S1316">
        <v>96</v>
      </c>
      <c r="T1316" t="s">
        <v>1520</v>
      </c>
      <c r="U1316" t="s">
        <v>1523</v>
      </c>
      <c r="V1316" s="13">
        <v>802540</v>
      </c>
      <c r="W1316" s="7">
        <f>(Agridata[[#This Row],[Profit_After_Storage_Loss]]/Agridata[[#This Row],[Total_Revenue]])*100</f>
        <v>84.019952429243105</v>
      </c>
      <c r="X1316">
        <f>(1-Agridata[[#This Row],[Transport_Cost_NGN]]/(Agridata[[#This Row],[Input_Cost_NGN]]+Agridata[[#This Row],[Final_Profit_NGN]]))*100</f>
        <v>99.67069235733382</v>
      </c>
      <c r="Y1316" s="13">
        <f>Agridata[[#This Row],[Final_Profit_NGN]]*Agridata[[#This Row],[Storage_Loss_%]]</f>
        <v>11901668.199999999</v>
      </c>
      <c r="Z1316" s="13">
        <f>Agridata[[#This Row],[Final_Profit_NGN]] * (1-Agridata[[#This Row],[Storage_Loss_%]]/100)</f>
        <v>683523.31799999997</v>
      </c>
      <c r="AA1316" s="13">
        <f>Agridata[[#This Row],[Final_Profit_NGN]]+Agridata[[#This Row],[Input_Cost_NGN]]</f>
        <v>813525</v>
      </c>
    </row>
    <row r="1317" spans="1:27" x14ac:dyDescent="0.35">
      <c r="A1317" t="s">
        <v>846</v>
      </c>
      <c r="B1317" t="s">
        <v>1471</v>
      </c>
      <c r="C1317" t="s">
        <v>1500</v>
      </c>
      <c r="D1317">
        <v>2025</v>
      </c>
      <c r="E1317" t="s">
        <v>1501</v>
      </c>
      <c r="F1317" t="s">
        <v>1503</v>
      </c>
      <c r="G1317">
        <v>1.34</v>
      </c>
      <c r="H1317">
        <v>8282</v>
      </c>
      <c r="I1317">
        <v>6727</v>
      </c>
      <c r="J1317">
        <v>4.4000000000000004</v>
      </c>
      <c r="K1317" t="s">
        <v>1513</v>
      </c>
      <c r="L1317">
        <v>1.45</v>
      </c>
      <c r="M1317" t="s">
        <v>1518</v>
      </c>
      <c r="N1317" s="13">
        <v>200</v>
      </c>
      <c r="O1317">
        <v>14</v>
      </c>
      <c r="P1317" s="11">
        <f>Agridata[[#This Row],[Storage_Loss_%]]/100</f>
        <v>0.18770000000000001</v>
      </c>
      <c r="Q1317" s="7">
        <v>18.77</v>
      </c>
      <c r="R1317" s="13">
        <v>15765</v>
      </c>
      <c r="S1317">
        <v>278</v>
      </c>
      <c r="T1317" t="s">
        <v>1520</v>
      </c>
      <c r="U1317" t="s">
        <v>1523</v>
      </c>
      <c r="V1317" s="13">
        <v>1835440</v>
      </c>
      <c r="W1317" s="7">
        <f>(Agridata[[#This Row],[Profit_After_Storage_Loss]]/Agridata[[#This Row],[Total_Revenue]])*100</f>
        <v>80.538239254971771</v>
      </c>
      <c r="X1317">
        <f>(1-Agridata[[#This Row],[Transport_Cost_NGN]]/(Agridata[[#This Row],[Input_Cost_NGN]]+Agridata[[#This Row],[Final_Profit_NGN]]))*100</f>
        <v>99.98919622624183</v>
      </c>
      <c r="Y1317" s="13">
        <f>Agridata[[#This Row],[Final_Profit_NGN]]*Agridata[[#This Row],[Storage_Loss_%]]</f>
        <v>34451208.799999997</v>
      </c>
      <c r="Z1317" s="13">
        <f>Agridata[[#This Row],[Final_Profit_NGN]] * (1-Agridata[[#This Row],[Storage_Loss_%]]/100)</f>
        <v>1490927.912</v>
      </c>
      <c r="AA1317" s="13">
        <f>Agridata[[#This Row],[Final_Profit_NGN]]+Agridata[[#This Row],[Input_Cost_NGN]]</f>
        <v>1851205</v>
      </c>
    </row>
    <row r="1318" spans="1:27" x14ac:dyDescent="0.35">
      <c r="A1318" t="s">
        <v>25</v>
      </c>
      <c r="B1318" t="s">
        <v>1470</v>
      </c>
      <c r="C1318" t="s">
        <v>1485</v>
      </c>
      <c r="D1318">
        <v>2021</v>
      </c>
      <c r="E1318" t="s">
        <v>1501</v>
      </c>
      <c r="F1318" t="s">
        <v>1503</v>
      </c>
      <c r="G1318">
        <v>0.75</v>
      </c>
      <c r="H1318">
        <v>6712</v>
      </c>
      <c r="I1318">
        <v>5876</v>
      </c>
      <c r="J1318">
        <v>29.3</v>
      </c>
      <c r="K1318" t="s">
        <v>1514</v>
      </c>
      <c r="L1318">
        <v>1.96</v>
      </c>
      <c r="M1318" t="s">
        <v>1517</v>
      </c>
      <c r="N1318" s="13">
        <v>5825</v>
      </c>
      <c r="O1318">
        <v>7</v>
      </c>
      <c r="P1318" s="11">
        <f>Agridata[[#This Row],[Storage_Loss_%]]/100</f>
        <v>0.1245</v>
      </c>
      <c r="Q1318" s="7">
        <v>12.45</v>
      </c>
      <c r="R1318" s="13">
        <v>8227</v>
      </c>
      <c r="S1318">
        <v>239</v>
      </c>
      <c r="T1318" t="s">
        <v>1520</v>
      </c>
      <c r="U1318" t="s">
        <v>1522</v>
      </c>
      <c r="V1318" s="13">
        <v>1376269</v>
      </c>
      <c r="W1318" s="7">
        <f>(Agridata[[#This Row],[Profit_After_Storage_Loss]]/Agridata[[#This Row],[Total_Revenue]])*100</f>
        <v>87.029757362968169</v>
      </c>
      <c r="X1318">
        <f>(1-Agridata[[#This Row],[Transport_Cost_NGN]]/(Agridata[[#This Row],[Input_Cost_NGN]]+Agridata[[#This Row],[Final_Profit_NGN]]))*100</f>
        <v>99.579269279217854</v>
      </c>
      <c r="Y1318" s="13">
        <f>Agridata[[#This Row],[Final_Profit_NGN]]*Agridata[[#This Row],[Storage_Loss_%]]</f>
        <v>17134549.050000001</v>
      </c>
      <c r="Z1318" s="13">
        <f>Agridata[[#This Row],[Final_Profit_NGN]] * (1-Agridata[[#This Row],[Storage_Loss_%]]/100)</f>
        <v>1204923.5094999999</v>
      </c>
      <c r="AA1318" s="13">
        <f>Agridata[[#This Row],[Final_Profit_NGN]]+Agridata[[#This Row],[Input_Cost_NGN]]</f>
        <v>1384496</v>
      </c>
    </row>
    <row r="1319" spans="1:27" x14ac:dyDescent="0.35">
      <c r="A1319" t="s">
        <v>893</v>
      </c>
      <c r="B1319" t="s">
        <v>1472</v>
      </c>
      <c r="C1319" t="s">
        <v>1489</v>
      </c>
      <c r="D1319">
        <v>2024</v>
      </c>
      <c r="E1319" t="s">
        <v>1502</v>
      </c>
      <c r="F1319" t="s">
        <v>1505</v>
      </c>
      <c r="G1319">
        <v>0.68</v>
      </c>
      <c r="H1319">
        <v>5239</v>
      </c>
      <c r="I1319">
        <v>3149</v>
      </c>
      <c r="J1319">
        <v>1</v>
      </c>
      <c r="K1319" t="s">
        <v>1513</v>
      </c>
      <c r="L1319">
        <v>1</v>
      </c>
      <c r="M1319" t="s">
        <v>1516</v>
      </c>
      <c r="N1319" s="13">
        <v>200</v>
      </c>
      <c r="O1319">
        <v>30</v>
      </c>
      <c r="P1319" s="11">
        <f>Agridata[[#This Row],[Storage_Loss_%]]/100</f>
        <v>0.39890000000000003</v>
      </c>
      <c r="Q1319" s="7">
        <v>39.89</v>
      </c>
      <c r="R1319" s="13">
        <v>6618</v>
      </c>
      <c r="S1319">
        <v>99</v>
      </c>
      <c r="T1319" t="s">
        <v>1520</v>
      </c>
      <c r="U1319" t="s">
        <v>1523</v>
      </c>
      <c r="V1319" s="13">
        <v>301816</v>
      </c>
      <c r="W1319" s="7">
        <f>(Agridata[[#This Row],[Profit_After_Storage_Loss]]/Agridata[[#This Row],[Total_Revenue]])*100</f>
        <v>58.820233048237213</v>
      </c>
      <c r="X1319">
        <f>(1-Agridata[[#This Row],[Transport_Cost_NGN]]/(Agridata[[#This Row],[Input_Cost_NGN]]+Agridata[[#This Row],[Final_Profit_NGN]]))*100</f>
        <v>99.935156305725044</v>
      </c>
      <c r="Y1319" s="13">
        <f>Agridata[[#This Row],[Final_Profit_NGN]]*Agridata[[#This Row],[Storage_Loss_%]]</f>
        <v>12039440.24</v>
      </c>
      <c r="Z1319" s="13">
        <f>Agridata[[#This Row],[Final_Profit_NGN]] * (1-Agridata[[#This Row],[Storage_Loss_%]]/100)</f>
        <v>181421.59759999998</v>
      </c>
      <c r="AA1319" s="13">
        <f>Agridata[[#This Row],[Final_Profit_NGN]]+Agridata[[#This Row],[Input_Cost_NGN]]</f>
        <v>308434</v>
      </c>
    </row>
    <row r="1320" spans="1:27" x14ac:dyDescent="0.35">
      <c r="A1320" t="s">
        <v>894</v>
      </c>
      <c r="B1320" t="s">
        <v>1472</v>
      </c>
      <c r="C1320" t="s">
        <v>1488</v>
      </c>
      <c r="D1320">
        <v>2025</v>
      </c>
      <c r="E1320" t="s">
        <v>1501</v>
      </c>
      <c r="F1320" t="s">
        <v>1505</v>
      </c>
      <c r="G1320">
        <v>1.04</v>
      </c>
      <c r="H1320">
        <v>12729</v>
      </c>
      <c r="I1320">
        <v>10892</v>
      </c>
      <c r="J1320">
        <v>4.5999999999999996</v>
      </c>
      <c r="K1320" t="s">
        <v>1511</v>
      </c>
      <c r="L1320">
        <v>0.36</v>
      </c>
      <c r="M1320" t="s">
        <v>1518</v>
      </c>
      <c r="N1320" s="13">
        <v>600</v>
      </c>
      <c r="O1320">
        <v>7</v>
      </c>
      <c r="P1320" s="11">
        <f>Agridata[[#This Row],[Storage_Loss_%]]/100</f>
        <v>0.14429999999999998</v>
      </c>
      <c r="Q1320" s="7">
        <v>14.43</v>
      </c>
      <c r="R1320" s="13">
        <v>10140</v>
      </c>
      <c r="S1320">
        <v>118</v>
      </c>
      <c r="T1320" t="s">
        <v>1520</v>
      </c>
      <c r="U1320" t="s">
        <v>1523</v>
      </c>
      <c r="V1320" s="13">
        <v>1261664</v>
      </c>
      <c r="W1320" s="7">
        <f>(Agridata[[#This Row],[Profit_After_Storage_Loss]]/Agridata[[#This Row],[Total_Revenue]])*100</f>
        <v>84.887756666907805</v>
      </c>
      <c r="X1320">
        <f>(1-Agridata[[#This Row],[Transport_Cost_NGN]]/(Agridata[[#This Row],[Input_Cost_NGN]]+Agridata[[#This Row],[Final_Profit_NGN]]))*100</f>
        <v>99.952822919254857</v>
      </c>
      <c r="Y1320" s="13">
        <f>Agridata[[#This Row],[Final_Profit_NGN]]*Agridata[[#This Row],[Storage_Loss_%]]</f>
        <v>18205811.52</v>
      </c>
      <c r="Z1320" s="13">
        <f>Agridata[[#This Row],[Final_Profit_NGN]] * (1-Agridata[[#This Row],[Storage_Loss_%]]/100)</f>
        <v>1079605.8848000001</v>
      </c>
      <c r="AA1320" s="13">
        <f>Agridata[[#This Row],[Final_Profit_NGN]]+Agridata[[#This Row],[Input_Cost_NGN]]</f>
        <v>1271804</v>
      </c>
    </row>
    <row r="1321" spans="1:27" x14ac:dyDescent="0.35">
      <c r="A1321" t="s">
        <v>732</v>
      </c>
      <c r="B1321" t="s">
        <v>1472</v>
      </c>
      <c r="C1321" t="s">
        <v>1488</v>
      </c>
      <c r="D1321">
        <v>2023</v>
      </c>
      <c r="E1321" t="s">
        <v>1501</v>
      </c>
      <c r="F1321" t="s">
        <v>1503</v>
      </c>
      <c r="G1321">
        <v>0.87</v>
      </c>
      <c r="H1321">
        <v>5149</v>
      </c>
      <c r="I1321">
        <v>4138</v>
      </c>
      <c r="J1321">
        <v>29</v>
      </c>
      <c r="K1321" t="s">
        <v>1511</v>
      </c>
      <c r="L1321">
        <v>1.88</v>
      </c>
      <c r="M1321" t="s">
        <v>1516</v>
      </c>
      <c r="N1321" s="13">
        <v>3730</v>
      </c>
      <c r="O1321">
        <v>14</v>
      </c>
      <c r="P1321" s="11">
        <f>Agridata[[#This Row],[Storage_Loss_%]]/100</f>
        <v>0.19620000000000001</v>
      </c>
      <c r="Q1321" s="7">
        <v>19.62</v>
      </c>
      <c r="R1321" s="13">
        <v>8188</v>
      </c>
      <c r="S1321">
        <v>387</v>
      </c>
      <c r="T1321" t="s">
        <v>1520</v>
      </c>
      <c r="U1321" t="s">
        <v>1522</v>
      </c>
      <c r="V1321" s="13">
        <v>1573474</v>
      </c>
      <c r="W1321" s="7">
        <f>(Agridata[[#This Row],[Profit_After_Storage_Loss]]/Agridata[[#This Row],[Total_Revenue]])*100</f>
        <v>79.963886165312175</v>
      </c>
      <c r="X1321">
        <f>(1-Agridata[[#This Row],[Transport_Cost_NGN]]/(Agridata[[#This Row],[Input_Cost_NGN]]+Agridata[[#This Row],[Final_Profit_NGN]]))*100</f>
        <v>99.764172117683799</v>
      </c>
      <c r="Y1321" s="13">
        <f>Agridata[[#This Row],[Final_Profit_NGN]]*Agridata[[#This Row],[Storage_Loss_%]]</f>
        <v>30871559.880000003</v>
      </c>
      <c r="Z1321" s="13">
        <f>Agridata[[#This Row],[Final_Profit_NGN]] * (1-Agridata[[#This Row],[Storage_Loss_%]]/100)</f>
        <v>1264758.4012</v>
      </c>
      <c r="AA1321" s="13">
        <f>Agridata[[#This Row],[Final_Profit_NGN]]+Agridata[[#This Row],[Input_Cost_NGN]]</f>
        <v>1581662</v>
      </c>
    </row>
    <row r="1322" spans="1:27" x14ac:dyDescent="0.35">
      <c r="A1322" t="s">
        <v>895</v>
      </c>
      <c r="B1322" t="s">
        <v>1469</v>
      </c>
      <c r="C1322" t="s">
        <v>1498</v>
      </c>
      <c r="D1322">
        <v>2021</v>
      </c>
      <c r="E1322" t="s">
        <v>1501</v>
      </c>
      <c r="F1322" t="s">
        <v>1506</v>
      </c>
      <c r="G1322">
        <v>0.42</v>
      </c>
      <c r="H1322">
        <v>835</v>
      </c>
      <c r="I1322">
        <v>729</v>
      </c>
      <c r="J1322">
        <v>7.5</v>
      </c>
      <c r="K1322" t="s">
        <v>1515</v>
      </c>
      <c r="L1322">
        <v>1.2</v>
      </c>
      <c r="M1322" t="s">
        <v>1516</v>
      </c>
      <c r="N1322" s="13">
        <v>1122</v>
      </c>
      <c r="O1322">
        <v>7</v>
      </c>
      <c r="P1322" s="11">
        <f>Agridata[[#This Row],[Storage_Loss_%]]/100</f>
        <v>0.12590000000000001</v>
      </c>
      <c r="Q1322" s="7">
        <v>12.59</v>
      </c>
      <c r="R1322" s="13">
        <v>8950</v>
      </c>
      <c r="S1322">
        <v>249</v>
      </c>
      <c r="T1322" t="s">
        <v>1520</v>
      </c>
      <c r="U1322" t="s">
        <v>1522</v>
      </c>
      <c r="V1322" s="13">
        <v>169634</v>
      </c>
      <c r="W1322" s="7">
        <f>(Agridata[[#This Row],[Profit_After_Storage_Loss]]/Agridata[[#This Row],[Total_Revenue]])*100</f>
        <v>83.029319199928324</v>
      </c>
      <c r="X1322">
        <f>(1-Agridata[[#This Row],[Transport_Cost_NGN]]/(Agridata[[#This Row],[Input_Cost_NGN]]+Agridata[[#This Row],[Final_Profit_NGN]]))*100</f>
        <v>99.371724230614163</v>
      </c>
      <c r="Y1322" s="13">
        <f>Agridata[[#This Row],[Final_Profit_NGN]]*Agridata[[#This Row],[Storage_Loss_%]]</f>
        <v>2135692.06</v>
      </c>
      <c r="Z1322" s="13">
        <f>Agridata[[#This Row],[Final_Profit_NGN]] * (1-Agridata[[#This Row],[Storage_Loss_%]]/100)</f>
        <v>148277.07939999999</v>
      </c>
      <c r="AA1322" s="13">
        <f>Agridata[[#This Row],[Final_Profit_NGN]]+Agridata[[#This Row],[Input_Cost_NGN]]</f>
        <v>178584</v>
      </c>
    </row>
    <row r="1323" spans="1:27" x14ac:dyDescent="0.35">
      <c r="A1323" t="s">
        <v>394</v>
      </c>
      <c r="B1323" t="s">
        <v>1470</v>
      </c>
      <c r="C1323" t="s">
        <v>1495</v>
      </c>
      <c r="D1323">
        <v>2023</v>
      </c>
      <c r="E1323" t="s">
        <v>1501</v>
      </c>
      <c r="F1323" t="s">
        <v>1506</v>
      </c>
      <c r="G1323">
        <v>1.18</v>
      </c>
      <c r="H1323">
        <v>4545</v>
      </c>
      <c r="I1323">
        <v>3588</v>
      </c>
      <c r="J1323">
        <v>12.7</v>
      </c>
      <c r="K1323" t="s">
        <v>1512</v>
      </c>
      <c r="L1323">
        <v>1.2</v>
      </c>
      <c r="M1323" t="s">
        <v>1517</v>
      </c>
      <c r="N1323" s="13">
        <v>3247</v>
      </c>
      <c r="O1323">
        <v>14</v>
      </c>
      <c r="P1323" s="11">
        <f>Agridata[[#This Row],[Storage_Loss_%]]/100</f>
        <v>0.2104</v>
      </c>
      <c r="Q1323" s="7">
        <v>21.04</v>
      </c>
      <c r="R1323" s="13">
        <v>32218</v>
      </c>
      <c r="S1323">
        <v>396</v>
      </c>
      <c r="T1323" t="s">
        <v>1520</v>
      </c>
      <c r="U1323" t="s">
        <v>1522</v>
      </c>
      <c r="V1323" s="13">
        <v>1371175</v>
      </c>
      <c r="W1323" s="7">
        <f>(Agridata[[#This Row],[Profit_After_Storage_Loss]]/Agridata[[#This Row],[Total_Revenue]])*100</f>
        <v>77.147298012744827</v>
      </c>
      <c r="X1323">
        <f>(1-Agridata[[#This Row],[Transport_Cost_NGN]]/(Agridata[[#This Row],[Input_Cost_NGN]]+Agridata[[#This Row],[Final_Profit_NGN]]))*100</f>
        <v>99.768632165045716</v>
      </c>
      <c r="Y1323" s="13">
        <f>Agridata[[#This Row],[Final_Profit_NGN]]*Agridata[[#This Row],[Storage_Loss_%]]</f>
        <v>28849522</v>
      </c>
      <c r="Z1323" s="13">
        <f>Agridata[[#This Row],[Final_Profit_NGN]] * (1-Agridata[[#This Row],[Storage_Loss_%]]/100)</f>
        <v>1082679.78</v>
      </c>
      <c r="AA1323" s="13">
        <f>Agridata[[#This Row],[Final_Profit_NGN]]+Agridata[[#This Row],[Input_Cost_NGN]]</f>
        <v>1403393</v>
      </c>
    </row>
    <row r="1324" spans="1:27" x14ac:dyDescent="0.35">
      <c r="A1324" t="s">
        <v>896</v>
      </c>
      <c r="B1324" t="s">
        <v>1469</v>
      </c>
      <c r="C1324" t="s">
        <v>1484</v>
      </c>
      <c r="D1324">
        <v>2021</v>
      </c>
      <c r="E1324" t="s">
        <v>1501</v>
      </c>
      <c r="F1324" t="s">
        <v>1503</v>
      </c>
      <c r="G1324">
        <v>2.16</v>
      </c>
      <c r="H1324">
        <v>21840</v>
      </c>
      <c r="I1324">
        <v>13650</v>
      </c>
      <c r="J1324">
        <v>29.8</v>
      </c>
      <c r="K1324" t="s">
        <v>1512</v>
      </c>
      <c r="L1324">
        <v>1.08</v>
      </c>
      <c r="M1324" t="s">
        <v>1516</v>
      </c>
      <c r="N1324" s="13">
        <v>6705</v>
      </c>
      <c r="O1324">
        <v>30</v>
      </c>
      <c r="P1324" s="11">
        <f>Agridata[[#This Row],[Storage_Loss_%]]/100</f>
        <v>0.375</v>
      </c>
      <c r="Q1324" s="7">
        <v>37.5</v>
      </c>
      <c r="R1324" s="13">
        <v>28421</v>
      </c>
      <c r="S1324">
        <v>247</v>
      </c>
      <c r="T1324" t="s">
        <v>1520</v>
      </c>
      <c r="U1324" t="s">
        <v>1522</v>
      </c>
      <c r="V1324" s="13">
        <v>3302709</v>
      </c>
      <c r="W1324" s="7">
        <f>(Agridata[[#This Row],[Profit_After_Storage_Loss]]/Agridata[[#This Row],[Total_Revenue]])*100</f>
        <v>61.966753774244779</v>
      </c>
      <c r="X1324">
        <f>(1-Agridata[[#This Row],[Transport_Cost_NGN]]/(Agridata[[#This Row],[Input_Cost_NGN]]+Agridata[[#This Row],[Final_Profit_NGN]]))*100</f>
        <v>99.798716951905206</v>
      </c>
      <c r="Y1324" s="13">
        <f>Agridata[[#This Row],[Final_Profit_NGN]]*Agridata[[#This Row],[Storage_Loss_%]]</f>
        <v>123851587.5</v>
      </c>
      <c r="Z1324" s="13">
        <f>Agridata[[#This Row],[Final_Profit_NGN]] * (1-Agridata[[#This Row],[Storage_Loss_%]]/100)</f>
        <v>2064193.125</v>
      </c>
      <c r="AA1324" s="13">
        <f>Agridata[[#This Row],[Final_Profit_NGN]]+Agridata[[#This Row],[Input_Cost_NGN]]</f>
        <v>3331130</v>
      </c>
    </row>
    <row r="1325" spans="1:27" x14ac:dyDescent="0.35">
      <c r="A1325" t="s">
        <v>225</v>
      </c>
      <c r="B1325" t="s">
        <v>1472</v>
      </c>
      <c r="C1325" t="s">
        <v>1489</v>
      </c>
      <c r="D1325">
        <v>2025</v>
      </c>
      <c r="E1325" t="s">
        <v>1501</v>
      </c>
      <c r="F1325" t="s">
        <v>1503</v>
      </c>
      <c r="G1325">
        <v>6.77</v>
      </c>
      <c r="H1325">
        <v>63355</v>
      </c>
      <c r="I1325">
        <v>48865</v>
      </c>
      <c r="J1325">
        <v>72.2</v>
      </c>
      <c r="K1325" t="s">
        <v>1511</v>
      </c>
      <c r="L1325">
        <v>3.54</v>
      </c>
      <c r="M1325" t="s">
        <v>1516</v>
      </c>
      <c r="N1325" s="13">
        <v>12248</v>
      </c>
      <c r="O1325">
        <v>14</v>
      </c>
      <c r="P1325" s="11">
        <f>Agridata[[#This Row],[Storage_Loss_%]]/100</f>
        <v>0.22870000000000001</v>
      </c>
      <c r="Q1325" s="7">
        <v>22.87</v>
      </c>
      <c r="R1325" s="13">
        <v>110681</v>
      </c>
      <c r="S1325">
        <v>441</v>
      </c>
      <c r="T1325" t="s">
        <v>1519</v>
      </c>
      <c r="U1325" t="s">
        <v>1523</v>
      </c>
      <c r="V1325" s="13">
        <v>21211042</v>
      </c>
      <c r="W1325" s="7">
        <f>(Agridata[[#This Row],[Profit_After_Storage_Loss]]/Agridata[[#This Row],[Total_Revenue]])*100</f>
        <v>76.72961840185242</v>
      </c>
      <c r="X1325">
        <f>(1-Agridata[[#This Row],[Transport_Cost_NGN]]/(Agridata[[#This Row],[Input_Cost_NGN]]+Agridata[[#This Row],[Final_Profit_NGN]]))*100</f>
        <v>99.942556237129622</v>
      </c>
      <c r="Y1325" s="13">
        <f>Agridata[[#This Row],[Final_Profit_NGN]]*Agridata[[#This Row],[Storage_Loss_%]]</f>
        <v>485096530.54000002</v>
      </c>
      <c r="Z1325" s="13">
        <f>Agridata[[#This Row],[Final_Profit_NGN]] * (1-Agridata[[#This Row],[Storage_Loss_%]]/100)</f>
        <v>16360076.694599999</v>
      </c>
      <c r="AA1325" s="13">
        <f>Agridata[[#This Row],[Final_Profit_NGN]]+Agridata[[#This Row],[Input_Cost_NGN]]</f>
        <v>21321723</v>
      </c>
    </row>
    <row r="1326" spans="1:27" x14ac:dyDescent="0.35">
      <c r="A1326" t="s">
        <v>897</v>
      </c>
      <c r="B1326" t="s">
        <v>1470</v>
      </c>
      <c r="C1326" t="s">
        <v>1495</v>
      </c>
      <c r="D1326">
        <v>2023</v>
      </c>
      <c r="E1326" t="s">
        <v>1502</v>
      </c>
      <c r="F1326" t="s">
        <v>1504</v>
      </c>
      <c r="G1326">
        <v>5.0999999999999996</v>
      </c>
      <c r="H1326">
        <v>32625</v>
      </c>
      <c r="I1326">
        <v>23959</v>
      </c>
      <c r="J1326">
        <v>2.1</v>
      </c>
      <c r="K1326" t="s">
        <v>1511</v>
      </c>
      <c r="L1326">
        <v>0.2</v>
      </c>
      <c r="M1326" t="s">
        <v>1517</v>
      </c>
      <c r="N1326" s="13">
        <v>346</v>
      </c>
      <c r="O1326">
        <v>7</v>
      </c>
      <c r="P1326" s="11">
        <f>Agridata[[#This Row],[Storage_Loss_%]]/100</f>
        <v>0.2656</v>
      </c>
      <c r="Q1326" s="7">
        <v>26.56</v>
      </c>
      <c r="R1326" s="13">
        <v>104990</v>
      </c>
      <c r="S1326">
        <v>273</v>
      </c>
      <c r="T1326" t="s">
        <v>1520</v>
      </c>
      <c r="U1326" t="s">
        <v>1522</v>
      </c>
      <c r="V1326" s="13">
        <v>6370063</v>
      </c>
      <c r="W1326" s="7">
        <f>(Agridata[[#This Row],[Profit_After_Storage_Loss]]/Agridata[[#This Row],[Total_Revenue]])*100</f>
        <v>72.249204248984526</v>
      </c>
      <c r="X1326">
        <f>(1-Agridata[[#This Row],[Transport_Cost_NGN]]/(Agridata[[#This Row],[Input_Cost_NGN]]+Agridata[[#This Row],[Final_Profit_NGN]]))*100</f>
        <v>99.994656414395379</v>
      </c>
      <c r="Y1326" s="13">
        <f>Agridata[[#This Row],[Final_Profit_NGN]]*Agridata[[#This Row],[Storage_Loss_%]]</f>
        <v>169188873.28</v>
      </c>
      <c r="Z1326" s="13">
        <f>Agridata[[#This Row],[Final_Profit_NGN]] * (1-Agridata[[#This Row],[Storage_Loss_%]]/100)</f>
        <v>4678174.2671999997</v>
      </c>
      <c r="AA1326" s="13">
        <f>Agridata[[#This Row],[Final_Profit_NGN]]+Agridata[[#This Row],[Input_Cost_NGN]]</f>
        <v>6475053</v>
      </c>
    </row>
    <row r="1327" spans="1:27" x14ac:dyDescent="0.35">
      <c r="A1327" t="s">
        <v>898</v>
      </c>
      <c r="B1327" t="s">
        <v>1471</v>
      </c>
      <c r="C1327" t="s">
        <v>1483</v>
      </c>
      <c r="D1327">
        <v>2023</v>
      </c>
      <c r="E1327" t="s">
        <v>1501</v>
      </c>
      <c r="F1327" t="s">
        <v>1503</v>
      </c>
      <c r="G1327">
        <v>1.21</v>
      </c>
      <c r="H1327">
        <v>13243</v>
      </c>
      <c r="I1327">
        <v>11418</v>
      </c>
      <c r="J1327">
        <v>23.2</v>
      </c>
      <c r="K1327" t="s">
        <v>1512</v>
      </c>
      <c r="L1327">
        <v>2.09</v>
      </c>
      <c r="M1327" t="s">
        <v>1516</v>
      </c>
      <c r="N1327" s="13">
        <v>4452</v>
      </c>
      <c r="O1327">
        <v>7</v>
      </c>
      <c r="P1327" s="11">
        <f>Agridata[[#This Row],[Storage_Loss_%]]/100</f>
        <v>0.13780000000000001</v>
      </c>
      <c r="Q1327" s="7">
        <v>13.78</v>
      </c>
      <c r="R1327" s="13">
        <v>21038</v>
      </c>
      <c r="S1327">
        <v>310</v>
      </c>
      <c r="T1327" t="s">
        <v>1520</v>
      </c>
      <c r="U1327" t="s">
        <v>1523</v>
      </c>
      <c r="V1327" s="13">
        <v>3478695</v>
      </c>
      <c r="W1327" s="7">
        <f>(Agridata[[#This Row],[Profit_After_Storage_Loss]]/Agridata[[#This Row],[Total_Revenue]])*100</f>
        <v>85.701704358589637</v>
      </c>
      <c r="X1327">
        <f>(1-Agridata[[#This Row],[Transport_Cost_NGN]]/(Agridata[[#This Row],[Input_Cost_NGN]]+Agridata[[#This Row],[Final_Profit_NGN]]))*100</f>
        <v>99.87279029571684</v>
      </c>
      <c r="Y1327" s="13">
        <f>Agridata[[#This Row],[Final_Profit_NGN]]*Agridata[[#This Row],[Storage_Loss_%]]</f>
        <v>47936417.100000001</v>
      </c>
      <c r="Z1327" s="13">
        <f>Agridata[[#This Row],[Final_Profit_NGN]] * (1-Agridata[[#This Row],[Storage_Loss_%]]/100)</f>
        <v>2999330.8289999999</v>
      </c>
      <c r="AA1327" s="13">
        <f>Agridata[[#This Row],[Final_Profit_NGN]]+Agridata[[#This Row],[Input_Cost_NGN]]</f>
        <v>3499733</v>
      </c>
    </row>
    <row r="1328" spans="1:27" x14ac:dyDescent="0.35">
      <c r="A1328" t="s">
        <v>899</v>
      </c>
      <c r="B1328" t="s">
        <v>1469</v>
      </c>
      <c r="C1328" t="s">
        <v>1484</v>
      </c>
      <c r="D1328">
        <v>2025</v>
      </c>
      <c r="E1328" t="s">
        <v>1501</v>
      </c>
      <c r="F1328" t="s">
        <v>1507</v>
      </c>
      <c r="G1328">
        <v>2.4700000000000002</v>
      </c>
      <c r="H1328">
        <v>5835</v>
      </c>
      <c r="I1328">
        <v>5003</v>
      </c>
      <c r="J1328">
        <v>1</v>
      </c>
      <c r="K1328" t="s">
        <v>1513</v>
      </c>
      <c r="L1328">
        <v>0.4</v>
      </c>
      <c r="M1328" t="s">
        <v>1518</v>
      </c>
      <c r="N1328" s="13">
        <v>200</v>
      </c>
      <c r="O1328">
        <v>7</v>
      </c>
      <c r="P1328" s="11">
        <f>Agridata[[#This Row],[Storage_Loss_%]]/100</f>
        <v>0.14249999999999999</v>
      </c>
      <c r="Q1328" s="7">
        <v>14.25</v>
      </c>
      <c r="R1328" s="13">
        <v>32321</v>
      </c>
      <c r="S1328">
        <v>278</v>
      </c>
      <c r="T1328" t="s">
        <v>1520</v>
      </c>
      <c r="U1328" t="s">
        <v>1523</v>
      </c>
      <c r="V1328" s="13">
        <v>1344405</v>
      </c>
      <c r="W1328" s="7">
        <f>(Agridata[[#This Row],[Profit_After_Storage_Loss]]/Agridata[[#This Row],[Total_Revenue]])*100</f>
        <v>83.73687193384886</v>
      </c>
      <c r="X1328">
        <f>(1-Agridata[[#This Row],[Transport_Cost_NGN]]/(Agridata[[#This Row],[Input_Cost_NGN]]+Agridata[[#This Row],[Final_Profit_NGN]]))*100</f>
        <v>99.985472781076268</v>
      </c>
      <c r="Y1328" s="13">
        <f>Agridata[[#This Row],[Final_Profit_NGN]]*Agridata[[#This Row],[Storage_Loss_%]]</f>
        <v>19157771.25</v>
      </c>
      <c r="Z1328" s="13">
        <f>Agridata[[#This Row],[Final_Profit_NGN]] * (1-Agridata[[#This Row],[Storage_Loss_%]]/100)</f>
        <v>1152827.2875000001</v>
      </c>
      <c r="AA1328" s="13">
        <f>Agridata[[#This Row],[Final_Profit_NGN]]+Agridata[[#This Row],[Input_Cost_NGN]]</f>
        <v>1376726</v>
      </c>
    </row>
    <row r="1329" spans="1:27" x14ac:dyDescent="0.35">
      <c r="A1329" t="s">
        <v>585</v>
      </c>
      <c r="B1329" t="s">
        <v>1470</v>
      </c>
      <c r="C1329" t="s">
        <v>1495</v>
      </c>
      <c r="D1329">
        <v>2022</v>
      </c>
      <c r="E1329" t="s">
        <v>1501</v>
      </c>
      <c r="F1329" t="s">
        <v>1505</v>
      </c>
      <c r="G1329">
        <v>3.65</v>
      </c>
      <c r="H1329">
        <v>33838</v>
      </c>
      <c r="I1329">
        <v>20752</v>
      </c>
      <c r="J1329">
        <v>32.9</v>
      </c>
      <c r="K1329" t="s">
        <v>1512</v>
      </c>
      <c r="L1329">
        <v>1.98</v>
      </c>
      <c r="M1329" t="s">
        <v>1516</v>
      </c>
      <c r="N1329" s="13">
        <v>9157</v>
      </c>
      <c r="O1329">
        <v>30</v>
      </c>
      <c r="P1329" s="11">
        <f>Agridata[[#This Row],[Storage_Loss_%]]/100</f>
        <v>0.38670000000000004</v>
      </c>
      <c r="Q1329" s="7">
        <v>38.67</v>
      </c>
      <c r="R1329" s="13">
        <v>41937</v>
      </c>
      <c r="S1329">
        <v>89</v>
      </c>
      <c r="T1329" t="s">
        <v>1520</v>
      </c>
      <c r="U1329" t="s">
        <v>1523</v>
      </c>
      <c r="V1329" s="13">
        <v>1777365</v>
      </c>
      <c r="W1329" s="7">
        <f>(Agridata[[#This Row],[Profit_After_Storage_Loss]]/Agridata[[#This Row],[Total_Revenue]])*100</f>
        <v>59.916273081654396</v>
      </c>
      <c r="X1329">
        <f>(1-Agridata[[#This Row],[Transport_Cost_NGN]]/(Agridata[[#This Row],[Input_Cost_NGN]]+Agridata[[#This Row],[Final_Profit_NGN]]))*100</f>
        <v>99.496675098471826</v>
      </c>
      <c r="Y1329" s="13">
        <f>Agridata[[#This Row],[Final_Profit_NGN]]*Agridata[[#This Row],[Storage_Loss_%]]</f>
        <v>68730704.549999997</v>
      </c>
      <c r="Z1329" s="13">
        <f>Agridata[[#This Row],[Final_Profit_NGN]] * (1-Agridata[[#This Row],[Storage_Loss_%]]/100)</f>
        <v>1090057.9545</v>
      </c>
      <c r="AA1329" s="13">
        <f>Agridata[[#This Row],[Final_Profit_NGN]]+Agridata[[#This Row],[Input_Cost_NGN]]</f>
        <v>1819302</v>
      </c>
    </row>
    <row r="1330" spans="1:27" x14ac:dyDescent="0.35">
      <c r="A1330" t="s">
        <v>169</v>
      </c>
      <c r="B1330" t="s">
        <v>1471</v>
      </c>
      <c r="C1330" t="s">
        <v>1486</v>
      </c>
      <c r="D1330">
        <v>2023</v>
      </c>
      <c r="E1330" t="s">
        <v>1502</v>
      </c>
      <c r="F1330" t="s">
        <v>1507</v>
      </c>
      <c r="G1330">
        <v>2.89</v>
      </c>
      <c r="H1330">
        <v>4411</v>
      </c>
      <c r="I1330">
        <v>1764</v>
      </c>
      <c r="J1330">
        <v>17.899999999999999</v>
      </c>
      <c r="K1330" t="s">
        <v>1513</v>
      </c>
      <c r="L1330">
        <v>1.36</v>
      </c>
      <c r="M1330" t="s">
        <v>1516</v>
      </c>
      <c r="N1330" s="13">
        <v>705</v>
      </c>
      <c r="O1330">
        <v>60</v>
      </c>
      <c r="P1330" s="11">
        <f>Agridata[[#This Row],[Storage_Loss_%]]/100</f>
        <v>0.6</v>
      </c>
      <c r="Q1330" s="7">
        <v>60</v>
      </c>
      <c r="R1330" s="13">
        <v>64511</v>
      </c>
      <c r="S1330">
        <v>276</v>
      </c>
      <c r="T1330" t="s">
        <v>1520</v>
      </c>
      <c r="U1330" t="s">
        <v>1523</v>
      </c>
      <c r="V1330" s="13">
        <v>416780</v>
      </c>
      <c r="W1330" s="7">
        <f>(Agridata[[#This Row],[Profit_After_Storage_Loss]]/Agridata[[#This Row],[Total_Revenue]])*100</f>
        <v>34.638503524894503</v>
      </c>
      <c r="X1330">
        <f>(1-Agridata[[#This Row],[Transport_Cost_NGN]]/(Agridata[[#This Row],[Input_Cost_NGN]]+Agridata[[#This Row],[Final_Profit_NGN]]))*100</f>
        <v>99.853518972929052</v>
      </c>
      <c r="Y1330" s="13">
        <f>Agridata[[#This Row],[Final_Profit_NGN]]*Agridata[[#This Row],[Storage_Loss_%]]</f>
        <v>25006800</v>
      </c>
      <c r="Z1330" s="13">
        <f>Agridata[[#This Row],[Final_Profit_NGN]] * (1-Agridata[[#This Row],[Storage_Loss_%]]/100)</f>
        <v>166712</v>
      </c>
      <c r="AA1330" s="13">
        <f>Agridata[[#This Row],[Final_Profit_NGN]]+Agridata[[#This Row],[Input_Cost_NGN]]</f>
        <v>481291</v>
      </c>
    </row>
    <row r="1331" spans="1:27" x14ac:dyDescent="0.35">
      <c r="A1331" t="s">
        <v>900</v>
      </c>
      <c r="B1331" t="s">
        <v>1470</v>
      </c>
      <c r="C1331" t="s">
        <v>1499</v>
      </c>
      <c r="D1331">
        <v>2024</v>
      </c>
      <c r="E1331" t="s">
        <v>1501</v>
      </c>
      <c r="F1331" t="s">
        <v>1508</v>
      </c>
      <c r="G1331">
        <v>2.89</v>
      </c>
      <c r="H1331">
        <v>3866</v>
      </c>
      <c r="I1331">
        <v>2436</v>
      </c>
      <c r="J1331">
        <v>10.6</v>
      </c>
      <c r="K1331" t="s">
        <v>1511</v>
      </c>
      <c r="L1331">
        <v>1.4</v>
      </c>
      <c r="M1331" t="s">
        <v>1516</v>
      </c>
      <c r="N1331" s="13">
        <v>1909</v>
      </c>
      <c r="O1331">
        <v>30</v>
      </c>
      <c r="P1331" s="11">
        <f>Agridata[[#This Row],[Storage_Loss_%]]/100</f>
        <v>0.36979999999999996</v>
      </c>
      <c r="Q1331" s="7">
        <v>36.979999999999997</v>
      </c>
      <c r="R1331" s="13">
        <v>36774</v>
      </c>
      <c r="S1331">
        <v>236</v>
      </c>
      <c r="T1331" t="s">
        <v>1520</v>
      </c>
      <c r="U1331" t="s">
        <v>1522</v>
      </c>
      <c r="V1331" s="13">
        <v>530465</v>
      </c>
      <c r="W1331" s="7">
        <f>(Agridata[[#This Row],[Profit_After_Storage_Loss]]/Agridata[[#This Row],[Total_Revenue]])*100</f>
        <v>58.934424995460475</v>
      </c>
      <c r="X1331">
        <f>(1-Agridata[[#This Row],[Transport_Cost_NGN]]/(Agridata[[#This Row],[Input_Cost_NGN]]+Agridata[[#This Row],[Final_Profit_NGN]]))*100</f>
        <v>99.663457554928343</v>
      </c>
      <c r="Y1331" s="13">
        <f>Agridata[[#This Row],[Final_Profit_NGN]]*Agridata[[#This Row],[Storage_Loss_%]]</f>
        <v>19616595.699999999</v>
      </c>
      <c r="Z1331" s="13">
        <f>Agridata[[#This Row],[Final_Profit_NGN]] * (1-Agridata[[#This Row],[Storage_Loss_%]]/100)</f>
        <v>334299.04300000006</v>
      </c>
      <c r="AA1331" s="13">
        <f>Agridata[[#This Row],[Final_Profit_NGN]]+Agridata[[#This Row],[Input_Cost_NGN]]</f>
        <v>567239</v>
      </c>
    </row>
    <row r="1332" spans="1:27" x14ac:dyDescent="0.35">
      <c r="A1332" t="s">
        <v>901</v>
      </c>
      <c r="B1332" t="s">
        <v>1469</v>
      </c>
      <c r="C1332" t="s">
        <v>1484</v>
      </c>
      <c r="D1332">
        <v>2025</v>
      </c>
      <c r="E1332" t="s">
        <v>1501</v>
      </c>
      <c r="F1332" t="s">
        <v>1508</v>
      </c>
      <c r="G1332">
        <v>2.85</v>
      </c>
      <c r="H1332">
        <v>4077</v>
      </c>
      <c r="I1332">
        <v>3262</v>
      </c>
      <c r="J1332">
        <v>5.0999999999999996</v>
      </c>
      <c r="K1332" t="s">
        <v>1512</v>
      </c>
      <c r="L1332">
        <v>1.6</v>
      </c>
      <c r="M1332" t="s">
        <v>1518</v>
      </c>
      <c r="N1332" s="13">
        <v>1151</v>
      </c>
      <c r="O1332">
        <v>14</v>
      </c>
      <c r="P1332" s="11">
        <f>Agridata[[#This Row],[Storage_Loss_%]]/100</f>
        <v>0.19989999999999999</v>
      </c>
      <c r="Q1332" s="7">
        <v>19.989999999999998</v>
      </c>
      <c r="R1332" s="13">
        <v>38292</v>
      </c>
      <c r="S1332">
        <v>250</v>
      </c>
      <c r="T1332" t="s">
        <v>1521</v>
      </c>
      <c r="U1332" t="s">
        <v>1523</v>
      </c>
      <c r="V1332" s="13">
        <v>767902</v>
      </c>
      <c r="W1332" s="7">
        <f>(Agridata[[#This Row],[Profit_After_Storage_Loss]]/Agridata[[#This Row],[Total_Revenue]])*100</f>
        <v>76.209744825687125</v>
      </c>
      <c r="X1332">
        <f>(1-Agridata[[#This Row],[Transport_Cost_NGN]]/(Agridata[[#This Row],[Input_Cost_NGN]]+Agridata[[#This Row],[Final_Profit_NGN]]))*100</f>
        <v>99.857230393676957</v>
      </c>
      <c r="Y1332" s="13">
        <f>Agridata[[#This Row],[Final_Profit_NGN]]*Agridata[[#This Row],[Storage_Loss_%]]</f>
        <v>15350360.979999999</v>
      </c>
      <c r="Z1332" s="13">
        <f>Agridata[[#This Row],[Final_Profit_NGN]] * (1-Agridata[[#This Row],[Storage_Loss_%]]/100)</f>
        <v>614398.39020000002</v>
      </c>
      <c r="AA1332" s="13">
        <f>Agridata[[#This Row],[Final_Profit_NGN]]+Agridata[[#This Row],[Input_Cost_NGN]]</f>
        <v>806194</v>
      </c>
    </row>
    <row r="1333" spans="1:27" x14ac:dyDescent="0.35">
      <c r="A1333" t="s">
        <v>902</v>
      </c>
      <c r="B1333" t="s">
        <v>1472</v>
      </c>
      <c r="C1333" t="s">
        <v>1487</v>
      </c>
      <c r="D1333">
        <v>2024</v>
      </c>
      <c r="E1333" t="s">
        <v>1502</v>
      </c>
      <c r="F1333" t="s">
        <v>1503</v>
      </c>
      <c r="G1333">
        <v>0.42</v>
      </c>
      <c r="H1333">
        <v>4320</v>
      </c>
      <c r="I1333">
        <v>3716</v>
      </c>
      <c r="J1333">
        <v>24.5</v>
      </c>
      <c r="K1333" t="s">
        <v>1513</v>
      </c>
      <c r="L1333">
        <v>1.35</v>
      </c>
      <c r="M1333" t="s">
        <v>1518</v>
      </c>
      <c r="N1333" s="13">
        <v>991</v>
      </c>
      <c r="O1333">
        <v>7</v>
      </c>
      <c r="P1333" s="11">
        <f>Agridata[[#This Row],[Storage_Loss_%]]/100</f>
        <v>0.13970000000000002</v>
      </c>
      <c r="Q1333" s="7">
        <v>13.97</v>
      </c>
      <c r="R1333" s="13">
        <v>5678</v>
      </c>
      <c r="S1333">
        <v>365</v>
      </c>
      <c r="T1333" t="s">
        <v>1519</v>
      </c>
      <c r="U1333" t="s">
        <v>1523</v>
      </c>
      <c r="V1333" s="13">
        <v>1336108</v>
      </c>
      <c r="W1333" s="7">
        <f>(Agridata[[#This Row],[Profit_After_Storage_Loss]]/Agridata[[#This Row],[Total_Revenue]])*100</f>
        <v>85.665949145392773</v>
      </c>
      <c r="X1333">
        <f>(1-Agridata[[#This Row],[Transport_Cost_NGN]]/(Agridata[[#This Row],[Input_Cost_NGN]]+Agridata[[#This Row],[Final_Profit_NGN]]))*100</f>
        <v>99.926143215087947</v>
      </c>
      <c r="Y1333" s="13">
        <f>Agridata[[#This Row],[Final_Profit_NGN]]*Agridata[[#This Row],[Storage_Loss_%]]</f>
        <v>18665428.760000002</v>
      </c>
      <c r="Z1333" s="13">
        <f>Agridata[[#This Row],[Final_Profit_NGN]] * (1-Agridata[[#This Row],[Storage_Loss_%]]/100)</f>
        <v>1149453.7123999998</v>
      </c>
      <c r="AA1333" s="13">
        <f>Agridata[[#This Row],[Final_Profit_NGN]]+Agridata[[#This Row],[Input_Cost_NGN]]</f>
        <v>1341786</v>
      </c>
    </row>
    <row r="1334" spans="1:27" x14ac:dyDescent="0.35">
      <c r="A1334" t="s">
        <v>903</v>
      </c>
      <c r="B1334" t="s">
        <v>1469</v>
      </c>
      <c r="C1334" t="s">
        <v>1498</v>
      </c>
      <c r="D1334">
        <v>2021</v>
      </c>
      <c r="E1334" t="s">
        <v>1502</v>
      </c>
      <c r="F1334" t="s">
        <v>1507</v>
      </c>
      <c r="G1334">
        <v>0.76</v>
      </c>
      <c r="H1334">
        <v>1988</v>
      </c>
      <c r="I1334">
        <v>1193</v>
      </c>
      <c r="J1334">
        <v>3.1</v>
      </c>
      <c r="K1334" t="s">
        <v>1512</v>
      </c>
      <c r="L1334">
        <v>0.44</v>
      </c>
      <c r="M1334" t="s">
        <v>1517</v>
      </c>
      <c r="N1334" s="13">
        <v>532</v>
      </c>
      <c r="O1334">
        <v>30</v>
      </c>
      <c r="P1334" s="11">
        <f>Agridata[[#This Row],[Storage_Loss_%]]/100</f>
        <v>0.39950000000000002</v>
      </c>
      <c r="Q1334" s="7">
        <v>39.950000000000003</v>
      </c>
      <c r="R1334" s="13">
        <v>16704</v>
      </c>
      <c r="S1334">
        <v>236</v>
      </c>
      <c r="T1334" t="s">
        <v>1520</v>
      </c>
      <c r="U1334" t="s">
        <v>1522</v>
      </c>
      <c r="V1334" s="13">
        <v>261497</v>
      </c>
      <c r="W1334" s="7">
        <f>(Agridata[[#This Row],[Profit_After_Storage_Loss]]/Agridata[[#This Row],[Total_Revenue]])*100</f>
        <v>56.444422737517122</v>
      </c>
      <c r="X1334">
        <f>(1-Agridata[[#This Row],[Transport_Cost_NGN]]/(Agridata[[#This Row],[Input_Cost_NGN]]+Agridata[[#This Row],[Final_Profit_NGN]]))*100</f>
        <v>99.808771355962051</v>
      </c>
      <c r="Y1334" s="13">
        <f>Agridata[[#This Row],[Final_Profit_NGN]]*Agridata[[#This Row],[Storage_Loss_%]]</f>
        <v>10446805.15</v>
      </c>
      <c r="Z1334" s="13">
        <f>Agridata[[#This Row],[Final_Profit_NGN]] * (1-Agridata[[#This Row],[Storage_Loss_%]]/100)</f>
        <v>157028.9485</v>
      </c>
      <c r="AA1334" s="13">
        <f>Agridata[[#This Row],[Final_Profit_NGN]]+Agridata[[#This Row],[Input_Cost_NGN]]</f>
        <v>278201</v>
      </c>
    </row>
    <row r="1335" spans="1:27" x14ac:dyDescent="0.35">
      <c r="A1335" t="s">
        <v>904</v>
      </c>
      <c r="B1335" t="s">
        <v>1469</v>
      </c>
      <c r="C1335" t="s">
        <v>1481</v>
      </c>
      <c r="D1335">
        <v>2021</v>
      </c>
      <c r="E1335" t="s">
        <v>1501</v>
      </c>
      <c r="F1335" t="s">
        <v>1504</v>
      </c>
      <c r="G1335">
        <v>7.14</v>
      </c>
      <c r="H1335">
        <v>49127</v>
      </c>
      <c r="I1335">
        <v>37405</v>
      </c>
      <c r="J1335">
        <v>10</v>
      </c>
      <c r="K1335" t="s">
        <v>1512</v>
      </c>
      <c r="L1335">
        <v>1.43</v>
      </c>
      <c r="M1335" t="s">
        <v>1516</v>
      </c>
      <c r="N1335" s="13">
        <v>2152</v>
      </c>
      <c r="O1335">
        <v>2</v>
      </c>
      <c r="P1335" s="11">
        <f>Agridata[[#This Row],[Storage_Loss_%]]/100</f>
        <v>0.23860000000000001</v>
      </c>
      <c r="Q1335" s="7">
        <v>23.86</v>
      </c>
      <c r="R1335" s="13">
        <v>84361</v>
      </c>
      <c r="S1335">
        <v>239</v>
      </c>
      <c r="T1335" t="s">
        <v>1520</v>
      </c>
      <c r="U1335" t="s">
        <v>1523</v>
      </c>
      <c r="V1335" s="13">
        <v>8763885</v>
      </c>
      <c r="W1335" s="7">
        <f>(Agridata[[#This Row],[Profit_After_Storage_Loss]]/Agridata[[#This Row],[Total_Revenue]])*100</f>
        <v>75.414065556043525</v>
      </c>
      <c r="X1335">
        <f>(1-Agridata[[#This Row],[Transport_Cost_NGN]]/(Agridata[[#This Row],[Input_Cost_NGN]]+Agridata[[#This Row],[Final_Profit_NGN]]))*100</f>
        <v>99.975678795548859</v>
      </c>
      <c r="Y1335" s="13">
        <f>Agridata[[#This Row],[Final_Profit_NGN]]*Agridata[[#This Row],[Storage_Loss_%]]</f>
        <v>209106296.09999999</v>
      </c>
      <c r="Z1335" s="13">
        <f>Agridata[[#This Row],[Final_Profit_NGN]] * (1-Agridata[[#This Row],[Storage_Loss_%]]/100)</f>
        <v>6672822.0389999999</v>
      </c>
      <c r="AA1335" s="13">
        <f>Agridata[[#This Row],[Final_Profit_NGN]]+Agridata[[#This Row],[Input_Cost_NGN]]</f>
        <v>8848246</v>
      </c>
    </row>
    <row r="1336" spans="1:27" x14ac:dyDescent="0.35">
      <c r="A1336" t="s">
        <v>905</v>
      </c>
      <c r="B1336" t="s">
        <v>1472</v>
      </c>
      <c r="C1336" t="s">
        <v>1488</v>
      </c>
      <c r="D1336">
        <v>2023</v>
      </c>
      <c r="E1336" t="s">
        <v>1501</v>
      </c>
      <c r="F1336" t="s">
        <v>1508</v>
      </c>
      <c r="G1336">
        <v>1.36</v>
      </c>
      <c r="H1336">
        <v>1812</v>
      </c>
      <c r="I1336">
        <v>1422</v>
      </c>
      <c r="J1336">
        <v>18.399999999999999</v>
      </c>
      <c r="K1336" t="s">
        <v>1512</v>
      </c>
      <c r="L1336">
        <v>0.51</v>
      </c>
      <c r="M1336" t="s">
        <v>1518</v>
      </c>
      <c r="N1336" s="13">
        <v>4366</v>
      </c>
      <c r="O1336">
        <v>14</v>
      </c>
      <c r="P1336" s="11">
        <f>Agridata[[#This Row],[Storage_Loss_%]]/100</f>
        <v>0.2147</v>
      </c>
      <c r="Q1336" s="7">
        <v>21.47</v>
      </c>
      <c r="R1336" s="13">
        <v>21653</v>
      </c>
      <c r="S1336">
        <v>218</v>
      </c>
      <c r="T1336" t="s">
        <v>1520</v>
      </c>
      <c r="U1336" t="s">
        <v>1523</v>
      </c>
      <c r="V1336" s="13">
        <v>280878</v>
      </c>
      <c r="W1336" s="7">
        <f>(Agridata[[#This Row],[Profit_After_Storage_Loss]]/Agridata[[#This Row],[Total_Revenue]])*100</f>
        <v>72.909385616680609</v>
      </c>
      <c r="X1336">
        <f>(1-Agridata[[#This Row],[Transport_Cost_NGN]]/(Agridata[[#This Row],[Input_Cost_NGN]]+Agridata[[#This Row],[Final_Profit_NGN]]))*100</f>
        <v>98.556842108742572</v>
      </c>
      <c r="Y1336" s="13">
        <f>Agridata[[#This Row],[Final_Profit_NGN]]*Agridata[[#This Row],[Storage_Loss_%]]</f>
        <v>6030450.6599999992</v>
      </c>
      <c r="Z1336" s="13">
        <f>Agridata[[#This Row],[Final_Profit_NGN]] * (1-Agridata[[#This Row],[Storage_Loss_%]]/100)</f>
        <v>220573.49340000001</v>
      </c>
      <c r="AA1336" s="13">
        <f>Agridata[[#This Row],[Final_Profit_NGN]]+Agridata[[#This Row],[Input_Cost_NGN]]</f>
        <v>302531</v>
      </c>
    </row>
    <row r="1337" spans="1:27" x14ac:dyDescent="0.35">
      <c r="A1337" t="s">
        <v>906</v>
      </c>
      <c r="B1337" t="s">
        <v>1469</v>
      </c>
      <c r="C1337" t="s">
        <v>1474</v>
      </c>
      <c r="D1337">
        <v>2022</v>
      </c>
      <c r="E1337" t="s">
        <v>1501</v>
      </c>
      <c r="F1337" t="s">
        <v>1503</v>
      </c>
      <c r="G1337">
        <v>1.06</v>
      </c>
      <c r="H1337">
        <v>11537</v>
      </c>
      <c r="I1337">
        <v>4614</v>
      </c>
      <c r="J1337">
        <v>12.8</v>
      </c>
      <c r="K1337" t="s">
        <v>1514</v>
      </c>
      <c r="L1337">
        <v>1.82</v>
      </c>
      <c r="M1337" t="s">
        <v>1516</v>
      </c>
      <c r="N1337" s="13">
        <v>1979</v>
      </c>
      <c r="O1337">
        <v>60</v>
      </c>
      <c r="P1337" s="11">
        <f>Agridata[[#This Row],[Storage_Loss_%]]/100</f>
        <v>0.6</v>
      </c>
      <c r="Q1337" s="7">
        <v>60</v>
      </c>
      <c r="R1337" s="13">
        <v>18931</v>
      </c>
      <c r="S1337">
        <v>318</v>
      </c>
      <c r="T1337" t="s">
        <v>1521</v>
      </c>
      <c r="U1337" t="s">
        <v>1522</v>
      </c>
      <c r="V1337" s="13">
        <v>1431670</v>
      </c>
      <c r="W1337" s="7">
        <f>(Agridata[[#This Row],[Profit_After_Storage_Loss]]/Agridata[[#This Row],[Total_Revenue]])*100</f>
        <v>39.477981884749838</v>
      </c>
      <c r="X1337">
        <f>(1-Agridata[[#This Row],[Transport_Cost_NGN]]/(Agridata[[#This Row],[Input_Cost_NGN]]+Agridata[[#This Row],[Final_Profit_NGN]]))*100</f>
        <v>99.863573787692133</v>
      </c>
      <c r="Y1337" s="13">
        <f>Agridata[[#This Row],[Final_Profit_NGN]]*Agridata[[#This Row],[Storage_Loss_%]]</f>
        <v>85900200</v>
      </c>
      <c r="Z1337" s="13">
        <f>Agridata[[#This Row],[Final_Profit_NGN]] * (1-Agridata[[#This Row],[Storage_Loss_%]]/100)</f>
        <v>572668</v>
      </c>
      <c r="AA1337" s="13">
        <f>Agridata[[#This Row],[Final_Profit_NGN]]+Agridata[[#This Row],[Input_Cost_NGN]]</f>
        <v>1450601</v>
      </c>
    </row>
    <row r="1338" spans="1:27" x14ac:dyDescent="0.35">
      <c r="A1338" t="s">
        <v>277</v>
      </c>
      <c r="B1338" t="s">
        <v>1473</v>
      </c>
      <c r="C1338" t="s">
        <v>1494</v>
      </c>
      <c r="D1338">
        <v>2023</v>
      </c>
      <c r="E1338" t="s">
        <v>1501</v>
      </c>
      <c r="F1338" t="s">
        <v>1508</v>
      </c>
      <c r="G1338">
        <v>1.1599999999999999</v>
      </c>
      <c r="H1338">
        <v>1865</v>
      </c>
      <c r="I1338">
        <v>1663</v>
      </c>
      <c r="J1338">
        <v>39</v>
      </c>
      <c r="K1338" t="s">
        <v>1515</v>
      </c>
      <c r="L1338">
        <v>1.6</v>
      </c>
      <c r="M1338" t="s">
        <v>1518</v>
      </c>
      <c r="N1338" s="13">
        <v>8183</v>
      </c>
      <c r="O1338">
        <v>3</v>
      </c>
      <c r="P1338" s="11">
        <f>Agridata[[#This Row],[Storage_Loss_%]]/100</f>
        <v>0.1079</v>
      </c>
      <c r="Q1338" s="7">
        <v>10.79</v>
      </c>
      <c r="R1338" s="13">
        <v>13263</v>
      </c>
      <c r="S1338">
        <v>261</v>
      </c>
      <c r="T1338" t="s">
        <v>1520</v>
      </c>
      <c r="U1338" t="s">
        <v>1523</v>
      </c>
      <c r="V1338" s="13">
        <v>408257</v>
      </c>
      <c r="W1338" s="7">
        <f>(Agridata[[#This Row],[Profit_After_Storage_Loss]]/Agridata[[#This Row],[Total_Revenue]])*100</f>
        <v>86.403034185803747</v>
      </c>
      <c r="X1338">
        <f>(1-Agridata[[#This Row],[Transport_Cost_NGN]]/(Agridata[[#This Row],[Input_Cost_NGN]]+Agridata[[#This Row],[Final_Profit_NGN]]))*100</f>
        <v>98.058692351489853</v>
      </c>
      <c r="Y1338" s="13">
        <f>Agridata[[#This Row],[Final_Profit_NGN]]*Agridata[[#This Row],[Storage_Loss_%]]</f>
        <v>4405093.0299999993</v>
      </c>
      <c r="Z1338" s="13">
        <f>Agridata[[#This Row],[Final_Profit_NGN]] * (1-Agridata[[#This Row],[Storage_Loss_%]]/100)</f>
        <v>364206.06969999999</v>
      </c>
      <c r="AA1338" s="13">
        <f>Agridata[[#This Row],[Final_Profit_NGN]]+Agridata[[#This Row],[Input_Cost_NGN]]</f>
        <v>421520</v>
      </c>
    </row>
    <row r="1339" spans="1:27" x14ac:dyDescent="0.35">
      <c r="A1339" t="s">
        <v>164</v>
      </c>
      <c r="B1339" t="s">
        <v>1469</v>
      </c>
      <c r="C1339" t="s">
        <v>1484</v>
      </c>
      <c r="D1339">
        <v>2023</v>
      </c>
      <c r="E1339" t="s">
        <v>1501</v>
      </c>
      <c r="F1339" t="s">
        <v>1505</v>
      </c>
      <c r="G1339">
        <v>2.1</v>
      </c>
      <c r="H1339">
        <v>23815</v>
      </c>
      <c r="I1339">
        <v>18056</v>
      </c>
      <c r="J1339">
        <v>25.4</v>
      </c>
      <c r="K1339" t="s">
        <v>1512</v>
      </c>
      <c r="L1339">
        <v>0.68</v>
      </c>
      <c r="M1339" t="s">
        <v>1516</v>
      </c>
      <c r="N1339" s="13">
        <v>5521</v>
      </c>
      <c r="O1339">
        <v>14</v>
      </c>
      <c r="P1339" s="11">
        <f>Agridata[[#This Row],[Storage_Loss_%]]/100</f>
        <v>0.24179999999999999</v>
      </c>
      <c r="Q1339" s="7">
        <v>24.18</v>
      </c>
      <c r="R1339" s="13">
        <v>15420</v>
      </c>
      <c r="S1339">
        <v>103</v>
      </c>
      <c r="T1339" t="s">
        <v>1520</v>
      </c>
      <c r="U1339" t="s">
        <v>1522</v>
      </c>
      <c r="V1339" s="13">
        <v>1820230</v>
      </c>
      <c r="W1339" s="7">
        <f>(Agridata[[#This Row],[Profit_After_Storage_Loss]]/Agridata[[#This Row],[Total_Revenue]])*100</f>
        <v>75.183089695748095</v>
      </c>
      <c r="X1339">
        <f>(1-Agridata[[#This Row],[Transport_Cost_NGN]]/(Agridata[[#This Row],[Input_Cost_NGN]]+Agridata[[#This Row],[Final_Profit_NGN]]))*100</f>
        <v>99.699234603546429</v>
      </c>
      <c r="Y1339" s="13">
        <f>Agridata[[#This Row],[Final_Profit_NGN]]*Agridata[[#This Row],[Storage_Loss_%]]</f>
        <v>44013161.399999999</v>
      </c>
      <c r="Z1339" s="13">
        <f>Agridata[[#This Row],[Final_Profit_NGN]] * (1-Agridata[[#This Row],[Storage_Loss_%]]/100)</f>
        <v>1380098.3859999999</v>
      </c>
      <c r="AA1339" s="13">
        <f>Agridata[[#This Row],[Final_Profit_NGN]]+Agridata[[#This Row],[Input_Cost_NGN]]</f>
        <v>1835650</v>
      </c>
    </row>
    <row r="1340" spans="1:27" x14ac:dyDescent="0.35">
      <c r="A1340" t="s">
        <v>907</v>
      </c>
      <c r="B1340" t="s">
        <v>1472</v>
      </c>
      <c r="C1340" t="s">
        <v>1479</v>
      </c>
      <c r="D1340">
        <v>2023</v>
      </c>
      <c r="E1340" t="s">
        <v>1501</v>
      </c>
      <c r="F1340" t="s">
        <v>1510</v>
      </c>
      <c r="G1340">
        <v>1.28</v>
      </c>
      <c r="H1340">
        <v>24705</v>
      </c>
      <c r="I1340">
        <v>17733</v>
      </c>
      <c r="J1340">
        <v>3.8</v>
      </c>
      <c r="K1340" t="s">
        <v>1513</v>
      </c>
      <c r="L1340">
        <v>1.25</v>
      </c>
      <c r="M1340" t="s">
        <v>1517</v>
      </c>
      <c r="N1340" s="13">
        <v>200</v>
      </c>
      <c r="O1340">
        <v>2</v>
      </c>
      <c r="P1340" s="11">
        <f>Agridata[[#This Row],[Storage_Loss_%]]/100</f>
        <v>0.28220000000000001</v>
      </c>
      <c r="Q1340" s="7">
        <v>28.22</v>
      </c>
      <c r="R1340" s="13">
        <v>38524</v>
      </c>
      <c r="S1340">
        <v>377</v>
      </c>
      <c r="T1340" t="s">
        <v>1520</v>
      </c>
      <c r="U1340" t="s">
        <v>1522</v>
      </c>
      <c r="V1340" s="13">
        <v>6579764</v>
      </c>
      <c r="W1340" s="7">
        <f>(Agridata[[#This Row],[Profit_After_Storage_Loss]]/Agridata[[#This Row],[Total_Revenue]])*100</f>
        <v>71.362180056232063</v>
      </c>
      <c r="X1340">
        <f>(1-Agridata[[#This Row],[Transport_Cost_NGN]]/(Agridata[[#This Row],[Input_Cost_NGN]]+Agridata[[#This Row],[Final_Profit_NGN]]))*100</f>
        <v>99.996978070461722</v>
      </c>
      <c r="Y1340" s="13">
        <f>Agridata[[#This Row],[Final_Profit_NGN]]*Agridata[[#This Row],[Storage_Loss_%]]</f>
        <v>185680940.07999998</v>
      </c>
      <c r="Z1340" s="13">
        <f>Agridata[[#This Row],[Final_Profit_NGN]] * (1-Agridata[[#This Row],[Storage_Loss_%]]/100)</f>
        <v>4722954.5992000001</v>
      </c>
      <c r="AA1340" s="13">
        <f>Agridata[[#This Row],[Final_Profit_NGN]]+Agridata[[#This Row],[Input_Cost_NGN]]</f>
        <v>6618288</v>
      </c>
    </row>
    <row r="1341" spans="1:27" x14ac:dyDescent="0.35">
      <c r="A1341" t="s">
        <v>491</v>
      </c>
      <c r="B1341" t="s">
        <v>1473</v>
      </c>
      <c r="C1341" t="s">
        <v>1493</v>
      </c>
      <c r="D1341">
        <v>2023</v>
      </c>
      <c r="E1341" t="s">
        <v>1501</v>
      </c>
      <c r="F1341" t="s">
        <v>1506</v>
      </c>
      <c r="G1341">
        <v>1.99</v>
      </c>
      <c r="H1341">
        <v>7658</v>
      </c>
      <c r="I1341">
        <v>4614</v>
      </c>
      <c r="J1341">
        <v>2.7</v>
      </c>
      <c r="K1341" t="s">
        <v>1513</v>
      </c>
      <c r="L1341">
        <v>0.1</v>
      </c>
      <c r="M1341" t="s">
        <v>1517</v>
      </c>
      <c r="N1341" s="13">
        <v>200</v>
      </c>
      <c r="O1341">
        <v>30</v>
      </c>
      <c r="P1341" s="11">
        <f>Agridata[[#This Row],[Storage_Loss_%]]/100</f>
        <v>0.39740000000000003</v>
      </c>
      <c r="Q1341" s="7">
        <v>39.74</v>
      </c>
      <c r="R1341" s="13">
        <v>38776</v>
      </c>
      <c r="S1341">
        <v>390</v>
      </c>
      <c r="T1341" t="s">
        <v>1520</v>
      </c>
      <c r="U1341" t="s">
        <v>1523</v>
      </c>
      <c r="V1341" s="13">
        <v>1742490</v>
      </c>
      <c r="W1341" s="7">
        <f>(Agridata[[#This Row],[Profit_After_Storage_Loss]]/Agridata[[#This Row],[Total_Revenue]])*100</f>
        <v>58.948212900263066</v>
      </c>
      <c r="X1341">
        <f>(1-Agridata[[#This Row],[Transport_Cost_NGN]]/(Agridata[[#This Row],[Input_Cost_NGN]]+Agridata[[#This Row],[Final_Profit_NGN]]))*100</f>
        <v>99.988772030679314</v>
      </c>
      <c r="Y1341" s="13">
        <f>Agridata[[#This Row],[Final_Profit_NGN]]*Agridata[[#This Row],[Storage_Loss_%]]</f>
        <v>69246552.600000009</v>
      </c>
      <c r="Z1341" s="13">
        <f>Agridata[[#This Row],[Final_Profit_NGN]] * (1-Agridata[[#This Row],[Storage_Loss_%]]/100)</f>
        <v>1050024.4739999999</v>
      </c>
      <c r="AA1341" s="13">
        <f>Agridata[[#This Row],[Final_Profit_NGN]]+Agridata[[#This Row],[Input_Cost_NGN]]</f>
        <v>1781266</v>
      </c>
    </row>
    <row r="1342" spans="1:27" x14ac:dyDescent="0.35">
      <c r="A1342" t="s">
        <v>687</v>
      </c>
      <c r="B1342" t="s">
        <v>1471</v>
      </c>
      <c r="C1342" t="s">
        <v>1492</v>
      </c>
      <c r="D1342">
        <v>2023</v>
      </c>
      <c r="E1342" t="s">
        <v>1501</v>
      </c>
      <c r="F1342" t="s">
        <v>1503</v>
      </c>
      <c r="G1342">
        <v>6.71</v>
      </c>
      <c r="H1342">
        <v>52941</v>
      </c>
      <c r="I1342">
        <v>45005</v>
      </c>
      <c r="J1342">
        <v>5.4</v>
      </c>
      <c r="K1342" t="s">
        <v>1513</v>
      </c>
      <c r="L1342">
        <v>0.62</v>
      </c>
      <c r="M1342" t="s">
        <v>1517</v>
      </c>
      <c r="N1342" s="13">
        <v>200</v>
      </c>
      <c r="O1342">
        <v>7</v>
      </c>
      <c r="P1342" s="11">
        <f>Agridata[[#This Row],[Storage_Loss_%]]/100</f>
        <v>0.14990000000000001</v>
      </c>
      <c r="Q1342" s="7">
        <v>14.99</v>
      </c>
      <c r="R1342" s="13">
        <v>65938</v>
      </c>
      <c r="S1342">
        <v>298</v>
      </c>
      <c r="T1342" t="s">
        <v>1520</v>
      </c>
      <c r="U1342" t="s">
        <v>1523</v>
      </c>
      <c r="V1342" s="13">
        <v>13211238</v>
      </c>
      <c r="W1342" s="7">
        <f>(Agridata[[#This Row],[Profit_After_Storage_Loss]]/Agridata[[#This Row],[Total_Revenue]])*100</f>
        <v>84.587817648873525</v>
      </c>
      <c r="X1342">
        <f>(1-Agridata[[#This Row],[Transport_Cost_NGN]]/(Agridata[[#This Row],[Input_Cost_NGN]]+Agridata[[#This Row],[Final_Profit_NGN]]))*100</f>
        <v>99.998493655578571</v>
      </c>
      <c r="Y1342" s="13">
        <f>Agridata[[#This Row],[Final_Profit_NGN]]*Agridata[[#This Row],[Storage_Loss_%]]</f>
        <v>198036457.62</v>
      </c>
      <c r="Z1342" s="13">
        <f>Agridata[[#This Row],[Final_Profit_NGN]] * (1-Agridata[[#This Row],[Storage_Loss_%]]/100)</f>
        <v>11230873.423799999</v>
      </c>
      <c r="AA1342" s="13">
        <f>Agridata[[#This Row],[Final_Profit_NGN]]+Agridata[[#This Row],[Input_Cost_NGN]]</f>
        <v>13277176</v>
      </c>
    </row>
    <row r="1343" spans="1:27" x14ac:dyDescent="0.35">
      <c r="A1343" t="s">
        <v>49</v>
      </c>
      <c r="B1343" t="s">
        <v>1472</v>
      </c>
      <c r="C1343" t="s">
        <v>1478</v>
      </c>
      <c r="D1343">
        <v>2024</v>
      </c>
      <c r="E1343" t="s">
        <v>1501</v>
      </c>
      <c r="F1343" t="s">
        <v>1505</v>
      </c>
      <c r="G1343">
        <v>3.41</v>
      </c>
      <c r="H1343">
        <v>37042</v>
      </c>
      <c r="I1343">
        <v>29615</v>
      </c>
      <c r="J1343">
        <v>2.9</v>
      </c>
      <c r="K1343" t="s">
        <v>1512</v>
      </c>
      <c r="L1343">
        <v>1.03</v>
      </c>
      <c r="M1343" t="s">
        <v>1516</v>
      </c>
      <c r="N1343" s="13">
        <v>657</v>
      </c>
      <c r="O1343">
        <v>14</v>
      </c>
      <c r="P1343" s="11">
        <f>Agridata[[#This Row],[Storage_Loss_%]]/100</f>
        <v>0.20050000000000001</v>
      </c>
      <c r="Q1343" s="7">
        <v>20.05</v>
      </c>
      <c r="R1343" s="13">
        <v>22266</v>
      </c>
      <c r="S1343">
        <v>98</v>
      </c>
      <c r="T1343" t="s">
        <v>1521</v>
      </c>
      <c r="U1343" t="s">
        <v>1522</v>
      </c>
      <c r="V1343" s="13">
        <v>2850325</v>
      </c>
      <c r="W1343" s="7">
        <f>(Agridata[[#This Row],[Profit_After_Storage_Loss]]/Agridata[[#This Row],[Total_Revenue]])*100</f>
        <v>79.330292321461698</v>
      </c>
      <c r="X1343">
        <f>(1-Agridata[[#This Row],[Transport_Cost_NGN]]/(Agridata[[#This Row],[Input_Cost_NGN]]+Agridata[[#This Row],[Final_Profit_NGN]]))*100</f>
        <v>99.977128661894426</v>
      </c>
      <c r="Y1343" s="13">
        <f>Agridata[[#This Row],[Final_Profit_NGN]]*Agridata[[#This Row],[Storage_Loss_%]]</f>
        <v>57149016.25</v>
      </c>
      <c r="Z1343" s="13">
        <f>Agridata[[#This Row],[Final_Profit_NGN]] * (1-Agridata[[#This Row],[Storage_Loss_%]]/100)</f>
        <v>2278834.8374999999</v>
      </c>
      <c r="AA1343" s="13">
        <f>Agridata[[#This Row],[Final_Profit_NGN]]+Agridata[[#This Row],[Input_Cost_NGN]]</f>
        <v>2872591</v>
      </c>
    </row>
    <row r="1344" spans="1:27" x14ac:dyDescent="0.35">
      <c r="A1344" t="s">
        <v>908</v>
      </c>
      <c r="B1344" t="s">
        <v>1472</v>
      </c>
      <c r="C1344" t="s">
        <v>1487</v>
      </c>
      <c r="D1344">
        <v>2023</v>
      </c>
      <c r="E1344" t="s">
        <v>1502</v>
      </c>
      <c r="F1344" t="s">
        <v>1507</v>
      </c>
      <c r="G1344">
        <v>1.38</v>
      </c>
      <c r="H1344">
        <v>2545</v>
      </c>
      <c r="I1344">
        <v>2163</v>
      </c>
      <c r="J1344">
        <v>37.5</v>
      </c>
      <c r="K1344" t="s">
        <v>1512</v>
      </c>
      <c r="L1344">
        <v>1.85</v>
      </c>
      <c r="M1344" t="s">
        <v>1518</v>
      </c>
      <c r="N1344" s="13">
        <v>8661</v>
      </c>
      <c r="O1344">
        <v>7</v>
      </c>
      <c r="P1344" s="11">
        <f>Agridata[[#This Row],[Storage_Loss_%]]/100</f>
        <v>0.15</v>
      </c>
      <c r="Q1344" s="7">
        <v>15</v>
      </c>
      <c r="R1344" s="13">
        <v>24994</v>
      </c>
      <c r="S1344">
        <v>240</v>
      </c>
      <c r="T1344" t="s">
        <v>1520</v>
      </c>
      <c r="U1344" t="s">
        <v>1523</v>
      </c>
      <c r="V1344" s="13">
        <v>480274</v>
      </c>
      <c r="W1344" s="7">
        <f>(Agridata[[#This Row],[Profit_After_Storage_Loss]]/Agridata[[#This Row],[Total_Revenue]])*100</f>
        <v>80.795320503178502</v>
      </c>
      <c r="X1344">
        <f>(1-Agridata[[#This Row],[Transport_Cost_NGN]]/(Agridata[[#This Row],[Input_Cost_NGN]]+Agridata[[#This Row],[Final_Profit_NGN]]))*100</f>
        <v>98.285860177173305</v>
      </c>
      <c r="Y1344" s="13">
        <f>Agridata[[#This Row],[Final_Profit_NGN]]*Agridata[[#This Row],[Storage_Loss_%]]</f>
        <v>7204110</v>
      </c>
      <c r="Z1344" s="13">
        <f>Agridata[[#This Row],[Final_Profit_NGN]] * (1-Agridata[[#This Row],[Storage_Loss_%]]/100)</f>
        <v>408232.89999999997</v>
      </c>
      <c r="AA1344" s="13">
        <f>Agridata[[#This Row],[Final_Profit_NGN]]+Agridata[[#This Row],[Input_Cost_NGN]]</f>
        <v>505268</v>
      </c>
    </row>
    <row r="1345" spans="1:27" x14ac:dyDescent="0.35">
      <c r="A1345" t="s">
        <v>868</v>
      </c>
      <c r="B1345" t="s">
        <v>1472</v>
      </c>
      <c r="C1345" t="s">
        <v>1489</v>
      </c>
      <c r="D1345">
        <v>2022</v>
      </c>
      <c r="E1345" t="s">
        <v>1501</v>
      </c>
      <c r="F1345" t="s">
        <v>1507</v>
      </c>
      <c r="G1345">
        <v>1.64</v>
      </c>
      <c r="H1345">
        <v>2712</v>
      </c>
      <c r="I1345">
        <v>2361</v>
      </c>
      <c r="J1345">
        <v>49.1</v>
      </c>
      <c r="K1345" t="s">
        <v>1512</v>
      </c>
      <c r="L1345">
        <v>1.76</v>
      </c>
      <c r="M1345" t="s">
        <v>1518</v>
      </c>
      <c r="N1345" s="13">
        <v>12531</v>
      </c>
      <c r="O1345">
        <v>7</v>
      </c>
      <c r="P1345" s="11">
        <f>Agridata[[#This Row],[Storage_Loss_%]]/100</f>
        <v>0.12920000000000001</v>
      </c>
      <c r="Q1345" s="7">
        <v>12.92</v>
      </c>
      <c r="R1345" s="13">
        <v>23238</v>
      </c>
      <c r="S1345">
        <v>252</v>
      </c>
      <c r="T1345" t="s">
        <v>1521</v>
      </c>
      <c r="U1345" t="s">
        <v>1522</v>
      </c>
      <c r="V1345" s="13">
        <v>553254</v>
      </c>
      <c r="W1345" s="7">
        <f>(Agridata[[#This Row],[Profit_After_Storage_Loss]]/Agridata[[#This Row],[Total_Revenue]])*100</f>
        <v>83.569864490747477</v>
      </c>
      <c r="X1345">
        <f>(1-Agridata[[#This Row],[Transport_Cost_NGN]]/(Agridata[[#This Row],[Input_Cost_NGN]]+Agridata[[#This Row],[Final_Profit_NGN]]))*100</f>
        <v>97.826335838138263</v>
      </c>
      <c r="Y1345" s="13">
        <f>Agridata[[#This Row],[Final_Profit_NGN]]*Agridata[[#This Row],[Storage_Loss_%]]</f>
        <v>7148041.6799999997</v>
      </c>
      <c r="Z1345" s="13">
        <f>Agridata[[#This Row],[Final_Profit_NGN]] * (1-Agridata[[#This Row],[Storage_Loss_%]]/100)</f>
        <v>481773.58319999999</v>
      </c>
      <c r="AA1345" s="13">
        <f>Agridata[[#This Row],[Final_Profit_NGN]]+Agridata[[#This Row],[Input_Cost_NGN]]</f>
        <v>576492</v>
      </c>
    </row>
    <row r="1346" spans="1:27" x14ac:dyDescent="0.35">
      <c r="A1346" t="s">
        <v>680</v>
      </c>
      <c r="B1346" t="s">
        <v>1472</v>
      </c>
      <c r="C1346" t="s">
        <v>1487</v>
      </c>
      <c r="D1346">
        <v>2023</v>
      </c>
      <c r="E1346" t="s">
        <v>1501</v>
      </c>
      <c r="F1346" t="s">
        <v>1505</v>
      </c>
      <c r="G1346">
        <v>0.39</v>
      </c>
      <c r="H1346">
        <v>4481</v>
      </c>
      <c r="I1346">
        <v>3457</v>
      </c>
      <c r="J1346">
        <v>2.5</v>
      </c>
      <c r="K1346" t="s">
        <v>1511</v>
      </c>
      <c r="L1346">
        <v>1.28</v>
      </c>
      <c r="M1346" t="s">
        <v>1517</v>
      </c>
      <c r="N1346" s="13">
        <v>406</v>
      </c>
      <c r="O1346">
        <v>14</v>
      </c>
      <c r="P1346" s="11">
        <f>Agridata[[#This Row],[Storage_Loss_%]]/100</f>
        <v>0.22829999999999998</v>
      </c>
      <c r="Q1346" s="7">
        <v>22.83</v>
      </c>
      <c r="R1346" s="13">
        <v>4525</v>
      </c>
      <c r="S1346">
        <v>97</v>
      </c>
      <c r="T1346" t="s">
        <v>1520</v>
      </c>
      <c r="U1346" t="s">
        <v>1523</v>
      </c>
      <c r="V1346" s="13">
        <v>327045</v>
      </c>
      <c r="W1346" s="7">
        <f>(Agridata[[#This Row],[Profit_After_Storage_Loss]]/Agridata[[#This Row],[Total_Revenue]])*100</f>
        <v>76.116846065687497</v>
      </c>
      <c r="X1346">
        <f>(1-Agridata[[#This Row],[Transport_Cost_NGN]]/(Agridata[[#This Row],[Input_Cost_NGN]]+Agridata[[#This Row],[Final_Profit_NGN]]))*100</f>
        <v>99.877552251409966</v>
      </c>
      <c r="Y1346" s="13">
        <f>Agridata[[#This Row],[Final_Profit_NGN]]*Agridata[[#This Row],[Storage_Loss_%]]</f>
        <v>7466437.3499999996</v>
      </c>
      <c r="Z1346" s="13">
        <f>Agridata[[#This Row],[Final_Profit_NGN]] * (1-Agridata[[#This Row],[Storage_Loss_%]]/100)</f>
        <v>252380.62650000001</v>
      </c>
      <c r="AA1346" s="13">
        <f>Agridata[[#This Row],[Final_Profit_NGN]]+Agridata[[#This Row],[Input_Cost_NGN]]</f>
        <v>331570</v>
      </c>
    </row>
    <row r="1347" spans="1:27" x14ac:dyDescent="0.35">
      <c r="A1347" t="s">
        <v>47</v>
      </c>
      <c r="B1347" t="s">
        <v>1473</v>
      </c>
      <c r="C1347" t="s">
        <v>1496</v>
      </c>
      <c r="D1347">
        <v>2023</v>
      </c>
      <c r="E1347" t="s">
        <v>1502</v>
      </c>
      <c r="F1347" t="s">
        <v>1509</v>
      </c>
      <c r="G1347">
        <v>1.9</v>
      </c>
      <c r="H1347">
        <v>31608</v>
      </c>
      <c r="I1347">
        <v>24764</v>
      </c>
      <c r="J1347">
        <v>15.7</v>
      </c>
      <c r="K1347" t="s">
        <v>1512</v>
      </c>
      <c r="L1347">
        <v>0.93</v>
      </c>
      <c r="M1347" t="s">
        <v>1516</v>
      </c>
      <c r="N1347" s="13">
        <v>3674</v>
      </c>
      <c r="O1347">
        <v>5</v>
      </c>
      <c r="P1347" s="11">
        <f>Agridata[[#This Row],[Storage_Loss_%]]/100</f>
        <v>0.2165</v>
      </c>
      <c r="Q1347" s="7">
        <v>21.65</v>
      </c>
      <c r="R1347" s="13">
        <v>51533</v>
      </c>
      <c r="S1347">
        <v>310</v>
      </c>
      <c r="T1347" t="s">
        <v>1519</v>
      </c>
      <c r="U1347" t="s">
        <v>1523</v>
      </c>
      <c r="V1347" s="13">
        <v>7544865</v>
      </c>
      <c r="W1347" s="7">
        <f>(Agridata[[#This Row],[Profit_After_Storage_Loss]]/Agridata[[#This Row],[Total_Revenue]])*100</f>
        <v>77.81848354312136</v>
      </c>
      <c r="X1347">
        <f>(1-Agridata[[#This Row],[Transport_Cost_NGN]]/(Agridata[[#This Row],[Input_Cost_NGN]]+Agridata[[#This Row],[Final_Profit_NGN]]))*100</f>
        <v>99.951634972259214</v>
      </c>
      <c r="Y1347" s="13">
        <f>Agridata[[#This Row],[Final_Profit_NGN]]*Agridata[[#This Row],[Storage_Loss_%]]</f>
        <v>163346327.25</v>
      </c>
      <c r="Z1347" s="13">
        <f>Agridata[[#This Row],[Final_Profit_NGN]] * (1-Agridata[[#This Row],[Storage_Loss_%]]/100)</f>
        <v>5911401.7275</v>
      </c>
      <c r="AA1347" s="13">
        <f>Agridata[[#This Row],[Final_Profit_NGN]]+Agridata[[#This Row],[Input_Cost_NGN]]</f>
        <v>7596398</v>
      </c>
    </row>
    <row r="1348" spans="1:27" x14ac:dyDescent="0.35">
      <c r="A1348" t="s">
        <v>483</v>
      </c>
      <c r="B1348" t="s">
        <v>1470</v>
      </c>
      <c r="C1348" t="s">
        <v>1499</v>
      </c>
      <c r="D1348">
        <v>2021</v>
      </c>
      <c r="E1348" t="s">
        <v>1501</v>
      </c>
      <c r="F1348" t="s">
        <v>1503</v>
      </c>
      <c r="G1348">
        <v>1.03</v>
      </c>
      <c r="H1348">
        <v>5829</v>
      </c>
      <c r="I1348">
        <v>3824</v>
      </c>
      <c r="J1348">
        <v>29.8</v>
      </c>
      <c r="K1348" t="s">
        <v>1512</v>
      </c>
      <c r="L1348">
        <v>2.16</v>
      </c>
      <c r="M1348" t="s">
        <v>1516</v>
      </c>
      <c r="N1348" s="13">
        <v>8243</v>
      </c>
      <c r="O1348">
        <v>30</v>
      </c>
      <c r="P1348" s="11">
        <f>Agridata[[#This Row],[Storage_Loss_%]]/100</f>
        <v>0.34389999999999998</v>
      </c>
      <c r="Q1348" s="7">
        <v>34.39</v>
      </c>
      <c r="R1348" s="13">
        <v>11326</v>
      </c>
      <c r="S1348">
        <v>330</v>
      </c>
      <c r="T1348" t="s">
        <v>1520</v>
      </c>
      <c r="U1348" t="s">
        <v>1522</v>
      </c>
      <c r="V1348" s="13">
        <v>1229732</v>
      </c>
      <c r="W1348" s="7">
        <f>(Agridata[[#This Row],[Profit_After_Storage_Loss]]/Agridata[[#This Row],[Total_Revenue]])*100</f>
        <v>65.01123760533352</v>
      </c>
      <c r="X1348">
        <f>(1-Agridata[[#This Row],[Transport_Cost_NGN]]/(Agridata[[#This Row],[Input_Cost_NGN]]+Agridata[[#This Row],[Final_Profit_NGN]]))*100</f>
        <v>99.335808640692065</v>
      </c>
      <c r="Y1348" s="13">
        <f>Agridata[[#This Row],[Final_Profit_NGN]]*Agridata[[#This Row],[Storage_Loss_%]]</f>
        <v>42290483.480000004</v>
      </c>
      <c r="Z1348" s="13">
        <f>Agridata[[#This Row],[Final_Profit_NGN]] * (1-Agridata[[#This Row],[Storage_Loss_%]]/100)</f>
        <v>806827.16520000005</v>
      </c>
      <c r="AA1348" s="13">
        <f>Agridata[[#This Row],[Final_Profit_NGN]]+Agridata[[#This Row],[Input_Cost_NGN]]</f>
        <v>1241058</v>
      </c>
    </row>
    <row r="1349" spans="1:27" x14ac:dyDescent="0.35">
      <c r="A1349" t="s">
        <v>102</v>
      </c>
      <c r="B1349" t="s">
        <v>1473</v>
      </c>
      <c r="C1349" t="s">
        <v>1493</v>
      </c>
      <c r="D1349">
        <v>2022</v>
      </c>
      <c r="E1349" t="s">
        <v>1501</v>
      </c>
      <c r="F1349" t="s">
        <v>1503</v>
      </c>
      <c r="G1349">
        <v>2.84</v>
      </c>
      <c r="H1349">
        <v>26468</v>
      </c>
      <c r="I1349">
        <v>19626</v>
      </c>
      <c r="J1349">
        <v>30.6</v>
      </c>
      <c r="K1349" t="s">
        <v>1513</v>
      </c>
      <c r="L1349">
        <v>0.98</v>
      </c>
      <c r="M1349" t="s">
        <v>1518</v>
      </c>
      <c r="N1349" s="13">
        <v>1045</v>
      </c>
      <c r="O1349">
        <v>14</v>
      </c>
      <c r="P1349" s="11">
        <f>Agridata[[#This Row],[Storage_Loss_%]]/100</f>
        <v>0.25850000000000001</v>
      </c>
      <c r="Q1349" s="7">
        <v>25.85</v>
      </c>
      <c r="R1349" s="13">
        <v>33391</v>
      </c>
      <c r="S1349">
        <v>276</v>
      </c>
      <c r="T1349" t="s">
        <v>1520</v>
      </c>
      <c r="U1349" t="s">
        <v>1523</v>
      </c>
      <c r="V1349" s="13">
        <v>5328173</v>
      </c>
      <c r="W1349" s="7">
        <f>(Agridata[[#This Row],[Profit_After_Storage_Loss]]/Agridata[[#This Row],[Total_Revenue]])*100</f>
        <v>73.688205148721536</v>
      </c>
      <c r="X1349">
        <f>(1-Agridata[[#This Row],[Transport_Cost_NGN]]/(Agridata[[#This Row],[Input_Cost_NGN]]+Agridata[[#This Row],[Final_Profit_NGN]]))*100</f>
        <v>99.980509418520413</v>
      </c>
      <c r="Y1349" s="13">
        <f>Agridata[[#This Row],[Final_Profit_NGN]]*Agridata[[#This Row],[Storage_Loss_%]]</f>
        <v>137733272.05000001</v>
      </c>
      <c r="Z1349" s="13">
        <f>Agridata[[#This Row],[Final_Profit_NGN]] * (1-Agridata[[#This Row],[Storage_Loss_%]]/100)</f>
        <v>3950840.2795000002</v>
      </c>
      <c r="AA1349" s="13">
        <f>Agridata[[#This Row],[Final_Profit_NGN]]+Agridata[[#This Row],[Input_Cost_NGN]]</f>
        <v>5361564</v>
      </c>
    </row>
    <row r="1350" spans="1:27" x14ac:dyDescent="0.35">
      <c r="A1350" t="s">
        <v>909</v>
      </c>
      <c r="B1350" t="s">
        <v>1473</v>
      </c>
      <c r="C1350" t="s">
        <v>1493</v>
      </c>
      <c r="D1350">
        <v>2024</v>
      </c>
      <c r="E1350" t="s">
        <v>1502</v>
      </c>
      <c r="F1350" t="s">
        <v>1505</v>
      </c>
      <c r="G1350">
        <v>1.55</v>
      </c>
      <c r="H1350">
        <v>12793</v>
      </c>
      <c r="I1350">
        <v>11534</v>
      </c>
      <c r="J1350">
        <v>37.299999999999997</v>
      </c>
      <c r="K1350" t="s">
        <v>1511</v>
      </c>
      <c r="L1350">
        <v>1.82</v>
      </c>
      <c r="M1350" t="s">
        <v>1518</v>
      </c>
      <c r="N1350" s="13">
        <v>5482</v>
      </c>
      <c r="O1350">
        <v>7</v>
      </c>
      <c r="P1350" s="11">
        <f>Agridata[[#This Row],[Storage_Loss_%]]/100</f>
        <v>9.8400000000000001E-2</v>
      </c>
      <c r="Q1350" s="7">
        <v>9.84</v>
      </c>
      <c r="R1350" s="13">
        <v>17455</v>
      </c>
      <c r="S1350">
        <v>107</v>
      </c>
      <c r="T1350" t="s">
        <v>1520</v>
      </c>
      <c r="U1350" t="s">
        <v>1523</v>
      </c>
      <c r="V1350" s="13">
        <v>1198860</v>
      </c>
      <c r="W1350" s="7">
        <f>(Agridata[[#This Row],[Profit_After_Storage_Loss]]/Agridata[[#This Row],[Total_Revenue]])*100</f>
        <v>88.866138788060653</v>
      </c>
      <c r="X1350">
        <f>(1-Agridata[[#This Row],[Transport_Cost_NGN]]/(Agridata[[#This Row],[Input_Cost_NGN]]+Agridata[[#This Row],[Final_Profit_NGN]]))*100</f>
        <v>99.549294385089397</v>
      </c>
      <c r="Y1350" s="13">
        <f>Agridata[[#This Row],[Final_Profit_NGN]]*Agridata[[#This Row],[Storage_Loss_%]]</f>
        <v>11796782.4</v>
      </c>
      <c r="Z1350" s="13">
        <f>Agridata[[#This Row],[Final_Profit_NGN]] * (1-Agridata[[#This Row],[Storage_Loss_%]]/100)</f>
        <v>1080892.176</v>
      </c>
      <c r="AA1350" s="13">
        <f>Agridata[[#This Row],[Final_Profit_NGN]]+Agridata[[#This Row],[Input_Cost_NGN]]</f>
        <v>1216315</v>
      </c>
    </row>
    <row r="1351" spans="1:27" x14ac:dyDescent="0.35">
      <c r="A1351" t="s">
        <v>910</v>
      </c>
      <c r="B1351" t="s">
        <v>1473</v>
      </c>
      <c r="C1351" t="s">
        <v>1493</v>
      </c>
      <c r="D1351">
        <v>2023</v>
      </c>
      <c r="E1351" t="s">
        <v>1501</v>
      </c>
      <c r="F1351" t="s">
        <v>1510</v>
      </c>
      <c r="G1351">
        <v>0.26</v>
      </c>
      <c r="H1351">
        <v>8187</v>
      </c>
      <c r="I1351">
        <v>5889</v>
      </c>
      <c r="J1351">
        <v>1.3</v>
      </c>
      <c r="K1351" t="s">
        <v>1513</v>
      </c>
      <c r="L1351">
        <v>0.6</v>
      </c>
      <c r="M1351" t="s">
        <v>1516</v>
      </c>
      <c r="N1351" s="13">
        <v>200</v>
      </c>
      <c r="O1351">
        <v>3</v>
      </c>
      <c r="P1351" s="11">
        <f>Agridata[[#This Row],[Storage_Loss_%]]/100</f>
        <v>0.28059999999999996</v>
      </c>
      <c r="Q1351" s="7">
        <v>28.06</v>
      </c>
      <c r="R1351" s="13">
        <v>6381</v>
      </c>
      <c r="S1351">
        <v>360</v>
      </c>
      <c r="T1351" t="s">
        <v>1520</v>
      </c>
      <c r="U1351" t="s">
        <v>1523</v>
      </c>
      <c r="V1351" s="13">
        <v>2092259</v>
      </c>
      <c r="W1351" s="7">
        <f>(Agridata[[#This Row],[Profit_After_Storage_Loss]]/Agridata[[#This Row],[Total_Revenue]])*100</f>
        <v>71.721263513513506</v>
      </c>
      <c r="X1351">
        <f>(1-Agridata[[#This Row],[Transport_Cost_NGN]]/(Agridata[[#This Row],[Input_Cost_NGN]]+Agridata[[#This Row],[Final_Profit_NGN]]))*100</f>
        <v>99.990470018678764</v>
      </c>
      <c r="Y1351" s="13">
        <f>Agridata[[#This Row],[Final_Profit_NGN]]*Agridata[[#This Row],[Storage_Loss_%]]</f>
        <v>58708787.539999999</v>
      </c>
      <c r="Z1351" s="13">
        <f>Agridata[[#This Row],[Final_Profit_NGN]] * (1-Agridata[[#This Row],[Storage_Loss_%]]/100)</f>
        <v>1505171.1246</v>
      </c>
      <c r="AA1351" s="13">
        <f>Agridata[[#This Row],[Final_Profit_NGN]]+Agridata[[#This Row],[Input_Cost_NGN]]</f>
        <v>2098640</v>
      </c>
    </row>
    <row r="1352" spans="1:27" x14ac:dyDescent="0.35">
      <c r="A1352" t="s">
        <v>911</v>
      </c>
      <c r="B1352" t="s">
        <v>1470</v>
      </c>
      <c r="C1352" t="s">
        <v>1485</v>
      </c>
      <c r="D1352">
        <v>2022</v>
      </c>
      <c r="E1352" t="s">
        <v>1502</v>
      </c>
      <c r="F1352" t="s">
        <v>1506</v>
      </c>
      <c r="G1352">
        <v>2.0699999999999998</v>
      </c>
      <c r="H1352">
        <v>4813</v>
      </c>
      <c r="I1352">
        <v>4333</v>
      </c>
      <c r="J1352">
        <v>8.1999999999999993</v>
      </c>
      <c r="K1352" t="s">
        <v>1513</v>
      </c>
      <c r="L1352">
        <v>0.61</v>
      </c>
      <c r="M1352" t="s">
        <v>1518</v>
      </c>
      <c r="N1352" s="13">
        <v>357</v>
      </c>
      <c r="O1352">
        <v>3</v>
      </c>
      <c r="P1352" s="11">
        <f>Agridata[[#This Row],[Storage_Loss_%]]/100</f>
        <v>9.9700000000000011E-2</v>
      </c>
      <c r="Q1352" s="7">
        <v>9.9700000000000006</v>
      </c>
      <c r="R1352" s="13">
        <v>58702</v>
      </c>
      <c r="S1352">
        <v>367</v>
      </c>
      <c r="T1352" t="s">
        <v>1520</v>
      </c>
      <c r="U1352" t="s">
        <v>1522</v>
      </c>
      <c r="V1352" s="13">
        <v>1515250</v>
      </c>
      <c r="W1352" s="7">
        <f>(Agridata[[#This Row],[Profit_After_Storage_Loss]]/Agridata[[#This Row],[Total_Revenue]])*100</f>
        <v>86.672247628898475</v>
      </c>
      <c r="X1352">
        <f>(1-Agridata[[#This Row],[Transport_Cost_NGN]]/(Agridata[[#This Row],[Input_Cost_NGN]]+Agridata[[#This Row],[Final_Profit_NGN]]))*100</f>
        <v>99.977318240962873</v>
      </c>
      <c r="Y1352" s="13">
        <f>Agridata[[#This Row],[Final_Profit_NGN]]*Agridata[[#This Row],[Storage_Loss_%]]</f>
        <v>15107042.500000002</v>
      </c>
      <c r="Z1352" s="13">
        <f>Agridata[[#This Row],[Final_Profit_NGN]] * (1-Agridata[[#This Row],[Storage_Loss_%]]/100)</f>
        <v>1364179.575</v>
      </c>
      <c r="AA1352" s="13">
        <f>Agridata[[#This Row],[Final_Profit_NGN]]+Agridata[[#This Row],[Input_Cost_NGN]]</f>
        <v>1573952</v>
      </c>
    </row>
    <row r="1353" spans="1:27" x14ac:dyDescent="0.35">
      <c r="A1353" t="s">
        <v>81</v>
      </c>
      <c r="B1353" t="s">
        <v>1470</v>
      </c>
      <c r="C1353" t="s">
        <v>1482</v>
      </c>
      <c r="D1353">
        <v>2024</v>
      </c>
      <c r="E1353" t="s">
        <v>1501</v>
      </c>
      <c r="F1353" t="s">
        <v>1504</v>
      </c>
      <c r="G1353">
        <v>3.45</v>
      </c>
      <c r="H1353">
        <v>35817</v>
      </c>
      <c r="I1353">
        <v>27711</v>
      </c>
      <c r="J1353">
        <v>54.2</v>
      </c>
      <c r="K1353" t="s">
        <v>1512</v>
      </c>
      <c r="L1353">
        <v>1.68</v>
      </c>
      <c r="M1353" t="s">
        <v>1516</v>
      </c>
      <c r="N1353" s="13">
        <v>12518</v>
      </c>
      <c r="O1353">
        <v>4</v>
      </c>
      <c r="P1353" s="11">
        <f>Agridata[[#This Row],[Storage_Loss_%]]/100</f>
        <v>0.2263</v>
      </c>
      <c r="Q1353" s="7">
        <v>22.63</v>
      </c>
      <c r="R1353" s="13">
        <v>56733</v>
      </c>
      <c r="S1353">
        <v>379</v>
      </c>
      <c r="T1353" t="s">
        <v>1521</v>
      </c>
      <c r="U1353" t="s">
        <v>1523</v>
      </c>
      <c r="V1353" s="13">
        <v>10328194</v>
      </c>
      <c r="W1353" s="7">
        <f>(Agridata[[#This Row],[Profit_After_Storage_Loss]]/Agridata[[#This Row],[Total_Revenue]])*100</f>
        <v>76.947326618665684</v>
      </c>
      <c r="X1353">
        <f>(1-Agridata[[#This Row],[Transport_Cost_NGN]]/(Agridata[[#This Row],[Input_Cost_NGN]]+Agridata[[#This Row],[Final_Profit_NGN]]))*100</f>
        <v>99.879459913391784</v>
      </c>
      <c r="Y1353" s="13">
        <f>Agridata[[#This Row],[Final_Profit_NGN]]*Agridata[[#This Row],[Storage_Loss_%]]</f>
        <v>233727030.22</v>
      </c>
      <c r="Z1353" s="13">
        <f>Agridata[[#This Row],[Final_Profit_NGN]] * (1-Agridata[[#This Row],[Storage_Loss_%]]/100)</f>
        <v>7990923.6978000002</v>
      </c>
      <c r="AA1353" s="13">
        <f>Agridata[[#This Row],[Final_Profit_NGN]]+Agridata[[#This Row],[Input_Cost_NGN]]</f>
        <v>10384927</v>
      </c>
    </row>
    <row r="1354" spans="1:27" x14ac:dyDescent="0.35">
      <c r="A1354" t="s">
        <v>912</v>
      </c>
      <c r="B1354" t="s">
        <v>1470</v>
      </c>
      <c r="C1354" t="s">
        <v>1485</v>
      </c>
      <c r="D1354">
        <v>2021</v>
      </c>
      <c r="E1354" t="s">
        <v>1502</v>
      </c>
      <c r="F1354" t="s">
        <v>1509</v>
      </c>
      <c r="G1354">
        <v>1.69</v>
      </c>
      <c r="H1354">
        <v>15188</v>
      </c>
      <c r="I1354">
        <v>12505</v>
      </c>
      <c r="J1354">
        <v>22.9</v>
      </c>
      <c r="K1354" t="s">
        <v>1512</v>
      </c>
      <c r="L1354">
        <v>2.11</v>
      </c>
      <c r="M1354" t="s">
        <v>1517</v>
      </c>
      <c r="N1354" s="13">
        <v>6961</v>
      </c>
      <c r="O1354">
        <v>2</v>
      </c>
      <c r="P1354" s="11">
        <f>Agridata[[#This Row],[Storage_Loss_%]]/100</f>
        <v>0.17660000000000001</v>
      </c>
      <c r="Q1354" s="7">
        <v>17.66</v>
      </c>
      <c r="R1354" s="13">
        <v>34691</v>
      </c>
      <c r="S1354">
        <v>278</v>
      </c>
      <c r="T1354" t="s">
        <v>1519</v>
      </c>
      <c r="U1354" t="s">
        <v>1522</v>
      </c>
      <c r="V1354" s="13">
        <v>3399975</v>
      </c>
      <c r="W1354" s="7">
        <f>(Agridata[[#This Row],[Profit_After_Storage_Loss]]/Agridata[[#This Row],[Total_Revenue]])*100</f>
        <v>81.508345061790578</v>
      </c>
      <c r="X1354">
        <f>(1-Agridata[[#This Row],[Transport_Cost_NGN]]/(Agridata[[#This Row],[Input_Cost_NGN]]+Agridata[[#This Row],[Final_Profit_NGN]]))*100</f>
        <v>99.797331094202463</v>
      </c>
      <c r="Y1354" s="13">
        <f>Agridata[[#This Row],[Final_Profit_NGN]]*Agridata[[#This Row],[Storage_Loss_%]]</f>
        <v>60043558.5</v>
      </c>
      <c r="Z1354" s="13">
        <f>Agridata[[#This Row],[Final_Profit_NGN]] * (1-Agridata[[#This Row],[Storage_Loss_%]]/100)</f>
        <v>2799539.415</v>
      </c>
      <c r="AA1354" s="13">
        <f>Agridata[[#This Row],[Final_Profit_NGN]]+Agridata[[#This Row],[Input_Cost_NGN]]</f>
        <v>3434666</v>
      </c>
    </row>
    <row r="1355" spans="1:27" x14ac:dyDescent="0.35">
      <c r="A1355" t="s">
        <v>913</v>
      </c>
      <c r="B1355" t="s">
        <v>1469</v>
      </c>
      <c r="C1355" t="s">
        <v>1498</v>
      </c>
      <c r="D1355">
        <v>2022</v>
      </c>
      <c r="E1355" t="s">
        <v>1502</v>
      </c>
      <c r="F1355" t="s">
        <v>1504</v>
      </c>
      <c r="G1355">
        <v>5.97</v>
      </c>
      <c r="H1355">
        <v>50245</v>
      </c>
      <c r="I1355">
        <v>37392</v>
      </c>
      <c r="J1355">
        <v>7.2</v>
      </c>
      <c r="K1355" t="s">
        <v>1513</v>
      </c>
      <c r="L1355">
        <v>1.24</v>
      </c>
      <c r="M1355" t="s">
        <v>1516</v>
      </c>
      <c r="N1355" s="13">
        <v>222</v>
      </c>
      <c r="O1355">
        <v>5</v>
      </c>
      <c r="P1355" s="11">
        <f>Agridata[[#This Row],[Storage_Loss_%]]/100</f>
        <v>0.25579999999999997</v>
      </c>
      <c r="Q1355" s="7">
        <v>25.58</v>
      </c>
      <c r="R1355" s="13">
        <v>94928</v>
      </c>
      <c r="S1355">
        <v>229</v>
      </c>
      <c r="T1355" t="s">
        <v>1520</v>
      </c>
      <c r="U1355" t="s">
        <v>1523</v>
      </c>
      <c r="V1355" s="13">
        <v>8381991</v>
      </c>
      <c r="W1355" s="7">
        <f>(Agridata[[#This Row],[Profit_After_Storage_Loss]]/Agridata[[#This Row],[Total_Revenue]])*100</f>
        <v>73.586614455086803</v>
      </c>
      <c r="X1355">
        <f>(1-Agridata[[#This Row],[Transport_Cost_NGN]]/(Agridata[[#This Row],[Input_Cost_NGN]]+Agridata[[#This Row],[Final_Profit_NGN]]))*100</f>
        <v>99.99738112396733</v>
      </c>
      <c r="Y1355" s="13">
        <f>Agridata[[#This Row],[Final_Profit_NGN]]*Agridata[[#This Row],[Storage_Loss_%]]</f>
        <v>214411329.77999997</v>
      </c>
      <c r="Z1355" s="13">
        <f>Agridata[[#This Row],[Final_Profit_NGN]] * (1-Agridata[[#This Row],[Storage_Loss_%]]/100)</f>
        <v>6237877.7022000002</v>
      </c>
      <c r="AA1355" s="13">
        <f>Agridata[[#This Row],[Final_Profit_NGN]]+Agridata[[#This Row],[Input_Cost_NGN]]</f>
        <v>8476919</v>
      </c>
    </row>
    <row r="1356" spans="1:27" x14ac:dyDescent="0.35">
      <c r="A1356" t="s">
        <v>906</v>
      </c>
      <c r="B1356" t="s">
        <v>1471</v>
      </c>
      <c r="C1356" t="s">
        <v>1483</v>
      </c>
      <c r="D1356">
        <v>2022</v>
      </c>
      <c r="E1356" t="s">
        <v>1501</v>
      </c>
      <c r="F1356" t="s">
        <v>1509</v>
      </c>
      <c r="G1356">
        <v>3.29</v>
      </c>
      <c r="H1356">
        <v>60090</v>
      </c>
      <c r="I1356">
        <v>50301</v>
      </c>
      <c r="J1356">
        <v>25.7</v>
      </c>
      <c r="K1356" t="s">
        <v>1512</v>
      </c>
      <c r="L1356">
        <v>1.89</v>
      </c>
      <c r="M1356" t="s">
        <v>1516</v>
      </c>
      <c r="N1356" s="13">
        <v>5781</v>
      </c>
      <c r="O1356">
        <v>1</v>
      </c>
      <c r="P1356" s="11">
        <f>Agridata[[#This Row],[Storage_Loss_%]]/100</f>
        <v>0.16289999999999999</v>
      </c>
      <c r="Q1356" s="7">
        <v>16.29</v>
      </c>
      <c r="R1356" s="13">
        <v>66669</v>
      </c>
      <c r="S1356">
        <v>246</v>
      </c>
      <c r="T1356" t="s">
        <v>1521</v>
      </c>
      <c r="U1356" t="s">
        <v>1523</v>
      </c>
      <c r="V1356" s="13">
        <v>12177856</v>
      </c>
      <c r="W1356" s="7">
        <f>(Agridata[[#This Row],[Profit_After_Storage_Loss]]/Agridata[[#This Row],[Total_Revenue]])*100</f>
        <v>83.254215721720527</v>
      </c>
      <c r="X1356">
        <f>(1-Agridata[[#This Row],[Transport_Cost_NGN]]/(Agridata[[#This Row],[Input_Cost_NGN]]+Agridata[[#This Row],[Final_Profit_NGN]]))*100</f>
        <v>99.952787061972586</v>
      </c>
      <c r="Y1356" s="13">
        <f>Agridata[[#This Row],[Final_Profit_NGN]]*Agridata[[#This Row],[Storage_Loss_%]]</f>
        <v>198377274.23999998</v>
      </c>
      <c r="Z1356" s="13">
        <f>Agridata[[#This Row],[Final_Profit_NGN]] * (1-Agridata[[#This Row],[Storage_Loss_%]]/100)</f>
        <v>10194083.2576</v>
      </c>
      <c r="AA1356" s="13">
        <f>Agridata[[#This Row],[Final_Profit_NGN]]+Agridata[[#This Row],[Input_Cost_NGN]]</f>
        <v>12244525</v>
      </c>
    </row>
    <row r="1357" spans="1:27" x14ac:dyDescent="0.35">
      <c r="A1357" t="s">
        <v>125</v>
      </c>
      <c r="B1357" t="s">
        <v>1470</v>
      </c>
      <c r="C1357" t="s">
        <v>1495</v>
      </c>
      <c r="D1357">
        <v>2023</v>
      </c>
      <c r="E1357" t="s">
        <v>1502</v>
      </c>
      <c r="F1357" t="s">
        <v>1509</v>
      </c>
      <c r="G1357">
        <v>0.91</v>
      </c>
      <c r="H1357">
        <v>8263</v>
      </c>
      <c r="I1357">
        <v>6877</v>
      </c>
      <c r="J1357">
        <v>4.5</v>
      </c>
      <c r="K1357" t="s">
        <v>1513</v>
      </c>
      <c r="L1357">
        <v>0.55000000000000004</v>
      </c>
      <c r="M1357" t="s">
        <v>1518</v>
      </c>
      <c r="N1357" s="13">
        <v>200</v>
      </c>
      <c r="O1357">
        <v>3</v>
      </c>
      <c r="P1357" s="11">
        <f>Agridata[[#This Row],[Storage_Loss_%]]/100</f>
        <v>0.16769999999999999</v>
      </c>
      <c r="Q1357" s="7">
        <v>16.77</v>
      </c>
      <c r="R1357" s="13">
        <v>30194</v>
      </c>
      <c r="S1357">
        <v>290</v>
      </c>
      <c r="T1357" t="s">
        <v>1520</v>
      </c>
      <c r="U1357" t="s">
        <v>1522</v>
      </c>
      <c r="V1357" s="13">
        <v>1943993</v>
      </c>
      <c r="W1357" s="7">
        <f>(Agridata[[#This Row],[Profit_After_Storage_Loss]]/Agridata[[#This Row],[Total_Revenue]])*100</f>
        <v>81.95704732631711</v>
      </c>
      <c r="X1357">
        <f>(1-Agridata[[#This Row],[Transport_Cost_NGN]]/(Agridata[[#This Row],[Input_Cost_NGN]]+Agridata[[#This Row],[Final_Profit_NGN]]))*100</f>
        <v>99.989869247442115</v>
      </c>
      <c r="Y1357" s="13">
        <f>Agridata[[#This Row],[Final_Profit_NGN]]*Agridata[[#This Row],[Storage_Loss_%]]</f>
        <v>32600762.609999999</v>
      </c>
      <c r="Z1357" s="13">
        <f>Agridata[[#This Row],[Final_Profit_NGN]] * (1-Agridata[[#This Row],[Storage_Loss_%]]/100)</f>
        <v>1617985.3739</v>
      </c>
      <c r="AA1357" s="13">
        <f>Agridata[[#This Row],[Final_Profit_NGN]]+Agridata[[#This Row],[Input_Cost_NGN]]</f>
        <v>1974187</v>
      </c>
    </row>
    <row r="1358" spans="1:27" x14ac:dyDescent="0.35">
      <c r="A1358" t="s">
        <v>914</v>
      </c>
      <c r="B1358" t="s">
        <v>1472</v>
      </c>
      <c r="C1358" t="s">
        <v>1488</v>
      </c>
      <c r="D1358">
        <v>2021</v>
      </c>
      <c r="E1358" t="s">
        <v>1501</v>
      </c>
      <c r="F1358" t="s">
        <v>1508</v>
      </c>
      <c r="G1358">
        <v>1.82</v>
      </c>
      <c r="H1358">
        <v>2298</v>
      </c>
      <c r="I1358">
        <v>2005</v>
      </c>
      <c r="J1358">
        <v>59</v>
      </c>
      <c r="K1358" t="s">
        <v>1512</v>
      </c>
      <c r="L1358">
        <v>2.13</v>
      </c>
      <c r="M1358" t="s">
        <v>1516</v>
      </c>
      <c r="N1358" s="13">
        <v>16967</v>
      </c>
      <c r="O1358">
        <v>7</v>
      </c>
      <c r="P1358" s="11">
        <f>Agridata[[#This Row],[Storage_Loss_%]]/100</f>
        <v>0.1275</v>
      </c>
      <c r="Q1358" s="7">
        <v>12.75</v>
      </c>
      <c r="R1358" s="13">
        <v>26813</v>
      </c>
      <c r="S1358">
        <v>208</v>
      </c>
      <c r="T1358" t="s">
        <v>1520</v>
      </c>
      <c r="U1358" t="s">
        <v>1522</v>
      </c>
      <c r="V1358" s="13">
        <v>369090</v>
      </c>
      <c r="W1358" s="7">
        <f>(Agridata[[#This Row],[Profit_After_Storage_Loss]]/Agridata[[#This Row],[Total_Revenue]])*100</f>
        <v>81.340890319093319</v>
      </c>
      <c r="X1358">
        <f>(1-Agridata[[#This Row],[Transport_Cost_NGN]]/(Agridata[[#This Row],[Input_Cost_NGN]]+Agridata[[#This Row],[Final_Profit_NGN]]))*100</f>
        <v>95.714354273647842</v>
      </c>
      <c r="Y1358" s="13">
        <f>Agridata[[#This Row],[Final_Profit_NGN]]*Agridata[[#This Row],[Storage_Loss_%]]</f>
        <v>4705897.5</v>
      </c>
      <c r="Z1358" s="13">
        <f>Agridata[[#This Row],[Final_Profit_NGN]] * (1-Agridata[[#This Row],[Storage_Loss_%]]/100)</f>
        <v>322031.02500000002</v>
      </c>
      <c r="AA1358" s="13">
        <f>Agridata[[#This Row],[Final_Profit_NGN]]+Agridata[[#This Row],[Input_Cost_NGN]]</f>
        <v>395903</v>
      </c>
    </row>
    <row r="1359" spans="1:27" x14ac:dyDescent="0.35">
      <c r="A1359" t="s">
        <v>580</v>
      </c>
      <c r="B1359" t="s">
        <v>1470</v>
      </c>
      <c r="C1359" t="s">
        <v>1475</v>
      </c>
      <c r="D1359">
        <v>2025</v>
      </c>
      <c r="E1359" t="s">
        <v>1501</v>
      </c>
      <c r="F1359" t="s">
        <v>1506</v>
      </c>
      <c r="G1359">
        <v>5.16</v>
      </c>
      <c r="H1359">
        <v>14530</v>
      </c>
      <c r="I1359">
        <v>9662</v>
      </c>
      <c r="J1359">
        <v>6.1</v>
      </c>
      <c r="K1359" t="s">
        <v>1515</v>
      </c>
      <c r="L1359">
        <v>1.4</v>
      </c>
      <c r="M1359" t="s">
        <v>1516</v>
      </c>
      <c r="N1359" s="13">
        <v>1500</v>
      </c>
      <c r="O1359">
        <v>30</v>
      </c>
      <c r="P1359" s="11">
        <f>Agridata[[#This Row],[Storage_Loss_%]]/100</f>
        <v>0.33500000000000002</v>
      </c>
      <c r="Q1359" s="7">
        <v>33.5</v>
      </c>
      <c r="R1359" s="13">
        <v>105189</v>
      </c>
      <c r="S1359">
        <v>481</v>
      </c>
      <c r="T1359" t="s">
        <v>1519</v>
      </c>
      <c r="U1359" t="s">
        <v>1522</v>
      </c>
      <c r="V1359" s="13">
        <v>4494259</v>
      </c>
      <c r="W1359" s="7">
        <f>(Agridata[[#This Row],[Profit_After_Storage_Loss]]/Agridata[[#This Row],[Total_Revenue]])*100</f>
        <v>64.979150432834558</v>
      </c>
      <c r="X1359">
        <f>(1-Agridata[[#This Row],[Transport_Cost_NGN]]/(Agridata[[#This Row],[Input_Cost_NGN]]+Agridata[[#This Row],[Final_Profit_NGN]]))*100</f>
        <v>99.96738739083473</v>
      </c>
      <c r="Y1359" s="13">
        <f>Agridata[[#This Row],[Final_Profit_NGN]]*Agridata[[#This Row],[Storage_Loss_%]]</f>
        <v>150557676.5</v>
      </c>
      <c r="Z1359" s="13">
        <f>Agridata[[#This Row],[Final_Profit_NGN]] * (1-Agridata[[#This Row],[Storage_Loss_%]]/100)</f>
        <v>2988682.2350000003</v>
      </c>
      <c r="AA1359" s="13">
        <f>Agridata[[#This Row],[Final_Profit_NGN]]+Agridata[[#This Row],[Input_Cost_NGN]]</f>
        <v>4599448</v>
      </c>
    </row>
    <row r="1360" spans="1:27" x14ac:dyDescent="0.35">
      <c r="A1360" t="s">
        <v>915</v>
      </c>
      <c r="B1360" t="s">
        <v>1473</v>
      </c>
      <c r="C1360" t="s">
        <v>1497</v>
      </c>
      <c r="D1360">
        <v>2021</v>
      </c>
      <c r="E1360" t="s">
        <v>1501</v>
      </c>
      <c r="F1360" t="s">
        <v>1508</v>
      </c>
      <c r="G1360">
        <v>2.13</v>
      </c>
      <c r="H1360">
        <v>4072</v>
      </c>
      <c r="I1360">
        <v>3189</v>
      </c>
      <c r="J1360">
        <v>45.3</v>
      </c>
      <c r="K1360" t="s">
        <v>1514</v>
      </c>
      <c r="L1360">
        <v>2.21</v>
      </c>
      <c r="M1360" t="s">
        <v>1517</v>
      </c>
      <c r="N1360" s="13">
        <v>8715</v>
      </c>
      <c r="O1360">
        <v>14</v>
      </c>
      <c r="P1360" s="11">
        <f>Agridata[[#This Row],[Storage_Loss_%]]/100</f>
        <v>0.2167</v>
      </c>
      <c r="Q1360" s="7">
        <v>21.67</v>
      </c>
      <c r="R1360" s="13">
        <v>27319</v>
      </c>
      <c r="S1360">
        <v>210</v>
      </c>
      <c r="T1360" t="s">
        <v>1519</v>
      </c>
      <c r="U1360" t="s">
        <v>1522</v>
      </c>
      <c r="V1360" s="13">
        <v>626960</v>
      </c>
      <c r="W1360" s="7">
        <f>(Agridata[[#This Row],[Profit_After_Storage_Loss]]/Agridata[[#This Row],[Total_Revenue]])*100</f>
        <v>75.059381089718599</v>
      </c>
      <c r="X1360">
        <f>(1-Agridata[[#This Row],[Transport_Cost_NGN]]/(Agridata[[#This Row],[Input_Cost_NGN]]+Agridata[[#This Row],[Final_Profit_NGN]]))*100</f>
        <v>98.66799943143522</v>
      </c>
      <c r="Y1360" s="13">
        <f>Agridata[[#This Row],[Final_Profit_NGN]]*Agridata[[#This Row],[Storage_Loss_%]]</f>
        <v>13586223.200000001</v>
      </c>
      <c r="Z1360" s="13">
        <f>Agridata[[#This Row],[Final_Profit_NGN]] * (1-Agridata[[#This Row],[Storage_Loss_%]]/100)</f>
        <v>491097.76799999998</v>
      </c>
      <c r="AA1360" s="13">
        <f>Agridata[[#This Row],[Final_Profit_NGN]]+Agridata[[#This Row],[Input_Cost_NGN]]</f>
        <v>654279</v>
      </c>
    </row>
    <row r="1361" spans="1:27" x14ac:dyDescent="0.35">
      <c r="A1361" t="s">
        <v>249</v>
      </c>
      <c r="B1361" t="s">
        <v>1472</v>
      </c>
      <c r="C1361" t="s">
        <v>1478</v>
      </c>
      <c r="D1361">
        <v>2025</v>
      </c>
      <c r="E1361" t="s">
        <v>1501</v>
      </c>
      <c r="F1361" t="s">
        <v>1509</v>
      </c>
      <c r="G1361">
        <v>2.76</v>
      </c>
      <c r="H1361">
        <v>49615</v>
      </c>
      <c r="I1361">
        <v>40098</v>
      </c>
      <c r="J1361">
        <v>9.6999999999999993</v>
      </c>
      <c r="K1361" t="s">
        <v>1511</v>
      </c>
      <c r="L1361">
        <v>0.56999999999999995</v>
      </c>
      <c r="M1361" t="s">
        <v>1516</v>
      </c>
      <c r="N1361" s="13">
        <v>1259</v>
      </c>
      <c r="O1361">
        <v>5</v>
      </c>
      <c r="P1361" s="11">
        <f>Agridata[[#This Row],[Storage_Loss_%]]/100</f>
        <v>0.1918</v>
      </c>
      <c r="Q1361" s="7">
        <v>19.18</v>
      </c>
      <c r="R1361" s="13">
        <v>50020</v>
      </c>
      <c r="S1361">
        <v>462</v>
      </c>
      <c r="T1361" t="s">
        <v>1520</v>
      </c>
      <c r="U1361" t="s">
        <v>1522</v>
      </c>
      <c r="V1361" s="13">
        <v>18288745</v>
      </c>
      <c r="W1361" s="7">
        <f>(Agridata[[#This Row],[Profit_After_Storage_Loss]]/Agridata[[#This Row],[Total_Revenue]])*100</f>
        <v>80.599558961576761</v>
      </c>
      <c r="X1361">
        <f>(1-Agridata[[#This Row],[Transport_Cost_NGN]]/(Agridata[[#This Row],[Input_Cost_NGN]]+Agridata[[#This Row],[Final_Profit_NGN]]))*100</f>
        <v>99.993134761255732</v>
      </c>
      <c r="Y1361" s="13">
        <f>Agridata[[#This Row],[Final_Profit_NGN]]*Agridata[[#This Row],[Storage_Loss_%]]</f>
        <v>350778129.10000002</v>
      </c>
      <c r="Z1361" s="13">
        <f>Agridata[[#This Row],[Final_Profit_NGN]] * (1-Agridata[[#This Row],[Storage_Loss_%]]/100)</f>
        <v>14780963.709000001</v>
      </c>
      <c r="AA1361" s="13">
        <f>Agridata[[#This Row],[Final_Profit_NGN]]+Agridata[[#This Row],[Input_Cost_NGN]]</f>
        <v>18338765</v>
      </c>
    </row>
    <row r="1362" spans="1:27" x14ac:dyDescent="0.35">
      <c r="A1362" t="s">
        <v>916</v>
      </c>
      <c r="B1362" t="s">
        <v>1469</v>
      </c>
      <c r="C1362" t="s">
        <v>1481</v>
      </c>
      <c r="D1362">
        <v>2021</v>
      </c>
      <c r="E1362" t="s">
        <v>1501</v>
      </c>
      <c r="F1362" t="s">
        <v>1504</v>
      </c>
      <c r="G1362">
        <v>1.37</v>
      </c>
      <c r="H1362">
        <v>16436</v>
      </c>
      <c r="I1362">
        <v>12601</v>
      </c>
      <c r="J1362">
        <v>2.2999999999999998</v>
      </c>
      <c r="K1362" t="s">
        <v>1515</v>
      </c>
      <c r="L1362">
        <v>0.65</v>
      </c>
      <c r="M1362" t="s">
        <v>1518</v>
      </c>
      <c r="N1362" s="13">
        <v>400</v>
      </c>
      <c r="O1362">
        <v>5</v>
      </c>
      <c r="P1362" s="11">
        <f>Agridata[[#This Row],[Storage_Loss_%]]/100</f>
        <v>0.23329999999999998</v>
      </c>
      <c r="Q1362" s="7">
        <v>23.33</v>
      </c>
      <c r="R1362" s="13">
        <v>20202</v>
      </c>
      <c r="S1362">
        <v>211</v>
      </c>
      <c r="T1362" t="s">
        <v>1521</v>
      </c>
      <c r="U1362" t="s">
        <v>1522</v>
      </c>
      <c r="V1362" s="13">
        <v>2611621</v>
      </c>
      <c r="W1362" s="7">
        <f>(Agridata[[#This Row],[Profit_After_Storage_Loss]]/Agridata[[#This Row],[Total_Revenue]])*100</f>
        <v>76.081477390386823</v>
      </c>
      <c r="X1362">
        <f>(1-Agridata[[#This Row],[Transport_Cost_NGN]]/(Agridata[[#This Row],[Input_Cost_NGN]]+Agridata[[#This Row],[Final_Profit_NGN]]))*100</f>
        <v>99.984801409517274</v>
      </c>
      <c r="Y1362" s="13">
        <f>Agridata[[#This Row],[Final_Profit_NGN]]*Agridata[[#This Row],[Storage_Loss_%]]</f>
        <v>60929117.929999992</v>
      </c>
      <c r="Z1362" s="13">
        <f>Agridata[[#This Row],[Final_Profit_NGN]] * (1-Agridata[[#This Row],[Storage_Loss_%]]/100)</f>
        <v>2002329.8207</v>
      </c>
      <c r="AA1362" s="13">
        <f>Agridata[[#This Row],[Final_Profit_NGN]]+Agridata[[#This Row],[Input_Cost_NGN]]</f>
        <v>2631823</v>
      </c>
    </row>
    <row r="1363" spans="1:27" x14ac:dyDescent="0.35">
      <c r="A1363" t="s">
        <v>500</v>
      </c>
      <c r="B1363" t="s">
        <v>1472</v>
      </c>
      <c r="C1363" t="s">
        <v>1488</v>
      </c>
      <c r="D1363">
        <v>2023</v>
      </c>
      <c r="E1363" t="s">
        <v>1502</v>
      </c>
      <c r="F1363" t="s">
        <v>1504</v>
      </c>
      <c r="G1363">
        <v>0.59</v>
      </c>
      <c r="H1363">
        <v>4197</v>
      </c>
      <c r="I1363">
        <v>3245</v>
      </c>
      <c r="J1363">
        <v>33.4</v>
      </c>
      <c r="K1363" t="s">
        <v>1511</v>
      </c>
      <c r="L1363">
        <v>1.29</v>
      </c>
      <c r="M1363" t="s">
        <v>1517</v>
      </c>
      <c r="N1363" s="13">
        <v>5411</v>
      </c>
      <c r="O1363">
        <v>2</v>
      </c>
      <c r="P1363" s="11">
        <f>Agridata[[#This Row],[Storage_Loss_%]]/100</f>
        <v>0.2268</v>
      </c>
      <c r="Q1363" s="7">
        <v>22.68</v>
      </c>
      <c r="R1363" s="13">
        <v>13386</v>
      </c>
      <c r="S1363">
        <v>256</v>
      </c>
      <c r="T1363" t="s">
        <v>1520</v>
      </c>
      <c r="U1363" t="s">
        <v>1522</v>
      </c>
      <c r="V1363" s="13">
        <v>803616</v>
      </c>
      <c r="W1363" s="7">
        <f>(Agridata[[#This Row],[Profit_After_Storage_Loss]]/Agridata[[#This Row],[Total_Revenue]])*100</f>
        <v>76.053166479396623</v>
      </c>
      <c r="X1363">
        <f>(1-Agridata[[#This Row],[Transport_Cost_NGN]]/(Agridata[[#This Row],[Input_Cost_NGN]]+Agridata[[#This Row],[Final_Profit_NGN]]))*100</f>
        <v>99.337700519704981</v>
      </c>
      <c r="Y1363" s="13">
        <f>Agridata[[#This Row],[Final_Profit_NGN]]*Agridata[[#This Row],[Storage_Loss_%]]</f>
        <v>18226010.879999999</v>
      </c>
      <c r="Z1363" s="13">
        <f>Agridata[[#This Row],[Final_Profit_NGN]] * (1-Agridata[[#This Row],[Storage_Loss_%]]/100)</f>
        <v>621355.89119999995</v>
      </c>
      <c r="AA1363" s="13">
        <f>Agridata[[#This Row],[Final_Profit_NGN]]+Agridata[[#This Row],[Input_Cost_NGN]]</f>
        <v>817002</v>
      </c>
    </row>
    <row r="1364" spans="1:27" x14ac:dyDescent="0.35">
      <c r="A1364" t="s">
        <v>917</v>
      </c>
      <c r="B1364" t="s">
        <v>1470</v>
      </c>
      <c r="C1364" t="s">
        <v>1490</v>
      </c>
      <c r="D1364">
        <v>2024</v>
      </c>
      <c r="E1364" t="s">
        <v>1501</v>
      </c>
      <c r="F1364" t="s">
        <v>1509</v>
      </c>
      <c r="G1364">
        <v>3.62</v>
      </c>
      <c r="H1364">
        <v>57019</v>
      </c>
      <c r="I1364">
        <v>46476</v>
      </c>
      <c r="J1364">
        <v>81.099999999999994</v>
      </c>
      <c r="K1364" t="s">
        <v>1513</v>
      </c>
      <c r="L1364">
        <v>2.2799999999999998</v>
      </c>
      <c r="M1364" t="s">
        <v>1518</v>
      </c>
      <c r="N1364" s="13">
        <v>2948</v>
      </c>
      <c r="O1364">
        <v>5</v>
      </c>
      <c r="P1364" s="11">
        <f>Agridata[[#This Row],[Storage_Loss_%]]/100</f>
        <v>0.18489999999999998</v>
      </c>
      <c r="Q1364" s="7">
        <v>18.489999999999998</v>
      </c>
      <c r="R1364" s="13">
        <v>92202</v>
      </c>
      <c r="S1364">
        <v>385</v>
      </c>
      <c r="T1364" t="s">
        <v>1520</v>
      </c>
      <c r="U1364" t="s">
        <v>1522</v>
      </c>
      <c r="V1364" s="13">
        <v>17619178</v>
      </c>
      <c r="W1364" s="7">
        <f>(Agridata[[#This Row],[Profit_After_Storage_Loss]]/Agridata[[#This Row],[Total_Revenue]])*100</f>
        <v>81.085674791010078</v>
      </c>
      <c r="X1364">
        <f>(1-Agridata[[#This Row],[Transport_Cost_NGN]]/(Agridata[[#This Row],[Input_Cost_NGN]]+Agridata[[#This Row],[Final_Profit_NGN]]))*100</f>
        <v>99.983355334254014</v>
      </c>
      <c r="Y1364" s="13">
        <f>Agridata[[#This Row],[Final_Profit_NGN]]*Agridata[[#This Row],[Storage_Loss_%]]</f>
        <v>325778601.21999997</v>
      </c>
      <c r="Z1364" s="13">
        <f>Agridata[[#This Row],[Final_Profit_NGN]] * (1-Agridata[[#This Row],[Storage_Loss_%]]/100)</f>
        <v>14361391.9878</v>
      </c>
      <c r="AA1364" s="13">
        <f>Agridata[[#This Row],[Final_Profit_NGN]]+Agridata[[#This Row],[Input_Cost_NGN]]</f>
        <v>17711380</v>
      </c>
    </row>
    <row r="1365" spans="1:27" x14ac:dyDescent="0.35">
      <c r="A1365" t="s">
        <v>918</v>
      </c>
      <c r="B1365" t="s">
        <v>1471</v>
      </c>
      <c r="C1365" t="s">
        <v>1486</v>
      </c>
      <c r="D1365">
        <v>2023</v>
      </c>
      <c r="E1365" t="s">
        <v>1502</v>
      </c>
      <c r="F1365" t="s">
        <v>1505</v>
      </c>
      <c r="G1365">
        <v>1.91</v>
      </c>
      <c r="H1365">
        <v>20688</v>
      </c>
      <c r="I1365">
        <v>17549</v>
      </c>
      <c r="J1365">
        <v>41.5</v>
      </c>
      <c r="K1365" t="s">
        <v>1511</v>
      </c>
      <c r="L1365">
        <v>1.72</v>
      </c>
      <c r="M1365" t="s">
        <v>1516</v>
      </c>
      <c r="N1365" s="13">
        <v>5602</v>
      </c>
      <c r="O1365">
        <v>7</v>
      </c>
      <c r="P1365" s="11">
        <f>Agridata[[#This Row],[Storage_Loss_%]]/100</f>
        <v>0.1517</v>
      </c>
      <c r="Q1365" s="7">
        <v>15.17</v>
      </c>
      <c r="R1365" s="13">
        <v>24143</v>
      </c>
      <c r="S1365">
        <v>89</v>
      </c>
      <c r="T1365" t="s">
        <v>1520</v>
      </c>
      <c r="U1365" t="s">
        <v>1522</v>
      </c>
      <c r="V1365" s="13">
        <v>1516498</v>
      </c>
      <c r="W1365" s="7">
        <f>(Agridata[[#This Row],[Profit_After_Storage_Loss]]/Agridata[[#This Row],[Total_Revenue]])*100</f>
        <v>83.500650274788228</v>
      </c>
      <c r="X1365">
        <f>(1-Agridata[[#This Row],[Transport_Cost_NGN]]/(Agridata[[#This Row],[Input_Cost_NGN]]+Agridata[[#This Row],[Final_Profit_NGN]]))*100</f>
        <v>99.636385115026798</v>
      </c>
      <c r="Y1365" s="13">
        <f>Agridata[[#This Row],[Final_Profit_NGN]]*Agridata[[#This Row],[Storage_Loss_%]]</f>
        <v>23005274.66</v>
      </c>
      <c r="Z1365" s="13">
        <f>Agridata[[#This Row],[Final_Profit_NGN]] * (1-Agridata[[#This Row],[Storage_Loss_%]]/100)</f>
        <v>1286445.2534</v>
      </c>
      <c r="AA1365" s="13">
        <f>Agridata[[#This Row],[Final_Profit_NGN]]+Agridata[[#This Row],[Input_Cost_NGN]]</f>
        <v>1540641</v>
      </c>
    </row>
    <row r="1366" spans="1:27" x14ac:dyDescent="0.35">
      <c r="A1366" t="s">
        <v>48</v>
      </c>
      <c r="B1366" t="s">
        <v>1470</v>
      </c>
      <c r="C1366" t="s">
        <v>1499</v>
      </c>
      <c r="D1366">
        <v>2023</v>
      </c>
      <c r="E1366" t="s">
        <v>1501</v>
      </c>
      <c r="F1366" t="s">
        <v>1510</v>
      </c>
      <c r="G1366">
        <v>1.41</v>
      </c>
      <c r="H1366">
        <v>36092</v>
      </c>
      <c r="I1366">
        <v>24261</v>
      </c>
      <c r="J1366">
        <v>12.2</v>
      </c>
      <c r="K1366" t="s">
        <v>1512</v>
      </c>
      <c r="L1366">
        <v>0.65</v>
      </c>
      <c r="M1366" t="s">
        <v>1516</v>
      </c>
      <c r="N1366" s="13">
        <v>2993</v>
      </c>
      <c r="O1366">
        <v>7</v>
      </c>
      <c r="P1366" s="11">
        <f>Agridata[[#This Row],[Storage_Loss_%]]/100</f>
        <v>0.32780000000000004</v>
      </c>
      <c r="Q1366" s="7">
        <v>32.78</v>
      </c>
      <c r="R1366" s="13">
        <v>51176</v>
      </c>
      <c r="S1366">
        <v>399</v>
      </c>
      <c r="T1366" t="s">
        <v>1520</v>
      </c>
      <c r="U1366" t="s">
        <v>1523</v>
      </c>
      <c r="V1366" s="13">
        <v>9529169</v>
      </c>
      <c r="W1366" s="7">
        <f>(Agridata[[#This Row],[Profit_After_Storage_Loss]]/Agridata[[#This Row],[Total_Revenue]])*100</f>
        <v>66.860926217166494</v>
      </c>
      <c r="X1366">
        <f>(1-Agridata[[#This Row],[Transport_Cost_NGN]]/(Agridata[[#This Row],[Input_Cost_NGN]]+Agridata[[#This Row],[Final_Profit_NGN]]))*100</f>
        <v>99.968758953879018</v>
      </c>
      <c r="Y1366" s="13">
        <f>Agridata[[#This Row],[Final_Profit_NGN]]*Agridata[[#This Row],[Storage_Loss_%]]</f>
        <v>312366159.81999999</v>
      </c>
      <c r="Z1366" s="13">
        <f>Agridata[[#This Row],[Final_Profit_NGN]] * (1-Agridata[[#This Row],[Storage_Loss_%]]/100)</f>
        <v>6405507.4017999992</v>
      </c>
      <c r="AA1366" s="13">
        <f>Agridata[[#This Row],[Final_Profit_NGN]]+Agridata[[#This Row],[Input_Cost_NGN]]</f>
        <v>9580345</v>
      </c>
    </row>
    <row r="1367" spans="1:27" x14ac:dyDescent="0.35">
      <c r="A1367" t="s">
        <v>919</v>
      </c>
      <c r="B1367" t="s">
        <v>1470</v>
      </c>
      <c r="C1367" t="s">
        <v>1499</v>
      </c>
      <c r="D1367">
        <v>2023</v>
      </c>
      <c r="E1367" t="s">
        <v>1502</v>
      </c>
      <c r="F1367" t="s">
        <v>1504</v>
      </c>
      <c r="G1367">
        <v>2.1</v>
      </c>
      <c r="H1367">
        <v>19768</v>
      </c>
      <c r="I1367">
        <v>16814</v>
      </c>
      <c r="J1367">
        <v>1.8</v>
      </c>
      <c r="K1367" t="s">
        <v>1511</v>
      </c>
      <c r="L1367">
        <v>0.34</v>
      </c>
      <c r="M1367" t="s">
        <v>1516</v>
      </c>
      <c r="N1367" s="13">
        <v>315</v>
      </c>
      <c r="O1367">
        <v>1</v>
      </c>
      <c r="P1367" s="11">
        <f>Agridata[[#This Row],[Storage_Loss_%]]/100</f>
        <v>0.14940000000000001</v>
      </c>
      <c r="Q1367" s="7">
        <v>14.94</v>
      </c>
      <c r="R1367" s="13">
        <v>44708</v>
      </c>
      <c r="S1367">
        <v>323</v>
      </c>
      <c r="T1367" t="s">
        <v>1519</v>
      </c>
      <c r="U1367" t="s">
        <v>1523</v>
      </c>
      <c r="V1367" s="13">
        <v>5331590</v>
      </c>
      <c r="W1367" s="7">
        <f>(Agridata[[#This Row],[Profit_After_Storage_Loss]]/Agridata[[#This Row],[Total_Revenue]])*100</f>
        <v>84.352661515414511</v>
      </c>
      <c r="X1367">
        <f>(1-Agridata[[#This Row],[Transport_Cost_NGN]]/(Agridata[[#This Row],[Input_Cost_NGN]]+Agridata[[#This Row],[Final_Profit_NGN]]))*100</f>
        <v>99.994140949776224</v>
      </c>
      <c r="Y1367" s="13">
        <f>Agridata[[#This Row],[Final_Profit_NGN]]*Agridata[[#This Row],[Storage_Loss_%]]</f>
        <v>79653954.599999994</v>
      </c>
      <c r="Z1367" s="13">
        <f>Agridata[[#This Row],[Final_Profit_NGN]] * (1-Agridata[[#This Row],[Storage_Loss_%]]/100)</f>
        <v>4535050.4539999999</v>
      </c>
      <c r="AA1367" s="13">
        <f>Agridata[[#This Row],[Final_Profit_NGN]]+Agridata[[#This Row],[Input_Cost_NGN]]</f>
        <v>5376298</v>
      </c>
    </row>
    <row r="1368" spans="1:27" x14ac:dyDescent="0.35">
      <c r="A1368" t="s">
        <v>555</v>
      </c>
      <c r="B1368" t="s">
        <v>1469</v>
      </c>
      <c r="C1368" t="s">
        <v>1480</v>
      </c>
      <c r="D1368">
        <v>2021</v>
      </c>
      <c r="E1368" t="s">
        <v>1501</v>
      </c>
      <c r="F1368" t="s">
        <v>1503</v>
      </c>
      <c r="G1368">
        <v>1.27</v>
      </c>
      <c r="H1368">
        <v>10420</v>
      </c>
      <c r="I1368">
        <v>8820</v>
      </c>
      <c r="J1368">
        <v>30.5</v>
      </c>
      <c r="K1368" t="s">
        <v>1514</v>
      </c>
      <c r="L1368">
        <v>2.0699999999999998</v>
      </c>
      <c r="M1368" t="s">
        <v>1516</v>
      </c>
      <c r="N1368" s="13">
        <v>3727</v>
      </c>
      <c r="O1368">
        <v>7</v>
      </c>
      <c r="P1368" s="11">
        <f>Agridata[[#This Row],[Storage_Loss_%]]/100</f>
        <v>0.1535</v>
      </c>
      <c r="Q1368" s="7">
        <v>15.35</v>
      </c>
      <c r="R1368" s="13">
        <v>12630</v>
      </c>
      <c r="S1368">
        <v>219</v>
      </c>
      <c r="T1368" t="s">
        <v>1520</v>
      </c>
      <c r="U1368" t="s">
        <v>1523</v>
      </c>
      <c r="V1368" s="13">
        <v>1895908</v>
      </c>
      <c r="W1368" s="7">
        <f>(Agridata[[#This Row],[Profit_After_Storage_Loss]]/Agridata[[#This Row],[Total_Revenue]])*100</f>
        <v>84.089817546205524</v>
      </c>
      <c r="X1368">
        <f>(1-Agridata[[#This Row],[Transport_Cost_NGN]]/(Agridata[[#This Row],[Input_Cost_NGN]]+Agridata[[#This Row],[Final_Profit_NGN]]))*100</f>
        <v>99.804719633562442</v>
      </c>
      <c r="Y1368" s="13">
        <f>Agridata[[#This Row],[Final_Profit_NGN]]*Agridata[[#This Row],[Storage_Loss_%]]</f>
        <v>29102187.800000001</v>
      </c>
      <c r="Z1368" s="13">
        <f>Agridata[[#This Row],[Final_Profit_NGN]] * (1-Agridata[[#This Row],[Storage_Loss_%]]/100)</f>
        <v>1604886.122</v>
      </c>
      <c r="AA1368" s="13">
        <f>Agridata[[#This Row],[Final_Profit_NGN]]+Agridata[[#This Row],[Input_Cost_NGN]]</f>
        <v>1908538</v>
      </c>
    </row>
    <row r="1369" spans="1:27" x14ac:dyDescent="0.35">
      <c r="A1369" t="s">
        <v>920</v>
      </c>
      <c r="B1369" t="s">
        <v>1471</v>
      </c>
      <c r="C1369" t="s">
        <v>1500</v>
      </c>
      <c r="D1369">
        <v>2023</v>
      </c>
      <c r="E1369" t="s">
        <v>1501</v>
      </c>
      <c r="F1369" t="s">
        <v>1509</v>
      </c>
      <c r="G1369">
        <v>1.42</v>
      </c>
      <c r="H1369">
        <v>24379</v>
      </c>
      <c r="I1369">
        <v>20200</v>
      </c>
      <c r="J1369">
        <v>35.6</v>
      </c>
      <c r="K1369" t="s">
        <v>1512</v>
      </c>
      <c r="L1369">
        <v>1.43</v>
      </c>
      <c r="M1369" t="s">
        <v>1516</v>
      </c>
      <c r="N1369" s="13">
        <v>8102</v>
      </c>
      <c r="O1369">
        <v>4</v>
      </c>
      <c r="P1369" s="11">
        <f>Agridata[[#This Row],[Storage_Loss_%]]/100</f>
        <v>0.1714</v>
      </c>
      <c r="Q1369" s="7">
        <v>17.14</v>
      </c>
      <c r="R1369" s="13">
        <v>48999</v>
      </c>
      <c r="S1369">
        <v>325</v>
      </c>
      <c r="T1369" t="s">
        <v>1520</v>
      </c>
      <c r="U1369" t="s">
        <v>1523</v>
      </c>
      <c r="V1369" s="13">
        <v>6442249</v>
      </c>
      <c r="W1369" s="7">
        <f>(Agridata[[#This Row],[Profit_After_Storage_Loss]]/Agridata[[#This Row],[Total_Revenue]])*100</f>
        <v>82.234533658242597</v>
      </c>
      <c r="X1369">
        <f>(1-Agridata[[#This Row],[Transport_Cost_NGN]]/(Agridata[[#This Row],[Input_Cost_NGN]]+Agridata[[#This Row],[Final_Profit_NGN]]))*100</f>
        <v>99.875185788618765</v>
      </c>
      <c r="Y1369" s="13">
        <f>Agridata[[#This Row],[Final_Profit_NGN]]*Agridata[[#This Row],[Storage_Loss_%]]</f>
        <v>110420147.86</v>
      </c>
      <c r="Z1369" s="13">
        <f>Agridata[[#This Row],[Final_Profit_NGN]] * (1-Agridata[[#This Row],[Storage_Loss_%]]/100)</f>
        <v>5338047.5214</v>
      </c>
      <c r="AA1369" s="13">
        <f>Agridata[[#This Row],[Final_Profit_NGN]]+Agridata[[#This Row],[Input_Cost_NGN]]</f>
        <v>6491248</v>
      </c>
    </row>
    <row r="1370" spans="1:27" x14ac:dyDescent="0.35">
      <c r="A1370" t="s">
        <v>55</v>
      </c>
      <c r="B1370" t="s">
        <v>1473</v>
      </c>
      <c r="C1370" t="s">
        <v>1494</v>
      </c>
      <c r="D1370">
        <v>2024</v>
      </c>
      <c r="E1370" t="s">
        <v>1501</v>
      </c>
      <c r="F1370" t="s">
        <v>1510</v>
      </c>
      <c r="G1370">
        <v>4.0199999999999996</v>
      </c>
      <c r="H1370">
        <v>121621</v>
      </c>
      <c r="I1370">
        <v>82349</v>
      </c>
      <c r="J1370">
        <v>2.8</v>
      </c>
      <c r="K1370" t="s">
        <v>1512</v>
      </c>
      <c r="L1370">
        <v>0.34</v>
      </c>
      <c r="M1370" t="s">
        <v>1517</v>
      </c>
      <c r="N1370" s="13">
        <v>634</v>
      </c>
      <c r="O1370">
        <v>3</v>
      </c>
      <c r="P1370" s="11">
        <f>Agridata[[#This Row],[Storage_Loss_%]]/100</f>
        <v>0.32289999999999996</v>
      </c>
      <c r="Q1370" s="7">
        <v>32.29</v>
      </c>
      <c r="R1370" s="13">
        <v>141841</v>
      </c>
      <c r="S1370">
        <v>407</v>
      </c>
      <c r="T1370" t="s">
        <v>1520</v>
      </c>
      <c r="U1370" t="s">
        <v>1522</v>
      </c>
      <c r="V1370" s="13">
        <v>33038408</v>
      </c>
      <c r="W1370" s="7">
        <f>(Agridata[[#This Row],[Profit_After_Storage_Loss]]/Agridata[[#This Row],[Total_Revenue]])*100</f>
        <v>67.420549064595619</v>
      </c>
      <c r="X1370">
        <f>(1-Agridata[[#This Row],[Transport_Cost_NGN]]/(Agridata[[#This Row],[Input_Cost_NGN]]+Agridata[[#This Row],[Final_Profit_NGN]]))*100</f>
        <v>99.998089224707144</v>
      </c>
      <c r="Y1370" s="13">
        <f>Agridata[[#This Row],[Final_Profit_NGN]]*Agridata[[#This Row],[Storage_Loss_%]]</f>
        <v>1066810194.3199999</v>
      </c>
      <c r="Z1370" s="13">
        <f>Agridata[[#This Row],[Final_Profit_NGN]] * (1-Agridata[[#This Row],[Storage_Loss_%]]/100)</f>
        <v>22370306.0568</v>
      </c>
      <c r="AA1370" s="13">
        <f>Agridata[[#This Row],[Final_Profit_NGN]]+Agridata[[#This Row],[Input_Cost_NGN]]</f>
        <v>33180249</v>
      </c>
    </row>
    <row r="1371" spans="1:27" x14ac:dyDescent="0.35">
      <c r="A1371" t="s">
        <v>921</v>
      </c>
      <c r="B1371" t="s">
        <v>1472</v>
      </c>
      <c r="C1371" t="s">
        <v>1488</v>
      </c>
      <c r="D1371">
        <v>2022</v>
      </c>
      <c r="E1371" t="s">
        <v>1501</v>
      </c>
      <c r="F1371" t="s">
        <v>1504</v>
      </c>
      <c r="G1371">
        <v>3.97</v>
      </c>
      <c r="H1371">
        <v>22676</v>
      </c>
      <c r="I1371">
        <v>19578</v>
      </c>
      <c r="J1371">
        <v>97.4</v>
      </c>
      <c r="K1371" t="s">
        <v>1512</v>
      </c>
      <c r="L1371">
        <v>3.39</v>
      </c>
      <c r="M1371" t="s">
        <v>1518</v>
      </c>
      <c r="N1371" s="13">
        <v>24727</v>
      </c>
      <c r="O1371">
        <v>1</v>
      </c>
      <c r="P1371" s="11">
        <f>Agridata[[#This Row],[Storage_Loss_%]]/100</f>
        <v>0.1366</v>
      </c>
      <c r="Q1371" s="7">
        <v>13.66</v>
      </c>
      <c r="R1371" s="13">
        <v>62277</v>
      </c>
      <c r="S1371">
        <v>234</v>
      </c>
      <c r="T1371" t="s">
        <v>1520</v>
      </c>
      <c r="U1371" t="s">
        <v>1523</v>
      </c>
      <c r="V1371" s="13">
        <v>4448436</v>
      </c>
      <c r="W1371" s="7">
        <f>(Agridata[[#This Row],[Profit_After_Storage_Loss]]/Agridata[[#This Row],[Total_Revenue]])*100</f>
        <v>85.147949834094959</v>
      </c>
      <c r="X1371">
        <f>(1-Agridata[[#This Row],[Transport_Cost_NGN]]/(Agridata[[#This Row],[Input_Cost_NGN]]+Agridata[[#This Row],[Final_Profit_NGN]]))*100</f>
        <v>99.451816154120195</v>
      </c>
      <c r="Y1371" s="13">
        <f>Agridata[[#This Row],[Final_Profit_NGN]]*Agridata[[#This Row],[Storage_Loss_%]]</f>
        <v>60765635.759999998</v>
      </c>
      <c r="Z1371" s="13">
        <f>Agridata[[#This Row],[Final_Profit_NGN]] * (1-Agridata[[#This Row],[Storage_Loss_%]]/100)</f>
        <v>3840779.6423999998</v>
      </c>
      <c r="AA1371" s="13">
        <f>Agridata[[#This Row],[Final_Profit_NGN]]+Agridata[[#This Row],[Input_Cost_NGN]]</f>
        <v>4510713</v>
      </c>
    </row>
    <row r="1372" spans="1:27" x14ac:dyDescent="0.35">
      <c r="A1372" t="s">
        <v>922</v>
      </c>
      <c r="B1372" t="s">
        <v>1471</v>
      </c>
      <c r="C1372" t="s">
        <v>1486</v>
      </c>
      <c r="D1372">
        <v>2023</v>
      </c>
      <c r="E1372" t="s">
        <v>1502</v>
      </c>
      <c r="F1372" t="s">
        <v>1509</v>
      </c>
      <c r="G1372">
        <v>1.1399999999999999</v>
      </c>
      <c r="H1372">
        <v>10889</v>
      </c>
      <c r="I1372">
        <v>9041</v>
      </c>
      <c r="J1372">
        <v>20</v>
      </c>
      <c r="K1372" t="s">
        <v>1512</v>
      </c>
      <c r="L1372">
        <v>1.79</v>
      </c>
      <c r="M1372" t="s">
        <v>1518</v>
      </c>
      <c r="N1372" s="13">
        <v>4748</v>
      </c>
      <c r="O1372">
        <v>5</v>
      </c>
      <c r="P1372" s="11">
        <f>Agridata[[#This Row],[Storage_Loss_%]]/100</f>
        <v>0.16969999999999999</v>
      </c>
      <c r="Q1372" s="7">
        <v>16.97</v>
      </c>
      <c r="R1372" s="13">
        <v>18656</v>
      </c>
      <c r="S1372">
        <v>315</v>
      </c>
      <c r="T1372" t="s">
        <v>1520</v>
      </c>
      <c r="U1372" t="s">
        <v>1522</v>
      </c>
      <c r="V1372" s="13">
        <v>2796032</v>
      </c>
      <c r="W1372" s="7">
        <f>(Agridata[[#This Row],[Profit_After_Storage_Loss]]/Agridata[[#This Row],[Total_Revenue]])*100</f>
        <v>82.479669846178354</v>
      </c>
      <c r="X1372">
        <f>(1-Agridata[[#This Row],[Transport_Cost_NGN]]/(Agridata[[#This Row],[Input_Cost_NGN]]+Agridata[[#This Row],[Final_Profit_NGN]]))*100</f>
        <v>99.831313452858723</v>
      </c>
      <c r="Y1372" s="13">
        <f>Agridata[[#This Row],[Final_Profit_NGN]]*Agridata[[#This Row],[Storage_Loss_%]]</f>
        <v>47448663.039999999</v>
      </c>
      <c r="Z1372" s="13">
        <f>Agridata[[#This Row],[Final_Profit_NGN]] * (1-Agridata[[#This Row],[Storage_Loss_%]]/100)</f>
        <v>2321545.3696000003</v>
      </c>
      <c r="AA1372" s="13">
        <f>Agridata[[#This Row],[Final_Profit_NGN]]+Agridata[[#This Row],[Input_Cost_NGN]]</f>
        <v>2814688</v>
      </c>
    </row>
    <row r="1373" spans="1:27" x14ac:dyDescent="0.35">
      <c r="A1373" t="s">
        <v>338</v>
      </c>
      <c r="B1373" t="s">
        <v>1473</v>
      </c>
      <c r="C1373" t="s">
        <v>1493</v>
      </c>
      <c r="D1373">
        <v>2024</v>
      </c>
      <c r="E1373" t="s">
        <v>1501</v>
      </c>
      <c r="F1373" t="s">
        <v>1503</v>
      </c>
      <c r="G1373">
        <v>0.72</v>
      </c>
      <c r="H1373">
        <v>7814</v>
      </c>
      <c r="I1373">
        <v>6118</v>
      </c>
      <c r="J1373">
        <v>41.8</v>
      </c>
      <c r="K1373" t="s">
        <v>1511</v>
      </c>
      <c r="L1373">
        <v>1.64</v>
      </c>
      <c r="M1373" t="s">
        <v>1518</v>
      </c>
      <c r="N1373" s="13">
        <v>5551</v>
      </c>
      <c r="O1373">
        <v>14</v>
      </c>
      <c r="P1373" s="11">
        <f>Agridata[[#This Row],[Storage_Loss_%]]/100</f>
        <v>0.217</v>
      </c>
      <c r="Q1373" s="7">
        <v>21.7</v>
      </c>
      <c r="R1373" s="13">
        <v>7435</v>
      </c>
      <c r="S1373">
        <v>276</v>
      </c>
      <c r="T1373" t="s">
        <v>1519</v>
      </c>
      <c r="U1373" t="s">
        <v>1523</v>
      </c>
      <c r="V1373" s="13">
        <v>1658697</v>
      </c>
      <c r="W1373" s="7">
        <f>(Agridata[[#This Row],[Profit_After_Storage_Loss]]/Agridata[[#This Row],[Total_Revenue]])*100</f>
        <v>77.950591609788432</v>
      </c>
      <c r="X1373">
        <f>(1-Agridata[[#This Row],[Transport_Cost_NGN]]/(Agridata[[#This Row],[Input_Cost_NGN]]+Agridata[[#This Row],[Final_Profit_NGN]]))*100</f>
        <v>99.666833120064908</v>
      </c>
      <c r="Y1373" s="13">
        <f>Agridata[[#This Row],[Final_Profit_NGN]]*Agridata[[#This Row],[Storage_Loss_%]]</f>
        <v>35993724.899999999</v>
      </c>
      <c r="Z1373" s="13">
        <f>Agridata[[#This Row],[Final_Profit_NGN]] * (1-Agridata[[#This Row],[Storage_Loss_%]]/100)</f>
        <v>1298759.7510000002</v>
      </c>
      <c r="AA1373" s="13">
        <f>Agridata[[#This Row],[Final_Profit_NGN]]+Agridata[[#This Row],[Input_Cost_NGN]]</f>
        <v>1666132</v>
      </c>
    </row>
    <row r="1374" spans="1:27" x14ac:dyDescent="0.35">
      <c r="A1374" t="s">
        <v>885</v>
      </c>
      <c r="B1374" t="s">
        <v>1472</v>
      </c>
      <c r="C1374" t="s">
        <v>1487</v>
      </c>
      <c r="D1374">
        <v>2022</v>
      </c>
      <c r="E1374" t="s">
        <v>1501</v>
      </c>
      <c r="F1374" t="s">
        <v>1503</v>
      </c>
      <c r="G1374">
        <v>1.65</v>
      </c>
      <c r="H1374">
        <v>18775</v>
      </c>
      <c r="I1374">
        <v>15844</v>
      </c>
      <c r="J1374">
        <v>1</v>
      </c>
      <c r="K1374" t="s">
        <v>1513</v>
      </c>
      <c r="L1374">
        <v>0.28000000000000003</v>
      </c>
      <c r="M1374" t="s">
        <v>1516</v>
      </c>
      <c r="N1374" s="13">
        <v>200</v>
      </c>
      <c r="O1374">
        <v>7</v>
      </c>
      <c r="P1374" s="11">
        <f>Agridata[[#This Row],[Storage_Loss_%]]/100</f>
        <v>0.15609999999999999</v>
      </c>
      <c r="Q1374" s="7">
        <v>15.61</v>
      </c>
      <c r="R1374" s="13">
        <v>19095</v>
      </c>
      <c r="S1374">
        <v>324</v>
      </c>
      <c r="T1374" t="s">
        <v>1521</v>
      </c>
      <c r="U1374" t="s">
        <v>1522</v>
      </c>
      <c r="V1374" s="13">
        <v>5062827</v>
      </c>
      <c r="W1374" s="7">
        <f>(Agridata[[#This Row],[Profit_After_Storage_Loss]]/Agridata[[#This Row],[Total_Revenue]])*100</f>
        <v>84.072909920695352</v>
      </c>
      <c r="X1374">
        <f>(1-Agridata[[#This Row],[Transport_Cost_NGN]]/(Agridata[[#This Row],[Input_Cost_NGN]]+Agridata[[#This Row],[Final_Profit_NGN]]))*100</f>
        <v>99.99606448111561</v>
      </c>
      <c r="Y1374" s="13">
        <f>Agridata[[#This Row],[Final_Profit_NGN]]*Agridata[[#This Row],[Storage_Loss_%]]</f>
        <v>79030729.469999999</v>
      </c>
      <c r="Z1374" s="13">
        <f>Agridata[[#This Row],[Final_Profit_NGN]] * (1-Agridata[[#This Row],[Storage_Loss_%]]/100)</f>
        <v>4272519.7052999996</v>
      </c>
      <c r="AA1374" s="13">
        <f>Agridata[[#This Row],[Final_Profit_NGN]]+Agridata[[#This Row],[Input_Cost_NGN]]</f>
        <v>5081922</v>
      </c>
    </row>
    <row r="1375" spans="1:27" x14ac:dyDescent="0.35">
      <c r="A1375" t="s">
        <v>923</v>
      </c>
      <c r="B1375" t="s">
        <v>1473</v>
      </c>
      <c r="C1375" t="s">
        <v>1494</v>
      </c>
      <c r="D1375">
        <v>2021</v>
      </c>
      <c r="E1375" t="s">
        <v>1501</v>
      </c>
      <c r="F1375" t="s">
        <v>1508</v>
      </c>
      <c r="G1375">
        <v>1.38</v>
      </c>
      <c r="H1375">
        <v>3122</v>
      </c>
      <c r="I1375">
        <v>1964</v>
      </c>
      <c r="J1375">
        <v>50.7</v>
      </c>
      <c r="K1375" t="s">
        <v>1511</v>
      </c>
      <c r="L1375">
        <v>2.1800000000000002</v>
      </c>
      <c r="M1375" t="s">
        <v>1517</v>
      </c>
      <c r="N1375" s="13">
        <v>6702</v>
      </c>
      <c r="O1375">
        <v>30</v>
      </c>
      <c r="P1375" s="11">
        <f>Agridata[[#This Row],[Storage_Loss_%]]/100</f>
        <v>0.37079999999999996</v>
      </c>
      <c r="Q1375" s="7">
        <v>37.08</v>
      </c>
      <c r="R1375" s="13">
        <v>17099</v>
      </c>
      <c r="S1375">
        <v>235</v>
      </c>
      <c r="T1375" t="s">
        <v>1520</v>
      </c>
      <c r="U1375" t="s">
        <v>1522</v>
      </c>
      <c r="V1375" s="13">
        <v>433124</v>
      </c>
      <c r="W1375" s="7">
        <f>(Agridata[[#This Row],[Profit_After_Storage_Loss]]/Agridata[[#This Row],[Total_Revenue]])*100</f>
        <v>60.530364019608051</v>
      </c>
      <c r="X1375">
        <f>(1-Agridata[[#This Row],[Transport_Cost_NGN]]/(Agridata[[#This Row],[Input_Cost_NGN]]+Agridata[[#This Row],[Final_Profit_NGN]]))*100</f>
        <v>98.511404348511732</v>
      </c>
      <c r="Y1375" s="13">
        <f>Agridata[[#This Row],[Final_Profit_NGN]]*Agridata[[#This Row],[Storage_Loss_%]]</f>
        <v>16060237.92</v>
      </c>
      <c r="Z1375" s="13">
        <f>Agridata[[#This Row],[Final_Profit_NGN]] * (1-Agridata[[#This Row],[Storage_Loss_%]]/100)</f>
        <v>272521.62079999998</v>
      </c>
      <c r="AA1375" s="13">
        <f>Agridata[[#This Row],[Final_Profit_NGN]]+Agridata[[#This Row],[Input_Cost_NGN]]</f>
        <v>450223</v>
      </c>
    </row>
    <row r="1376" spans="1:27" x14ac:dyDescent="0.35">
      <c r="A1376" t="s">
        <v>924</v>
      </c>
      <c r="B1376" t="s">
        <v>1473</v>
      </c>
      <c r="C1376" t="s">
        <v>1493</v>
      </c>
      <c r="D1376">
        <v>2025</v>
      </c>
      <c r="E1376" t="s">
        <v>1501</v>
      </c>
      <c r="F1376" t="s">
        <v>1506</v>
      </c>
      <c r="G1376">
        <v>0.88</v>
      </c>
      <c r="H1376">
        <v>3181</v>
      </c>
      <c r="I1376">
        <v>2507</v>
      </c>
      <c r="J1376">
        <v>22.4</v>
      </c>
      <c r="K1376" t="s">
        <v>1511</v>
      </c>
      <c r="L1376">
        <v>2.2400000000000002</v>
      </c>
      <c r="M1376" t="s">
        <v>1517</v>
      </c>
      <c r="N1376" s="13">
        <v>3261</v>
      </c>
      <c r="O1376">
        <v>14</v>
      </c>
      <c r="P1376" s="11">
        <f>Agridata[[#This Row],[Storage_Loss_%]]/100</f>
        <v>0.21170000000000003</v>
      </c>
      <c r="Q1376" s="7">
        <v>21.17</v>
      </c>
      <c r="R1376" s="13">
        <v>21448</v>
      </c>
      <c r="S1376">
        <v>418</v>
      </c>
      <c r="T1376" t="s">
        <v>1520</v>
      </c>
      <c r="U1376" t="s">
        <v>1522</v>
      </c>
      <c r="V1376" s="13">
        <v>1012738</v>
      </c>
      <c r="W1376" s="7">
        <f>(Agridata[[#This Row],[Profit_After_Storage_Loss]]/Agridata[[#This Row],[Total_Revenue]])*100</f>
        <v>77.19514336879439</v>
      </c>
      <c r="X1376">
        <f>(1-Agridata[[#This Row],[Transport_Cost_NGN]]/(Agridata[[#This Row],[Input_Cost_NGN]]+Agridata[[#This Row],[Final_Profit_NGN]]))*100</f>
        <v>99.684679545072157</v>
      </c>
      <c r="Y1376" s="13">
        <f>Agridata[[#This Row],[Final_Profit_NGN]]*Agridata[[#This Row],[Storage_Loss_%]]</f>
        <v>21439663.460000001</v>
      </c>
      <c r="Z1376" s="13">
        <f>Agridata[[#This Row],[Final_Profit_NGN]] * (1-Agridata[[#This Row],[Storage_Loss_%]]/100)</f>
        <v>798341.36540000001</v>
      </c>
      <c r="AA1376" s="13">
        <f>Agridata[[#This Row],[Final_Profit_NGN]]+Agridata[[#This Row],[Input_Cost_NGN]]</f>
        <v>1034186</v>
      </c>
    </row>
    <row r="1377" spans="1:27" x14ac:dyDescent="0.35">
      <c r="A1377" t="s">
        <v>925</v>
      </c>
      <c r="B1377" t="s">
        <v>1472</v>
      </c>
      <c r="C1377" t="s">
        <v>1489</v>
      </c>
      <c r="D1377">
        <v>2025</v>
      </c>
      <c r="E1377" t="s">
        <v>1501</v>
      </c>
      <c r="F1377" t="s">
        <v>1503</v>
      </c>
      <c r="G1377">
        <v>1.1299999999999999</v>
      </c>
      <c r="H1377">
        <v>9961</v>
      </c>
      <c r="I1377">
        <v>8553</v>
      </c>
      <c r="J1377">
        <v>3.1</v>
      </c>
      <c r="K1377" t="s">
        <v>1511</v>
      </c>
      <c r="L1377">
        <v>1.41</v>
      </c>
      <c r="M1377" t="s">
        <v>1518</v>
      </c>
      <c r="N1377" s="13">
        <v>450</v>
      </c>
      <c r="O1377">
        <v>7</v>
      </c>
      <c r="P1377" s="11">
        <f>Agridata[[#This Row],[Storage_Loss_%]]/100</f>
        <v>0.14130000000000001</v>
      </c>
      <c r="Q1377" s="7">
        <v>14.13</v>
      </c>
      <c r="R1377" s="13">
        <v>21435</v>
      </c>
      <c r="S1377">
        <v>345</v>
      </c>
      <c r="T1377" t="s">
        <v>1521</v>
      </c>
      <c r="U1377" t="s">
        <v>1523</v>
      </c>
      <c r="V1377" s="13">
        <v>2899393</v>
      </c>
      <c r="W1377" s="7">
        <f>(Agridata[[#This Row],[Profit_After_Storage_Loss]]/Agridata[[#This Row],[Total_Revenue]])*100</f>
        <v>85.23982819597731</v>
      </c>
      <c r="X1377">
        <f>(1-Agridata[[#This Row],[Transport_Cost_NGN]]/(Agridata[[#This Row],[Input_Cost_NGN]]+Agridata[[#This Row],[Final_Profit_NGN]]))*100</f>
        <v>99.984593409813925</v>
      </c>
      <c r="Y1377" s="13">
        <f>Agridata[[#This Row],[Final_Profit_NGN]]*Agridata[[#This Row],[Storage_Loss_%]]</f>
        <v>40968423.090000004</v>
      </c>
      <c r="Z1377" s="13">
        <f>Agridata[[#This Row],[Final_Profit_NGN]] * (1-Agridata[[#This Row],[Storage_Loss_%]]/100)</f>
        <v>2489708.7691000002</v>
      </c>
      <c r="AA1377" s="13">
        <f>Agridata[[#This Row],[Final_Profit_NGN]]+Agridata[[#This Row],[Input_Cost_NGN]]</f>
        <v>2920828</v>
      </c>
    </row>
    <row r="1378" spans="1:27" x14ac:dyDescent="0.35">
      <c r="A1378" t="s">
        <v>379</v>
      </c>
      <c r="B1378" t="s">
        <v>1470</v>
      </c>
      <c r="C1378" t="s">
        <v>1490</v>
      </c>
      <c r="D1378">
        <v>2025</v>
      </c>
      <c r="E1378" t="s">
        <v>1501</v>
      </c>
      <c r="F1378" t="s">
        <v>1507</v>
      </c>
      <c r="G1378">
        <v>1.73</v>
      </c>
      <c r="H1378">
        <v>4668</v>
      </c>
      <c r="I1378">
        <v>4071</v>
      </c>
      <c r="J1378">
        <v>25.6</v>
      </c>
      <c r="K1378" t="s">
        <v>1513</v>
      </c>
      <c r="L1378">
        <v>1.95</v>
      </c>
      <c r="M1378" t="s">
        <v>1517</v>
      </c>
      <c r="N1378" s="13">
        <v>1263</v>
      </c>
      <c r="O1378">
        <v>3</v>
      </c>
      <c r="P1378" s="11">
        <f>Agridata[[#This Row],[Storage_Loss_%]]/100</f>
        <v>0.12770000000000001</v>
      </c>
      <c r="Q1378" s="7">
        <v>12.77</v>
      </c>
      <c r="R1378" s="13">
        <v>27192</v>
      </c>
      <c r="S1378">
        <v>244</v>
      </c>
      <c r="T1378" t="s">
        <v>1520</v>
      </c>
      <c r="U1378" t="s">
        <v>1522</v>
      </c>
      <c r="V1378" s="13">
        <v>954936</v>
      </c>
      <c r="W1378" s="7">
        <f>(Agridata[[#This Row],[Profit_After_Storage_Loss]]/Agridata[[#This Row],[Total_Revenue]])*100</f>
        <v>84.814878793802833</v>
      </c>
      <c r="X1378">
        <f>(1-Agridata[[#This Row],[Transport_Cost_NGN]]/(Agridata[[#This Row],[Input_Cost_NGN]]+Agridata[[#This Row],[Final_Profit_NGN]]))*100</f>
        <v>99.871401691021944</v>
      </c>
      <c r="Y1378" s="13">
        <f>Agridata[[#This Row],[Final_Profit_NGN]]*Agridata[[#This Row],[Storage_Loss_%]]</f>
        <v>12194532.719999999</v>
      </c>
      <c r="Z1378" s="13">
        <f>Agridata[[#This Row],[Final_Profit_NGN]] * (1-Agridata[[#This Row],[Storage_Loss_%]]/100)</f>
        <v>832990.67279999994</v>
      </c>
      <c r="AA1378" s="13">
        <f>Agridata[[#This Row],[Final_Profit_NGN]]+Agridata[[#This Row],[Input_Cost_NGN]]</f>
        <v>982128</v>
      </c>
    </row>
    <row r="1379" spans="1:27" x14ac:dyDescent="0.35">
      <c r="A1379" t="s">
        <v>125</v>
      </c>
      <c r="B1379" t="s">
        <v>1471</v>
      </c>
      <c r="C1379" t="s">
        <v>1500</v>
      </c>
      <c r="D1379">
        <v>2023</v>
      </c>
      <c r="E1379" t="s">
        <v>1501</v>
      </c>
      <c r="F1379" t="s">
        <v>1510</v>
      </c>
      <c r="G1379">
        <v>0.98</v>
      </c>
      <c r="H1379">
        <v>27501</v>
      </c>
      <c r="I1379">
        <v>19775</v>
      </c>
      <c r="J1379">
        <v>40</v>
      </c>
      <c r="K1379" t="s">
        <v>1512</v>
      </c>
      <c r="L1379">
        <v>1.87</v>
      </c>
      <c r="M1379" t="s">
        <v>1518</v>
      </c>
      <c r="N1379" s="13">
        <v>7712</v>
      </c>
      <c r="O1379">
        <v>3</v>
      </c>
      <c r="P1379" s="11">
        <f>Agridata[[#This Row],[Storage_Loss_%]]/100</f>
        <v>0.28089999999999998</v>
      </c>
      <c r="Q1379" s="7">
        <v>28.09</v>
      </c>
      <c r="R1379" s="13">
        <v>22259</v>
      </c>
      <c r="S1379">
        <v>403</v>
      </c>
      <c r="T1379" t="s">
        <v>1520</v>
      </c>
      <c r="U1379" t="s">
        <v>1523</v>
      </c>
      <c r="V1379" s="13">
        <v>7859661</v>
      </c>
      <c r="W1379" s="7">
        <f>(Agridata[[#This Row],[Profit_After_Storage_Loss]]/Agridata[[#This Row],[Total_Revenue]])*100</f>
        <v>71.706921982207376</v>
      </c>
      <c r="X1379">
        <f>(1-Agridata[[#This Row],[Transport_Cost_NGN]]/(Agridata[[#This Row],[Input_Cost_NGN]]+Agridata[[#This Row],[Final_Profit_NGN]]))*100</f>
        <v>99.902155819901751</v>
      </c>
      <c r="Y1379" s="13">
        <f>Agridata[[#This Row],[Final_Profit_NGN]]*Agridata[[#This Row],[Storage_Loss_%]]</f>
        <v>220777877.49000001</v>
      </c>
      <c r="Z1379" s="13">
        <f>Agridata[[#This Row],[Final_Profit_NGN]] * (1-Agridata[[#This Row],[Storage_Loss_%]]/100)</f>
        <v>5651882.2251000004</v>
      </c>
      <c r="AA1379" s="13">
        <f>Agridata[[#This Row],[Final_Profit_NGN]]+Agridata[[#This Row],[Input_Cost_NGN]]</f>
        <v>7881920</v>
      </c>
    </row>
    <row r="1380" spans="1:27" x14ac:dyDescent="0.35">
      <c r="A1380" t="s">
        <v>926</v>
      </c>
      <c r="B1380" t="s">
        <v>1471</v>
      </c>
      <c r="C1380" t="s">
        <v>1486</v>
      </c>
      <c r="D1380">
        <v>2022</v>
      </c>
      <c r="E1380" t="s">
        <v>1501</v>
      </c>
      <c r="F1380" t="s">
        <v>1503</v>
      </c>
      <c r="G1380">
        <v>3.02</v>
      </c>
      <c r="H1380">
        <v>35104</v>
      </c>
      <c r="I1380">
        <v>29540</v>
      </c>
      <c r="J1380">
        <v>1.3</v>
      </c>
      <c r="K1380" t="s">
        <v>1511</v>
      </c>
      <c r="L1380">
        <v>0.36</v>
      </c>
      <c r="M1380" t="s">
        <v>1517</v>
      </c>
      <c r="N1380" s="13">
        <v>200</v>
      </c>
      <c r="O1380">
        <v>7</v>
      </c>
      <c r="P1380" s="11">
        <f>Agridata[[#This Row],[Storage_Loss_%]]/100</f>
        <v>0.1585</v>
      </c>
      <c r="Q1380" s="7">
        <v>15.85</v>
      </c>
      <c r="R1380" s="13">
        <v>32586</v>
      </c>
      <c r="S1380">
        <v>331</v>
      </c>
      <c r="T1380" t="s">
        <v>1520</v>
      </c>
      <c r="U1380" t="s">
        <v>1523</v>
      </c>
      <c r="V1380" s="13">
        <v>9647177</v>
      </c>
      <c r="W1380" s="7">
        <f>(Agridata[[#This Row],[Profit_After_Storage_Loss]]/Agridata[[#This Row],[Total_Revenue]])*100</f>
        <v>83.866717041522605</v>
      </c>
      <c r="X1380">
        <f>(1-Agridata[[#This Row],[Transport_Cost_NGN]]/(Agridata[[#This Row],[Input_Cost_NGN]]+Agridata[[#This Row],[Final_Profit_NGN]]))*100</f>
        <v>99.99793383371059</v>
      </c>
      <c r="Y1380" s="13">
        <f>Agridata[[#This Row],[Final_Profit_NGN]]*Agridata[[#This Row],[Storage_Loss_%]]</f>
        <v>152907755.44999999</v>
      </c>
      <c r="Z1380" s="13">
        <f>Agridata[[#This Row],[Final_Profit_NGN]] * (1-Agridata[[#This Row],[Storage_Loss_%]]/100)</f>
        <v>8118099.4455000004</v>
      </c>
      <c r="AA1380" s="13">
        <f>Agridata[[#This Row],[Final_Profit_NGN]]+Agridata[[#This Row],[Input_Cost_NGN]]</f>
        <v>9679763</v>
      </c>
    </row>
    <row r="1381" spans="1:27" x14ac:dyDescent="0.35">
      <c r="A1381" t="s">
        <v>671</v>
      </c>
      <c r="B1381" t="s">
        <v>1470</v>
      </c>
      <c r="C1381" t="s">
        <v>1475</v>
      </c>
      <c r="D1381">
        <v>2023</v>
      </c>
      <c r="E1381" t="s">
        <v>1501</v>
      </c>
      <c r="F1381" t="s">
        <v>1505</v>
      </c>
      <c r="G1381">
        <v>0.83</v>
      </c>
      <c r="H1381">
        <v>7799</v>
      </c>
      <c r="I1381">
        <v>6948</v>
      </c>
      <c r="J1381">
        <v>43.5</v>
      </c>
      <c r="K1381" t="s">
        <v>1515</v>
      </c>
      <c r="L1381">
        <v>2.4300000000000002</v>
      </c>
      <c r="M1381" t="s">
        <v>1516</v>
      </c>
      <c r="N1381" s="13">
        <v>10849</v>
      </c>
      <c r="O1381">
        <v>3</v>
      </c>
      <c r="P1381" s="11">
        <f>Agridata[[#This Row],[Storage_Loss_%]]/100</f>
        <v>0.109</v>
      </c>
      <c r="Q1381" s="7">
        <v>10.9</v>
      </c>
      <c r="R1381" s="13">
        <v>10007</v>
      </c>
      <c r="S1381">
        <v>106</v>
      </c>
      <c r="T1381" t="s">
        <v>1521</v>
      </c>
      <c r="U1381" t="s">
        <v>1523</v>
      </c>
      <c r="V1381" s="13">
        <v>708268</v>
      </c>
      <c r="W1381" s="7">
        <f>(Agridata[[#This Row],[Profit_After_Storage_Loss]]/Agridata[[#This Row],[Total_Revenue]])*100</f>
        <v>87.85865970554454</v>
      </c>
      <c r="X1381">
        <f>(1-Agridata[[#This Row],[Transport_Cost_NGN]]/(Agridata[[#This Row],[Input_Cost_NGN]]+Agridata[[#This Row],[Final_Profit_NGN]]))*100</f>
        <v>98.489575719606009</v>
      </c>
      <c r="Y1381" s="13">
        <f>Agridata[[#This Row],[Final_Profit_NGN]]*Agridata[[#This Row],[Storage_Loss_%]]</f>
        <v>7720121.2000000002</v>
      </c>
      <c r="Z1381" s="13">
        <f>Agridata[[#This Row],[Final_Profit_NGN]] * (1-Agridata[[#This Row],[Storage_Loss_%]]/100)</f>
        <v>631066.78800000006</v>
      </c>
      <c r="AA1381" s="13">
        <f>Agridata[[#This Row],[Final_Profit_NGN]]+Agridata[[#This Row],[Input_Cost_NGN]]</f>
        <v>718275</v>
      </c>
    </row>
    <row r="1382" spans="1:27" x14ac:dyDescent="0.35">
      <c r="A1382" t="s">
        <v>790</v>
      </c>
      <c r="B1382" t="s">
        <v>1469</v>
      </c>
      <c r="C1382" t="s">
        <v>1498</v>
      </c>
      <c r="D1382">
        <v>2022</v>
      </c>
      <c r="E1382" t="s">
        <v>1502</v>
      </c>
      <c r="F1382" t="s">
        <v>1508</v>
      </c>
      <c r="G1382">
        <v>1.87</v>
      </c>
      <c r="H1382">
        <v>2895</v>
      </c>
      <c r="I1382">
        <v>2436</v>
      </c>
      <c r="J1382">
        <v>3.9</v>
      </c>
      <c r="K1382" t="s">
        <v>1512</v>
      </c>
      <c r="L1382">
        <v>0.42</v>
      </c>
      <c r="M1382" t="s">
        <v>1516</v>
      </c>
      <c r="N1382" s="13">
        <v>677</v>
      </c>
      <c r="O1382">
        <v>7</v>
      </c>
      <c r="P1382" s="11">
        <f>Agridata[[#This Row],[Storage_Loss_%]]/100</f>
        <v>0.1585</v>
      </c>
      <c r="Q1382" s="7">
        <v>15.85</v>
      </c>
      <c r="R1382" s="13">
        <v>27278</v>
      </c>
      <c r="S1382">
        <v>217</v>
      </c>
      <c r="T1382" t="s">
        <v>1520</v>
      </c>
      <c r="U1382" t="s">
        <v>1522</v>
      </c>
      <c r="V1382" s="13">
        <v>495371</v>
      </c>
      <c r="W1382" s="7">
        <f>(Agridata[[#This Row],[Profit_After_Storage_Loss]]/Agridata[[#This Row],[Total_Revenue]])*100</f>
        <v>79.758058754536989</v>
      </c>
      <c r="X1382">
        <f>(1-Agridata[[#This Row],[Transport_Cost_NGN]]/(Agridata[[#This Row],[Input_Cost_NGN]]+Agridata[[#This Row],[Final_Profit_NGN]]))*100</f>
        <v>99.870467560446869</v>
      </c>
      <c r="Y1382" s="13">
        <f>Agridata[[#This Row],[Final_Profit_NGN]]*Agridata[[#This Row],[Storage_Loss_%]]</f>
        <v>7851630.3499999996</v>
      </c>
      <c r="Z1382" s="13">
        <f>Agridata[[#This Row],[Final_Profit_NGN]] * (1-Agridata[[#This Row],[Storage_Loss_%]]/100)</f>
        <v>416854.69650000002</v>
      </c>
      <c r="AA1382" s="13">
        <f>Agridata[[#This Row],[Final_Profit_NGN]]+Agridata[[#This Row],[Input_Cost_NGN]]</f>
        <v>522649</v>
      </c>
    </row>
    <row r="1383" spans="1:27" x14ac:dyDescent="0.35">
      <c r="A1383" t="s">
        <v>212</v>
      </c>
      <c r="B1383" t="s">
        <v>1472</v>
      </c>
      <c r="C1383" t="s">
        <v>1489</v>
      </c>
      <c r="D1383">
        <v>2025</v>
      </c>
      <c r="E1383" t="s">
        <v>1501</v>
      </c>
      <c r="F1383" t="s">
        <v>1507</v>
      </c>
      <c r="G1383">
        <v>2.46</v>
      </c>
      <c r="H1383">
        <v>5946</v>
      </c>
      <c r="I1383">
        <v>5091</v>
      </c>
      <c r="J1383">
        <v>38.4</v>
      </c>
      <c r="K1383" t="s">
        <v>1513</v>
      </c>
      <c r="L1383">
        <v>2.29</v>
      </c>
      <c r="M1383" t="s">
        <v>1516</v>
      </c>
      <c r="N1383" s="13">
        <v>1346</v>
      </c>
      <c r="O1383">
        <v>7</v>
      </c>
      <c r="P1383" s="11">
        <f>Agridata[[#This Row],[Storage_Loss_%]]/100</f>
        <v>0.14369999999999999</v>
      </c>
      <c r="Q1383" s="7">
        <v>14.37</v>
      </c>
      <c r="R1383" s="13">
        <v>58029</v>
      </c>
      <c r="S1383">
        <v>225</v>
      </c>
      <c r="T1383" t="s">
        <v>1520</v>
      </c>
      <c r="U1383" t="s">
        <v>1523</v>
      </c>
      <c r="V1383" s="13">
        <v>1074646</v>
      </c>
      <c r="W1383" s="7">
        <f>(Agridata[[#This Row],[Profit_After_Storage_Loss]]/Agridata[[#This Row],[Total_Revenue]])*100</f>
        <v>81.243019383318256</v>
      </c>
      <c r="X1383">
        <f>(1-Agridata[[#This Row],[Transport_Cost_NGN]]/(Agridata[[#This Row],[Input_Cost_NGN]]+Agridata[[#This Row],[Final_Profit_NGN]]))*100</f>
        <v>99.881166265698468</v>
      </c>
      <c r="Y1383" s="13">
        <f>Agridata[[#This Row],[Final_Profit_NGN]]*Agridata[[#This Row],[Storage_Loss_%]]</f>
        <v>15442663.02</v>
      </c>
      <c r="Z1383" s="13">
        <f>Agridata[[#This Row],[Final_Profit_NGN]] * (1-Agridata[[#This Row],[Storage_Loss_%]]/100)</f>
        <v>920219.3698000001</v>
      </c>
      <c r="AA1383" s="13">
        <f>Agridata[[#This Row],[Final_Profit_NGN]]+Agridata[[#This Row],[Input_Cost_NGN]]</f>
        <v>1132675</v>
      </c>
    </row>
    <row r="1384" spans="1:27" x14ac:dyDescent="0.35">
      <c r="A1384" t="s">
        <v>927</v>
      </c>
      <c r="B1384" t="s">
        <v>1472</v>
      </c>
      <c r="C1384" t="s">
        <v>1478</v>
      </c>
      <c r="D1384">
        <v>2021</v>
      </c>
      <c r="E1384" t="s">
        <v>1501</v>
      </c>
      <c r="F1384" t="s">
        <v>1505</v>
      </c>
      <c r="G1384">
        <v>3.33</v>
      </c>
      <c r="H1384">
        <v>32487</v>
      </c>
      <c r="I1384">
        <v>20395</v>
      </c>
      <c r="J1384">
        <v>25.9</v>
      </c>
      <c r="K1384" t="s">
        <v>1512</v>
      </c>
      <c r="L1384">
        <v>2.06</v>
      </c>
      <c r="M1384" t="s">
        <v>1516</v>
      </c>
      <c r="N1384" s="13">
        <v>6067</v>
      </c>
      <c r="O1384">
        <v>30</v>
      </c>
      <c r="P1384" s="11">
        <f>Agridata[[#This Row],[Storage_Loss_%]]/100</f>
        <v>0.37219999999999998</v>
      </c>
      <c r="Q1384" s="7">
        <v>37.22</v>
      </c>
      <c r="R1384" s="13">
        <v>23764</v>
      </c>
      <c r="S1384">
        <v>89</v>
      </c>
      <c r="T1384" t="s">
        <v>1520</v>
      </c>
      <c r="U1384" t="s">
        <v>1523</v>
      </c>
      <c r="V1384" s="13">
        <v>1767173</v>
      </c>
      <c r="W1384" s="7">
        <f>(Agridata[[#This Row],[Profit_After_Storage_Loss]]/Agridata[[#This Row],[Total_Revenue]])*100</f>
        <v>61.946970183764151</v>
      </c>
      <c r="X1384">
        <f>(1-Agridata[[#This Row],[Transport_Cost_NGN]]/(Agridata[[#This Row],[Input_Cost_NGN]]+Agridata[[#This Row],[Final_Profit_NGN]]))*100</f>
        <v>99.661238781710352</v>
      </c>
      <c r="Y1384" s="13">
        <f>Agridata[[#This Row],[Final_Profit_NGN]]*Agridata[[#This Row],[Storage_Loss_%]]</f>
        <v>65774179.059999995</v>
      </c>
      <c r="Z1384" s="13">
        <f>Agridata[[#This Row],[Final_Profit_NGN]] * (1-Agridata[[#This Row],[Storage_Loss_%]]/100)</f>
        <v>1109431.2094000001</v>
      </c>
      <c r="AA1384" s="13">
        <f>Agridata[[#This Row],[Final_Profit_NGN]]+Agridata[[#This Row],[Input_Cost_NGN]]</f>
        <v>1790937</v>
      </c>
    </row>
    <row r="1385" spans="1:27" x14ac:dyDescent="0.35">
      <c r="A1385" t="s">
        <v>463</v>
      </c>
      <c r="B1385" t="s">
        <v>1470</v>
      </c>
      <c r="C1385" t="s">
        <v>1490</v>
      </c>
      <c r="D1385">
        <v>2022</v>
      </c>
      <c r="E1385" t="s">
        <v>1502</v>
      </c>
      <c r="F1385" t="s">
        <v>1510</v>
      </c>
      <c r="G1385">
        <v>4.32</v>
      </c>
      <c r="H1385">
        <v>103401</v>
      </c>
      <c r="I1385">
        <v>74014</v>
      </c>
      <c r="J1385">
        <v>21.4</v>
      </c>
      <c r="K1385" t="s">
        <v>1513</v>
      </c>
      <c r="L1385">
        <v>1.0900000000000001</v>
      </c>
      <c r="M1385" t="s">
        <v>1517</v>
      </c>
      <c r="N1385" s="13">
        <v>932</v>
      </c>
      <c r="O1385">
        <v>4</v>
      </c>
      <c r="P1385" s="11">
        <f>Agridata[[#This Row],[Storage_Loss_%]]/100</f>
        <v>0.28420000000000001</v>
      </c>
      <c r="Q1385" s="7">
        <v>28.42</v>
      </c>
      <c r="R1385" s="13">
        <v>139127</v>
      </c>
      <c r="S1385">
        <v>329</v>
      </c>
      <c r="T1385" t="s">
        <v>1520</v>
      </c>
      <c r="U1385" t="s">
        <v>1522</v>
      </c>
      <c r="V1385" s="13">
        <v>23967041</v>
      </c>
      <c r="W1385" s="7">
        <f>(Agridata[[#This Row],[Profit_After_Storage_Loss]]/Agridata[[#This Row],[Total_Revenue]])*100</f>
        <v>71.166881222266426</v>
      </c>
      <c r="X1385">
        <f>(1-Agridata[[#This Row],[Transport_Cost_NGN]]/(Agridata[[#This Row],[Input_Cost_NGN]]+Agridata[[#This Row],[Final_Profit_NGN]]))*100</f>
        <v>99.996133769581292</v>
      </c>
      <c r="Y1385" s="13">
        <f>Agridata[[#This Row],[Final_Profit_NGN]]*Agridata[[#This Row],[Storage_Loss_%]]</f>
        <v>681143305.22000003</v>
      </c>
      <c r="Z1385" s="13">
        <f>Agridata[[#This Row],[Final_Profit_NGN]] * (1-Agridata[[#This Row],[Storage_Loss_%]]/100)</f>
        <v>17155607.947799999</v>
      </c>
      <c r="AA1385" s="13">
        <f>Agridata[[#This Row],[Final_Profit_NGN]]+Agridata[[#This Row],[Input_Cost_NGN]]</f>
        <v>24106168</v>
      </c>
    </row>
    <row r="1386" spans="1:27" x14ac:dyDescent="0.35">
      <c r="A1386" t="s">
        <v>928</v>
      </c>
      <c r="B1386" t="s">
        <v>1469</v>
      </c>
      <c r="C1386" t="s">
        <v>1484</v>
      </c>
      <c r="D1386">
        <v>2025</v>
      </c>
      <c r="E1386" t="s">
        <v>1502</v>
      </c>
      <c r="F1386" t="s">
        <v>1508</v>
      </c>
      <c r="G1386">
        <v>1.8</v>
      </c>
      <c r="H1386">
        <v>2673</v>
      </c>
      <c r="I1386">
        <v>1731</v>
      </c>
      <c r="J1386">
        <v>5.4</v>
      </c>
      <c r="K1386" t="s">
        <v>1513</v>
      </c>
      <c r="L1386">
        <v>1.01</v>
      </c>
      <c r="M1386" t="s">
        <v>1516</v>
      </c>
      <c r="N1386" s="13">
        <v>200</v>
      </c>
      <c r="O1386">
        <v>30</v>
      </c>
      <c r="P1386" s="11">
        <f>Agridata[[#This Row],[Storage_Loss_%]]/100</f>
        <v>0.35220000000000001</v>
      </c>
      <c r="Q1386" s="7">
        <v>35.22</v>
      </c>
      <c r="R1386" s="13">
        <v>24091</v>
      </c>
      <c r="S1386">
        <v>221</v>
      </c>
      <c r="T1386" t="s">
        <v>1521</v>
      </c>
      <c r="U1386" t="s">
        <v>1522</v>
      </c>
      <c r="V1386" s="13">
        <v>354435</v>
      </c>
      <c r="W1386" s="7">
        <f>(Agridata[[#This Row],[Profit_After_Storage_Loss]]/Agridata[[#This Row],[Total_Revenue]])*100</f>
        <v>60.657126062674685</v>
      </c>
      <c r="X1386">
        <f>(1-Agridata[[#This Row],[Transport_Cost_NGN]]/(Agridata[[#This Row],[Input_Cost_NGN]]+Agridata[[#This Row],[Final_Profit_NGN]]))*100</f>
        <v>99.947163470937269</v>
      </c>
      <c r="Y1386" s="13">
        <f>Agridata[[#This Row],[Final_Profit_NGN]]*Agridata[[#This Row],[Storage_Loss_%]]</f>
        <v>12483200.699999999</v>
      </c>
      <c r="Z1386" s="13">
        <f>Agridata[[#This Row],[Final_Profit_NGN]] * (1-Agridata[[#This Row],[Storage_Loss_%]]/100)</f>
        <v>229602.99299999999</v>
      </c>
      <c r="AA1386" s="13">
        <f>Agridata[[#This Row],[Final_Profit_NGN]]+Agridata[[#This Row],[Input_Cost_NGN]]</f>
        <v>378526</v>
      </c>
    </row>
    <row r="1387" spans="1:27" x14ac:dyDescent="0.35">
      <c r="A1387" t="s">
        <v>921</v>
      </c>
      <c r="B1387" t="s">
        <v>1469</v>
      </c>
      <c r="C1387" t="s">
        <v>1484</v>
      </c>
      <c r="D1387">
        <v>2021</v>
      </c>
      <c r="E1387" t="s">
        <v>1502</v>
      </c>
      <c r="F1387" t="s">
        <v>1509</v>
      </c>
      <c r="G1387">
        <v>0.98</v>
      </c>
      <c r="H1387">
        <v>13047</v>
      </c>
      <c r="I1387">
        <v>10911</v>
      </c>
      <c r="J1387">
        <v>14.7</v>
      </c>
      <c r="K1387" t="s">
        <v>1512</v>
      </c>
      <c r="L1387">
        <v>1.22</v>
      </c>
      <c r="M1387" t="s">
        <v>1518</v>
      </c>
      <c r="N1387" s="13">
        <v>2799</v>
      </c>
      <c r="O1387">
        <v>3</v>
      </c>
      <c r="P1387" s="11">
        <f>Agridata[[#This Row],[Storage_Loss_%]]/100</f>
        <v>0.16370000000000001</v>
      </c>
      <c r="Q1387" s="7">
        <v>16.37</v>
      </c>
      <c r="R1387" s="13">
        <v>17618</v>
      </c>
      <c r="S1387">
        <v>233</v>
      </c>
      <c r="T1387" t="s">
        <v>1520</v>
      </c>
      <c r="U1387" t="s">
        <v>1522</v>
      </c>
      <c r="V1387" s="13">
        <v>2496424</v>
      </c>
      <c r="W1387" s="7">
        <f>(Agridata[[#This Row],[Profit_After_Storage_Loss]]/Agridata[[#This Row],[Total_Revenue]])*100</f>
        <v>83.043934476830543</v>
      </c>
      <c r="X1387">
        <f>(1-Agridata[[#This Row],[Transport_Cost_NGN]]/(Agridata[[#This Row],[Input_Cost_NGN]]+Agridata[[#This Row],[Final_Profit_NGN]]))*100</f>
        <v>99.888665344493049</v>
      </c>
      <c r="Y1387" s="13">
        <f>Agridata[[#This Row],[Final_Profit_NGN]]*Agridata[[#This Row],[Storage_Loss_%]]</f>
        <v>40866460.880000003</v>
      </c>
      <c r="Z1387" s="13">
        <f>Agridata[[#This Row],[Final_Profit_NGN]] * (1-Agridata[[#This Row],[Storage_Loss_%]]/100)</f>
        <v>2087759.3912000002</v>
      </c>
      <c r="AA1387" s="13">
        <f>Agridata[[#This Row],[Final_Profit_NGN]]+Agridata[[#This Row],[Input_Cost_NGN]]</f>
        <v>2514042</v>
      </c>
    </row>
    <row r="1388" spans="1:27" x14ac:dyDescent="0.35">
      <c r="A1388" t="s">
        <v>913</v>
      </c>
      <c r="B1388" t="s">
        <v>1472</v>
      </c>
      <c r="C1388" t="s">
        <v>1489</v>
      </c>
      <c r="D1388">
        <v>2022</v>
      </c>
      <c r="E1388" t="s">
        <v>1502</v>
      </c>
      <c r="F1388" t="s">
        <v>1504</v>
      </c>
      <c r="G1388">
        <v>0.97</v>
      </c>
      <c r="H1388">
        <v>8067</v>
      </c>
      <c r="I1388">
        <v>6417</v>
      </c>
      <c r="J1388">
        <v>16.3</v>
      </c>
      <c r="K1388" t="s">
        <v>1512</v>
      </c>
      <c r="L1388">
        <v>0.56000000000000005</v>
      </c>
      <c r="M1388" t="s">
        <v>1516</v>
      </c>
      <c r="N1388" s="13">
        <v>4410</v>
      </c>
      <c r="O1388">
        <v>2</v>
      </c>
      <c r="P1388" s="11">
        <f>Agridata[[#This Row],[Storage_Loss_%]]/100</f>
        <v>0.20449999999999999</v>
      </c>
      <c r="Q1388" s="7">
        <v>20.45</v>
      </c>
      <c r="R1388" s="13">
        <v>11598</v>
      </c>
      <c r="S1388">
        <v>254</v>
      </c>
      <c r="T1388" t="s">
        <v>1520</v>
      </c>
      <c r="U1388" t="s">
        <v>1522</v>
      </c>
      <c r="V1388" s="13">
        <v>1597611</v>
      </c>
      <c r="W1388" s="7">
        <f>(Agridata[[#This Row],[Profit_After_Storage_Loss]]/Agridata[[#This Row],[Total_Revenue]])*100</f>
        <v>78.976661856850157</v>
      </c>
      <c r="X1388">
        <f>(1-Agridata[[#This Row],[Transport_Cost_NGN]]/(Agridata[[#This Row],[Input_Cost_NGN]]+Agridata[[#This Row],[Final_Profit_NGN]]))*100</f>
        <v>99.725952315702941</v>
      </c>
      <c r="Y1388" s="13">
        <f>Agridata[[#This Row],[Final_Profit_NGN]]*Agridata[[#This Row],[Storage_Loss_%]]</f>
        <v>32671144.949999999</v>
      </c>
      <c r="Z1388" s="13">
        <f>Agridata[[#This Row],[Final_Profit_NGN]] * (1-Agridata[[#This Row],[Storage_Loss_%]]/100)</f>
        <v>1270899.5504999999</v>
      </c>
      <c r="AA1388" s="13">
        <f>Agridata[[#This Row],[Final_Profit_NGN]]+Agridata[[#This Row],[Input_Cost_NGN]]</f>
        <v>1609209</v>
      </c>
    </row>
    <row r="1389" spans="1:27" x14ac:dyDescent="0.35">
      <c r="A1389" t="s">
        <v>929</v>
      </c>
      <c r="B1389" t="s">
        <v>1469</v>
      </c>
      <c r="C1389" t="s">
        <v>1480</v>
      </c>
      <c r="D1389">
        <v>2025</v>
      </c>
      <c r="E1389" t="s">
        <v>1501</v>
      </c>
      <c r="F1389" t="s">
        <v>1503</v>
      </c>
      <c r="G1389">
        <v>2.9</v>
      </c>
      <c r="H1389">
        <v>22363</v>
      </c>
      <c r="I1389">
        <v>20875</v>
      </c>
      <c r="J1389">
        <v>4.4000000000000004</v>
      </c>
      <c r="K1389" t="s">
        <v>1511</v>
      </c>
      <c r="L1389">
        <v>0.24</v>
      </c>
      <c r="M1389" t="s">
        <v>1516</v>
      </c>
      <c r="N1389" s="13">
        <v>514</v>
      </c>
      <c r="O1389">
        <v>3</v>
      </c>
      <c r="P1389" s="11">
        <f>Agridata[[#This Row],[Storage_Loss_%]]/100</f>
        <v>6.6500000000000004E-2</v>
      </c>
      <c r="Q1389" s="7">
        <v>6.65</v>
      </c>
      <c r="R1389" s="13">
        <v>46748</v>
      </c>
      <c r="S1389">
        <v>273</v>
      </c>
      <c r="T1389" t="s">
        <v>1520</v>
      </c>
      <c r="U1389" t="s">
        <v>1522</v>
      </c>
      <c r="V1389" s="13">
        <v>5594625</v>
      </c>
      <c r="W1389" s="7">
        <f>(Agridata[[#This Row],[Profit_After_Storage_Loss]]/Agridata[[#This Row],[Total_Revenue]])*100</f>
        <v>92.576442605372847</v>
      </c>
      <c r="X1389">
        <f>(1-Agridata[[#This Row],[Transport_Cost_NGN]]/(Agridata[[#This Row],[Input_Cost_NGN]]+Agridata[[#This Row],[Final_Profit_NGN]]))*100</f>
        <v>99.990888742864541</v>
      </c>
      <c r="Y1389" s="13">
        <f>Agridata[[#This Row],[Final_Profit_NGN]]*Agridata[[#This Row],[Storage_Loss_%]]</f>
        <v>37204256.25</v>
      </c>
      <c r="Z1389" s="13">
        <f>Agridata[[#This Row],[Final_Profit_NGN]] * (1-Agridata[[#This Row],[Storage_Loss_%]]/100)</f>
        <v>5222582.4375</v>
      </c>
      <c r="AA1389" s="13">
        <f>Agridata[[#This Row],[Final_Profit_NGN]]+Agridata[[#This Row],[Input_Cost_NGN]]</f>
        <v>5641373</v>
      </c>
    </row>
    <row r="1390" spans="1:27" x14ac:dyDescent="0.35">
      <c r="A1390" t="s">
        <v>45</v>
      </c>
      <c r="B1390" t="s">
        <v>1469</v>
      </c>
      <c r="C1390" t="s">
        <v>1498</v>
      </c>
      <c r="D1390">
        <v>2022</v>
      </c>
      <c r="E1390" t="s">
        <v>1501</v>
      </c>
      <c r="F1390" t="s">
        <v>1503</v>
      </c>
      <c r="G1390">
        <v>5.31</v>
      </c>
      <c r="H1390">
        <v>56307</v>
      </c>
      <c r="I1390">
        <v>50929</v>
      </c>
      <c r="J1390">
        <v>2.1</v>
      </c>
      <c r="K1390" t="s">
        <v>1511</v>
      </c>
      <c r="L1390">
        <v>0.48</v>
      </c>
      <c r="M1390" t="s">
        <v>1516</v>
      </c>
      <c r="N1390" s="13">
        <v>249</v>
      </c>
      <c r="O1390">
        <v>1</v>
      </c>
      <c r="P1390" s="11">
        <f>Agridata[[#This Row],[Storage_Loss_%]]/100</f>
        <v>9.5500000000000002E-2</v>
      </c>
      <c r="Q1390" s="7">
        <v>9.5500000000000007</v>
      </c>
      <c r="R1390" s="13">
        <v>90704</v>
      </c>
      <c r="S1390">
        <v>246</v>
      </c>
      <c r="T1390" t="s">
        <v>1520</v>
      </c>
      <c r="U1390" t="s">
        <v>1522</v>
      </c>
      <c r="V1390" s="13">
        <v>12312296</v>
      </c>
      <c r="W1390" s="7">
        <f>(Agridata[[#This Row],[Profit_After_Storage_Loss]]/Agridata[[#This Row],[Total_Revenue]])*100</f>
        <v>89.788532871079568</v>
      </c>
      <c r="X1390">
        <f>(1-Agridata[[#This Row],[Transport_Cost_NGN]]/(Agridata[[#This Row],[Input_Cost_NGN]]+Agridata[[#This Row],[Final_Profit_NGN]]))*100</f>
        <v>99.997992421188414</v>
      </c>
      <c r="Y1390" s="13">
        <f>Agridata[[#This Row],[Final_Profit_NGN]]*Agridata[[#This Row],[Storage_Loss_%]]</f>
        <v>117582426.80000001</v>
      </c>
      <c r="Z1390" s="13">
        <f>Agridata[[#This Row],[Final_Profit_NGN]] * (1-Agridata[[#This Row],[Storage_Loss_%]]/100)</f>
        <v>11136471.731999999</v>
      </c>
      <c r="AA1390" s="13">
        <f>Agridata[[#This Row],[Final_Profit_NGN]]+Agridata[[#This Row],[Input_Cost_NGN]]</f>
        <v>12403000</v>
      </c>
    </row>
    <row r="1391" spans="1:27" x14ac:dyDescent="0.35">
      <c r="A1391" t="s">
        <v>303</v>
      </c>
      <c r="B1391" t="s">
        <v>1472</v>
      </c>
      <c r="C1391" t="s">
        <v>1489</v>
      </c>
      <c r="D1391">
        <v>2022</v>
      </c>
      <c r="E1391" t="s">
        <v>1502</v>
      </c>
      <c r="F1391" t="s">
        <v>1508</v>
      </c>
      <c r="G1391">
        <v>1.6</v>
      </c>
      <c r="H1391">
        <v>2746</v>
      </c>
      <c r="I1391">
        <v>2511</v>
      </c>
      <c r="J1391">
        <v>11.4</v>
      </c>
      <c r="K1391" t="s">
        <v>1512</v>
      </c>
      <c r="L1391">
        <v>0.52</v>
      </c>
      <c r="M1391" t="s">
        <v>1516</v>
      </c>
      <c r="N1391" s="13">
        <v>2833</v>
      </c>
      <c r="O1391">
        <v>3</v>
      </c>
      <c r="P1391" s="11">
        <f>Agridata[[#This Row],[Storage_Loss_%]]/100</f>
        <v>8.5500000000000007E-2</v>
      </c>
      <c r="Q1391" s="7">
        <v>8.5500000000000007</v>
      </c>
      <c r="R1391" s="13">
        <v>12848</v>
      </c>
      <c r="S1391">
        <v>192</v>
      </c>
      <c r="T1391" t="s">
        <v>1520</v>
      </c>
      <c r="U1391" t="s">
        <v>1522</v>
      </c>
      <c r="V1391" s="13">
        <v>461610</v>
      </c>
      <c r="W1391" s="7">
        <f>(Agridata[[#This Row],[Profit_After_Storage_Loss]]/Agridata[[#This Row],[Total_Revenue]])*100</f>
        <v>88.973596187649903</v>
      </c>
      <c r="X1391">
        <f>(1-Agridata[[#This Row],[Transport_Cost_NGN]]/(Agridata[[#This Row],[Input_Cost_NGN]]+Agridata[[#This Row],[Final_Profit_NGN]]))*100</f>
        <v>99.402897622128833</v>
      </c>
      <c r="Y1391" s="13">
        <f>Agridata[[#This Row],[Final_Profit_NGN]]*Agridata[[#This Row],[Storage_Loss_%]]</f>
        <v>3946765.5000000005</v>
      </c>
      <c r="Z1391" s="13">
        <f>Agridata[[#This Row],[Final_Profit_NGN]] * (1-Agridata[[#This Row],[Storage_Loss_%]]/100)</f>
        <v>422142.34499999997</v>
      </c>
      <c r="AA1391" s="13">
        <f>Agridata[[#This Row],[Final_Profit_NGN]]+Agridata[[#This Row],[Input_Cost_NGN]]</f>
        <v>474458</v>
      </c>
    </row>
    <row r="1392" spans="1:27" x14ac:dyDescent="0.35">
      <c r="A1392" t="s">
        <v>930</v>
      </c>
      <c r="B1392" t="s">
        <v>1473</v>
      </c>
      <c r="C1392" t="s">
        <v>1497</v>
      </c>
      <c r="D1392">
        <v>2023</v>
      </c>
      <c r="E1392" t="s">
        <v>1501</v>
      </c>
      <c r="F1392" t="s">
        <v>1510</v>
      </c>
      <c r="G1392">
        <v>3.2</v>
      </c>
      <c r="H1392">
        <v>72419</v>
      </c>
      <c r="I1392">
        <v>54292</v>
      </c>
      <c r="J1392">
        <v>11.9</v>
      </c>
      <c r="K1392" t="s">
        <v>1511</v>
      </c>
      <c r="L1392">
        <v>1.48</v>
      </c>
      <c r="M1392" t="s">
        <v>1518</v>
      </c>
      <c r="N1392" s="13">
        <v>1895</v>
      </c>
      <c r="O1392">
        <v>2</v>
      </c>
      <c r="P1392" s="11">
        <f>Agridata[[#This Row],[Storage_Loss_%]]/100</f>
        <v>0.25030000000000002</v>
      </c>
      <c r="Q1392" s="7">
        <v>25.03</v>
      </c>
      <c r="R1392" s="13">
        <v>68206</v>
      </c>
      <c r="S1392">
        <v>372</v>
      </c>
      <c r="T1392" t="s">
        <v>1521</v>
      </c>
      <c r="U1392" t="s">
        <v>1522</v>
      </c>
      <c r="V1392" s="13">
        <v>19924557</v>
      </c>
      <c r="W1392" s="7">
        <f>(Agridata[[#This Row],[Profit_After_Storage_Loss]]/Agridata[[#This Row],[Total_Revenue]])*100</f>
        <v>74.71423726125299</v>
      </c>
      <c r="X1392">
        <f>(1-Agridata[[#This Row],[Transport_Cost_NGN]]/(Agridata[[#This Row],[Input_Cost_NGN]]+Agridata[[#This Row],[Final_Profit_NGN]]))*100</f>
        <v>99.990521570230186</v>
      </c>
      <c r="Y1392" s="13">
        <f>Agridata[[#This Row],[Final_Profit_NGN]]*Agridata[[#This Row],[Storage_Loss_%]]</f>
        <v>498711661.71000004</v>
      </c>
      <c r="Z1392" s="13">
        <f>Agridata[[#This Row],[Final_Profit_NGN]] * (1-Agridata[[#This Row],[Storage_Loss_%]]/100)</f>
        <v>14937440.382900001</v>
      </c>
      <c r="AA1392" s="13">
        <f>Agridata[[#This Row],[Final_Profit_NGN]]+Agridata[[#This Row],[Input_Cost_NGN]]</f>
        <v>19992763</v>
      </c>
    </row>
    <row r="1393" spans="1:27" x14ac:dyDescent="0.35">
      <c r="A1393" t="s">
        <v>931</v>
      </c>
      <c r="B1393" t="s">
        <v>1471</v>
      </c>
      <c r="C1393" t="s">
        <v>1486</v>
      </c>
      <c r="D1393">
        <v>2022</v>
      </c>
      <c r="E1393" t="s">
        <v>1502</v>
      </c>
      <c r="F1393" t="s">
        <v>1505</v>
      </c>
      <c r="G1393">
        <v>0.65</v>
      </c>
      <c r="H1393">
        <v>8136</v>
      </c>
      <c r="I1393">
        <v>6671</v>
      </c>
      <c r="J1393">
        <v>10.3</v>
      </c>
      <c r="K1393" t="s">
        <v>1512</v>
      </c>
      <c r="L1393">
        <v>1.64</v>
      </c>
      <c r="M1393" t="s">
        <v>1516</v>
      </c>
      <c r="N1393" s="13">
        <v>2417</v>
      </c>
      <c r="O1393">
        <v>7</v>
      </c>
      <c r="P1393" s="11">
        <f>Agridata[[#This Row],[Storage_Loss_%]]/100</f>
        <v>0.18</v>
      </c>
      <c r="Q1393" s="7">
        <v>18</v>
      </c>
      <c r="R1393" s="13">
        <v>8080</v>
      </c>
      <c r="S1393">
        <v>93</v>
      </c>
      <c r="T1393" t="s">
        <v>1521</v>
      </c>
      <c r="U1393" t="s">
        <v>1523</v>
      </c>
      <c r="V1393" s="13">
        <v>603702</v>
      </c>
      <c r="W1393" s="7">
        <f>(Agridata[[#This Row],[Profit_After_Storage_Loss]]/Agridata[[#This Row],[Total_Revenue]])*100</f>
        <v>80.916999846350507</v>
      </c>
      <c r="X1393">
        <f>(1-Agridata[[#This Row],[Transport_Cost_NGN]]/(Agridata[[#This Row],[Input_Cost_NGN]]+Agridata[[#This Row],[Final_Profit_NGN]]))*100</f>
        <v>99.604924630015262</v>
      </c>
      <c r="Y1393" s="13">
        <f>Agridata[[#This Row],[Final_Profit_NGN]]*Agridata[[#This Row],[Storage_Loss_%]]</f>
        <v>10866636</v>
      </c>
      <c r="Z1393" s="13">
        <f>Agridata[[#This Row],[Final_Profit_NGN]] * (1-Agridata[[#This Row],[Storage_Loss_%]]/100)</f>
        <v>495035.64</v>
      </c>
      <c r="AA1393" s="13">
        <f>Agridata[[#This Row],[Final_Profit_NGN]]+Agridata[[#This Row],[Input_Cost_NGN]]</f>
        <v>611782</v>
      </c>
    </row>
    <row r="1394" spans="1:27" x14ac:dyDescent="0.35">
      <c r="A1394" t="s">
        <v>269</v>
      </c>
      <c r="B1394" t="s">
        <v>1469</v>
      </c>
      <c r="C1394" t="s">
        <v>1474</v>
      </c>
      <c r="D1394">
        <v>2025</v>
      </c>
      <c r="E1394" t="s">
        <v>1501</v>
      </c>
      <c r="F1394" t="s">
        <v>1509</v>
      </c>
      <c r="G1394">
        <v>0.91</v>
      </c>
      <c r="H1394">
        <v>15876</v>
      </c>
      <c r="I1394">
        <v>12718</v>
      </c>
      <c r="J1394">
        <v>11.8</v>
      </c>
      <c r="K1394" t="s">
        <v>1512</v>
      </c>
      <c r="L1394">
        <v>1.64</v>
      </c>
      <c r="M1394" t="s">
        <v>1517</v>
      </c>
      <c r="N1394" s="13">
        <v>2221</v>
      </c>
      <c r="O1394">
        <v>3</v>
      </c>
      <c r="P1394" s="11">
        <f>Agridata[[#This Row],[Storage_Loss_%]]/100</f>
        <v>0.19889999999999999</v>
      </c>
      <c r="Q1394" s="7">
        <v>19.89</v>
      </c>
      <c r="R1394" s="13">
        <v>25431</v>
      </c>
      <c r="S1394">
        <v>335</v>
      </c>
      <c r="T1394" t="s">
        <v>1520</v>
      </c>
      <c r="U1394" t="s">
        <v>1522</v>
      </c>
      <c r="V1394" s="13">
        <v>4190273</v>
      </c>
      <c r="W1394" s="7">
        <f>(Agridata[[#This Row],[Profit_After_Storage_Loss]]/Agridata[[#This Row],[Total_Revenue]])*100</f>
        <v>79.626740878866258</v>
      </c>
      <c r="X1394">
        <f>(1-Agridata[[#This Row],[Transport_Cost_NGN]]/(Agridata[[#This Row],[Input_Cost_NGN]]+Agridata[[#This Row],[Final_Profit_NGN]]))*100</f>
        <v>99.947316035471175</v>
      </c>
      <c r="Y1394" s="13">
        <f>Agridata[[#This Row],[Final_Profit_NGN]]*Agridata[[#This Row],[Storage_Loss_%]]</f>
        <v>83344529.969999999</v>
      </c>
      <c r="Z1394" s="13">
        <f>Agridata[[#This Row],[Final_Profit_NGN]] * (1-Agridata[[#This Row],[Storage_Loss_%]]/100)</f>
        <v>3356827.7003000001</v>
      </c>
      <c r="AA1394" s="13">
        <f>Agridata[[#This Row],[Final_Profit_NGN]]+Agridata[[#This Row],[Input_Cost_NGN]]</f>
        <v>4215704</v>
      </c>
    </row>
    <row r="1395" spans="1:27" x14ac:dyDescent="0.35">
      <c r="A1395" t="s">
        <v>88</v>
      </c>
      <c r="B1395" t="s">
        <v>1472</v>
      </c>
      <c r="C1395" t="s">
        <v>1478</v>
      </c>
      <c r="D1395">
        <v>2025</v>
      </c>
      <c r="E1395" t="s">
        <v>1501</v>
      </c>
      <c r="F1395" t="s">
        <v>1505</v>
      </c>
      <c r="G1395">
        <v>2.59</v>
      </c>
      <c r="H1395">
        <v>39256</v>
      </c>
      <c r="I1395">
        <v>29387</v>
      </c>
      <c r="J1395">
        <v>1</v>
      </c>
      <c r="K1395" t="s">
        <v>1515</v>
      </c>
      <c r="L1395">
        <v>1.08</v>
      </c>
      <c r="M1395" t="s">
        <v>1516</v>
      </c>
      <c r="N1395" s="13">
        <v>237</v>
      </c>
      <c r="O1395">
        <v>14</v>
      </c>
      <c r="P1395" s="11">
        <f>Agridata[[#This Row],[Storage_Loss_%]]/100</f>
        <v>0.25140000000000001</v>
      </c>
      <c r="Q1395" s="7">
        <v>25.14</v>
      </c>
      <c r="R1395" s="13">
        <v>15144</v>
      </c>
      <c r="S1395">
        <v>108</v>
      </c>
      <c r="T1395" t="s">
        <v>1520</v>
      </c>
      <c r="U1395" t="s">
        <v>1523</v>
      </c>
      <c r="V1395" s="13">
        <v>3126678</v>
      </c>
      <c r="W1395" s="7">
        <f>(Agridata[[#This Row],[Profit_After_Storage_Loss]]/Agridata[[#This Row],[Total_Revenue]])*100</f>
        <v>74.499164841292725</v>
      </c>
      <c r="X1395">
        <f>(1-Agridata[[#This Row],[Transport_Cost_NGN]]/(Agridata[[#This Row],[Input_Cost_NGN]]+Agridata[[#This Row],[Final_Profit_NGN]]))*100</f>
        <v>99.992456606389553</v>
      </c>
      <c r="Y1395" s="13">
        <f>Agridata[[#This Row],[Final_Profit_NGN]]*Agridata[[#This Row],[Storage_Loss_%]]</f>
        <v>78604684.920000002</v>
      </c>
      <c r="Z1395" s="13">
        <f>Agridata[[#This Row],[Final_Profit_NGN]] * (1-Agridata[[#This Row],[Storage_Loss_%]]/100)</f>
        <v>2340631.1507999999</v>
      </c>
      <c r="AA1395" s="13">
        <f>Agridata[[#This Row],[Final_Profit_NGN]]+Agridata[[#This Row],[Input_Cost_NGN]]</f>
        <v>3141822</v>
      </c>
    </row>
    <row r="1396" spans="1:27" x14ac:dyDescent="0.35">
      <c r="A1396" t="s">
        <v>612</v>
      </c>
      <c r="B1396" t="s">
        <v>1469</v>
      </c>
      <c r="C1396" t="s">
        <v>1480</v>
      </c>
      <c r="D1396">
        <v>2023</v>
      </c>
      <c r="E1396" t="s">
        <v>1501</v>
      </c>
      <c r="F1396" t="s">
        <v>1507</v>
      </c>
      <c r="G1396">
        <v>0.78</v>
      </c>
      <c r="H1396">
        <v>1402</v>
      </c>
      <c r="I1396">
        <v>865</v>
      </c>
      <c r="J1396">
        <v>26.9</v>
      </c>
      <c r="K1396" t="s">
        <v>1513</v>
      </c>
      <c r="L1396">
        <v>1.71</v>
      </c>
      <c r="M1396" t="s">
        <v>1518</v>
      </c>
      <c r="N1396" s="13">
        <v>923</v>
      </c>
      <c r="O1396">
        <v>30</v>
      </c>
      <c r="P1396" s="11">
        <f>Agridata[[#This Row],[Storage_Loss_%]]/100</f>
        <v>0.38270000000000004</v>
      </c>
      <c r="Q1396" s="7">
        <v>38.270000000000003</v>
      </c>
      <c r="R1396" s="13">
        <v>13632</v>
      </c>
      <c r="S1396">
        <v>208</v>
      </c>
      <c r="T1396" t="s">
        <v>1520</v>
      </c>
      <c r="U1396" t="s">
        <v>1522</v>
      </c>
      <c r="V1396" s="13">
        <v>163566</v>
      </c>
      <c r="W1396" s="7">
        <f>(Agridata[[#This Row],[Profit_After_Storage_Loss]]/Agridata[[#This Row],[Total_Revenue]])*100</f>
        <v>56.981056106728069</v>
      </c>
      <c r="X1396">
        <f>(1-Agridata[[#This Row],[Transport_Cost_NGN]]/(Agridata[[#This Row],[Input_Cost_NGN]]+Agridata[[#This Row],[Final_Profit_NGN]]))*100</f>
        <v>99.479113759748984</v>
      </c>
      <c r="Y1396" s="13">
        <f>Agridata[[#This Row],[Final_Profit_NGN]]*Agridata[[#This Row],[Storage_Loss_%]]</f>
        <v>6259670.8200000003</v>
      </c>
      <c r="Z1396" s="13">
        <f>Agridata[[#This Row],[Final_Profit_NGN]] * (1-Agridata[[#This Row],[Storage_Loss_%]]/100)</f>
        <v>100969.29179999999</v>
      </c>
      <c r="AA1396" s="13">
        <f>Agridata[[#This Row],[Final_Profit_NGN]]+Agridata[[#This Row],[Input_Cost_NGN]]</f>
        <v>177198</v>
      </c>
    </row>
    <row r="1397" spans="1:27" x14ac:dyDescent="0.35">
      <c r="A1397" t="s">
        <v>576</v>
      </c>
      <c r="B1397" t="s">
        <v>1470</v>
      </c>
      <c r="C1397" t="s">
        <v>1499</v>
      </c>
      <c r="D1397">
        <v>2025</v>
      </c>
      <c r="E1397" t="s">
        <v>1501</v>
      </c>
      <c r="F1397" t="s">
        <v>1509</v>
      </c>
      <c r="G1397">
        <v>1.03</v>
      </c>
      <c r="H1397">
        <v>13489</v>
      </c>
      <c r="I1397">
        <v>11444</v>
      </c>
      <c r="J1397">
        <v>8.3000000000000007</v>
      </c>
      <c r="K1397" t="s">
        <v>1512</v>
      </c>
      <c r="L1397">
        <v>0.56000000000000005</v>
      </c>
      <c r="M1397" t="s">
        <v>1518</v>
      </c>
      <c r="N1397" s="13">
        <v>2580</v>
      </c>
      <c r="O1397">
        <v>2</v>
      </c>
      <c r="P1397" s="11">
        <f>Agridata[[#This Row],[Storage_Loss_%]]/100</f>
        <v>0.15160000000000001</v>
      </c>
      <c r="Q1397" s="7">
        <v>15.16</v>
      </c>
      <c r="R1397" s="13">
        <v>33308</v>
      </c>
      <c r="S1397">
        <v>339</v>
      </c>
      <c r="T1397" t="s">
        <v>1521</v>
      </c>
      <c r="U1397" t="s">
        <v>1522</v>
      </c>
      <c r="V1397" s="13">
        <v>3804833</v>
      </c>
      <c r="W1397" s="7">
        <f>(Agridata[[#This Row],[Profit_After_Storage_Loss]]/Agridata[[#This Row],[Total_Revenue]])*100</f>
        <v>84.103744943189938</v>
      </c>
      <c r="X1397">
        <f>(1-Agridata[[#This Row],[Transport_Cost_NGN]]/(Agridata[[#This Row],[Input_Cost_NGN]]+Agridata[[#This Row],[Final_Profit_NGN]]))*100</f>
        <v>99.93277995779728</v>
      </c>
      <c r="Y1397" s="13">
        <f>Agridata[[#This Row],[Final_Profit_NGN]]*Agridata[[#This Row],[Storage_Loss_%]]</f>
        <v>57681268.280000001</v>
      </c>
      <c r="Z1397" s="13">
        <f>Agridata[[#This Row],[Final_Profit_NGN]] * (1-Agridata[[#This Row],[Storage_Loss_%]]/100)</f>
        <v>3228020.3171999999</v>
      </c>
      <c r="AA1397" s="13">
        <f>Agridata[[#This Row],[Final_Profit_NGN]]+Agridata[[#This Row],[Input_Cost_NGN]]</f>
        <v>3838141</v>
      </c>
    </row>
    <row r="1398" spans="1:27" x14ac:dyDescent="0.35">
      <c r="A1398" t="s">
        <v>932</v>
      </c>
      <c r="B1398" t="s">
        <v>1472</v>
      </c>
      <c r="C1398" t="s">
        <v>1488</v>
      </c>
      <c r="D1398">
        <v>2024</v>
      </c>
      <c r="E1398" t="s">
        <v>1502</v>
      </c>
      <c r="F1398" t="s">
        <v>1504</v>
      </c>
      <c r="G1398">
        <v>2.75</v>
      </c>
      <c r="H1398">
        <v>19508</v>
      </c>
      <c r="I1398">
        <v>15504</v>
      </c>
      <c r="J1398">
        <v>67.7</v>
      </c>
      <c r="K1398" t="s">
        <v>1512</v>
      </c>
      <c r="L1398">
        <v>2.06</v>
      </c>
      <c r="M1398" t="s">
        <v>1518</v>
      </c>
      <c r="N1398" s="13">
        <v>17925</v>
      </c>
      <c r="O1398">
        <v>1</v>
      </c>
      <c r="P1398" s="11">
        <f>Agridata[[#This Row],[Storage_Loss_%]]/100</f>
        <v>0.20519999999999999</v>
      </c>
      <c r="Q1398" s="7">
        <v>20.52</v>
      </c>
      <c r="R1398" s="13">
        <v>55579</v>
      </c>
      <c r="S1398">
        <v>311</v>
      </c>
      <c r="T1398" t="s">
        <v>1520</v>
      </c>
      <c r="U1398" t="s">
        <v>1522</v>
      </c>
      <c r="V1398" s="13">
        <v>4700023</v>
      </c>
      <c r="W1398" s="7">
        <f>(Agridata[[#This Row],[Profit_After_Storage_Loss]]/Agridata[[#This Row],[Total_Revenue]])*100</f>
        <v>78.551112569975359</v>
      </c>
      <c r="X1398">
        <f>(1-Agridata[[#This Row],[Transport_Cost_NGN]]/(Agridata[[#This Row],[Input_Cost_NGN]]+Agridata[[#This Row],[Final_Profit_NGN]]))*100</f>
        <v>99.623076111079101</v>
      </c>
      <c r="Y1398" s="13">
        <f>Agridata[[#This Row],[Final_Profit_NGN]]*Agridata[[#This Row],[Storage_Loss_%]]</f>
        <v>96444471.959999993</v>
      </c>
      <c r="Z1398" s="13">
        <f>Agridata[[#This Row],[Final_Profit_NGN]] * (1-Agridata[[#This Row],[Storage_Loss_%]]/100)</f>
        <v>3735578.2803999996</v>
      </c>
      <c r="AA1398" s="13">
        <f>Agridata[[#This Row],[Final_Profit_NGN]]+Agridata[[#This Row],[Input_Cost_NGN]]</f>
        <v>4755602</v>
      </c>
    </row>
    <row r="1399" spans="1:27" x14ac:dyDescent="0.35">
      <c r="A1399" t="s">
        <v>933</v>
      </c>
      <c r="B1399" t="s">
        <v>1470</v>
      </c>
      <c r="C1399" t="s">
        <v>1495</v>
      </c>
      <c r="D1399">
        <v>2025</v>
      </c>
      <c r="E1399" t="s">
        <v>1502</v>
      </c>
      <c r="F1399" t="s">
        <v>1509</v>
      </c>
      <c r="G1399">
        <v>0.94</v>
      </c>
      <c r="H1399">
        <v>13665</v>
      </c>
      <c r="I1399">
        <v>11367</v>
      </c>
      <c r="J1399">
        <v>2.9</v>
      </c>
      <c r="K1399" t="s">
        <v>1511</v>
      </c>
      <c r="L1399">
        <v>0.92</v>
      </c>
      <c r="M1399" t="s">
        <v>1518</v>
      </c>
      <c r="N1399" s="13">
        <v>398</v>
      </c>
      <c r="O1399">
        <v>3</v>
      </c>
      <c r="P1399" s="11">
        <f>Agridata[[#This Row],[Storage_Loss_%]]/100</f>
        <v>0.1681</v>
      </c>
      <c r="Q1399" s="7">
        <v>16.809999999999999</v>
      </c>
      <c r="R1399" s="13">
        <v>23323</v>
      </c>
      <c r="S1399">
        <v>364</v>
      </c>
      <c r="T1399" t="s">
        <v>1520</v>
      </c>
      <c r="U1399" t="s">
        <v>1522</v>
      </c>
      <c r="V1399" s="13">
        <v>4072492</v>
      </c>
      <c r="W1399" s="7">
        <f>(Agridata[[#This Row],[Profit_After_Storage_Loss]]/Agridata[[#This Row],[Total_Revenue]])*100</f>
        <v>82.716287107694072</v>
      </c>
      <c r="X1399">
        <f>(1-Agridata[[#This Row],[Transport_Cost_NGN]]/(Agridata[[#This Row],[Input_Cost_NGN]]+Agridata[[#This Row],[Final_Profit_NGN]]))*100</f>
        <v>99.990282764236184</v>
      </c>
      <c r="Y1399" s="13">
        <f>Agridata[[#This Row],[Final_Profit_NGN]]*Agridata[[#This Row],[Storage_Loss_%]]</f>
        <v>68458590.519999996</v>
      </c>
      <c r="Z1399" s="13">
        <f>Agridata[[#This Row],[Final_Profit_NGN]] * (1-Agridata[[#This Row],[Storage_Loss_%]]/100)</f>
        <v>3387906.0948000001</v>
      </c>
      <c r="AA1399" s="13">
        <f>Agridata[[#This Row],[Final_Profit_NGN]]+Agridata[[#This Row],[Input_Cost_NGN]]</f>
        <v>4095815</v>
      </c>
    </row>
    <row r="1400" spans="1:27" x14ac:dyDescent="0.35">
      <c r="A1400" t="s">
        <v>422</v>
      </c>
      <c r="B1400" t="s">
        <v>1471</v>
      </c>
      <c r="C1400" t="s">
        <v>1500</v>
      </c>
      <c r="D1400">
        <v>2024</v>
      </c>
      <c r="E1400" t="s">
        <v>1501</v>
      </c>
      <c r="F1400" t="s">
        <v>1510</v>
      </c>
      <c r="G1400">
        <v>5.64</v>
      </c>
      <c r="H1400">
        <v>84760</v>
      </c>
      <c r="I1400">
        <v>58128</v>
      </c>
      <c r="J1400">
        <v>1</v>
      </c>
      <c r="K1400" t="s">
        <v>1513</v>
      </c>
      <c r="L1400">
        <v>0.36</v>
      </c>
      <c r="M1400" t="s">
        <v>1516</v>
      </c>
      <c r="N1400" s="13">
        <v>200</v>
      </c>
      <c r="O1400">
        <v>7</v>
      </c>
      <c r="P1400" s="11">
        <f>Agridata[[#This Row],[Storage_Loss_%]]/100</f>
        <v>0.31420000000000003</v>
      </c>
      <c r="Q1400" s="7">
        <v>31.42</v>
      </c>
      <c r="R1400" s="13">
        <v>125967</v>
      </c>
      <c r="S1400">
        <v>450</v>
      </c>
      <c r="T1400" t="s">
        <v>1521</v>
      </c>
      <c r="U1400" t="s">
        <v>1522</v>
      </c>
      <c r="V1400" s="13">
        <v>25769857</v>
      </c>
      <c r="W1400" s="7">
        <f>(Agridata[[#This Row],[Profit_After_Storage_Loss]]/Agridata[[#This Row],[Total_Revenue]])*100</f>
        <v>68.246401159507414</v>
      </c>
      <c r="X1400">
        <f>(1-Agridata[[#This Row],[Transport_Cost_NGN]]/(Agridata[[#This Row],[Input_Cost_NGN]]+Agridata[[#This Row],[Final_Profit_NGN]]))*100</f>
        <v>99.99922767470153</v>
      </c>
      <c r="Y1400" s="13">
        <f>Agridata[[#This Row],[Final_Profit_NGN]]*Agridata[[#This Row],[Storage_Loss_%]]</f>
        <v>809688906.94000006</v>
      </c>
      <c r="Z1400" s="13">
        <f>Agridata[[#This Row],[Final_Profit_NGN]] * (1-Agridata[[#This Row],[Storage_Loss_%]]/100)</f>
        <v>17672967.930599999</v>
      </c>
      <c r="AA1400" s="13">
        <f>Agridata[[#This Row],[Final_Profit_NGN]]+Agridata[[#This Row],[Input_Cost_NGN]]</f>
        <v>25895824</v>
      </c>
    </row>
    <row r="1401" spans="1:27" x14ac:dyDescent="0.35">
      <c r="A1401" t="s">
        <v>758</v>
      </c>
      <c r="B1401" t="s">
        <v>1469</v>
      </c>
      <c r="C1401" t="s">
        <v>1474</v>
      </c>
      <c r="D1401">
        <v>2023</v>
      </c>
      <c r="E1401" t="s">
        <v>1501</v>
      </c>
      <c r="F1401" t="s">
        <v>1505</v>
      </c>
      <c r="G1401">
        <v>1.85</v>
      </c>
      <c r="H1401">
        <v>26157</v>
      </c>
      <c r="I1401">
        <v>21796</v>
      </c>
      <c r="J1401">
        <v>15.4</v>
      </c>
      <c r="K1401" t="s">
        <v>1513</v>
      </c>
      <c r="L1401">
        <v>0.6</v>
      </c>
      <c r="M1401" t="s">
        <v>1516</v>
      </c>
      <c r="N1401" s="13">
        <v>425</v>
      </c>
      <c r="O1401">
        <v>7</v>
      </c>
      <c r="P1401" s="11">
        <f>Agridata[[#This Row],[Storage_Loss_%]]/100</f>
        <v>0.16670000000000001</v>
      </c>
      <c r="Q1401" s="7">
        <v>16.670000000000002</v>
      </c>
      <c r="R1401" s="13">
        <v>15175</v>
      </c>
      <c r="S1401">
        <v>97</v>
      </c>
      <c r="T1401" t="s">
        <v>1519</v>
      </c>
      <c r="U1401" t="s">
        <v>1522</v>
      </c>
      <c r="V1401" s="13">
        <v>2077470</v>
      </c>
      <c r="W1401" s="7">
        <f>(Agridata[[#This Row],[Profit_After_Storage_Loss]]/Agridata[[#This Row],[Total_Revenue]])*100</f>
        <v>82.725725146883491</v>
      </c>
      <c r="X1401">
        <f>(1-Agridata[[#This Row],[Transport_Cost_NGN]]/(Agridata[[#This Row],[Input_Cost_NGN]]+Agridata[[#This Row],[Final_Profit_NGN]]))*100</f>
        <v>99.979690774116008</v>
      </c>
      <c r="Y1401" s="13">
        <f>Agridata[[#This Row],[Final_Profit_NGN]]*Agridata[[#This Row],[Storage_Loss_%]]</f>
        <v>34631424.900000006</v>
      </c>
      <c r="Z1401" s="13">
        <f>Agridata[[#This Row],[Final_Profit_NGN]] * (1-Agridata[[#This Row],[Storage_Loss_%]]/100)</f>
        <v>1731155.7509999999</v>
      </c>
      <c r="AA1401" s="13">
        <f>Agridata[[#This Row],[Final_Profit_NGN]]+Agridata[[#This Row],[Input_Cost_NGN]]</f>
        <v>2092645</v>
      </c>
    </row>
    <row r="1402" spans="1:27" x14ac:dyDescent="0.35">
      <c r="A1402" t="s">
        <v>934</v>
      </c>
      <c r="B1402" t="s">
        <v>1472</v>
      </c>
      <c r="C1402" t="s">
        <v>1479</v>
      </c>
      <c r="D1402">
        <v>2025</v>
      </c>
      <c r="E1402" t="s">
        <v>1501</v>
      </c>
      <c r="F1402" t="s">
        <v>1509</v>
      </c>
      <c r="G1402">
        <v>1.21</v>
      </c>
      <c r="H1402">
        <v>17983</v>
      </c>
      <c r="I1402">
        <v>15179</v>
      </c>
      <c r="J1402">
        <v>23.5</v>
      </c>
      <c r="K1402" t="s">
        <v>1512</v>
      </c>
      <c r="L1402">
        <v>1.61</v>
      </c>
      <c r="M1402" t="s">
        <v>1518</v>
      </c>
      <c r="N1402" s="13">
        <v>6055</v>
      </c>
      <c r="O1402">
        <v>3</v>
      </c>
      <c r="P1402" s="11">
        <f>Agridata[[#This Row],[Storage_Loss_%]]/100</f>
        <v>0.15590000000000001</v>
      </c>
      <c r="Q1402" s="7">
        <v>15.59</v>
      </c>
      <c r="R1402" s="13">
        <v>21738</v>
      </c>
      <c r="S1402">
        <v>408</v>
      </c>
      <c r="T1402" t="s">
        <v>1520</v>
      </c>
      <c r="U1402" t="s">
        <v>1523</v>
      </c>
      <c r="V1402" s="13">
        <v>6103309</v>
      </c>
      <c r="W1402" s="7">
        <f>(Agridata[[#This Row],[Profit_After_Storage_Loss]]/Agridata[[#This Row],[Total_Revenue]])*100</f>
        <v>84.110426040812413</v>
      </c>
      <c r="X1402">
        <f>(1-Agridata[[#This Row],[Transport_Cost_NGN]]/(Agridata[[#This Row],[Input_Cost_NGN]]+Agridata[[#This Row],[Final_Profit_NGN]]))*100</f>
        <v>99.90114361571429</v>
      </c>
      <c r="Y1402" s="13">
        <f>Agridata[[#This Row],[Final_Profit_NGN]]*Agridata[[#This Row],[Storage_Loss_%]]</f>
        <v>95150587.310000002</v>
      </c>
      <c r="Z1402" s="13">
        <f>Agridata[[#This Row],[Final_Profit_NGN]] * (1-Agridata[[#This Row],[Storage_Loss_%]]/100)</f>
        <v>5151803.1268999996</v>
      </c>
      <c r="AA1402" s="13">
        <f>Agridata[[#This Row],[Final_Profit_NGN]]+Agridata[[#This Row],[Input_Cost_NGN]]</f>
        <v>6125047</v>
      </c>
    </row>
    <row r="1403" spans="1:27" x14ac:dyDescent="0.35">
      <c r="A1403" t="s">
        <v>535</v>
      </c>
      <c r="B1403" t="s">
        <v>1473</v>
      </c>
      <c r="C1403" t="s">
        <v>1494</v>
      </c>
      <c r="D1403">
        <v>2022</v>
      </c>
      <c r="E1403" t="s">
        <v>1501</v>
      </c>
      <c r="F1403" t="s">
        <v>1509</v>
      </c>
      <c r="G1403">
        <v>2.39</v>
      </c>
      <c r="H1403">
        <v>29047</v>
      </c>
      <c r="I1403">
        <v>24193</v>
      </c>
      <c r="J1403">
        <v>31.3</v>
      </c>
      <c r="K1403" t="s">
        <v>1512</v>
      </c>
      <c r="L1403">
        <v>1.99</v>
      </c>
      <c r="M1403" t="s">
        <v>1517</v>
      </c>
      <c r="N1403" s="13">
        <v>8417</v>
      </c>
      <c r="O1403">
        <v>2</v>
      </c>
      <c r="P1403" s="11">
        <f>Agridata[[#This Row],[Storage_Loss_%]]/100</f>
        <v>0.1671</v>
      </c>
      <c r="Q1403" s="7">
        <v>16.71</v>
      </c>
      <c r="R1403" s="13">
        <v>78696</v>
      </c>
      <c r="S1403">
        <v>266</v>
      </c>
      <c r="T1403" t="s">
        <v>1520</v>
      </c>
      <c r="U1403" t="s">
        <v>1523</v>
      </c>
      <c r="V1403" s="13">
        <v>6283872</v>
      </c>
      <c r="W1403" s="7">
        <f>(Agridata[[#This Row],[Profit_After_Storage_Loss]]/Agridata[[#This Row],[Total_Revenue]])*100</f>
        <v>82.259820072649902</v>
      </c>
      <c r="X1403">
        <f>(1-Agridata[[#This Row],[Transport_Cost_NGN]]/(Agridata[[#This Row],[Input_Cost_NGN]]+Agridata[[#This Row],[Final_Profit_NGN]]))*100</f>
        <v>99.867710647650441</v>
      </c>
      <c r="Y1403" s="13">
        <f>Agridata[[#This Row],[Final_Profit_NGN]]*Agridata[[#This Row],[Storage_Loss_%]]</f>
        <v>105003501.12</v>
      </c>
      <c r="Z1403" s="13">
        <f>Agridata[[#This Row],[Final_Profit_NGN]] * (1-Agridata[[#This Row],[Storage_Loss_%]]/100)</f>
        <v>5233836.9887999995</v>
      </c>
      <c r="AA1403" s="13">
        <f>Agridata[[#This Row],[Final_Profit_NGN]]+Agridata[[#This Row],[Input_Cost_NGN]]</f>
        <v>6362568</v>
      </c>
    </row>
    <row r="1404" spans="1:27" x14ac:dyDescent="0.35">
      <c r="A1404" t="s">
        <v>193</v>
      </c>
      <c r="B1404" t="s">
        <v>1471</v>
      </c>
      <c r="C1404" t="s">
        <v>1483</v>
      </c>
      <c r="D1404">
        <v>2021</v>
      </c>
      <c r="E1404" t="s">
        <v>1501</v>
      </c>
      <c r="F1404" t="s">
        <v>1507</v>
      </c>
      <c r="G1404">
        <v>0.89</v>
      </c>
      <c r="H1404">
        <v>1933</v>
      </c>
      <c r="I1404">
        <v>1484</v>
      </c>
      <c r="J1404">
        <v>5.8</v>
      </c>
      <c r="K1404" t="s">
        <v>1513</v>
      </c>
      <c r="L1404">
        <v>0.38</v>
      </c>
      <c r="M1404" t="s">
        <v>1516</v>
      </c>
      <c r="N1404" s="13">
        <v>201</v>
      </c>
      <c r="O1404">
        <v>14</v>
      </c>
      <c r="P1404" s="11">
        <f>Agridata[[#This Row],[Storage_Loss_%]]/100</f>
        <v>0.23199999999999998</v>
      </c>
      <c r="Q1404" s="7">
        <v>23.2</v>
      </c>
      <c r="R1404" s="13">
        <v>11582</v>
      </c>
      <c r="S1404">
        <v>206</v>
      </c>
      <c r="T1404" t="s">
        <v>1520</v>
      </c>
      <c r="U1404" t="s">
        <v>1522</v>
      </c>
      <c r="V1404" s="13">
        <v>290864</v>
      </c>
      <c r="W1404" s="7">
        <f>(Agridata[[#This Row],[Profit_After_Storage_Loss]]/Agridata[[#This Row],[Total_Revenue]])*100</f>
        <v>73.858987058846864</v>
      </c>
      <c r="X1404">
        <f>(1-Agridata[[#This Row],[Transport_Cost_NGN]]/(Agridata[[#This Row],[Input_Cost_NGN]]+Agridata[[#This Row],[Final_Profit_NGN]]))*100</f>
        <v>99.933541855405593</v>
      </c>
      <c r="Y1404" s="13">
        <f>Agridata[[#This Row],[Final_Profit_NGN]]*Agridata[[#This Row],[Storage_Loss_%]]</f>
        <v>6748044.7999999998</v>
      </c>
      <c r="Z1404" s="13">
        <f>Agridata[[#This Row],[Final_Profit_NGN]] * (1-Agridata[[#This Row],[Storage_Loss_%]]/100)</f>
        <v>223383.552</v>
      </c>
      <c r="AA1404" s="13">
        <f>Agridata[[#This Row],[Final_Profit_NGN]]+Agridata[[#This Row],[Input_Cost_NGN]]</f>
        <v>302446</v>
      </c>
    </row>
    <row r="1405" spans="1:27" x14ac:dyDescent="0.35">
      <c r="A1405" t="s">
        <v>175</v>
      </c>
      <c r="B1405" t="s">
        <v>1471</v>
      </c>
      <c r="C1405" t="s">
        <v>1483</v>
      </c>
      <c r="D1405">
        <v>2024</v>
      </c>
      <c r="E1405" t="s">
        <v>1502</v>
      </c>
      <c r="F1405" t="s">
        <v>1509</v>
      </c>
      <c r="G1405">
        <v>2.4300000000000002</v>
      </c>
      <c r="H1405">
        <v>29892</v>
      </c>
      <c r="I1405">
        <v>23764</v>
      </c>
      <c r="J1405">
        <v>17.399999999999999</v>
      </c>
      <c r="K1405" t="s">
        <v>1513</v>
      </c>
      <c r="L1405">
        <v>1.31</v>
      </c>
      <c r="M1405" t="s">
        <v>1516</v>
      </c>
      <c r="N1405" s="13">
        <v>584</v>
      </c>
      <c r="O1405">
        <v>2</v>
      </c>
      <c r="P1405" s="11">
        <f>Agridata[[#This Row],[Storage_Loss_%]]/100</f>
        <v>0.20499999999999999</v>
      </c>
      <c r="Q1405" s="7">
        <v>20.5</v>
      </c>
      <c r="R1405" s="13">
        <v>60625</v>
      </c>
      <c r="S1405">
        <v>360</v>
      </c>
      <c r="T1405" t="s">
        <v>1521</v>
      </c>
      <c r="U1405" t="s">
        <v>1522</v>
      </c>
      <c r="V1405" s="13">
        <v>8408281</v>
      </c>
      <c r="W1405" s="7">
        <f>(Agridata[[#This Row],[Profit_After_Storage_Loss]]/Agridata[[#This Row],[Total_Revenue]])*100</f>
        <v>78.93089609212808</v>
      </c>
      <c r="X1405">
        <f>(1-Agridata[[#This Row],[Transport_Cost_NGN]]/(Agridata[[#This Row],[Input_Cost_NGN]]+Agridata[[#This Row],[Final_Profit_NGN]]))*100</f>
        <v>99.993104186066063</v>
      </c>
      <c r="Y1405" s="13">
        <f>Agridata[[#This Row],[Final_Profit_NGN]]*Agridata[[#This Row],[Storage_Loss_%]]</f>
        <v>172369760.5</v>
      </c>
      <c r="Z1405" s="13">
        <f>Agridata[[#This Row],[Final_Profit_NGN]] * (1-Agridata[[#This Row],[Storage_Loss_%]]/100)</f>
        <v>6684583.3950000005</v>
      </c>
      <c r="AA1405" s="13">
        <f>Agridata[[#This Row],[Final_Profit_NGN]]+Agridata[[#This Row],[Input_Cost_NGN]]</f>
        <v>8468906</v>
      </c>
    </row>
    <row r="1406" spans="1:27" x14ac:dyDescent="0.35">
      <c r="A1406" t="s">
        <v>935</v>
      </c>
      <c r="B1406" t="s">
        <v>1471</v>
      </c>
      <c r="C1406" t="s">
        <v>1492</v>
      </c>
      <c r="D1406">
        <v>2022</v>
      </c>
      <c r="E1406" t="s">
        <v>1501</v>
      </c>
      <c r="F1406" t="s">
        <v>1507</v>
      </c>
      <c r="G1406">
        <v>1.73</v>
      </c>
      <c r="H1406">
        <v>3028</v>
      </c>
      <c r="I1406">
        <v>2863</v>
      </c>
      <c r="J1406">
        <v>32.299999999999997</v>
      </c>
      <c r="K1406" t="s">
        <v>1511</v>
      </c>
      <c r="L1406">
        <v>2.0499999999999998</v>
      </c>
      <c r="M1406" t="s">
        <v>1516</v>
      </c>
      <c r="N1406" s="13">
        <v>3755</v>
      </c>
      <c r="O1406">
        <v>1</v>
      </c>
      <c r="P1406" s="11">
        <f>Agridata[[#This Row],[Storage_Loss_%]]/100</f>
        <v>5.4299999999999994E-2</v>
      </c>
      <c r="Q1406" s="7">
        <v>5.43</v>
      </c>
      <c r="R1406" s="13">
        <v>26707</v>
      </c>
      <c r="S1406">
        <v>230</v>
      </c>
      <c r="T1406" t="s">
        <v>1521</v>
      </c>
      <c r="U1406" t="s">
        <v>1522</v>
      </c>
      <c r="V1406" s="13">
        <v>621444</v>
      </c>
      <c r="W1406" s="7">
        <f>(Agridata[[#This Row],[Profit_After_Storage_Loss]]/Agridata[[#This Row],[Total_Revenue]])*100</f>
        <v>90.673252189690373</v>
      </c>
      <c r="X1406">
        <f>(1-Agridata[[#This Row],[Transport_Cost_NGN]]/(Agridata[[#This Row],[Input_Cost_NGN]]+Agridata[[#This Row],[Final_Profit_NGN]]))*100</f>
        <v>99.420659691954498</v>
      </c>
      <c r="Y1406" s="13">
        <f>Agridata[[#This Row],[Final_Profit_NGN]]*Agridata[[#This Row],[Storage_Loss_%]]</f>
        <v>3374440.92</v>
      </c>
      <c r="Z1406" s="13">
        <f>Agridata[[#This Row],[Final_Profit_NGN]] * (1-Agridata[[#This Row],[Storage_Loss_%]]/100)</f>
        <v>587699.59080000001</v>
      </c>
      <c r="AA1406" s="13">
        <f>Agridata[[#This Row],[Final_Profit_NGN]]+Agridata[[#This Row],[Input_Cost_NGN]]</f>
        <v>648151</v>
      </c>
    </row>
    <row r="1407" spans="1:27" x14ac:dyDescent="0.35">
      <c r="A1407" t="s">
        <v>936</v>
      </c>
      <c r="B1407" t="s">
        <v>1473</v>
      </c>
      <c r="C1407" t="s">
        <v>1484</v>
      </c>
      <c r="D1407">
        <v>2024</v>
      </c>
      <c r="E1407" t="s">
        <v>1502</v>
      </c>
      <c r="F1407" t="s">
        <v>1506</v>
      </c>
      <c r="G1407">
        <v>3.28</v>
      </c>
      <c r="H1407">
        <v>9524</v>
      </c>
      <c r="I1407">
        <v>7511</v>
      </c>
      <c r="J1407">
        <v>1</v>
      </c>
      <c r="K1407" t="s">
        <v>1511</v>
      </c>
      <c r="L1407">
        <v>1.27</v>
      </c>
      <c r="M1407" t="s">
        <v>1516</v>
      </c>
      <c r="N1407" s="13">
        <v>200</v>
      </c>
      <c r="O1407">
        <v>14</v>
      </c>
      <c r="P1407" s="11">
        <f>Agridata[[#This Row],[Storage_Loss_%]]/100</f>
        <v>0.21129999999999999</v>
      </c>
      <c r="Q1407" s="7">
        <v>21.13</v>
      </c>
      <c r="R1407" s="13">
        <v>56772</v>
      </c>
      <c r="S1407">
        <v>358</v>
      </c>
      <c r="T1407" t="s">
        <v>1520</v>
      </c>
      <c r="U1407" t="s">
        <v>1523</v>
      </c>
      <c r="V1407" s="13">
        <v>2605077</v>
      </c>
      <c r="W1407" s="7">
        <f>(Agridata[[#This Row],[Profit_After_Storage_Loss]]/Agridata[[#This Row],[Total_Revenue]])*100</f>
        <v>77.187858135453951</v>
      </c>
      <c r="X1407">
        <f>(1-Agridata[[#This Row],[Transport_Cost_NGN]]/(Agridata[[#This Row],[Input_Cost_NGN]]+Agridata[[#This Row],[Final_Profit_NGN]]))*100</f>
        <v>99.992486425788996</v>
      </c>
      <c r="Y1407" s="13">
        <f>Agridata[[#This Row],[Final_Profit_NGN]]*Agridata[[#This Row],[Storage_Loss_%]]</f>
        <v>55045277.009999998</v>
      </c>
      <c r="Z1407" s="13">
        <f>Agridata[[#This Row],[Final_Profit_NGN]] * (1-Agridata[[#This Row],[Storage_Loss_%]]/100)</f>
        <v>2054624.2298999999</v>
      </c>
      <c r="AA1407" s="13">
        <f>Agridata[[#This Row],[Final_Profit_NGN]]+Agridata[[#This Row],[Input_Cost_NGN]]</f>
        <v>2661849</v>
      </c>
    </row>
    <row r="1408" spans="1:27" x14ac:dyDescent="0.35">
      <c r="A1408" t="s">
        <v>883</v>
      </c>
      <c r="B1408" t="s">
        <v>1473</v>
      </c>
      <c r="C1408" t="s">
        <v>1494</v>
      </c>
      <c r="D1408">
        <v>2022</v>
      </c>
      <c r="E1408" t="s">
        <v>1501</v>
      </c>
      <c r="F1408" t="s">
        <v>1506</v>
      </c>
      <c r="G1408">
        <v>1.7</v>
      </c>
      <c r="H1408">
        <v>5411</v>
      </c>
      <c r="I1408">
        <v>4295</v>
      </c>
      <c r="J1408">
        <v>77.3</v>
      </c>
      <c r="K1408" t="s">
        <v>1512</v>
      </c>
      <c r="L1408">
        <v>2.25</v>
      </c>
      <c r="M1408" t="s">
        <v>1516</v>
      </c>
      <c r="N1408" s="13">
        <v>15777</v>
      </c>
      <c r="O1408">
        <v>14</v>
      </c>
      <c r="P1408" s="11">
        <f>Agridata[[#This Row],[Storage_Loss_%]]/100</f>
        <v>0.20610000000000001</v>
      </c>
      <c r="Q1408" s="7">
        <v>20.61</v>
      </c>
      <c r="R1408" s="13">
        <v>52230</v>
      </c>
      <c r="S1408">
        <v>390</v>
      </c>
      <c r="T1408" t="s">
        <v>1519</v>
      </c>
      <c r="U1408" t="s">
        <v>1522</v>
      </c>
      <c r="V1408" s="13">
        <v>1590293</v>
      </c>
      <c r="W1408" s="7">
        <f>(Agridata[[#This Row],[Profit_After_Storage_Loss]]/Agridata[[#This Row],[Total_Revenue]])*100</f>
        <v>76.865505852886088</v>
      </c>
      <c r="X1408">
        <f>(1-Agridata[[#This Row],[Transport_Cost_NGN]]/(Agridata[[#This Row],[Input_Cost_NGN]]+Agridata[[#This Row],[Final_Profit_NGN]]))*100</f>
        <v>99.039465505201449</v>
      </c>
      <c r="Y1408" s="13">
        <f>Agridata[[#This Row],[Final_Profit_NGN]]*Agridata[[#This Row],[Storage_Loss_%]]</f>
        <v>32775938.73</v>
      </c>
      <c r="Z1408" s="13">
        <f>Agridata[[#This Row],[Final_Profit_NGN]] * (1-Agridata[[#This Row],[Storage_Loss_%]]/100)</f>
        <v>1262533.6127000002</v>
      </c>
      <c r="AA1408" s="13">
        <f>Agridata[[#This Row],[Final_Profit_NGN]]+Agridata[[#This Row],[Input_Cost_NGN]]</f>
        <v>1642523</v>
      </c>
    </row>
    <row r="1409" spans="1:27" x14ac:dyDescent="0.35">
      <c r="A1409" t="s">
        <v>937</v>
      </c>
      <c r="B1409" t="s">
        <v>1469</v>
      </c>
      <c r="C1409" t="s">
        <v>1481</v>
      </c>
      <c r="D1409">
        <v>2022</v>
      </c>
      <c r="E1409" t="s">
        <v>1501</v>
      </c>
      <c r="F1409" t="s">
        <v>1505</v>
      </c>
      <c r="G1409">
        <v>0.76</v>
      </c>
      <c r="H1409">
        <v>11485</v>
      </c>
      <c r="I1409">
        <v>9091</v>
      </c>
      <c r="J1409">
        <v>5.9</v>
      </c>
      <c r="K1409" t="s">
        <v>1512</v>
      </c>
      <c r="L1409">
        <v>0.46</v>
      </c>
      <c r="M1409" t="s">
        <v>1518</v>
      </c>
      <c r="N1409" s="13">
        <v>1157</v>
      </c>
      <c r="O1409">
        <v>14</v>
      </c>
      <c r="P1409" s="11">
        <f>Agridata[[#This Row],[Storage_Loss_%]]/100</f>
        <v>0.2084</v>
      </c>
      <c r="Q1409" s="7">
        <v>20.84</v>
      </c>
      <c r="R1409" s="13">
        <v>5713</v>
      </c>
      <c r="S1409">
        <v>87</v>
      </c>
      <c r="T1409" t="s">
        <v>1520</v>
      </c>
      <c r="U1409" t="s">
        <v>1522</v>
      </c>
      <c r="V1409" s="13">
        <v>776138</v>
      </c>
      <c r="W1409" s="7">
        <f>(Agridata[[#This Row],[Profit_After_Storage_Loss]]/Agridata[[#This Row],[Total_Revenue]])*100</f>
        <v>78.581576387316758</v>
      </c>
      <c r="X1409">
        <f>(1-Agridata[[#This Row],[Transport_Cost_NGN]]/(Agridata[[#This Row],[Input_Cost_NGN]]+Agridata[[#This Row],[Final_Profit_NGN]]))*100</f>
        <v>99.852017839716268</v>
      </c>
      <c r="Y1409" s="13">
        <f>Agridata[[#This Row],[Final_Profit_NGN]]*Agridata[[#This Row],[Storage_Loss_%]]</f>
        <v>16174715.92</v>
      </c>
      <c r="Z1409" s="13">
        <f>Agridata[[#This Row],[Final_Profit_NGN]] * (1-Agridata[[#This Row],[Storage_Loss_%]]/100)</f>
        <v>614390.84080000001</v>
      </c>
      <c r="AA1409" s="13">
        <f>Agridata[[#This Row],[Final_Profit_NGN]]+Agridata[[#This Row],[Input_Cost_NGN]]</f>
        <v>781851</v>
      </c>
    </row>
    <row r="1410" spans="1:27" x14ac:dyDescent="0.35">
      <c r="A1410" t="s">
        <v>467</v>
      </c>
      <c r="B1410" t="s">
        <v>1472</v>
      </c>
      <c r="C1410" t="s">
        <v>1488</v>
      </c>
      <c r="D1410">
        <v>2025</v>
      </c>
      <c r="E1410" t="s">
        <v>1501</v>
      </c>
      <c r="F1410" t="s">
        <v>1507</v>
      </c>
      <c r="G1410">
        <v>2.4700000000000002</v>
      </c>
      <c r="H1410">
        <v>6620</v>
      </c>
      <c r="I1410">
        <v>5601</v>
      </c>
      <c r="J1410">
        <v>9.6</v>
      </c>
      <c r="K1410" t="s">
        <v>1511</v>
      </c>
      <c r="L1410">
        <v>1.66</v>
      </c>
      <c r="M1410" t="s">
        <v>1517</v>
      </c>
      <c r="N1410" s="13">
        <v>1585</v>
      </c>
      <c r="O1410">
        <v>7</v>
      </c>
      <c r="P1410" s="11">
        <f>Agridata[[#This Row],[Storage_Loss_%]]/100</f>
        <v>0.15390000000000001</v>
      </c>
      <c r="Q1410" s="7">
        <v>15.39</v>
      </c>
      <c r="R1410" s="13">
        <v>35325</v>
      </c>
      <c r="S1410">
        <v>241</v>
      </c>
      <c r="T1410" t="s">
        <v>1521</v>
      </c>
      <c r="U1410" t="s">
        <v>1522</v>
      </c>
      <c r="V1410" s="13">
        <v>1299433</v>
      </c>
      <c r="W1410" s="7">
        <f>(Agridata[[#This Row],[Profit_After_Storage_Loss]]/Agridata[[#This Row],[Total_Revenue]])*100</f>
        <v>82.370756444239319</v>
      </c>
      <c r="X1410">
        <f>(1-Agridata[[#This Row],[Transport_Cost_NGN]]/(Agridata[[#This Row],[Input_Cost_NGN]]+Agridata[[#This Row],[Final_Profit_NGN]]))*100</f>
        <v>99.881251882363699</v>
      </c>
      <c r="Y1410" s="13">
        <f>Agridata[[#This Row],[Final_Profit_NGN]]*Agridata[[#This Row],[Storage_Loss_%]]</f>
        <v>19998273.870000001</v>
      </c>
      <c r="Z1410" s="13">
        <f>Agridata[[#This Row],[Final_Profit_NGN]] * (1-Agridata[[#This Row],[Storage_Loss_%]]/100)</f>
        <v>1099450.2612999999</v>
      </c>
      <c r="AA1410" s="13">
        <f>Agridata[[#This Row],[Final_Profit_NGN]]+Agridata[[#This Row],[Input_Cost_NGN]]</f>
        <v>1334758</v>
      </c>
    </row>
    <row r="1411" spans="1:27" x14ac:dyDescent="0.35">
      <c r="A1411" t="s">
        <v>938</v>
      </c>
      <c r="B1411" t="s">
        <v>1470</v>
      </c>
      <c r="C1411" t="s">
        <v>1476</v>
      </c>
      <c r="D1411">
        <v>2025</v>
      </c>
      <c r="E1411" t="s">
        <v>1502</v>
      </c>
      <c r="F1411" t="s">
        <v>1504</v>
      </c>
      <c r="G1411">
        <v>3.4</v>
      </c>
      <c r="H1411">
        <v>21771</v>
      </c>
      <c r="I1411">
        <v>16598</v>
      </c>
      <c r="J1411">
        <v>25.4</v>
      </c>
      <c r="K1411" t="s">
        <v>1511</v>
      </c>
      <c r="L1411">
        <v>1.43</v>
      </c>
      <c r="M1411" t="s">
        <v>1517</v>
      </c>
      <c r="N1411" s="13">
        <v>4536</v>
      </c>
      <c r="O1411">
        <v>3</v>
      </c>
      <c r="P1411" s="11">
        <f>Agridata[[#This Row],[Storage_Loss_%]]/100</f>
        <v>0.23760000000000001</v>
      </c>
      <c r="Q1411" s="7">
        <v>23.76</v>
      </c>
      <c r="R1411" s="13">
        <v>57013</v>
      </c>
      <c r="S1411">
        <v>342</v>
      </c>
      <c r="T1411" t="s">
        <v>1520</v>
      </c>
      <c r="U1411" t="s">
        <v>1523</v>
      </c>
      <c r="V1411" s="13">
        <v>5558202</v>
      </c>
      <c r="W1411" s="7">
        <f>(Agridata[[#This Row],[Profit_After_Storage_Loss]]/Agridata[[#This Row],[Total_Revenue]])*100</f>
        <v>75.465911898297747</v>
      </c>
      <c r="X1411">
        <f>(1-Agridata[[#This Row],[Transport_Cost_NGN]]/(Agridata[[#This Row],[Input_Cost_NGN]]+Agridata[[#This Row],[Final_Profit_NGN]]))*100</f>
        <v>99.919219477793817</v>
      </c>
      <c r="Y1411" s="13">
        <f>Agridata[[#This Row],[Final_Profit_NGN]]*Agridata[[#This Row],[Storage_Loss_%]]</f>
        <v>132062879.52000001</v>
      </c>
      <c r="Z1411" s="13">
        <f>Agridata[[#This Row],[Final_Profit_NGN]] * (1-Agridata[[#This Row],[Storage_Loss_%]]/100)</f>
        <v>4237573.2047999995</v>
      </c>
      <c r="AA1411" s="13">
        <f>Agridata[[#This Row],[Final_Profit_NGN]]+Agridata[[#This Row],[Input_Cost_NGN]]</f>
        <v>5615215</v>
      </c>
    </row>
    <row r="1412" spans="1:27" x14ac:dyDescent="0.35">
      <c r="A1412" t="s">
        <v>531</v>
      </c>
      <c r="B1412" t="s">
        <v>1471</v>
      </c>
      <c r="C1412" t="s">
        <v>1486</v>
      </c>
      <c r="D1412">
        <v>2024</v>
      </c>
      <c r="E1412" t="s">
        <v>1501</v>
      </c>
      <c r="F1412" t="s">
        <v>1509</v>
      </c>
      <c r="G1412">
        <v>0.96</v>
      </c>
      <c r="H1412">
        <v>12593</v>
      </c>
      <c r="I1412">
        <v>10274</v>
      </c>
      <c r="J1412">
        <v>13.6</v>
      </c>
      <c r="K1412" t="s">
        <v>1512</v>
      </c>
      <c r="L1412">
        <v>0.56000000000000005</v>
      </c>
      <c r="M1412" t="s">
        <v>1516</v>
      </c>
      <c r="N1412" s="13">
        <v>3249</v>
      </c>
      <c r="O1412">
        <v>2</v>
      </c>
      <c r="P1412" s="11">
        <f>Agridata[[#This Row],[Storage_Loss_%]]/100</f>
        <v>0.18410000000000001</v>
      </c>
      <c r="Q1412" s="7">
        <v>18.41</v>
      </c>
      <c r="R1412" s="13">
        <v>16066</v>
      </c>
      <c r="S1412">
        <v>372</v>
      </c>
      <c r="T1412" t="s">
        <v>1520</v>
      </c>
      <c r="U1412" t="s">
        <v>1522</v>
      </c>
      <c r="V1412" s="13">
        <v>3764394</v>
      </c>
      <c r="W1412" s="7">
        <f>(Agridata[[#This Row],[Profit_After_Storage_Loss]]/Agridata[[#This Row],[Total_Revenue]])*100</f>
        <v>81.243263110838356</v>
      </c>
      <c r="X1412">
        <f>(1-Agridata[[#This Row],[Transport_Cost_NGN]]/(Agridata[[#This Row],[Input_Cost_NGN]]+Agridata[[#This Row],[Final_Profit_NGN]]))*100</f>
        <v>99.914058077588436</v>
      </c>
      <c r="Y1412" s="13">
        <f>Agridata[[#This Row],[Final_Profit_NGN]]*Agridata[[#This Row],[Storage_Loss_%]]</f>
        <v>69302493.540000007</v>
      </c>
      <c r="Z1412" s="13">
        <f>Agridata[[#This Row],[Final_Profit_NGN]] * (1-Agridata[[#This Row],[Storage_Loss_%]]/100)</f>
        <v>3071369.0645999997</v>
      </c>
      <c r="AA1412" s="13">
        <f>Agridata[[#This Row],[Final_Profit_NGN]]+Agridata[[#This Row],[Input_Cost_NGN]]</f>
        <v>3780460</v>
      </c>
    </row>
    <row r="1413" spans="1:27" x14ac:dyDescent="0.35">
      <c r="A1413" t="s">
        <v>717</v>
      </c>
      <c r="B1413" t="s">
        <v>1473</v>
      </c>
      <c r="C1413" t="s">
        <v>1494</v>
      </c>
      <c r="D1413">
        <v>2024</v>
      </c>
      <c r="E1413" t="s">
        <v>1502</v>
      </c>
      <c r="F1413" t="s">
        <v>1508</v>
      </c>
      <c r="G1413">
        <v>3.5</v>
      </c>
      <c r="H1413">
        <v>5148</v>
      </c>
      <c r="I1413">
        <v>4336</v>
      </c>
      <c r="J1413">
        <v>15.8</v>
      </c>
      <c r="K1413" t="s">
        <v>1512</v>
      </c>
      <c r="L1413">
        <v>0.56999999999999995</v>
      </c>
      <c r="M1413" t="s">
        <v>1518</v>
      </c>
      <c r="N1413" s="13">
        <v>4302</v>
      </c>
      <c r="O1413">
        <v>7</v>
      </c>
      <c r="P1413" s="11">
        <f>Agridata[[#This Row],[Storage_Loss_%]]/100</f>
        <v>0.15759999999999999</v>
      </c>
      <c r="Q1413" s="7">
        <v>15.76</v>
      </c>
      <c r="R1413" s="13">
        <v>28860</v>
      </c>
      <c r="S1413">
        <v>232</v>
      </c>
      <c r="T1413" t="s">
        <v>1520</v>
      </c>
      <c r="U1413" t="s">
        <v>1523</v>
      </c>
      <c r="V1413" s="13">
        <v>962731</v>
      </c>
      <c r="W1413" s="7">
        <f>(Agridata[[#This Row],[Profit_After_Storage_Loss]]/Agridata[[#This Row],[Total_Revenue]])*100</f>
        <v>81.788216552994129</v>
      </c>
      <c r="X1413">
        <f>(1-Agridata[[#This Row],[Transport_Cost_NGN]]/(Agridata[[#This Row],[Input_Cost_NGN]]+Agridata[[#This Row],[Final_Profit_NGN]]))*100</f>
        <v>99.566151770235905</v>
      </c>
      <c r="Y1413" s="13">
        <f>Agridata[[#This Row],[Final_Profit_NGN]]*Agridata[[#This Row],[Storage_Loss_%]]</f>
        <v>15172640.560000001</v>
      </c>
      <c r="Z1413" s="13">
        <f>Agridata[[#This Row],[Final_Profit_NGN]] * (1-Agridata[[#This Row],[Storage_Loss_%]]/100)</f>
        <v>811004.59440000006</v>
      </c>
      <c r="AA1413" s="13">
        <f>Agridata[[#This Row],[Final_Profit_NGN]]+Agridata[[#This Row],[Input_Cost_NGN]]</f>
        <v>991591</v>
      </c>
    </row>
    <row r="1414" spans="1:27" x14ac:dyDescent="0.35">
      <c r="A1414" t="s">
        <v>925</v>
      </c>
      <c r="B1414" t="s">
        <v>1472</v>
      </c>
      <c r="C1414" t="s">
        <v>1487</v>
      </c>
      <c r="D1414">
        <v>2024</v>
      </c>
      <c r="E1414" t="s">
        <v>1501</v>
      </c>
      <c r="F1414" t="s">
        <v>1505</v>
      </c>
      <c r="G1414">
        <v>8.6</v>
      </c>
      <c r="H1414">
        <v>101077</v>
      </c>
      <c r="I1414">
        <v>62010</v>
      </c>
      <c r="J1414">
        <v>10.1</v>
      </c>
      <c r="K1414" t="s">
        <v>1512</v>
      </c>
      <c r="L1414">
        <v>0.75</v>
      </c>
      <c r="M1414" t="s">
        <v>1517</v>
      </c>
      <c r="N1414" s="13">
        <v>2655</v>
      </c>
      <c r="O1414">
        <v>30</v>
      </c>
      <c r="P1414" s="11">
        <f>Agridata[[#This Row],[Storage_Loss_%]]/100</f>
        <v>0.38650000000000001</v>
      </c>
      <c r="Q1414" s="7">
        <v>38.65</v>
      </c>
      <c r="R1414" s="13">
        <v>52627</v>
      </c>
      <c r="S1414">
        <v>91</v>
      </c>
      <c r="T1414" t="s">
        <v>1520</v>
      </c>
      <c r="U1414" t="s">
        <v>1522</v>
      </c>
      <c r="V1414" s="13">
        <v>5531199</v>
      </c>
      <c r="W1414" s="7">
        <f>(Agridata[[#This Row],[Profit_After_Storage_Loss]]/Agridata[[#This Row],[Total_Revenue]])*100</f>
        <v>60.771782403319875</v>
      </c>
      <c r="X1414">
        <f>(1-Agridata[[#This Row],[Transport_Cost_NGN]]/(Agridata[[#This Row],[Input_Cost_NGN]]+Agridata[[#This Row],[Final_Profit_NGN]]))*100</f>
        <v>99.952451956776585</v>
      </c>
      <c r="Y1414" s="13">
        <f>Agridata[[#This Row],[Final_Profit_NGN]]*Agridata[[#This Row],[Storage_Loss_%]]</f>
        <v>213780841.34999999</v>
      </c>
      <c r="Z1414" s="13">
        <f>Agridata[[#This Row],[Final_Profit_NGN]] * (1-Agridata[[#This Row],[Storage_Loss_%]]/100)</f>
        <v>3393390.5864999997</v>
      </c>
      <c r="AA1414" s="13">
        <f>Agridata[[#This Row],[Final_Profit_NGN]]+Agridata[[#This Row],[Input_Cost_NGN]]</f>
        <v>5583826</v>
      </c>
    </row>
    <row r="1415" spans="1:27" x14ac:dyDescent="0.35">
      <c r="A1415" t="s">
        <v>323</v>
      </c>
      <c r="B1415" t="s">
        <v>1470</v>
      </c>
      <c r="C1415" t="s">
        <v>1491</v>
      </c>
      <c r="D1415">
        <v>2024</v>
      </c>
      <c r="E1415" t="s">
        <v>1501</v>
      </c>
      <c r="F1415" t="s">
        <v>1506</v>
      </c>
      <c r="G1415">
        <v>0.56000000000000005</v>
      </c>
      <c r="H1415">
        <v>2010</v>
      </c>
      <c r="I1415">
        <v>1320</v>
      </c>
      <c r="J1415">
        <v>11.7</v>
      </c>
      <c r="K1415" t="s">
        <v>1512</v>
      </c>
      <c r="L1415">
        <v>1.4</v>
      </c>
      <c r="M1415" t="s">
        <v>1518</v>
      </c>
      <c r="N1415" s="13">
        <v>2677</v>
      </c>
      <c r="O1415">
        <v>30</v>
      </c>
      <c r="P1415" s="11">
        <f>Agridata[[#This Row],[Storage_Loss_%]]/100</f>
        <v>0.34289999999999998</v>
      </c>
      <c r="Q1415" s="7">
        <v>34.29</v>
      </c>
      <c r="R1415" s="13">
        <v>14693</v>
      </c>
      <c r="S1415">
        <v>366</v>
      </c>
      <c r="T1415" t="s">
        <v>1520</v>
      </c>
      <c r="U1415" t="s">
        <v>1523</v>
      </c>
      <c r="V1415" s="13">
        <v>460919</v>
      </c>
      <c r="W1415" s="7">
        <f>(Agridata[[#This Row],[Profit_After_Storage_Loss]]/Agridata[[#This Row],[Total_Revenue]])*100</f>
        <v>63.680032232155625</v>
      </c>
      <c r="X1415">
        <f>(1-Agridata[[#This Row],[Transport_Cost_NGN]]/(Agridata[[#This Row],[Input_Cost_NGN]]+Agridata[[#This Row],[Final_Profit_NGN]]))*100</f>
        <v>99.437146245258745</v>
      </c>
      <c r="Y1415" s="13">
        <f>Agridata[[#This Row],[Final_Profit_NGN]]*Agridata[[#This Row],[Storage_Loss_%]]</f>
        <v>15804912.51</v>
      </c>
      <c r="Z1415" s="13">
        <f>Agridata[[#This Row],[Final_Profit_NGN]] * (1-Agridata[[#This Row],[Storage_Loss_%]]/100)</f>
        <v>302869.8749</v>
      </c>
      <c r="AA1415" s="13">
        <f>Agridata[[#This Row],[Final_Profit_NGN]]+Agridata[[#This Row],[Input_Cost_NGN]]</f>
        <v>475612</v>
      </c>
    </row>
    <row r="1416" spans="1:27" x14ac:dyDescent="0.35">
      <c r="A1416" t="s">
        <v>939</v>
      </c>
      <c r="B1416" t="s">
        <v>1472</v>
      </c>
      <c r="C1416" t="s">
        <v>1489</v>
      </c>
      <c r="D1416">
        <v>2022</v>
      </c>
      <c r="E1416" t="s">
        <v>1501</v>
      </c>
      <c r="F1416" t="s">
        <v>1503</v>
      </c>
      <c r="G1416">
        <v>1.1599999999999999</v>
      </c>
      <c r="H1416">
        <v>9622</v>
      </c>
      <c r="I1416">
        <v>7649</v>
      </c>
      <c r="J1416">
        <v>65.7</v>
      </c>
      <c r="K1416" t="s">
        <v>1512</v>
      </c>
      <c r="L1416">
        <v>2.2200000000000002</v>
      </c>
      <c r="M1416" t="s">
        <v>1518</v>
      </c>
      <c r="N1416" s="13">
        <v>15952</v>
      </c>
      <c r="O1416">
        <v>14</v>
      </c>
      <c r="P1416" s="11">
        <f>Agridata[[#This Row],[Storage_Loss_%]]/100</f>
        <v>0.20499999999999999</v>
      </c>
      <c r="Q1416" s="7">
        <v>20.5</v>
      </c>
      <c r="R1416" s="13">
        <v>15031</v>
      </c>
      <c r="S1416">
        <v>299</v>
      </c>
      <c r="T1416" t="s">
        <v>1520</v>
      </c>
      <c r="U1416" t="s">
        <v>1522</v>
      </c>
      <c r="V1416" s="13">
        <v>2233198</v>
      </c>
      <c r="W1416" s="7">
        <f>(Agridata[[#This Row],[Profit_After_Storage_Loss]]/Agridata[[#This Row],[Total_Revenue]])*100</f>
        <v>78.968486306332679</v>
      </c>
      <c r="X1416">
        <f>(1-Agridata[[#This Row],[Transport_Cost_NGN]]/(Agridata[[#This Row],[Input_Cost_NGN]]+Agridata[[#This Row],[Final_Profit_NGN]]))*100</f>
        <v>99.290463738346929</v>
      </c>
      <c r="Y1416" s="13">
        <f>Agridata[[#This Row],[Final_Profit_NGN]]*Agridata[[#This Row],[Storage_Loss_%]]</f>
        <v>45780559</v>
      </c>
      <c r="Z1416" s="13">
        <f>Agridata[[#This Row],[Final_Profit_NGN]] * (1-Agridata[[#This Row],[Storage_Loss_%]]/100)</f>
        <v>1775392.4100000001</v>
      </c>
      <c r="AA1416" s="13">
        <f>Agridata[[#This Row],[Final_Profit_NGN]]+Agridata[[#This Row],[Input_Cost_NGN]]</f>
        <v>2248229</v>
      </c>
    </row>
    <row r="1417" spans="1:27" x14ac:dyDescent="0.35">
      <c r="A1417" t="s">
        <v>902</v>
      </c>
      <c r="B1417" t="s">
        <v>1473</v>
      </c>
      <c r="C1417" t="s">
        <v>1493</v>
      </c>
      <c r="D1417">
        <v>2022</v>
      </c>
      <c r="E1417" t="s">
        <v>1501</v>
      </c>
      <c r="F1417" t="s">
        <v>1509</v>
      </c>
      <c r="G1417">
        <v>0.61</v>
      </c>
      <c r="H1417">
        <v>8517</v>
      </c>
      <c r="I1417">
        <v>7186</v>
      </c>
      <c r="J1417">
        <v>64.900000000000006</v>
      </c>
      <c r="K1417" t="s">
        <v>1511</v>
      </c>
      <c r="L1417">
        <v>2.04</v>
      </c>
      <c r="M1417" t="s">
        <v>1518</v>
      </c>
      <c r="N1417" s="13">
        <v>8438</v>
      </c>
      <c r="O1417">
        <v>3</v>
      </c>
      <c r="P1417" s="11">
        <f>Agridata[[#This Row],[Storage_Loss_%]]/100</f>
        <v>0.15620000000000001</v>
      </c>
      <c r="Q1417" s="7">
        <v>15.62</v>
      </c>
      <c r="R1417" s="13">
        <v>15494</v>
      </c>
      <c r="S1417">
        <v>272</v>
      </c>
      <c r="T1417" t="s">
        <v>1520</v>
      </c>
      <c r="U1417" t="s">
        <v>1522</v>
      </c>
      <c r="V1417" s="13">
        <v>1911115</v>
      </c>
      <c r="W1417" s="7">
        <f>(Agridata[[#This Row],[Profit_After_Storage_Loss]]/Agridata[[#This Row],[Total_Revenue]])*100</f>
        <v>83.701406824114287</v>
      </c>
      <c r="X1417">
        <f>(1-Agridata[[#This Row],[Transport_Cost_NGN]]/(Agridata[[#This Row],[Input_Cost_NGN]]+Agridata[[#This Row],[Final_Profit_NGN]]))*100</f>
        <v>99.562028413653209</v>
      </c>
      <c r="Y1417" s="13">
        <f>Agridata[[#This Row],[Final_Profit_NGN]]*Agridata[[#This Row],[Storage_Loss_%]]</f>
        <v>29851616.299999997</v>
      </c>
      <c r="Z1417" s="13">
        <f>Agridata[[#This Row],[Final_Profit_NGN]] * (1-Agridata[[#This Row],[Storage_Loss_%]]/100)</f>
        <v>1612598.8370000001</v>
      </c>
      <c r="AA1417" s="13">
        <f>Agridata[[#This Row],[Final_Profit_NGN]]+Agridata[[#This Row],[Input_Cost_NGN]]</f>
        <v>1926609</v>
      </c>
    </row>
    <row r="1418" spans="1:27" x14ac:dyDescent="0.35">
      <c r="A1418" t="s">
        <v>940</v>
      </c>
      <c r="B1418" t="s">
        <v>1472</v>
      </c>
      <c r="C1418" t="s">
        <v>1478</v>
      </c>
      <c r="D1418">
        <v>2025</v>
      </c>
      <c r="E1418" t="s">
        <v>1501</v>
      </c>
      <c r="F1418" t="s">
        <v>1510</v>
      </c>
      <c r="G1418">
        <v>1.89</v>
      </c>
      <c r="H1418">
        <v>42997</v>
      </c>
      <c r="I1418">
        <v>30115</v>
      </c>
      <c r="J1418">
        <v>21.4</v>
      </c>
      <c r="K1418" t="s">
        <v>1512</v>
      </c>
      <c r="L1418">
        <v>0.91</v>
      </c>
      <c r="M1418" t="s">
        <v>1516</v>
      </c>
      <c r="N1418" s="13">
        <v>5919</v>
      </c>
      <c r="O1418">
        <v>1</v>
      </c>
      <c r="P1418" s="11">
        <f>Agridata[[#This Row],[Storage_Loss_%]]/100</f>
        <v>0.29960000000000003</v>
      </c>
      <c r="Q1418" s="7">
        <v>29.96</v>
      </c>
      <c r="R1418" s="13">
        <v>50766</v>
      </c>
      <c r="S1418">
        <v>417</v>
      </c>
      <c r="T1418" t="s">
        <v>1519</v>
      </c>
      <c r="U1418" t="s">
        <v>1522</v>
      </c>
      <c r="V1418" s="13">
        <v>12375691</v>
      </c>
      <c r="W1418" s="7">
        <f>(Agridata[[#This Row],[Profit_After_Storage_Loss]]/Agridata[[#This Row],[Total_Revenue]])*100</f>
        <v>69.753864487681398</v>
      </c>
      <c r="X1418">
        <f>(1-Agridata[[#This Row],[Transport_Cost_NGN]]/(Agridata[[#This Row],[Input_Cost_NGN]]+Agridata[[#This Row],[Final_Profit_NGN]]))*100</f>
        <v>99.952367758565458</v>
      </c>
      <c r="Y1418" s="13">
        <f>Agridata[[#This Row],[Final_Profit_NGN]]*Agridata[[#This Row],[Storage_Loss_%]]</f>
        <v>370775702.36000001</v>
      </c>
      <c r="Z1418" s="13">
        <f>Agridata[[#This Row],[Final_Profit_NGN]] * (1-Agridata[[#This Row],[Storage_Loss_%]]/100)</f>
        <v>8667933.9763999991</v>
      </c>
      <c r="AA1418" s="13">
        <f>Agridata[[#This Row],[Final_Profit_NGN]]+Agridata[[#This Row],[Input_Cost_NGN]]</f>
        <v>12426457</v>
      </c>
    </row>
    <row r="1419" spans="1:27" x14ac:dyDescent="0.35">
      <c r="A1419" t="s">
        <v>814</v>
      </c>
      <c r="B1419" t="s">
        <v>1473</v>
      </c>
      <c r="C1419" t="s">
        <v>1494</v>
      </c>
      <c r="D1419">
        <v>2024</v>
      </c>
      <c r="E1419" t="s">
        <v>1501</v>
      </c>
      <c r="F1419" t="s">
        <v>1510</v>
      </c>
      <c r="G1419">
        <v>0.69</v>
      </c>
      <c r="H1419">
        <v>17518</v>
      </c>
      <c r="I1419">
        <v>12173</v>
      </c>
      <c r="J1419">
        <v>6</v>
      </c>
      <c r="K1419" t="s">
        <v>1513</v>
      </c>
      <c r="L1419">
        <v>0.21</v>
      </c>
      <c r="M1419" t="s">
        <v>1516</v>
      </c>
      <c r="N1419" s="13">
        <v>263</v>
      </c>
      <c r="O1419">
        <v>5</v>
      </c>
      <c r="P1419" s="11">
        <f>Agridata[[#This Row],[Storage_Loss_%]]/100</f>
        <v>0.30510000000000004</v>
      </c>
      <c r="Q1419" s="7">
        <v>30.51</v>
      </c>
      <c r="R1419" s="13">
        <v>26421</v>
      </c>
      <c r="S1419">
        <v>405</v>
      </c>
      <c r="T1419" t="s">
        <v>1520</v>
      </c>
      <c r="U1419" t="s">
        <v>1523</v>
      </c>
      <c r="V1419" s="13">
        <v>4854081</v>
      </c>
      <c r="W1419" s="7">
        <f>(Agridata[[#This Row],[Profit_After_Storage_Loss]]/Agridata[[#This Row],[Total_Revenue]])*100</f>
        <v>69.113810155184851</v>
      </c>
      <c r="X1419">
        <f>(1-Agridata[[#This Row],[Transport_Cost_NGN]]/(Agridata[[#This Row],[Input_Cost_NGN]]+Agridata[[#This Row],[Final_Profit_NGN]]))*100</f>
        <v>99.994611210076343</v>
      </c>
      <c r="Y1419" s="13">
        <f>Agridata[[#This Row],[Final_Profit_NGN]]*Agridata[[#This Row],[Storage_Loss_%]]</f>
        <v>148098011.31</v>
      </c>
      <c r="Z1419" s="13">
        <f>Agridata[[#This Row],[Final_Profit_NGN]] * (1-Agridata[[#This Row],[Storage_Loss_%]]/100)</f>
        <v>3373100.8868999998</v>
      </c>
      <c r="AA1419" s="13">
        <f>Agridata[[#This Row],[Final_Profit_NGN]]+Agridata[[#This Row],[Input_Cost_NGN]]</f>
        <v>4880502</v>
      </c>
    </row>
    <row r="1420" spans="1:27" x14ac:dyDescent="0.35">
      <c r="A1420" t="s">
        <v>941</v>
      </c>
      <c r="B1420" t="s">
        <v>1472</v>
      </c>
      <c r="C1420" t="s">
        <v>1478</v>
      </c>
      <c r="D1420">
        <v>2022</v>
      </c>
      <c r="E1420" t="s">
        <v>1502</v>
      </c>
      <c r="F1420" t="s">
        <v>1508</v>
      </c>
      <c r="G1420">
        <v>3.11</v>
      </c>
      <c r="H1420">
        <v>4447</v>
      </c>
      <c r="I1420">
        <v>2745</v>
      </c>
      <c r="J1420">
        <v>13.8</v>
      </c>
      <c r="K1420" t="s">
        <v>1512</v>
      </c>
      <c r="L1420">
        <v>1.05</v>
      </c>
      <c r="M1420" t="s">
        <v>1516</v>
      </c>
      <c r="N1420" s="13">
        <v>3116</v>
      </c>
      <c r="O1420">
        <v>30</v>
      </c>
      <c r="P1420" s="11">
        <f>Agridata[[#This Row],[Storage_Loss_%]]/100</f>
        <v>0.3826</v>
      </c>
      <c r="Q1420" s="7">
        <v>38.26</v>
      </c>
      <c r="R1420" s="13">
        <v>32119</v>
      </c>
      <c r="S1420">
        <v>225</v>
      </c>
      <c r="T1420" t="s">
        <v>1521</v>
      </c>
      <c r="U1420" t="s">
        <v>1523</v>
      </c>
      <c r="V1420" s="13">
        <v>576214</v>
      </c>
      <c r="W1420" s="7">
        <f>(Agridata[[#This Row],[Profit_After_Storage_Loss]]/Agridata[[#This Row],[Total_Revenue]])*100</f>
        <v>58.480227704234352</v>
      </c>
      <c r="X1420">
        <f>(1-Agridata[[#This Row],[Transport_Cost_NGN]]/(Agridata[[#This Row],[Input_Cost_NGN]]+Agridata[[#This Row],[Final_Profit_NGN]]))*100</f>
        <v>99.48778054124962</v>
      </c>
      <c r="Y1420" s="13">
        <f>Agridata[[#This Row],[Final_Profit_NGN]]*Agridata[[#This Row],[Storage_Loss_%]]</f>
        <v>22045947.640000001</v>
      </c>
      <c r="Z1420" s="13">
        <f>Agridata[[#This Row],[Final_Profit_NGN]] * (1-Agridata[[#This Row],[Storage_Loss_%]]/100)</f>
        <v>355754.52359999996</v>
      </c>
      <c r="AA1420" s="13">
        <f>Agridata[[#This Row],[Final_Profit_NGN]]+Agridata[[#This Row],[Input_Cost_NGN]]</f>
        <v>608333</v>
      </c>
    </row>
    <row r="1421" spans="1:27" x14ac:dyDescent="0.35">
      <c r="A1421" t="s">
        <v>555</v>
      </c>
      <c r="B1421" t="s">
        <v>1472</v>
      </c>
      <c r="C1421" t="s">
        <v>1478</v>
      </c>
      <c r="D1421">
        <v>2023</v>
      </c>
      <c r="E1421" t="s">
        <v>1501</v>
      </c>
      <c r="F1421" t="s">
        <v>1503</v>
      </c>
      <c r="G1421">
        <v>1.42</v>
      </c>
      <c r="H1421">
        <v>13728</v>
      </c>
      <c r="I1421">
        <v>5491</v>
      </c>
      <c r="J1421">
        <v>1.8</v>
      </c>
      <c r="K1421" t="s">
        <v>1512</v>
      </c>
      <c r="L1421">
        <v>1.18</v>
      </c>
      <c r="M1421" t="s">
        <v>1517</v>
      </c>
      <c r="N1421" s="13">
        <v>498</v>
      </c>
      <c r="O1421">
        <v>60</v>
      </c>
      <c r="P1421" s="11">
        <f>Agridata[[#This Row],[Storage_Loss_%]]/100</f>
        <v>0.6</v>
      </c>
      <c r="Q1421" s="7">
        <v>60</v>
      </c>
      <c r="R1421" s="13">
        <v>12758</v>
      </c>
      <c r="S1421">
        <v>311</v>
      </c>
      <c r="T1421" t="s">
        <v>1520</v>
      </c>
      <c r="U1421" t="s">
        <v>1523</v>
      </c>
      <c r="V1421" s="13">
        <v>1677368</v>
      </c>
      <c r="W1421" s="7">
        <f>(Agridata[[#This Row],[Profit_After_Storage_Loss]]/Agridata[[#This Row],[Total_Revenue]])*100</f>
        <v>39.698058014609565</v>
      </c>
      <c r="X1421">
        <f>(1-Agridata[[#This Row],[Transport_Cost_NGN]]/(Agridata[[#This Row],[Input_Cost_NGN]]+Agridata[[#This Row],[Final_Profit_NGN]]))*100</f>
        <v>99.970534741196815</v>
      </c>
      <c r="Y1421" s="13">
        <f>Agridata[[#This Row],[Final_Profit_NGN]]*Agridata[[#This Row],[Storage_Loss_%]]</f>
        <v>100642080</v>
      </c>
      <c r="Z1421" s="13">
        <f>Agridata[[#This Row],[Final_Profit_NGN]] * (1-Agridata[[#This Row],[Storage_Loss_%]]/100)</f>
        <v>670947.20000000007</v>
      </c>
      <c r="AA1421" s="13">
        <f>Agridata[[#This Row],[Final_Profit_NGN]]+Agridata[[#This Row],[Input_Cost_NGN]]</f>
        <v>1690126</v>
      </c>
    </row>
    <row r="1422" spans="1:27" x14ac:dyDescent="0.35">
      <c r="A1422" t="s">
        <v>942</v>
      </c>
      <c r="B1422" t="s">
        <v>1470</v>
      </c>
      <c r="C1422" t="s">
        <v>1482</v>
      </c>
      <c r="D1422">
        <v>2022</v>
      </c>
      <c r="E1422" t="s">
        <v>1502</v>
      </c>
      <c r="F1422" t="s">
        <v>1507</v>
      </c>
      <c r="G1422">
        <v>0.48</v>
      </c>
      <c r="H1422">
        <v>739</v>
      </c>
      <c r="I1422">
        <v>553</v>
      </c>
      <c r="J1422">
        <v>12.9</v>
      </c>
      <c r="K1422" t="s">
        <v>1512</v>
      </c>
      <c r="L1422">
        <v>0.67</v>
      </c>
      <c r="M1422" t="s">
        <v>1516</v>
      </c>
      <c r="N1422" s="13">
        <v>3224</v>
      </c>
      <c r="O1422">
        <v>14</v>
      </c>
      <c r="P1422" s="11">
        <f>Agridata[[#This Row],[Storage_Loss_%]]/100</f>
        <v>0.25079999999999997</v>
      </c>
      <c r="Q1422" s="7">
        <v>25.08</v>
      </c>
      <c r="R1422" s="13">
        <v>10802</v>
      </c>
      <c r="S1422">
        <v>197</v>
      </c>
      <c r="T1422" t="s">
        <v>1520</v>
      </c>
      <c r="U1422" t="s">
        <v>1522</v>
      </c>
      <c r="V1422" s="13">
        <v>93826</v>
      </c>
      <c r="W1422" s="7">
        <f>(Agridata[[#This Row],[Profit_After_Storage_Loss]]/Agridata[[#This Row],[Total_Revenue]])*100</f>
        <v>67.185112207057401</v>
      </c>
      <c r="X1422">
        <f>(1-Agridata[[#This Row],[Transport_Cost_NGN]]/(Agridata[[#This Row],[Input_Cost_NGN]]+Agridata[[#This Row],[Final_Profit_NGN]]))*100</f>
        <v>96.918606873876982</v>
      </c>
      <c r="Y1422" s="13">
        <f>Agridata[[#This Row],[Final_Profit_NGN]]*Agridata[[#This Row],[Storage_Loss_%]]</f>
        <v>2353156.0799999996</v>
      </c>
      <c r="Z1422" s="13">
        <f>Agridata[[#This Row],[Final_Profit_NGN]] * (1-Agridata[[#This Row],[Storage_Loss_%]]/100)</f>
        <v>70294.439200000008</v>
      </c>
      <c r="AA1422" s="13">
        <f>Agridata[[#This Row],[Final_Profit_NGN]]+Agridata[[#This Row],[Input_Cost_NGN]]</f>
        <v>104628</v>
      </c>
    </row>
    <row r="1423" spans="1:27" x14ac:dyDescent="0.35">
      <c r="A1423" t="s">
        <v>669</v>
      </c>
      <c r="B1423" t="s">
        <v>1470</v>
      </c>
      <c r="C1423" t="s">
        <v>1491</v>
      </c>
      <c r="D1423">
        <v>2024</v>
      </c>
      <c r="E1423" t="s">
        <v>1502</v>
      </c>
      <c r="F1423" t="s">
        <v>1509</v>
      </c>
      <c r="G1423">
        <v>0.73</v>
      </c>
      <c r="H1423">
        <v>7810</v>
      </c>
      <c r="I1423">
        <v>6247</v>
      </c>
      <c r="J1423">
        <v>7.1</v>
      </c>
      <c r="K1423" t="s">
        <v>1513</v>
      </c>
      <c r="L1423">
        <v>0.33</v>
      </c>
      <c r="M1423" t="s">
        <v>1516</v>
      </c>
      <c r="N1423" s="13">
        <v>339</v>
      </c>
      <c r="O1423">
        <v>3</v>
      </c>
      <c r="P1423" s="11">
        <f>Agridata[[#This Row],[Storage_Loss_%]]/100</f>
        <v>0.20010000000000003</v>
      </c>
      <c r="Q1423" s="7">
        <v>20.010000000000002</v>
      </c>
      <c r="R1423" s="13">
        <v>16498</v>
      </c>
      <c r="S1423">
        <v>409</v>
      </c>
      <c r="T1423" t="s">
        <v>1520</v>
      </c>
      <c r="U1423" t="s">
        <v>1522</v>
      </c>
      <c r="V1423" s="13">
        <v>2512636</v>
      </c>
      <c r="W1423" s="7">
        <f>(Agridata[[#This Row],[Profit_After_Storage_Loss]]/Agridata[[#This Row],[Total_Revenue]])*100</f>
        <v>79.468210715604627</v>
      </c>
      <c r="X1423">
        <f>(1-Agridata[[#This Row],[Transport_Cost_NGN]]/(Agridata[[#This Row],[Input_Cost_NGN]]+Agridata[[#This Row],[Final_Profit_NGN]]))*100</f>
        <v>99.98659620249461</v>
      </c>
      <c r="Y1423" s="13">
        <f>Agridata[[#This Row],[Final_Profit_NGN]]*Agridata[[#This Row],[Storage_Loss_%]]</f>
        <v>50277846.360000007</v>
      </c>
      <c r="Z1423" s="13">
        <f>Agridata[[#This Row],[Final_Profit_NGN]] * (1-Agridata[[#This Row],[Storage_Loss_%]]/100)</f>
        <v>2009857.5363999999</v>
      </c>
      <c r="AA1423" s="13">
        <f>Agridata[[#This Row],[Final_Profit_NGN]]+Agridata[[#This Row],[Input_Cost_NGN]]</f>
        <v>2529134</v>
      </c>
    </row>
    <row r="1424" spans="1:27" x14ac:dyDescent="0.35">
      <c r="A1424" t="s">
        <v>219</v>
      </c>
      <c r="B1424" t="s">
        <v>1470</v>
      </c>
      <c r="C1424" t="s">
        <v>1475</v>
      </c>
      <c r="D1424">
        <v>2025</v>
      </c>
      <c r="E1424" t="s">
        <v>1501</v>
      </c>
      <c r="F1424" t="s">
        <v>1508</v>
      </c>
      <c r="G1424">
        <v>2.99</v>
      </c>
      <c r="H1424">
        <v>3223</v>
      </c>
      <c r="I1424">
        <v>2561</v>
      </c>
      <c r="J1424">
        <v>18.399999999999999</v>
      </c>
      <c r="K1424" t="s">
        <v>1512</v>
      </c>
      <c r="L1424">
        <v>1.34</v>
      </c>
      <c r="M1424" t="s">
        <v>1516</v>
      </c>
      <c r="N1424" s="13">
        <v>5181</v>
      </c>
      <c r="O1424">
        <v>14</v>
      </c>
      <c r="P1424" s="11">
        <f>Agridata[[#This Row],[Storage_Loss_%]]/100</f>
        <v>0.2051</v>
      </c>
      <c r="Q1424" s="7">
        <v>20.51</v>
      </c>
      <c r="R1424" s="13">
        <v>41823</v>
      </c>
      <c r="S1424">
        <v>248</v>
      </c>
      <c r="T1424" t="s">
        <v>1519</v>
      </c>
      <c r="U1424" t="s">
        <v>1522</v>
      </c>
      <c r="V1424" s="13">
        <v>581773</v>
      </c>
      <c r="W1424" s="7">
        <f>(Agridata[[#This Row],[Profit_After_Storage_Loss]]/Agridata[[#This Row],[Total_Revenue]])*100</f>
        <v>74.158807577341733</v>
      </c>
      <c r="X1424">
        <f>(1-Agridata[[#This Row],[Transport_Cost_NGN]]/(Agridata[[#This Row],[Input_Cost_NGN]]+Agridata[[#This Row],[Final_Profit_NGN]]))*100</f>
        <v>99.169173631646132</v>
      </c>
      <c r="Y1424" s="13">
        <f>Agridata[[#This Row],[Final_Profit_NGN]]*Agridata[[#This Row],[Storage_Loss_%]]</f>
        <v>11932164.23</v>
      </c>
      <c r="Z1424" s="13">
        <f>Agridata[[#This Row],[Final_Profit_NGN]] * (1-Agridata[[#This Row],[Storage_Loss_%]]/100)</f>
        <v>462451.35769999999</v>
      </c>
      <c r="AA1424" s="13">
        <f>Agridata[[#This Row],[Final_Profit_NGN]]+Agridata[[#This Row],[Input_Cost_NGN]]</f>
        <v>623596</v>
      </c>
    </row>
    <row r="1425" spans="1:27" x14ac:dyDescent="0.35">
      <c r="A1425" t="s">
        <v>705</v>
      </c>
      <c r="B1425" t="s">
        <v>1469</v>
      </c>
      <c r="C1425" t="s">
        <v>1484</v>
      </c>
      <c r="D1425">
        <v>2021</v>
      </c>
      <c r="E1425" t="s">
        <v>1501</v>
      </c>
      <c r="F1425" t="s">
        <v>1508</v>
      </c>
      <c r="G1425">
        <v>5.74</v>
      </c>
      <c r="H1425">
        <v>10741</v>
      </c>
      <c r="I1425">
        <v>8327</v>
      </c>
      <c r="J1425">
        <v>12</v>
      </c>
      <c r="K1425" t="s">
        <v>1512</v>
      </c>
      <c r="L1425">
        <v>0.5</v>
      </c>
      <c r="M1425" t="s">
        <v>1518</v>
      </c>
      <c r="N1425" s="13">
        <v>2806</v>
      </c>
      <c r="O1425">
        <v>14</v>
      </c>
      <c r="P1425" s="11">
        <f>Agridata[[#This Row],[Storage_Loss_%]]/100</f>
        <v>0.22469999999999998</v>
      </c>
      <c r="Q1425" s="7">
        <v>22.47</v>
      </c>
      <c r="R1425" s="13">
        <v>86606</v>
      </c>
      <c r="S1425">
        <v>179</v>
      </c>
      <c r="T1425" t="s">
        <v>1519</v>
      </c>
      <c r="U1425" t="s">
        <v>1523</v>
      </c>
      <c r="V1425" s="13">
        <v>1386216</v>
      </c>
      <c r="W1425" s="7">
        <f>(Agridata[[#This Row],[Profit_After_Storage_Loss]]/Agridata[[#This Row],[Total_Revenue]])*100</f>
        <v>72.971021942909601</v>
      </c>
      <c r="X1425">
        <f>(1-Agridata[[#This Row],[Transport_Cost_NGN]]/(Agridata[[#This Row],[Input_Cost_NGN]]+Agridata[[#This Row],[Final_Profit_NGN]]))*100</f>
        <v>99.809481390147624</v>
      </c>
      <c r="Y1425" s="13">
        <f>Agridata[[#This Row],[Final_Profit_NGN]]*Agridata[[#This Row],[Storage_Loss_%]]</f>
        <v>31148273.52</v>
      </c>
      <c r="Z1425" s="13">
        <f>Agridata[[#This Row],[Final_Profit_NGN]] * (1-Agridata[[#This Row],[Storage_Loss_%]]/100)</f>
        <v>1074733.2648</v>
      </c>
      <c r="AA1425" s="13">
        <f>Agridata[[#This Row],[Final_Profit_NGN]]+Agridata[[#This Row],[Input_Cost_NGN]]</f>
        <v>1472822</v>
      </c>
    </row>
    <row r="1426" spans="1:27" x14ac:dyDescent="0.35">
      <c r="A1426" t="s">
        <v>640</v>
      </c>
      <c r="B1426" t="s">
        <v>1470</v>
      </c>
      <c r="C1426" t="s">
        <v>1482</v>
      </c>
      <c r="D1426">
        <v>2022</v>
      </c>
      <c r="E1426" t="s">
        <v>1501</v>
      </c>
      <c r="F1426" t="s">
        <v>1503</v>
      </c>
      <c r="G1426">
        <v>0.54</v>
      </c>
      <c r="H1426">
        <v>3652</v>
      </c>
      <c r="I1426">
        <v>3079</v>
      </c>
      <c r="J1426">
        <v>28.9</v>
      </c>
      <c r="K1426" t="s">
        <v>1512</v>
      </c>
      <c r="L1426">
        <v>1.23</v>
      </c>
      <c r="M1426" t="s">
        <v>1517</v>
      </c>
      <c r="N1426" s="13">
        <v>7483</v>
      </c>
      <c r="O1426">
        <v>7</v>
      </c>
      <c r="P1426" s="11">
        <f>Agridata[[#This Row],[Storage_Loss_%]]/100</f>
        <v>0.15689999999999998</v>
      </c>
      <c r="Q1426" s="7">
        <v>15.69</v>
      </c>
      <c r="R1426" s="13">
        <v>10057</v>
      </c>
      <c r="S1426">
        <v>257</v>
      </c>
      <c r="T1426" t="s">
        <v>1520</v>
      </c>
      <c r="U1426" t="s">
        <v>1522</v>
      </c>
      <c r="V1426" s="13">
        <v>765850</v>
      </c>
      <c r="W1426" s="7">
        <f>(Agridata[[#This Row],[Profit_After_Storage_Loss]]/Agridata[[#This Row],[Total_Revenue]])*100</f>
        <v>83.217207087962862</v>
      </c>
      <c r="X1426">
        <f>(1-Agridata[[#This Row],[Transport_Cost_NGN]]/(Agridata[[#This Row],[Input_Cost_NGN]]+Agridata[[#This Row],[Final_Profit_NGN]]))*100</f>
        <v>99.035580295061138</v>
      </c>
      <c r="Y1426" s="13">
        <f>Agridata[[#This Row],[Final_Profit_NGN]]*Agridata[[#This Row],[Storage_Loss_%]]</f>
        <v>12016186.5</v>
      </c>
      <c r="Z1426" s="13">
        <f>Agridata[[#This Row],[Final_Profit_NGN]] * (1-Agridata[[#This Row],[Storage_Loss_%]]/100)</f>
        <v>645688.13500000001</v>
      </c>
      <c r="AA1426" s="13">
        <f>Agridata[[#This Row],[Final_Profit_NGN]]+Agridata[[#This Row],[Input_Cost_NGN]]</f>
        <v>775907</v>
      </c>
    </row>
    <row r="1427" spans="1:27" x14ac:dyDescent="0.35">
      <c r="A1427" t="s">
        <v>182</v>
      </c>
      <c r="B1427" t="s">
        <v>1470</v>
      </c>
      <c r="C1427" t="s">
        <v>1490</v>
      </c>
      <c r="D1427">
        <v>2023</v>
      </c>
      <c r="E1427" t="s">
        <v>1501</v>
      </c>
      <c r="F1427" t="s">
        <v>1508</v>
      </c>
      <c r="G1427">
        <v>1.83</v>
      </c>
      <c r="H1427">
        <v>2792</v>
      </c>
      <c r="I1427">
        <v>2389</v>
      </c>
      <c r="J1427">
        <v>3.7</v>
      </c>
      <c r="K1427" t="s">
        <v>1511</v>
      </c>
      <c r="L1427">
        <v>1.24</v>
      </c>
      <c r="M1427" t="s">
        <v>1516</v>
      </c>
      <c r="N1427" s="13">
        <v>553</v>
      </c>
      <c r="O1427">
        <v>7</v>
      </c>
      <c r="P1427" s="11">
        <f>Agridata[[#This Row],[Storage_Loss_%]]/100</f>
        <v>0.14419999999999999</v>
      </c>
      <c r="Q1427" s="7">
        <v>14.42</v>
      </c>
      <c r="R1427" s="13">
        <v>22962</v>
      </c>
      <c r="S1427">
        <v>229</v>
      </c>
      <c r="T1427" t="s">
        <v>1520</v>
      </c>
      <c r="U1427" t="s">
        <v>1522</v>
      </c>
      <c r="V1427" s="13">
        <v>518096</v>
      </c>
      <c r="W1427" s="7">
        <f>(Agridata[[#This Row],[Profit_After_Storage_Loss]]/Agridata[[#This Row],[Total_Revenue]])*100</f>
        <v>81.948064126211989</v>
      </c>
      <c r="X1427">
        <f>(1-Agridata[[#This Row],[Transport_Cost_NGN]]/(Agridata[[#This Row],[Input_Cost_NGN]]+Agridata[[#This Row],[Final_Profit_NGN]]))*100</f>
        <v>99.897792842911485</v>
      </c>
      <c r="Y1427" s="13">
        <f>Agridata[[#This Row],[Final_Profit_NGN]]*Agridata[[#This Row],[Storage_Loss_%]]</f>
        <v>7470944.3200000003</v>
      </c>
      <c r="Z1427" s="13">
        <f>Agridata[[#This Row],[Final_Profit_NGN]] * (1-Agridata[[#This Row],[Storage_Loss_%]]/100)</f>
        <v>443386.55680000002</v>
      </c>
      <c r="AA1427" s="13">
        <f>Agridata[[#This Row],[Final_Profit_NGN]]+Agridata[[#This Row],[Input_Cost_NGN]]</f>
        <v>541058</v>
      </c>
    </row>
    <row r="1428" spans="1:27" x14ac:dyDescent="0.35">
      <c r="A1428" t="s">
        <v>151</v>
      </c>
      <c r="B1428" t="s">
        <v>1471</v>
      </c>
      <c r="C1428" t="s">
        <v>1477</v>
      </c>
      <c r="D1428">
        <v>2022</v>
      </c>
      <c r="E1428" t="s">
        <v>1502</v>
      </c>
      <c r="F1428" t="s">
        <v>1509</v>
      </c>
      <c r="G1428">
        <v>1.1499999999999999</v>
      </c>
      <c r="H1428">
        <v>18137</v>
      </c>
      <c r="I1428">
        <v>13925</v>
      </c>
      <c r="J1428">
        <v>10.7</v>
      </c>
      <c r="K1428" t="s">
        <v>1512</v>
      </c>
      <c r="L1428">
        <v>1.28</v>
      </c>
      <c r="M1428" t="s">
        <v>1517</v>
      </c>
      <c r="N1428" s="13">
        <v>2662</v>
      </c>
      <c r="O1428">
        <v>5</v>
      </c>
      <c r="P1428" s="11">
        <f>Agridata[[#This Row],[Storage_Loss_%]]/100</f>
        <v>0.23219999999999999</v>
      </c>
      <c r="Q1428" s="7">
        <v>23.22</v>
      </c>
      <c r="R1428" s="13">
        <v>21361</v>
      </c>
      <c r="S1428">
        <v>281</v>
      </c>
      <c r="T1428" t="s">
        <v>1520</v>
      </c>
      <c r="U1428" t="s">
        <v>1522</v>
      </c>
      <c r="V1428" s="13">
        <v>3849773</v>
      </c>
      <c r="W1428" s="7">
        <f>(Agridata[[#This Row],[Profit_After_Storage_Loss]]/Agridata[[#This Row],[Total_Revenue]])*100</f>
        <v>76.356326321951144</v>
      </c>
      <c r="X1428">
        <f>(1-Agridata[[#This Row],[Transport_Cost_NGN]]/(Agridata[[#This Row],[Input_Cost_NGN]]+Agridata[[#This Row],[Final_Profit_NGN]]))*100</f>
        <v>99.931234620139733</v>
      </c>
      <c r="Y1428" s="13">
        <f>Agridata[[#This Row],[Final_Profit_NGN]]*Agridata[[#This Row],[Storage_Loss_%]]</f>
        <v>89391729.060000002</v>
      </c>
      <c r="Z1428" s="13">
        <f>Agridata[[#This Row],[Final_Profit_NGN]] * (1-Agridata[[#This Row],[Storage_Loss_%]]/100)</f>
        <v>2955855.7094000001</v>
      </c>
      <c r="AA1428" s="13">
        <f>Agridata[[#This Row],[Final_Profit_NGN]]+Agridata[[#This Row],[Input_Cost_NGN]]</f>
        <v>3871134</v>
      </c>
    </row>
    <row r="1429" spans="1:27" x14ac:dyDescent="0.35">
      <c r="A1429" t="s">
        <v>943</v>
      </c>
      <c r="B1429" t="s">
        <v>1469</v>
      </c>
      <c r="C1429" t="s">
        <v>1481</v>
      </c>
      <c r="D1429">
        <v>2024</v>
      </c>
      <c r="E1429" t="s">
        <v>1502</v>
      </c>
      <c r="F1429" t="s">
        <v>1507</v>
      </c>
      <c r="G1429">
        <v>2.34</v>
      </c>
      <c r="H1429">
        <v>4071</v>
      </c>
      <c r="I1429">
        <v>2299</v>
      </c>
      <c r="J1429">
        <v>13.4</v>
      </c>
      <c r="K1429" t="s">
        <v>1515</v>
      </c>
      <c r="L1429">
        <v>1.28</v>
      </c>
      <c r="M1429" t="s">
        <v>1518</v>
      </c>
      <c r="N1429" s="13">
        <v>1873</v>
      </c>
      <c r="O1429">
        <v>30</v>
      </c>
      <c r="P1429" s="11">
        <f>Agridata[[#This Row],[Storage_Loss_%]]/100</f>
        <v>0.43509999999999999</v>
      </c>
      <c r="Q1429" s="7">
        <v>43.51</v>
      </c>
      <c r="R1429" s="13">
        <v>41874</v>
      </c>
      <c r="S1429">
        <v>278</v>
      </c>
      <c r="T1429" t="s">
        <v>1520</v>
      </c>
      <c r="U1429" t="s">
        <v>1522</v>
      </c>
      <c r="V1429" s="13">
        <v>588984</v>
      </c>
      <c r="W1429" s="7">
        <f>(Agridata[[#This Row],[Profit_After_Storage_Loss]]/Agridata[[#This Row],[Total_Revenue]])*100</f>
        <v>52.740404591841582</v>
      </c>
      <c r="X1429">
        <f>(1-Agridata[[#This Row],[Transport_Cost_NGN]]/(Agridata[[#This Row],[Input_Cost_NGN]]+Agridata[[#This Row],[Final_Profit_NGN]]))*100</f>
        <v>99.703102758465462</v>
      </c>
      <c r="Y1429" s="13">
        <f>Agridata[[#This Row],[Final_Profit_NGN]]*Agridata[[#This Row],[Storage_Loss_%]]</f>
        <v>25626693.84</v>
      </c>
      <c r="Z1429" s="13">
        <f>Agridata[[#This Row],[Final_Profit_NGN]] * (1-Agridata[[#This Row],[Storage_Loss_%]]/100)</f>
        <v>332717.06159999996</v>
      </c>
      <c r="AA1429" s="13">
        <f>Agridata[[#This Row],[Final_Profit_NGN]]+Agridata[[#This Row],[Input_Cost_NGN]]</f>
        <v>630858</v>
      </c>
    </row>
    <row r="1430" spans="1:27" x14ac:dyDescent="0.35">
      <c r="A1430" t="s">
        <v>907</v>
      </c>
      <c r="B1430" t="s">
        <v>1472</v>
      </c>
      <c r="C1430" t="s">
        <v>1489</v>
      </c>
      <c r="D1430">
        <v>2023</v>
      </c>
      <c r="E1430" t="s">
        <v>1501</v>
      </c>
      <c r="F1430" t="s">
        <v>1507</v>
      </c>
      <c r="G1430">
        <v>5.09</v>
      </c>
      <c r="H1430">
        <v>9110</v>
      </c>
      <c r="I1430">
        <v>7205</v>
      </c>
      <c r="J1430">
        <v>7.7</v>
      </c>
      <c r="K1430" t="s">
        <v>1511</v>
      </c>
      <c r="L1430">
        <v>0.87</v>
      </c>
      <c r="M1430" t="s">
        <v>1518</v>
      </c>
      <c r="N1430" s="13">
        <v>1246</v>
      </c>
      <c r="O1430">
        <v>14</v>
      </c>
      <c r="P1430" s="11">
        <f>Agridata[[#This Row],[Storage_Loss_%]]/100</f>
        <v>0.20910000000000001</v>
      </c>
      <c r="Q1430" s="7">
        <v>20.91</v>
      </c>
      <c r="R1430" s="13">
        <v>113536</v>
      </c>
      <c r="S1430">
        <v>259</v>
      </c>
      <c r="T1430" t="s">
        <v>1521</v>
      </c>
      <c r="U1430" t="s">
        <v>1522</v>
      </c>
      <c r="V1430" s="13">
        <v>1732653</v>
      </c>
      <c r="W1430" s="7">
        <f>(Agridata[[#This Row],[Profit_After_Storage_Loss]]/Agridata[[#This Row],[Total_Revenue]])*100</f>
        <v>74.226163068894891</v>
      </c>
      <c r="X1430">
        <f>(1-Agridata[[#This Row],[Transport_Cost_NGN]]/(Agridata[[#This Row],[Input_Cost_NGN]]+Agridata[[#This Row],[Final_Profit_NGN]]))*100</f>
        <v>99.932509618462689</v>
      </c>
      <c r="Y1430" s="13">
        <f>Agridata[[#This Row],[Final_Profit_NGN]]*Agridata[[#This Row],[Storage_Loss_%]]</f>
        <v>36229774.229999997</v>
      </c>
      <c r="Z1430" s="13">
        <f>Agridata[[#This Row],[Final_Profit_NGN]] * (1-Agridata[[#This Row],[Storage_Loss_%]]/100)</f>
        <v>1370355.2577</v>
      </c>
      <c r="AA1430" s="13">
        <f>Agridata[[#This Row],[Final_Profit_NGN]]+Agridata[[#This Row],[Input_Cost_NGN]]</f>
        <v>1846189</v>
      </c>
    </row>
    <row r="1431" spans="1:27" x14ac:dyDescent="0.35">
      <c r="A1431" t="s">
        <v>240</v>
      </c>
      <c r="B1431" t="s">
        <v>1470</v>
      </c>
      <c r="C1431" t="s">
        <v>1499</v>
      </c>
      <c r="D1431">
        <v>2025</v>
      </c>
      <c r="E1431" t="s">
        <v>1502</v>
      </c>
      <c r="F1431" t="s">
        <v>1509</v>
      </c>
      <c r="G1431">
        <v>2.2200000000000002</v>
      </c>
      <c r="H1431">
        <v>16762</v>
      </c>
      <c r="I1431">
        <v>13853</v>
      </c>
      <c r="J1431">
        <v>16</v>
      </c>
      <c r="K1431" t="s">
        <v>1512</v>
      </c>
      <c r="L1431">
        <v>1.3</v>
      </c>
      <c r="M1431" t="s">
        <v>1518</v>
      </c>
      <c r="N1431" s="13">
        <v>4293</v>
      </c>
      <c r="O1431">
        <v>2</v>
      </c>
      <c r="P1431" s="11">
        <f>Agridata[[#This Row],[Storage_Loss_%]]/100</f>
        <v>0.17350000000000002</v>
      </c>
      <c r="Q1431" s="7">
        <v>17.350000000000001</v>
      </c>
      <c r="R1431" s="13">
        <v>75065</v>
      </c>
      <c r="S1431">
        <v>353</v>
      </c>
      <c r="T1431" t="s">
        <v>1520</v>
      </c>
      <c r="U1431" t="s">
        <v>1523</v>
      </c>
      <c r="V1431" s="13">
        <v>4761850</v>
      </c>
      <c r="W1431" s="7">
        <f>(Agridata[[#This Row],[Profit_After_Storage_Loss]]/Agridata[[#This Row],[Total_Revenue]])*100</f>
        <v>81.367338996033624</v>
      </c>
      <c r="X1431">
        <f>(1-Agridata[[#This Row],[Transport_Cost_NGN]]/(Agridata[[#This Row],[Input_Cost_NGN]]+Agridata[[#This Row],[Final_Profit_NGN]]))*100</f>
        <v>99.91124508080047</v>
      </c>
      <c r="Y1431" s="13">
        <f>Agridata[[#This Row],[Final_Profit_NGN]]*Agridata[[#This Row],[Storage_Loss_%]]</f>
        <v>82618097.5</v>
      </c>
      <c r="Z1431" s="13">
        <f>Agridata[[#This Row],[Final_Profit_NGN]] * (1-Agridata[[#This Row],[Storage_Loss_%]]/100)</f>
        <v>3935669.0249999999</v>
      </c>
      <c r="AA1431" s="13">
        <f>Agridata[[#This Row],[Final_Profit_NGN]]+Agridata[[#This Row],[Input_Cost_NGN]]</f>
        <v>4836915</v>
      </c>
    </row>
    <row r="1432" spans="1:27" x14ac:dyDescent="0.35">
      <c r="A1432" t="s">
        <v>304</v>
      </c>
      <c r="B1432" t="s">
        <v>1471</v>
      </c>
      <c r="C1432" t="s">
        <v>1477</v>
      </c>
      <c r="D1432">
        <v>2023</v>
      </c>
      <c r="E1432" t="s">
        <v>1501</v>
      </c>
      <c r="F1432" t="s">
        <v>1507</v>
      </c>
      <c r="G1432">
        <v>1.04</v>
      </c>
      <c r="H1432">
        <v>2561</v>
      </c>
      <c r="I1432">
        <v>2148</v>
      </c>
      <c r="J1432">
        <v>14.6</v>
      </c>
      <c r="K1432" t="s">
        <v>1512</v>
      </c>
      <c r="L1432">
        <v>1.83</v>
      </c>
      <c r="M1432" t="s">
        <v>1516</v>
      </c>
      <c r="N1432" s="13">
        <v>3373</v>
      </c>
      <c r="O1432">
        <v>7</v>
      </c>
      <c r="P1432" s="11">
        <f>Agridata[[#This Row],[Storage_Loss_%]]/100</f>
        <v>0.16089999999999999</v>
      </c>
      <c r="Q1432" s="7">
        <v>16.09</v>
      </c>
      <c r="R1432" s="13">
        <v>21087</v>
      </c>
      <c r="S1432">
        <v>196</v>
      </c>
      <c r="T1432" t="s">
        <v>1520</v>
      </c>
      <c r="U1432" t="s">
        <v>1523</v>
      </c>
      <c r="V1432" s="13">
        <v>392338</v>
      </c>
      <c r="W1432" s="7">
        <f>(Agridata[[#This Row],[Profit_After_Storage_Loss]]/Agridata[[#This Row],[Total_Revenue]])*100</f>
        <v>79.630118110902814</v>
      </c>
      <c r="X1432">
        <f>(1-Agridata[[#This Row],[Transport_Cost_NGN]]/(Agridata[[#This Row],[Input_Cost_NGN]]+Agridata[[#This Row],[Final_Profit_NGN]]))*100</f>
        <v>99.184132551248723</v>
      </c>
      <c r="Y1432" s="13">
        <f>Agridata[[#This Row],[Final_Profit_NGN]]*Agridata[[#This Row],[Storage_Loss_%]]</f>
        <v>6312718.4199999999</v>
      </c>
      <c r="Z1432" s="13">
        <f>Agridata[[#This Row],[Final_Profit_NGN]] * (1-Agridata[[#This Row],[Storage_Loss_%]]/100)</f>
        <v>329210.81579999998</v>
      </c>
      <c r="AA1432" s="13">
        <f>Agridata[[#This Row],[Final_Profit_NGN]]+Agridata[[#This Row],[Input_Cost_NGN]]</f>
        <v>413425</v>
      </c>
    </row>
    <row r="1433" spans="1:27" x14ac:dyDescent="0.35">
      <c r="A1433" t="s">
        <v>307</v>
      </c>
      <c r="B1433" t="s">
        <v>1471</v>
      </c>
      <c r="C1433" t="s">
        <v>1492</v>
      </c>
      <c r="D1433">
        <v>2024</v>
      </c>
      <c r="E1433" t="s">
        <v>1502</v>
      </c>
      <c r="F1433" t="s">
        <v>1504</v>
      </c>
      <c r="G1433">
        <v>0.97</v>
      </c>
      <c r="H1433">
        <v>9781</v>
      </c>
      <c r="I1433">
        <v>7260</v>
      </c>
      <c r="J1433">
        <v>37</v>
      </c>
      <c r="K1433" t="s">
        <v>1515</v>
      </c>
      <c r="L1433">
        <v>2.2000000000000002</v>
      </c>
      <c r="M1433" t="s">
        <v>1516</v>
      </c>
      <c r="N1433" s="13">
        <v>5592</v>
      </c>
      <c r="O1433">
        <v>7</v>
      </c>
      <c r="P1433" s="11">
        <f>Agridata[[#This Row],[Storage_Loss_%]]/100</f>
        <v>0.25769999999999998</v>
      </c>
      <c r="Q1433" s="7">
        <v>25.77</v>
      </c>
      <c r="R1433" s="13">
        <v>17045</v>
      </c>
      <c r="S1433">
        <v>286</v>
      </c>
      <c r="T1433" t="s">
        <v>1520</v>
      </c>
      <c r="U1433" t="s">
        <v>1522</v>
      </c>
      <c r="V1433" s="13">
        <v>2032960</v>
      </c>
      <c r="W1433" s="7">
        <f>(Agridata[[#This Row],[Profit_After_Storage_Loss]]/Agridata[[#This Row],[Total_Revenue]])*100</f>
        <v>73.612806212667763</v>
      </c>
      <c r="X1433">
        <f>(1-Agridata[[#This Row],[Transport_Cost_NGN]]/(Agridata[[#This Row],[Input_Cost_NGN]]+Agridata[[#This Row],[Final_Profit_NGN]]))*100</f>
        <v>99.727220177511768</v>
      </c>
      <c r="Y1433" s="13">
        <f>Agridata[[#This Row],[Final_Profit_NGN]]*Agridata[[#This Row],[Storage_Loss_%]]</f>
        <v>52389379.199999996</v>
      </c>
      <c r="Z1433" s="13">
        <f>Agridata[[#This Row],[Final_Profit_NGN]] * (1-Agridata[[#This Row],[Storage_Loss_%]]/100)</f>
        <v>1509066.2079999999</v>
      </c>
      <c r="AA1433" s="13">
        <f>Agridata[[#This Row],[Final_Profit_NGN]]+Agridata[[#This Row],[Input_Cost_NGN]]</f>
        <v>2050005</v>
      </c>
    </row>
    <row r="1434" spans="1:27" x14ac:dyDescent="0.35">
      <c r="A1434" t="s">
        <v>885</v>
      </c>
      <c r="B1434" t="s">
        <v>1470</v>
      </c>
      <c r="C1434" t="s">
        <v>1499</v>
      </c>
      <c r="D1434">
        <v>2025</v>
      </c>
      <c r="E1434" t="s">
        <v>1501</v>
      </c>
      <c r="F1434" t="s">
        <v>1510</v>
      </c>
      <c r="G1434">
        <v>4.33</v>
      </c>
      <c r="H1434">
        <v>134183</v>
      </c>
      <c r="I1434">
        <v>89540</v>
      </c>
      <c r="J1434">
        <v>5.9</v>
      </c>
      <c r="K1434" t="s">
        <v>1513</v>
      </c>
      <c r="L1434">
        <v>0.86</v>
      </c>
      <c r="M1434" t="s">
        <v>1518</v>
      </c>
      <c r="N1434" s="13">
        <v>247</v>
      </c>
      <c r="O1434">
        <v>5</v>
      </c>
      <c r="P1434" s="11">
        <f>Agridata[[#This Row],[Storage_Loss_%]]/100</f>
        <v>0.33270000000000005</v>
      </c>
      <c r="Q1434" s="7">
        <v>33.270000000000003</v>
      </c>
      <c r="R1434" s="13">
        <v>170244</v>
      </c>
      <c r="S1434">
        <v>356</v>
      </c>
      <c r="T1434" t="s">
        <v>1520</v>
      </c>
      <c r="U1434" t="s">
        <v>1522</v>
      </c>
      <c r="V1434" s="13">
        <v>31386987</v>
      </c>
      <c r="W1434" s="7">
        <f>(Agridata[[#This Row],[Profit_After_Storage_Loss]]/Agridata[[#This Row],[Total_Revenue]])*100</f>
        <v>66.370007004416834</v>
      </c>
      <c r="X1434">
        <f>(1-Agridata[[#This Row],[Transport_Cost_NGN]]/(Agridata[[#This Row],[Input_Cost_NGN]]+Agridata[[#This Row],[Final_Profit_NGN]]))*100</f>
        <v>99.999217295078907</v>
      </c>
      <c r="Y1434" s="13">
        <f>Agridata[[#This Row],[Final_Profit_NGN]]*Agridata[[#This Row],[Storage_Loss_%]]</f>
        <v>1044245057.4900001</v>
      </c>
      <c r="Z1434" s="13">
        <f>Agridata[[#This Row],[Final_Profit_NGN]] * (1-Agridata[[#This Row],[Storage_Loss_%]]/100)</f>
        <v>20944536.425099999</v>
      </c>
      <c r="AA1434" s="13">
        <f>Agridata[[#This Row],[Final_Profit_NGN]]+Agridata[[#This Row],[Input_Cost_NGN]]</f>
        <v>31557231</v>
      </c>
    </row>
    <row r="1435" spans="1:27" x14ac:dyDescent="0.35">
      <c r="A1435" t="s">
        <v>374</v>
      </c>
      <c r="B1435" t="s">
        <v>1473</v>
      </c>
      <c r="C1435" t="s">
        <v>1484</v>
      </c>
      <c r="D1435">
        <v>2023</v>
      </c>
      <c r="E1435" t="s">
        <v>1502</v>
      </c>
      <c r="F1435" t="s">
        <v>1507</v>
      </c>
      <c r="G1435">
        <v>2.61</v>
      </c>
      <c r="H1435">
        <v>5395</v>
      </c>
      <c r="I1435">
        <v>5077</v>
      </c>
      <c r="J1435">
        <v>17.600000000000001</v>
      </c>
      <c r="K1435" t="s">
        <v>1513</v>
      </c>
      <c r="L1435">
        <v>0.83</v>
      </c>
      <c r="M1435" t="s">
        <v>1518</v>
      </c>
      <c r="N1435" s="13">
        <v>678</v>
      </c>
      <c r="O1435">
        <v>3</v>
      </c>
      <c r="P1435" s="11">
        <f>Agridata[[#This Row],[Storage_Loss_%]]/100</f>
        <v>5.8799999999999998E-2</v>
      </c>
      <c r="Q1435" s="7">
        <v>5.88</v>
      </c>
      <c r="R1435" s="13">
        <v>43598</v>
      </c>
      <c r="S1435">
        <v>265</v>
      </c>
      <c r="T1435" t="s">
        <v>1520</v>
      </c>
      <c r="U1435" t="s">
        <v>1523</v>
      </c>
      <c r="V1435" s="13">
        <v>1287675</v>
      </c>
      <c r="W1435" s="7">
        <f>(Agridata[[#This Row],[Profit_After_Storage_Loss]]/Agridata[[#This Row],[Total_Revenue]])*100</f>
        <v>91.037654185129568</v>
      </c>
      <c r="X1435">
        <f>(1-Agridata[[#This Row],[Transport_Cost_NGN]]/(Agridata[[#This Row],[Input_Cost_NGN]]+Agridata[[#This Row],[Final_Profit_NGN]]))*100</f>
        <v>99.949071302430085</v>
      </c>
      <c r="Y1435" s="13">
        <f>Agridata[[#This Row],[Final_Profit_NGN]]*Agridata[[#This Row],[Storage_Loss_%]]</f>
        <v>7571529</v>
      </c>
      <c r="Z1435" s="13">
        <f>Agridata[[#This Row],[Final_Profit_NGN]] * (1-Agridata[[#This Row],[Storage_Loss_%]]/100)</f>
        <v>1211959.71</v>
      </c>
      <c r="AA1435" s="13">
        <f>Agridata[[#This Row],[Final_Profit_NGN]]+Agridata[[#This Row],[Input_Cost_NGN]]</f>
        <v>1331273</v>
      </c>
    </row>
    <row r="1436" spans="1:27" x14ac:dyDescent="0.35">
      <c r="A1436" t="s">
        <v>206</v>
      </c>
      <c r="B1436" t="s">
        <v>1469</v>
      </c>
      <c r="C1436" t="s">
        <v>1498</v>
      </c>
      <c r="D1436">
        <v>2022</v>
      </c>
      <c r="E1436" t="s">
        <v>1501</v>
      </c>
      <c r="F1436" t="s">
        <v>1510</v>
      </c>
      <c r="G1436">
        <v>3.26</v>
      </c>
      <c r="H1436">
        <v>92252</v>
      </c>
      <c r="I1436">
        <v>65259</v>
      </c>
      <c r="J1436">
        <v>5</v>
      </c>
      <c r="K1436" t="s">
        <v>1512</v>
      </c>
      <c r="L1436">
        <v>1.19</v>
      </c>
      <c r="M1436" t="s">
        <v>1516</v>
      </c>
      <c r="N1436" s="13">
        <v>1019</v>
      </c>
      <c r="O1436">
        <v>4</v>
      </c>
      <c r="P1436" s="11">
        <f>Agridata[[#This Row],[Storage_Loss_%]]/100</f>
        <v>0.29260000000000003</v>
      </c>
      <c r="Q1436" s="7">
        <v>29.26</v>
      </c>
      <c r="R1436" s="13">
        <v>71462</v>
      </c>
      <c r="S1436">
        <v>275</v>
      </c>
      <c r="T1436" t="s">
        <v>1520</v>
      </c>
      <c r="U1436" t="s">
        <v>1522</v>
      </c>
      <c r="V1436" s="13">
        <v>17694282</v>
      </c>
      <c r="W1436" s="7">
        <f>(Agridata[[#This Row],[Profit_After_Storage_Loss]]/Agridata[[#This Row],[Total_Revenue]])*100</f>
        <v>70.455451158138942</v>
      </c>
      <c r="X1436">
        <f>(1-Agridata[[#This Row],[Transport_Cost_NGN]]/(Agridata[[#This Row],[Input_Cost_NGN]]+Agridata[[#This Row],[Final_Profit_NGN]]))*100</f>
        <v>99.994264242465718</v>
      </c>
      <c r="Y1436" s="13">
        <f>Agridata[[#This Row],[Final_Profit_NGN]]*Agridata[[#This Row],[Storage_Loss_%]]</f>
        <v>517734691.32000005</v>
      </c>
      <c r="Z1436" s="13">
        <f>Agridata[[#This Row],[Final_Profit_NGN]] * (1-Agridata[[#This Row],[Storage_Loss_%]]/100)</f>
        <v>12516935.0868</v>
      </c>
      <c r="AA1436" s="13">
        <f>Agridata[[#This Row],[Final_Profit_NGN]]+Agridata[[#This Row],[Input_Cost_NGN]]</f>
        <v>17765744</v>
      </c>
    </row>
    <row r="1437" spans="1:27" x14ac:dyDescent="0.35">
      <c r="A1437" t="s">
        <v>944</v>
      </c>
      <c r="B1437" t="s">
        <v>1469</v>
      </c>
      <c r="C1437" t="s">
        <v>1474</v>
      </c>
      <c r="D1437">
        <v>2024</v>
      </c>
      <c r="E1437" t="s">
        <v>1501</v>
      </c>
      <c r="F1437" t="s">
        <v>1503</v>
      </c>
      <c r="G1437">
        <v>4.8099999999999996</v>
      </c>
      <c r="H1437">
        <v>45274</v>
      </c>
      <c r="I1437">
        <v>37948</v>
      </c>
      <c r="J1437">
        <v>29.5</v>
      </c>
      <c r="K1437" t="s">
        <v>1512</v>
      </c>
      <c r="L1437">
        <v>0.94</v>
      </c>
      <c r="M1437" t="s">
        <v>1518</v>
      </c>
      <c r="N1437" s="13">
        <v>5170</v>
      </c>
      <c r="O1437">
        <v>7</v>
      </c>
      <c r="P1437" s="11">
        <f>Agridata[[#This Row],[Storage_Loss_%]]/100</f>
        <v>0.1618</v>
      </c>
      <c r="Q1437" s="7">
        <v>16.18</v>
      </c>
      <c r="R1437" s="13">
        <v>50342</v>
      </c>
      <c r="S1437">
        <v>293</v>
      </c>
      <c r="T1437" t="s">
        <v>1520</v>
      </c>
      <c r="U1437" t="s">
        <v>1522</v>
      </c>
      <c r="V1437" s="13">
        <v>10952065</v>
      </c>
      <c r="W1437" s="7">
        <f>(Agridata[[#This Row],[Profit_After_Storage_Loss]]/Agridata[[#This Row],[Total_Revenue]])*100</f>
        <v>83.436477881612646</v>
      </c>
      <c r="X1437">
        <f>(1-Agridata[[#This Row],[Transport_Cost_NGN]]/(Agridata[[#This Row],[Input_Cost_NGN]]+Agridata[[#This Row],[Final_Profit_NGN]]))*100</f>
        <v>99.953010282204616</v>
      </c>
      <c r="Y1437" s="13">
        <f>Agridata[[#This Row],[Final_Profit_NGN]]*Agridata[[#This Row],[Storage_Loss_%]]</f>
        <v>177204411.69999999</v>
      </c>
      <c r="Z1437" s="13">
        <f>Agridata[[#This Row],[Final_Profit_NGN]] * (1-Agridata[[#This Row],[Storage_Loss_%]]/100)</f>
        <v>9180020.8830000013</v>
      </c>
      <c r="AA1437" s="13">
        <f>Agridata[[#This Row],[Final_Profit_NGN]]+Agridata[[#This Row],[Input_Cost_NGN]]</f>
        <v>11002407</v>
      </c>
    </row>
    <row r="1438" spans="1:27" x14ac:dyDescent="0.35">
      <c r="A1438" t="s">
        <v>50</v>
      </c>
      <c r="B1438" t="s">
        <v>1473</v>
      </c>
      <c r="C1438" t="s">
        <v>1484</v>
      </c>
      <c r="D1438">
        <v>2025</v>
      </c>
      <c r="E1438" t="s">
        <v>1501</v>
      </c>
      <c r="F1438" t="s">
        <v>1510</v>
      </c>
      <c r="G1438">
        <v>0.64</v>
      </c>
      <c r="H1438">
        <v>12261</v>
      </c>
      <c r="I1438">
        <v>8673</v>
      </c>
      <c r="J1438">
        <v>15.6</v>
      </c>
      <c r="K1438" t="s">
        <v>1512</v>
      </c>
      <c r="L1438">
        <v>1.1599999999999999</v>
      </c>
      <c r="M1438" t="s">
        <v>1516</v>
      </c>
      <c r="N1438" s="13">
        <v>3723</v>
      </c>
      <c r="O1438">
        <v>4</v>
      </c>
      <c r="P1438" s="11">
        <f>Agridata[[#This Row],[Storage_Loss_%]]/100</f>
        <v>0.29260000000000003</v>
      </c>
      <c r="Q1438" s="7">
        <v>29.26</v>
      </c>
      <c r="R1438" s="13">
        <v>14827</v>
      </c>
      <c r="S1438">
        <v>442</v>
      </c>
      <c r="T1438" t="s">
        <v>1521</v>
      </c>
      <c r="U1438" t="s">
        <v>1522</v>
      </c>
      <c r="V1438" s="13">
        <v>3776582</v>
      </c>
      <c r="W1438" s="7">
        <f>(Agridata[[#This Row],[Profit_After_Storage_Loss]]/Agridata[[#This Row],[Total_Revenue]])*100</f>
        <v>70.463358260741586</v>
      </c>
      <c r="X1438">
        <f>(1-Agridata[[#This Row],[Transport_Cost_NGN]]/(Agridata[[#This Row],[Input_Cost_NGN]]+Agridata[[#This Row],[Final_Profit_NGN]]))*100</f>
        <v>99.901804316020772</v>
      </c>
      <c r="Y1438" s="13">
        <f>Agridata[[#This Row],[Final_Profit_NGN]]*Agridata[[#This Row],[Storage_Loss_%]]</f>
        <v>110502789.32000001</v>
      </c>
      <c r="Z1438" s="13">
        <f>Agridata[[#This Row],[Final_Profit_NGN]] * (1-Agridata[[#This Row],[Storage_Loss_%]]/100)</f>
        <v>2671554.1068000002</v>
      </c>
      <c r="AA1438" s="13">
        <f>Agridata[[#This Row],[Final_Profit_NGN]]+Agridata[[#This Row],[Input_Cost_NGN]]</f>
        <v>3791409</v>
      </c>
    </row>
    <row r="1439" spans="1:27" x14ac:dyDescent="0.35">
      <c r="A1439" t="s">
        <v>698</v>
      </c>
      <c r="B1439" t="s">
        <v>1473</v>
      </c>
      <c r="C1439" t="s">
        <v>1496</v>
      </c>
      <c r="D1439">
        <v>2024</v>
      </c>
      <c r="E1439" t="s">
        <v>1502</v>
      </c>
      <c r="F1439" t="s">
        <v>1509</v>
      </c>
      <c r="G1439">
        <v>0.43</v>
      </c>
      <c r="H1439">
        <v>5791</v>
      </c>
      <c r="I1439">
        <v>4917</v>
      </c>
      <c r="J1439">
        <v>6.3</v>
      </c>
      <c r="K1439" t="s">
        <v>1512</v>
      </c>
      <c r="L1439">
        <v>0.79</v>
      </c>
      <c r="M1439" t="s">
        <v>1518</v>
      </c>
      <c r="N1439" s="13">
        <v>1540</v>
      </c>
      <c r="O1439">
        <v>1</v>
      </c>
      <c r="P1439" s="11">
        <f>Agridata[[#This Row],[Storage_Loss_%]]/100</f>
        <v>0.15090000000000001</v>
      </c>
      <c r="Q1439" s="7">
        <v>15.09</v>
      </c>
      <c r="R1439" s="13">
        <v>13713</v>
      </c>
      <c r="S1439">
        <v>299</v>
      </c>
      <c r="T1439" t="s">
        <v>1520</v>
      </c>
      <c r="U1439" t="s">
        <v>1523</v>
      </c>
      <c r="V1439" s="13">
        <v>1440229</v>
      </c>
      <c r="W1439" s="7">
        <f>(Agridata[[#This Row],[Profit_After_Storage_Loss]]/Agridata[[#This Row],[Total_Revenue]])*100</f>
        <v>84.109162807044555</v>
      </c>
      <c r="X1439">
        <f>(1-Agridata[[#This Row],[Transport_Cost_NGN]]/(Agridata[[#This Row],[Input_Cost_NGN]]+Agridata[[#This Row],[Final_Profit_NGN]]))*100</f>
        <v>99.894081056878463</v>
      </c>
      <c r="Y1439" s="13">
        <f>Agridata[[#This Row],[Final_Profit_NGN]]*Agridata[[#This Row],[Storage_Loss_%]]</f>
        <v>21733055.609999999</v>
      </c>
      <c r="Z1439" s="13">
        <f>Agridata[[#This Row],[Final_Profit_NGN]] * (1-Agridata[[#This Row],[Storage_Loss_%]]/100)</f>
        <v>1222898.4438999998</v>
      </c>
      <c r="AA1439" s="13">
        <f>Agridata[[#This Row],[Final_Profit_NGN]]+Agridata[[#This Row],[Input_Cost_NGN]]</f>
        <v>1453942</v>
      </c>
    </row>
    <row r="1440" spans="1:27" x14ac:dyDescent="0.35">
      <c r="A1440" t="s">
        <v>945</v>
      </c>
      <c r="B1440" t="s">
        <v>1470</v>
      </c>
      <c r="C1440" t="s">
        <v>1485</v>
      </c>
      <c r="D1440">
        <v>2023</v>
      </c>
      <c r="E1440" t="s">
        <v>1502</v>
      </c>
      <c r="F1440" t="s">
        <v>1504</v>
      </c>
      <c r="G1440">
        <v>1.27</v>
      </c>
      <c r="H1440">
        <v>8455</v>
      </c>
      <c r="I1440">
        <v>6689</v>
      </c>
      <c r="J1440">
        <v>16.2</v>
      </c>
      <c r="K1440" t="s">
        <v>1513</v>
      </c>
      <c r="L1440">
        <v>1.0900000000000001</v>
      </c>
      <c r="M1440" t="s">
        <v>1517</v>
      </c>
      <c r="N1440" s="13">
        <v>725</v>
      </c>
      <c r="O1440">
        <v>1</v>
      </c>
      <c r="P1440" s="11">
        <f>Agridata[[#This Row],[Storage_Loss_%]]/100</f>
        <v>0.20879999999999999</v>
      </c>
      <c r="Q1440" s="7">
        <v>20.88</v>
      </c>
      <c r="R1440" s="13">
        <v>16751</v>
      </c>
      <c r="S1440">
        <v>285</v>
      </c>
      <c r="T1440" t="s">
        <v>1520</v>
      </c>
      <c r="U1440" t="s">
        <v>1522</v>
      </c>
      <c r="V1440" s="13">
        <v>1869826</v>
      </c>
      <c r="W1440" s="7">
        <f>(Agridata[[#This Row],[Profit_After_Storage_Loss]]/Agridata[[#This Row],[Total_Revenue]])*100</f>
        <v>78.417490046788458</v>
      </c>
      <c r="X1440">
        <f>(1-Agridata[[#This Row],[Transport_Cost_NGN]]/(Agridata[[#This Row],[Input_Cost_NGN]]+Agridata[[#This Row],[Final_Profit_NGN]]))*100</f>
        <v>99.961570611748158</v>
      </c>
      <c r="Y1440" s="13">
        <f>Agridata[[#This Row],[Final_Profit_NGN]]*Agridata[[#This Row],[Storage_Loss_%]]</f>
        <v>39041966.879999995</v>
      </c>
      <c r="Z1440" s="13">
        <f>Agridata[[#This Row],[Final_Profit_NGN]] * (1-Agridata[[#This Row],[Storage_Loss_%]]/100)</f>
        <v>1479406.3312000001</v>
      </c>
      <c r="AA1440" s="13">
        <f>Agridata[[#This Row],[Final_Profit_NGN]]+Agridata[[#This Row],[Input_Cost_NGN]]</f>
        <v>1886577</v>
      </c>
    </row>
    <row r="1441" spans="1:27" x14ac:dyDescent="0.35">
      <c r="A1441" t="s">
        <v>828</v>
      </c>
      <c r="B1441" t="s">
        <v>1473</v>
      </c>
      <c r="C1441" t="s">
        <v>1496</v>
      </c>
      <c r="D1441">
        <v>2023</v>
      </c>
      <c r="E1441" t="s">
        <v>1501</v>
      </c>
      <c r="F1441" t="s">
        <v>1510</v>
      </c>
      <c r="G1441">
        <v>0.83</v>
      </c>
      <c r="H1441">
        <v>22282</v>
      </c>
      <c r="I1441">
        <v>15586</v>
      </c>
      <c r="J1441">
        <v>2</v>
      </c>
      <c r="K1441" t="s">
        <v>1513</v>
      </c>
      <c r="L1441">
        <v>1.39</v>
      </c>
      <c r="M1441" t="s">
        <v>1518</v>
      </c>
      <c r="N1441" s="13">
        <v>200</v>
      </c>
      <c r="O1441">
        <v>5</v>
      </c>
      <c r="P1441" s="11">
        <f>Agridata[[#This Row],[Storage_Loss_%]]/100</f>
        <v>0.30049999999999999</v>
      </c>
      <c r="Q1441" s="7">
        <v>30.05</v>
      </c>
      <c r="R1441" s="13">
        <v>25016</v>
      </c>
      <c r="S1441">
        <v>453</v>
      </c>
      <c r="T1441" t="s">
        <v>1521</v>
      </c>
      <c r="U1441" t="s">
        <v>1522</v>
      </c>
      <c r="V1441" s="13">
        <v>6964638</v>
      </c>
      <c r="W1441" s="7">
        <f>(Agridata[[#This Row],[Profit_After_Storage_Loss]]/Agridata[[#This Row],[Total_Revenue]])*100</f>
        <v>69.699648666443295</v>
      </c>
      <c r="X1441">
        <f>(1-Agridata[[#This Row],[Transport_Cost_NGN]]/(Agridata[[#This Row],[Input_Cost_NGN]]+Agridata[[#This Row],[Final_Profit_NGN]]))*100</f>
        <v>99.997138628035103</v>
      </c>
      <c r="Y1441" s="13">
        <f>Agridata[[#This Row],[Final_Profit_NGN]]*Agridata[[#This Row],[Storage_Loss_%]]</f>
        <v>209287371.90000001</v>
      </c>
      <c r="Z1441" s="13">
        <f>Agridata[[#This Row],[Final_Profit_NGN]] * (1-Agridata[[#This Row],[Storage_Loss_%]]/100)</f>
        <v>4871764.2810000004</v>
      </c>
      <c r="AA1441" s="13">
        <f>Agridata[[#This Row],[Final_Profit_NGN]]+Agridata[[#This Row],[Input_Cost_NGN]]</f>
        <v>6989654</v>
      </c>
    </row>
    <row r="1442" spans="1:27" x14ac:dyDescent="0.35">
      <c r="A1442" t="s">
        <v>946</v>
      </c>
      <c r="B1442" t="s">
        <v>1471</v>
      </c>
      <c r="C1442" t="s">
        <v>1483</v>
      </c>
      <c r="D1442">
        <v>2021</v>
      </c>
      <c r="E1442" t="s">
        <v>1502</v>
      </c>
      <c r="F1442" t="s">
        <v>1503</v>
      </c>
      <c r="G1442">
        <v>10.23</v>
      </c>
      <c r="H1442">
        <v>87983</v>
      </c>
      <c r="I1442">
        <v>73342</v>
      </c>
      <c r="J1442">
        <v>21</v>
      </c>
      <c r="K1442" t="s">
        <v>1511</v>
      </c>
      <c r="L1442">
        <v>1.79</v>
      </c>
      <c r="M1442" t="s">
        <v>1516</v>
      </c>
      <c r="N1442" s="13">
        <v>3020</v>
      </c>
      <c r="O1442">
        <v>7</v>
      </c>
      <c r="P1442" s="11">
        <f>Agridata[[#This Row],[Storage_Loss_%]]/100</f>
        <v>0.16639999999999999</v>
      </c>
      <c r="Q1442" s="7">
        <v>16.64</v>
      </c>
      <c r="R1442" s="13">
        <v>168328</v>
      </c>
      <c r="S1442">
        <v>251</v>
      </c>
      <c r="T1442" t="s">
        <v>1521</v>
      </c>
      <c r="U1442" t="s">
        <v>1523</v>
      </c>
      <c r="V1442" s="13">
        <v>18053406</v>
      </c>
      <c r="W1442" s="7">
        <f>(Agridata[[#This Row],[Profit_After_Storage_Loss]]/Agridata[[#This Row],[Total_Revenue]])*100</f>
        <v>82.589940351450636</v>
      </c>
      <c r="X1442">
        <f>(1-Agridata[[#This Row],[Transport_Cost_NGN]]/(Agridata[[#This Row],[Input_Cost_NGN]]+Agridata[[#This Row],[Final_Profit_NGN]]))*100</f>
        <v>99.983426385216688</v>
      </c>
      <c r="Y1442" s="13">
        <f>Agridata[[#This Row],[Final_Profit_NGN]]*Agridata[[#This Row],[Storage_Loss_%]]</f>
        <v>300408675.84000003</v>
      </c>
      <c r="Z1442" s="13">
        <f>Agridata[[#This Row],[Final_Profit_NGN]] * (1-Agridata[[#This Row],[Storage_Loss_%]]/100)</f>
        <v>15049319.241599999</v>
      </c>
      <c r="AA1442" s="13">
        <f>Agridata[[#This Row],[Final_Profit_NGN]]+Agridata[[#This Row],[Input_Cost_NGN]]</f>
        <v>18221734</v>
      </c>
    </row>
    <row r="1443" spans="1:27" x14ac:dyDescent="0.35">
      <c r="A1443" t="s">
        <v>947</v>
      </c>
      <c r="B1443" t="s">
        <v>1472</v>
      </c>
      <c r="C1443" t="s">
        <v>1487</v>
      </c>
      <c r="D1443">
        <v>2024</v>
      </c>
      <c r="E1443" t="s">
        <v>1502</v>
      </c>
      <c r="F1443" t="s">
        <v>1507</v>
      </c>
      <c r="G1443">
        <v>1.54</v>
      </c>
      <c r="H1443">
        <v>3441</v>
      </c>
      <c r="I1443">
        <v>2937</v>
      </c>
      <c r="J1443">
        <v>13.3</v>
      </c>
      <c r="K1443" t="s">
        <v>1512</v>
      </c>
      <c r="L1443">
        <v>1.5</v>
      </c>
      <c r="M1443" t="s">
        <v>1516</v>
      </c>
      <c r="N1443" s="13">
        <v>3611</v>
      </c>
      <c r="O1443">
        <v>7</v>
      </c>
      <c r="P1443" s="11">
        <f>Agridata[[#This Row],[Storage_Loss_%]]/100</f>
        <v>0.1464</v>
      </c>
      <c r="Q1443" s="7">
        <v>14.64</v>
      </c>
      <c r="R1443" s="13">
        <v>22846</v>
      </c>
      <c r="S1443">
        <v>200</v>
      </c>
      <c r="T1443" t="s">
        <v>1520</v>
      </c>
      <c r="U1443" t="s">
        <v>1522</v>
      </c>
      <c r="V1443" s="13">
        <v>555069</v>
      </c>
      <c r="W1443" s="7">
        <f>(Agridata[[#This Row],[Profit_After_Storage_Loss]]/Agridata[[#This Row],[Total_Revenue]])*100</f>
        <v>81.985568535165214</v>
      </c>
      <c r="X1443">
        <f>(1-Agridata[[#This Row],[Transport_Cost_NGN]]/(Agridata[[#This Row],[Input_Cost_NGN]]+Agridata[[#This Row],[Final_Profit_NGN]]))*100</f>
        <v>99.375167628457476</v>
      </c>
      <c r="Y1443" s="13">
        <f>Agridata[[#This Row],[Final_Profit_NGN]]*Agridata[[#This Row],[Storage_Loss_%]]</f>
        <v>8126210.1600000001</v>
      </c>
      <c r="Z1443" s="13">
        <f>Agridata[[#This Row],[Final_Profit_NGN]] * (1-Agridata[[#This Row],[Storage_Loss_%]]/100)</f>
        <v>473806.89840000001</v>
      </c>
      <c r="AA1443" s="13">
        <f>Agridata[[#This Row],[Final_Profit_NGN]]+Agridata[[#This Row],[Input_Cost_NGN]]</f>
        <v>577915</v>
      </c>
    </row>
    <row r="1444" spans="1:27" x14ac:dyDescent="0.35">
      <c r="A1444" t="s">
        <v>948</v>
      </c>
      <c r="B1444" t="s">
        <v>1471</v>
      </c>
      <c r="C1444" t="s">
        <v>1486</v>
      </c>
      <c r="D1444">
        <v>2025</v>
      </c>
      <c r="E1444" t="s">
        <v>1501</v>
      </c>
      <c r="F1444" t="s">
        <v>1503</v>
      </c>
      <c r="G1444">
        <v>1.72</v>
      </c>
      <c r="H1444">
        <v>16353</v>
      </c>
      <c r="I1444">
        <v>13692</v>
      </c>
      <c r="J1444">
        <v>16</v>
      </c>
      <c r="K1444" t="s">
        <v>1511</v>
      </c>
      <c r="L1444">
        <v>1.71</v>
      </c>
      <c r="M1444" t="s">
        <v>1516</v>
      </c>
      <c r="N1444" s="13">
        <v>1999</v>
      </c>
      <c r="O1444">
        <v>7</v>
      </c>
      <c r="P1444" s="11">
        <f>Agridata[[#This Row],[Storage_Loss_%]]/100</f>
        <v>0.16269999999999998</v>
      </c>
      <c r="Q1444" s="7">
        <v>16.27</v>
      </c>
      <c r="R1444" s="13">
        <v>23586</v>
      </c>
      <c r="S1444">
        <v>290</v>
      </c>
      <c r="T1444" t="s">
        <v>1521</v>
      </c>
      <c r="U1444" t="s">
        <v>1522</v>
      </c>
      <c r="V1444" s="13">
        <v>3905389</v>
      </c>
      <c r="W1444" s="7">
        <f>(Agridata[[#This Row],[Profit_After_Storage_Loss]]/Agridata[[#This Row],[Total_Revenue]])*100</f>
        <v>83.227361072544369</v>
      </c>
      <c r="X1444">
        <f>(1-Agridata[[#This Row],[Transport_Cost_NGN]]/(Agridata[[#This Row],[Input_Cost_NGN]]+Agridata[[#This Row],[Final_Profit_NGN]]))*100</f>
        <v>99.949121590236643</v>
      </c>
      <c r="Y1444" s="13">
        <f>Agridata[[#This Row],[Final_Profit_NGN]]*Agridata[[#This Row],[Storage_Loss_%]]</f>
        <v>63540679.030000001</v>
      </c>
      <c r="Z1444" s="13">
        <f>Agridata[[#This Row],[Final_Profit_NGN]] * (1-Agridata[[#This Row],[Storage_Loss_%]]/100)</f>
        <v>3269982.2097</v>
      </c>
      <c r="AA1444" s="13">
        <f>Agridata[[#This Row],[Final_Profit_NGN]]+Agridata[[#This Row],[Input_Cost_NGN]]</f>
        <v>3928975</v>
      </c>
    </row>
    <row r="1445" spans="1:27" x14ac:dyDescent="0.35">
      <c r="A1445" t="s">
        <v>764</v>
      </c>
      <c r="B1445" t="s">
        <v>1469</v>
      </c>
      <c r="C1445" t="s">
        <v>1484</v>
      </c>
      <c r="D1445">
        <v>2021</v>
      </c>
      <c r="E1445" t="s">
        <v>1501</v>
      </c>
      <c r="F1445" t="s">
        <v>1509</v>
      </c>
      <c r="G1445">
        <v>1.68</v>
      </c>
      <c r="H1445">
        <v>22569</v>
      </c>
      <c r="I1445">
        <v>18095</v>
      </c>
      <c r="J1445">
        <v>43.1</v>
      </c>
      <c r="K1445" t="s">
        <v>1511</v>
      </c>
      <c r="L1445">
        <v>1.57</v>
      </c>
      <c r="M1445" t="s">
        <v>1518</v>
      </c>
      <c r="N1445" s="13">
        <v>5626</v>
      </c>
      <c r="O1445">
        <v>2</v>
      </c>
      <c r="P1445" s="11">
        <f>Agridata[[#This Row],[Storage_Loss_%]]/100</f>
        <v>0.19820000000000002</v>
      </c>
      <c r="Q1445" s="7">
        <v>19.82</v>
      </c>
      <c r="R1445" s="13">
        <v>49452</v>
      </c>
      <c r="S1445">
        <v>283</v>
      </c>
      <c r="T1445" t="s">
        <v>1520</v>
      </c>
      <c r="U1445" t="s">
        <v>1522</v>
      </c>
      <c r="V1445" s="13">
        <v>5014599</v>
      </c>
      <c r="W1445" s="7">
        <f>(Agridata[[#This Row],[Profit_After_Storage_Loss]]/Agridata[[#This Row],[Total_Revenue]])*100</f>
        <v>79.397017885483379</v>
      </c>
      <c r="X1445">
        <f>(1-Agridata[[#This Row],[Transport_Cost_NGN]]/(Agridata[[#This Row],[Input_Cost_NGN]]+Agridata[[#This Row],[Final_Profit_NGN]]))*100</f>
        <v>99.888903172578637</v>
      </c>
      <c r="Y1445" s="13">
        <f>Agridata[[#This Row],[Final_Profit_NGN]]*Agridata[[#This Row],[Storage_Loss_%]]</f>
        <v>99389352.180000007</v>
      </c>
      <c r="Z1445" s="13">
        <f>Agridata[[#This Row],[Final_Profit_NGN]] * (1-Agridata[[#This Row],[Storage_Loss_%]]/100)</f>
        <v>4020705.4781999998</v>
      </c>
      <c r="AA1445" s="13">
        <f>Agridata[[#This Row],[Final_Profit_NGN]]+Agridata[[#This Row],[Input_Cost_NGN]]</f>
        <v>5064051</v>
      </c>
    </row>
    <row r="1446" spans="1:27" x14ac:dyDescent="0.35">
      <c r="A1446" t="s">
        <v>895</v>
      </c>
      <c r="B1446" t="s">
        <v>1472</v>
      </c>
      <c r="C1446" t="s">
        <v>1488</v>
      </c>
      <c r="D1446">
        <v>2023</v>
      </c>
      <c r="E1446" t="s">
        <v>1502</v>
      </c>
      <c r="F1446" t="s">
        <v>1508</v>
      </c>
      <c r="G1446">
        <v>4.8099999999999996</v>
      </c>
      <c r="H1446">
        <v>6934</v>
      </c>
      <c r="I1446">
        <v>2773</v>
      </c>
      <c r="J1446">
        <v>30.3</v>
      </c>
      <c r="K1446" t="s">
        <v>1511</v>
      </c>
      <c r="L1446">
        <v>1.05</v>
      </c>
      <c r="M1446" t="s">
        <v>1518</v>
      </c>
      <c r="N1446" s="13">
        <v>4646</v>
      </c>
      <c r="O1446">
        <v>60</v>
      </c>
      <c r="P1446" s="11">
        <f>Agridata[[#This Row],[Storage_Loss_%]]/100</f>
        <v>0.6</v>
      </c>
      <c r="Q1446" s="7">
        <v>60</v>
      </c>
      <c r="R1446" s="13">
        <v>58403</v>
      </c>
      <c r="S1446">
        <v>182</v>
      </c>
      <c r="T1446" t="s">
        <v>1520</v>
      </c>
      <c r="U1446" t="s">
        <v>1523</v>
      </c>
      <c r="V1446" s="13">
        <v>436591</v>
      </c>
      <c r="W1446" s="7">
        <f>(Agridata[[#This Row],[Profit_After_Storage_Loss]]/Agridata[[#This Row],[Total_Revenue]])*100</f>
        <v>35.280508450607492</v>
      </c>
      <c r="X1446">
        <f>(1-Agridata[[#This Row],[Transport_Cost_NGN]]/(Agridata[[#This Row],[Input_Cost_NGN]]+Agridata[[#This Row],[Final_Profit_NGN]]))*100</f>
        <v>99.061402764477961</v>
      </c>
      <c r="Y1446" s="13">
        <f>Agridata[[#This Row],[Final_Profit_NGN]]*Agridata[[#This Row],[Storage_Loss_%]]</f>
        <v>26195460</v>
      </c>
      <c r="Z1446" s="13">
        <f>Agridata[[#This Row],[Final_Profit_NGN]] * (1-Agridata[[#This Row],[Storage_Loss_%]]/100)</f>
        <v>174636.40000000002</v>
      </c>
      <c r="AA1446" s="13">
        <f>Agridata[[#This Row],[Final_Profit_NGN]]+Agridata[[#This Row],[Input_Cost_NGN]]</f>
        <v>494994</v>
      </c>
    </row>
    <row r="1447" spans="1:27" x14ac:dyDescent="0.35">
      <c r="A1447" t="s">
        <v>949</v>
      </c>
      <c r="B1447" t="s">
        <v>1470</v>
      </c>
      <c r="C1447" t="s">
        <v>1485</v>
      </c>
      <c r="D1447">
        <v>2021</v>
      </c>
      <c r="E1447" t="s">
        <v>1502</v>
      </c>
      <c r="F1447" t="s">
        <v>1509</v>
      </c>
      <c r="G1447">
        <v>1.02</v>
      </c>
      <c r="H1447">
        <v>9081</v>
      </c>
      <c r="I1447">
        <v>7332</v>
      </c>
      <c r="J1447">
        <v>36.299999999999997</v>
      </c>
      <c r="K1447" t="s">
        <v>1512</v>
      </c>
      <c r="L1447">
        <v>2.41</v>
      </c>
      <c r="M1447" t="s">
        <v>1516</v>
      </c>
      <c r="N1447" s="13">
        <v>9266</v>
      </c>
      <c r="O1447">
        <v>4</v>
      </c>
      <c r="P1447" s="11">
        <f>Agridata[[#This Row],[Storage_Loss_%]]/100</f>
        <v>0.1925</v>
      </c>
      <c r="Q1447" s="7">
        <v>19.25</v>
      </c>
      <c r="R1447" s="13">
        <v>30103</v>
      </c>
      <c r="S1447">
        <v>358</v>
      </c>
      <c r="T1447" t="s">
        <v>1520</v>
      </c>
      <c r="U1447" t="s">
        <v>1522</v>
      </c>
      <c r="V1447" s="13">
        <v>2559239</v>
      </c>
      <c r="W1447" s="7">
        <f>(Agridata[[#This Row],[Profit_After_Storage_Loss]]/Agridata[[#This Row],[Total_Revenue]])*100</f>
        <v>79.81122202088406</v>
      </c>
      <c r="X1447">
        <f>(1-Agridata[[#This Row],[Transport_Cost_NGN]]/(Agridata[[#This Row],[Input_Cost_NGN]]+Agridata[[#This Row],[Final_Profit_NGN]]))*100</f>
        <v>99.64214846860709</v>
      </c>
      <c r="Y1447" s="13">
        <f>Agridata[[#This Row],[Final_Profit_NGN]]*Agridata[[#This Row],[Storage_Loss_%]]</f>
        <v>49265350.75</v>
      </c>
      <c r="Z1447" s="13">
        <f>Agridata[[#This Row],[Final_Profit_NGN]] * (1-Agridata[[#This Row],[Storage_Loss_%]]/100)</f>
        <v>2066585.4924999999</v>
      </c>
      <c r="AA1447" s="13">
        <f>Agridata[[#This Row],[Final_Profit_NGN]]+Agridata[[#This Row],[Input_Cost_NGN]]</f>
        <v>2589342</v>
      </c>
    </row>
    <row r="1448" spans="1:27" x14ac:dyDescent="0.35">
      <c r="A1448" t="s">
        <v>741</v>
      </c>
      <c r="B1448" t="s">
        <v>1470</v>
      </c>
      <c r="C1448" t="s">
        <v>1476</v>
      </c>
      <c r="D1448">
        <v>2021</v>
      </c>
      <c r="E1448" t="s">
        <v>1502</v>
      </c>
      <c r="F1448" t="s">
        <v>1506</v>
      </c>
      <c r="G1448">
        <v>0.79</v>
      </c>
      <c r="H1448">
        <v>1964</v>
      </c>
      <c r="I1448">
        <v>1732</v>
      </c>
      <c r="J1448">
        <v>30.6</v>
      </c>
      <c r="K1448" t="s">
        <v>1511</v>
      </c>
      <c r="L1448">
        <v>1.43</v>
      </c>
      <c r="M1448" t="s">
        <v>1517</v>
      </c>
      <c r="N1448" s="13">
        <v>5587</v>
      </c>
      <c r="O1448">
        <v>7</v>
      </c>
      <c r="P1448" s="11">
        <f>Agridata[[#This Row],[Storage_Loss_%]]/100</f>
        <v>0.11800000000000001</v>
      </c>
      <c r="Q1448" s="7">
        <v>11.8</v>
      </c>
      <c r="R1448" s="13">
        <v>20453</v>
      </c>
      <c r="S1448">
        <v>340</v>
      </c>
      <c r="T1448" t="s">
        <v>1521</v>
      </c>
      <c r="U1448" t="s">
        <v>1522</v>
      </c>
      <c r="V1448" s="13">
        <v>556952</v>
      </c>
      <c r="W1448" s="7">
        <f>(Agridata[[#This Row],[Profit_After_Storage_Loss]]/Agridata[[#This Row],[Total_Revenue]])*100</f>
        <v>85.075755145868143</v>
      </c>
      <c r="X1448">
        <f>(1-Agridata[[#This Row],[Transport_Cost_NGN]]/(Agridata[[#This Row],[Input_Cost_NGN]]+Agridata[[#This Row],[Final_Profit_NGN]]))*100</f>
        <v>99.032394939427263</v>
      </c>
      <c r="Y1448" s="13">
        <f>Agridata[[#This Row],[Final_Profit_NGN]]*Agridata[[#This Row],[Storage_Loss_%]]</f>
        <v>6572033.6000000006</v>
      </c>
      <c r="Z1448" s="13">
        <f>Agridata[[#This Row],[Final_Profit_NGN]] * (1-Agridata[[#This Row],[Storage_Loss_%]]/100)</f>
        <v>491231.66399999999</v>
      </c>
      <c r="AA1448" s="13">
        <f>Agridata[[#This Row],[Final_Profit_NGN]]+Agridata[[#This Row],[Input_Cost_NGN]]</f>
        <v>577405</v>
      </c>
    </row>
    <row r="1449" spans="1:27" x14ac:dyDescent="0.35">
      <c r="A1449" t="s">
        <v>878</v>
      </c>
      <c r="B1449" t="s">
        <v>1470</v>
      </c>
      <c r="C1449" t="s">
        <v>1491</v>
      </c>
      <c r="D1449">
        <v>2025</v>
      </c>
      <c r="E1449" t="s">
        <v>1502</v>
      </c>
      <c r="F1449" t="s">
        <v>1505</v>
      </c>
      <c r="G1449">
        <v>1.58</v>
      </c>
      <c r="H1449">
        <v>20878</v>
      </c>
      <c r="I1449">
        <v>19024</v>
      </c>
      <c r="J1449">
        <v>69.2</v>
      </c>
      <c r="K1449" t="s">
        <v>1512</v>
      </c>
      <c r="L1449">
        <v>1.9</v>
      </c>
      <c r="M1449" t="s">
        <v>1518</v>
      </c>
      <c r="N1449" s="13">
        <v>19304</v>
      </c>
      <c r="O1449">
        <v>3</v>
      </c>
      <c r="P1449" s="11">
        <f>Agridata[[#This Row],[Storage_Loss_%]]/100</f>
        <v>8.8800000000000004E-2</v>
      </c>
      <c r="Q1449" s="7">
        <v>8.8800000000000008</v>
      </c>
      <c r="R1449" s="13">
        <v>17796</v>
      </c>
      <c r="S1449">
        <v>90</v>
      </c>
      <c r="T1449" t="s">
        <v>1520</v>
      </c>
      <c r="U1449" t="s">
        <v>1522</v>
      </c>
      <c r="V1449" s="13">
        <v>1657939</v>
      </c>
      <c r="W1449" s="7">
        <f>(Agridata[[#This Row],[Profit_After_Storage_Loss]]/Agridata[[#This Row],[Total_Revenue]])*100</f>
        <v>90.152322222785827</v>
      </c>
      <c r="X1449">
        <f>(1-Agridata[[#This Row],[Transport_Cost_NGN]]/(Agridata[[#This Row],[Input_Cost_NGN]]+Agridata[[#This Row],[Final_Profit_NGN]]))*100</f>
        <v>98.848027880303263</v>
      </c>
      <c r="Y1449" s="13">
        <f>Agridata[[#This Row],[Final_Profit_NGN]]*Agridata[[#This Row],[Storage_Loss_%]]</f>
        <v>14722498.320000002</v>
      </c>
      <c r="Z1449" s="13">
        <f>Agridata[[#This Row],[Final_Profit_NGN]] * (1-Agridata[[#This Row],[Storage_Loss_%]]/100)</f>
        <v>1510714.0168000001</v>
      </c>
      <c r="AA1449" s="13">
        <f>Agridata[[#This Row],[Final_Profit_NGN]]+Agridata[[#This Row],[Input_Cost_NGN]]</f>
        <v>1675735</v>
      </c>
    </row>
    <row r="1450" spans="1:27" x14ac:dyDescent="0.35">
      <c r="A1450" t="s">
        <v>720</v>
      </c>
      <c r="B1450" t="s">
        <v>1469</v>
      </c>
      <c r="C1450" t="s">
        <v>1474</v>
      </c>
      <c r="D1450">
        <v>2023</v>
      </c>
      <c r="E1450" t="s">
        <v>1502</v>
      </c>
      <c r="F1450" t="s">
        <v>1503</v>
      </c>
      <c r="G1450">
        <v>8.06</v>
      </c>
      <c r="H1450">
        <v>86399</v>
      </c>
      <c r="I1450">
        <v>78709</v>
      </c>
      <c r="J1450">
        <v>23.9</v>
      </c>
      <c r="K1450" t="s">
        <v>1512</v>
      </c>
      <c r="L1450">
        <v>1.68</v>
      </c>
      <c r="M1450" t="s">
        <v>1518</v>
      </c>
      <c r="N1450" s="13">
        <v>4158</v>
      </c>
      <c r="O1450">
        <v>3</v>
      </c>
      <c r="P1450" s="11">
        <f>Agridata[[#This Row],[Storage_Loss_%]]/100</f>
        <v>8.900000000000001E-2</v>
      </c>
      <c r="Q1450" s="7">
        <v>8.9</v>
      </c>
      <c r="R1450" s="13">
        <v>117741</v>
      </c>
      <c r="S1450">
        <v>308</v>
      </c>
      <c r="T1450" t="s">
        <v>1520</v>
      </c>
      <c r="U1450" t="s">
        <v>1522</v>
      </c>
      <c r="V1450" s="13">
        <v>23878050</v>
      </c>
      <c r="W1450" s="7">
        <f>(Agridata[[#This Row],[Profit_After_Storage_Loss]]/Agridata[[#This Row],[Total_Revenue]])*100</f>
        <v>90.652996394242649</v>
      </c>
      <c r="X1450">
        <f>(1-Agridata[[#This Row],[Transport_Cost_NGN]]/(Agridata[[#This Row],[Input_Cost_NGN]]+Agridata[[#This Row],[Final_Profit_NGN]]))*100</f>
        <v>99.982671961095178</v>
      </c>
      <c r="Y1450" s="13">
        <f>Agridata[[#This Row],[Final_Profit_NGN]]*Agridata[[#This Row],[Storage_Loss_%]]</f>
        <v>212514645</v>
      </c>
      <c r="Z1450" s="13">
        <f>Agridata[[#This Row],[Final_Profit_NGN]] * (1-Agridata[[#This Row],[Storage_Loss_%]]/100)</f>
        <v>21752903.550000001</v>
      </c>
      <c r="AA1450" s="13">
        <f>Agridata[[#This Row],[Final_Profit_NGN]]+Agridata[[#This Row],[Input_Cost_NGN]]</f>
        <v>23995791</v>
      </c>
    </row>
    <row r="1451" spans="1:27" x14ac:dyDescent="0.35">
      <c r="A1451" t="s">
        <v>297</v>
      </c>
      <c r="B1451" t="s">
        <v>1472</v>
      </c>
      <c r="C1451" t="s">
        <v>1488</v>
      </c>
      <c r="D1451">
        <v>2025</v>
      </c>
      <c r="E1451" t="s">
        <v>1501</v>
      </c>
      <c r="F1451" t="s">
        <v>1509</v>
      </c>
      <c r="G1451">
        <v>0.59</v>
      </c>
      <c r="H1451">
        <v>6364</v>
      </c>
      <c r="I1451">
        <v>5159</v>
      </c>
      <c r="J1451">
        <v>22.1</v>
      </c>
      <c r="K1451" t="s">
        <v>1512</v>
      </c>
      <c r="L1451">
        <v>1.64</v>
      </c>
      <c r="M1451" t="s">
        <v>1518</v>
      </c>
      <c r="N1451" s="13">
        <v>5526</v>
      </c>
      <c r="O1451">
        <v>4</v>
      </c>
      <c r="P1451" s="11">
        <f>Agridata[[#This Row],[Storage_Loss_%]]/100</f>
        <v>0.1893</v>
      </c>
      <c r="Q1451" s="7">
        <v>18.93</v>
      </c>
      <c r="R1451" s="13">
        <v>16649</v>
      </c>
      <c r="S1451">
        <v>369</v>
      </c>
      <c r="T1451" t="s">
        <v>1520</v>
      </c>
      <c r="U1451" t="s">
        <v>1522</v>
      </c>
      <c r="V1451" s="13">
        <v>1862460</v>
      </c>
      <c r="W1451" s="7">
        <f>(Agridata[[#This Row],[Profit_After_Storage_Loss]]/Agridata[[#This Row],[Total_Revenue]])*100</f>
        <v>80.351715733360862</v>
      </c>
      <c r="X1451">
        <f>(1-Agridata[[#This Row],[Transport_Cost_NGN]]/(Agridata[[#This Row],[Input_Cost_NGN]]+Agridata[[#This Row],[Final_Profit_NGN]]))*100</f>
        <v>99.705924456750523</v>
      </c>
      <c r="Y1451" s="13">
        <f>Agridata[[#This Row],[Final_Profit_NGN]]*Agridata[[#This Row],[Storage_Loss_%]]</f>
        <v>35256367.799999997</v>
      </c>
      <c r="Z1451" s="13">
        <f>Agridata[[#This Row],[Final_Profit_NGN]] * (1-Agridata[[#This Row],[Storage_Loss_%]]/100)</f>
        <v>1509896.3219999999</v>
      </c>
      <c r="AA1451" s="13">
        <f>Agridata[[#This Row],[Final_Profit_NGN]]+Agridata[[#This Row],[Input_Cost_NGN]]</f>
        <v>1879109</v>
      </c>
    </row>
    <row r="1452" spans="1:27" x14ac:dyDescent="0.35">
      <c r="A1452" t="s">
        <v>950</v>
      </c>
      <c r="B1452" t="s">
        <v>1470</v>
      </c>
      <c r="C1452" t="s">
        <v>1495</v>
      </c>
      <c r="D1452">
        <v>2025</v>
      </c>
      <c r="E1452" t="s">
        <v>1501</v>
      </c>
      <c r="F1452" t="s">
        <v>1508</v>
      </c>
      <c r="G1452">
        <v>1.02</v>
      </c>
      <c r="H1452">
        <v>1311</v>
      </c>
      <c r="I1452">
        <v>1025</v>
      </c>
      <c r="J1452">
        <v>13.9</v>
      </c>
      <c r="K1452" t="s">
        <v>1512</v>
      </c>
      <c r="L1452">
        <v>0.85</v>
      </c>
      <c r="M1452" t="s">
        <v>1516</v>
      </c>
      <c r="N1452" s="13">
        <v>3275</v>
      </c>
      <c r="O1452">
        <v>14</v>
      </c>
      <c r="P1452" s="11">
        <f>Agridata[[#This Row],[Storage_Loss_%]]/100</f>
        <v>0.21780000000000002</v>
      </c>
      <c r="Q1452" s="7">
        <v>21.78</v>
      </c>
      <c r="R1452" s="13">
        <v>12499</v>
      </c>
      <c r="S1452">
        <v>242</v>
      </c>
      <c r="T1452" t="s">
        <v>1520</v>
      </c>
      <c r="U1452" t="s">
        <v>1522</v>
      </c>
      <c r="V1452" s="13">
        <v>229796</v>
      </c>
      <c r="W1452" s="7">
        <f>(Agridata[[#This Row],[Profit_After_Storage_Loss]]/Agridata[[#This Row],[Total_Revenue]])*100</f>
        <v>74.1849527229204</v>
      </c>
      <c r="X1452">
        <f>(1-Agridata[[#This Row],[Transport_Cost_NGN]]/(Agridata[[#This Row],[Input_Cost_NGN]]+Agridata[[#This Row],[Final_Profit_NGN]]))*100</f>
        <v>98.64834189727398</v>
      </c>
      <c r="Y1452" s="13">
        <f>Agridata[[#This Row],[Final_Profit_NGN]]*Agridata[[#This Row],[Storage_Loss_%]]</f>
        <v>5004956.88</v>
      </c>
      <c r="Z1452" s="13">
        <f>Agridata[[#This Row],[Final_Profit_NGN]] * (1-Agridata[[#This Row],[Storage_Loss_%]]/100)</f>
        <v>179746.43119999999</v>
      </c>
      <c r="AA1452" s="13">
        <f>Agridata[[#This Row],[Final_Profit_NGN]]+Agridata[[#This Row],[Input_Cost_NGN]]</f>
        <v>242295</v>
      </c>
    </row>
    <row r="1453" spans="1:27" x14ac:dyDescent="0.35">
      <c r="A1453" t="s">
        <v>230</v>
      </c>
      <c r="B1453" t="s">
        <v>1473</v>
      </c>
      <c r="C1453" t="s">
        <v>1484</v>
      </c>
      <c r="D1453">
        <v>2021</v>
      </c>
      <c r="E1453" t="s">
        <v>1502</v>
      </c>
      <c r="F1453" t="s">
        <v>1508</v>
      </c>
      <c r="G1453">
        <v>2.23</v>
      </c>
      <c r="H1453">
        <v>2815</v>
      </c>
      <c r="I1453">
        <v>2478</v>
      </c>
      <c r="J1453">
        <v>17.2</v>
      </c>
      <c r="K1453" t="s">
        <v>1512</v>
      </c>
      <c r="L1453">
        <v>0.78</v>
      </c>
      <c r="M1453" t="s">
        <v>1516</v>
      </c>
      <c r="N1453" s="13">
        <v>4689</v>
      </c>
      <c r="O1453">
        <v>7</v>
      </c>
      <c r="P1453" s="11">
        <f>Agridata[[#This Row],[Storage_Loss_%]]/100</f>
        <v>0.1197</v>
      </c>
      <c r="Q1453" s="7">
        <v>11.97</v>
      </c>
      <c r="R1453" s="13">
        <v>31689</v>
      </c>
      <c r="S1453">
        <v>164</v>
      </c>
      <c r="T1453" t="s">
        <v>1520</v>
      </c>
      <c r="U1453" t="s">
        <v>1522</v>
      </c>
      <c r="V1453" s="13">
        <v>365951</v>
      </c>
      <c r="W1453" s="7">
        <f>(Agridata[[#This Row],[Profit_After_Storage_Loss]]/Agridata[[#This Row],[Total_Revenue]])*100</f>
        <v>81.014652776380643</v>
      </c>
      <c r="X1453">
        <f>(1-Agridata[[#This Row],[Transport_Cost_NGN]]/(Agridata[[#This Row],[Input_Cost_NGN]]+Agridata[[#This Row],[Final_Profit_NGN]]))*100</f>
        <v>98.820792676793076</v>
      </c>
      <c r="Y1453" s="13">
        <f>Agridata[[#This Row],[Final_Profit_NGN]]*Agridata[[#This Row],[Storage_Loss_%]]</f>
        <v>4380433.4700000007</v>
      </c>
      <c r="Z1453" s="13">
        <f>Agridata[[#This Row],[Final_Profit_NGN]] * (1-Agridata[[#This Row],[Storage_Loss_%]]/100)</f>
        <v>322146.66529999999</v>
      </c>
      <c r="AA1453" s="13">
        <f>Agridata[[#This Row],[Final_Profit_NGN]]+Agridata[[#This Row],[Input_Cost_NGN]]</f>
        <v>397640</v>
      </c>
    </row>
    <row r="1454" spans="1:27" x14ac:dyDescent="0.35">
      <c r="A1454" t="s">
        <v>951</v>
      </c>
      <c r="B1454" t="s">
        <v>1472</v>
      </c>
      <c r="C1454" t="s">
        <v>1489</v>
      </c>
      <c r="D1454">
        <v>2021</v>
      </c>
      <c r="E1454" t="s">
        <v>1501</v>
      </c>
      <c r="F1454" t="s">
        <v>1503</v>
      </c>
      <c r="G1454">
        <v>15</v>
      </c>
      <c r="H1454">
        <v>134009</v>
      </c>
      <c r="I1454">
        <v>100654</v>
      </c>
      <c r="J1454">
        <v>7.2</v>
      </c>
      <c r="K1454" t="s">
        <v>1513</v>
      </c>
      <c r="L1454">
        <v>0.91</v>
      </c>
      <c r="M1454" t="s">
        <v>1516</v>
      </c>
      <c r="N1454" s="13">
        <v>337</v>
      </c>
      <c r="O1454">
        <v>14</v>
      </c>
      <c r="P1454" s="11">
        <f>Agridata[[#This Row],[Storage_Loss_%]]/100</f>
        <v>0.24890000000000001</v>
      </c>
      <c r="Q1454" s="7">
        <v>24.89</v>
      </c>
      <c r="R1454" s="13">
        <v>253114</v>
      </c>
      <c r="S1454">
        <v>296</v>
      </c>
      <c r="T1454" t="s">
        <v>1521</v>
      </c>
      <c r="U1454" t="s">
        <v>1523</v>
      </c>
      <c r="V1454" s="13">
        <v>29242198</v>
      </c>
      <c r="W1454" s="7">
        <f>(Agridata[[#This Row],[Profit_After_Storage_Loss]]/Agridata[[#This Row],[Total_Revenue]])*100</f>
        <v>74.465443585746769</v>
      </c>
      <c r="X1454">
        <f>(1-Agridata[[#This Row],[Transport_Cost_NGN]]/(Agridata[[#This Row],[Input_Cost_NGN]]+Agridata[[#This Row],[Final_Profit_NGN]]))*100</f>
        <v>99.998857445549319</v>
      </c>
      <c r="Y1454" s="13">
        <f>Agridata[[#This Row],[Final_Profit_NGN]]*Agridata[[#This Row],[Storage_Loss_%]]</f>
        <v>727838308.22000003</v>
      </c>
      <c r="Z1454" s="13">
        <f>Agridata[[#This Row],[Final_Profit_NGN]] * (1-Agridata[[#This Row],[Storage_Loss_%]]/100)</f>
        <v>21963814.917799998</v>
      </c>
      <c r="AA1454" s="13">
        <f>Agridata[[#This Row],[Final_Profit_NGN]]+Agridata[[#This Row],[Input_Cost_NGN]]</f>
        <v>29495312</v>
      </c>
    </row>
    <row r="1455" spans="1:27" x14ac:dyDescent="0.35">
      <c r="A1455" t="s">
        <v>952</v>
      </c>
      <c r="B1455" t="s">
        <v>1473</v>
      </c>
      <c r="C1455" t="s">
        <v>1484</v>
      </c>
      <c r="D1455">
        <v>2023</v>
      </c>
      <c r="E1455" t="s">
        <v>1502</v>
      </c>
      <c r="F1455" t="s">
        <v>1508</v>
      </c>
      <c r="G1455">
        <v>3.52</v>
      </c>
      <c r="H1455">
        <v>5660</v>
      </c>
      <c r="I1455">
        <v>4834</v>
      </c>
      <c r="J1455">
        <v>25</v>
      </c>
      <c r="K1455" t="s">
        <v>1515</v>
      </c>
      <c r="L1455">
        <v>1.7</v>
      </c>
      <c r="M1455" t="s">
        <v>1517</v>
      </c>
      <c r="N1455" s="13">
        <v>4062</v>
      </c>
      <c r="O1455">
        <v>3</v>
      </c>
      <c r="P1455" s="11">
        <f>Agridata[[#This Row],[Storage_Loss_%]]/100</f>
        <v>0.14580000000000001</v>
      </c>
      <c r="Q1455" s="7">
        <v>14.58</v>
      </c>
      <c r="R1455" s="13">
        <v>51819</v>
      </c>
      <c r="S1455">
        <v>186</v>
      </c>
      <c r="T1455" t="s">
        <v>1520</v>
      </c>
      <c r="U1455" t="s">
        <v>1522</v>
      </c>
      <c r="V1455" s="13">
        <v>834252</v>
      </c>
      <c r="W1455" s="7">
        <f>(Agridata[[#This Row],[Profit_After_Storage_Loss]]/Agridata[[#This Row],[Total_Revenue]])*100</f>
        <v>80.424487247635909</v>
      </c>
      <c r="X1455">
        <f>(1-Agridata[[#This Row],[Transport_Cost_NGN]]/(Agridata[[#This Row],[Input_Cost_NGN]]+Agridata[[#This Row],[Final_Profit_NGN]]))*100</f>
        <v>99.541571725064927</v>
      </c>
      <c r="Y1455" s="13">
        <f>Agridata[[#This Row],[Final_Profit_NGN]]*Agridata[[#This Row],[Storage_Loss_%]]</f>
        <v>12163394.16</v>
      </c>
      <c r="Z1455" s="13">
        <f>Agridata[[#This Row],[Final_Profit_NGN]] * (1-Agridata[[#This Row],[Storage_Loss_%]]/100)</f>
        <v>712618.05839999998</v>
      </c>
      <c r="AA1455" s="13">
        <f>Agridata[[#This Row],[Final_Profit_NGN]]+Agridata[[#This Row],[Input_Cost_NGN]]</f>
        <v>886071</v>
      </c>
    </row>
    <row r="1456" spans="1:27" x14ac:dyDescent="0.35">
      <c r="A1456" t="s">
        <v>925</v>
      </c>
      <c r="B1456" t="s">
        <v>1470</v>
      </c>
      <c r="C1456" t="s">
        <v>1490</v>
      </c>
      <c r="D1456">
        <v>2023</v>
      </c>
      <c r="E1456" t="s">
        <v>1501</v>
      </c>
      <c r="F1456" t="s">
        <v>1507</v>
      </c>
      <c r="G1456">
        <v>2.64</v>
      </c>
      <c r="H1456">
        <v>5952</v>
      </c>
      <c r="I1456">
        <v>5197</v>
      </c>
      <c r="J1456">
        <v>20.7</v>
      </c>
      <c r="K1456" t="s">
        <v>1511</v>
      </c>
      <c r="L1456">
        <v>1.05</v>
      </c>
      <c r="M1456" t="s">
        <v>1516</v>
      </c>
      <c r="N1456" s="13">
        <v>3321</v>
      </c>
      <c r="O1456">
        <v>7</v>
      </c>
      <c r="P1456" s="11">
        <f>Agridata[[#This Row],[Storage_Loss_%]]/100</f>
        <v>0.1268</v>
      </c>
      <c r="Q1456" s="7">
        <v>12.68</v>
      </c>
      <c r="R1456" s="13">
        <v>48136</v>
      </c>
      <c r="S1456">
        <v>221</v>
      </c>
      <c r="T1456" t="s">
        <v>1520</v>
      </c>
      <c r="U1456" t="s">
        <v>1523</v>
      </c>
      <c r="V1456" s="13">
        <v>1085595</v>
      </c>
      <c r="W1456" s="7">
        <f>(Agridata[[#This Row],[Profit_After_Storage_Loss]]/Agridata[[#This Row],[Total_Revenue]])*100</f>
        <v>83.612563650460288</v>
      </c>
      <c r="X1456">
        <f>(1-Agridata[[#This Row],[Transport_Cost_NGN]]/(Agridata[[#This Row],[Input_Cost_NGN]]+Agridata[[#This Row],[Final_Profit_NGN]]))*100</f>
        <v>99.707073371020101</v>
      </c>
      <c r="Y1456" s="13">
        <f>Agridata[[#This Row],[Final_Profit_NGN]]*Agridata[[#This Row],[Storage_Loss_%]]</f>
        <v>13765344.6</v>
      </c>
      <c r="Z1456" s="13">
        <f>Agridata[[#This Row],[Final_Profit_NGN]] * (1-Agridata[[#This Row],[Storage_Loss_%]]/100)</f>
        <v>947941.554</v>
      </c>
      <c r="AA1456" s="13">
        <f>Agridata[[#This Row],[Final_Profit_NGN]]+Agridata[[#This Row],[Input_Cost_NGN]]</f>
        <v>1133731</v>
      </c>
    </row>
    <row r="1457" spans="1:27" x14ac:dyDescent="0.35">
      <c r="A1457" t="s">
        <v>905</v>
      </c>
      <c r="B1457" t="s">
        <v>1472</v>
      </c>
      <c r="C1457" t="s">
        <v>1478</v>
      </c>
      <c r="D1457">
        <v>2021</v>
      </c>
      <c r="E1457" t="s">
        <v>1501</v>
      </c>
      <c r="F1457" t="s">
        <v>1507</v>
      </c>
      <c r="G1457">
        <v>1.54</v>
      </c>
      <c r="H1457">
        <v>3783</v>
      </c>
      <c r="I1457">
        <v>3288</v>
      </c>
      <c r="J1457">
        <v>1</v>
      </c>
      <c r="K1457" t="s">
        <v>1511</v>
      </c>
      <c r="L1457">
        <v>0.28999999999999998</v>
      </c>
      <c r="M1457" t="s">
        <v>1518</v>
      </c>
      <c r="N1457" s="13">
        <v>200</v>
      </c>
      <c r="O1457">
        <v>7</v>
      </c>
      <c r="P1457" s="11">
        <f>Agridata[[#This Row],[Storage_Loss_%]]/100</f>
        <v>0.13059999999999999</v>
      </c>
      <c r="Q1457" s="7">
        <v>13.06</v>
      </c>
      <c r="R1457" s="13">
        <v>18237</v>
      </c>
      <c r="S1457">
        <v>245</v>
      </c>
      <c r="T1457" t="s">
        <v>1521</v>
      </c>
      <c r="U1457" t="s">
        <v>1522</v>
      </c>
      <c r="V1457" s="13">
        <v>779068</v>
      </c>
      <c r="W1457" s="7">
        <f>(Agridata[[#This Row],[Profit_After_Storage_Loss]]/Agridata[[#This Row],[Total_Revenue]])*100</f>
        <v>84.951394911608475</v>
      </c>
      <c r="X1457">
        <f>(1-Agridata[[#This Row],[Transport_Cost_NGN]]/(Agridata[[#This Row],[Input_Cost_NGN]]+Agridata[[#This Row],[Final_Profit_NGN]]))*100</f>
        <v>99.974915496579101</v>
      </c>
      <c r="Y1457" s="13">
        <f>Agridata[[#This Row],[Final_Profit_NGN]]*Agridata[[#This Row],[Storage_Loss_%]]</f>
        <v>10174628.08</v>
      </c>
      <c r="Z1457" s="13">
        <f>Agridata[[#This Row],[Final_Profit_NGN]] * (1-Agridata[[#This Row],[Storage_Loss_%]]/100)</f>
        <v>677321.71919999993</v>
      </c>
      <c r="AA1457" s="13">
        <f>Agridata[[#This Row],[Final_Profit_NGN]]+Agridata[[#This Row],[Input_Cost_NGN]]</f>
        <v>797305</v>
      </c>
    </row>
    <row r="1458" spans="1:27" x14ac:dyDescent="0.35">
      <c r="A1458" t="s">
        <v>953</v>
      </c>
      <c r="B1458" t="s">
        <v>1470</v>
      </c>
      <c r="C1458" t="s">
        <v>1491</v>
      </c>
      <c r="D1458">
        <v>2021</v>
      </c>
      <c r="E1458" t="s">
        <v>1501</v>
      </c>
      <c r="F1458" t="s">
        <v>1505</v>
      </c>
      <c r="G1458">
        <v>1.73</v>
      </c>
      <c r="H1458">
        <v>13520</v>
      </c>
      <c r="I1458">
        <v>9861</v>
      </c>
      <c r="J1458">
        <v>37.9</v>
      </c>
      <c r="K1458" t="s">
        <v>1512</v>
      </c>
      <c r="L1458">
        <v>1.92</v>
      </c>
      <c r="M1458" t="s">
        <v>1516</v>
      </c>
      <c r="N1458" s="13">
        <v>9222</v>
      </c>
      <c r="O1458">
        <v>14</v>
      </c>
      <c r="P1458" s="11">
        <f>Agridata[[#This Row],[Storage_Loss_%]]/100</f>
        <v>0.27060000000000001</v>
      </c>
      <c r="Q1458" s="7">
        <v>27.06</v>
      </c>
      <c r="R1458" s="13">
        <v>12057</v>
      </c>
      <c r="S1458">
        <v>88</v>
      </c>
      <c r="T1458" t="s">
        <v>1520</v>
      </c>
      <c r="U1458" t="s">
        <v>1522</v>
      </c>
      <c r="V1458" s="13">
        <v>837812</v>
      </c>
      <c r="W1458" s="7">
        <f>(Agridata[[#This Row],[Profit_After_Storage_Loss]]/Agridata[[#This Row],[Total_Revenue]])*100</f>
        <v>71.905208073244239</v>
      </c>
      <c r="X1458">
        <f>(1-Agridata[[#This Row],[Transport_Cost_NGN]]/(Agridata[[#This Row],[Input_Cost_NGN]]+Agridata[[#This Row],[Final_Profit_NGN]]))*100</f>
        <v>98.914891589174331</v>
      </c>
      <c r="Y1458" s="13">
        <f>Agridata[[#This Row],[Final_Profit_NGN]]*Agridata[[#This Row],[Storage_Loss_%]]</f>
        <v>22671192.719999999</v>
      </c>
      <c r="Z1458" s="13">
        <f>Agridata[[#This Row],[Final_Profit_NGN]] * (1-Agridata[[#This Row],[Storage_Loss_%]]/100)</f>
        <v>611100.07280000008</v>
      </c>
      <c r="AA1458" s="13">
        <f>Agridata[[#This Row],[Final_Profit_NGN]]+Agridata[[#This Row],[Input_Cost_NGN]]</f>
        <v>849869</v>
      </c>
    </row>
    <row r="1459" spans="1:27" x14ac:dyDescent="0.35">
      <c r="A1459" t="s">
        <v>954</v>
      </c>
      <c r="B1459" t="s">
        <v>1472</v>
      </c>
      <c r="C1459" t="s">
        <v>1489</v>
      </c>
      <c r="D1459">
        <v>2024</v>
      </c>
      <c r="E1459" t="s">
        <v>1501</v>
      </c>
      <c r="F1459" t="s">
        <v>1505</v>
      </c>
      <c r="G1459">
        <v>0.94</v>
      </c>
      <c r="H1459">
        <v>11403</v>
      </c>
      <c r="I1459">
        <v>9694</v>
      </c>
      <c r="J1459">
        <v>24.6</v>
      </c>
      <c r="K1459" t="s">
        <v>1512</v>
      </c>
      <c r="L1459">
        <v>1.1499999999999999</v>
      </c>
      <c r="M1459" t="s">
        <v>1518</v>
      </c>
      <c r="N1459" s="13">
        <v>6266</v>
      </c>
      <c r="O1459">
        <v>7</v>
      </c>
      <c r="P1459" s="11">
        <f>Agridata[[#This Row],[Storage_Loss_%]]/100</f>
        <v>0.14980000000000002</v>
      </c>
      <c r="Q1459" s="7">
        <v>14.98</v>
      </c>
      <c r="R1459" s="13">
        <v>10764</v>
      </c>
      <c r="S1459">
        <v>96</v>
      </c>
      <c r="T1459" t="s">
        <v>1520</v>
      </c>
      <c r="U1459" t="s">
        <v>1522</v>
      </c>
      <c r="V1459" s="13">
        <v>904288</v>
      </c>
      <c r="W1459" s="7">
        <f>(Agridata[[#This Row],[Profit_After_Storage_Loss]]/Agridata[[#This Row],[Total_Revenue]])*100</f>
        <v>84.019887132097409</v>
      </c>
      <c r="X1459">
        <f>(1-Agridata[[#This Row],[Transport_Cost_NGN]]/(Agridata[[#This Row],[Input_Cost_NGN]]+Agridata[[#This Row],[Final_Profit_NGN]]))*100</f>
        <v>99.315230172711495</v>
      </c>
      <c r="Y1459" s="13">
        <f>Agridata[[#This Row],[Final_Profit_NGN]]*Agridata[[#This Row],[Storage_Loss_%]]</f>
        <v>13546234.24</v>
      </c>
      <c r="Z1459" s="13">
        <f>Agridata[[#This Row],[Final_Profit_NGN]] * (1-Agridata[[#This Row],[Storage_Loss_%]]/100)</f>
        <v>768825.65759999992</v>
      </c>
      <c r="AA1459" s="13">
        <f>Agridata[[#This Row],[Final_Profit_NGN]]+Agridata[[#This Row],[Input_Cost_NGN]]</f>
        <v>915052</v>
      </c>
    </row>
    <row r="1460" spans="1:27" x14ac:dyDescent="0.35">
      <c r="A1460" t="s">
        <v>354</v>
      </c>
      <c r="B1460" t="s">
        <v>1469</v>
      </c>
      <c r="C1460" t="s">
        <v>1474</v>
      </c>
      <c r="D1460">
        <v>2024</v>
      </c>
      <c r="E1460" t="s">
        <v>1502</v>
      </c>
      <c r="F1460" t="s">
        <v>1509</v>
      </c>
      <c r="G1460">
        <v>0.51</v>
      </c>
      <c r="H1460">
        <v>5430</v>
      </c>
      <c r="I1460">
        <v>4494</v>
      </c>
      <c r="J1460">
        <v>47.9</v>
      </c>
      <c r="K1460" t="s">
        <v>1512</v>
      </c>
      <c r="L1460">
        <v>2.41</v>
      </c>
      <c r="M1460" t="s">
        <v>1516</v>
      </c>
      <c r="N1460" s="13">
        <v>11193</v>
      </c>
      <c r="O1460">
        <v>1</v>
      </c>
      <c r="P1460" s="11">
        <f>Agridata[[#This Row],[Storage_Loss_%]]/100</f>
        <v>0.17219999999999999</v>
      </c>
      <c r="Q1460" s="7">
        <v>17.22</v>
      </c>
      <c r="R1460" s="13">
        <v>8366</v>
      </c>
      <c r="S1460">
        <v>291</v>
      </c>
      <c r="T1460" t="s">
        <v>1520</v>
      </c>
      <c r="U1460" t="s">
        <v>1522</v>
      </c>
      <c r="V1460" s="13">
        <v>1275118</v>
      </c>
      <c r="W1460" s="7">
        <f>(Agridata[[#This Row],[Profit_After_Storage_Loss]]/Agridata[[#This Row],[Total_Revenue]])*100</f>
        <v>82.240423752847718</v>
      </c>
      <c r="X1460">
        <f>(1-Agridata[[#This Row],[Transport_Cost_NGN]]/(Agridata[[#This Row],[Input_Cost_NGN]]+Agridata[[#This Row],[Final_Profit_NGN]]))*100</f>
        <v>99.127920566208843</v>
      </c>
      <c r="Y1460" s="13">
        <f>Agridata[[#This Row],[Final_Profit_NGN]]*Agridata[[#This Row],[Storage_Loss_%]]</f>
        <v>21957531.959999997</v>
      </c>
      <c r="Z1460" s="13">
        <f>Agridata[[#This Row],[Final_Profit_NGN]] * (1-Agridata[[#This Row],[Storage_Loss_%]]/100)</f>
        <v>1055542.6804</v>
      </c>
      <c r="AA1460" s="13">
        <f>Agridata[[#This Row],[Final_Profit_NGN]]+Agridata[[#This Row],[Input_Cost_NGN]]</f>
        <v>1283484</v>
      </c>
    </row>
    <row r="1461" spans="1:27" x14ac:dyDescent="0.35">
      <c r="A1461" t="s">
        <v>834</v>
      </c>
      <c r="B1461" t="s">
        <v>1471</v>
      </c>
      <c r="C1461" t="s">
        <v>1492</v>
      </c>
      <c r="D1461">
        <v>2023</v>
      </c>
      <c r="E1461" t="s">
        <v>1501</v>
      </c>
      <c r="F1461" t="s">
        <v>1509</v>
      </c>
      <c r="G1461">
        <v>3.15</v>
      </c>
      <c r="H1461">
        <v>29383</v>
      </c>
      <c r="I1461">
        <v>22616</v>
      </c>
      <c r="J1461">
        <v>3.8</v>
      </c>
      <c r="K1461" t="s">
        <v>1511</v>
      </c>
      <c r="L1461">
        <v>1.1499999999999999</v>
      </c>
      <c r="M1461" t="s">
        <v>1516</v>
      </c>
      <c r="N1461" s="13">
        <v>468</v>
      </c>
      <c r="O1461">
        <v>4</v>
      </c>
      <c r="P1461" s="11">
        <f>Agridata[[#This Row],[Storage_Loss_%]]/100</f>
        <v>0.2303</v>
      </c>
      <c r="Q1461" s="7">
        <v>23.03</v>
      </c>
      <c r="R1461" s="13">
        <v>52288</v>
      </c>
      <c r="S1461">
        <v>327</v>
      </c>
      <c r="T1461" t="s">
        <v>1520</v>
      </c>
      <c r="U1461" t="s">
        <v>1523</v>
      </c>
      <c r="V1461" s="13">
        <v>7268722</v>
      </c>
      <c r="W1461" s="7">
        <f>(Agridata[[#This Row],[Profit_After_Storage_Loss]]/Agridata[[#This Row],[Total_Revenue]])*100</f>
        <v>76.42026610262792</v>
      </c>
      <c r="X1461">
        <f>(1-Agridata[[#This Row],[Transport_Cost_NGN]]/(Agridata[[#This Row],[Input_Cost_NGN]]+Agridata[[#This Row],[Final_Profit_NGN]]))*100</f>
        <v>99.993607439410681</v>
      </c>
      <c r="Y1461" s="13">
        <f>Agridata[[#This Row],[Final_Profit_NGN]]*Agridata[[#This Row],[Storage_Loss_%]]</f>
        <v>167398667.66</v>
      </c>
      <c r="Z1461" s="13">
        <f>Agridata[[#This Row],[Final_Profit_NGN]] * (1-Agridata[[#This Row],[Storage_Loss_%]]/100)</f>
        <v>5594735.3234000001</v>
      </c>
      <c r="AA1461" s="13">
        <f>Agridata[[#This Row],[Final_Profit_NGN]]+Agridata[[#This Row],[Input_Cost_NGN]]</f>
        <v>7321010</v>
      </c>
    </row>
    <row r="1462" spans="1:27" x14ac:dyDescent="0.35">
      <c r="A1462" t="s">
        <v>955</v>
      </c>
      <c r="B1462" t="s">
        <v>1473</v>
      </c>
      <c r="C1462" t="s">
        <v>1497</v>
      </c>
      <c r="D1462">
        <v>2024</v>
      </c>
      <c r="E1462" t="s">
        <v>1502</v>
      </c>
      <c r="F1462" t="s">
        <v>1509</v>
      </c>
      <c r="G1462">
        <v>3.65</v>
      </c>
      <c r="H1462">
        <v>39862</v>
      </c>
      <c r="I1462">
        <v>33627</v>
      </c>
      <c r="J1462">
        <v>6.4</v>
      </c>
      <c r="K1462" t="s">
        <v>1511</v>
      </c>
      <c r="L1462">
        <v>1.05</v>
      </c>
      <c r="M1462" t="s">
        <v>1516</v>
      </c>
      <c r="N1462" s="13">
        <v>1070</v>
      </c>
      <c r="O1462">
        <v>1</v>
      </c>
      <c r="P1462" s="11">
        <f>Agridata[[#This Row],[Storage_Loss_%]]/100</f>
        <v>0.15640000000000001</v>
      </c>
      <c r="Q1462" s="7">
        <v>15.64</v>
      </c>
      <c r="R1462" s="13">
        <v>128360</v>
      </c>
      <c r="S1462">
        <v>399</v>
      </c>
      <c r="T1462" t="s">
        <v>1520</v>
      </c>
      <c r="U1462" t="s">
        <v>1523</v>
      </c>
      <c r="V1462" s="13">
        <v>13153572</v>
      </c>
      <c r="W1462" s="7">
        <f>(Agridata[[#This Row],[Profit_After_Storage_Loss]]/Agridata[[#This Row],[Total_Revenue]])*100</f>
        <v>83.544723306820117</v>
      </c>
      <c r="X1462">
        <f>(1-Agridata[[#This Row],[Transport_Cost_NGN]]/(Agridata[[#This Row],[Input_Cost_NGN]]+Agridata[[#This Row],[Final_Profit_NGN]]))*100</f>
        <v>99.991943943095023</v>
      </c>
      <c r="Y1462" s="13">
        <f>Agridata[[#This Row],[Final_Profit_NGN]]*Agridata[[#This Row],[Storage_Loss_%]]</f>
        <v>205721866.08000001</v>
      </c>
      <c r="Z1462" s="13">
        <f>Agridata[[#This Row],[Final_Profit_NGN]] * (1-Agridata[[#This Row],[Storage_Loss_%]]/100)</f>
        <v>11096353.339199999</v>
      </c>
      <c r="AA1462" s="13">
        <f>Agridata[[#This Row],[Final_Profit_NGN]]+Agridata[[#This Row],[Input_Cost_NGN]]</f>
        <v>13281932</v>
      </c>
    </row>
    <row r="1463" spans="1:27" x14ac:dyDescent="0.35">
      <c r="A1463" t="s">
        <v>956</v>
      </c>
      <c r="B1463" t="s">
        <v>1472</v>
      </c>
      <c r="C1463" t="s">
        <v>1479</v>
      </c>
      <c r="D1463">
        <v>2022</v>
      </c>
      <c r="E1463" t="s">
        <v>1501</v>
      </c>
      <c r="F1463" t="s">
        <v>1509</v>
      </c>
      <c r="G1463">
        <v>1</v>
      </c>
      <c r="H1463">
        <v>16682</v>
      </c>
      <c r="I1463">
        <v>13724</v>
      </c>
      <c r="J1463">
        <v>46.7</v>
      </c>
      <c r="K1463" t="s">
        <v>1512</v>
      </c>
      <c r="L1463">
        <v>1.0900000000000001</v>
      </c>
      <c r="M1463" t="s">
        <v>1518</v>
      </c>
      <c r="N1463" s="13">
        <v>12214</v>
      </c>
      <c r="O1463">
        <v>1</v>
      </c>
      <c r="P1463" s="11">
        <f>Agridata[[#This Row],[Storage_Loss_%]]/100</f>
        <v>0.17730000000000001</v>
      </c>
      <c r="Q1463" s="7">
        <v>17.73</v>
      </c>
      <c r="R1463" s="13">
        <v>28875</v>
      </c>
      <c r="S1463">
        <v>341</v>
      </c>
      <c r="T1463" t="s">
        <v>1521</v>
      </c>
      <c r="U1463" t="s">
        <v>1522</v>
      </c>
      <c r="V1463" s="13">
        <v>4591997</v>
      </c>
      <c r="W1463" s="7">
        <f>(Agridata[[#This Row],[Profit_After_Storage_Loss]]/Agridata[[#This Row],[Total_Revenue]])*100</f>
        <v>81.755909531793989</v>
      </c>
      <c r="X1463">
        <f>(1-Agridata[[#This Row],[Transport_Cost_NGN]]/(Agridata[[#This Row],[Input_Cost_NGN]]+Agridata[[#This Row],[Final_Profit_NGN]]))*100</f>
        <v>99.735677595051314</v>
      </c>
      <c r="Y1463" s="13">
        <f>Agridata[[#This Row],[Final_Profit_NGN]]*Agridata[[#This Row],[Storage_Loss_%]]</f>
        <v>81416106.810000002</v>
      </c>
      <c r="Z1463" s="13">
        <f>Agridata[[#This Row],[Final_Profit_NGN]] * (1-Agridata[[#This Row],[Storage_Loss_%]]/100)</f>
        <v>3777835.9318999997</v>
      </c>
      <c r="AA1463" s="13">
        <f>Agridata[[#This Row],[Final_Profit_NGN]]+Agridata[[#This Row],[Input_Cost_NGN]]</f>
        <v>4620872</v>
      </c>
    </row>
    <row r="1464" spans="1:27" x14ac:dyDescent="0.35">
      <c r="A1464" t="s">
        <v>519</v>
      </c>
      <c r="B1464" t="s">
        <v>1473</v>
      </c>
      <c r="C1464" t="s">
        <v>1497</v>
      </c>
      <c r="D1464">
        <v>2024</v>
      </c>
      <c r="E1464" t="s">
        <v>1501</v>
      </c>
      <c r="F1464" t="s">
        <v>1505</v>
      </c>
      <c r="G1464">
        <v>1.43</v>
      </c>
      <c r="H1464">
        <v>17671</v>
      </c>
      <c r="I1464">
        <v>14734</v>
      </c>
      <c r="J1464">
        <v>3.3</v>
      </c>
      <c r="K1464" t="s">
        <v>1513</v>
      </c>
      <c r="L1464">
        <v>0.96</v>
      </c>
      <c r="M1464" t="s">
        <v>1516</v>
      </c>
      <c r="N1464" s="13">
        <v>200</v>
      </c>
      <c r="O1464">
        <v>7</v>
      </c>
      <c r="P1464" s="11">
        <f>Agridata[[#This Row],[Storage_Loss_%]]/100</f>
        <v>0.16620000000000001</v>
      </c>
      <c r="Q1464" s="7">
        <v>16.62</v>
      </c>
      <c r="R1464" s="13">
        <v>14920</v>
      </c>
      <c r="S1464">
        <v>125</v>
      </c>
      <c r="T1464" t="s">
        <v>1521</v>
      </c>
      <c r="U1464" t="s">
        <v>1522</v>
      </c>
      <c r="V1464" s="13">
        <v>1808213</v>
      </c>
      <c r="W1464" s="7">
        <f>(Agridata[[#This Row],[Profit_After_Storage_Loss]]/Agridata[[#This Row],[Total_Revenue]])*100</f>
        <v>82.697641883504929</v>
      </c>
      <c r="X1464">
        <f>(1-Agridata[[#This Row],[Transport_Cost_NGN]]/(Agridata[[#This Row],[Input_Cost_NGN]]+Agridata[[#This Row],[Final_Profit_NGN]]))*100</f>
        <v>99.989029873300524</v>
      </c>
      <c r="Y1464" s="13">
        <f>Agridata[[#This Row],[Final_Profit_NGN]]*Agridata[[#This Row],[Storage_Loss_%]]</f>
        <v>30052500.060000002</v>
      </c>
      <c r="Z1464" s="13">
        <f>Agridata[[#This Row],[Final_Profit_NGN]] * (1-Agridata[[#This Row],[Storage_Loss_%]]/100)</f>
        <v>1507687.9994000001</v>
      </c>
      <c r="AA1464" s="13">
        <f>Agridata[[#This Row],[Final_Profit_NGN]]+Agridata[[#This Row],[Input_Cost_NGN]]</f>
        <v>1823133</v>
      </c>
    </row>
    <row r="1465" spans="1:27" x14ac:dyDescent="0.35">
      <c r="A1465" t="s">
        <v>482</v>
      </c>
      <c r="B1465" t="s">
        <v>1470</v>
      </c>
      <c r="C1465" t="s">
        <v>1499</v>
      </c>
      <c r="D1465">
        <v>2025</v>
      </c>
      <c r="E1465" t="s">
        <v>1502</v>
      </c>
      <c r="F1465" t="s">
        <v>1507</v>
      </c>
      <c r="G1465">
        <v>0.51</v>
      </c>
      <c r="H1465">
        <v>933</v>
      </c>
      <c r="I1465">
        <v>696</v>
      </c>
      <c r="J1465">
        <v>33.1</v>
      </c>
      <c r="K1465" t="s">
        <v>1512</v>
      </c>
      <c r="L1465">
        <v>1.49</v>
      </c>
      <c r="M1465" t="s">
        <v>1517</v>
      </c>
      <c r="N1465" s="13">
        <v>8789</v>
      </c>
      <c r="O1465">
        <v>14</v>
      </c>
      <c r="P1465" s="11">
        <f>Agridata[[#This Row],[Storage_Loss_%]]/100</f>
        <v>0.25370000000000004</v>
      </c>
      <c r="Q1465" s="7">
        <v>25.37</v>
      </c>
      <c r="R1465" s="13">
        <v>9088</v>
      </c>
      <c r="S1465">
        <v>283</v>
      </c>
      <c r="T1465" t="s">
        <v>1520</v>
      </c>
      <c r="U1465" t="s">
        <v>1522</v>
      </c>
      <c r="V1465" s="13">
        <v>177122</v>
      </c>
      <c r="W1465" s="7">
        <f>(Agridata[[#This Row],[Profit_After_Storage_Loss]]/Agridata[[#This Row],[Total_Revenue]])*100</f>
        <v>70.987674453573916</v>
      </c>
      <c r="X1465">
        <f>(1-Agridata[[#This Row],[Transport_Cost_NGN]]/(Agridata[[#This Row],[Input_Cost_NGN]]+Agridata[[#This Row],[Final_Profit_NGN]]))*100</f>
        <v>95.28006014714569</v>
      </c>
      <c r="Y1465" s="13">
        <f>Agridata[[#This Row],[Final_Profit_NGN]]*Agridata[[#This Row],[Storage_Loss_%]]</f>
        <v>4493585.1400000006</v>
      </c>
      <c r="Z1465" s="13">
        <f>Agridata[[#This Row],[Final_Profit_NGN]] * (1-Agridata[[#This Row],[Storage_Loss_%]]/100)</f>
        <v>132186.14859999999</v>
      </c>
      <c r="AA1465" s="13">
        <f>Agridata[[#This Row],[Final_Profit_NGN]]+Agridata[[#This Row],[Input_Cost_NGN]]</f>
        <v>186210</v>
      </c>
    </row>
    <row r="1466" spans="1:27" x14ac:dyDescent="0.35">
      <c r="A1466" t="s">
        <v>898</v>
      </c>
      <c r="B1466" t="s">
        <v>1471</v>
      </c>
      <c r="C1466" t="s">
        <v>1492</v>
      </c>
      <c r="D1466">
        <v>2021</v>
      </c>
      <c r="E1466" t="s">
        <v>1501</v>
      </c>
      <c r="F1466" t="s">
        <v>1508</v>
      </c>
      <c r="G1466">
        <v>5.0599999999999996</v>
      </c>
      <c r="H1466">
        <v>9477</v>
      </c>
      <c r="I1466">
        <v>8306</v>
      </c>
      <c r="J1466">
        <v>10.5</v>
      </c>
      <c r="K1466" t="s">
        <v>1511</v>
      </c>
      <c r="L1466">
        <v>1.01</v>
      </c>
      <c r="M1466" t="s">
        <v>1516</v>
      </c>
      <c r="N1466" s="13">
        <v>1302</v>
      </c>
      <c r="O1466">
        <v>7</v>
      </c>
      <c r="P1466" s="11">
        <f>Agridata[[#This Row],[Storage_Loss_%]]/100</f>
        <v>0.1235</v>
      </c>
      <c r="Q1466" s="7">
        <v>12.35</v>
      </c>
      <c r="R1466" s="13">
        <v>62935</v>
      </c>
      <c r="S1466">
        <v>176</v>
      </c>
      <c r="T1466" t="s">
        <v>1520</v>
      </c>
      <c r="U1466" t="s">
        <v>1523</v>
      </c>
      <c r="V1466" s="13">
        <v>1383001</v>
      </c>
      <c r="W1466" s="7">
        <f>(Agridata[[#This Row],[Profit_After_Storage_Loss]]/Agridata[[#This Row],[Total_Revenue]])*100</f>
        <v>83.834995221088633</v>
      </c>
      <c r="X1466">
        <f>(1-Agridata[[#This Row],[Transport_Cost_NGN]]/(Agridata[[#This Row],[Input_Cost_NGN]]+Agridata[[#This Row],[Final_Profit_NGN]]))*100</f>
        <v>99.909954520808668</v>
      </c>
      <c r="Y1466" s="13">
        <f>Agridata[[#This Row],[Final_Profit_NGN]]*Agridata[[#This Row],[Storage_Loss_%]]</f>
        <v>17080062.349999998</v>
      </c>
      <c r="Z1466" s="13">
        <f>Agridata[[#This Row],[Final_Profit_NGN]] * (1-Agridata[[#This Row],[Storage_Loss_%]]/100)</f>
        <v>1212200.3765</v>
      </c>
      <c r="AA1466" s="13">
        <f>Agridata[[#This Row],[Final_Profit_NGN]]+Agridata[[#This Row],[Input_Cost_NGN]]</f>
        <v>1445936</v>
      </c>
    </row>
    <row r="1467" spans="1:27" x14ac:dyDescent="0.35">
      <c r="A1467" t="s">
        <v>957</v>
      </c>
      <c r="B1467" t="s">
        <v>1471</v>
      </c>
      <c r="C1467" t="s">
        <v>1486</v>
      </c>
      <c r="D1467">
        <v>2023</v>
      </c>
      <c r="E1467" t="s">
        <v>1502</v>
      </c>
      <c r="F1467" t="s">
        <v>1510</v>
      </c>
      <c r="G1467">
        <v>1.75</v>
      </c>
      <c r="H1467">
        <v>22259</v>
      </c>
      <c r="I1467">
        <v>15109</v>
      </c>
      <c r="J1467">
        <v>16.2</v>
      </c>
      <c r="K1467" t="s">
        <v>1511</v>
      </c>
      <c r="L1467">
        <v>1.82</v>
      </c>
      <c r="M1467" t="s">
        <v>1518</v>
      </c>
      <c r="N1467" s="13">
        <v>2219</v>
      </c>
      <c r="O1467">
        <v>5</v>
      </c>
      <c r="P1467" s="11">
        <f>Agridata[[#This Row],[Storage_Loss_%]]/100</f>
        <v>0.32119999999999999</v>
      </c>
      <c r="Q1467" s="7">
        <v>32.119999999999997</v>
      </c>
      <c r="R1467" s="13">
        <v>48462</v>
      </c>
      <c r="S1467">
        <v>444</v>
      </c>
      <c r="T1467" t="s">
        <v>1521</v>
      </c>
      <c r="U1467" t="s">
        <v>1522</v>
      </c>
      <c r="V1467" s="13">
        <v>6590632</v>
      </c>
      <c r="W1467" s="7">
        <f>(Agridata[[#This Row],[Profit_After_Storage_Loss]]/Agridata[[#This Row],[Total_Revenue]])*100</f>
        <v>67.384510621479379</v>
      </c>
      <c r="X1467">
        <f>(1-Agridata[[#This Row],[Transport_Cost_NGN]]/(Agridata[[#This Row],[Input_Cost_NGN]]+Agridata[[#This Row],[Final_Profit_NGN]]))*100</f>
        <v>99.966576764841705</v>
      </c>
      <c r="Y1467" s="13">
        <f>Agridata[[#This Row],[Final_Profit_NGN]]*Agridata[[#This Row],[Storage_Loss_%]]</f>
        <v>211691099.83999997</v>
      </c>
      <c r="Z1467" s="13">
        <f>Agridata[[#This Row],[Final_Profit_NGN]] * (1-Agridata[[#This Row],[Storage_Loss_%]]/100)</f>
        <v>4473721.0016000001</v>
      </c>
      <c r="AA1467" s="13">
        <f>Agridata[[#This Row],[Final_Profit_NGN]]+Agridata[[#This Row],[Input_Cost_NGN]]</f>
        <v>6639094</v>
      </c>
    </row>
    <row r="1468" spans="1:27" x14ac:dyDescent="0.35">
      <c r="A1468" t="s">
        <v>164</v>
      </c>
      <c r="B1468" t="s">
        <v>1473</v>
      </c>
      <c r="C1468" t="s">
        <v>1493</v>
      </c>
      <c r="D1468">
        <v>2025</v>
      </c>
      <c r="E1468" t="s">
        <v>1501</v>
      </c>
      <c r="F1468" t="s">
        <v>1509</v>
      </c>
      <c r="G1468">
        <v>0.66</v>
      </c>
      <c r="H1468">
        <v>10910</v>
      </c>
      <c r="I1468">
        <v>8761</v>
      </c>
      <c r="J1468">
        <v>35.799999999999997</v>
      </c>
      <c r="K1468" t="s">
        <v>1511</v>
      </c>
      <c r="L1468">
        <v>1.73</v>
      </c>
      <c r="M1468" t="s">
        <v>1518</v>
      </c>
      <c r="N1468" s="13">
        <v>5159</v>
      </c>
      <c r="O1468">
        <v>1</v>
      </c>
      <c r="P1468" s="11">
        <f>Agridata[[#This Row],[Storage_Loss_%]]/100</f>
        <v>0.19690000000000002</v>
      </c>
      <c r="Q1468" s="7">
        <v>19.690000000000001</v>
      </c>
      <c r="R1468" s="13">
        <v>15165</v>
      </c>
      <c r="S1468">
        <v>311</v>
      </c>
      <c r="T1468" t="s">
        <v>1520</v>
      </c>
      <c r="U1468" t="s">
        <v>1522</v>
      </c>
      <c r="V1468" s="13">
        <v>2677101</v>
      </c>
      <c r="W1468" s="7">
        <f>(Agridata[[#This Row],[Profit_After_Storage_Loss]]/Agridata[[#This Row],[Total_Revenue]])*100</f>
        <v>79.857629710437223</v>
      </c>
      <c r="X1468">
        <f>(1-Agridata[[#This Row],[Transport_Cost_NGN]]/(Agridata[[#This Row],[Input_Cost_NGN]]+Agridata[[#This Row],[Final_Profit_NGN]]))*100</f>
        <v>99.808377032581475</v>
      </c>
      <c r="Y1468" s="13">
        <f>Agridata[[#This Row],[Final_Profit_NGN]]*Agridata[[#This Row],[Storage_Loss_%]]</f>
        <v>52712118.690000005</v>
      </c>
      <c r="Z1468" s="13">
        <f>Agridata[[#This Row],[Final_Profit_NGN]] * (1-Agridata[[#This Row],[Storage_Loss_%]]/100)</f>
        <v>2149979.8130999999</v>
      </c>
      <c r="AA1468" s="13">
        <f>Agridata[[#This Row],[Final_Profit_NGN]]+Agridata[[#This Row],[Input_Cost_NGN]]</f>
        <v>2692266</v>
      </c>
    </row>
    <row r="1469" spans="1:27" x14ac:dyDescent="0.35">
      <c r="A1469" t="s">
        <v>958</v>
      </c>
      <c r="B1469" t="s">
        <v>1473</v>
      </c>
      <c r="C1469" t="s">
        <v>1493</v>
      </c>
      <c r="D1469">
        <v>2022</v>
      </c>
      <c r="E1469" t="s">
        <v>1501</v>
      </c>
      <c r="F1469" t="s">
        <v>1509</v>
      </c>
      <c r="G1469">
        <v>1.01</v>
      </c>
      <c r="H1469">
        <v>8221</v>
      </c>
      <c r="I1469">
        <v>6979</v>
      </c>
      <c r="J1469">
        <v>56</v>
      </c>
      <c r="K1469" t="s">
        <v>1513</v>
      </c>
      <c r="L1469">
        <v>2.82</v>
      </c>
      <c r="M1469" t="s">
        <v>1516</v>
      </c>
      <c r="N1469" s="13">
        <v>2139</v>
      </c>
      <c r="O1469">
        <v>1</v>
      </c>
      <c r="P1469" s="11">
        <f>Agridata[[#This Row],[Storage_Loss_%]]/100</f>
        <v>0.151</v>
      </c>
      <c r="Q1469" s="7">
        <v>15.1</v>
      </c>
      <c r="R1469" s="13">
        <v>26386</v>
      </c>
      <c r="S1469">
        <v>345</v>
      </c>
      <c r="T1469" t="s">
        <v>1520</v>
      </c>
      <c r="U1469" t="s">
        <v>1522</v>
      </c>
      <c r="V1469" s="13">
        <v>2355153</v>
      </c>
      <c r="W1469" s="7">
        <f>(Agridata[[#This Row],[Profit_After_Storage_Loss]]/Agridata[[#This Row],[Total_Revenue]])*100</f>
        <v>83.959359766940608</v>
      </c>
      <c r="X1469">
        <f>(1-Agridata[[#This Row],[Transport_Cost_NGN]]/(Agridata[[#This Row],[Input_Cost_NGN]]+Agridata[[#This Row],[Final_Profit_NGN]]))*100</f>
        <v>99.910184128834331</v>
      </c>
      <c r="Y1469" s="13">
        <f>Agridata[[#This Row],[Final_Profit_NGN]]*Agridata[[#This Row],[Storage_Loss_%]]</f>
        <v>35562810.299999997</v>
      </c>
      <c r="Z1469" s="13">
        <f>Agridata[[#This Row],[Final_Profit_NGN]] * (1-Agridata[[#This Row],[Storage_Loss_%]]/100)</f>
        <v>1999524.8969999999</v>
      </c>
      <c r="AA1469" s="13">
        <f>Agridata[[#This Row],[Final_Profit_NGN]]+Agridata[[#This Row],[Input_Cost_NGN]]</f>
        <v>2381539</v>
      </c>
    </row>
    <row r="1470" spans="1:27" x14ac:dyDescent="0.35">
      <c r="A1470" t="s">
        <v>959</v>
      </c>
      <c r="B1470" t="s">
        <v>1471</v>
      </c>
      <c r="C1470" t="s">
        <v>1483</v>
      </c>
      <c r="D1470">
        <v>2021</v>
      </c>
      <c r="E1470" t="s">
        <v>1501</v>
      </c>
      <c r="F1470" t="s">
        <v>1507</v>
      </c>
      <c r="G1470">
        <v>2.98</v>
      </c>
      <c r="H1470">
        <v>8321</v>
      </c>
      <c r="I1470">
        <v>6993</v>
      </c>
      <c r="J1470">
        <v>1.2</v>
      </c>
      <c r="K1470" t="s">
        <v>1513</v>
      </c>
      <c r="L1470">
        <v>1.24</v>
      </c>
      <c r="M1470" t="s">
        <v>1518</v>
      </c>
      <c r="N1470" s="13">
        <v>200</v>
      </c>
      <c r="O1470">
        <v>7</v>
      </c>
      <c r="P1470" s="11">
        <f>Agridata[[#This Row],[Storage_Loss_%]]/100</f>
        <v>0.1595</v>
      </c>
      <c r="Q1470" s="7">
        <v>15.95</v>
      </c>
      <c r="R1470" s="13">
        <v>55191</v>
      </c>
      <c r="S1470">
        <v>245</v>
      </c>
      <c r="T1470" t="s">
        <v>1521</v>
      </c>
      <c r="U1470" t="s">
        <v>1522</v>
      </c>
      <c r="V1470" s="13">
        <v>1640762</v>
      </c>
      <c r="W1470" s="7">
        <f>(Agridata[[#This Row],[Profit_After_Storage_Loss]]/Agridata[[#This Row],[Total_Revenue]])*100</f>
        <v>81.314780598283093</v>
      </c>
      <c r="X1470">
        <f>(1-Agridata[[#This Row],[Transport_Cost_NGN]]/(Agridata[[#This Row],[Input_Cost_NGN]]+Agridata[[#This Row],[Final_Profit_NGN]]))*100</f>
        <v>99.988207220365183</v>
      </c>
      <c r="Y1470" s="13">
        <f>Agridata[[#This Row],[Final_Profit_NGN]]*Agridata[[#This Row],[Storage_Loss_%]]</f>
        <v>26170153.899999999</v>
      </c>
      <c r="Z1470" s="13">
        <f>Agridata[[#This Row],[Final_Profit_NGN]] * (1-Agridata[[#This Row],[Storage_Loss_%]]/100)</f>
        <v>1379060.4610000001</v>
      </c>
      <c r="AA1470" s="13">
        <f>Agridata[[#This Row],[Final_Profit_NGN]]+Agridata[[#This Row],[Input_Cost_NGN]]</f>
        <v>1695953</v>
      </c>
    </row>
    <row r="1471" spans="1:27" x14ac:dyDescent="0.35">
      <c r="A1471" t="s">
        <v>304</v>
      </c>
      <c r="B1471" t="s">
        <v>1471</v>
      </c>
      <c r="C1471" t="s">
        <v>1483</v>
      </c>
      <c r="D1471">
        <v>2025</v>
      </c>
      <c r="E1471" t="s">
        <v>1501</v>
      </c>
      <c r="F1471" t="s">
        <v>1510</v>
      </c>
      <c r="G1471">
        <v>1.76</v>
      </c>
      <c r="H1471">
        <v>26409</v>
      </c>
      <c r="I1471">
        <v>19357</v>
      </c>
      <c r="J1471">
        <v>6.4</v>
      </c>
      <c r="K1471" t="s">
        <v>1511</v>
      </c>
      <c r="L1471">
        <v>0.49</v>
      </c>
      <c r="M1471" t="s">
        <v>1516</v>
      </c>
      <c r="N1471" s="13">
        <v>781</v>
      </c>
      <c r="O1471">
        <v>1</v>
      </c>
      <c r="P1471" s="11">
        <f>Agridata[[#This Row],[Storage_Loss_%]]/100</f>
        <v>0.26700000000000002</v>
      </c>
      <c r="Q1471" s="7">
        <v>26.7</v>
      </c>
      <c r="R1471" s="13">
        <v>33737</v>
      </c>
      <c r="S1471">
        <v>461</v>
      </c>
      <c r="T1471" t="s">
        <v>1520</v>
      </c>
      <c r="U1471" t="s">
        <v>1522</v>
      </c>
      <c r="V1471" s="13">
        <v>8799824</v>
      </c>
      <c r="W1471" s="7">
        <f>(Agridata[[#This Row],[Profit_After_Storage_Loss]]/Agridata[[#This Row],[Total_Revenue]])*100</f>
        <v>73.020053769934918</v>
      </c>
      <c r="X1471">
        <f>(1-Agridata[[#This Row],[Transport_Cost_NGN]]/(Agridata[[#This Row],[Input_Cost_NGN]]+Agridata[[#This Row],[Final_Profit_NGN]]))*100</f>
        <v>99.991158718437561</v>
      </c>
      <c r="Y1471" s="13">
        <f>Agridata[[#This Row],[Final_Profit_NGN]]*Agridata[[#This Row],[Storage_Loss_%]]</f>
        <v>234955300.79999998</v>
      </c>
      <c r="Z1471" s="13">
        <f>Agridata[[#This Row],[Final_Profit_NGN]] * (1-Agridata[[#This Row],[Storage_Loss_%]]/100)</f>
        <v>6450270.9919999996</v>
      </c>
      <c r="AA1471" s="13">
        <f>Agridata[[#This Row],[Final_Profit_NGN]]+Agridata[[#This Row],[Input_Cost_NGN]]</f>
        <v>8833561</v>
      </c>
    </row>
    <row r="1472" spans="1:27" x14ac:dyDescent="0.35">
      <c r="A1472" t="s">
        <v>479</v>
      </c>
      <c r="B1472" t="s">
        <v>1471</v>
      </c>
      <c r="C1472" t="s">
        <v>1486</v>
      </c>
      <c r="D1472">
        <v>2025</v>
      </c>
      <c r="E1472" t="s">
        <v>1502</v>
      </c>
      <c r="F1472" t="s">
        <v>1507</v>
      </c>
      <c r="G1472">
        <v>3.08</v>
      </c>
      <c r="H1472">
        <v>4883</v>
      </c>
      <c r="I1472">
        <v>3702</v>
      </c>
      <c r="J1472">
        <v>37.700000000000003</v>
      </c>
      <c r="K1472" t="s">
        <v>1511</v>
      </c>
      <c r="L1472">
        <v>2.11</v>
      </c>
      <c r="M1472" t="s">
        <v>1516</v>
      </c>
      <c r="N1472" s="13">
        <v>5315</v>
      </c>
      <c r="O1472">
        <v>14</v>
      </c>
      <c r="P1472" s="11">
        <f>Agridata[[#This Row],[Storage_Loss_%]]/100</f>
        <v>0.24170000000000003</v>
      </c>
      <c r="Q1472" s="7">
        <v>24.17</v>
      </c>
      <c r="R1472" s="13">
        <v>66307</v>
      </c>
      <c r="S1472">
        <v>201</v>
      </c>
      <c r="T1472" t="s">
        <v>1520</v>
      </c>
      <c r="U1472" t="s">
        <v>1523</v>
      </c>
      <c r="V1472" s="13">
        <v>665039</v>
      </c>
      <c r="W1472" s="7">
        <f>(Agridata[[#This Row],[Profit_After_Storage_Loss]]/Agridata[[#This Row],[Total_Revenue]])*100</f>
        <v>68.95492334681532</v>
      </c>
      <c r="X1472">
        <f>(1-Agridata[[#This Row],[Transport_Cost_NGN]]/(Agridata[[#This Row],[Input_Cost_NGN]]+Agridata[[#This Row],[Final_Profit_NGN]]))*100</f>
        <v>99.273257801368985</v>
      </c>
      <c r="Y1472" s="13">
        <f>Agridata[[#This Row],[Final_Profit_NGN]]*Agridata[[#This Row],[Storage_Loss_%]]</f>
        <v>16073992.630000001</v>
      </c>
      <c r="Z1472" s="13">
        <f>Agridata[[#This Row],[Final_Profit_NGN]] * (1-Agridata[[#This Row],[Storage_Loss_%]]/100)</f>
        <v>504299.07370000001</v>
      </c>
      <c r="AA1472" s="13">
        <f>Agridata[[#This Row],[Final_Profit_NGN]]+Agridata[[#This Row],[Input_Cost_NGN]]</f>
        <v>731346</v>
      </c>
    </row>
    <row r="1473" spans="1:27" x14ac:dyDescent="0.35">
      <c r="A1473" t="s">
        <v>596</v>
      </c>
      <c r="B1473" t="s">
        <v>1469</v>
      </c>
      <c r="C1473" t="s">
        <v>1474</v>
      </c>
      <c r="D1473">
        <v>2024</v>
      </c>
      <c r="E1473" t="s">
        <v>1501</v>
      </c>
      <c r="F1473" t="s">
        <v>1508</v>
      </c>
      <c r="G1473">
        <v>0.28999999999999998</v>
      </c>
      <c r="H1473">
        <v>324</v>
      </c>
      <c r="I1473">
        <v>274</v>
      </c>
      <c r="J1473">
        <v>18.100000000000001</v>
      </c>
      <c r="K1473" t="s">
        <v>1511</v>
      </c>
      <c r="L1473">
        <v>0.53</v>
      </c>
      <c r="M1473" t="s">
        <v>1518</v>
      </c>
      <c r="N1473" s="13">
        <v>2042</v>
      </c>
      <c r="O1473">
        <v>14</v>
      </c>
      <c r="P1473" s="11">
        <f>Agridata[[#This Row],[Storage_Loss_%]]/100</f>
        <v>0.154</v>
      </c>
      <c r="Q1473" s="7">
        <v>15.4</v>
      </c>
      <c r="R1473" s="13">
        <v>3601</v>
      </c>
      <c r="S1473">
        <v>196</v>
      </c>
      <c r="T1473" t="s">
        <v>1520</v>
      </c>
      <c r="U1473" t="s">
        <v>1522</v>
      </c>
      <c r="V1473" s="13">
        <v>47524</v>
      </c>
      <c r="W1473" s="7">
        <f>(Agridata[[#This Row],[Profit_After_Storage_Loss]]/Agridata[[#This Row],[Total_Revenue]])*100</f>
        <v>78.641181418092899</v>
      </c>
      <c r="X1473">
        <f>(1-Agridata[[#This Row],[Transport_Cost_NGN]]/(Agridata[[#This Row],[Input_Cost_NGN]]+Agridata[[#This Row],[Final_Profit_NGN]]))*100</f>
        <v>96.005867970660148</v>
      </c>
      <c r="Y1473" s="13">
        <f>Agridata[[#This Row],[Final_Profit_NGN]]*Agridata[[#This Row],[Storage_Loss_%]]</f>
        <v>731869.6</v>
      </c>
      <c r="Z1473" s="13">
        <f>Agridata[[#This Row],[Final_Profit_NGN]] * (1-Agridata[[#This Row],[Storage_Loss_%]]/100)</f>
        <v>40205.303999999996</v>
      </c>
      <c r="AA1473" s="13">
        <f>Agridata[[#This Row],[Final_Profit_NGN]]+Agridata[[#This Row],[Input_Cost_NGN]]</f>
        <v>51125</v>
      </c>
    </row>
    <row r="1474" spans="1:27" x14ac:dyDescent="0.35">
      <c r="A1474" t="s">
        <v>244</v>
      </c>
      <c r="B1474" t="s">
        <v>1473</v>
      </c>
      <c r="C1474" t="s">
        <v>1494</v>
      </c>
      <c r="D1474">
        <v>2022</v>
      </c>
      <c r="E1474" t="s">
        <v>1501</v>
      </c>
      <c r="F1474" t="s">
        <v>1509</v>
      </c>
      <c r="G1474">
        <v>0.25</v>
      </c>
      <c r="H1474">
        <v>3507</v>
      </c>
      <c r="I1474">
        <v>2687</v>
      </c>
      <c r="J1474">
        <v>14.9</v>
      </c>
      <c r="K1474" t="s">
        <v>1511</v>
      </c>
      <c r="L1474">
        <v>0.89</v>
      </c>
      <c r="M1474" t="s">
        <v>1516</v>
      </c>
      <c r="N1474" s="13">
        <v>2283</v>
      </c>
      <c r="O1474">
        <v>7</v>
      </c>
      <c r="P1474" s="11">
        <f>Agridata[[#This Row],[Storage_Loss_%]]/100</f>
        <v>0.23370000000000002</v>
      </c>
      <c r="Q1474" s="7">
        <v>23.37</v>
      </c>
      <c r="R1474" s="13">
        <v>7051</v>
      </c>
      <c r="S1474">
        <v>287</v>
      </c>
      <c r="T1474" t="s">
        <v>1521</v>
      </c>
      <c r="U1474" t="s">
        <v>1522</v>
      </c>
      <c r="V1474" s="13">
        <v>754124</v>
      </c>
      <c r="W1474" s="7">
        <f>(Agridata[[#This Row],[Profit_After_Storage_Loss]]/Agridata[[#This Row],[Total_Revenue]])*100</f>
        <v>75.920152553617768</v>
      </c>
      <c r="X1474">
        <f>(1-Agridata[[#This Row],[Transport_Cost_NGN]]/(Agridata[[#This Row],[Input_Cost_NGN]]+Agridata[[#This Row],[Final_Profit_NGN]]))*100</f>
        <v>99.700068972312536</v>
      </c>
      <c r="Y1474" s="13">
        <f>Agridata[[#This Row],[Final_Profit_NGN]]*Agridata[[#This Row],[Storage_Loss_%]]</f>
        <v>17623877.879999999</v>
      </c>
      <c r="Z1474" s="13">
        <f>Agridata[[#This Row],[Final_Profit_NGN]] * (1-Agridata[[#This Row],[Storage_Loss_%]]/100)</f>
        <v>577885.22120000003</v>
      </c>
      <c r="AA1474" s="13">
        <f>Agridata[[#This Row],[Final_Profit_NGN]]+Agridata[[#This Row],[Input_Cost_NGN]]</f>
        <v>761175</v>
      </c>
    </row>
    <row r="1475" spans="1:27" x14ac:dyDescent="0.35">
      <c r="A1475" t="s">
        <v>960</v>
      </c>
      <c r="B1475" t="s">
        <v>1472</v>
      </c>
      <c r="C1475" t="s">
        <v>1478</v>
      </c>
      <c r="D1475">
        <v>2024</v>
      </c>
      <c r="E1475" t="s">
        <v>1502</v>
      </c>
      <c r="F1475" t="s">
        <v>1508</v>
      </c>
      <c r="G1475">
        <v>0.99</v>
      </c>
      <c r="H1475">
        <v>1341</v>
      </c>
      <c r="I1475">
        <v>536</v>
      </c>
      <c r="J1475">
        <v>1.8</v>
      </c>
      <c r="K1475" t="s">
        <v>1513</v>
      </c>
      <c r="L1475">
        <v>0.43</v>
      </c>
      <c r="M1475" t="s">
        <v>1516</v>
      </c>
      <c r="N1475" s="13">
        <v>200</v>
      </c>
      <c r="O1475">
        <v>60</v>
      </c>
      <c r="P1475" s="11">
        <f>Agridata[[#This Row],[Storage_Loss_%]]/100</f>
        <v>0.6</v>
      </c>
      <c r="Q1475" s="7">
        <v>60</v>
      </c>
      <c r="R1475" s="13">
        <v>13570</v>
      </c>
      <c r="S1475">
        <v>245</v>
      </c>
      <c r="T1475" t="s">
        <v>1520</v>
      </c>
      <c r="U1475" t="s">
        <v>1522</v>
      </c>
      <c r="V1475" s="13">
        <v>116237</v>
      </c>
      <c r="W1475" s="7">
        <f>(Agridata[[#This Row],[Profit_After_Storage_Loss]]/Agridata[[#This Row],[Total_Revenue]])*100</f>
        <v>35.818407327802049</v>
      </c>
      <c r="X1475">
        <f>(1-Agridata[[#This Row],[Transport_Cost_NGN]]/(Agridata[[#This Row],[Input_Cost_NGN]]+Agridata[[#This Row],[Final_Profit_NGN]]))*100</f>
        <v>99.845925104193142</v>
      </c>
      <c r="Y1475" s="13">
        <f>Agridata[[#This Row],[Final_Profit_NGN]]*Agridata[[#This Row],[Storage_Loss_%]]</f>
        <v>6974220</v>
      </c>
      <c r="Z1475" s="13">
        <f>Agridata[[#This Row],[Final_Profit_NGN]] * (1-Agridata[[#This Row],[Storage_Loss_%]]/100)</f>
        <v>46494.8</v>
      </c>
      <c r="AA1475" s="13">
        <f>Agridata[[#This Row],[Final_Profit_NGN]]+Agridata[[#This Row],[Input_Cost_NGN]]</f>
        <v>129807</v>
      </c>
    </row>
    <row r="1476" spans="1:27" x14ac:dyDescent="0.35">
      <c r="A1476" t="s">
        <v>546</v>
      </c>
      <c r="B1476" t="s">
        <v>1472</v>
      </c>
      <c r="C1476" t="s">
        <v>1488</v>
      </c>
      <c r="D1476">
        <v>2025</v>
      </c>
      <c r="E1476" t="s">
        <v>1501</v>
      </c>
      <c r="F1476" t="s">
        <v>1508</v>
      </c>
      <c r="G1476">
        <v>0.8</v>
      </c>
      <c r="H1476">
        <v>1807</v>
      </c>
      <c r="I1476">
        <v>1065</v>
      </c>
      <c r="J1476">
        <v>31.1</v>
      </c>
      <c r="K1476" t="s">
        <v>1512</v>
      </c>
      <c r="L1476">
        <v>1.28</v>
      </c>
      <c r="M1476" t="s">
        <v>1516</v>
      </c>
      <c r="N1476" s="13">
        <v>7124</v>
      </c>
      <c r="O1476">
        <v>30</v>
      </c>
      <c r="P1476" s="11">
        <f>Agridata[[#This Row],[Storage_Loss_%]]/100</f>
        <v>0.41060000000000002</v>
      </c>
      <c r="Q1476" s="7">
        <v>41.06</v>
      </c>
      <c r="R1476" s="13">
        <v>10781</v>
      </c>
      <c r="S1476">
        <v>283</v>
      </c>
      <c r="T1476" t="s">
        <v>1520</v>
      </c>
      <c r="U1476" t="s">
        <v>1522</v>
      </c>
      <c r="V1476" s="13">
        <v>280477</v>
      </c>
      <c r="W1476" s="7">
        <f>(Agridata[[#This Row],[Profit_After_Storage_Loss]]/Agridata[[#This Row],[Total_Revenue]])*100</f>
        <v>56.758318672791816</v>
      </c>
      <c r="X1476">
        <f>(1-Agridata[[#This Row],[Transport_Cost_NGN]]/(Agridata[[#This Row],[Input_Cost_NGN]]+Agridata[[#This Row],[Final_Profit_NGN]]))*100</f>
        <v>97.554058600965462</v>
      </c>
      <c r="Y1476" s="13">
        <f>Agridata[[#This Row],[Final_Profit_NGN]]*Agridata[[#This Row],[Storage_Loss_%]]</f>
        <v>11516385.620000001</v>
      </c>
      <c r="Z1476" s="13">
        <f>Agridata[[#This Row],[Final_Profit_NGN]] * (1-Agridata[[#This Row],[Storage_Loss_%]]/100)</f>
        <v>165313.14379999999</v>
      </c>
      <c r="AA1476" s="13">
        <f>Agridata[[#This Row],[Final_Profit_NGN]]+Agridata[[#This Row],[Input_Cost_NGN]]</f>
        <v>291258</v>
      </c>
    </row>
    <row r="1477" spans="1:27" x14ac:dyDescent="0.35">
      <c r="A1477" t="s">
        <v>583</v>
      </c>
      <c r="B1477" t="s">
        <v>1473</v>
      </c>
      <c r="C1477" t="s">
        <v>1493</v>
      </c>
      <c r="D1477">
        <v>2025</v>
      </c>
      <c r="E1477" t="s">
        <v>1502</v>
      </c>
      <c r="F1477" t="s">
        <v>1503</v>
      </c>
      <c r="G1477">
        <v>1.77</v>
      </c>
      <c r="H1477">
        <v>13867</v>
      </c>
      <c r="I1477">
        <v>9823</v>
      </c>
      <c r="J1477">
        <v>17.600000000000001</v>
      </c>
      <c r="K1477" t="s">
        <v>1512</v>
      </c>
      <c r="L1477">
        <v>1.74</v>
      </c>
      <c r="M1477" t="s">
        <v>1517</v>
      </c>
      <c r="N1477" s="13">
        <v>3876</v>
      </c>
      <c r="O1477">
        <v>14</v>
      </c>
      <c r="P1477" s="11">
        <f>Agridata[[#This Row],[Storage_Loss_%]]/100</f>
        <v>0.29160000000000003</v>
      </c>
      <c r="Q1477" s="7">
        <v>29.16</v>
      </c>
      <c r="R1477" s="13">
        <v>19716</v>
      </c>
      <c r="S1477">
        <v>369</v>
      </c>
      <c r="T1477" t="s">
        <v>1520</v>
      </c>
      <c r="U1477" t="s">
        <v>1523</v>
      </c>
      <c r="V1477" s="13">
        <v>3564849</v>
      </c>
      <c r="W1477" s="7">
        <f>(Agridata[[#This Row],[Profit_After_Storage_Loss]]/Agridata[[#This Row],[Total_Revenue]])*100</f>
        <v>70.450362361960245</v>
      </c>
      <c r="X1477">
        <f>(1-Agridata[[#This Row],[Transport_Cost_NGN]]/(Agridata[[#This Row],[Input_Cost_NGN]]+Agridata[[#This Row],[Final_Profit_NGN]]))*100</f>
        <v>99.891869724778317</v>
      </c>
      <c r="Y1477" s="13">
        <f>Agridata[[#This Row],[Final_Profit_NGN]]*Agridata[[#This Row],[Storage_Loss_%]]</f>
        <v>103950996.84</v>
      </c>
      <c r="Z1477" s="13">
        <f>Agridata[[#This Row],[Final_Profit_NGN]] * (1-Agridata[[#This Row],[Storage_Loss_%]]/100)</f>
        <v>2525339.0315999999</v>
      </c>
      <c r="AA1477" s="13">
        <f>Agridata[[#This Row],[Final_Profit_NGN]]+Agridata[[#This Row],[Input_Cost_NGN]]</f>
        <v>3584565</v>
      </c>
    </row>
    <row r="1478" spans="1:27" x14ac:dyDescent="0.35">
      <c r="A1478" t="s">
        <v>230</v>
      </c>
      <c r="B1478" t="s">
        <v>1473</v>
      </c>
      <c r="C1478" t="s">
        <v>1496</v>
      </c>
      <c r="D1478">
        <v>2023</v>
      </c>
      <c r="E1478" t="s">
        <v>1501</v>
      </c>
      <c r="F1478" t="s">
        <v>1507</v>
      </c>
      <c r="G1478">
        <v>3.22</v>
      </c>
      <c r="H1478">
        <v>6128</v>
      </c>
      <c r="I1478">
        <v>2451</v>
      </c>
      <c r="J1478">
        <v>24.7</v>
      </c>
      <c r="K1478" t="s">
        <v>1511</v>
      </c>
      <c r="L1478">
        <v>1.85</v>
      </c>
      <c r="M1478" t="s">
        <v>1516</v>
      </c>
      <c r="N1478" s="13">
        <v>3561</v>
      </c>
      <c r="O1478">
        <v>60</v>
      </c>
      <c r="P1478" s="11">
        <f>Agridata[[#This Row],[Storage_Loss_%]]/100</f>
        <v>0.6</v>
      </c>
      <c r="Q1478" s="7">
        <v>60</v>
      </c>
      <c r="R1478" s="13">
        <v>73570</v>
      </c>
      <c r="S1478">
        <v>209</v>
      </c>
      <c r="T1478" t="s">
        <v>1520</v>
      </c>
      <c r="U1478" t="s">
        <v>1523</v>
      </c>
      <c r="V1478" s="13">
        <v>430006</v>
      </c>
      <c r="W1478" s="7">
        <f>(Agridata[[#This Row],[Profit_After_Storage_Loss]]/Agridata[[#This Row],[Total_Revenue]])*100</f>
        <v>34.156194894117277</v>
      </c>
      <c r="X1478">
        <f>(1-Agridata[[#This Row],[Transport_Cost_NGN]]/(Agridata[[#This Row],[Input_Cost_NGN]]+Agridata[[#This Row],[Final_Profit_NGN]]))*100</f>
        <v>99.29285748327959</v>
      </c>
      <c r="Y1478" s="13">
        <f>Agridata[[#This Row],[Final_Profit_NGN]]*Agridata[[#This Row],[Storage_Loss_%]]</f>
        <v>25800360</v>
      </c>
      <c r="Z1478" s="13">
        <f>Agridata[[#This Row],[Final_Profit_NGN]] * (1-Agridata[[#This Row],[Storage_Loss_%]]/100)</f>
        <v>172002.40000000002</v>
      </c>
      <c r="AA1478" s="13">
        <f>Agridata[[#This Row],[Final_Profit_NGN]]+Agridata[[#This Row],[Input_Cost_NGN]]</f>
        <v>503576</v>
      </c>
    </row>
    <row r="1479" spans="1:27" x14ac:dyDescent="0.35">
      <c r="A1479" t="s">
        <v>961</v>
      </c>
      <c r="B1479" t="s">
        <v>1472</v>
      </c>
      <c r="C1479" t="s">
        <v>1489</v>
      </c>
      <c r="D1479">
        <v>2021</v>
      </c>
      <c r="E1479" t="s">
        <v>1501</v>
      </c>
      <c r="F1479" t="s">
        <v>1509</v>
      </c>
      <c r="G1479">
        <v>4.8</v>
      </c>
      <c r="H1479">
        <v>75520</v>
      </c>
      <c r="I1479">
        <v>62341</v>
      </c>
      <c r="J1479">
        <v>1.8</v>
      </c>
      <c r="K1479" t="s">
        <v>1512</v>
      </c>
      <c r="L1479">
        <v>0.77</v>
      </c>
      <c r="M1479" t="s">
        <v>1517</v>
      </c>
      <c r="N1479" s="13">
        <v>492</v>
      </c>
      <c r="O1479">
        <v>2</v>
      </c>
      <c r="P1479" s="11">
        <f>Agridata[[#This Row],[Storage_Loss_%]]/100</f>
        <v>0.17449999999999999</v>
      </c>
      <c r="Q1479" s="7">
        <v>17.45</v>
      </c>
      <c r="R1479" s="13">
        <v>94565</v>
      </c>
      <c r="S1479">
        <v>342</v>
      </c>
      <c r="T1479" t="s">
        <v>1519</v>
      </c>
      <c r="U1479" t="s">
        <v>1523</v>
      </c>
      <c r="V1479" s="13">
        <v>21012359</v>
      </c>
      <c r="W1479" s="7">
        <f>(Agridata[[#This Row],[Profit_After_Storage_Loss]]/Agridata[[#This Row],[Total_Revenue]])*100</f>
        <v>82.180152610110312</v>
      </c>
      <c r="X1479">
        <f>(1-Agridata[[#This Row],[Transport_Cost_NGN]]/(Agridata[[#This Row],[Input_Cost_NGN]]+Agridata[[#This Row],[Final_Profit_NGN]]))*100</f>
        <v>99.997669011363286</v>
      </c>
      <c r="Y1479" s="13">
        <f>Agridata[[#This Row],[Final_Profit_NGN]]*Agridata[[#This Row],[Storage_Loss_%]]</f>
        <v>366665664.55000001</v>
      </c>
      <c r="Z1479" s="13">
        <f>Agridata[[#This Row],[Final_Profit_NGN]] * (1-Agridata[[#This Row],[Storage_Loss_%]]/100)</f>
        <v>17345702.354499999</v>
      </c>
      <c r="AA1479" s="13">
        <f>Agridata[[#This Row],[Final_Profit_NGN]]+Agridata[[#This Row],[Input_Cost_NGN]]</f>
        <v>21106924</v>
      </c>
    </row>
    <row r="1480" spans="1:27" x14ac:dyDescent="0.35">
      <c r="A1480" t="s">
        <v>527</v>
      </c>
      <c r="B1480" t="s">
        <v>1469</v>
      </c>
      <c r="C1480" t="s">
        <v>1474</v>
      </c>
      <c r="D1480">
        <v>2025</v>
      </c>
      <c r="E1480" t="s">
        <v>1502</v>
      </c>
      <c r="F1480" t="s">
        <v>1507</v>
      </c>
      <c r="G1480">
        <v>0.21</v>
      </c>
      <c r="H1480">
        <v>464</v>
      </c>
      <c r="I1480">
        <v>361</v>
      </c>
      <c r="J1480">
        <v>20.7</v>
      </c>
      <c r="K1480" t="s">
        <v>1515</v>
      </c>
      <c r="L1480">
        <v>1.43</v>
      </c>
      <c r="M1480" t="s">
        <v>1516</v>
      </c>
      <c r="N1480" s="13">
        <v>3744</v>
      </c>
      <c r="O1480">
        <v>14</v>
      </c>
      <c r="P1480" s="11">
        <f>Agridata[[#This Row],[Storage_Loss_%]]/100</f>
        <v>0.2208</v>
      </c>
      <c r="Q1480" s="7">
        <v>22.08</v>
      </c>
      <c r="R1480" s="13">
        <v>4184</v>
      </c>
      <c r="S1480">
        <v>245</v>
      </c>
      <c r="T1480" t="s">
        <v>1520</v>
      </c>
      <c r="U1480" t="s">
        <v>1522</v>
      </c>
      <c r="V1480" s="13">
        <v>79633</v>
      </c>
      <c r="W1480" s="7">
        <f>(Agridata[[#This Row],[Profit_After_Storage_Loss]]/Agridata[[#This Row],[Total_Revenue]])*100</f>
        <v>74.030368063757962</v>
      </c>
      <c r="X1480">
        <f>(1-Agridata[[#This Row],[Transport_Cost_NGN]]/(Agridata[[#This Row],[Input_Cost_NGN]]+Agridata[[#This Row],[Final_Profit_NGN]]))*100</f>
        <v>95.533125738215404</v>
      </c>
      <c r="Y1480" s="13">
        <f>Agridata[[#This Row],[Final_Profit_NGN]]*Agridata[[#This Row],[Storage_Loss_%]]</f>
        <v>1758296.64</v>
      </c>
      <c r="Z1480" s="13">
        <f>Agridata[[#This Row],[Final_Profit_NGN]] * (1-Agridata[[#This Row],[Storage_Loss_%]]/100)</f>
        <v>62050.033600000002</v>
      </c>
      <c r="AA1480" s="13">
        <f>Agridata[[#This Row],[Final_Profit_NGN]]+Agridata[[#This Row],[Input_Cost_NGN]]</f>
        <v>83817</v>
      </c>
    </row>
    <row r="1481" spans="1:27" x14ac:dyDescent="0.35">
      <c r="A1481" t="s">
        <v>962</v>
      </c>
      <c r="B1481" t="s">
        <v>1471</v>
      </c>
      <c r="C1481" t="s">
        <v>1486</v>
      </c>
      <c r="D1481">
        <v>2025</v>
      </c>
      <c r="E1481" t="s">
        <v>1501</v>
      </c>
      <c r="F1481" t="s">
        <v>1503</v>
      </c>
      <c r="G1481">
        <v>1.36</v>
      </c>
      <c r="H1481">
        <v>8367</v>
      </c>
      <c r="I1481">
        <v>6474</v>
      </c>
      <c r="J1481">
        <v>2.5</v>
      </c>
      <c r="K1481" t="s">
        <v>1513</v>
      </c>
      <c r="L1481">
        <v>0.37</v>
      </c>
      <c r="M1481" t="s">
        <v>1516</v>
      </c>
      <c r="N1481" s="13">
        <v>200</v>
      </c>
      <c r="O1481">
        <v>14</v>
      </c>
      <c r="P1481" s="11">
        <f>Agridata[[#This Row],[Storage_Loss_%]]/100</f>
        <v>0.22620000000000001</v>
      </c>
      <c r="Q1481" s="7">
        <v>22.62</v>
      </c>
      <c r="R1481" s="13">
        <v>24423</v>
      </c>
      <c r="S1481">
        <v>255</v>
      </c>
      <c r="T1481" t="s">
        <v>1521</v>
      </c>
      <c r="U1481" t="s">
        <v>1522</v>
      </c>
      <c r="V1481" s="13">
        <v>1609739</v>
      </c>
      <c r="W1481" s="7">
        <f>(Agridata[[#This Row],[Profit_After_Storage_Loss]]/Agridata[[#This Row],[Total_Revenue]])*100</f>
        <v>76.223534643444168</v>
      </c>
      <c r="X1481">
        <f>(1-Agridata[[#This Row],[Transport_Cost_NGN]]/(Agridata[[#This Row],[Input_Cost_NGN]]+Agridata[[#This Row],[Final_Profit_NGN]]))*100</f>
        <v>99.987761311302066</v>
      </c>
      <c r="Y1481" s="13">
        <f>Agridata[[#This Row],[Final_Profit_NGN]]*Agridata[[#This Row],[Storage_Loss_%]]</f>
        <v>36412296.18</v>
      </c>
      <c r="Z1481" s="13">
        <f>Agridata[[#This Row],[Final_Profit_NGN]] * (1-Agridata[[#This Row],[Storage_Loss_%]]/100)</f>
        <v>1245616.0382000001</v>
      </c>
      <c r="AA1481" s="13">
        <f>Agridata[[#This Row],[Final_Profit_NGN]]+Agridata[[#This Row],[Input_Cost_NGN]]</f>
        <v>1634162</v>
      </c>
    </row>
    <row r="1482" spans="1:27" x14ac:dyDescent="0.35">
      <c r="A1482" t="s">
        <v>415</v>
      </c>
      <c r="B1482" t="s">
        <v>1473</v>
      </c>
      <c r="C1482" t="s">
        <v>1497</v>
      </c>
      <c r="D1482">
        <v>2021</v>
      </c>
      <c r="E1482" t="s">
        <v>1502</v>
      </c>
      <c r="F1482" t="s">
        <v>1503</v>
      </c>
      <c r="G1482">
        <v>10.31</v>
      </c>
      <c r="H1482">
        <v>47526</v>
      </c>
      <c r="I1482">
        <v>26115</v>
      </c>
      <c r="J1482">
        <v>31.3</v>
      </c>
      <c r="K1482" t="s">
        <v>1512</v>
      </c>
      <c r="L1482">
        <v>1.2</v>
      </c>
      <c r="M1482" t="s">
        <v>1517</v>
      </c>
      <c r="N1482" s="13">
        <v>7183</v>
      </c>
      <c r="O1482">
        <v>30</v>
      </c>
      <c r="P1482" s="11">
        <f>Agridata[[#This Row],[Storage_Loss_%]]/100</f>
        <v>0.45049999999999996</v>
      </c>
      <c r="Q1482" s="7">
        <v>45.05</v>
      </c>
      <c r="R1482" s="13">
        <v>171428</v>
      </c>
      <c r="S1482">
        <v>311</v>
      </c>
      <c r="T1482" t="s">
        <v>1520</v>
      </c>
      <c r="U1482" t="s">
        <v>1523</v>
      </c>
      <c r="V1482" s="13">
        <v>7861937</v>
      </c>
      <c r="W1482" s="7">
        <f>(Agridata[[#This Row],[Profit_After_Storage_Loss]]/Agridata[[#This Row],[Total_Revenue]])*100</f>
        <v>53.777394423134027</v>
      </c>
      <c r="X1482">
        <f>(1-Agridata[[#This Row],[Transport_Cost_NGN]]/(Agridata[[#This Row],[Input_Cost_NGN]]+Agridata[[#This Row],[Final_Profit_NGN]]))*100</f>
        <v>99.910585414704798</v>
      </c>
      <c r="Y1482" s="13">
        <f>Agridata[[#This Row],[Final_Profit_NGN]]*Agridata[[#This Row],[Storage_Loss_%]]</f>
        <v>354180261.84999996</v>
      </c>
      <c r="Z1482" s="13">
        <f>Agridata[[#This Row],[Final_Profit_NGN]] * (1-Agridata[[#This Row],[Storage_Loss_%]]/100)</f>
        <v>4320134.3815000011</v>
      </c>
      <c r="AA1482" s="13">
        <f>Agridata[[#This Row],[Final_Profit_NGN]]+Agridata[[#This Row],[Input_Cost_NGN]]</f>
        <v>8033365</v>
      </c>
    </row>
    <row r="1483" spans="1:27" x14ac:dyDescent="0.35">
      <c r="A1483" t="s">
        <v>963</v>
      </c>
      <c r="B1483" t="s">
        <v>1469</v>
      </c>
      <c r="C1483" t="s">
        <v>1484</v>
      </c>
      <c r="D1483">
        <v>2024</v>
      </c>
      <c r="E1483" t="s">
        <v>1502</v>
      </c>
      <c r="F1483" t="s">
        <v>1506</v>
      </c>
      <c r="G1483">
        <v>3.06</v>
      </c>
      <c r="H1483">
        <v>7163</v>
      </c>
      <c r="I1483">
        <v>5725</v>
      </c>
      <c r="J1483">
        <v>40.799999999999997</v>
      </c>
      <c r="K1483" t="s">
        <v>1512</v>
      </c>
      <c r="L1483">
        <v>1.19</v>
      </c>
      <c r="M1483" t="s">
        <v>1518</v>
      </c>
      <c r="N1483" s="13">
        <v>8238</v>
      </c>
      <c r="O1483">
        <v>14</v>
      </c>
      <c r="P1483" s="11">
        <f>Agridata[[#This Row],[Storage_Loss_%]]/100</f>
        <v>0.20069999999999999</v>
      </c>
      <c r="Q1483" s="7">
        <v>20.07</v>
      </c>
      <c r="R1483" s="13">
        <v>46728</v>
      </c>
      <c r="S1483">
        <v>349</v>
      </c>
      <c r="T1483" t="s">
        <v>1521</v>
      </c>
      <c r="U1483" t="s">
        <v>1523</v>
      </c>
      <c r="V1483" s="13">
        <v>1923079</v>
      </c>
      <c r="W1483" s="7">
        <f>(Agridata[[#This Row],[Profit_After_Storage_Loss]]/Agridata[[#This Row],[Total_Revenue]])*100</f>
        <v>78.033890868496243</v>
      </c>
      <c r="X1483">
        <f>(1-Agridata[[#This Row],[Transport_Cost_NGN]]/(Agridata[[#This Row],[Input_Cost_NGN]]+Agridata[[#This Row],[Final_Profit_NGN]]))*100</f>
        <v>99.58178643897601</v>
      </c>
      <c r="Y1483" s="13">
        <f>Agridata[[#This Row],[Final_Profit_NGN]]*Agridata[[#This Row],[Storage_Loss_%]]</f>
        <v>38596195.530000001</v>
      </c>
      <c r="Z1483" s="13">
        <f>Agridata[[#This Row],[Final_Profit_NGN]] * (1-Agridata[[#This Row],[Storage_Loss_%]]/100)</f>
        <v>1537117.0447</v>
      </c>
      <c r="AA1483" s="13">
        <f>Agridata[[#This Row],[Final_Profit_NGN]]+Agridata[[#This Row],[Input_Cost_NGN]]</f>
        <v>1969807</v>
      </c>
    </row>
    <row r="1484" spans="1:27" x14ac:dyDescent="0.35">
      <c r="A1484" t="s">
        <v>964</v>
      </c>
      <c r="B1484" t="s">
        <v>1469</v>
      </c>
      <c r="C1484" t="s">
        <v>1484</v>
      </c>
      <c r="D1484">
        <v>2021</v>
      </c>
      <c r="E1484" t="s">
        <v>1501</v>
      </c>
      <c r="F1484" t="s">
        <v>1504</v>
      </c>
      <c r="G1484">
        <v>1.86</v>
      </c>
      <c r="H1484">
        <v>20304</v>
      </c>
      <c r="I1484">
        <v>16027</v>
      </c>
      <c r="J1484">
        <v>1</v>
      </c>
      <c r="K1484" t="s">
        <v>1511</v>
      </c>
      <c r="L1484">
        <v>0.32</v>
      </c>
      <c r="M1484" t="s">
        <v>1516</v>
      </c>
      <c r="N1484" s="13">
        <v>200</v>
      </c>
      <c r="O1484">
        <v>2</v>
      </c>
      <c r="P1484" s="11">
        <f>Agridata[[#This Row],[Storage_Loss_%]]/100</f>
        <v>0.21059999999999998</v>
      </c>
      <c r="Q1484" s="7">
        <v>21.06</v>
      </c>
      <c r="R1484" s="13">
        <v>23296</v>
      </c>
      <c r="S1484">
        <v>204</v>
      </c>
      <c r="T1484" t="s">
        <v>1520</v>
      </c>
      <c r="U1484" t="s">
        <v>1522</v>
      </c>
      <c r="V1484" s="13">
        <v>3213317</v>
      </c>
      <c r="W1484" s="7">
        <f>(Agridata[[#This Row],[Profit_After_Storage_Loss]]/Agridata[[#This Row],[Total_Revenue]])*100</f>
        <v>78.371817693372662</v>
      </c>
      <c r="X1484">
        <f>(1-Agridata[[#This Row],[Transport_Cost_NGN]]/(Agridata[[#This Row],[Input_Cost_NGN]]+Agridata[[#This Row],[Final_Profit_NGN]]))*100</f>
        <v>99.993820700837574</v>
      </c>
      <c r="Y1484" s="13">
        <f>Agridata[[#This Row],[Final_Profit_NGN]]*Agridata[[#This Row],[Storage_Loss_%]]</f>
        <v>67672456.019999996</v>
      </c>
      <c r="Z1484" s="13">
        <f>Agridata[[#This Row],[Final_Profit_NGN]] * (1-Agridata[[#This Row],[Storage_Loss_%]]/100)</f>
        <v>2536592.4397999998</v>
      </c>
      <c r="AA1484" s="13">
        <f>Agridata[[#This Row],[Final_Profit_NGN]]+Agridata[[#This Row],[Input_Cost_NGN]]</f>
        <v>3236613</v>
      </c>
    </row>
    <row r="1485" spans="1:27" x14ac:dyDescent="0.35">
      <c r="A1485" t="s">
        <v>965</v>
      </c>
      <c r="B1485" t="s">
        <v>1470</v>
      </c>
      <c r="C1485" t="s">
        <v>1476</v>
      </c>
      <c r="D1485">
        <v>2025</v>
      </c>
      <c r="E1485" t="s">
        <v>1502</v>
      </c>
      <c r="F1485" t="s">
        <v>1508</v>
      </c>
      <c r="G1485">
        <v>1.83</v>
      </c>
      <c r="H1485">
        <v>2734</v>
      </c>
      <c r="I1485">
        <v>1093</v>
      </c>
      <c r="J1485">
        <v>19</v>
      </c>
      <c r="K1485" t="s">
        <v>1511</v>
      </c>
      <c r="L1485">
        <v>1.68</v>
      </c>
      <c r="M1485" t="s">
        <v>1518</v>
      </c>
      <c r="N1485" s="13">
        <v>3460</v>
      </c>
      <c r="O1485">
        <v>60</v>
      </c>
      <c r="P1485" s="11">
        <f>Agridata[[#This Row],[Storage_Loss_%]]/100</f>
        <v>0.6</v>
      </c>
      <c r="Q1485" s="7">
        <v>60</v>
      </c>
      <c r="R1485" s="13">
        <v>25120</v>
      </c>
      <c r="S1485">
        <v>225</v>
      </c>
      <c r="T1485" t="s">
        <v>1520</v>
      </c>
      <c r="U1485" t="s">
        <v>1523</v>
      </c>
      <c r="V1485" s="13">
        <v>214886</v>
      </c>
      <c r="W1485" s="7">
        <f>(Agridata[[#This Row],[Profit_After_Storage_Loss]]/Agridata[[#This Row],[Total_Revenue]])*100</f>
        <v>35.813437997383403</v>
      </c>
      <c r="X1485">
        <f>(1-Agridata[[#This Row],[Transport_Cost_NGN]]/(Agridata[[#This Row],[Input_Cost_NGN]]+Agridata[[#This Row],[Final_Profit_NGN]]))*100</f>
        <v>98.558369374098987</v>
      </c>
      <c r="Y1485" s="13">
        <f>Agridata[[#This Row],[Final_Profit_NGN]]*Agridata[[#This Row],[Storage_Loss_%]]</f>
        <v>12893160</v>
      </c>
      <c r="Z1485" s="13">
        <f>Agridata[[#This Row],[Final_Profit_NGN]] * (1-Agridata[[#This Row],[Storage_Loss_%]]/100)</f>
        <v>85954.400000000009</v>
      </c>
      <c r="AA1485" s="13">
        <f>Agridata[[#This Row],[Final_Profit_NGN]]+Agridata[[#This Row],[Input_Cost_NGN]]</f>
        <v>240006</v>
      </c>
    </row>
    <row r="1486" spans="1:27" x14ac:dyDescent="0.35">
      <c r="A1486" t="s">
        <v>782</v>
      </c>
      <c r="B1486" t="s">
        <v>1473</v>
      </c>
      <c r="C1486" t="s">
        <v>1494</v>
      </c>
      <c r="D1486">
        <v>2022</v>
      </c>
      <c r="E1486" t="s">
        <v>1501</v>
      </c>
      <c r="F1486" t="s">
        <v>1505</v>
      </c>
      <c r="G1486">
        <v>2.46</v>
      </c>
      <c r="H1486">
        <v>18970</v>
      </c>
      <c r="I1486">
        <v>7588</v>
      </c>
      <c r="J1486">
        <v>3.3</v>
      </c>
      <c r="K1486" t="s">
        <v>1511</v>
      </c>
      <c r="L1486">
        <v>0.94</v>
      </c>
      <c r="M1486" t="s">
        <v>1517</v>
      </c>
      <c r="N1486" s="13">
        <v>537</v>
      </c>
      <c r="O1486">
        <v>60</v>
      </c>
      <c r="P1486" s="11">
        <f>Agridata[[#This Row],[Storage_Loss_%]]/100</f>
        <v>0.6</v>
      </c>
      <c r="Q1486" s="7">
        <v>60</v>
      </c>
      <c r="R1486" s="13">
        <v>24591</v>
      </c>
      <c r="S1486">
        <v>104</v>
      </c>
      <c r="T1486" t="s">
        <v>1520</v>
      </c>
      <c r="U1486" t="s">
        <v>1523</v>
      </c>
      <c r="V1486" s="13">
        <v>756133</v>
      </c>
      <c r="W1486" s="7">
        <f>(Agridata[[#This Row],[Profit_After_Storage_Loss]]/Agridata[[#This Row],[Total_Revenue]])*100</f>
        <v>38.740092529498263</v>
      </c>
      <c r="X1486">
        <f>(1-Agridata[[#This Row],[Transport_Cost_NGN]]/(Agridata[[#This Row],[Input_Cost_NGN]]+Agridata[[#This Row],[Final_Profit_NGN]]))*100</f>
        <v>99.931217690246484</v>
      </c>
      <c r="Y1486" s="13">
        <f>Agridata[[#This Row],[Final_Profit_NGN]]*Agridata[[#This Row],[Storage_Loss_%]]</f>
        <v>45367980</v>
      </c>
      <c r="Z1486" s="13">
        <f>Agridata[[#This Row],[Final_Profit_NGN]] * (1-Agridata[[#This Row],[Storage_Loss_%]]/100)</f>
        <v>302453.2</v>
      </c>
      <c r="AA1486" s="13">
        <f>Agridata[[#This Row],[Final_Profit_NGN]]+Agridata[[#This Row],[Input_Cost_NGN]]</f>
        <v>780724</v>
      </c>
    </row>
    <row r="1487" spans="1:27" x14ac:dyDescent="0.35">
      <c r="A1487" t="s">
        <v>866</v>
      </c>
      <c r="B1487" t="s">
        <v>1469</v>
      </c>
      <c r="C1487" t="s">
        <v>1484</v>
      </c>
      <c r="D1487">
        <v>2021</v>
      </c>
      <c r="E1487" t="s">
        <v>1502</v>
      </c>
      <c r="F1487" t="s">
        <v>1508</v>
      </c>
      <c r="G1487">
        <v>0.49</v>
      </c>
      <c r="H1487">
        <v>568</v>
      </c>
      <c r="I1487">
        <v>345</v>
      </c>
      <c r="J1487">
        <v>6.6</v>
      </c>
      <c r="K1487" t="s">
        <v>1513</v>
      </c>
      <c r="L1487">
        <v>0.42</v>
      </c>
      <c r="M1487" t="s">
        <v>1516</v>
      </c>
      <c r="N1487" s="13">
        <v>209</v>
      </c>
      <c r="O1487">
        <v>30</v>
      </c>
      <c r="P1487" s="11">
        <f>Agridata[[#This Row],[Storage_Loss_%]]/100</f>
        <v>0.39140000000000003</v>
      </c>
      <c r="Q1487" s="7">
        <v>39.14</v>
      </c>
      <c r="R1487" s="13">
        <v>5946</v>
      </c>
      <c r="S1487">
        <v>163</v>
      </c>
      <c r="T1487" t="s">
        <v>1520</v>
      </c>
      <c r="U1487" t="s">
        <v>1522</v>
      </c>
      <c r="V1487" s="13">
        <v>49518</v>
      </c>
      <c r="W1487" s="7">
        <f>(Agridata[[#This Row],[Profit_After_Storage_Loss]]/Agridata[[#This Row],[Total_Revenue]])*100</f>
        <v>54.335523582864568</v>
      </c>
      <c r="X1487">
        <f>(1-Agridata[[#This Row],[Transport_Cost_NGN]]/(Agridata[[#This Row],[Input_Cost_NGN]]+Agridata[[#This Row],[Final_Profit_NGN]]))*100</f>
        <v>99.62317899899034</v>
      </c>
      <c r="Y1487" s="13">
        <f>Agridata[[#This Row],[Final_Profit_NGN]]*Agridata[[#This Row],[Storage_Loss_%]]</f>
        <v>1938134.52</v>
      </c>
      <c r="Z1487" s="13">
        <f>Agridata[[#This Row],[Final_Profit_NGN]] * (1-Agridata[[#This Row],[Storage_Loss_%]]/100)</f>
        <v>30136.6548</v>
      </c>
      <c r="AA1487" s="13">
        <f>Agridata[[#This Row],[Final_Profit_NGN]]+Agridata[[#This Row],[Input_Cost_NGN]]</f>
        <v>55464</v>
      </c>
    </row>
    <row r="1488" spans="1:27" x14ac:dyDescent="0.35">
      <c r="A1488" t="s">
        <v>609</v>
      </c>
      <c r="B1488" t="s">
        <v>1472</v>
      </c>
      <c r="C1488" t="s">
        <v>1478</v>
      </c>
      <c r="D1488">
        <v>2023</v>
      </c>
      <c r="E1488" t="s">
        <v>1501</v>
      </c>
      <c r="F1488" t="s">
        <v>1509</v>
      </c>
      <c r="G1488">
        <v>1.99</v>
      </c>
      <c r="H1488">
        <v>27972</v>
      </c>
      <c r="I1488">
        <v>23057</v>
      </c>
      <c r="J1488">
        <v>8.5</v>
      </c>
      <c r="K1488" t="s">
        <v>1512</v>
      </c>
      <c r="L1488">
        <v>0.5</v>
      </c>
      <c r="M1488" t="s">
        <v>1518</v>
      </c>
      <c r="N1488" s="13">
        <v>2380</v>
      </c>
      <c r="O1488">
        <v>3</v>
      </c>
      <c r="P1488" s="11">
        <f>Agridata[[#This Row],[Storage_Loss_%]]/100</f>
        <v>0.1757</v>
      </c>
      <c r="Q1488" s="7">
        <v>17.57</v>
      </c>
      <c r="R1488" s="13">
        <v>44631</v>
      </c>
      <c r="S1488">
        <v>395</v>
      </c>
      <c r="T1488" t="s">
        <v>1520</v>
      </c>
      <c r="U1488" t="s">
        <v>1523</v>
      </c>
      <c r="V1488" s="13">
        <v>8969429</v>
      </c>
      <c r="W1488" s="7">
        <f>(Agridata[[#This Row],[Profit_After_Storage_Loss]]/Agridata[[#This Row],[Total_Revenue]])*100</f>
        <v>82.021867224092148</v>
      </c>
      <c r="X1488">
        <f>(1-Agridata[[#This Row],[Transport_Cost_NGN]]/(Agridata[[#This Row],[Input_Cost_NGN]]+Agridata[[#This Row],[Final_Profit_NGN]]))*100</f>
        <v>99.97359680321631</v>
      </c>
      <c r="Y1488" s="13">
        <f>Agridata[[#This Row],[Final_Profit_NGN]]*Agridata[[#This Row],[Storage_Loss_%]]</f>
        <v>157592867.53</v>
      </c>
      <c r="Z1488" s="13">
        <f>Agridata[[#This Row],[Final_Profit_NGN]] * (1-Agridata[[#This Row],[Storage_Loss_%]]/100)</f>
        <v>7393500.3247000007</v>
      </c>
      <c r="AA1488" s="13">
        <f>Agridata[[#This Row],[Final_Profit_NGN]]+Agridata[[#This Row],[Input_Cost_NGN]]</f>
        <v>9014060</v>
      </c>
    </row>
    <row r="1489" spans="1:27" x14ac:dyDescent="0.35">
      <c r="A1489" t="s">
        <v>949</v>
      </c>
      <c r="B1489" t="s">
        <v>1471</v>
      </c>
      <c r="C1489" t="s">
        <v>1500</v>
      </c>
      <c r="D1489">
        <v>2024</v>
      </c>
      <c r="E1489" t="s">
        <v>1501</v>
      </c>
      <c r="F1489" t="s">
        <v>1509</v>
      </c>
      <c r="G1489">
        <v>2.68</v>
      </c>
      <c r="H1489">
        <v>40216</v>
      </c>
      <c r="I1489">
        <v>32965</v>
      </c>
      <c r="J1489">
        <v>16.2</v>
      </c>
      <c r="K1489" t="s">
        <v>1512</v>
      </c>
      <c r="L1489">
        <v>0.88</v>
      </c>
      <c r="M1489" t="s">
        <v>1516</v>
      </c>
      <c r="N1489" s="13">
        <v>3537</v>
      </c>
      <c r="O1489">
        <v>1</v>
      </c>
      <c r="P1489" s="11">
        <f>Agridata[[#This Row],[Storage_Loss_%]]/100</f>
        <v>0.18030000000000002</v>
      </c>
      <c r="Q1489" s="7">
        <v>18.03</v>
      </c>
      <c r="R1489" s="13">
        <v>90815</v>
      </c>
      <c r="S1489">
        <v>326</v>
      </c>
      <c r="T1489" t="s">
        <v>1520</v>
      </c>
      <c r="U1489" t="s">
        <v>1522</v>
      </c>
      <c r="V1489" s="13">
        <v>10544773</v>
      </c>
      <c r="W1489" s="7">
        <f>(Agridata[[#This Row],[Profit_After_Storage_Loss]]/Agridata[[#This Row],[Total_Revenue]])*100</f>
        <v>81.270075788005329</v>
      </c>
      <c r="X1489">
        <f>(1-Agridata[[#This Row],[Transport_Cost_NGN]]/(Agridata[[#This Row],[Input_Cost_NGN]]+Agridata[[#This Row],[Final_Profit_NGN]]))*100</f>
        <v>99.966743728696528</v>
      </c>
      <c r="Y1489" s="13">
        <f>Agridata[[#This Row],[Final_Profit_NGN]]*Agridata[[#This Row],[Storage_Loss_%]]</f>
        <v>190122257.19</v>
      </c>
      <c r="Z1489" s="13">
        <f>Agridata[[#This Row],[Final_Profit_NGN]] * (1-Agridata[[#This Row],[Storage_Loss_%]]/100)</f>
        <v>8643550.4280999992</v>
      </c>
      <c r="AA1489" s="13">
        <f>Agridata[[#This Row],[Final_Profit_NGN]]+Agridata[[#This Row],[Input_Cost_NGN]]</f>
        <v>10635588</v>
      </c>
    </row>
    <row r="1490" spans="1:27" x14ac:dyDescent="0.35">
      <c r="A1490" t="s">
        <v>638</v>
      </c>
      <c r="B1490" t="s">
        <v>1470</v>
      </c>
      <c r="C1490" t="s">
        <v>1485</v>
      </c>
      <c r="D1490">
        <v>2023</v>
      </c>
      <c r="E1490" t="s">
        <v>1501</v>
      </c>
      <c r="F1490" t="s">
        <v>1504</v>
      </c>
      <c r="G1490">
        <v>1.67</v>
      </c>
      <c r="H1490">
        <v>17092</v>
      </c>
      <c r="I1490">
        <v>13061</v>
      </c>
      <c r="J1490">
        <v>4.8</v>
      </c>
      <c r="K1490" t="s">
        <v>1512</v>
      </c>
      <c r="L1490">
        <v>1.21</v>
      </c>
      <c r="M1490" t="s">
        <v>1517</v>
      </c>
      <c r="N1490" s="13">
        <v>1375</v>
      </c>
      <c r="O1490">
        <v>1</v>
      </c>
      <c r="P1490" s="11">
        <f>Agridata[[#This Row],[Storage_Loss_%]]/100</f>
        <v>0.23579999999999998</v>
      </c>
      <c r="Q1490" s="7">
        <v>23.58</v>
      </c>
      <c r="R1490" s="13">
        <v>39923</v>
      </c>
      <c r="S1490">
        <v>259</v>
      </c>
      <c r="T1490" t="s">
        <v>1520</v>
      </c>
      <c r="U1490" t="s">
        <v>1522</v>
      </c>
      <c r="V1490" s="13">
        <v>3307674</v>
      </c>
      <c r="W1490" s="7">
        <f>(Agridata[[#This Row],[Profit_After_Storage_Loss]]/Agridata[[#This Row],[Total_Revenue]])*100</f>
        <v>75.508625166051942</v>
      </c>
      <c r="X1490">
        <f>(1-Agridata[[#This Row],[Transport_Cost_NGN]]/(Agridata[[#This Row],[Input_Cost_NGN]]+Agridata[[#This Row],[Final_Profit_NGN]]))*100</f>
        <v>99.958925760777063</v>
      </c>
      <c r="Y1490" s="13">
        <f>Agridata[[#This Row],[Final_Profit_NGN]]*Agridata[[#This Row],[Storage_Loss_%]]</f>
        <v>77994952.920000002</v>
      </c>
      <c r="Z1490" s="13">
        <f>Agridata[[#This Row],[Final_Profit_NGN]] * (1-Agridata[[#This Row],[Storage_Loss_%]]/100)</f>
        <v>2527724.4707999998</v>
      </c>
      <c r="AA1490" s="13">
        <f>Agridata[[#This Row],[Final_Profit_NGN]]+Agridata[[#This Row],[Input_Cost_NGN]]</f>
        <v>3347597</v>
      </c>
    </row>
    <row r="1491" spans="1:27" x14ac:dyDescent="0.35">
      <c r="A1491" t="s">
        <v>966</v>
      </c>
      <c r="B1491" t="s">
        <v>1469</v>
      </c>
      <c r="C1491" t="s">
        <v>1480</v>
      </c>
      <c r="D1491">
        <v>2025</v>
      </c>
      <c r="E1491" t="s">
        <v>1502</v>
      </c>
      <c r="F1491" t="s">
        <v>1503</v>
      </c>
      <c r="G1491">
        <v>3.85</v>
      </c>
      <c r="H1491">
        <v>35531</v>
      </c>
      <c r="I1491">
        <v>21059</v>
      </c>
      <c r="J1491">
        <v>27.4</v>
      </c>
      <c r="K1491" t="s">
        <v>1511</v>
      </c>
      <c r="L1491">
        <v>1.29</v>
      </c>
      <c r="M1491" t="s">
        <v>1518</v>
      </c>
      <c r="N1491" s="13">
        <v>2939</v>
      </c>
      <c r="O1491">
        <v>30</v>
      </c>
      <c r="P1491" s="11">
        <f>Agridata[[#This Row],[Storage_Loss_%]]/100</f>
        <v>0.4073</v>
      </c>
      <c r="Q1491" s="7">
        <v>40.729999999999997</v>
      </c>
      <c r="R1491" s="13">
        <v>53556</v>
      </c>
      <c r="S1491">
        <v>311</v>
      </c>
      <c r="T1491" t="s">
        <v>1520</v>
      </c>
      <c r="U1491" t="s">
        <v>1523</v>
      </c>
      <c r="V1491" s="13">
        <v>6427361</v>
      </c>
      <c r="W1491" s="7">
        <f>(Agridata[[#This Row],[Profit_After_Storage_Loss]]/Agridata[[#This Row],[Total_Revenue]])*100</f>
        <v>58.780213736728918</v>
      </c>
      <c r="X1491">
        <f>(1-Agridata[[#This Row],[Transport_Cost_NGN]]/(Agridata[[#This Row],[Input_Cost_NGN]]+Agridata[[#This Row],[Final_Profit_NGN]]))*100</f>
        <v>99.954651479103958</v>
      </c>
      <c r="Y1491" s="13">
        <f>Agridata[[#This Row],[Final_Profit_NGN]]*Agridata[[#This Row],[Storage_Loss_%]]</f>
        <v>261786413.52999997</v>
      </c>
      <c r="Z1491" s="13">
        <f>Agridata[[#This Row],[Final_Profit_NGN]] * (1-Agridata[[#This Row],[Storage_Loss_%]]/100)</f>
        <v>3809496.8646999998</v>
      </c>
      <c r="AA1491" s="13">
        <f>Agridata[[#This Row],[Final_Profit_NGN]]+Agridata[[#This Row],[Input_Cost_NGN]]</f>
        <v>6480917</v>
      </c>
    </row>
    <row r="1492" spans="1:27" x14ac:dyDescent="0.35">
      <c r="A1492" t="s">
        <v>202</v>
      </c>
      <c r="B1492" t="s">
        <v>1472</v>
      </c>
      <c r="C1492" t="s">
        <v>1489</v>
      </c>
      <c r="D1492">
        <v>2023</v>
      </c>
      <c r="E1492" t="s">
        <v>1501</v>
      </c>
      <c r="F1492" t="s">
        <v>1503</v>
      </c>
      <c r="G1492">
        <v>1.93</v>
      </c>
      <c r="H1492">
        <v>23854</v>
      </c>
      <c r="I1492">
        <v>20244</v>
      </c>
      <c r="J1492">
        <v>1</v>
      </c>
      <c r="K1492" t="s">
        <v>1513</v>
      </c>
      <c r="L1492">
        <v>1.19</v>
      </c>
      <c r="M1492" t="s">
        <v>1516</v>
      </c>
      <c r="N1492" s="13">
        <v>200</v>
      </c>
      <c r="O1492">
        <v>7</v>
      </c>
      <c r="P1492" s="11">
        <f>Agridata[[#This Row],[Storage_Loss_%]]/100</f>
        <v>0.15130000000000002</v>
      </c>
      <c r="Q1492" s="7">
        <v>15.13</v>
      </c>
      <c r="R1492" s="13">
        <v>26959</v>
      </c>
      <c r="S1492">
        <v>283</v>
      </c>
      <c r="T1492" t="s">
        <v>1520</v>
      </c>
      <c r="U1492" t="s">
        <v>1522</v>
      </c>
      <c r="V1492" s="13">
        <v>5644603</v>
      </c>
      <c r="W1492" s="7">
        <f>(Agridata[[#This Row],[Profit_After_Storage_Loss]]/Agridata[[#This Row],[Total_Revenue]])*100</f>
        <v>84.466581976887497</v>
      </c>
      <c r="X1492">
        <f>(1-Agridata[[#This Row],[Transport_Cost_NGN]]/(Agridata[[#This Row],[Input_Cost_NGN]]+Agridata[[#This Row],[Final_Profit_NGN]]))*100</f>
        <v>99.996473634600136</v>
      </c>
      <c r="Y1492" s="13">
        <f>Agridata[[#This Row],[Final_Profit_NGN]]*Agridata[[#This Row],[Storage_Loss_%]]</f>
        <v>85402843.390000001</v>
      </c>
      <c r="Z1492" s="13">
        <f>Agridata[[#This Row],[Final_Profit_NGN]] * (1-Agridata[[#This Row],[Storage_Loss_%]]/100)</f>
        <v>4790574.5661000004</v>
      </c>
      <c r="AA1492" s="13">
        <f>Agridata[[#This Row],[Final_Profit_NGN]]+Agridata[[#This Row],[Input_Cost_NGN]]</f>
        <v>5671562</v>
      </c>
    </row>
    <row r="1493" spans="1:27" x14ac:dyDescent="0.35">
      <c r="A1493" t="s">
        <v>845</v>
      </c>
      <c r="B1493" t="s">
        <v>1473</v>
      </c>
      <c r="C1493" t="s">
        <v>1494</v>
      </c>
      <c r="D1493">
        <v>2021</v>
      </c>
      <c r="E1493" t="s">
        <v>1502</v>
      </c>
      <c r="F1493" t="s">
        <v>1507</v>
      </c>
      <c r="G1493">
        <v>0.51</v>
      </c>
      <c r="H1493">
        <v>963</v>
      </c>
      <c r="I1493">
        <v>385</v>
      </c>
      <c r="J1493">
        <v>8.3000000000000007</v>
      </c>
      <c r="K1493" t="s">
        <v>1513</v>
      </c>
      <c r="L1493">
        <v>1.01</v>
      </c>
      <c r="M1493" t="s">
        <v>1516</v>
      </c>
      <c r="N1493" s="13">
        <v>295</v>
      </c>
      <c r="O1493">
        <v>60</v>
      </c>
      <c r="P1493" s="11">
        <f>Agridata[[#This Row],[Storage_Loss_%]]/100</f>
        <v>0.6</v>
      </c>
      <c r="Q1493" s="7">
        <v>60</v>
      </c>
      <c r="R1493" s="13">
        <v>7361</v>
      </c>
      <c r="S1493">
        <v>213</v>
      </c>
      <c r="T1493" t="s">
        <v>1520</v>
      </c>
      <c r="U1493" t="s">
        <v>1522</v>
      </c>
      <c r="V1493" s="13">
        <v>73529</v>
      </c>
      <c r="W1493" s="7">
        <f>(Agridata[[#This Row],[Profit_After_Storage_Loss]]/Agridata[[#This Row],[Total_Revenue]])*100</f>
        <v>36.35999505501298</v>
      </c>
      <c r="X1493">
        <f>(1-Agridata[[#This Row],[Transport_Cost_NGN]]/(Agridata[[#This Row],[Input_Cost_NGN]]+Agridata[[#This Row],[Final_Profit_NGN]]))*100</f>
        <v>99.635307207318576</v>
      </c>
      <c r="Y1493" s="13">
        <f>Agridata[[#This Row],[Final_Profit_NGN]]*Agridata[[#This Row],[Storage_Loss_%]]</f>
        <v>4411740</v>
      </c>
      <c r="Z1493" s="13">
        <f>Agridata[[#This Row],[Final_Profit_NGN]] * (1-Agridata[[#This Row],[Storage_Loss_%]]/100)</f>
        <v>29411.600000000002</v>
      </c>
      <c r="AA1493" s="13">
        <f>Agridata[[#This Row],[Final_Profit_NGN]]+Agridata[[#This Row],[Input_Cost_NGN]]</f>
        <v>80890</v>
      </c>
    </row>
    <row r="1494" spans="1:27" x14ac:dyDescent="0.35">
      <c r="A1494" t="s">
        <v>320</v>
      </c>
      <c r="B1494" t="s">
        <v>1473</v>
      </c>
      <c r="C1494" t="s">
        <v>1484</v>
      </c>
      <c r="D1494">
        <v>2022</v>
      </c>
      <c r="E1494" t="s">
        <v>1501</v>
      </c>
      <c r="F1494" t="s">
        <v>1509</v>
      </c>
      <c r="G1494">
        <v>1.1299999999999999</v>
      </c>
      <c r="H1494">
        <v>13700</v>
      </c>
      <c r="I1494">
        <v>10899</v>
      </c>
      <c r="J1494">
        <v>5.5</v>
      </c>
      <c r="K1494" t="s">
        <v>1511</v>
      </c>
      <c r="L1494">
        <v>0.23</v>
      </c>
      <c r="M1494" t="s">
        <v>1516</v>
      </c>
      <c r="N1494" s="13">
        <v>823</v>
      </c>
      <c r="O1494">
        <v>4</v>
      </c>
      <c r="P1494" s="11">
        <f>Agridata[[#This Row],[Storage_Loss_%]]/100</f>
        <v>0.20440000000000003</v>
      </c>
      <c r="Q1494" s="7">
        <v>20.440000000000001</v>
      </c>
      <c r="R1494" s="13">
        <v>30879</v>
      </c>
      <c r="S1494">
        <v>332</v>
      </c>
      <c r="T1494" t="s">
        <v>1520</v>
      </c>
      <c r="U1494" t="s">
        <v>1523</v>
      </c>
      <c r="V1494" s="13">
        <v>3550582</v>
      </c>
      <c r="W1494" s="7">
        <f>(Agridata[[#This Row],[Profit_After_Storage_Loss]]/Agridata[[#This Row],[Total_Revenue]])*100</f>
        <v>78.874041604808767</v>
      </c>
      <c r="X1494">
        <f>(1-Agridata[[#This Row],[Transport_Cost_NGN]]/(Agridata[[#This Row],[Input_Cost_NGN]]+Agridata[[#This Row],[Final_Profit_NGN]]))*100</f>
        <v>99.977020551110286</v>
      </c>
      <c r="Y1494" s="13">
        <f>Agridata[[#This Row],[Final_Profit_NGN]]*Agridata[[#This Row],[Storage_Loss_%]]</f>
        <v>72573896.079999998</v>
      </c>
      <c r="Z1494" s="13">
        <f>Agridata[[#This Row],[Final_Profit_NGN]] * (1-Agridata[[#This Row],[Storage_Loss_%]]/100)</f>
        <v>2824843.0392</v>
      </c>
      <c r="AA1494" s="13">
        <f>Agridata[[#This Row],[Final_Profit_NGN]]+Agridata[[#This Row],[Input_Cost_NGN]]</f>
        <v>3581461</v>
      </c>
    </row>
    <row r="1495" spans="1:27" x14ac:dyDescent="0.35">
      <c r="A1495" t="s">
        <v>856</v>
      </c>
      <c r="B1495" t="s">
        <v>1470</v>
      </c>
      <c r="C1495" t="s">
        <v>1485</v>
      </c>
      <c r="D1495">
        <v>2021</v>
      </c>
      <c r="E1495" t="s">
        <v>1501</v>
      </c>
      <c r="F1495" t="s">
        <v>1503</v>
      </c>
      <c r="G1495">
        <v>2.2400000000000002</v>
      </c>
      <c r="H1495">
        <v>12146</v>
      </c>
      <c r="I1495">
        <v>10262</v>
      </c>
      <c r="J1495">
        <v>60.1</v>
      </c>
      <c r="K1495" t="s">
        <v>1512</v>
      </c>
      <c r="L1495">
        <v>2.5299999999999998</v>
      </c>
      <c r="M1495" t="s">
        <v>1517</v>
      </c>
      <c r="N1495" s="13">
        <v>15413</v>
      </c>
      <c r="O1495">
        <v>7</v>
      </c>
      <c r="P1495" s="11">
        <f>Agridata[[#This Row],[Storage_Loss_%]]/100</f>
        <v>0.15509999999999999</v>
      </c>
      <c r="Q1495" s="7">
        <v>15.51</v>
      </c>
      <c r="R1495" s="13">
        <v>32715</v>
      </c>
      <c r="S1495">
        <v>340</v>
      </c>
      <c r="T1495" t="s">
        <v>1520</v>
      </c>
      <c r="U1495" t="s">
        <v>1522</v>
      </c>
      <c r="V1495" s="13">
        <v>3406062</v>
      </c>
      <c r="W1495" s="7">
        <f>(Agridata[[#This Row],[Profit_After_Storage_Loss]]/Agridata[[#This Row],[Total_Revenue]])*100</f>
        <v>83.686199593634598</v>
      </c>
      <c r="X1495">
        <f>(1-Agridata[[#This Row],[Transport_Cost_NGN]]/(Agridata[[#This Row],[Input_Cost_NGN]]+Agridata[[#This Row],[Final_Profit_NGN]]))*100</f>
        <v>99.551788324744521</v>
      </c>
      <c r="Y1495" s="13">
        <f>Agridata[[#This Row],[Final_Profit_NGN]]*Agridata[[#This Row],[Storage_Loss_%]]</f>
        <v>52828021.619999997</v>
      </c>
      <c r="Z1495" s="13">
        <f>Agridata[[#This Row],[Final_Profit_NGN]] * (1-Agridata[[#This Row],[Storage_Loss_%]]/100)</f>
        <v>2877781.7837999999</v>
      </c>
      <c r="AA1495" s="13">
        <f>Agridata[[#This Row],[Final_Profit_NGN]]+Agridata[[#This Row],[Input_Cost_NGN]]</f>
        <v>3438777</v>
      </c>
    </row>
    <row r="1496" spans="1:27" x14ac:dyDescent="0.35">
      <c r="A1496" t="s">
        <v>742</v>
      </c>
      <c r="B1496" t="s">
        <v>1471</v>
      </c>
      <c r="C1496" t="s">
        <v>1492</v>
      </c>
      <c r="D1496">
        <v>2025</v>
      </c>
      <c r="E1496" t="s">
        <v>1502</v>
      </c>
      <c r="F1496" t="s">
        <v>1510</v>
      </c>
      <c r="G1496">
        <v>1.83</v>
      </c>
      <c r="H1496">
        <v>37781</v>
      </c>
      <c r="I1496">
        <v>26605</v>
      </c>
      <c r="J1496">
        <v>31.3</v>
      </c>
      <c r="K1496" t="s">
        <v>1512</v>
      </c>
      <c r="L1496">
        <v>1.47</v>
      </c>
      <c r="M1496" t="s">
        <v>1516</v>
      </c>
      <c r="N1496" s="13">
        <v>6283</v>
      </c>
      <c r="O1496">
        <v>7</v>
      </c>
      <c r="P1496" s="11">
        <f>Agridata[[#This Row],[Storage_Loss_%]]/100</f>
        <v>0.29580000000000001</v>
      </c>
      <c r="Q1496" s="7">
        <v>29.58</v>
      </c>
      <c r="R1496" s="13">
        <v>37155</v>
      </c>
      <c r="S1496">
        <v>356</v>
      </c>
      <c r="T1496" t="s">
        <v>1520</v>
      </c>
      <c r="U1496" t="s">
        <v>1522</v>
      </c>
      <c r="V1496" s="13">
        <v>9333229</v>
      </c>
      <c r="W1496" s="7">
        <f>(Agridata[[#This Row],[Profit_After_Storage_Loss]]/Agridata[[#This Row],[Total_Revenue]])*100</f>
        <v>70.140773972550093</v>
      </c>
      <c r="X1496">
        <f>(1-Agridata[[#This Row],[Transport_Cost_NGN]]/(Agridata[[#This Row],[Input_Cost_NGN]]+Agridata[[#This Row],[Final_Profit_NGN]]))*100</f>
        <v>99.932948318873599</v>
      </c>
      <c r="Y1496" s="13">
        <f>Agridata[[#This Row],[Final_Profit_NGN]]*Agridata[[#This Row],[Storage_Loss_%]]</f>
        <v>276076913.81999999</v>
      </c>
      <c r="Z1496" s="13">
        <f>Agridata[[#This Row],[Final_Profit_NGN]] * (1-Agridata[[#This Row],[Storage_Loss_%]]/100)</f>
        <v>6572459.8617999991</v>
      </c>
      <c r="AA1496" s="13">
        <f>Agridata[[#This Row],[Final_Profit_NGN]]+Agridata[[#This Row],[Input_Cost_NGN]]</f>
        <v>9370384</v>
      </c>
    </row>
    <row r="1497" spans="1:27" x14ac:dyDescent="0.35">
      <c r="A1497" t="s">
        <v>359</v>
      </c>
      <c r="B1497" t="s">
        <v>1471</v>
      </c>
      <c r="C1497" t="s">
        <v>1483</v>
      </c>
      <c r="D1497">
        <v>2023</v>
      </c>
      <c r="E1497" t="s">
        <v>1501</v>
      </c>
      <c r="F1497" t="s">
        <v>1503</v>
      </c>
      <c r="G1497">
        <v>0.7</v>
      </c>
      <c r="H1497">
        <v>6903</v>
      </c>
      <c r="I1497">
        <v>5805</v>
      </c>
      <c r="J1497">
        <v>9.3000000000000007</v>
      </c>
      <c r="K1497" t="s">
        <v>1513</v>
      </c>
      <c r="L1497">
        <v>0.65</v>
      </c>
      <c r="M1497" t="s">
        <v>1516</v>
      </c>
      <c r="N1497" s="13">
        <v>356</v>
      </c>
      <c r="O1497">
        <v>7</v>
      </c>
      <c r="P1497" s="11">
        <f>Agridata[[#This Row],[Storage_Loss_%]]/100</f>
        <v>0.159</v>
      </c>
      <c r="Q1497" s="7">
        <v>15.9</v>
      </c>
      <c r="R1497" s="13">
        <v>12822</v>
      </c>
      <c r="S1497">
        <v>289</v>
      </c>
      <c r="T1497" t="s">
        <v>1520</v>
      </c>
      <c r="U1497" t="s">
        <v>1522</v>
      </c>
      <c r="V1497" s="13">
        <v>1647691</v>
      </c>
      <c r="W1497" s="7">
        <f>(Agridata[[#This Row],[Profit_After_Storage_Loss]]/Agridata[[#This Row],[Total_Revenue]])*100</f>
        <v>83.450604180756187</v>
      </c>
      <c r="X1497">
        <f>(1-Agridata[[#This Row],[Transport_Cost_NGN]]/(Agridata[[#This Row],[Input_Cost_NGN]]+Agridata[[#This Row],[Final_Profit_NGN]]))*100</f>
        <v>99.978560842342091</v>
      </c>
      <c r="Y1497" s="13">
        <f>Agridata[[#This Row],[Final_Profit_NGN]]*Agridata[[#This Row],[Storage_Loss_%]]</f>
        <v>26198286.900000002</v>
      </c>
      <c r="Z1497" s="13">
        <f>Agridata[[#This Row],[Final_Profit_NGN]] * (1-Agridata[[#This Row],[Storage_Loss_%]]/100)</f>
        <v>1385708.1310000001</v>
      </c>
      <c r="AA1497" s="13">
        <f>Agridata[[#This Row],[Final_Profit_NGN]]+Agridata[[#This Row],[Input_Cost_NGN]]</f>
        <v>1660513</v>
      </c>
    </row>
    <row r="1498" spans="1:27" x14ac:dyDescent="0.35">
      <c r="A1498" t="s">
        <v>589</v>
      </c>
      <c r="B1498" t="s">
        <v>1469</v>
      </c>
      <c r="C1498" t="s">
        <v>1498</v>
      </c>
      <c r="D1498">
        <v>2024</v>
      </c>
      <c r="E1498" t="s">
        <v>1501</v>
      </c>
      <c r="F1498" t="s">
        <v>1504</v>
      </c>
      <c r="G1498">
        <v>0.23</v>
      </c>
      <c r="H1498">
        <v>1654</v>
      </c>
      <c r="I1498">
        <v>1308</v>
      </c>
      <c r="J1498">
        <v>9.8000000000000007</v>
      </c>
      <c r="K1498" t="s">
        <v>1513</v>
      </c>
      <c r="L1498">
        <v>0.37</v>
      </c>
      <c r="M1498" t="s">
        <v>1518</v>
      </c>
      <c r="N1498" s="13">
        <v>308</v>
      </c>
      <c r="O1498">
        <v>2</v>
      </c>
      <c r="P1498" s="11">
        <f>Agridata[[#This Row],[Storage_Loss_%]]/100</f>
        <v>0.20879999999999999</v>
      </c>
      <c r="Q1498" s="7">
        <v>20.88</v>
      </c>
      <c r="R1498" s="13">
        <v>3807</v>
      </c>
      <c r="S1498">
        <v>272</v>
      </c>
      <c r="T1498" t="s">
        <v>1519</v>
      </c>
      <c r="U1498" t="s">
        <v>1523</v>
      </c>
      <c r="V1498" s="13">
        <v>348104</v>
      </c>
      <c r="W1498" s="7">
        <f>(Agridata[[#This Row],[Profit_After_Storage_Loss]]/Agridata[[#This Row],[Total_Revenue]])*100</f>
        <v>78.264073814117779</v>
      </c>
      <c r="X1498">
        <f>(1-Agridata[[#This Row],[Transport_Cost_NGN]]/(Agridata[[#This Row],[Input_Cost_NGN]]+Agridata[[#This Row],[Final_Profit_NGN]]))*100</f>
        <v>99.912477870825285</v>
      </c>
      <c r="Y1498" s="13">
        <f>Agridata[[#This Row],[Final_Profit_NGN]]*Agridata[[#This Row],[Storage_Loss_%]]</f>
        <v>7268411.5199999996</v>
      </c>
      <c r="Z1498" s="13">
        <f>Agridata[[#This Row],[Final_Profit_NGN]] * (1-Agridata[[#This Row],[Storage_Loss_%]]/100)</f>
        <v>275419.8848</v>
      </c>
      <c r="AA1498" s="13">
        <f>Agridata[[#This Row],[Final_Profit_NGN]]+Agridata[[#This Row],[Input_Cost_NGN]]</f>
        <v>351911</v>
      </c>
    </row>
    <row r="1499" spans="1:27" x14ac:dyDescent="0.35">
      <c r="A1499" t="s">
        <v>967</v>
      </c>
      <c r="B1499" t="s">
        <v>1470</v>
      </c>
      <c r="C1499" t="s">
        <v>1475</v>
      </c>
      <c r="D1499">
        <v>2023</v>
      </c>
      <c r="E1499" t="s">
        <v>1501</v>
      </c>
      <c r="F1499" t="s">
        <v>1505</v>
      </c>
      <c r="G1499">
        <v>2.5499999999999998</v>
      </c>
      <c r="H1499">
        <v>17472</v>
      </c>
      <c r="I1499">
        <v>13415</v>
      </c>
      <c r="J1499">
        <v>1.1000000000000001</v>
      </c>
      <c r="K1499" t="s">
        <v>1515</v>
      </c>
      <c r="L1499">
        <v>0.19</v>
      </c>
      <c r="M1499" t="s">
        <v>1518</v>
      </c>
      <c r="N1499" s="13">
        <v>208</v>
      </c>
      <c r="O1499">
        <v>14</v>
      </c>
      <c r="P1499" s="11">
        <f>Agridata[[#This Row],[Storage_Loss_%]]/100</f>
        <v>0.23219999999999999</v>
      </c>
      <c r="Q1499" s="7">
        <v>23.22</v>
      </c>
      <c r="R1499" s="13">
        <v>23118</v>
      </c>
      <c r="S1499">
        <v>91</v>
      </c>
      <c r="T1499" t="s">
        <v>1519</v>
      </c>
      <c r="U1499" t="s">
        <v>1523</v>
      </c>
      <c r="V1499" s="13">
        <v>1185232</v>
      </c>
      <c r="W1499" s="7">
        <f>(Agridata[[#This Row],[Profit_After_Storage_Loss]]/Agridata[[#This Row],[Total_Revenue]])*100</f>
        <v>75.311054710969515</v>
      </c>
      <c r="X1499">
        <f>(1-Agridata[[#This Row],[Transport_Cost_NGN]]/(Agridata[[#This Row],[Input_Cost_NGN]]+Agridata[[#This Row],[Final_Profit_NGN]]))*100</f>
        <v>99.982786444324901</v>
      </c>
      <c r="Y1499" s="13">
        <f>Agridata[[#This Row],[Final_Profit_NGN]]*Agridata[[#This Row],[Storage_Loss_%]]</f>
        <v>27521087.039999999</v>
      </c>
      <c r="Z1499" s="13">
        <f>Agridata[[#This Row],[Final_Profit_NGN]] * (1-Agridata[[#This Row],[Storage_Loss_%]]/100)</f>
        <v>910021.1296000001</v>
      </c>
      <c r="AA1499" s="13">
        <f>Agridata[[#This Row],[Final_Profit_NGN]]+Agridata[[#This Row],[Input_Cost_NGN]]</f>
        <v>1208350</v>
      </c>
    </row>
    <row r="1500" spans="1:27" x14ac:dyDescent="0.35">
      <c r="A1500" t="s">
        <v>482</v>
      </c>
      <c r="B1500" t="s">
        <v>1471</v>
      </c>
      <c r="C1500" t="s">
        <v>1492</v>
      </c>
      <c r="D1500">
        <v>2021</v>
      </c>
      <c r="E1500" t="s">
        <v>1502</v>
      </c>
      <c r="F1500" t="s">
        <v>1505</v>
      </c>
      <c r="G1500">
        <v>9.5</v>
      </c>
      <c r="H1500">
        <v>117205</v>
      </c>
      <c r="I1500">
        <v>88243</v>
      </c>
      <c r="J1500">
        <v>112.1</v>
      </c>
      <c r="K1500" t="s">
        <v>1512</v>
      </c>
      <c r="L1500">
        <v>3.55</v>
      </c>
      <c r="M1500" t="s">
        <v>1516</v>
      </c>
      <c r="N1500" s="13">
        <v>25232</v>
      </c>
      <c r="O1500">
        <v>14</v>
      </c>
      <c r="P1500" s="11">
        <f>Agridata[[#This Row],[Storage_Loss_%]]/100</f>
        <v>0.24710000000000001</v>
      </c>
      <c r="Q1500" s="7">
        <v>24.71</v>
      </c>
      <c r="R1500" s="13">
        <v>96573</v>
      </c>
      <c r="S1500">
        <v>74</v>
      </c>
      <c r="T1500" t="s">
        <v>1520</v>
      </c>
      <c r="U1500" t="s">
        <v>1523</v>
      </c>
      <c r="V1500" s="13">
        <v>6342878</v>
      </c>
      <c r="W1500" s="7">
        <f>(Agridata[[#This Row],[Profit_After_Storage_Loss]]/Agridata[[#This Row],[Total_Revenue]])*100</f>
        <v>74.160869400201975</v>
      </c>
      <c r="X1500">
        <f>(1-Agridata[[#This Row],[Transport_Cost_NGN]]/(Agridata[[#This Row],[Input_Cost_NGN]]+Agridata[[#This Row],[Final_Profit_NGN]]))*100</f>
        <v>99.608165354468881</v>
      </c>
      <c r="Y1500" s="13">
        <f>Agridata[[#This Row],[Final_Profit_NGN]]*Agridata[[#This Row],[Storage_Loss_%]]</f>
        <v>156732515.38</v>
      </c>
      <c r="Z1500" s="13">
        <f>Agridata[[#This Row],[Final_Profit_NGN]] * (1-Agridata[[#This Row],[Storage_Loss_%]]/100)</f>
        <v>4775552.8462000005</v>
      </c>
      <c r="AA1500" s="13">
        <f>Agridata[[#This Row],[Final_Profit_NGN]]+Agridata[[#This Row],[Input_Cost_NGN]]</f>
        <v>6439451</v>
      </c>
    </row>
    <row r="1501" spans="1:27" x14ac:dyDescent="0.35">
      <c r="A1501" t="s">
        <v>968</v>
      </c>
      <c r="B1501" t="s">
        <v>1470</v>
      </c>
      <c r="C1501" t="s">
        <v>1490</v>
      </c>
      <c r="D1501">
        <v>2024</v>
      </c>
      <c r="E1501" t="s">
        <v>1501</v>
      </c>
      <c r="F1501" t="s">
        <v>1505</v>
      </c>
      <c r="G1501">
        <v>0.84</v>
      </c>
      <c r="H1501">
        <v>7040</v>
      </c>
      <c r="I1501">
        <v>5995</v>
      </c>
      <c r="J1501">
        <v>19.7</v>
      </c>
      <c r="K1501" t="s">
        <v>1511</v>
      </c>
      <c r="L1501">
        <v>0.59</v>
      </c>
      <c r="M1501" t="s">
        <v>1516</v>
      </c>
      <c r="N1501" s="13">
        <v>3352</v>
      </c>
      <c r="O1501">
        <v>3</v>
      </c>
      <c r="P1501" s="11">
        <f>Agridata[[#This Row],[Storage_Loss_%]]/100</f>
        <v>0.1484</v>
      </c>
      <c r="Q1501" s="7">
        <v>14.84</v>
      </c>
      <c r="R1501" s="13">
        <v>5095</v>
      </c>
      <c r="S1501">
        <v>118</v>
      </c>
      <c r="T1501" t="s">
        <v>1521</v>
      </c>
      <c r="U1501" t="s">
        <v>1522</v>
      </c>
      <c r="V1501" s="13">
        <v>691889</v>
      </c>
      <c r="W1501" s="7">
        <f>(Agridata[[#This Row],[Profit_After_Storage_Loss]]/Agridata[[#This Row],[Total_Revenue]])*100</f>
        <v>84.537474662259115</v>
      </c>
      <c r="X1501">
        <f>(1-Agridata[[#This Row],[Transport_Cost_NGN]]/(Agridata[[#This Row],[Input_Cost_NGN]]+Agridata[[#This Row],[Final_Profit_NGN]]))*100</f>
        <v>99.519070739070045</v>
      </c>
      <c r="Y1501" s="13">
        <f>Agridata[[#This Row],[Final_Profit_NGN]]*Agridata[[#This Row],[Storage_Loss_%]]</f>
        <v>10267632.76</v>
      </c>
      <c r="Z1501" s="13">
        <f>Agridata[[#This Row],[Final_Profit_NGN]] * (1-Agridata[[#This Row],[Storage_Loss_%]]/100)</f>
        <v>589212.67240000004</v>
      </c>
      <c r="AA1501" s="13">
        <f>Agridata[[#This Row],[Final_Profit_NGN]]+Agridata[[#This Row],[Input_Cost_NGN]]</f>
        <v>696984</v>
      </c>
    </row>
    <row r="1502" spans="1:27" x14ac:dyDescent="0.35">
      <c r="A1502" t="s">
        <v>400</v>
      </c>
      <c r="B1502" t="s">
        <v>1473</v>
      </c>
      <c r="C1502" t="s">
        <v>1493</v>
      </c>
      <c r="D1502">
        <v>2025</v>
      </c>
      <c r="E1502" t="s">
        <v>1502</v>
      </c>
      <c r="F1502" t="s">
        <v>1505</v>
      </c>
      <c r="G1502">
        <v>1.66</v>
      </c>
      <c r="H1502">
        <v>17164</v>
      </c>
      <c r="I1502">
        <v>12677</v>
      </c>
      <c r="J1502">
        <v>25.3</v>
      </c>
      <c r="K1502" t="s">
        <v>1512</v>
      </c>
      <c r="L1502">
        <v>1.75</v>
      </c>
      <c r="M1502" t="s">
        <v>1516</v>
      </c>
      <c r="N1502" s="13">
        <v>6795</v>
      </c>
      <c r="O1502">
        <v>14</v>
      </c>
      <c r="P1502" s="11">
        <f>Agridata[[#This Row],[Storage_Loss_%]]/100</f>
        <v>0.26140000000000002</v>
      </c>
      <c r="Q1502" s="7">
        <v>26.14</v>
      </c>
      <c r="R1502" s="13">
        <v>11317</v>
      </c>
      <c r="S1502">
        <v>91</v>
      </c>
      <c r="T1502" t="s">
        <v>1520</v>
      </c>
      <c r="U1502" t="s">
        <v>1522</v>
      </c>
      <c r="V1502" s="13">
        <v>1123959</v>
      </c>
      <c r="W1502" s="7">
        <f>(Agridata[[#This Row],[Profit_After_Storage_Loss]]/Agridata[[#This Row],[Total_Revenue]])*100</f>
        <v>73.123726512319465</v>
      </c>
      <c r="X1502">
        <f>(1-Agridata[[#This Row],[Transport_Cost_NGN]]/(Agridata[[#This Row],[Input_Cost_NGN]]+Agridata[[#This Row],[Final_Profit_NGN]]))*100</f>
        <v>99.401467132221583</v>
      </c>
      <c r="Y1502" s="13">
        <f>Agridata[[#This Row],[Final_Profit_NGN]]*Agridata[[#This Row],[Storage_Loss_%]]</f>
        <v>29380288.260000002</v>
      </c>
      <c r="Z1502" s="13">
        <f>Agridata[[#This Row],[Final_Profit_NGN]] * (1-Agridata[[#This Row],[Storage_Loss_%]]/100)</f>
        <v>830156.11739999987</v>
      </c>
      <c r="AA1502" s="13">
        <f>Agridata[[#This Row],[Final_Profit_NGN]]+Agridata[[#This Row],[Input_Cost_NGN]]</f>
        <v>1135276</v>
      </c>
    </row>
    <row r="1503" spans="1:27" x14ac:dyDescent="0.35">
      <c r="A1503" t="s">
        <v>476</v>
      </c>
      <c r="B1503" t="s">
        <v>1469</v>
      </c>
      <c r="C1503" t="s">
        <v>1484</v>
      </c>
      <c r="D1503">
        <v>2021</v>
      </c>
      <c r="E1503" t="s">
        <v>1502</v>
      </c>
      <c r="F1503" t="s">
        <v>1504</v>
      </c>
      <c r="G1503">
        <v>0.79</v>
      </c>
      <c r="H1503">
        <v>6076</v>
      </c>
      <c r="I1503">
        <v>4533</v>
      </c>
      <c r="J1503">
        <v>34.5</v>
      </c>
      <c r="K1503" t="s">
        <v>1512</v>
      </c>
      <c r="L1503">
        <v>1.92</v>
      </c>
      <c r="M1503" t="s">
        <v>1518</v>
      </c>
      <c r="N1503" s="13">
        <v>7947</v>
      </c>
      <c r="O1503">
        <v>5</v>
      </c>
      <c r="P1503" s="11">
        <f>Agridata[[#This Row],[Storage_Loss_%]]/100</f>
        <v>0.25390000000000001</v>
      </c>
      <c r="Q1503" s="7">
        <v>25.39</v>
      </c>
      <c r="R1503" s="13">
        <v>15936</v>
      </c>
      <c r="S1503">
        <v>230</v>
      </c>
      <c r="T1503" t="s">
        <v>1520</v>
      </c>
      <c r="U1503" t="s">
        <v>1522</v>
      </c>
      <c r="V1503" s="13">
        <v>1008282</v>
      </c>
      <c r="W1503" s="7">
        <f>(Agridata[[#This Row],[Profit_After_Storage_Loss]]/Agridata[[#This Row],[Total_Revenue]])*100</f>
        <v>73.449129013549836</v>
      </c>
      <c r="X1503">
        <f>(1-Agridata[[#This Row],[Transport_Cost_NGN]]/(Agridata[[#This Row],[Input_Cost_NGN]]+Agridata[[#This Row],[Final_Profit_NGN]]))*100</f>
        <v>99.22409096500941</v>
      </c>
      <c r="Y1503" s="13">
        <f>Agridata[[#This Row],[Final_Profit_NGN]]*Agridata[[#This Row],[Storage_Loss_%]]</f>
        <v>25600279.98</v>
      </c>
      <c r="Z1503" s="13">
        <f>Agridata[[#This Row],[Final_Profit_NGN]] * (1-Agridata[[#This Row],[Storage_Loss_%]]/100)</f>
        <v>752279.20019999996</v>
      </c>
      <c r="AA1503" s="13">
        <f>Agridata[[#This Row],[Final_Profit_NGN]]+Agridata[[#This Row],[Input_Cost_NGN]]</f>
        <v>1024218</v>
      </c>
    </row>
    <row r="1504" spans="1:27" x14ac:dyDescent="0.35">
      <c r="A1504" t="s">
        <v>46</v>
      </c>
      <c r="B1504" t="s">
        <v>1472</v>
      </c>
      <c r="C1504" t="s">
        <v>1487</v>
      </c>
      <c r="D1504">
        <v>2021</v>
      </c>
      <c r="E1504" t="s">
        <v>1501</v>
      </c>
      <c r="F1504" t="s">
        <v>1503</v>
      </c>
      <c r="G1504">
        <v>2.09</v>
      </c>
      <c r="H1504">
        <v>11338</v>
      </c>
      <c r="I1504">
        <v>9692</v>
      </c>
      <c r="J1504">
        <v>39</v>
      </c>
      <c r="K1504" t="s">
        <v>1512</v>
      </c>
      <c r="L1504">
        <v>2.31</v>
      </c>
      <c r="M1504" t="s">
        <v>1518</v>
      </c>
      <c r="N1504" s="13">
        <v>11311</v>
      </c>
      <c r="O1504">
        <v>7</v>
      </c>
      <c r="P1504" s="11">
        <f>Agridata[[#This Row],[Storage_Loss_%]]/100</f>
        <v>0.14510000000000001</v>
      </c>
      <c r="Q1504" s="7">
        <v>14.51</v>
      </c>
      <c r="R1504" s="13">
        <v>22609</v>
      </c>
      <c r="S1504">
        <v>308</v>
      </c>
      <c r="T1504" t="s">
        <v>1521</v>
      </c>
      <c r="U1504" t="s">
        <v>1523</v>
      </c>
      <c r="V1504" s="13">
        <v>2921365</v>
      </c>
      <c r="W1504" s="7">
        <f>(Agridata[[#This Row],[Profit_After_Storage_Loss]]/Agridata[[#This Row],[Total_Revenue]])*100</f>
        <v>84.833457717357561</v>
      </c>
      <c r="X1504">
        <f>(1-Agridata[[#This Row],[Transport_Cost_NGN]]/(Agridata[[#This Row],[Input_Cost_NGN]]+Agridata[[#This Row],[Final_Profit_NGN]]))*100</f>
        <v>99.615791443810309</v>
      </c>
      <c r="Y1504" s="13">
        <f>Agridata[[#This Row],[Final_Profit_NGN]]*Agridata[[#This Row],[Storage_Loss_%]]</f>
        <v>42389006.149999999</v>
      </c>
      <c r="Z1504" s="13">
        <f>Agridata[[#This Row],[Final_Profit_NGN]] * (1-Agridata[[#This Row],[Storage_Loss_%]]/100)</f>
        <v>2497474.9385000002</v>
      </c>
      <c r="AA1504" s="13">
        <f>Agridata[[#This Row],[Final_Profit_NGN]]+Agridata[[#This Row],[Input_Cost_NGN]]</f>
        <v>2943974</v>
      </c>
    </row>
    <row r="1505" spans="1:27" x14ac:dyDescent="0.35">
      <c r="A1505" t="s">
        <v>32</v>
      </c>
      <c r="B1505" t="s">
        <v>1473</v>
      </c>
      <c r="C1505" t="s">
        <v>1484</v>
      </c>
      <c r="D1505">
        <v>2022</v>
      </c>
      <c r="E1505" t="s">
        <v>1501</v>
      </c>
      <c r="F1505" t="s">
        <v>1510</v>
      </c>
      <c r="G1505">
        <v>0.67</v>
      </c>
      <c r="H1505">
        <v>12828</v>
      </c>
      <c r="I1505">
        <v>8794</v>
      </c>
      <c r="J1505">
        <v>83.4</v>
      </c>
      <c r="K1505" t="s">
        <v>1512</v>
      </c>
      <c r="L1505">
        <v>2.46</v>
      </c>
      <c r="M1505" t="s">
        <v>1518</v>
      </c>
      <c r="N1505" s="13">
        <v>22125</v>
      </c>
      <c r="O1505">
        <v>4</v>
      </c>
      <c r="P1505" s="11">
        <f>Agridata[[#This Row],[Storage_Loss_%]]/100</f>
        <v>0.31440000000000001</v>
      </c>
      <c r="Q1505" s="7">
        <v>31.44</v>
      </c>
      <c r="R1505" s="13">
        <v>14355</v>
      </c>
      <c r="S1505">
        <v>371</v>
      </c>
      <c r="T1505" t="s">
        <v>1520</v>
      </c>
      <c r="U1505" t="s">
        <v>1522</v>
      </c>
      <c r="V1505" s="13">
        <v>3193469</v>
      </c>
      <c r="W1505" s="7">
        <f>(Agridata[[#This Row],[Profit_After_Storage_Loss]]/Agridata[[#This Row],[Total_Revenue]])*100</f>
        <v>68.253194265022017</v>
      </c>
      <c r="X1505">
        <f>(1-Agridata[[#This Row],[Transport_Cost_NGN]]/(Agridata[[#This Row],[Input_Cost_NGN]]+Agridata[[#This Row],[Final_Profit_NGN]]))*100</f>
        <v>99.31028011511853</v>
      </c>
      <c r="Y1505" s="13">
        <f>Agridata[[#This Row],[Final_Profit_NGN]]*Agridata[[#This Row],[Storage_Loss_%]]</f>
        <v>100402665.36</v>
      </c>
      <c r="Z1505" s="13">
        <f>Agridata[[#This Row],[Final_Profit_NGN]] * (1-Agridata[[#This Row],[Storage_Loss_%]]/100)</f>
        <v>2189442.3464000002</v>
      </c>
      <c r="AA1505" s="13">
        <f>Agridata[[#This Row],[Final_Profit_NGN]]+Agridata[[#This Row],[Input_Cost_NGN]]</f>
        <v>3207824</v>
      </c>
    </row>
    <row r="1506" spans="1:27" x14ac:dyDescent="0.35">
      <c r="A1506" t="s">
        <v>969</v>
      </c>
      <c r="B1506" t="s">
        <v>1470</v>
      </c>
      <c r="C1506" t="s">
        <v>1499</v>
      </c>
      <c r="D1506">
        <v>2021</v>
      </c>
      <c r="E1506" t="s">
        <v>1501</v>
      </c>
      <c r="F1506" t="s">
        <v>1505</v>
      </c>
      <c r="G1506">
        <v>1.63</v>
      </c>
      <c r="H1506">
        <v>14604</v>
      </c>
      <c r="I1506">
        <v>9190</v>
      </c>
      <c r="J1506">
        <v>12.2</v>
      </c>
      <c r="K1506" t="s">
        <v>1512</v>
      </c>
      <c r="L1506">
        <v>1.72</v>
      </c>
      <c r="M1506" t="s">
        <v>1518</v>
      </c>
      <c r="N1506" s="13">
        <v>3750</v>
      </c>
      <c r="O1506">
        <v>30</v>
      </c>
      <c r="P1506" s="11">
        <f>Agridata[[#This Row],[Storage_Loss_%]]/100</f>
        <v>0.37070000000000003</v>
      </c>
      <c r="Q1506" s="7">
        <v>37.07</v>
      </c>
      <c r="R1506" s="13">
        <v>19775</v>
      </c>
      <c r="S1506">
        <v>98</v>
      </c>
      <c r="T1506" t="s">
        <v>1520</v>
      </c>
      <c r="U1506" t="s">
        <v>1522</v>
      </c>
      <c r="V1506" s="13">
        <v>868089</v>
      </c>
      <c r="W1506" s="7">
        <f>(Agridata[[#This Row],[Profit_After_Storage_Loss]]/Agridata[[#This Row],[Total_Revenue]])*100</f>
        <v>61.528388097726669</v>
      </c>
      <c r="X1506">
        <f>(1-Agridata[[#This Row],[Transport_Cost_NGN]]/(Agridata[[#This Row],[Input_Cost_NGN]]+Agridata[[#This Row],[Final_Profit_NGN]]))*100</f>
        <v>99.577638016633173</v>
      </c>
      <c r="Y1506" s="13">
        <f>Agridata[[#This Row],[Final_Profit_NGN]]*Agridata[[#This Row],[Storage_Loss_%]]</f>
        <v>32180059.23</v>
      </c>
      <c r="Z1506" s="13">
        <f>Agridata[[#This Row],[Final_Profit_NGN]] * (1-Agridata[[#This Row],[Storage_Loss_%]]/100)</f>
        <v>546288.40769999998</v>
      </c>
      <c r="AA1506" s="13">
        <f>Agridata[[#This Row],[Final_Profit_NGN]]+Agridata[[#This Row],[Input_Cost_NGN]]</f>
        <v>887864</v>
      </c>
    </row>
    <row r="1507" spans="1:27" x14ac:dyDescent="0.35">
      <c r="A1507" t="s">
        <v>970</v>
      </c>
      <c r="B1507" t="s">
        <v>1473</v>
      </c>
      <c r="C1507" t="s">
        <v>1497</v>
      </c>
      <c r="D1507">
        <v>2023</v>
      </c>
      <c r="E1507" t="s">
        <v>1501</v>
      </c>
      <c r="F1507" t="s">
        <v>1505</v>
      </c>
      <c r="G1507">
        <v>2.14</v>
      </c>
      <c r="H1507">
        <v>31850</v>
      </c>
      <c r="I1507">
        <v>28486</v>
      </c>
      <c r="J1507">
        <v>24.5</v>
      </c>
      <c r="K1507" t="s">
        <v>1515</v>
      </c>
      <c r="L1507">
        <v>1.41</v>
      </c>
      <c r="M1507" t="s">
        <v>1518</v>
      </c>
      <c r="N1507" s="13">
        <v>4485</v>
      </c>
      <c r="O1507">
        <v>3</v>
      </c>
      <c r="P1507" s="11">
        <f>Agridata[[#This Row],[Storage_Loss_%]]/100</f>
        <v>0.1056</v>
      </c>
      <c r="Q1507" s="7">
        <v>10.56</v>
      </c>
      <c r="R1507" s="13">
        <v>24218</v>
      </c>
      <c r="S1507">
        <v>101</v>
      </c>
      <c r="T1507" t="s">
        <v>1521</v>
      </c>
      <c r="U1507" t="s">
        <v>1522</v>
      </c>
      <c r="V1507" s="13">
        <v>2819613</v>
      </c>
      <c r="W1507" s="7">
        <f>(Agridata[[#This Row],[Profit_After_Storage_Loss]]/Agridata[[#This Row],[Total_Revenue]])*100</f>
        <v>88.678330997868713</v>
      </c>
      <c r="X1507">
        <f>(1-Agridata[[#This Row],[Transport_Cost_NGN]]/(Agridata[[#This Row],[Input_Cost_NGN]]+Agridata[[#This Row],[Final_Profit_NGN]]))*100</f>
        <v>99.842290206415214</v>
      </c>
      <c r="Y1507" s="13">
        <f>Agridata[[#This Row],[Final_Profit_NGN]]*Agridata[[#This Row],[Storage_Loss_%]]</f>
        <v>29775113.280000001</v>
      </c>
      <c r="Z1507" s="13">
        <f>Agridata[[#This Row],[Final_Profit_NGN]] * (1-Agridata[[#This Row],[Storage_Loss_%]]/100)</f>
        <v>2521861.8671999997</v>
      </c>
      <c r="AA1507" s="13">
        <f>Agridata[[#This Row],[Final_Profit_NGN]]+Agridata[[#This Row],[Input_Cost_NGN]]</f>
        <v>2843831</v>
      </c>
    </row>
    <row r="1508" spans="1:27" x14ac:dyDescent="0.35">
      <c r="A1508" t="s">
        <v>358</v>
      </c>
      <c r="B1508" t="s">
        <v>1473</v>
      </c>
      <c r="C1508" t="s">
        <v>1494</v>
      </c>
      <c r="D1508">
        <v>2022</v>
      </c>
      <c r="E1508" t="s">
        <v>1501</v>
      </c>
      <c r="F1508" t="s">
        <v>1504</v>
      </c>
      <c r="G1508">
        <v>2.2000000000000002</v>
      </c>
      <c r="H1508">
        <v>21961</v>
      </c>
      <c r="I1508">
        <v>16718</v>
      </c>
      <c r="J1508">
        <v>1.1000000000000001</v>
      </c>
      <c r="K1508" t="s">
        <v>1512</v>
      </c>
      <c r="L1508">
        <v>0.83</v>
      </c>
      <c r="M1508" t="s">
        <v>1517</v>
      </c>
      <c r="N1508" s="13">
        <v>244</v>
      </c>
      <c r="O1508">
        <v>4</v>
      </c>
      <c r="P1508" s="11">
        <f>Agridata[[#This Row],[Storage_Loss_%]]/100</f>
        <v>0.23870000000000002</v>
      </c>
      <c r="Q1508" s="7">
        <v>23.87</v>
      </c>
      <c r="R1508" s="13">
        <v>40540</v>
      </c>
      <c r="S1508">
        <v>262</v>
      </c>
      <c r="T1508" t="s">
        <v>1521</v>
      </c>
      <c r="U1508" t="s">
        <v>1522</v>
      </c>
      <c r="V1508" s="13">
        <v>4295531</v>
      </c>
      <c r="W1508" s="7">
        <f>(Agridata[[#This Row],[Profit_After_Storage_Loss]]/Agridata[[#This Row],[Total_Revenue]])*100</f>
        <v>75.418224247250564</v>
      </c>
      <c r="X1508">
        <f>(1-Agridata[[#This Row],[Transport_Cost_NGN]]/(Agridata[[#This Row],[Input_Cost_NGN]]+Agridata[[#This Row],[Final_Profit_NGN]]))*100</f>
        <v>99.994372785869984</v>
      </c>
      <c r="Y1508" s="13">
        <f>Agridata[[#This Row],[Final_Profit_NGN]]*Agridata[[#This Row],[Storage_Loss_%]]</f>
        <v>102534324.97</v>
      </c>
      <c r="Z1508" s="13">
        <f>Agridata[[#This Row],[Final_Profit_NGN]] * (1-Agridata[[#This Row],[Storage_Loss_%]]/100)</f>
        <v>3270187.7503</v>
      </c>
      <c r="AA1508" s="13">
        <f>Agridata[[#This Row],[Final_Profit_NGN]]+Agridata[[#This Row],[Input_Cost_NGN]]</f>
        <v>4336071</v>
      </c>
    </row>
    <row r="1509" spans="1:27" x14ac:dyDescent="0.35">
      <c r="A1509" t="s">
        <v>971</v>
      </c>
      <c r="B1509" t="s">
        <v>1472</v>
      </c>
      <c r="C1509" t="s">
        <v>1487</v>
      </c>
      <c r="D1509">
        <v>2022</v>
      </c>
      <c r="E1509" t="s">
        <v>1501</v>
      </c>
      <c r="F1509" t="s">
        <v>1505</v>
      </c>
      <c r="G1509">
        <v>1.9</v>
      </c>
      <c r="H1509">
        <v>18905</v>
      </c>
      <c r="I1509">
        <v>14415</v>
      </c>
      <c r="J1509">
        <v>2</v>
      </c>
      <c r="K1509" t="s">
        <v>1512</v>
      </c>
      <c r="L1509">
        <v>1.26</v>
      </c>
      <c r="M1509" t="s">
        <v>1516</v>
      </c>
      <c r="N1509" s="13">
        <v>568</v>
      </c>
      <c r="O1509">
        <v>14</v>
      </c>
      <c r="P1509" s="11">
        <f>Agridata[[#This Row],[Storage_Loss_%]]/100</f>
        <v>0.23749999999999999</v>
      </c>
      <c r="Q1509" s="7">
        <v>23.75</v>
      </c>
      <c r="R1509" s="13">
        <v>21171</v>
      </c>
      <c r="S1509">
        <v>98</v>
      </c>
      <c r="T1509" t="s">
        <v>1520</v>
      </c>
      <c r="U1509" t="s">
        <v>1522</v>
      </c>
      <c r="V1509" s="13">
        <v>1376805</v>
      </c>
      <c r="W1509" s="7">
        <f>(Agridata[[#This Row],[Profit_After_Storage_Loss]]/Agridata[[#This Row],[Total_Revenue]])*100</f>
        <v>75.095267193428214</v>
      </c>
      <c r="X1509">
        <f>(1-Agridata[[#This Row],[Transport_Cost_NGN]]/(Agridata[[#This Row],[Input_Cost_NGN]]+Agridata[[#This Row],[Final_Profit_NGN]]))*100</f>
        <v>99.959369831813987</v>
      </c>
      <c r="Y1509" s="13">
        <f>Agridata[[#This Row],[Final_Profit_NGN]]*Agridata[[#This Row],[Storage_Loss_%]]</f>
        <v>32699118.75</v>
      </c>
      <c r="Z1509" s="13">
        <f>Agridata[[#This Row],[Final_Profit_NGN]] * (1-Agridata[[#This Row],[Storage_Loss_%]]/100)</f>
        <v>1049813.8125</v>
      </c>
      <c r="AA1509" s="13">
        <f>Agridata[[#This Row],[Final_Profit_NGN]]+Agridata[[#This Row],[Input_Cost_NGN]]</f>
        <v>1397976</v>
      </c>
    </row>
    <row r="1510" spans="1:27" x14ac:dyDescent="0.35">
      <c r="A1510" t="s">
        <v>812</v>
      </c>
      <c r="B1510" t="s">
        <v>1472</v>
      </c>
      <c r="C1510" t="s">
        <v>1489</v>
      </c>
      <c r="D1510">
        <v>2025</v>
      </c>
      <c r="E1510" t="s">
        <v>1501</v>
      </c>
      <c r="F1510" t="s">
        <v>1508</v>
      </c>
      <c r="G1510">
        <v>1.69</v>
      </c>
      <c r="H1510">
        <v>2127</v>
      </c>
      <c r="I1510">
        <v>1907</v>
      </c>
      <c r="J1510">
        <v>15.1</v>
      </c>
      <c r="K1510" t="s">
        <v>1511</v>
      </c>
      <c r="L1510">
        <v>0.54</v>
      </c>
      <c r="M1510" t="s">
        <v>1517</v>
      </c>
      <c r="N1510" s="13">
        <v>2487</v>
      </c>
      <c r="O1510">
        <v>3</v>
      </c>
      <c r="P1510" s="11">
        <f>Agridata[[#This Row],[Storage_Loss_%]]/100</f>
        <v>0.10300000000000001</v>
      </c>
      <c r="Q1510" s="7">
        <v>10.3</v>
      </c>
      <c r="R1510" s="13">
        <v>20165</v>
      </c>
      <c r="S1510">
        <v>256</v>
      </c>
      <c r="T1510" t="s">
        <v>1520</v>
      </c>
      <c r="U1510" t="s">
        <v>1522</v>
      </c>
      <c r="V1510" s="13">
        <v>460659</v>
      </c>
      <c r="W1510" s="7">
        <f>(Agridata[[#This Row],[Profit_After_Storage_Loss]]/Agridata[[#This Row],[Total_Revenue]])*100</f>
        <v>85.938123512969412</v>
      </c>
      <c r="X1510">
        <f>(1-Agridata[[#This Row],[Transport_Cost_NGN]]/(Agridata[[#This Row],[Input_Cost_NGN]]+Agridata[[#This Row],[Final_Profit_NGN]]))*100</f>
        <v>99.482762923647741</v>
      </c>
      <c r="Y1510" s="13">
        <f>Agridata[[#This Row],[Final_Profit_NGN]]*Agridata[[#This Row],[Storage_Loss_%]]</f>
        <v>4744787.7</v>
      </c>
      <c r="Z1510" s="13">
        <f>Agridata[[#This Row],[Final_Profit_NGN]] * (1-Agridata[[#This Row],[Storage_Loss_%]]/100)</f>
        <v>413211.12300000002</v>
      </c>
      <c r="AA1510" s="13">
        <f>Agridata[[#This Row],[Final_Profit_NGN]]+Agridata[[#This Row],[Input_Cost_NGN]]</f>
        <v>480824</v>
      </c>
    </row>
    <row r="1511" spans="1:27" x14ac:dyDescent="0.35">
      <c r="A1511" t="s">
        <v>849</v>
      </c>
      <c r="B1511" t="s">
        <v>1472</v>
      </c>
      <c r="C1511" t="s">
        <v>1487</v>
      </c>
      <c r="D1511">
        <v>2024</v>
      </c>
      <c r="E1511" t="s">
        <v>1501</v>
      </c>
      <c r="F1511" t="s">
        <v>1505</v>
      </c>
      <c r="G1511">
        <v>0.43</v>
      </c>
      <c r="H1511">
        <v>3098</v>
      </c>
      <c r="I1511">
        <v>2356</v>
      </c>
      <c r="J1511">
        <v>16.100000000000001</v>
      </c>
      <c r="K1511" t="s">
        <v>1511</v>
      </c>
      <c r="L1511">
        <v>0.94</v>
      </c>
      <c r="M1511" t="s">
        <v>1518</v>
      </c>
      <c r="N1511" s="13">
        <v>2224</v>
      </c>
      <c r="O1511">
        <v>14</v>
      </c>
      <c r="P1511" s="11">
        <f>Agridata[[#This Row],[Storage_Loss_%]]/100</f>
        <v>0.23949999999999999</v>
      </c>
      <c r="Q1511" s="7">
        <v>23.95</v>
      </c>
      <c r="R1511" s="13">
        <v>5422</v>
      </c>
      <c r="S1511">
        <v>109</v>
      </c>
      <c r="T1511" t="s">
        <v>1521</v>
      </c>
      <c r="U1511" t="s">
        <v>1522</v>
      </c>
      <c r="V1511" s="13">
        <v>246590</v>
      </c>
      <c r="W1511" s="7">
        <f>(Agridata[[#This Row],[Profit_After_Storage_Loss]]/Agridata[[#This Row],[Total_Revenue]])*100</f>
        <v>74.413795771629907</v>
      </c>
      <c r="X1511">
        <f>(1-Agridata[[#This Row],[Transport_Cost_NGN]]/(Agridata[[#This Row],[Input_Cost_NGN]]+Agridata[[#This Row],[Final_Profit_NGN]]))*100</f>
        <v>99.117502341158357</v>
      </c>
      <c r="Y1511" s="13">
        <f>Agridata[[#This Row],[Final_Profit_NGN]]*Agridata[[#This Row],[Storage_Loss_%]]</f>
        <v>5905830.5</v>
      </c>
      <c r="Z1511" s="13">
        <f>Agridata[[#This Row],[Final_Profit_NGN]] * (1-Agridata[[#This Row],[Storage_Loss_%]]/100)</f>
        <v>187531.69499999998</v>
      </c>
      <c r="AA1511" s="13">
        <f>Agridata[[#This Row],[Final_Profit_NGN]]+Agridata[[#This Row],[Input_Cost_NGN]]</f>
        <v>252012</v>
      </c>
    </row>
    <row r="1512" spans="1:27" x14ac:dyDescent="0.35">
      <c r="A1512" t="s">
        <v>521</v>
      </c>
      <c r="B1512" t="s">
        <v>1470</v>
      </c>
      <c r="C1512" t="s">
        <v>1482</v>
      </c>
      <c r="D1512">
        <v>2024</v>
      </c>
      <c r="E1512" t="s">
        <v>1501</v>
      </c>
      <c r="F1512" t="s">
        <v>1505</v>
      </c>
      <c r="G1512">
        <v>1.89</v>
      </c>
      <c r="H1512">
        <v>29192</v>
      </c>
      <c r="I1512">
        <v>18799</v>
      </c>
      <c r="J1512">
        <v>8.1999999999999993</v>
      </c>
      <c r="K1512" t="s">
        <v>1512</v>
      </c>
      <c r="L1512">
        <v>1.22</v>
      </c>
      <c r="M1512" t="s">
        <v>1518</v>
      </c>
      <c r="N1512" s="13">
        <v>2075</v>
      </c>
      <c r="O1512">
        <v>30</v>
      </c>
      <c r="P1512" s="11">
        <f>Agridata[[#This Row],[Storage_Loss_%]]/100</f>
        <v>0.35600000000000004</v>
      </c>
      <c r="Q1512" s="7">
        <v>35.6</v>
      </c>
      <c r="R1512" s="13">
        <v>23807</v>
      </c>
      <c r="S1512">
        <v>119</v>
      </c>
      <c r="T1512" t="s">
        <v>1520</v>
      </c>
      <c r="U1512" t="s">
        <v>1522</v>
      </c>
      <c r="V1512" s="13">
        <v>2188829</v>
      </c>
      <c r="W1512" s="7">
        <f>(Agridata[[#This Row],[Profit_After_Storage_Loss]]/Agridata[[#This Row],[Total_Revenue]])*100</f>
        <v>63.707084039127984</v>
      </c>
      <c r="X1512">
        <f>(1-Agridata[[#This Row],[Transport_Cost_NGN]]/(Agridata[[#This Row],[Input_Cost_NGN]]+Agridata[[#This Row],[Final_Profit_NGN]]))*100</f>
        <v>99.906220453793566</v>
      </c>
      <c r="Y1512" s="13">
        <f>Agridata[[#This Row],[Final_Profit_NGN]]*Agridata[[#This Row],[Storage_Loss_%]]</f>
        <v>77922312.400000006</v>
      </c>
      <c r="Z1512" s="13">
        <f>Agridata[[#This Row],[Final_Profit_NGN]] * (1-Agridata[[#This Row],[Storage_Loss_%]]/100)</f>
        <v>1409605.8759999997</v>
      </c>
      <c r="AA1512" s="13">
        <f>Agridata[[#This Row],[Final_Profit_NGN]]+Agridata[[#This Row],[Input_Cost_NGN]]</f>
        <v>2212636</v>
      </c>
    </row>
    <row r="1513" spans="1:27" x14ac:dyDescent="0.35">
      <c r="A1513" t="s">
        <v>929</v>
      </c>
      <c r="B1513" t="s">
        <v>1471</v>
      </c>
      <c r="C1513" t="s">
        <v>1477</v>
      </c>
      <c r="D1513">
        <v>2024</v>
      </c>
      <c r="E1513" t="s">
        <v>1501</v>
      </c>
      <c r="F1513" t="s">
        <v>1503</v>
      </c>
      <c r="G1513">
        <v>3.64</v>
      </c>
      <c r="H1513">
        <v>21503</v>
      </c>
      <c r="I1513">
        <v>17081</v>
      </c>
      <c r="J1513">
        <v>33.4</v>
      </c>
      <c r="K1513" t="s">
        <v>1515</v>
      </c>
      <c r="L1513">
        <v>1.93</v>
      </c>
      <c r="M1513" t="s">
        <v>1518</v>
      </c>
      <c r="N1513" s="13">
        <v>5772</v>
      </c>
      <c r="O1513">
        <v>14</v>
      </c>
      <c r="P1513" s="11">
        <f>Agridata[[#This Row],[Storage_Loss_%]]/100</f>
        <v>0.20559999999999998</v>
      </c>
      <c r="Q1513" s="7">
        <v>20.56</v>
      </c>
      <c r="R1513" s="13">
        <v>57872</v>
      </c>
      <c r="S1513">
        <v>314</v>
      </c>
      <c r="T1513" t="s">
        <v>1520</v>
      </c>
      <c r="U1513" t="s">
        <v>1522</v>
      </c>
      <c r="V1513" s="13">
        <v>5246156</v>
      </c>
      <c r="W1513" s="7">
        <f>(Agridata[[#This Row],[Profit_After_Storage_Loss]]/Agridata[[#This Row],[Total_Revenue]])*100</f>
        <v>78.573233896955301</v>
      </c>
      <c r="X1513">
        <f>(1-Agridata[[#This Row],[Transport_Cost_NGN]]/(Agridata[[#This Row],[Input_Cost_NGN]]+Agridata[[#This Row],[Final_Profit_NGN]]))*100</f>
        <v>99.891177045068389</v>
      </c>
      <c r="Y1513" s="13">
        <f>Agridata[[#This Row],[Final_Profit_NGN]]*Agridata[[#This Row],[Storage_Loss_%]]</f>
        <v>107860967.36</v>
      </c>
      <c r="Z1513" s="13">
        <f>Agridata[[#This Row],[Final_Profit_NGN]] * (1-Agridata[[#This Row],[Storage_Loss_%]]/100)</f>
        <v>4167546.3264000001</v>
      </c>
      <c r="AA1513" s="13">
        <f>Agridata[[#This Row],[Final_Profit_NGN]]+Agridata[[#This Row],[Input_Cost_NGN]]</f>
        <v>5304028</v>
      </c>
    </row>
    <row r="1514" spans="1:27" x14ac:dyDescent="0.35">
      <c r="A1514" t="s">
        <v>229</v>
      </c>
      <c r="B1514" t="s">
        <v>1469</v>
      </c>
      <c r="C1514" t="s">
        <v>1484</v>
      </c>
      <c r="D1514">
        <v>2024</v>
      </c>
      <c r="E1514" t="s">
        <v>1501</v>
      </c>
      <c r="F1514" t="s">
        <v>1507</v>
      </c>
      <c r="G1514">
        <v>2.29</v>
      </c>
      <c r="H1514">
        <v>7015</v>
      </c>
      <c r="I1514">
        <v>4528</v>
      </c>
      <c r="J1514">
        <v>23.8</v>
      </c>
      <c r="K1514" t="s">
        <v>1512</v>
      </c>
      <c r="L1514">
        <v>0.54</v>
      </c>
      <c r="M1514" t="s">
        <v>1518</v>
      </c>
      <c r="N1514" s="13">
        <v>4398</v>
      </c>
      <c r="O1514">
        <v>30</v>
      </c>
      <c r="P1514" s="11">
        <f>Agridata[[#This Row],[Storage_Loss_%]]/100</f>
        <v>0.35450000000000004</v>
      </c>
      <c r="Q1514" s="7">
        <v>35.450000000000003</v>
      </c>
      <c r="R1514" s="13">
        <v>36902</v>
      </c>
      <c r="S1514">
        <v>280</v>
      </c>
      <c r="T1514" t="s">
        <v>1520</v>
      </c>
      <c r="U1514" t="s">
        <v>1523</v>
      </c>
      <c r="V1514" s="13">
        <v>1213862</v>
      </c>
      <c r="W1514" s="7">
        <f>(Agridata[[#This Row],[Profit_After_Storage_Loss]]/Agridata[[#This Row],[Total_Revenue]])*100</f>
        <v>62.645544723065264</v>
      </c>
      <c r="X1514">
        <f>(1-Agridata[[#This Row],[Transport_Cost_NGN]]/(Agridata[[#This Row],[Input_Cost_NGN]]+Agridata[[#This Row],[Final_Profit_NGN]]))*100</f>
        <v>99.648374913253022</v>
      </c>
      <c r="Y1514" s="13">
        <f>Agridata[[#This Row],[Final_Profit_NGN]]*Agridata[[#This Row],[Storage_Loss_%]]</f>
        <v>43031407.900000006</v>
      </c>
      <c r="Z1514" s="13">
        <f>Agridata[[#This Row],[Final_Profit_NGN]] * (1-Agridata[[#This Row],[Storage_Loss_%]]/100)</f>
        <v>783547.92099999997</v>
      </c>
      <c r="AA1514" s="13">
        <f>Agridata[[#This Row],[Final_Profit_NGN]]+Agridata[[#This Row],[Input_Cost_NGN]]</f>
        <v>1250764</v>
      </c>
    </row>
    <row r="1515" spans="1:27" x14ac:dyDescent="0.35">
      <c r="A1515" t="s">
        <v>972</v>
      </c>
      <c r="B1515" t="s">
        <v>1469</v>
      </c>
      <c r="C1515" t="s">
        <v>1481</v>
      </c>
      <c r="D1515">
        <v>2021</v>
      </c>
      <c r="E1515" t="s">
        <v>1501</v>
      </c>
      <c r="F1515" t="s">
        <v>1509</v>
      </c>
      <c r="G1515">
        <v>1.08</v>
      </c>
      <c r="H1515">
        <v>17124</v>
      </c>
      <c r="I1515">
        <v>13777</v>
      </c>
      <c r="J1515">
        <v>25.5</v>
      </c>
      <c r="K1515" t="s">
        <v>1512</v>
      </c>
      <c r="L1515">
        <v>1.26</v>
      </c>
      <c r="M1515" t="s">
        <v>1516</v>
      </c>
      <c r="N1515" s="13">
        <v>5954</v>
      </c>
      <c r="O1515">
        <v>5</v>
      </c>
      <c r="P1515" s="11">
        <f>Agridata[[#This Row],[Storage_Loss_%]]/100</f>
        <v>0.19539999999999999</v>
      </c>
      <c r="Q1515" s="7">
        <v>19.54</v>
      </c>
      <c r="R1515" s="13">
        <v>32903</v>
      </c>
      <c r="S1515">
        <v>284</v>
      </c>
      <c r="T1515" t="s">
        <v>1520</v>
      </c>
      <c r="U1515" t="s">
        <v>1522</v>
      </c>
      <c r="V1515" s="13">
        <v>3834685</v>
      </c>
      <c r="W1515" s="7">
        <f>(Agridata[[#This Row],[Profit_After_Storage_Loss]]/Agridata[[#This Row],[Total_Revenue]])*100</f>
        <v>79.77549705397783</v>
      </c>
      <c r="X1515">
        <f>(1-Agridata[[#This Row],[Transport_Cost_NGN]]/(Agridata[[#This Row],[Input_Cost_NGN]]+Agridata[[#This Row],[Final_Profit_NGN]]))*100</f>
        <v>99.846053923013514</v>
      </c>
      <c r="Y1515" s="13">
        <f>Agridata[[#This Row],[Final_Profit_NGN]]*Agridata[[#This Row],[Storage_Loss_%]]</f>
        <v>74929744.899999991</v>
      </c>
      <c r="Z1515" s="13">
        <f>Agridata[[#This Row],[Final_Profit_NGN]] * (1-Agridata[[#This Row],[Storage_Loss_%]]/100)</f>
        <v>3085387.551</v>
      </c>
      <c r="AA1515" s="13">
        <f>Agridata[[#This Row],[Final_Profit_NGN]]+Agridata[[#This Row],[Input_Cost_NGN]]</f>
        <v>3867588</v>
      </c>
    </row>
    <row r="1516" spans="1:27" x14ac:dyDescent="0.35">
      <c r="A1516" t="s">
        <v>697</v>
      </c>
      <c r="B1516" t="s">
        <v>1471</v>
      </c>
      <c r="C1516" t="s">
        <v>1477</v>
      </c>
      <c r="D1516">
        <v>2024</v>
      </c>
      <c r="E1516" t="s">
        <v>1502</v>
      </c>
      <c r="F1516" t="s">
        <v>1503</v>
      </c>
      <c r="G1516">
        <v>9.6199999999999992</v>
      </c>
      <c r="H1516">
        <v>99952</v>
      </c>
      <c r="I1516">
        <v>89427</v>
      </c>
      <c r="J1516">
        <v>49.7</v>
      </c>
      <c r="K1516" t="s">
        <v>1512</v>
      </c>
      <c r="L1516">
        <v>2.23</v>
      </c>
      <c r="M1516" t="s">
        <v>1516</v>
      </c>
      <c r="N1516" s="13">
        <v>10497</v>
      </c>
      <c r="O1516">
        <v>3</v>
      </c>
      <c r="P1516" s="11">
        <f>Agridata[[#This Row],[Storage_Loss_%]]/100</f>
        <v>0.10529999999999999</v>
      </c>
      <c r="Q1516" s="7">
        <v>10.53</v>
      </c>
      <c r="R1516" s="13">
        <v>120060</v>
      </c>
      <c r="S1516">
        <v>271</v>
      </c>
      <c r="T1516" t="s">
        <v>1520</v>
      </c>
      <c r="U1516" t="s">
        <v>1522</v>
      </c>
      <c r="V1516" s="13">
        <v>23861813</v>
      </c>
      <c r="W1516" s="7">
        <f>(Agridata[[#This Row],[Profit_After_Storage_Loss]]/Agridata[[#This Row],[Total_Revenue]])*100</f>
        <v>89.022088020814721</v>
      </c>
      <c r="X1516">
        <f>(1-Agridata[[#This Row],[Transport_Cost_NGN]]/(Agridata[[#This Row],[Input_Cost_NGN]]+Agridata[[#This Row],[Final_Profit_NGN]]))*100</f>
        <v>99.956229440461129</v>
      </c>
      <c r="Y1516" s="13">
        <f>Agridata[[#This Row],[Final_Profit_NGN]]*Agridata[[#This Row],[Storage_Loss_%]]</f>
        <v>251264890.88999999</v>
      </c>
      <c r="Z1516" s="13">
        <f>Agridata[[#This Row],[Final_Profit_NGN]] * (1-Agridata[[#This Row],[Storage_Loss_%]]/100)</f>
        <v>21349164.0911</v>
      </c>
      <c r="AA1516" s="13">
        <f>Agridata[[#This Row],[Final_Profit_NGN]]+Agridata[[#This Row],[Input_Cost_NGN]]</f>
        <v>23981873</v>
      </c>
    </row>
    <row r="1517" spans="1:27" x14ac:dyDescent="0.35">
      <c r="A1517" t="s">
        <v>973</v>
      </c>
      <c r="B1517" t="s">
        <v>1473</v>
      </c>
      <c r="C1517" t="s">
        <v>1496</v>
      </c>
      <c r="D1517">
        <v>2024</v>
      </c>
      <c r="E1517" t="s">
        <v>1501</v>
      </c>
      <c r="F1517" t="s">
        <v>1507</v>
      </c>
      <c r="G1517">
        <v>3.65</v>
      </c>
      <c r="H1517">
        <v>7953</v>
      </c>
      <c r="I1517">
        <v>7279</v>
      </c>
      <c r="J1517">
        <v>21</v>
      </c>
      <c r="K1517" t="s">
        <v>1515</v>
      </c>
      <c r="L1517">
        <v>0.91</v>
      </c>
      <c r="M1517" t="s">
        <v>1516</v>
      </c>
      <c r="N1517" s="13">
        <v>4276</v>
      </c>
      <c r="O1517">
        <v>3</v>
      </c>
      <c r="P1517" s="11">
        <f>Agridata[[#This Row],[Storage_Loss_%]]/100</f>
        <v>8.4700000000000011E-2</v>
      </c>
      <c r="Q1517" s="7">
        <v>8.4700000000000006</v>
      </c>
      <c r="R1517" s="13">
        <v>57654</v>
      </c>
      <c r="S1517">
        <v>234</v>
      </c>
      <c r="T1517" t="s">
        <v>1520</v>
      </c>
      <c r="U1517" t="s">
        <v>1523</v>
      </c>
      <c r="V1517" s="13">
        <v>1624324</v>
      </c>
      <c r="W1517" s="7">
        <f>(Agridata[[#This Row],[Profit_After_Storage_Loss]]/Agridata[[#This Row],[Total_Revenue]])*100</f>
        <v>88.392580473704186</v>
      </c>
      <c r="X1517">
        <f>(1-Agridata[[#This Row],[Transport_Cost_NGN]]/(Agridata[[#This Row],[Input_Cost_NGN]]+Agridata[[#This Row],[Final_Profit_NGN]]))*100</f>
        <v>99.745775509548878</v>
      </c>
      <c r="Y1517" s="13">
        <f>Agridata[[#This Row],[Final_Profit_NGN]]*Agridata[[#This Row],[Storage_Loss_%]]</f>
        <v>13758024.280000001</v>
      </c>
      <c r="Z1517" s="13">
        <f>Agridata[[#This Row],[Final_Profit_NGN]] * (1-Agridata[[#This Row],[Storage_Loss_%]]/100)</f>
        <v>1486743.7572000001</v>
      </c>
      <c r="AA1517" s="13">
        <f>Agridata[[#This Row],[Final_Profit_NGN]]+Agridata[[#This Row],[Input_Cost_NGN]]</f>
        <v>1681978</v>
      </c>
    </row>
    <row r="1518" spans="1:27" x14ac:dyDescent="0.35">
      <c r="A1518" t="s">
        <v>974</v>
      </c>
      <c r="B1518" t="s">
        <v>1473</v>
      </c>
      <c r="C1518" t="s">
        <v>1484</v>
      </c>
      <c r="D1518">
        <v>2024</v>
      </c>
      <c r="E1518" t="s">
        <v>1502</v>
      </c>
      <c r="F1518" t="s">
        <v>1506</v>
      </c>
      <c r="G1518">
        <v>2.42</v>
      </c>
      <c r="H1518">
        <v>6658</v>
      </c>
      <c r="I1518">
        <v>5215</v>
      </c>
      <c r="J1518">
        <v>59.8</v>
      </c>
      <c r="K1518" t="s">
        <v>1515</v>
      </c>
      <c r="L1518">
        <v>1.69</v>
      </c>
      <c r="M1518" t="s">
        <v>1517</v>
      </c>
      <c r="N1518" s="13">
        <v>13326</v>
      </c>
      <c r="O1518">
        <v>14</v>
      </c>
      <c r="P1518" s="11">
        <f>Agridata[[#This Row],[Storage_Loss_%]]/100</f>
        <v>0.2167</v>
      </c>
      <c r="Q1518" s="7">
        <v>21.67</v>
      </c>
      <c r="R1518" s="13">
        <v>68648</v>
      </c>
      <c r="S1518">
        <v>321</v>
      </c>
      <c r="T1518" t="s">
        <v>1520</v>
      </c>
      <c r="U1518" t="s">
        <v>1523</v>
      </c>
      <c r="V1518" s="13">
        <v>1575301</v>
      </c>
      <c r="W1518" s="7">
        <f>(Agridata[[#This Row],[Profit_After_Storage_Loss]]/Agridata[[#This Row],[Total_Revenue]])*100</f>
        <v>75.059096924539631</v>
      </c>
      <c r="X1518">
        <f>(1-Agridata[[#This Row],[Transport_Cost_NGN]]/(Agridata[[#This Row],[Input_Cost_NGN]]+Agridata[[#This Row],[Final_Profit_NGN]]))*100</f>
        <v>99.189390911761862</v>
      </c>
      <c r="Y1518" s="13">
        <f>Agridata[[#This Row],[Final_Profit_NGN]]*Agridata[[#This Row],[Storage_Loss_%]]</f>
        <v>34136772.670000002</v>
      </c>
      <c r="Z1518" s="13">
        <f>Agridata[[#This Row],[Final_Profit_NGN]] * (1-Agridata[[#This Row],[Storage_Loss_%]]/100)</f>
        <v>1233933.2733</v>
      </c>
      <c r="AA1518" s="13">
        <f>Agridata[[#This Row],[Final_Profit_NGN]]+Agridata[[#This Row],[Input_Cost_NGN]]</f>
        <v>1643949</v>
      </c>
    </row>
    <row r="1519" spans="1:27" x14ac:dyDescent="0.35">
      <c r="A1519" t="s">
        <v>975</v>
      </c>
      <c r="B1519" t="s">
        <v>1470</v>
      </c>
      <c r="C1519" t="s">
        <v>1482</v>
      </c>
      <c r="D1519">
        <v>2021</v>
      </c>
      <c r="E1519" t="s">
        <v>1502</v>
      </c>
      <c r="F1519" t="s">
        <v>1507</v>
      </c>
      <c r="G1519">
        <v>5.12</v>
      </c>
      <c r="H1519">
        <v>13598</v>
      </c>
      <c r="I1519">
        <v>11367</v>
      </c>
      <c r="J1519">
        <v>12.4</v>
      </c>
      <c r="K1519" t="s">
        <v>1513</v>
      </c>
      <c r="L1519">
        <v>1.0900000000000001</v>
      </c>
      <c r="M1519" t="s">
        <v>1516</v>
      </c>
      <c r="N1519" s="13">
        <v>567</v>
      </c>
      <c r="O1519">
        <v>7</v>
      </c>
      <c r="P1519" s="11">
        <f>Agridata[[#This Row],[Storage_Loss_%]]/100</f>
        <v>0.16399999999999998</v>
      </c>
      <c r="Q1519" s="7">
        <v>16.399999999999999</v>
      </c>
      <c r="R1519" s="13">
        <v>62476</v>
      </c>
      <c r="S1519">
        <v>232</v>
      </c>
      <c r="T1519" t="s">
        <v>1520</v>
      </c>
      <c r="U1519" t="s">
        <v>1522</v>
      </c>
      <c r="V1519" s="13">
        <v>2547730</v>
      </c>
      <c r="W1519" s="7">
        <f>(Agridata[[#This Row],[Profit_After_Storage_Loss]]/Agridata[[#This Row],[Total_Revenue]])*100</f>
        <v>81.599010959288279</v>
      </c>
      <c r="X1519">
        <f>(1-Agridata[[#This Row],[Transport_Cost_NGN]]/(Agridata[[#This Row],[Input_Cost_NGN]]+Agridata[[#This Row],[Final_Profit_NGN]]))*100</f>
        <v>99.978277576559094</v>
      </c>
      <c r="Y1519" s="13">
        <f>Agridata[[#This Row],[Final_Profit_NGN]]*Agridata[[#This Row],[Storage_Loss_%]]</f>
        <v>41782772</v>
      </c>
      <c r="Z1519" s="13">
        <f>Agridata[[#This Row],[Final_Profit_NGN]] * (1-Agridata[[#This Row],[Storage_Loss_%]]/100)</f>
        <v>2129902.2800000003</v>
      </c>
      <c r="AA1519" s="13">
        <f>Agridata[[#This Row],[Final_Profit_NGN]]+Agridata[[#This Row],[Input_Cost_NGN]]</f>
        <v>2610206</v>
      </c>
    </row>
    <row r="1520" spans="1:27" x14ac:dyDescent="0.35">
      <c r="A1520" t="s">
        <v>755</v>
      </c>
      <c r="B1520" t="s">
        <v>1473</v>
      </c>
      <c r="C1520" t="s">
        <v>1493</v>
      </c>
      <c r="D1520">
        <v>2021</v>
      </c>
      <c r="E1520" t="s">
        <v>1502</v>
      </c>
      <c r="F1520" t="s">
        <v>1505</v>
      </c>
      <c r="G1520">
        <v>3.1</v>
      </c>
      <c r="H1520">
        <v>28989</v>
      </c>
      <c r="I1520">
        <v>21304</v>
      </c>
      <c r="J1520">
        <v>3.6</v>
      </c>
      <c r="K1520" t="s">
        <v>1512</v>
      </c>
      <c r="L1520">
        <v>1.58</v>
      </c>
      <c r="M1520" t="s">
        <v>1516</v>
      </c>
      <c r="N1520" s="13">
        <v>963</v>
      </c>
      <c r="O1520">
        <v>14</v>
      </c>
      <c r="P1520" s="11">
        <f>Agridata[[#This Row],[Storage_Loss_%]]/100</f>
        <v>0.2651</v>
      </c>
      <c r="Q1520" s="7">
        <v>26.51</v>
      </c>
      <c r="R1520" s="13">
        <v>38934</v>
      </c>
      <c r="S1520">
        <v>74</v>
      </c>
      <c r="T1520" t="s">
        <v>1520</v>
      </c>
      <c r="U1520" t="s">
        <v>1523</v>
      </c>
      <c r="V1520" s="13">
        <v>1520835</v>
      </c>
      <c r="W1520" s="7">
        <f>(Agridata[[#This Row],[Profit_After_Storage_Loss]]/Agridata[[#This Row],[Total_Revenue]])*100</f>
        <v>71.655587558157634</v>
      </c>
      <c r="X1520">
        <f>(1-Agridata[[#This Row],[Transport_Cost_NGN]]/(Agridata[[#This Row],[Input_Cost_NGN]]+Agridata[[#This Row],[Final_Profit_NGN]]))*100</f>
        <v>99.938260088513104</v>
      </c>
      <c r="Y1520" s="13">
        <f>Agridata[[#This Row],[Final_Profit_NGN]]*Agridata[[#This Row],[Storage_Loss_%]]</f>
        <v>40317335.850000001</v>
      </c>
      <c r="Z1520" s="13">
        <f>Agridata[[#This Row],[Final_Profit_NGN]] * (1-Agridata[[#This Row],[Storage_Loss_%]]/100)</f>
        <v>1117661.6414999999</v>
      </c>
      <c r="AA1520" s="13">
        <f>Agridata[[#This Row],[Final_Profit_NGN]]+Agridata[[#This Row],[Input_Cost_NGN]]</f>
        <v>1559769</v>
      </c>
    </row>
    <row r="1521" spans="1:27" x14ac:dyDescent="0.35">
      <c r="A1521" t="s">
        <v>750</v>
      </c>
      <c r="B1521" t="s">
        <v>1470</v>
      </c>
      <c r="C1521" t="s">
        <v>1482</v>
      </c>
      <c r="D1521">
        <v>2024</v>
      </c>
      <c r="E1521" t="s">
        <v>1501</v>
      </c>
      <c r="F1521" t="s">
        <v>1510</v>
      </c>
      <c r="G1521">
        <v>4.7</v>
      </c>
      <c r="H1521">
        <v>133649</v>
      </c>
      <c r="I1521">
        <v>97002</v>
      </c>
      <c r="J1521">
        <v>55.4</v>
      </c>
      <c r="K1521" t="s">
        <v>1512</v>
      </c>
      <c r="L1521">
        <v>2.12</v>
      </c>
      <c r="M1521" t="s">
        <v>1516</v>
      </c>
      <c r="N1521" s="13">
        <v>14909</v>
      </c>
      <c r="O1521">
        <v>3</v>
      </c>
      <c r="P1521" s="11">
        <f>Agridata[[#This Row],[Storage_Loss_%]]/100</f>
        <v>0.2742</v>
      </c>
      <c r="Q1521" s="7">
        <v>27.42</v>
      </c>
      <c r="R1521" s="13">
        <v>110002</v>
      </c>
      <c r="S1521">
        <v>412</v>
      </c>
      <c r="T1521" t="s">
        <v>1520</v>
      </c>
      <c r="U1521" t="s">
        <v>1522</v>
      </c>
      <c r="V1521" s="13">
        <v>39440265</v>
      </c>
      <c r="W1521" s="7">
        <f>(Agridata[[#This Row],[Profit_After_Storage_Loss]]/Agridata[[#This Row],[Total_Revenue]])*100</f>
        <v>72.378131700096986</v>
      </c>
      <c r="X1521">
        <f>(1-Agridata[[#This Row],[Transport_Cost_NGN]]/(Agridata[[#This Row],[Input_Cost_NGN]]+Agridata[[#This Row],[Final_Profit_NGN]]))*100</f>
        <v>99.962303667886744</v>
      </c>
      <c r="Y1521" s="13">
        <f>Agridata[[#This Row],[Final_Profit_NGN]]*Agridata[[#This Row],[Storage_Loss_%]]</f>
        <v>1081452066.3</v>
      </c>
      <c r="Z1521" s="13">
        <f>Agridata[[#This Row],[Final_Profit_NGN]] * (1-Agridata[[#This Row],[Storage_Loss_%]]/100)</f>
        <v>28625744.337000001</v>
      </c>
      <c r="AA1521" s="13">
        <f>Agridata[[#This Row],[Final_Profit_NGN]]+Agridata[[#This Row],[Input_Cost_NGN]]</f>
        <v>39550267</v>
      </c>
    </row>
    <row r="1522" spans="1:27" x14ac:dyDescent="0.35">
      <c r="A1522" t="s">
        <v>976</v>
      </c>
      <c r="B1522" t="s">
        <v>1473</v>
      </c>
      <c r="C1522" t="s">
        <v>1496</v>
      </c>
      <c r="D1522">
        <v>2021</v>
      </c>
      <c r="E1522" t="s">
        <v>1502</v>
      </c>
      <c r="F1522" t="s">
        <v>1504</v>
      </c>
      <c r="G1522">
        <v>1.27</v>
      </c>
      <c r="H1522">
        <v>8437</v>
      </c>
      <c r="I1522">
        <v>6666</v>
      </c>
      <c r="J1522">
        <v>77.3</v>
      </c>
      <c r="K1522" t="s">
        <v>1512</v>
      </c>
      <c r="L1522">
        <v>3.03</v>
      </c>
      <c r="M1522" t="s">
        <v>1516</v>
      </c>
      <c r="N1522" s="13">
        <v>18923</v>
      </c>
      <c r="O1522">
        <v>3</v>
      </c>
      <c r="P1522" s="11">
        <f>Agridata[[#This Row],[Storage_Loss_%]]/100</f>
        <v>0.20989999999999998</v>
      </c>
      <c r="Q1522" s="7">
        <v>20.99</v>
      </c>
      <c r="R1522" s="13">
        <v>30378</v>
      </c>
      <c r="S1522">
        <v>277</v>
      </c>
      <c r="T1522" t="s">
        <v>1520</v>
      </c>
      <c r="U1522" t="s">
        <v>1523</v>
      </c>
      <c r="V1522" s="13">
        <v>1778717</v>
      </c>
      <c r="W1522" s="7">
        <f>(Agridata[[#This Row],[Profit_After_Storage_Loss]]/Agridata[[#This Row],[Total_Revenue]])*100</f>
        <v>77.683278197109601</v>
      </c>
      <c r="X1522">
        <f>(1-Agridata[[#This Row],[Transport_Cost_NGN]]/(Agridata[[#This Row],[Input_Cost_NGN]]+Agridata[[#This Row],[Final_Profit_NGN]]))*100</f>
        <v>98.954007390435549</v>
      </c>
      <c r="Y1522" s="13">
        <f>Agridata[[#This Row],[Final_Profit_NGN]]*Agridata[[#This Row],[Storage_Loss_%]]</f>
        <v>37335269.829999998</v>
      </c>
      <c r="Z1522" s="13">
        <f>Agridata[[#This Row],[Final_Profit_NGN]] * (1-Agridata[[#This Row],[Storage_Loss_%]]/100)</f>
        <v>1405364.3017</v>
      </c>
      <c r="AA1522" s="13">
        <f>Agridata[[#This Row],[Final_Profit_NGN]]+Agridata[[#This Row],[Input_Cost_NGN]]</f>
        <v>1809095</v>
      </c>
    </row>
    <row r="1523" spans="1:27" x14ac:dyDescent="0.35">
      <c r="A1523" t="s">
        <v>423</v>
      </c>
      <c r="B1523" t="s">
        <v>1470</v>
      </c>
      <c r="C1523" t="s">
        <v>1495</v>
      </c>
      <c r="D1523">
        <v>2024</v>
      </c>
      <c r="E1523" t="s">
        <v>1501</v>
      </c>
      <c r="F1523" t="s">
        <v>1504</v>
      </c>
      <c r="G1523">
        <v>0.37</v>
      </c>
      <c r="H1523">
        <v>3371</v>
      </c>
      <c r="I1523">
        <v>2663</v>
      </c>
      <c r="J1523">
        <v>45</v>
      </c>
      <c r="K1523" t="s">
        <v>1512</v>
      </c>
      <c r="L1523">
        <v>2.3199999999999998</v>
      </c>
      <c r="M1523" t="s">
        <v>1516</v>
      </c>
      <c r="N1523" s="13">
        <v>11823</v>
      </c>
      <c r="O1523">
        <v>3</v>
      </c>
      <c r="P1523" s="11">
        <f>Agridata[[#This Row],[Storage_Loss_%]]/100</f>
        <v>0.20980000000000001</v>
      </c>
      <c r="Q1523" s="7">
        <v>20.98</v>
      </c>
      <c r="R1523" s="13">
        <v>8853</v>
      </c>
      <c r="S1523">
        <v>358</v>
      </c>
      <c r="T1523" t="s">
        <v>1520</v>
      </c>
      <c r="U1523" t="s">
        <v>1522</v>
      </c>
      <c r="V1523" s="13">
        <v>923145</v>
      </c>
      <c r="W1523" s="7">
        <f>(Agridata[[#This Row],[Profit_After_Storage_Loss]]/Agridata[[#This Row],[Total_Revenue]])*100</f>
        <v>78.269393174663477</v>
      </c>
      <c r="X1523">
        <f>(1-Agridata[[#This Row],[Transport_Cost_NGN]]/(Agridata[[#This Row],[Input_Cost_NGN]]+Agridata[[#This Row],[Final_Profit_NGN]]))*100</f>
        <v>98.731435045997955</v>
      </c>
      <c r="Y1523" s="13">
        <f>Agridata[[#This Row],[Final_Profit_NGN]]*Agridata[[#This Row],[Storage_Loss_%]]</f>
        <v>19367582.100000001</v>
      </c>
      <c r="Z1523" s="13">
        <f>Agridata[[#This Row],[Final_Profit_NGN]] * (1-Agridata[[#This Row],[Storage_Loss_%]]/100)</f>
        <v>729469.179</v>
      </c>
      <c r="AA1523" s="13">
        <f>Agridata[[#This Row],[Final_Profit_NGN]]+Agridata[[#This Row],[Input_Cost_NGN]]</f>
        <v>931998</v>
      </c>
    </row>
    <row r="1524" spans="1:27" x14ac:dyDescent="0.35">
      <c r="A1524" t="s">
        <v>426</v>
      </c>
      <c r="B1524" t="s">
        <v>1472</v>
      </c>
      <c r="C1524" t="s">
        <v>1489</v>
      </c>
      <c r="D1524">
        <v>2024</v>
      </c>
      <c r="E1524" t="s">
        <v>1501</v>
      </c>
      <c r="F1524" t="s">
        <v>1510</v>
      </c>
      <c r="G1524">
        <v>2.0699999999999998</v>
      </c>
      <c r="H1524">
        <v>59643</v>
      </c>
      <c r="I1524">
        <v>45328</v>
      </c>
      <c r="J1524">
        <v>3.9</v>
      </c>
      <c r="K1524" t="s">
        <v>1512</v>
      </c>
      <c r="L1524">
        <v>0.21</v>
      </c>
      <c r="M1524" t="s">
        <v>1516</v>
      </c>
      <c r="N1524" s="13">
        <v>1019</v>
      </c>
      <c r="O1524">
        <v>3</v>
      </c>
      <c r="P1524" s="11">
        <f>Agridata[[#This Row],[Storage_Loss_%]]/100</f>
        <v>0.24</v>
      </c>
      <c r="Q1524" s="7">
        <v>24</v>
      </c>
      <c r="R1524" s="13">
        <v>77119</v>
      </c>
      <c r="S1524">
        <v>491</v>
      </c>
      <c r="T1524" t="s">
        <v>1520</v>
      </c>
      <c r="U1524" t="s">
        <v>1523</v>
      </c>
      <c r="V1524" s="13">
        <v>21955350</v>
      </c>
      <c r="W1524" s="7">
        <f>(Agridata[[#This Row],[Profit_After_Storage_Loss]]/Agridata[[#This Row],[Total_Revenue]])*100</f>
        <v>75.733981516097899</v>
      </c>
      <c r="X1524">
        <f>(1-Agridata[[#This Row],[Transport_Cost_NGN]]/(Agridata[[#This Row],[Input_Cost_NGN]]+Agridata[[#This Row],[Final_Profit_NGN]]))*100</f>
        <v>99.995375007676174</v>
      </c>
      <c r="Y1524" s="13">
        <f>Agridata[[#This Row],[Final_Profit_NGN]]*Agridata[[#This Row],[Storage_Loss_%]]</f>
        <v>526928400</v>
      </c>
      <c r="Z1524" s="13">
        <f>Agridata[[#This Row],[Final_Profit_NGN]] * (1-Agridata[[#This Row],[Storage_Loss_%]]/100)</f>
        <v>16686066</v>
      </c>
      <c r="AA1524" s="13">
        <f>Agridata[[#This Row],[Final_Profit_NGN]]+Agridata[[#This Row],[Input_Cost_NGN]]</f>
        <v>22032469</v>
      </c>
    </row>
    <row r="1525" spans="1:27" x14ac:dyDescent="0.35">
      <c r="A1525" t="s">
        <v>393</v>
      </c>
      <c r="B1525" t="s">
        <v>1470</v>
      </c>
      <c r="C1525" t="s">
        <v>1499</v>
      </c>
      <c r="D1525">
        <v>2025</v>
      </c>
      <c r="E1525" t="s">
        <v>1501</v>
      </c>
      <c r="F1525" t="s">
        <v>1504</v>
      </c>
      <c r="G1525">
        <v>0.99</v>
      </c>
      <c r="H1525">
        <v>7393</v>
      </c>
      <c r="I1525">
        <v>5811</v>
      </c>
      <c r="J1525">
        <v>6</v>
      </c>
      <c r="K1525" t="s">
        <v>1513</v>
      </c>
      <c r="L1525">
        <v>1.06</v>
      </c>
      <c r="M1525" t="s">
        <v>1516</v>
      </c>
      <c r="N1525" s="13">
        <v>229</v>
      </c>
      <c r="O1525">
        <v>4</v>
      </c>
      <c r="P1525" s="11">
        <f>Agridata[[#This Row],[Storage_Loss_%]]/100</f>
        <v>0.21390000000000001</v>
      </c>
      <c r="Q1525" s="7">
        <v>21.39</v>
      </c>
      <c r="R1525" s="13">
        <v>14447</v>
      </c>
      <c r="S1525">
        <v>369</v>
      </c>
      <c r="T1525" t="s">
        <v>1519</v>
      </c>
      <c r="U1525" t="s">
        <v>1523</v>
      </c>
      <c r="V1525" s="13">
        <v>2108141</v>
      </c>
      <c r="W1525" s="7">
        <f>(Agridata[[#This Row],[Profit_After_Storage_Loss]]/Agridata[[#This Row],[Total_Revenue]])*100</f>
        <v>78.074955672038087</v>
      </c>
      <c r="X1525">
        <f>(1-Agridata[[#This Row],[Transport_Cost_NGN]]/(Agridata[[#This Row],[Input_Cost_NGN]]+Agridata[[#This Row],[Final_Profit_NGN]]))*100</f>
        <v>99.989211283583998</v>
      </c>
      <c r="Y1525" s="13">
        <f>Agridata[[#This Row],[Final_Profit_NGN]]*Agridata[[#This Row],[Storage_Loss_%]]</f>
        <v>45093135.990000002</v>
      </c>
      <c r="Z1525" s="13">
        <f>Agridata[[#This Row],[Final_Profit_NGN]] * (1-Agridata[[#This Row],[Storage_Loss_%]]/100)</f>
        <v>1657209.6401</v>
      </c>
      <c r="AA1525" s="13">
        <f>Agridata[[#This Row],[Final_Profit_NGN]]+Agridata[[#This Row],[Input_Cost_NGN]]</f>
        <v>2122588</v>
      </c>
    </row>
    <row r="1526" spans="1:27" x14ac:dyDescent="0.35">
      <c r="A1526" t="s">
        <v>977</v>
      </c>
      <c r="B1526" t="s">
        <v>1473</v>
      </c>
      <c r="C1526" t="s">
        <v>1484</v>
      </c>
      <c r="D1526">
        <v>2022</v>
      </c>
      <c r="E1526" t="s">
        <v>1501</v>
      </c>
      <c r="F1526" t="s">
        <v>1507</v>
      </c>
      <c r="G1526">
        <v>1.76</v>
      </c>
      <c r="H1526">
        <v>4194</v>
      </c>
      <c r="I1526">
        <v>1677</v>
      </c>
      <c r="J1526">
        <v>9.9</v>
      </c>
      <c r="K1526" t="s">
        <v>1513</v>
      </c>
      <c r="L1526">
        <v>0.76</v>
      </c>
      <c r="M1526" t="s">
        <v>1517</v>
      </c>
      <c r="N1526" s="13">
        <v>382</v>
      </c>
      <c r="O1526">
        <v>60</v>
      </c>
      <c r="P1526" s="11">
        <f>Agridata[[#This Row],[Storage_Loss_%]]/100</f>
        <v>0.6</v>
      </c>
      <c r="Q1526" s="7">
        <v>60</v>
      </c>
      <c r="R1526" s="13">
        <v>35314</v>
      </c>
      <c r="S1526">
        <v>252</v>
      </c>
      <c r="T1526" t="s">
        <v>1520</v>
      </c>
      <c r="U1526" t="s">
        <v>1522</v>
      </c>
      <c r="V1526" s="13">
        <v>382682</v>
      </c>
      <c r="W1526" s="7">
        <f>(Agridata[[#This Row],[Profit_After_Storage_Loss]]/Agridata[[#This Row],[Total_Revenue]])*100</f>
        <v>36.620637518062374</v>
      </c>
      <c r="X1526">
        <f>(1-Agridata[[#This Row],[Transport_Cost_NGN]]/(Agridata[[#This Row],[Input_Cost_NGN]]+Agridata[[#This Row],[Final_Profit_NGN]]))*100</f>
        <v>99.908611565660919</v>
      </c>
      <c r="Y1526" s="13">
        <f>Agridata[[#This Row],[Final_Profit_NGN]]*Agridata[[#This Row],[Storage_Loss_%]]</f>
        <v>22960920</v>
      </c>
      <c r="Z1526" s="13">
        <f>Agridata[[#This Row],[Final_Profit_NGN]] * (1-Agridata[[#This Row],[Storage_Loss_%]]/100)</f>
        <v>153072.80000000002</v>
      </c>
      <c r="AA1526" s="13">
        <f>Agridata[[#This Row],[Final_Profit_NGN]]+Agridata[[#This Row],[Input_Cost_NGN]]</f>
        <v>417996</v>
      </c>
    </row>
    <row r="1527" spans="1:27" x14ac:dyDescent="0.35">
      <c r="A1527" t="s">
        <v>47</v>
      </c>
      <c r="B1527" t="s">
        <v>1469</v>
      </c>
      <c r="C1527" t="s">
        <v>1484</v>
      </c>
      <c r="D1527">
        <v>2025</v>
      </c>
      <c r="E1527" t="s">
        <v>1501</v>
      </c>
      <c r="F1527" t="s">
        <v>1507</v>
      </c>
      <c r="G1527">
        <v>3.73</v>
      </c>
      <c r="H1527">
        <v>11570</v>
      </c>
      <c r="I1527">
        <v>10514</v>
      </c>
      <c r="J1527">
        <v>1.9</v>
      </c>
      <c r="K1527" t="s">
        <v>1513</v>
      </c>
      <c r="L1527">
        <v>0.43</v>
      </c>
      <c r="M1527" t="s">
        <v>1516</v>
      </c>
      <c r="N1527" s="13">
        <v>200</v>
      </c>
      <c r="O1527">
        <v>3</v>
      </c>
      <c r="P1527" s="11">
        <f>Agridata[[#This Row],[Storage_Loss_%]]/100</f>
        <v>9.1199999999999989E-2</v>
      </c>
      <c r="Q1527" s="7">
        <v>9.1199999999999992</v>
      </c>
      <c r="R1527" s="13">
        <v>82382</v>
      </c>
      <c r="S1527">
        <v>219</v>
      </c>
      <c r="T1527" t="s">
        <v>1520</v>
      </c>
      <c r="U1527" t="s">
        <v>1523</v>
      </c>
      <c r="V1527" s="13">
        <v>2196959</v>
      </c>
      <c r="W1527" s="7">
        <f>(Agridata[[#This Row],[Profit_After_Storage_Loss]]/Agridata[[#This Row],[Total_Revenue]])*100</f>
        <v>87.595333001951005</v>
      </c>
      <c r="X1527">
        <f>(1-Agridata[[#This Row],[Transport_Cost_NGN]]/(Agridata[[#This Row],[Input_Cost_NGN]]+Agridata[[#This Row],[Final_Profit_NGN]]))*100</f>
        <v>99.991225534046904</v>
      </c>
      <c r="Y1527" s="13">
        <f>Agridata[[#This Row],[Final_Profit_NGN]]*Agridata[[#This Row],[Storage_Loss_%]]</f>
        <v>20036266.079999998</v>
      </c>
      <c r="Z1527" s="13">
        <f>Agridata[[#This Row],[Final_Profit_NGN]] * (1-Agridata[[#This Row],[Storage_Loss_%]]/100)</f>
        <v>1996596.3392</v>
      </c>
      <c r="AA1527" s="13">
        <f>Agridata[[#This Row],[Final_Profit_NGN]]+Agridata[[#This Row],[Input_Cost_NGN]]</f>
        <v>2279341</v>
      </c>
    </row>
    <row r="1528" spans="1:27" x14ac:dyDescent="0.35">
      <c r="A1528" t="s">
        <v>210</v>
      </c>
      <c r="B1528" t="s">
        <v>1472</v>
      </c>
      <c r="C1528" t="s">
        <v>1488</v>
      </c>
      <c r="D1528">
        <v>2025</v>
      </c>
      <c r="E1528" t="s">
        <v>1501</v>
      </c>
      <c r="F1528" t="s">
        <v>1508</v>
      </c>
      <c r="G1528">
        <v>2.0299999999999998</v>
      </c>
      <c r="H1528">
        <v>3078</v>
      </c>
      <c r="I1528">
        <v>2538</v>
      </c>
      <c r="J1528">
        <v>20.7</v>
      </c>
      <c r="K1528" t="s">
        <v>1513</v>
      </c>
      <c r="L1528">
        <v>1.59</v>
      </c>
      <c r="M1528" t="s">
        <v>1516</v>
      </c>
      <c r="N1528" s="13">
        <v>930</v>
      </c>
      <c r="O1528">
        <v>7</v>
      </c>
      <c r="P1528" s="11">
        <f>Agridata[[#This Row],[Storage_Loss_%]]/100</f>
        <v>0.17530000000000001</v>
      </c>
      <c r="Q1528" s="7">
        <v>17.53</v>
      </c>
      <c r="R1528" s="13">
        <v>25778</v>
      </c>
      <c r="S1528">
        <v>231</v>
      </c>
      <c r="T1528" t="s">
        <v>1520</v>
      </c>
      <c r="U1528" t="s">
        <v>1522</v>
      </c>
      <c r="V1528" s="13">
        <v>553708</v>
      </c>
      <c r="W1528" s="7">
        <f>(Agridata[[#This Row],[Profit_After_Storage_Loss]]/Agridata[[#This Row],[Total_Revenue]])*100</f>
        <v>78.801383916091154</v>
      </c>
      <c r="X1528">
        <f>(1-Agridata[[#This Row],[Transport_Cost_NGN]]/(Agridata[[#This Row],[Input_Cost_NGN]]+Agridata[[#This Row],[Final_Profit_NGN]]))*100</f>
        <v>99.839512947681214</v>
      </c>
      <c r="Y1528" s="13">
        <f>Agridata[[#This Row],[Final_Profit_NGN]]*Agridata[[#This Row],[Storage_Loss_%]]</f>
        <v>9706501.2400000002</v>
      </c>
      <c r="Z1528" s="13">
        <f>Agridata[[#This Row],[Final_Profit_NGN]] * (1-Agridata[[#This Row],[Storage_Loss_%]]/100)</f>
        <v>456642.98759999999</v>
      </c>
      <c r="AA1528" s="13">
        <f>Agridata[[#This Row],[Final_Profit_NGN]]+Agridata[[#This Row],[Input_Cost_NGN]]</f>
        <v>579486</v>
      </c>
    </row>
    <row r="1529" spans="1:27" x14ac:dyDescent="0.35">
      <c r="A1529" t="s">
        <v>978</v>
      </c>
      <c r="B1529" t="s">
        <v>1472</v>
      </c>
      <c r="C1529" t="s">
        <v>1489</v>
      </c>
      <c r="D1529">
        <v>2021</v>
      </c>
      <c r="E1529" t="s">
        <v>1501</v>
      </c>
      <c r="F1529" t="s">
        <v>1510</v>
      </c>
      <c r="G1529">
        <v>1.25</v>
      </c>
      <c r="H1529">
        <v>32954</v>
      </c>
      <c r="I1529">
        <v>22975</v>
      </c>
      <c r="J1529">
        <v>8.5</v>
      </c>
      <c r="K1529" t="s">
        <v>1513</v>
      </c>
      <c r="L1529">
        <v>1.0900000000000001</v>
      </c>
      <c r="M1529" t="s">
        <v>1516</v>
      </c>
      <c r="N1529" s="13">
        <v>309</v>
      </c>
      <c r="O1529">
        <v>2</v>
      </c>
      <c r="P1529" s="11">
        <f>Agridata[[#This Row],[Storage_Loss_%]]/100</f>
        <v>0.30280000000000001</v>
      </c>
      <c r="Q1529" s="7">
        <v>30.28</v>
      </c>
      <c r="R1529" s="13">
        <v>47187</v>
      </c>
      <c r="S1529">
        <v>426</v>
      </c>
      <c r="T1529" t="s">
        <v>1521</v>
      </c>
      <c r="U1529" t="s">
        <v>1522</v>
      </c>
      <c r="V1529" s="13">
        <v>9641981</v>
      </c>
      <c r="W1529" s="7">
        <f>(Agridata[[#This Row],[Profit_After_Storage_Loss]]/Agridata[[#This Row],[Total_Revenue]])*100</f>
        <v>69.38045819001178</v>
      </c>
      <c r="X1529">
        <f>(1-Agridata[[#This Row],[Transport_Cost_NGN]]/(Agridata[[#This Row],[Input_Cost_NGN]]+Agridata[[#This Row],[Final_Profit_NGN]]))*100</f>
        <v>99.996810871686819</v>
      </c>
      <c r="Y1529" s="13">
        <f>Agridata[[#This Row],[Final_Profit_NGN]]*Agridata[[#This Row],[Storage_Loss_%]]</f>
        <v>291959184.68000001</v>
      </c>
      <c r="Z1529" s="13">
        <f>Agridata[[#This Row],[Final_Profit_NGN]] * (1-Agridata[[#This Row],[Storage_Loss_%]]/100)</f>
        <v>6722389.1532000005</v>
      </c>
      <c r="AA1529" s="13">
        <f>Agridata[[#This Row],[Final_Profit_NGN]]+Agridata[[#This Row],[Input_Cost_NGN]]</f>
        <v>9689168</v>
      </c>
    </row>
    <row r="1530" spans="1:27" x14ac:dyDescent="0.35">
      <c r="A1530" t="s">
        <v>851</v>
      </c>
      <c r="B1530" t="s">
        <v>1471</v>
      </c>
      <c r="C1530" t="s">
        <v>1483</v>
      </c>
      <c r="D1530">
        <v>2022</v>
      </c>
      <c r="E1530" t="s">
        <v>1501</v>
      </c>
      <c r="F1530" t="s">
        <v>1510</v>
      </c>
      <c r="G1530">
        <v>1.21</v>
      </c>
      <c r="H1530">
        <v>33883</v>
      </c>
      <c r="I1530">
        <v>24100</v>
      </c>
      <c r="J1530">
        <v>22.8</v>
      </c>
      <c r="K1530" t="s">
        <v>1511</v>
      </c>
      <c r="L1530">
        <v>0.95</v>
      </c>
      <c r="M1530" t="s">
        <v>1516</v>
      </c>
      <c r="N1530" s="13">
        <v>2806</v>
      </c>
      <c r="O1530">
        <v>3</v>
      </c>
      <c r="P1530" s="11">
        <f>Agridata[[#This Row],[Storage_Loss_%]]/100</f>
        <v>0.28870000000000001</v>
      </c>
      <c r="Q1530" s="7">
        <v>28.87</v>
      </c>
      <c r="R1530" s="13">
        <v>29115</v>
      </c>
      <c r="S1530">
        <v>350</v>
      </c>
      <c r="T1530" t="s">
        <v>1520</v>
      </c>
      <c r="U1530" t="s">
        <v>1523</v>
      </c>
      <c r="V1530" s="13">
        <v>8318729</v>
      </c>
      <c r="W1530" s="7">
        <f>(Agridata[[#This Row],[Profit_After_Storage_Loss]]/Agridata[[#This Row],[Total_Revenue]])*100</f>
        <v>70.881917986248908</v>
      </c>
      <c r="X1530">
        <f>(1-Agridata[[#This Row],[Transport_Cost_NGN]]/(Agridata[[#This Row],[Input_Cost_NGN]]+Agridata[[#This Row],[Final_Profit_NGN]]))*100</f>
        <v>99.966386530462231</v>
      </c>
      <c r="Y1530" s="13">
        <f>Agridata[[#This Row],[Final_Profit_NGN]]*Agridata[[#This Row],[Storage_Loss_%]]</f>
        <v>240161706.23000002</v>
      </c>
      <c r="Z1530" s="13">
        <f>Agridata[[#This Row],[Final_Profit_NGN]] * (1-Agridata[[#This Row],[Storage_Loss_%]]/100)</f>
        <v>5917111.9377000006</v>
      </c>
      <c r="AA1530" s="13">
        <f>Agridata[[#This Row],[Final_Profit_NGN]]+Agridata[[#This Row],[Input_Cost_NGN]]</f>
        <v>8347844</v>
      </c>
    </row>
    <row r="1531" spans="1:27" x14ac:dyDescent="0.35">
      <c r="A1531" t="s">
        <v>979</v>
      </c>
      <c r="B1531" t="s">
        <v>1470</v>
      </c>
      <c r="C1531" t="s">
        <v>1476</v>
      </c>
      <c r="D1531">
        <v>2024</v>
      </c>
      <c r="E1531" t="s">
        <v>1501</v>
      </c>
      <c r="F1531" t="s">
        <v>1506</v>
      </c>
      <c r="G1531">
        <v>0.53</v>
      </c>
      <c r="H1531">
        <v>1768</v>
      </c>
      <c r="I1531">
        <v>1665</v>
      </c>
      <c r="J1531">
        <v>22.5</v>
      </c>
      <c r="K1531" t="s">
        <v>1511</v>
      </c>
      <c r="L1531">
        <v>1.46</v>
      </c>
      <c r="M1531" t="s">
        <v>1518</v>
      </c>
      <c r="N1531" s="13">
        <v>3410</v>
      </c>
      <c r="O1531">
        <v>1</v>
      </c>
      <c r="P1531" s="11">
        <f>Agridata[[#This Row],[Storage_Loss_%]]/100</f>
        <v>5.8099999999999999E-2</v>
      </c>
      <c r="Q1531" s="7">
        <v>5.81</v>
      </c>
      <c r="R1531" s="13">
        <v>13451</v>
      </c>
      <c r="S1531">
        <v>423</v>
      </c>
      <c r="T1531" t="s">
        <v>1520</v>
      </c>
      <c r="U1531" t="s">
        <v>1523</v>
      </c>
      <c r="V1531" s="13">
        <v>680392</v>
      </c>
      <c r="W1531" s="7">
        <f>(Agridata[[#This Row],[Profit_After_Storage_Loss]]/Agridata[[#This Row],[Total_Revenue]])*100</f>
        <v>92.364010993841532</v>
      </c>
      <c r="X1531">
        <f>(1-Agridata[[#This Row],[Transport_Cost_NGN]]/(Agridata[[#This Row],[Input_Cost_NGN]]+Agridata[[#This Row],[Final_Profit_NGN]]))*100</f>
        <v>99.508534351431095</v>
      </c>
      <c r="Y1531" s="13">
        <f>Agridata[[#This Row],[Final_Profit_NGN]]*Agridata[[#This Row],[Storage_Loss_%]]</f>
        <v>3953077.5199999996</v>
      </c>
      <c r="Z1531" s="13">
        <f>Agridata[[#This Row],[Final_Profit_NGN]] * (1-Agridata[[#This Row],[Storage_Loss_%]]/100)</f>
        <v>640861.22479999997</v>
      </c>
      <c r="AA1531" s="13">
        <f>Agridata[[#This Row],[Final_Profit_NGN]]+Agridata[[#This Row],[Input_Cost_NGN]]</f>
        <v>693843</v>
      </c>
    </row>
    <row r="1532" spans="1:27" x14ac:dyDescent="0.35">
      <c r="A1532" t="s">
        <v>79</v>
      </c>
      <c r="B1532" t="s">
        <v>1473</v>
      </c>
      <c r="C1532" t="s">
        <v>1496</v>
      </c>
      <c r="D1532">
        <v>2021</v>
      </c>
      <c r="E1532" t="s">
        <v>1501</v>
      </c>
      <c r="F1532" t="s">
        <v>1503</v>
      </c>
      <c r="G1532">
        <v>12.44</v>
      </c>
      <c r="H1532">
        <v>83695</v>
      </c>
      <c r="I1532">
        <v>63834</v>
      </c>
      <c r="J1532">
        <v>8.1999999999999993</v>
      </c>
      <c r="K1532" t="s">
        <v>1511</v>
      </c>
      <c r="L1532">
        <v>1.22</v>
      </c>
      <c r="M1532" t="s">
        <v>1518</v>
      </c>
      <c r="N1532" s="13">
        <v>1263</v>
      </c>
      <c r="O1532">
        <v>14</v>
      </c>
      <c r="P1532" s="11">
        <f>Agridata[[#This Row],[Storage_Loss_%]]/100</f>
        <v>0.23730000000000001</v>
      </c>
      <c r="Q1532" s="7">
        <v>23.73</v>
      </c>
      <c r="R1532" s="13">
        <v>197106</v>
      </c>
      <c r="S1532">
        <v>267</v>
      </c>
      <c r="T1532" t="s">
        <v>1521</v>
      </c>
      <c r="U1532" t="s">
        <v>1523</v>
      </c>
      <c r="V1532" s="13">
        <v>16674873</v>
      </c>
      <c r="W1532" s="7">
        <f>(Agridata[[#This Row],[Profit_After_Storage_Loss]]/Agridata[[#This Row],[Total_Revenue]])*100</f>
        <v>75.378979769356036</v>
      </c>
      <c r="X1532">
        <f>(1-Agridata[[#This Row],[Transport_Cost_NGN]]/(Agridata[[#This Row],[Input_Cost_NGN]]+Agridata[[#This Row],[Final_Profit_NGN]]))*100</f>
        <v>99.992514215433772</v>
      </c>
      <c r="Y1532" s="13">
        <f>Agridata[[#This Row],[Final_Profit_NGN]]*Agridata[[#This Row],[Storage_Loss_%]]</f>
        <v>395694736.29000002</v>
      </c>
      <c r="Z1532" s="13">
        <f>Agridata[[#This Row],[Final_Profit_NGN]] * (1-Agridata[[#This Row],[Storage_Loss_%]]/100)</f>
        <v>12717925.637099998</v>
      </c>
      <c r="AA1532" s="13">
        <f>Agridata[[#This Row],[Final_Profit_NGN]]+Agridata[[#This Row],[Input_Cost_NGN]]</f>
        <v>16871979</v>
      </c>
    </row>
    <row r="1533" spans="1:27" x14ac:dyDescent="0.35">
      <c r="A1533" t="s">
        <v>32</v>
      </c>
      <c r="B1533" t="s">
        <v>1471</v>
      </c>
      <c r="C1533" t="s">
        <v>1492</v>
      </c>
      <c r="D1533">
        <v>2025</v>
      </c>
      <c r="E1533" t="s">
        <v>1501</v>
      </c>
      <c r="F1533" t="s">
        <v>1509</v>
      </c>
      <c r="G1533">
        <v>1.59</v>
      </c>
      <c r="H1533">
        <v>22023</v>
      </c>
      <c r="I1533">
        <v>17351</v>
      </c>
      <c r="J1533">
        <v>1</v>
      </c>
      <c r="K1533" t="s">
        <v>1511</v>
      </c>
      <c r="L1533">
        <v>0.75</v>
      </c>
      <c r="M1533" t="s">
        <v>1517</v>
      </c>
      <c r="N1533" s="13">
        <v>200</v>
      </c>
      <c r="O1533">
        <v>4</v>
      </c>
      <c r="P1533" s="11">
        <f>Agridata[[#This Row],[Storage_Loss_%]]/100</f>
        <v>0.21210000000000001</v>
      </c>
      <c r="Q1533" s="7">
        <v>21.21</v>
      </c>
      <c r="R1533" s="13">
        <v>28839</v>
      </c>
      <c r="S1533">
        <v>320</v>
      </c>
      <c r="T1533" t="s">
        <v>1520</v>
      </c>
      <c r="U1533" t="s">
        <v>1522</v>
      </c>
      <c r="V1533" s="13">
        <v>5467758</v>
      </c>
      <c r="W1533" s="7">
        <f>(Agridata[[#This Row],[Profit_After_Storage_Loss]]/Agridata[[#This Row],[Total_Revenue]])*100</f>
        <v>78.376612442207431</v>
      </c>
      <c r="X1533">
        <f>(1-Agridata[[#This Row],[Transport_Cost_NGN]]/(Agridata[[#This Row],[Input_Cost_NGN]]+Agridata[[#This Row],[Final_Profit_NGN]]))*100</f>
        <v>99.996361385053333</v>
      </c>
      <c r="Y1533" s="13">
        <f>Agridata[[#This Row],[Final_Profit_NGN]]*Agridata[[#This Row],[Storage_Loss_%]]</f>
        <v>115971147.18000001</v>
      </c>
      <c r="Z1533" s="13">
        <f>Agridata[[#This Row],[Final_Profit_NGN]] * (1-Agridata[[#This Row],[Storage_Loss_%]]/100)</f>
        <v>4308046.5282000005</v>
      </c>
      <c r="AA1533" s="13">
        <f>Agridata[[#This Row],[Final_Profit_NGN]]+Agridata[[#This Row],[Input_Cost_NGN]]</f>
        <v>5496597</v>
      </c>
    </row>
    <row r="1534" spans="1:27" x14ac:dyDescent="0.35">
      <c r="A1534" t="s">
        <v>980</v>
      </c>
      <c r="B1534" t="s">
        <v>1472</v>
      </c>
      <c r="C1534" t="s">
        <v>1487</v>
      </c>
      <c r="D1534">
        <v>2025</v>
      </c>
      <c r="E1534" t="s">
        <v>1501</v>
      </c>
      <c r="F1534" t="s">
        <v>1506</v>
      </c>
      <c r="G1534">
        <v>3.63</v>
      </c>
      <c r="H1534">
        <v>11445</v>
      </c>
      <c r="I1534">
        <v>10477</v>
      </c>
      <c r="J1534">
        <v>29.5</v>
      </c>
      <c r="K1534" t="s">
        <v>1512</v>
      </c>
      <c r="L1534">
        <v>0.9</v>
      </c>
      <c r="M1534" t="s">
        <v>1516</v>
      </c>
      <c r="N1534" s="13">
        <v>8379</v>
      </c>
      <c r="O1534">
        <v>3</v>
      </c>
      <c r="P1534" s="11">
        <f>Agridata[[#This Row],[Storage_Loss_%]]/100</f>
        <v>8.4499999999999992E-2</v>
      </c>
      <c r="Q1534" s="7">
        <v>8.4499999999999993</v>
      </c>
      <c r="R1534" s="13">
        <v>89502</v>
      </c>
      <c r="S1534">
        <v>321</v>
      </c>
      <c r="T1534" t="s">
        <v>1520</v>
      </c>
      <c r="U1534" t="s">
        <v>1523</v>
      </c>
      <c r="V1534" s="13">
        <v>3231605</v>
      </c>
      <c r="W1534" s="7">
        <f>(Agridata[[#This Row],[Profit_After_Storage_Loss]]/Agridata[[#This Row],[Total_Revenue]])*100</f>
        <v>89.082778046597113</v>
      </c>
      <c r="X1534">
        <f>(1-Agridata[[#This Row],[Transport_Cost_NGN]]/(Agridata[[#This Row],[Input_Cost_NGN]]+Agridata[[#This Row],[Final_Profit_NGN]]))*100</f>
        <v>99.747704605723328</v>
      </c>
      <c r="Y1534" s="13">
        <f>Agridata[[#This Row],[Final_Profit_NGN]]*Agridata[[#This Row],[Storage_Loss_%]]</f>
        <v>27307062.249999996</v>
      </c>
      <c r="Z1534" s="13">
        <f>Agridata[[#This Row],[Final_Profit_NGN]] * (1-Agridata[[#This Row],[Storage_Loss_%]]/100)</f>
        <v>2958534.3774999999</v>
      </c>
      <c r="AA1534" s="13">
        <f>Agridata[[#This Row],[Final_Profit_NGN]]+Agridata[[#This Row],[Input_Cost_NGN]]</f>
        <v>3321107</v>
      </c>
    </row>
    <row r="1535" spans="1:27" x14ac:dyDescent="0.35">
      <c r="A1535" t="s">
        <v>729</v>
      </c>
      <c r="B1535" t="s">
        <v>1473</v>
      </c>
      <c r="C1535" t="s">
        <v>1494</v>
      </c>
      <c r="D1535">
        <v>2022</v>
      </c>
      <c r="E1535" t="s">
        <v>1501</v>
      </c>
      <c r="F1535" t="s">
        <v>1509</v>
      </c>
      <c r="G1535">
        <v>1.06</v>
      </c>
      <c r="H1535">
        <v>11829</v>
      </c>
      <c r="I1535">
        <v>9381</v>
      </c>
      <c r="J1535">
        <v>36.1</v>
      </c>
      <c r="K1535" t="s">
        <v>1512</v>
      </c>
      <c r="L1535">
        <v>1.1399999999999999</v>
      </c>
      <c r="M1535" t="s">
        <v>1516</v>
      </c>
      <c r="N1535" s="13">
        <v>8783</v>
      </c>
      <c r="O1535">
        <v>7</v>
      </c>
      <c r="P1535" s="11">
        <f>Agridata[[#This Row],[Storage_Loss_%]]/100</f>
        <v>0.2069</v>
      </c>
      <c r="Q1535" s="7">
        <v>20.69</v>
      </c>
      <c r="R1535" s="13">
        <v>18917</v>
      </c>
      <c r="S1535">
        <v>330</v>
      </c>
      <c r="T1535" t="s">
        <v>1520</v>
      </c>
      <c r="U1535" t="s">
        <v>1522</v>
      </c>
      <c r="V1535" s="13">
        <v>3037073</v>
      </c>
      <c r="W1535" s="7">
        <f>(Agridata[[#This Row],[Profit_After_Storage_Loss]]/Agridata[[#This Row],[Total_Revenue]])*100</f>
        <v>78.819060150720389</v>
      </c>
      <c r="X1535">
        <f>(1-Agridata[[#This Row],[Transport_Cost_NGN]]/(Agridata[[#This Row],[Input_Cost_NGN]]+Agridata[[#This Row],[Final_Profit_NGN]]))*100</f>
        <v>99.712597227085169</v>
      </c>
      <c r="Y1535" s="13">
        <f>Agridata[[#This Row],[Final_Profit_NGN]]*Agridata[[#This Row],[Storage_Loss_%]]</f>
        <v>62837040.370000005</v>
      </c>
      <c r="Z1535" s="13">
        <f>Agridata[[#This Row],[Final_Profit_NGN]] * (1-Agridata[[#This Row],[Storage_Loss_%]]/100)</f>
        <v>2408702.5962999999</v>
      </c>
      <c r="AA1535" s="13">
        <f>Agridata[[#This Row],[Final_Profit_NGN]]+Agridata[[#This Row],[Input_Cost_NGN]]</f>
        <v>3055990</v>
      </c>
    </row>
    <row r="1536" spans="1:27" x14ac:dyDescent="0.35">
      <c r="A1536" t="s">
        <v>979</v>
      </c>
      <c r="B1536" t="s">
        <v>1469</v>
      </c>
      <c r="C1536" t="s">
        <v>1481</v>
      </c>
      <c r="D1536">
        <v>2024</v>
      </c>
      <c r="E1536" t="s">
        <v>1502</v>
      </c>
      <c r="F1536" t="s">
        <v>1504</v>
      </c>
      <c r="G1536">
        <v>4.8499999999999996</v>
      </c>
      <c r="H1536">
        <v>40711</v>
      </c>
      <c r="I1536">
        <v>33529</v>
      </c>
      <c r="J1536">
        <v>25.3</v>
      </c>
      <c r="K1536" t="s">
        <v>1512</v>
      </c>
      <c r="L1536">
        <v>1.56</v>
      </c>
      <c r="M1536" t="s">
        <v>1518</v>
      </c>
      <c r="N1536" s="13">
        <v>5490</v>
      </c>
      <c r="O1536">
        <v>2</v>
      </c>
      <c r="P1536" s="11">
        <f>Agridata[[#This Row],[Storage_Loss_%]]/100</f>
        <v>0.1764</v>
      </c>
      <c r="Q1536" s="7">
        <v>17.64</v>
      </c>
      <c r="R1536" s="13">
        <v>51366</v>
      </c>
      <c r="S1536">
        <v>261</v>
      </c>
      <c r="T1536" t="s">
        <v>1520</v>
      </c>
      <c r="U1536" t="s">
        <v>1523</v>
      </c>
      <c r="V1536" s="13">
        <v>8606703</v>
      </c>
      <c r="W1536" s="7">
        <f>(Agridata[[#This Row],[Profit_After_Storage_Loss]]/Agridata[[#This Row],[Total_Revenue]])*100</f>
        <v>81.871380221155547</v>
      </c>
      <c r="X1536">
        <f>(1-Agridata[[#This Row],[Transport_Cost_NGN]]/(Agridata[[#This Row],[Input_Cost_NGN]]+Agridata[[#This Row],[Final_Profit_NGN]]))*100</f>
        <v>99.936590941929424</v>
      </c>
      <c r="Y1536" s="13">
        <f>Agridata[[#This Row],[Final_Profit_NGN]]*Agridata[[#This Row],[Storage_Loss_%]]</f>
        <v>151822240.92000002</v>
      </c>
      <c r="Z1536" s="13">
        <f>Agridata[[#This Row],[Final_Profit_NGN]] * (1-Agridata[[#This Row],[Storage_Loss_%]]/100)</f>
        <v>7088480.5908000004</v>
      </c>
      <c r="AA1536" s="13">
        <f>Agridata[[#This Row],[Final_Profit_NGN]]+Agridata[[#This Row],[Input_Cost_NGN]]</f>
        <v>8658069</v>
      </c>
    </row>
    <row r="1537" spans="1:27" x14ac:dyDescent="0.35">
      <c r="A1537" t="s">
        <v>981</v>
      </c>
      <c r="B1537" t="s">
        <v>1473</v>
      </c>
      <c r="C1537" t="s">
        <v>1484</v>
      </c>
      <c r="D1537">
        <v>2025</v>
      </c>
      <c r="E1537" t="s">
        <v>1502</v>
      </c>
      <c r="F1537" t="s">
        <v>1503</v>
      </c>
      <c r="G1537">
        <v>1.08</v>
      </c>
      <c r="H1537">
        <v>8546</v>
      </c>
      <c r="I1537">
        <v>6461</v>
      </c>
      <c r="J1537">
        <v>18</v>
      </c>
      <c r="K1537" t="s">
        <v>1515</v>
      </c>
      <c r="L1537">
        <v>1.91</v>
      </c>
      <c r="M1537" t="s">
        <v>1517</v>
      </c>
      <c r="N1537" s="13">
        <v>3562</v>
      </c>
      <c r="O1537">
        <v>14</v>
      </c>
      <c r="P1537" s="11">
        <f>Agridata[[#This Row],[Storage_Loss_%]]/100</f>
        <v>0.24390000000000001</v>
      </c>
      <c r="Q1537" s="7">
        <v>24.39</v>
      </c>
      <c r="R1537" s="13">
        <v>10104</v>
      </c>
      <c r="S1537">
        <v>385</v>
      </c>
      <c r="T1537" t="s">
        <v>1520</v>
      </c>
      <c r="U1537" t="s">
        <v>1523</v>
      </c>
      <c r="V1537" s="13">
        <v>2448945</v>
      </c>
      <c r="W1537" s="7">
        <f>(Agridata[[#This Row],[Profit_After_Storage_Loss]]/Agridata[[#This Row],[Total_Revenue]])*100</f>
        <v>75.299325653941835</v>
      </c>
      <c r="X1537">
        <f>(1-Agridata[[#This Row],[Transport_Cost_NGN]]/(Agridata[[#This Row],[Input_Cost_NGN]]+Agridata[[#This Row],[Final_Profit_NGN]]))*100</f>
        <v>99.855147254080748</v>
      </c>
      <c r="Y1537" s="13">
        <f>Agridata[[#This Row],[Final_Profit_NGN]]*Agridata[[#This Row],[Storage_Loss_%]]</f>
        <v>59729768.550000004</v>
      </c>
      <c r="Z1537" s="13">
        <f>Agridata[[#This Row],[Final_Profit_NGN]] * (1-Agridata[[#This Row],[Storage_Loss_%]]/100)</f>
        <v>1851647.3145000001</v>
      </c>
      <c r="AA1537" s="13">
        <f>Agridata[[#This Row],[Final_Profit_NGN]]+Agridata[[#This Row],[Input_Cost_NGN]]</f>
        <v>2459049</v>
      </c>
    </row>
    <row r="1538" spans="1:27" x14ac:dyDescent="0.35">
      <c r="A1538" t="s">
        <v>982</v>
      </c>
      <c r="B1538" t="s">
        <v>1473</v>
      </c>
      <c r="C1538" t="s">
        <v>1493</v>
      </c>
      <c r="D1538">
        <v>2022</v>
      </c>
      <c r="E1538" t="s">
        <v>1502</v>
      </c>
      <c r="F1538" t="s">
        <v>1508</v>
      </c>
      <c r="G1538">
        <v>1.43</v>
      </c>
      <c r="H1538">
        <v>2171</v>
      </c>
      <c r="I1538">
        <v>1278</v>
      </c>
      <c r="J1538">
        <v>8.9</v>
      </c>
      <c r="K1538" t="s">
        <v>1511</v>
      </c>
      <c r="L1538">
        <v>0.62</v>
      </c>
      <c r="M1538" t="s">
        <v>1516</v>
      </c>
      <c r="N1538" s="13">
        <v>1370</v>
      </c>
      <c r="O1538">
        <v>30</v>
      </c>
      <c r="P1538" s="11">
        <f>Agridata[[#This Row],[Storage_Loss_%]]/100</f>
        <v>0.41119999999999995</v>
      </c>
      <c r="Q1538" s="7">
        <v>41.12</v>
      </c>
      <c r="R1538" s="13">
        <v>10351</v>
      </c>
      <c r="S1538">
        <v>221</v>
      </c>
      <c r="T1538" t="s">
        <v>1520</v>
      </c>
      <c r="U1538" t="s">
        <v>1523</v>
      </c>
      <c r="V1538" s="13">
        <v>267893</v>
      </c>
      <c r="W1538" s="7">
        <f>(Agridata[[#This Row],[Profit_After_Storage_Loss]]/Agridata[[#This Row],[Total_Revenue]])*100</f>
        <v>56.689595606733654</v>
      </c>
      <c r="X1538">
        <f>(1-Agridata[[#This Row],[Transport_Cost_NGN]]/(Agridata[[#This Row],[Input_Cost_NGN]]+Agridata[[#This Row],[Final_Profit_NGN]]))*100</f>
        <v>99.507626399850494</v>
      </c>
      <c r="Y1538" s="13">
        <f>Agridata[[#This Row],[Final_Profit_NGN]]*Agridata[[#This Row],[Storage_Loss_%]]</f>
        <v>11015760.16</v>
      </c>
      <c r="Z1538" s="13">
        <f>Agridata[[#This Row],[Final_Profit_NGN]] * (1-Agridata[[#This Row],[Storage_Loss_%]]/100)</f>
        <v>157735.39840000001</v>
      </c>
      <c r="AA1538" s="13">
        <f>Agridata[[#This Row],[Final_Profit_NGN]]+Agridata[[#This Row],[Input_Cost_NGN]]</f>
        <v>278244</v>
      </c>
    </row>
    <row r="1539" spans="1:27" x14ac:dyDescent="0.35">
      <c r="A1539" t="s">
        <v>853</v>
      </c>
      <c r="B1539" t="s">
        <v>1470</v>
      </c>
      <c r="C1539" t="s">
        <v>1490</v>
      </c>
      <c r="D1539">
        <v>2023</v>
      </c>
      <c r="E1539" t="s">
        <v>1501</v>
      </c>
      <c r="F1539" t="s">
        <v>1508</v>
      </c>
      <c r="G1539">
        <v>1.64</v>
      </c>
      <c r="H1539">
        <v>2745</v>
      </c>
      <c r="I1539">
        <v>2471</v>
      </c>
      <c r="J1539">
        <v>1</v>
      </c>
      <c r="K1539" t="s">
        <v>1513</v>
      </c>
      <c r="L1539">
        <v>0.54</v>
      </c>
      <c r="M1539" t="s">
        <v>1516</v>
      </c>
      <c r="N1539" s="13">
        <v>200</v>
      </c>
      <c r="O1539">
        <v>7</v>
      </c>
      <c r="P1539" s="11">
        <f>Agridata[[#This Row],[Storage_Loss_%]]/100</f>
        <v>9.9700000000000011E-2</v>
      </c>
      <c r="Q1539" s="7">
        <v>9.9700000000000006</v>
      </c>
      <c r="R1539" s="13">
        <v>14782</v>
      </c>
      <c r="S1539">
        <v>235</v>
      </c>
      <c r="T1539" t="s">
        <v>1520</v>
      </c>
      <c r="U1539" t="s">
        <v>1523</v>
      </c>
      <c r="V1539" s="13">
        <v>559897</v>
      </c>
      <c r="W1539" s="7">
        <f>(Agridata[[#This Row],[Profit_After_Storage_Loss]]/Agridata[[#This Row],[Total_Revenue]])*100</f>
        <v>87.71423161451871</v>
      </c>
      <c r="X1539">
        <f>(1-Agridata[[#This Row],[Transport_Cost_NGN]]/(Agridata[[#This Row],[Input_Cost_NGN]]+Agridata[[#This Row],[Final_Profit_NGN]]))*100</f>
        <v>99.965197962688734</v>
      </c>
      <c r="Y1539" s="13">
        <f>Agridata[[#This Row],[Final_Profit_NGN]]*Agridata[[#This Row],[Storage_Loss_%]]</f>
        <v>5582173.0900000008</v>
      </c>
      <c r="Z1539" s="13">
        <f>Agridata[[#This Row],[Final_Profit_NGN]] * (1-Agridata[[#This Row],[Storage_Loss_%]]/100)</f>
        <v>504075.26909999998</v>
      </c>
      <c r="AA1539" s="13">
        <f>Agridata[[#This Row],[Final_Profit_NGN]]+Agridata[[#This Row],[Input_Cost_NGN]]</f>
        <v>574679</v>
      </c>
    </row>
    <row r="1540" spans="1:27" x14ac:dyDescent="0.35">
      <c r="A1540" t="s">
        <v>439</v>
      </c>
      <c r="B1540" t="s">
        <v>1470</v>
      </c>
      <c r="C1540" t="s">
        <v>1495</v>
      </c>
      <c r="D1540">
        <v>2024</v>
      </c>
      <c r="E1540" t="s">
        <v>1501</v>
      </c>
      <c r="F1540" t="s">
        <v>1509</v>
      </c>
      <c r="G1540">
        <v>0.62</v>
      </c>
      <c r="H1540">
        <v>5884</v>
      </c>
      <c r="I1540">
        <v>4327</v>
      </c>
      <c r="J1540">
        <v>12.8</v>
      </c>
      <c r="K1540" t="s">
        <v>1514</v>
      </c>
      <c r="L1540">
        <v>1.91</v>
      </c>
      <c r="M1540" t="s">
        <v>1516</v>
      </c>
      <c r="N1540" s="13">
        <v>2592</v>
      </c>
      <c r="O1540">
        <v>7</v>
      </c>
      <c r="P1540" s="11">
        <f>Agridata[[#This Row],[Storage_Loss_%]]/100</f>
        <v>0.26450000000000001</v>
      </c>
      <c r="Q1540" s="7">
        <v>26.45</v>
      </c>
      <c r="R1540" s="13">
        <v>18770</v>
      </c>
      <c r="S1540">
        <v>367</v>
      </c>
      <c r="T1540" t="s">
        <v>1520</v>
      </c>
      <c r="U1540" t="s">
        <v>1522</v>
      </c>
      <c r="V1540" s="13">
        <v>1550767</v>
      </c>
      <c r="W1540" s="7">
        <f>(Agridata[[#This Row],[Profit_After_Storage_Loss]]/Agridata[[#This Row],[Total_Revenue]])*100</f>
        <v>72.67041990727202</v>
      </c>
      <c r="X1540">
        <f>(1-Agridata[[#This Row],[Transport_Cost_NGN]]/(Agridata[[#This Row],[Input_Cost_NGN]]+Agridata[[#This Row],[Final_Profit_NGN]]))*100</f>
        <v>99.834855756825107</v>
      </c>
      <c r="Y1540" s="13">
        <f>Agridata[[#This Row],[Final_Profit_NGN]]*Agridata[[#This Row],[Storage_Loss_%]]</f>
        <v>41017787.149999999</v>
      </c>
      <c r="Z1540" s="13">
        <f>Agridata[[#This Row],[Final_Profit_NGN]] * (1-Agridata[[#This Row],[Storage_Loss_%]]/100)</f>
        <v>1140589.1285000001</v>
      </c>
      <c r="AA1540" s="13">
        <f>Agridata[[#This Row],[Final_Profit_NGN]]+Agridata[[#This Row],[Input_Cost_NGN]]</f>
        <v>1569537</v>
      </c>
    </row>
    <row r="1541" spans="1:27" x14ac:dyDescent="0.35">
      <c r="A1541" t="s">
        <v>983</v>
      </c>
      <c r="B1541" t="s">
        <v>1469</v>
      </c>
      <c r="C1541" t="s">
        <v>1481</v>
      </c>
      <c r="D1541">
        <v>2025</v>
      </c>
      <c r="E1541" t="s">
        <v>1501</v>
      </c>
      <c r="F1541" t="s">
        <v>1508</v>
      </c>
      <c r="G1541">
        <v>1.98</v>
      </c>
      <c r="H1541">
        <v>3811</v>
      </c>
      <c r="I1541">
        <v>3570</v>
      </c>
      <c r="J1541">
        <v>37.9</v>
      </c>
      <c r="K1541" t="s">
        <v>1512</v>
      </c>
      <c r="L1541">
        <v>1.79</v>
      </c>
      <c r="M1541" t="s">
        <v>1518</v>
      </c>
      <c r="N1541" s="13">
        <v>6400</v>
      </c>
      <c r="O1541">
        <v>7</v>
      </c>
      <c r="P1541" s="11">
        <f>Agridata[[#This Row],[Storage_Loss_%]]/100</f>
        <v>6.3E-2</v>
      </c>
      <c r="Q1541" s="7">
        <v>6.3</v>
      </c>
      <c r="R1541" s="13">
        <v>14378</v>
      </c>
      <c r="S1541">
        <v>181</v>
      </c>
      <c r="T1541" t="s">
        <v>1520</v>
      </c>
      <c r="U1541" t="s">
        <v>1522</v>
      </c>
      <c r="V1541" s="13">
        <v>618931</v>
      </c>
      <c r="W1541" s="7">
        <f>(Agridata[[#This Row],[Profit_After_Storage_Loss]]/Agridata[[#This Row],[Total_Revenue]])*100</f>
        <v>91.572731004928102</v>
      </c>
      <c r="X1541">
        <f>(1-Agridata[[#This Row],[Transport_Cost_NGN]]/(Agridata[[#This Row],[Input_Cost_NGN]]+Agridata[[#This Row],[Final_Profit_NGN]]))*100</f>
        <v>98.989434857233988</v>
      </c>
      <c r="Y1541" s="13">
        <f>Agridata[[#This Row],[Final_Profit_NGN]]*Agridata[[#This Row],[Storage_Loss_%]]</f>
        <v>3899265.3</v>
      </c>
      <c r="Z1541" s="13">
        <f>Agridata[[#This Row],[Final_Profit_NGN]] * (1-Agridata[[#This Row],[Storage_Loss_%]]/100)</f>
        <v>579938.34700000007</v>
      </c>
      <c r="AA1541" s="13">
        <f>Agridata[[#This Row],[Final_Profit_NGN]]+Agridata[[#This Row],[Input_Cost_NGN]]</f>
        <v>633309</v>
      </c>
    </row>
    <row r="1542" spans="1:27" x14ac:dyDescent="0.35">
      <c r="A1542" t="s">
        <v>984</v>
      </c>
      <c r="B1542" t="s">
        <v>1470</v>
      </c>
      <c r="C1542" t="s">
        <v>1490</v>
      </c>
      <c r="D1542">
        <v>2025</v>
      </c>
      <c r="E1542" t="s">
        <v>1502</v>
      </c>
      <c r="F1542" t="s">
        <v>1510</v>
      </c>
      <c r="G1542">
        <v>2.2200000000000002</v>
      </c>
      <c r="H1542">
        <v>36921</v>
      </c>
      <c r="I1542">
        <v>24648</v>
      </c>
      <c r="J1542">
        <v>21.5</v>
      </c>
      <c r="K1542" t="s">
        <v>1511</v>
      </c>
      <c r="L1542">
        <v>1.33</v>
      </c>
      <c r="M1542" t="s">
        <v>1517</v>
      </c>
      <c r="N1542" s="13">
        <v>3269</v>
      </c>
      <c r="O1542">
        <v>4</v>
      </c>
      <c r="P1542" s="11">
        <f>Agridata[[#This Row],[Storage_Loss_%]]/100</f>
        <v>0.33240000000000003</v>
      </c>
      <c r="Q1542" s="7">
        <v>33.24</v>
      </c>
      <c r="R1542" s="13">
        <v>77735</v>
      </c>
      <c r="S1542">
        <v>354</v>
      </c>
      <c r="T1542" t="s">
        <v>1521</v>
      </c>
      <c r="U1542" t="s">
        <v>1522</v>
      </c>
      <c r="V1542" s="13">
        <v>8557135</v>
      </c>
      <c r="W1542" s="7">
        <f>(Agridata[[#This Row],[Profit_After_Storage_Loss]]/Agridata[[#This Row],[Total_Revenue]])*100</f>
        <v>66.15899632536447</v>
      </c>
      <c r="X1542">
        <f>(1-Agridata[[#This Row],[Transport_Cost_NGN]]/(Agridata[[#This Row],[Input_Cost_NGN]]+Agridata[[#This Row],[Final_Profit_NGN]]))*100</f>
        <v>99.962141873589289</v>
      </c>
      <c r="Y1542" s="13">
        <f>Agridata[[#This Row],[Final_Profit_NGN]]*Agridata[[#This Row],[Storage_Loss_%]]</f>
        <v>284439167.40000004</v>
      </c>
      <c r="Z1542" s="13">
        <f>Agridata[[#This Row],[Final_Profit_NGN]] * (1-Agridata[[#This Row],[Storage_Loss_%]]/100)</f>
        <v>5712743.3259999994</v>
      </c>
      <c r="AA1542" s="13">
        <f>Agridata[[#This Row],[Final_Profit_NGN]]+Agridata[[#This Row],[Input_Cost_NGN]]</f>
        <v>8634870</v>
      </c>
    </row>
    <row r="1543" spans="1:27" x14ac:dyDescent="0.35">
      <c r="A1543" t="s">
        <v>978</v>
      </c>
      <c r="B1543" t="s">
        <v>1471</v>
      </c>
      <c r="C1543" t="s">
        <v>1486</v>
      </c>
      <c r="D1543">
        <v>2025</v>
      </c>
      <c r="E1543" t="s">
        <v>1502</v>
      </c>
      <c r="F1543" t="s">
        <v>1506</v>
      </c>
      <c r="G1543">
        <v>4.96</v>
      </c>
      <c r="H1543">
        <v>12668</v>
      </c>
      <c r="I1543">
        <v>11068</v>
      </c>
      <c r="J1543">
        <v>3.6</v>
      </c>
      <c r="K1543" t="s">
        <v>1513</v>
      </c>
      <c r="L1543">
        <v>0.98</v>
      </c>
      <c r="M1543" t="s">
        <v>1518</v>
      </c>
      <c r="N1543" s="13">
        <v>200</v>
      </c>
      <c r="O1543">
        <v>7</v>
      </c>
      <c r="P1543" s="11">
        <f>Agridata[[#This Row],[Storage_Loss_%]]/100</f>
        <v>0.1263</v>
      </c>
      <c r="Q1543" s="7">
        <v>12.63</v>
      </c>
      <c r="R1543" s="13">
        <v>70017</v>
      </c>
      <c r="S1543">
        <v>322</v>
      </c>
      <c r="T1543" t="s">
        <v>1521</v>
      </c>
      <c r="U1543" t="s">
        <v>1523</v>
      </c>
      <c r="V1543" s="13">
        <v>3458041</v>
      </c>
      <c r="W1543" s="7">
        <f>(Agridata[[#This Row],[Profit_After_Storage_Loss]]/Agridata[[#This Row],[Total_Revenue]])*100</f>
        <v>85.636075758958611</v>
      </c>
      <c r="X1543">
        <f>(1-Agridata[[#This Row],[Transport_Cost_NGN]]/(Agridata[[#This Row],[Input_Cost_NGN]]+Agridata[[#This Row],[Final_Profit_NGN]]))*100</f>
        <v>99.994331158954878</v>
      </c>
      <c r="Y1543" s="13">
        <f>Agridata[[#This Row],[Final_Profit_NGN]]*Agridata[[#This Row],[Storage_Loss_%]]</f>
        <v>43675057.830000006</v>
      </c>
      <c r="Z1543" s="13">
        <f>Agridata[[#This Row],[Final_Profit_NGN]] * (1-Agridata[[#This Row],[Storage_Loss_%]]/100)</f>
        <v>3021290.4217000003</v>
      </c>
      <c r="AA1543" s="13">
        <f>Agridata[[#This Row],[Final_Profit_NGN]]+Agridata[[#This Row],[Input_Cost_NGN]]</f>
        <v>3528058</v>
      </c>
    </row>
    <row r="1544" spans="1:27" x14ac:dyDescent="0.35">
      <c r="A1544" t="s">
        <v>952</v>
      </c>
      <c r="B1544" t="s">
        <v>1470</v>
      </c>
      <c r="C1544" t="s">
        <v>1485</v>
      </c>
      <c r="D1544">
        <v>2025</v>
      </c>
      <c r="E1544" t="s">
        <v>1501</v>
      </c>
      <c r="F1544" t="s">
        <v>1503</v>
      </c>
      <c r="G1544">
        <v>1.43</v>
      </c>
      <c r="H1544">
        <v>8614</v>
      </c>
      <c r="I1544">
        <v>6478</v>
      </c>
      <c r="J1544">
        <v>8.6999999999999993</v>
      </c>
      <c r="K1544" t="s">
        <v>1511</v>
      </c>
      <c r="L1544">
        <v>1.55</v>
      </c>
      <c r="M1544" t="s">
        <v>1518</v>
      </c>
      <c r="N1544" s="13">
        <v>1463</v>
      </c>
      <c r="O1544">
        <v>14</v>
      </c>
      <c r="P1544" s="11">
        <f>Agridata[[#This Row],[Storage_Loss_%]]/100</f>
        <v>0.24789999999999998</v>
      </c>
      <c r="Q1544" s="7">
        <v>24.79</v>
      </c>
      <c r="R1544" s="13">
        <v>19303</v>
      </c>
      <c r="S1544">
        <v>266</v>
      </c>
      <c r="T1544" t="s">
        <v>1520</v>
      </c>
      <c r="U1544" t="s">
        <v>1522</v>
      </c>
      <c r="V1544" s="13">
        <v>1685151</v>
      </c>
      <c r="W1544" s="7">
        <f>(Agridata[[#This Row],[Profit_After_Storage_Loss]]/Agridata[[#This Row],[Total_Revenue]])*100</f>
        <v>74.358244170860573</v>
      </c>
      <c r="X1544">
        <f>(1-Agridata[[#This Row],[Transport_Cost_NGN]]/(Agridata[[#This Row],[Input_Cost_NGN]]+Agridata[[#This Row],[Final_Profit_NGN]]))*100</f>
        <v>99.914166061389736</v>
      </c>
      <c r="Y1544" s="13">
        <f>Agridata[[#This Row],[Final_Profit_NGN]]*Agridata[[#This Row],[Storage_Loss_%]]</f>
        <v>41774893.289999999</v>
      </c>
      <c r="Z1544" s="13">
        <f>Agridata[[#This Row],[Final_Profit_NGN]] * (1-Agridata[[#This Row],[Storage_Loss_%]]/100)</f>
        <v>1267402.0670999999</v>
      </c>
      <c r="AA1544" s="13">
        <f>Agridata[[#This Row],[Final_Profit_NGN]]+Agridata[[#This Row],[Input_Cost_NGN]]</f>
        <v>1704454</v>
      </c>
    </row>
    <row r="1545" spans="1:27" x14ac:dyDescent="0.35">
      <c r="A1545" t="s">
        <v>985</v>
      </c>
      <c r="B1545" t="s">
        <v>1471</v>
      </c>
      <c r="C1545" t="s">
        <v>1500</v>
      </c>
      <c r="D1545">
        <v>2024</v>
      </c>
      <c r="E1545" t="s">
        <v>1501</v>
      </c>
      <c r="F1545" t="s">
        <v>1504</v>
      </c>
      <c r="G1545">
        <v>3.78</v>
      </c>
      <c r="H1545">
        <v>28876</v>
      </c>
      <c r="I1545">
        <v>20412</v>
      </c>
      <c r="J1545">
        <v>32.799999999999997</v>
      </c>
      <c r="K1545" t="s">
        <v>1511</v>
      </c>
      <c r="L1545">
        <v>1.41</v>
      </c>
      <c r="M1545" t="s">
        <v>1517</v>
      </c>
      <c r="N1545" s="13">
        <v>4499</v>
      </c>
      <c r="O1545">
        <v>7</v>
      </c>
      <c r="P1545" s="11">
        <f>Agridata[[#This Row],[Storage_Loss_%]]/100</f>
        <v>0.29309999999999997</v>
      </c>
      <c r="Q1545" s="7">
        <v>29.31</v>
      </c>
      <c r="R1545" s="13">
        <v>72890</v>
      </c>
      <c r="S1545">
        <v>279</v>
      </c>
      <c r="T1545" t="s">
        <v>1520</v>
      </c>
      <c r="U1545" t="s">
        <v>1523</v>
      </c>
      <c r="V1545" s="13">
        <v>5560610</v>
      </c>
      <c r="W1545" s="7">
        <f>(Agridata[[#This Row],[Profit_After_Storage_Loss]]/Agridata[[#This Row],[Total_Revenue]])*100</f>
        <v>69.775365385639489</v>
      </c>
      <c r="X1545">
        <f>(1-Agridata[[#This Row],[Transport_Cost_NGN]]/(Agridata[[#This Row],[Input_Cost_NGN]]+Agridata[[#This Row],[Final_Profit_NGN]]))*100</f>
        <v>99.920138457442093</v>
      </c>
      <c r="Y1545" s="13">
        <f>Agridata[[#This Row],[Final_Profit_NGN]]*Agridata[[#This Row],[Storage_Loss_%]]</f>
        <v>162981479.09999999</v>
      </c>
      <c r="Z1545" s="13">
        <f>Agridata[[#This Row],[Final_Profit_NGN]] * (1-Agridata[[#This Row],[Storage_Loss_%]]/100)</f>
        <v>3930795.2090000003</v>
      </c>
      <c r="AA1545" s="13">
        <f>Agridata[[#This Row],[Final_Profit_NGN]]+Agridata[[#This Row],[Input_Cost_NGN]]</f>
        <v>5633500</v>
      </c>
    </row>
    <row r="1546" spans="1:27" x14ac:dyDescent="0.35">
      <c r="A1546" t="s">
        <v>986</v>
      </c>
      <c r="B1546" t="s">
        <v>1473</v>
      </c>
      <c r="C1546" t="s">
        <v>1496</v>
      </c>
      <c r="D1546">
        <v>2025</v>
      </c>
      <c r="E1546" t="s">
        <v>1502</v>
      </c>
      <c r="F1546" t="s">
        <v>1505</v>
      </c>
      <c r="G1546">
        <v>0.6</v>
      </c>
      <c r="H1546">
        <v>7067</v>
      </c>
      <c r="I1546">
        <v>5191</v>
      </c>
      <c r="J1546">
        <v>11.1</v>
      </c>
      <c r="K1546" t="s">
        <v>1512</v>
      </c>
      <c r="L1546">
        <v>0.83</v>
      </c>
      <c r="M1546" t="s">
        <v>1516</v>
      </c>
      <c r="N1546" s="13">
        <v>2653</v>
      </c>
      <c r="O1546">
        <v>14</v>
      </c>
      <c r="P1546" s="11">
        <f>Agridata[[#This Row],[Storage_Loss_%]]/100</f>
        <v>0.26539999999999997</v>
      </c>
      <c r="Q1546" s="7">
        <v>26.54</v>
      </c>
      <c r="R1546" s="13">
        <v>5230</v>
      </c>
      <c r="S1546">
        <v>126</v>
      </c>
      <c r="T1546" t="s">
        <v>1520</v>
      </c>
      <c r="U1546" t="s">
        <v>1522</v>
      </c>
      <c r="V1546" s="13">
        <v>639643</v>
      </c>
      <c r="W1546" s="7">
        <f>(Agridata[[#This Row],[Profit_After_Storage_Loss]]/Agridata[[#This Row],[Total_Revenue]])*100</f>
        <v>72.864230290305215</v>
      </c>
      <c r="X1546">
        <f>(1-Agridata[[#This Row],[Transport_Cost_NGN]]/(Agridata[[#This Row],[Input_Cost_NGN]]+Agridata[[#This Row],[Final_Profit_NGN]]))*100</f>
        <v>99.588601166431218</v>
      </c>
      <c r="Y1546" s="13">
        <f>Agridata[[#This Row],[Final_Profit_NGN]]*Agridata[[#This Row],[Storage_Loss_%]]</f>
        <v>16976125.219999999</v>
      </c>
      <c r="Z1546" s="13">
        <f>Agridata[[#This Row],[Final_Profit_NGN]] * (1-Agridata[[#This Row],[Storage_Loss_%]]/100)</f>
        <v>469881.74780000001</v>
      </c>
      <c r="AA1546" s="13">
        <f>Agridata[[#This Row],[Final_Profit_NGN]]+Agridata[[#This Row],[Input_Cost_NGN]]</f>
        <v>644873</v>
      </c>
    </row>
    <row r="1547" spans="1:27" x14ac:dyDescent="0.35">
      <c r="A1547" t="s">
        <v>602</v>
      </c>
      <c r="B1547" t="s">
        <v>1472</v>
      </c>
      <c r="C1547" t="s">
        <v>1489</v>
      </c>
      <c r="D1547">
        <v>2023</v>
      </c>
      <c r="E1547" t="s">
        <v>1502</v>
      </c>
      <c r="F1547" t="s">
        <v>1506</v>
      </c>
      <c r="G1547">
        <v>3.47</v>
      </c>
      <c r="H1547">
        <v>9132</v>
      </c>
      <c r="I1547">
        <v>7355</v>
      </c>
      <c r="J1547">
        <v>1</v>
      </c>
      <c r="K1547" t="s">
        <v>1513</v>
      </c>
      <c r="L1547">
        <v>1.34</v>
      </c>
      <c r="M1547" t="s">
        <v>1518</v>
      </c>
      <c r="N1547" s="13">
        <v>200</v>
      </c>
      <c r="O1547">
        <v>14</v>
      </c>
      <c r="P1547" s="11">
        <f>Agridata[[#This Row],[Storage_Loss_%]]/100</f>
        <v>0.19450000000000001</v>
      </c>
      <c r="Q1547" s="7">
        <v>19.45</v>
      </c>
      <c r="R1547" s="13">
        <v>89395</v>
      </c>
      <c r="S1547">
        <v>318</v>
      </c>
      <c r="T1547" t="s">
        <v>1520</v>
      </c>
      <c r="U1547" t="s">
        <v>1523</v>
      </c>
      <c r="V1547" s="13">
        <v>2225907</v>
      </c>
      <c r="W1547" s="7">
        <f>(Agridata[[#This Row],[Profit_After_Storage_Loss]]/Agridata[[#This Row],[Total_Revenue]])*100</f>
        <v>77.439923107223166</v>
      </c>
      <c r="X1547">
        <f>(1-Agridata[[#This Row],[Transport_Cost_NGN]]/(Agridata[[#This Row],[Input_Cost_NGN]]+Agridata[[#This Row],[Final_Profit_NGN]]))*100</f>
        <v>99.991361818026334</v>
      </c>
      <c r="Y1547" s="13">
        <f>Agridata[[#This Row],[Final_Profit_NGN]]*Agridata[[#This Row],[Storage_Loss_%]]</f>
        <v>43293891.149999999</v>
      </c>
      <c r="Z1547" s="13">
        <f>Agridata[[#This Row],[Final_Profit_NGN]] * (1-Agridata[[#This Row],[Storage_Loss_%]]/100)</f>
        <v>1792968.0885000001</v>
      </c>
      <c r="AA1547" s="13">
        <f>Agridata[[#This Row],[Final_Profit_NGN]]+Agridata[[#This Row],[Input_Cost_NGN]]</f>
        <v>2315302</v>
      </c>
    </row>
    <row r="1548" spans="1:27" x14ac:dyDescent="0.35">
      <c r="A1548" t="s">
        <v>254</v>
      </c>
      <c r="B1548" t="s">
        <v>1471</v>
      </c>
      <c r="C1548" t="s">
        <v>1477</v>
      </c>
      <c r="D1548">
        <v>2021</v>
      </c>
      <c r="E1548" t="s">
        <v>1502</v>
      </c>
      <c r="F1548" t="s">
        <v>1506</v>
      </c>
      <c r="G1548">
        <v>2.02</v>
      </c>
      <c r="H1548">
        <v>3551</v>
      </c>
      <c r="I1548">
        <v>3019</v>
      </c>
      <c r="J1548">
        <v>61.5</v>
      </c>
      <c r="K1548" t="s">
        <v>1512</v>
      </c>
      <c r="L1548">
        <v>2.35</v>
      </c>
      <c r="M1548" t="s">
        <v>1516</v>
      </c>
      <c r="N1548" s="13">
        <v>11272</v>
      </c>
      <c r="O1548">
        <v>7</v>
      </c>
      <c r="P1548" s="11">
        <f>Agridata[[#This Row],[Storage_Loss_%]]/100</f>
        <v>0.1497</v>
      </c>
      <c r="Q1548" s="7">
        <v>14.97</v>
      </c>
      <c r="R1548" s="13">
        <v>55114</v>
      </c>
      <c r="S1548">
        <v>304</v>
      </c>
      <c r="T1548" t="s">
        <v>1520</v>
      </c>
      <c r="U1548" t="s">
        <v>1523</v>
      </c>
      <c r="V1548" s="13">
        <v>842213</v>
      </c>
      <c r="W1548" s="7">
        <f>(Agridata[[#This Row],[Profit_After_Storage_Loss]]/Agridata[[#This Row],[Total_Revenue]])*100</f>
        <v>79.807440754596712</v>
      </c>
      <c r="X1548">
        <f>(1-Agridata[[#This Row],[Transport_Cost_NGN]]/(Agridata[[#This Row],[Input_Cost_NGN]]+Agridata[[#This Row],[Final_Profit_NGN]]))*100</f>
        <v>98.74382471495899</v>
      </c>
      <c r="Y1548" s="13">
        <f>Agridata[[#This Row],[Final_Profit_NGN]]*Agridata[[#This Row],[Storage_Loss_%]]</f>
        <v>12607928.610000001</v>
      </c>
      <c r="Z1548" s="13">
        <f>Agridata[[#This Row],[Final_Profit_NGN]] * (1-Agridata[[#This Row],[Storage_Loss_%]]/100)</f>
        <v>716133.71390000009</v>
      </c>
      <c r="AA1548" s="13">
        <f>Agridata[[#This Row],[Final_Profit_NGN]]+Agridata[[#This Row],[Input_Cost_NGN]]</f>
        <v>897327</v>
      </c>
    </row>
    <row r="1549" spans="1:27" x14ac:dyDescent="0.35">
      <c r="A1549" t="s">
        <v>803</v>
      </c>
      <c r="B1549" t="s">
        <v>1471</v>
      </c>
      <c r="C1549" t="s">
        <v>1486</v>
      </c>
      <c r="D1549">
        <v>2021</v>
      </c>
      <c r="E1549" t="s">
        <v>1501</v>
      </c>
      <c r="F1549" t="s">
        <v>1505</v>
      </c>
      <c r="G1549">
        <v>0.97</v>
      </c>
      <c r="H1549">
        <v>7909</v>
      </c>
      <c r="I1549">
        <v>5857</v>
      </c>
      <c r="J1549">
        <v>24.3</v>
      </c>
      <c r="K1549" t="s">
        <v>1512</v>
      </c>
      <c r="L1549">
        <v>1.76</v>
      </c>
      <c r="M1549" t="s">
        <v>1516</v>
      </c>
      <c r="N1549" s="13">
        <v>4766</v>
      </c>
      <c r="O1549">
        <v>14</v>
      </c>
      <c r="P1549" s="11">
        <f>Agridata[[#This Row],[Storage_Loss_%]]/100</f>
        <v>0.25940000000000002</v>
      </c>
      <c r="Q1549" s="7">
        <v>25.94</v>
      </c>
      <c r="R1549" s="13">
        <v>6791</v>
      </c>
      <c r="S1549">
        <v>89</v>
      </c>
      <c r="T1549" t="s">
        <v>1521</v>
      </c>
      <c r="U1549" t="s">
        <v>1523</v>
      </c>
      <c r="V1549" s="13">
        <v>504504</v>
      </c>
      <c r="W1549" s="7">
        <f>(Agridata[[#This Row],[Profit_After_Storage_Loss]]/Agridata[[#This Row],[Total_Revenue]])*100</f>
        <v>73.076338004478814</v>
      </c>
      <c r="X1549">
        <f>(1-Agridata[[#This Row],[Transport_Cost_NGN]]/(Agridata[[#This Row],[Input_Cost_NGN]]+Agridata[[#This Row],[Final_Profit_NGN]]))*100</f>
        <v>99.067857107931829</v>
      </c>
      <c r="Y1549" s="13">
        <f>Agridata[[#This Row],[Final_Profit_NGN]]*Agridata[[#This Row],[Storage_Loss_%]]</f>
        <v>13086833.76</v>
      </c>
      <c r="Z1549" s="13">
        <f>Agridata[[#This Row],[Final_Profit_NGN]] * (1-Agridata[[#This Row],[Storage_Loss_%]]/100)</f>
        <v>373635.66239999997</v>
      </c>
      <c r="AA1549" s="13">
        <f>Agridata[[#This Row],[Final_Profit_NGN]]+Agridata[[#This Row],[Input_Cost_NGN]]</f>
        <v>511295</v>
      </c>
    </row>
    <row r="1550" spans="1:27" x14ac:dyDescent="0.35">
      <c r="A1550" t="s">
        <v>67</v>
      </c>
      <c r="B1550" t="s">
        <v>1470</v>
      </c>
      <c r="C1550" t="s">
        <v>1491</v>
      </c>
      <c r="D1550">
        <v>2023</v>
      </c>
      <c r="E1550" t="s">
        <v>1501</v>
      </c>
      <c r="F1550" t="s">
        <v>1503</v>
      </c>
      <c r="G1550">
        <v>0.78</v>
      </c>
      <c r="H1550">
        <v>4893</v>
      </c>
      <c r="I1550">
        <v>3632</v>
      </c>
      <c r="J1550">
        <v>22.2</v>
      </c>
      <c r="K1550" t="s">
        <v>1511</v>
      </c>
      <c r="L1550">
        <v>1.6</v>
      </c>
      <c r="M1550" t="s">
        <v>1517</v>
      </c>
      <c r="N1550" s="13">
        <v>3489</v>
      </c>
      <c r="O1550">
        <v>14</v>
      </c>
      <c r="P1550" s="11">
        <f>Agridata[[#This Row],[Storage_Loss_%]]/100</f>
        <v>0.25769999999999998</v>
      </c>
      <c r="Q1550" s="7">
        <v>25.77</v>
      </c>
      <c r="R1550" s="13">
        <v>10290</v>
      </c>
      <c r="S1550">
        <v>335</v>
      </c>
      <c r="T1550" t="s">
        <v>1521</v>
      </c>
      <c r="U1550" t="s">
        <v>1522</v>
      </c>
      <c r="V1550" s="13">
        <v>1190774</v>
      </c>
      <c r="W1550" s="7">
        <f>(Agridata[[#This Row],[Profit_After_Storage_Loss]]/Agridata[[#This Row],[Total_Revenue]])*100</f>
        <v>73.594041633085325</v>
      </c>
      <c r="X1550">
        <f>(1-Agridata[[#This Row],[Transport_Cost_NGN]]/(Agridata[[#This Row],[Input_Cost_NGN]]+Agridata[[#This Row],[Final_Profit_NGN]]))*100</f>
        <v>99.709507569954638</v>
      </c>
      <c r="Y1550" s="13">
        <f>Agridata[[#This Row],[Final_Profit_NGN]]*Agridata[[#This Row],[Storage_Loss_%]]</f>
        <v>30686245.98</v>
      </c>
      <c r="Z1550" s="13">
        <f>Agridata[[#This Row],[Final_Profit_NGN]] * (1-Agridata[[#This Row],[Storage_Loss_%]]/100)</f>
        <v>883911.54019999993</v>
      </c>
      <c r="AA1550" s="13">
        <f>Agridata[[#This Row],[Final_Profit_NGN]]+Agridata[[#This Row],[Input_Cost_NGN]]</f>
        <v>1201064</v>
      </c>
    </row>
    <row r="1551" spans="1:27" x14ac:dyDescent="0.35">
      <c r="A1551" t="s">
        <v>224</v>
      </c>
      <c r="B1551" t="s">
        <v>1471</v>
      </c>
      <c r="C1551" t="s">
        <v>1483</v>
      </c>
      <c r="D1551">
        <v>2023</v>
      </c>
      <c r="E1551" t="s">
        <v>1502</v>
      </c>
      <c r="F1551" t="s">
        <v>1509</v>
      </c>
      <c r="G1551">
        <v>2.65</v>
      </c>
      <c r="H1551">
        <v>19887</v>
      </c>
      <c r="I1551">
        <v>16398</v>
      </c>
      <c r="J1551">
        <v>7.5</v>
      </c>
      <c r="K1551" t="s">
        <v>1511</v>
      </c>
      <c r="L1551">
        <v>1.52</v>
      </c>
      <c r="M1551" t="s">
        <v>1516</v>
      </c>
      <c r="N1551" s="13">
        <v>1114</v>
      </c>
      <c r="O1551">
        <v>5</v>
      </c>
      <c r="P1551" s="11">
        <f>Agridata[[#This Row],[Storage_Loss_%]]/100</f>
        <v>0.1754</v>
      </c>
      <c r="Q1551" s="7">
        <v>17.54</v>
      </c>
      <c r="R1551" s="13">
        <v>65330</v>
      </c>
      <c r="S1551">
        <v>288</v>
      </c>
      <c r="T1551" t="s">
        <v>1520</v>
      </c>
      <c r="U1551" t="s">
        <v>1523</v>
      </c>
      <c r="V1551" s="13">
        <v>4608954</v>
      </c>
      <c r="W1551" s="7">
        <f>(Agridata[[#This Row],[Profit_After_Storage_Loss]]/Agridata[[#This Row],[Total_Revenue]])*100</f>
        <v>81.307500109107622</v>
      </c>
      <c r="X1551">
        <f>(1-Agridata[[#This Row],[Transport_Cost_NGN]]/(Agridata[[#This Row],[Input_Cost_NGN]]+Agridata[[#This Row],[Final_Profit_NGN]]))*100</f>
        <v>99.976167472922057</v>
      </c>
      <c r="Y1551" s="13">
        <f>Agridata[[#This Row],[Final_Profit_NGN]]*Agridata[[#This Row],[Storage_Loss_%]]</f>
        <v>80841053.159999996</v>
      </c>
      <c r="Z1551" s="13">
        <f>Agridata[[#This Row],[Final_Profit_NGN]] * (1-Agridata[[#This Row],[Storage_Loss_%]]/100)</f>
        <v>3800543.4684000001</v>
      </c>
      <c r="AA1551" s="13">
        <f>Agridata[[#This Row],[Final_Profit_NGN]]+Agridata[[#This Row],[Input_Cost_NGN]]</f>
        <v>4674284</v>
      </c>
    </row>
    <row r="1552" spans="1:27" x14ac:dyDescent="0.35">
      <c r="A1552" t="s">
        <v>987</v>
      </c>
      <c r="B1552" t="s">
        <v>1470</v>
      </c>
      <c r="C1552" t="s">
        <v>1482</v>
      </c>
      <c r="D1552">
        <v>2025</v>
      </c>
      <c r="E1552" t="s">
        <v>1501</v>
      </c>
      <c r="F1552" t="s">
        <v>1504</v>
      </c>
      <c r="G1552">
        <v>13.07</v>
      </c>
      <c r="H1552">
        <v>156479</v>
      </c>
      <c r="I1552">
        <v>120473</v>
      </c>
      <c r="J1552">
        <v>1</v>
      </c>
      <c r="K1552" t="s">
        <v>1512</v>
      </c>
      <c r="L1552">
        <v>0.23</v>
      </c>
      <c r="M1552" t="s">
        <v>1517</v>
      </c>
      <c r="N1552" s="13">
        <v>240</v>
      </c>
      <c r="O1552">
        <v>5</v>
      </c>
      <c r="P1552" s="11">
        <f>Agridata[[#This Row],[Storage_Loss_%]]/100</f>
        <v>0.23010000000000003</v>
      </c>
      <c r="Q1552" s="7">
        <v>23.01</v>
      </c>
      <c r="R1552" s="13">
        <v>221608</v>
      </c>
      <c r="S1552">
        <v>313</v>
      </c>
      <c r="T1552" t="s">
        <v>1519</v>
      </c>
      <c r="U1552" t="s">
        <v>1523</v>
      </c>
      <c r="V1552" s="13">
        <v>37109121</v>
      </c>
      <c r="W1552" s="7">
        <f>(Agridata[[#This Row],[Profit_After_Storage_Loss]]/Agridata[[#This Row],[Total_Revenue]])*100</f>
        <v>76.532960976733136</v>
      </c>
      <c r="X1552">
        <f>(1-Agridata[[#This Row],[Transport_Cost_NGN]]/(Agridata[[#This Row],[Input_Cost_NGN]]+Agridata[[#This Row],[Final_Profit_NGN]]))*100</f>
        <v>99.999357098008986</v>
      </c>
      <c r="Y1552" s="13">
        <f>Agridata[[#This Row],[Final_Profit_NGN]]*Agridata[[#This Row],[Storage_Loss_%]]</f>
        <v>853880874.21000004</v>
      </c>
      <c r="Z1552" s="13">
        <f>Agridata[[#This Row],[Final_Profit_NGN]] * (1-Agridata[[#This Row],[Storage_Loss_%]]/100)</f>
        <v>28570312.2579</v>
      </c>
      <c r="AA1552" s="13">
        <f>Agridata[[#This Row],[Final_Profit_NGN]]+Agridata[[#This Row],[Input_Cost_NGN]]</f>
        <v>37330729</v>
      </c>
    </row>
    <row r="1553" spans="1:27" x14ac:dyDescent="0.35">
      <c r="A1553" t="s">
        <v>661</v>
      </c>
      <c r="B1553" t="s">
        <v>1473</v>
      </c>
      <c r="C1553" t="s">
        <v>1493</v>
      </c>
      <c r="D1553">
        <v>2023</v>
      </c>
      <c r="E1553" t="s">
        <v>1501</v>
      </c>
      <c r="F1553" t="s">
        <v>1510</v>
      </c>
      <c r="G1553">
        <v>3.03</v>
      </c>
      <c r="H1553">
        <v>66790</v>
      </c>
      <c r="I1553">
        <v>45176</v>
      </c>
      <c r="J1553">
        <v>1</v>
      </c>
      <c r="K1553" t="s">
        <v>1512</v>
      </c>
      <c r="L1553">
        <v>0.04</v>
      </c>
      <c r="M1553" t="s">
        <v>1517</v>
      </c>
      <c r="N1553" s="13">
        <v>250</v>
      </c>
      <c r="O1553">
        <v>7</v>
      </c>
      <c r="P1553" s="11">
        <f>Agridata[[#This Row],[Storage_Loss_%]]/100</f>
        <v>0.3236</v>
      </c>
      <c r="Q1553" s="7">
        <v>32.36</v>
      </c>
      <c r="R1553" s="13">
        <v>111378</v>
      </c>
      <c r="S1553">
        <v>330</v>
      </c>
      <c r="T1553" t="s">
        <v>1520</v>
      </c>
      <c r="U1553" t="s">
        <v>1522</v>
      </c>
      <c r="V1553" s="13">
        <v>14647372</v>
      </c>
      <c r="W1553" s="7">
        <f>(Agridata[[#This Row],[Profit_After_Storage_Loss]]/Agridata[[#This Row],[Total_Revenue]])*100</f>
        <v>67.129549730160079</v>
      </c>
      <c r="X1553">
        <f>(1-Agridata[[#This Row],[Transport_Cost_NGN]]/(Agridata[[#This Row],[Input_Cost_NGN]]+Agridata[[#This Row],[Final_Profit_NGN]]))*100</f>
        <v>99.998306089607851</v>
      </c>
      <c r="Y1553" s="13">
        <f>Agridata[[#This Row],[Final_Profit_NGN]]*Agridata[[#This Row],[Storage_Loss_%]]</f>
        <v>473988957.92000002</v>
      </c>
      <c r="Z1553" s="13">
        <f>Agridata[[#This Row],[Final_Profit_NGN]] * (1-Agridata[[#This Row],[Storage_Loss_%]]/100)</f>
        <v>9907482.4208000004</v>
      </c>
      <c r="AA1553" s="13">
        <f>Agridata[[#This Row],[Final_Profit_NGN]]+Agridata[[#This Row],[Input_Cost_NGN]]</f>
        <v>14758750</v>
      </c>
    </row>
    <row r="1554" spans="1:27" x14ac:dyDescent="0.35">
      <c r="A1554" t="s">
        <v>794</v>
      </c>
      <c r="B1554" t="s">
        <v>1470</v>
      </c>
      <c r="C1554" t="s">
        <v>1499</v>
      </c>
      <c r="D1554">
        <v>2021</v>
      </c>
      <c r="E1554" t="s">
        <v>1501</v>
      </c>
      <c r="F1554" t="s">
        <v>1508</v>
      </c>
      <c r="G1554">
        <v>0.56000000000000005</v>
      </c>
      <c r="H1554">
        <v>651</v>
      </c>
      <c r="I1554">
        <v>566</v>
      </c>
      <c r="J1554">
        <v>9.5</v>
      </c>
      <c r="K1554" t="s">
        <v>1512</v>
      </c>
      <c r="L1554">
        <v>1</v>
      </c>
      <c r="M1554" t="s">
        <v>1517</v>
      </c>
      <c r="N1554" s="13">
        <v>2948</v>
      </c>
      <c r="O1554">
        <v>7</v>
      </c>
      <c r="P1554" s="11">
        <f>Agridata[[#This Row],[Storage_Loss_%]]/100</f>
        <v>0.13039999999999999</v>
      </c>
      <c r="Q1554" s="7">
        <v>13.04</v>
      </c>
      <c r="R1554" s="13">
        <v>7463</v>
      </c>
      <c r="S1554">
        <v>218</v>
      </c>
      <c r="T1554" t="s">
        <v>1520</v>
      </c>
      <c r="U1554" t="s">
        <v>1522</v>
      </c>
      <c r="V1554" s="13">
        <v>111744</v>
      </c>
      <c r="W1554" s="7">
        <f>(Agridata[[#This Row],[Profit_After_Storage_Loss]]/Agridata[[#This Row],[Total_Revenue]])*100</f>
        <v>81.51583581501086</v>
      </c>
      <c r="X1554">
        <f>(1-Agridata[[#This Row],[Transport_Cost_NGN]]/(Agridata[[#This Row],[Input_Cost_NGN]]+Agridata[[#This Row],[Final_Profit_NGN]]))*100</f>
        <v>97.526990864630434</v>
      </c>
      <c r="Y1554" s="13">
        <f>Agridata[[#This Row],[Final_Profit_NGN]]*Agridata[[#This Row],[Storage_Loss_%]]</f>
        <v>1457141.76</v>
      </c>
      <c r="Z1554" s="13">
        <f>Agridata[[#This Row],[Final_Profit_NGN]] * (1-Agridata[[#This Row],[Storage_Loss_%]]/100)</f>
        <v>97172.582399999999</v>
      </c>
      <c r="AA1554" s="13">
        <f>Agridata[[#This Row],[Final_Profit_NGN]]+Agridata[[#This Row],[Input_Cost_NGN]]</f>
        <v>119207</v>
      </c>
    </row>
    <row r="1555" spans="1:27" x14ac:dyDescent="0.35">
      <c r="A1555" t="s">
        <v>185</v>
      </c>
      <c r="B1555" t="s">
        <v>1470</v>
      </c>
      <c r="C1555" t="s">
        <v>1495</v>
      </c>
      <c r="D1555">
        <v>2024</v>
      </c>
      <c r="E1555" t="s">
        <v>1501</v>
      </c>
      <c r="F1555" t="s">
        <v>1503</v>
      </c>
      <c r="G1555">
        <v>0.52</v>
      </c>
      <c r="H1555">
        <v>4268</v>
      </c>
      <c r="I1555">
        <v>3508</v>
      </c>
      <c r="J1555">
        <v>7.8</v>
      </c>
      <c r="K1555" t="s">
        <v>1512</v>
      </c>
      <c r="L1555">
        <v>1.32</v>
      </c>
      <c r="M1555" t="s">
        <v>1516</v>
      </c>
      <c r="N1555" s="13">
        <v>1763</v>
      </c>
      <c r="O1555">
        <v>14</v>
      </c>
      <c r="P1555" s="11">
        <f>Agridata[[#This Row],[Storage_Loss_%]]/100</f>
        <v>0.1779</v>
      </c>
      <c r="Q1555" s="7">
        <v>17.79</v>
      </c>
      <c r="R1555" s="13">
        <v>5394</v>
      </c>
      <c r="S1555">
        <v>340</v>
      </c>
      <c r="T1555" t="s">
        <v>1519</v>
      </c>
      <c r="U1555" t="s">
        <v>1522</v>
      </c>
      <c r="V1555" s="13">
        <v>1173636</v>
      </c>
      <c r="W1555" s="7">
        <f>(Agridata[[#This Row],[Profit_After_Storage_Loss]]/Agridata[[#This Row],[Total_Revenue]])*100</f>
        <v>81.833893590493886</v>
      </c>
      <c r="X1555">
        <f>(1-Agridata[[#This Row],[Transport_Cost_NGN]]/(Agridata[[#This Row],[Input_Cost_NGN]]+Agridata[[#This Row],[Final_Profit_NGN]]))*100</f>
        <v>99.850470301858309</v>
      </c>
      <c r="Y1555" s="13">
        <f>Agridata[[#This Row],[Final_Profit_NGN]]*Agridata[[#This Row],[Storage_Loss_%]]</f>
        <v>20878984.439999998</v>
      </c>
      <c r="Z1555" s="13">
        <f>Agridata[[#This Row],[Final_Profit_NGN]] * (1-Agridata[[#This Row],[Storage_Loss_%]]/100)</f>
        <v>964846.15560000006</v>
      </c>
      <c r="AA1555" s="13">
        <f>Agridata[[#This Row],[Final_Profit_NGN]]+Agridata[[#This Row],[Input_Cost_NGN]]</f>
        <v>1179030</v>
      </c>
    </row>
    <row r="1556" spans="1:27" x14ac:dyDescent="0.35">
      <c r="A1556" t="s">
        <v>191</v>
      </c>
      <c r="B1556" t="s">
        <v>1471</v>
      </c>
      <c r="C1556" t="s">
        <v>1486</v>
      </c>
      <c r="D1556">
        <v>2022</v>
      </c>
      <c r="E1556" t="s">
        <v>1501</v>
      </c>
      <c r="F1556" t="s">
        <v>1505</v>
      </c>
      <c r="G1556">
        <v>1.08</v>
      </c>
      <c r="H1556">
        <v>8666</v>
      </c>
      <c r="I1556">
        <v>6929</v>
      </c>
      <c r="J1556">
        <v>37</v>
      </c>
      <c r="K1556" t="s">
        <v>1511</v>
      </c>
      <c r="L1556">
        <v>1.64</v>
      </c>
      <c r="M1556" t="s">
        <v>1518</v>
      </c>
      <c r="N1556" s="13">
        <v>5173</v>
      </c>
      <c r="O1556">
        <v>14</v>
      </c>
      <c r="P1556" s="11">
        <f>Agridata[[#This Row],[Storage_Loss_%]]/100</f>
        <v>0.20039999999999999</v>
      </c>
      <c r="Q1556" s="7">
        <v>20.04</v>
      </c>
      <c r="R1556" s="13">
        <v>13054</v>
      </c>
      <c r="S1556">
        <v>97</v>
      </c>
      <c r="T1556" t="s">
        <v>1520</v>
      </c>
      <c r="U1556" t="s">
        <v>1522</v>
      </c>
      <c r="V1556" s="13">
        <v>647165</v>
      </c>
      <c r="W1556" s="7">
        <f>(Agridata[[#This Row],[Profit_After_Storage_Loss]]/Agridata[[#This Row],[Total_Revenue]])*100</f>
        <v>78.379012721536327</v>
      </c>
      <c r="X1556">
        <f>(1-Agridata[[#This Row],[Transport_Cost_NGN]]/(Agridata[[#This Row],[Input_Cost_NGN]]+Agridata[[#This Row],[Final_Profit_NGN]]))*100</f>
        <v>99.216472110011978</v>
      </c>
      <c r="Y1556" s="13">
        <f>Agridata[[#This Row],[Final_Profit_NGN]]*Agridata[[#This Row],[Storage_Loss_%]]</f>
        <v>12969186.6</v>
      </c>
      <c r="Z1556" s="13">
        <f>Agridata[[#This Row],[Final_Profit_NGN]] * (1-Agridata[[#This Row],[Storage_Loss_%]]/100)</f>
        <v>517473.13399999996</v>
      </c>
      <c r="AA1556" s="13">
        <f>Agridata[[#This Row],[Final_Profit_NGN]]+Agridata[[#This Row],[Input_Cost_NGN]]</f>
        <v>660219</v>
      </c>
    </row>
    <row r="1557" spans="1:27" x14ac:dyDescent="0.35">
      <c r="A1557" t="s">
        <v>44</v>
      </c>
      <c r="B1557" t="s">
        <v>1472</v>
      </c>
      <c r="C1557" t="s">
        <v>1479</v>
      </c>
      <c r="D1557">
        <v>2024</v>
      </c>
      <c r="E1557" t="s">
        <v>1501</v>
      </c>
      <c r="F1557" t="s">
        <v>1510</v>
      </c>
      <c r="G1557">
        <v>2.4500000000000002</v>
      </c>
      <c r="H1557">
        <v>38798</v>
      </c>
      <c r="I1557">
        <v>28299</v>
      </c>
      <c r="J1557">
        <v>17.2</v>
      </c>
      <c r="K1557" t="s">
        <v>1511</v>
      </c>
      <c r="L1557">
        <v>1.85</v>
      </c>
      <c r="M1557" t="s">
        <v>1516</v>
      </c>
      <c r="N1557" s="13">
        <v>2896</v>
      </c>
      <c r="O1557">
        <v>2</v>
      </c>
      <c r="P1557" s="11">
        <f>Agridata[[#This Row],[Storage_Loss_%]]/100</f>
        <v>0.27060000000000001</v>
      </c>
      <c r="Q1557" s="7">
        <v>27.06</v>
      </c>
      <c r="R1557" s="13">
        <v>91326</v>
      </c>
      <c r="S1557">
        <v>507</v>
      </c>
      <c r="T1557" t="s">
        <v>1520</v>
      </c>
      <c r="U1557" t="s">
        <v>1522</v>
      </c>
      <c r="V1557" s="13">
        <v>14109896</v>
      </c>
      <c r="W1557" s="7">
        <f>(Agridata[[#This Row],[Profit_After_Storage_Loss]]/Agridata[[#This Row],[Total_Revenue]])*100</f>
        <v>72.470933433756613</v>
      </c>
      <c r="X1557">
        <f>(1-Agridata[[#This Row],[Transport_Cost_NGN]]/(Agridata[[#This Row],[Input_Cost_NGN]]+Agridata[[#This Row],[Final_Profit_NGN]]))*100</f>
        <v>99.979607388716261</v>
      </c>
      <c r="Y1557" s="13">
        <f>Agridata[[#This Row],[Final_Profit_NGN]]*Agridata[[#This Row],[Storage_Loss_%]]</f>
        <v>381813785.75999999</v>
      </c>
      <c r="Z1557" s="13">
        <f>Agridata[[#This Row],[Final_Profit_NGN]] * (1-Agridata[[#This Row],[Storage_Loss_%]]/100)</f>
        <v>10291758.1424</v>
      </c>
      <c r="AA1557" s="13">
        <f>Agridata[[#This Row],[Final_Profit_NGN]]+Agridata[[#This Row],[Input_Cost_NGN]]</f>
        <v>14201222</v>
      </c>
    </row>
    <row r="1558" spans="1:27" x14ac:dyDescent="0.35">
      <c r="A1558" t="s">
        <v>650</v>
      </c>
      <c r="B1558" t="s">
        <v>1470</v>
      </c>
      <c r="C1558" t="s">
        <v>1485</v>
      </c>
      <c r="D1558">
        <v>2025</v>
      </c>
      <c r="E1558" t="s">
        <v>1501</v>
      </c>
      <c r="F1558" t="s">
        <v>1510</v>
      </c>
      <c r="G1558">
        <v>0.97</v>
      </c>
      <c r="H1558">
        <v>26649</v>
      </c>
      <c r="I1558">
        <v>19192</v>
      </c>
      <c r="J1558">
        <v>14.1</v>
      </c>
      <c r="K1558" t="s">
        <v>1511</v>
      </c>
      <c r="L1558">
        <v>0.98</v>
      </c>
      <c r="M1558" t="s">
        <v>1516</v>
      </c>
      <c r="N1558" s="13">
        <v>2566</v>
      </c>
      <c r="O1558">
        <v>1</v>
      </c>
      <c r="P1558" s="11">
        <f>Agridata[[#This Row],[Storage_Loss_%]]/100</f>
        <v>0.27979999999999999</v>
      </c>
      <c r="Q1558" s="7">
        <v>27.98</v>
      </c>
      <c r="R1558" s="13">
        <v>24798</v>
      </c>
      <c r="S1558">
        <v>523</v>
      </c>
      <c r="T1558" t="s">
        <v>1520</v>
      </c>
      <c r="U1558" t="s">
        <v>1522</v>
      </c>
      <c r="V1558" s="13">
        <v>9909678</v>
      </c>
      <c r="W1558" s="7">
        <f>(Agridata[[#This Row],[Profit_After_Storage_Loss]]/Agridata[[#This Row],[Total_Revenue]])*100</f>
        <v>71.840226858467418</v>
      </c>
      <c r="X1558">
        <f>(1-Agridata[[#This Row],[Transport_Cost_NGN]]/(Agridata[[#This Row],[Input_Cost_NGN]]+Agridata[[#This Row],[Final_Profit_NGN]]))*100</f>
        <v>99.974170756464659</v>
      </c>
      <c r="Y1558" s="13">
        <f>Agridata[[#This Row],[Final_Profit_NGN]]*Agridata[[#This Row],[Storage_Loss_%]]</f>
        <v>277272790.44</v>
      </c>
      <c r="Z1558" s="13">
        <f>Agridata[[#This Row],[Final_Profit_NGN]] * (1-Agridata[[#This Row],[Storage_Loss_%]]/100)</f>
        <v>7136950.0955999997</v>
      </c>
      <c r="AA1558" s="13">
        <f>Agridata[[#This Row],[Final_Profit_NGN]]+Agridata[[#This Row],[Input_Cost_NGN]]</f>
        <v>9934476</v>
      </c>
    </row>
    <row r="1559" spans="1:27" x14ac:dyDescent="0.35">
      <c r="A1559" t="s">
        <v>246</v>
      </c>
      <c r="B1559" t="s">
        <v>1471</v>
      </c>
      <c r="C1559" t="s">
        <v>1500</v>
      </c>
      <c r="D1559">
        <v>2022</v>
      </c>
      <c r="E1559" t="s">
        <v>1501</v>
      </c>
      <c r="F1559" t="s">
        <v>1507</v>
      </c>
      <c r="G1559">
        <v>1.94</v>
      </c>
      <c r="H1559">
        <v>4704</v>
      </c>
      <c r="I1559">
        <v>4242</v>
      </c>
      <c r="J1559">
        <v>3.9</v>
      </c>
      <c r="K1559" t="s">
        <v>1513</v>
      </c>
      <c r="L1559">
        <v>1.19</v>
      </c>
      <c r="M1559" t="s">
        <v>1517</v>
      </c>
      <c r="N1559" s="13">
        <v>200</v>
      </c>
      <c r="O1559">
        <v>3</v>
      </c>
      <c r="P1559" s="11">
        <f>Agridata[[#This Row],[Storage_Loss_%]]/100</f>
        <v>9.8100000000000007E-2</v>
      </c>
      <c r="Q1559" s="7">
        <v>9.81</v>
      </c>
      <c r="R1559" s="13">
        <v>38465</v>
      </c>
      <c r="S1559">
        <v>230</v>
      </c>
      <c r="T1559" t="s">
        <v>1520</v>
      </c>
      <c r="U1559" t="s">
        <v>1522</v>
      </c>
      <c r="V1559" s="13">
        <v>927239</v>
      </c>
      <c r="W1559" s="7">
        <f>(Agridata[[#This Row],[Profit_After_Storage_Loss]]/Agridata[[#This Row],[Total_Revenue]])*100</f>
        <v>86.597638002949139</v>
      </c>
      <c r="X1559">
        <f>(1-Agridata[[#This Row],[Transport_Cost_NGN]]/(Agridata[[#This Row],[Input_Cost_NGN]]+Agridata[[#This Row],[Final_Profit_NGN]]))*100</f>
        <v>99.979289720245546</v>
      </c>
      <c r="Y1559" s="13">
        <f>Agridata[[#This Row],[Final_Profit_NGN]]*Agridata[[#This Row],[Storage_Loss_%]]</f>
        <v>9096214.5899999999</v>
      </c>
      <c r="Z1559" s="13">
        <f>Agridata[[#This Row],[Final_Profit_NGN]] * (1-Agridata[[#This Row],[Storage_Loss_%]]/100)</f>
        <v>836276.8541</v>
      </c>
      <c r="AA1559" s="13">
        <f>Agridata[[#This Row],[Final_Profit_NGN]]+Agridata[[#This Row],[Input_Cost_NGN]]</f>
        <v>965704</v>
      </c>
    </row>
    <row r="1560" spans="1:27" x14ac:dyDescent="0.35">
      <c r="A1560" t="s">
        <v>922</v>
      </c>
      <c r="B1560" t="s">
        <v>1469</v>
      </c>
      <c r="C1560" t="s">
        <v>1481</v>
      </c>
      <c r="D1560">
        <v>2023</v>
      </c>
      <c r="E1560" t="s">
        <v>1501</v>
      </c>
      <c r="F1560" t="s">
        <v>1509</v>
      </c>
      <c r="G1560">
        <v>4.0199999999999996</v>
      </c>
      <c r="H1560">
        <v>45666</v>
      </c>
      <c r="I1560">
        <v>37651</v>
      </c>
      <c r="J1560">
        <v>10.1</v>
      </c>
      <c r="K1560" t="s">
        <v>1512</v>
      </c>
      <c r="L1560">
        <v>0.32</v>
      </c>
      <c r="M1560" t="s">
        <v>1518</v>
      </c>
      <c r="N1560" s="13">
        <v>1899</v>
      </c>
      <c r="O1560">
        <v>5</v>
      </c>
      <c r="P1560" s="11">
        <f>Agridata[[#This Row],[Storage_Loss_%]]/100</f>
        <v>0.17550000000000002</v>
      </c>
      <c r="Q1560" s="7">
        <v>17.55</v>
      </c>
      <c r="R1560" s="13">
        <v>116703</v>
      </c>
      <c r="S1560">
        <v>269</v>
      </c>
      <c r="T1560" t="s">
        <v>1520</v>
      </c>
      <c r="U1560" t="s">
        <v>1523</v>
      </c>
      <c r="V1560" s="13">
        <v>9908236</v>
      </c>
      <c r="W1560" s="7">
        <f>(Agridata[[#This Row],[Profit_After_Storage_Loss]]/Agridata[[#This Row],[Total_Revenue]])*100</f>
        <v>81.490177466416498</v>
      </c>
      <c r="X1560">
        <f>(1-Agridata[[#This Row],[Transport_Cost_NGN]]/(Agridata[[#This Row],[Input_Cost_NGN]]+Agridata[[#This Row],[Final_Profit_NGN]]))*100</f>
        <v>99.981057241345809</v>
      </c>
      <c r="Y1560" s="13">
        <f>Agridata[[#This Row],[Final_Profit_NGN]]*Agridata[[#This Row],[Storage_Loss_%]]</f>
        <v>173889541.80000001</v>
      </c>
      <c r="Z1560" s="13">
        <f>Agridata[[#This Row],[Final_Profit_NGN]] * (1-Agridata[[#This Row],[Storage_Loss_%]]/100)</f>
        <v>8169340.5820000004</v>
      </c>
      <c r="AA1560" s="13">
        <f>Agridata[[#This Row],[Final_Profit_NGN]]+Agridata[[#This Row],[Input_Cost_NGN]]</f>
        <v>10024939</v>
      </c>
    </row>
    <row r="1561" spans="1:27" x14ac:dyDescent="0.35">
      <c r="A1561" t="s">
        <v>890</v>
      </c>
      <c r="B1561" t="s">
        <v>1472</v>
      </c>
      <c r="C1561" t="s">
        <v>1487</v>
      </c>
      <c r="D1561">
        <v>2023</v>
      </c>
      <c r="E1561" t="s">
        <v>1501</v>
      </c>
      <c r="F1561" t="s">
        <v>1507</v>
      </c>
      <c r="G1561">
        <v>0.63</v>
      </c>
      <c r="H1561">
        <v>1576</v>
      </c>
      <c r="I1561">
        <v>996</v>
      </c>
      <c r="J1561">
        <v>30.8</v>
      </c>
      <c r="K1561" t="s">
        <v>1515</v>
      </c>
      <c r="L1561">
        <v>0.88</v>
      </c>
      <c r="M1561" t="s">
        <v>1516</v>
      </c>
      <c r="N1561" s="13">
        <v>5334</v>
      </c>
      <c r="O1561">
        <v>30</v>
      </c>
      <c r="P1561" s="11">
        <f>Agridata[[#This Row],[Storage_Loss_%]]/100</f>
        <v>0.36749999999999999</v>
      </c>
      <c r="Q1561" s="7">
        <v>36.75</v>
      </c>
      <c r="R1561" s="13">
        <v>12373</v>
      </c>
      <c r="S1561">
        <v>205</v>
      </c>
      <c r="T1561" t="s">
        <v>1520</v>
      </c>
      <c r="U1561" t="s">
        <v>1523</v>
      </c>
      <c r="V1561" s="13">
        <v>184432</v>
      </c>
      <c r="W1561" s="7">
        <f>(Agridata[[#This Row],[Profit_After_Storage_Loss]]/Agridata[[#This Row],[Total_Revenue]])*100</f>
        <v>59.273514392418889</v>
      </c>
      <c r="X1561">
        <f>(1-Agridata[[#This Row],[Transport_Cost_NGN]]/(Agridata[[#This Row],[Input_Cost_NGN]]+Agridata[[#This Row],[Final_Profit_NGN]]))*100</f>
        <v>97.289703005513076</v>
      </c>
      <c r="Y1561" s="13">
        <f>Agridata[[#This Row],[Final_Profit_NGN]]*Agridata[[#This Row],[Storage_Loss_%]]</f>
        <v>6777876</v>
      </c>
      <c r="Z1561" s="13">
        <f>Agridata[[#This Row],[Final_Profit_NGN]] * (1-Agridata[[#This Row],[Storage_Loss_%]]/100)</f>
        <v>116653.24</v>
      </c>
      <c r="AA1561" s="13">
        <f>Agridata[[#This Row],[Final_Profit_NGN]]+Agridata[[#This Row],[Input_Cost_NGN]]</f>
        <v>196805</v>
      </c>
    </row>
    <row r="1562" spans="1:27" x14ac:dyDescent="0.35">
      <c r="A1562" t="s">
        <v>988</v>
      </c>
      <c r="B1562" t="s">
        <v>1473</v>
      </c>
      <c r="C1562" t="s">
        <v>1493</v>
      </c>
      <c r="D1562">
        <v>2022</v>
      </c>
      <c r="E1562" t="s">
        <v>1501</v>
      </c>
      <c r="F1562" t="s">
        <v>1506</v>
      </c>
      <c r="G1562">
        <v>2</v>
      </c>
      <c r="H1562">
        <v>5959</v>
      </c>
      <c r="I1562">
        <v>5089</v>
      </c>
      <c r="J1562">
        <v>45.7</v>
      </c>
      <c r="K1562" t="s">
        <v>1515</v>
      </c>
      <c r="L1562">
        <v>0.99</v>
      </c>
      <c r="M1562" t="s">
        <v>1518</v>
      </c>
      <c r="N1562" s="13">
        <v>8395</v>
      </c>
      <c r="O1562">
        <v>7</v>
      </c>
      <c r="P1562" s="11">
        <f>Agridata[[#This Row],[Storage_Loss_%]]/100</f>
        <v>0.1459</v>
      </c>
      <c r="Q1562" s="7">
        <v>14.59</v>
      </c>
      <c r="R1562" s="13">
        <v>47142</v>
      </c>
      <c r="S1562">
        <v>287</v>
      </c>
      <c r="T1562" t="s">
        <v>1520</v>
      </c>
      <c r="U1562" t="s">
        <v>1522</v>
      </c>
      <c r="V1562" s="13">
        <v>1390401</v>
      </c>
      <c r="W1562" s="7">
        <f>(Agridata[[#This Row],[Profit_After_Storage_Loss]]/Agridata[[#This Row],[Total_Revenue]])*100</f>
        <v>82.609111108328577</v>
      </c>
      <c r="X1562">
        <f>(1-Agridata[[#This Row],[Transport_Cost_NGN]]/(Agridata[[#This Row],[Input_Cost_NGN]]+Agridata[[#This Row],[Final_Profit_NGN]]))*100</f>
        <v>99.416017468694847</v>
      </c>
      <c r="Y1562" s="13">
        <f>Agridata[[#This Row],[Final_Profit_NGN]]*Agridata[[#This Row],[Storage_Loss_%]]</f>
        <v>20285950.59</v>
      </c>
      <c r="Z1562" s="13">
        <f>Agridata[[#This Row],[Final_Profit_NGN]] * (1-Agridata[[#This Row],[Storage_Loss_%]]/100)</f>
        <v>1187541.4941</v>
      </c>
      <c r="AA1562" s="13">
        <f>Agridata[[#This Row],[Final_Profit_NGN]]+Agridata[[#This Row],[Input_Cost_NGN]]</f>
        <v>1437543</v>
      </c>
    </row>
    <row r="1563" spans="1:27" x14ac:dyDescent="0.35">
      <c r="A1563" t="s">
        <v>989</v>
      </c>
      <c r="B1563" t="s">
        <v>1473</v>
      </c>
      <c r="C1563" t="s">
        <v>1494</v>
      </c>
      <c r="D1563">
        <v>2023</v>
      </c>
      <c r="E1563" t="s">
        <v>1501</v>
      </c>
      <c r="F1563" t="s">
        <v>1505</v>
      </c>
      <c r="G1563">
        <v>1.21</v>
      </c>
      <c r="H1563">
        <v>17458</v>
      </c>
      <c r="I1563">
        <v>15123</v>
      </c>
      <c r="J1563">
        <v>32.299999999999997</v>
      </c>
      <c r="K1563" t="s">
        <v>1512</v>
      </c>
      <c r="L1563">
        <v>1.1299999999999999</v>
      </c>
      <c r="M1563" t="s">
        <v>1516</v>
      </c>
      <c r="N1563" s="13">
        <v>7928</v>
      </c>
      <c r="O1563">
        <v>7</v>
      </c>
      <c r="P1563" s="11">
        <f>Agridata[[#This Row],[Storage_Loss_%]]/100</f>
        <v>0.13369999999999999</v>
      </c>
      <c r="Q1563" s="7">
        <v>13.37</v>
      </c>
      <c r="R1563" s="13">
        <v>11515</v>
      </c>
      <c r="S1563">
        <v>108</v>
      </c>
      <c r="T1563" t="s">
        <v>1520</v>
      </c>
      <c r="U1563" t="s">
        <v>1523</v>
      </c>
      <c r="V1563" s="13">
        <v>1597509</v>
      </c>
      <c r="W1563" s="7">
        <f>(Agridata[[#This Row],[Profit_After_Storage_Loss]]/Agridata[[#This Row],[Total_Revenue]])*100</f>
        <v>86.010031341981232</v>
      </c>
      <c r="X1563">
        <f>(1-Agridata[[#This Row],[Transport_Cost_NGN]]/(Agridata[[#This Row],[Input_Cost_NGN]]+Agridata[[#This Row],[Final_Profit_NGN]]))*100</f>
        <v>99.507278946740385</v>
      </c>
      <c r="Y1563" s="13">
        <f>Agridata[[#This Row],[Final_Profit_NGN]]*Agridata[[#This Row],[Storage_Loss_%]]</f>
        <v>21358695.329999998</v>
      </c>
      <c r="Z1563" s="13">
        <f>Agridata[[#This Row],[Final_Profit_NGN]] * (1-Agridata[[#This Row],[Storage_Loss_%]]/100)</f>
        <v>1383922.0467000001</v>
      </c>
      <c r="AA1563" s="13">
        <f>Agridata[[#This Row],[Final_Profit_NGN]]+Agridata[[#This Row],[Input_Cost_NGN]]</f>
        <v>1609024</v>
      </c>
    </row>
    <row r="1564" spans="1:27" x14ac:dyDescent="0.35">
      <c r="A1564" t="s">
        <v>289</v>
      </c>
      <c r="B1564" t="s">
        <v>1473</v>
      </c>
      <c r="C1564" t="s">
        <v>1496</v>
      </c>
      <c r="D1564">
        <v>2025</v>
      </c>
      <c r="E1564" t="s">
        <v>1502</v>
      </c>
      <c r="F1564" t="s">
        <v>1509</v>
      </c>
      <c r="G1564">
        <v>0.67</v>
      </c>
      <c r="H1564">
        <v>7225</v>
      </c>
      <c r="I1564">
        <v>6074</v>
      </c>
      <c r="J1564">
        <v>60.4</v>
      </c>
      <c r="K1564" t="s">
        <v>1511</v>
      </c>
      <c r="L1564">
        <v>2.4900000000000002</v>
      </c>
      <c r="M1564" t="s">
        <v>1518</v>
      </c>
      <c r="N1564" s="13">
        <v>7711</v>
      </c>
      <c r="O1564">
        <v>4</v>
      </c>
      <c r="P1564" s="11">
        <f>Agridata[[#This Row],[Storage_Loss_%]]/100</f>
        <v>0.15920000000000001</v>
      </c>
      <c r="Q1564" s="7">
        <v>15.92</v>
      </c>
      <c r="R1564" s="13">
        <v>17876</v>
      </c>
      <c r="S1564">
        <v>319</v>
      </c>
      <c r="T1564" t="s">
        <v>1521</v>
      </c>
      <c r="U1564" t="s">
        <v>1523</v>
      </c>
      <c r="V1564" s="13">
        <v>1892643</v>
      </c>
      <c r="W1564" s="7">
        <f>(Agridata[[#This Row],[Profit_After_Storage_Loss]]/Agridata[[#This Row],[Total_Revenue]])*100</f>
        <v>83.293295402976881</v>
      </c>
      <c r="X1564">
        <f>(1-Agridata[[#This Row],[Transport_Cost_NGN]]/(Agridata[[#This Row],[Input_Cost_NGN]]+Agridata[[#This Row],[Final_Profit_NGN]]))*100</f>
        <v>99.596392393899251</v>
      </c>
      <c r="Y1564" s="13">
        <f>Agridata[[#This Row],[Final_Profit_NGN]]*Agridata[[#This Row],[Storage_Loss_%]]</f>
        <v>30130876.559999999</v>
      </c>
      <c r="Z1564" s="13">
        <f>Agridata[[#This Row],[Final_Profit_NGN]] * (1-Agridata[[#This Row],[Storage_Loss_%]]/100)</f>
        <v>1591334.2344</v>
      </c>
      <c r="AA1564" s="13">
        <f>Agridata[[#This Row],[Final_Profit_NGN]]+Agridata[[#This Row],[Input_Cost_NGN]]</f>
        <v>1910519</v>
      </c>
    </row>
    <row r="1565" spans="1:27" x14ac:dyDescent="0.35">
      <c r="A1565" t="s">
        <v>990</v>
      </c>
      <c r="B1565" t="s">
        <v>1472</v>
      </c>
      <c r="C1565" t="s">
        <v>1479</v>
      </c>
      <c r="D1565">
        <v>2025</v>
      </c>
      <c r="E1565" t="s">
        <v>1502</v>
      </c>
      <c r="F1565" t="s">
        <v>1510</v>
      </c>
      <c r="G1565">
        <v>3.17</v>
      </c>
      <c r="H1565">
        <v>66341</v>
      </c>
      <c r="I1565">
        <v>44587</v>
      </c>
      <c r="J1565">
        <v>2.2999999999999998</v>
      </c>
      <c r="K1565" t="s">
        <v>1511</v>
      </c>
      <c r="L1565">
        <v>0.94</v>
      </c>
      <c r="M1565" t="s">
        <v>1516</v>
      </c>
      <c r="N1565" s="13">
        <v>396</v>
      </c>
      <c r="O1565">
        <v>7</v>
      </c>
      <c r="P1565" s="11">
        <f>Agridata[[#This Row],[Storage_Loss_%]]/100</f>
        <v>0.32789999999999997</v>
      </c>
      <c r="Q1565" s="7">
        <v>32.79</v>
      </c>
      <c r="R1565" s="13">
        <v>104207</v>
      </c>
      <c r="S1565">
        <v>354</v>
      </c>
      <c r="T1565" t="s">
        <v>1520</v>
      </c>
      <c r="U1565" t="s">
        <v>1523</v>
      </c>
      <c r="V1565" s="13">
        <v>15521358</v>
      </c>
      <c r="W1565" s="7">
        <f>(Agridata[[#This Row],[Profit_After_Storage_Loss]]/Agridata[[#This Row],[Total_Revenue]])*100</f>
        <v>66.761776049698042</v>
      </c>
      <c r="X1565">
        <f>(1-Agridata[[#This Row],[Transport_Cost_NGN]]/(Agridata[[#This Row],[Input_Cost_NGN]]+Agridata[[#This Row],[Final_Profit_NGN]]))*100</f>
        <v>99.997465691640585</v>
      </c>
      <c r="Y1565" s="13">
        <f>Agridata[[#This Row],[Final_Profit_NGN]]*Agridata[[#This Row],[Storage_Loss_%]]</f>
        <v>508945328.81999999</v>
      </c>
      <c r="Z1565" s="13">
        <f>Agridata[[#This Row],[Final_Profit_NGN]] * (1-Agridata[[#This Row],[Storage_Loss_%]]/100)</f>
        <v>10431904.7118</v>
      </c>
      <c r="AA1565" s="13">
        <f>Agridata[[#This Row],[Final_Profit_NGN]]+Agridata[[#This Row],[Input_Cost_NGN]]</f>
        <v>15625565</v>
      </c>
    </row>
    <row r="1566" spans="1:27" x14ac:dyDescent="0.35">
      <c r="A1566" t="s">
        <v>472</v>
      </c>
      <c r="B1566" t="s">
        <v>1470</v>
      </c>
      <c r="C1566" t="s">
        <v>1490</v>
      </c>
      <c r="D1566">
        <v>2022</v>
      </c>
      <c r="E1566" t="s">
        <v>1502</v>
      </c>
      <c r="F1566" t="s">
        <v>1503</v>
      </c>
      <c r="G1566">
        <v>5.55</v>
      </c>
      <c r="H1566">
        <v>33294</v>
      </c>
      <c r="I1566">
        <v>28829</v>
      </c>
      <c r="J1566">
        <v>114.1</v>
      </c>
      <c r="K1566" t="s">
        <v>1512</v>
      </c>
      <c r="L1566">
        <v>4.37</v>
      </c>
      <c r="M1566" t="s">
        <v>1516</v>
      </c>
      <c r="N1566" s="13">
        <v>35241</v>
      </c>
      <c r="O1566">
        <v>3</v>
      </c>
      <c r="P1566" s="11">
        <f>Agridata[[#This Row],[Storage_Loss_%]]/100</f>
        <v>0.1341</v>
      </c>
      <c r="Q1566" s="7">
        <v>13.41</v>
      </c>
      <c r="R1566" s="13">
        <v>47808</v>
      </c>
      <c r="S1566">
        <v>321</v>
      </c>
      <c r="T1566" t="s">
        <v>1521</v>
      </c>
      <c r="U1566" t="s">
        <v>1522</v>
      </c>
      <c r="V1566" s="13">
        <v>9078519</v>
      </c>
      <c r="W1566" s="7">
        <f>(Agridata[[#This Row],[Profit_After_Storage_Loss]]/Agridata[[#This Row],[Total_Revenue]])*100</f>
        <v>86.136400789715296</v>
      </c>
      <c r="X1566">
        <f>(1-Agridata[[#This Row],[Transport_Cost_NGN]]/(Agridata[[#This Row],[Input_Cost_NGN]]+Agridata[[#This Row],[Final_Profit_NGN]]))*100</f>
        <v>99.613853415508785</v>
      </c>
      <c r="Y1566" s="13">
        <f>Agridata[[#This Row],[Final_Profit_NGN]]*Agridata[[#This Row],[Storage_Loss_%]]</f>
        <v>121742939.79000001</v>
      </c>
      <c r="Z1566" s="13">
        <f>Agridata[[#This Row],[Final_Profit_NGN]] * (1-Agridata[[#This Row],[Storage_Loss_%]]/100)</f>
        <v>7861089.6020999998</v>
      </c>
      <c r="AA1566" s="13">
        <f>Agridata[[#This Row],[Final_Profit_NGN]]+Agridata[[#This Row],[Input_Cost_NGN]]</f>
        <v>9126327</v>
      </c>
    </row>
    <row r="1567" spans="1:27" x14ac:dyDescent="0.35">
      <c r="A1567" t="s">
        <v>991</v>
      </c>
      <c r="B1567" t="s">
        <v>1471</v>
      </c>
      <c r="C1567" t="s">
        <v>1486</v>
      </c>
      <c r="D1567">
        <v>2022</v>
      </c>
      <c r="E1567" t="s">
        <v>1502</v>
      </c>
      <c r="F1567" t="s">
        <v>1506</v>
      </c>
      <c r="G1567">
        <v>1.97</v>
      </c>
      <c r="H1567">
        <v>3226</v>
      </c>
      <c r="I1567">
        <v>2768</v>
      </c>
      <c r="J1567">
        <v>21.8</v>
      </c>
      <c r="K1567" t="s">
        <v>1512</v>
      </c>
      <c r="L1567">
        <v>0.86</v>
      </c>
      <c r="M1567" t="s">
        <v>1516</v>
      </c>
      <c r="N1567" s="13">
        <v>5116</v>
      </c>
      <c r="O1567">
        <v>7</v>
      </c>
      <c r="P1567" s="11">
        <f>Agridata[[#This Row],[Storage_Loss_%]]/100</f>
        <v>0.14180000000000001</v>
      </c>
      <c r="Q1567" s="7">
        <v>14.18</v>
      </c>
      <c r="R1567" s="13">
        <v>38658</v>
      </c>
      <c r="S1567">
        <v>251</v>
      </c>
      <c r="T1567" t="s">
        <v>1520</v>
      </c>
      <c r="U1567" t="s">
        <v>1522</v>
      </c>
      <c r="V1567" s="13">
        <v>644047</v>
      </c>
      <c r="W1567" s="7">
        <f>(Agridata[[#This Row],[Profit_After_Storage_Loss]]/Agridata[[#This Row],[Total_Revenue]])*100</f>
        <v>80.960463948557589</v>
      </c>
      <c r="X1567">
        <f>(1-Agridata[[#This Row],[Transport_Cost_NGN]]/(Agridata[[#This Row],[Input_Cost_NGN]]+Agridata[[#This Row],[Final_Profit_NGN]]))*100</f>
        <v>99.250628016493209</v>
      </c>
      <c r="Y1567" s="13">
        <f>Agridata[[#This Row],[Final_Profit_NGN]]*Agridata[[#This Row],[Storage_Loss_%]]</f>
        <v>9132586.459999999</v>
      </c>
      <c r="Z1567" s="13">
        <f>Agridata[[#This Row],[Final_Profit_NGN]] * (1-Agridata[[#This Row],[Storage_Loss_%]]/100)</f>
        <v>552721.13540000003</v>
      </c>
      <c r="AA1567" s="13">
        <f>Agridata[[#This Row],[Final_Profit_NGN]]+Agridata[[#This Row],[Input_Cost_NGN]]</f>
        <v>682705</v>
      </c>
    </row>
    <row r="1568" spans="1:27" x14ac:dyDescent="0.35">
      <c r="A1568" t="s">
        <v>677</v>
      </c>
      <c r="B1568" t="s">
        <v>1469</v>
      </c>
      <c r="C1568" t="s">
        <v>1498</v>
      </c>
      <c r="D1568">
        <v>2025</v>
      </c>
      <c r="E1568" t="s">
        <v>1502</v>
      </c>
      <c r="F1568" t="s">
        <v>1506</v>
      </c>
      <c r="G1568">
        <v>4.6500000000000004</v>
      </c>
      <c r="H1568">
        <v>16097</v>
      </c>
      <c r="I1568">
        <v>6438</v>
      </c>
      <c r="J1568">
        <v>1</v>
      </c>
      <c r="K1568" t="s">
        <v>1512</v>
      </c>
      <c r="L1568">
        <v>0.11</v>
      </c>
      <c r="M1568" t="s">
        <v>1518</v>
      </c>
      <c r="N1568" s="13">
        <v>200</v>
      </c>
      <c r="O1568">
        <v>60</v>
      </c>
      <c r="P1568" s="11">
        <f>Agridata[[#This Row],[Storage_Loss_%]]/100</f>
        <v>0.6</v>
      </c>
      <c r="Q1568" s="7">
        <v>60</v>
      </c>
      <c r="R1568" s="13">
        <v>121616</v>
      </c>
      <c r="S1568">
        <v>339</v>
      </c>
      <c r="T1568" t="s">
        <v>1520</v>
      </c>
      <c r="U1568" t="s">
        <v>1523</v>
      </c>
      <c r="V1568" s="13">
        <v>2038842</v>
      </c>
      <c r="W1568" s="7">
        <f>(Agridata[[#This Row],[Profit_After_Storage_Loss]]/Agridata[[#This Row],[Total_Revenue]])*100</f>
        <v>37.748329289437706</v>
      </c>
      <c r="X1568">
        <f>(1-Agridata[[#This Row],[Transport_Cost_NGN]]/(Agridata[[#This Row],[Input_Cost_NGN]]+Agridata[[#This Row],[Final_Profit_NGN]]))*100</f>
        <v>99.990742703630431</v>
      </c>
      <c r="Y1568" s="13">
        <f>Agridata[[#This Row],[Final_Profit_NGN]]*Agridata[[#This Row],[Storage_Loss_%]]</f>
        <v>122330520</v>
      </c>
      <c r="Z1568" s="13">
        <f>Agridata[[#This Row],[Final_Profit_NGN]] * (1-Agridata[[#This Row],[Storage_Loss_%]]/100)</f>
        <v>815536.8</v>
      </c>
      <c r="AA1568" s="13">
        <f>Agridata[[#This Row],[Final_Profit_NGN]]+Agridata[[#This Row],[Input_Cost_NGN]]</f>
        <v>2160458</v>
      </c>
    </row>
    <row r="1569" spans="1:27" x14ac:dyDescent="0.35">
      <c r="A1569" t="s">
        <v>246</v>
      </c>
      <c r="B1569" t="s">
        <v>1469</v>
      </c>
      <c r="C1569" t="s">
        <v>1474</v>
      </c>
      <c r="D1569">
        <v>2021</v>
      </c>
      <c r="E1569" t="s">
        <v>1501</v>
      </c>
      <c r="F1569" t="s">
        <v>1510</v>
      </c>
      <c r="G1569">
        <v>1.74</v>
      </c>
      <c r="H1569">
        <v>36101</v>
      </c>
      <c r="I1569">
        <v>26967</v>
      </c>
      <c r="J1569">
        <v>3.3</v>
      </c>
      <c r="K1569" t="s">
        <v>1513</v>
      </c>
      <c r="L1569">
        <v>0.11</v>
      </c>
      <c r="M1569" t="s">
        <v>1518</v>
      </c>
      <c r="N1569" s="13">
        <v>200</v>
      </c>
      <c r="O1569">
        <v>2</v>
      </c>
      <c r="P1569" s="11">
        <f>Agridata[[#This Row],[Storage_Loss_%]]/100</f>
        <v>0.253</v>
      </c>
      <c r="Q1569" s="7">
        <v>25.3</v>
      </c>
      <c r="R1569" s="13">
        <v>63030</v>
      </c>
      <c r="S1569">
        <v>349</v>
      </c>
      <c r="T1569" t="s">
        <v>1520</v>
      </c>
      <c r="U1569" t="s">
        <v>1523</v>
      </c>
      <c r="V1569" s="13">
        <v>9254139</v>
      </c>
      <c r="W1569" s="7">
        <f>(Agridata[[#This Row],[Profit_After_Storage_Loss]]/Agridata[[#This Row],[Total_Revenue]])*100</f>
        <v>74.194659697596975</v>
      </c>
      <c r="X1569">
        <f>(1-Agridata[[#This Row],[Transport_Cost_NGN]]/(Agridata[[#This Row],[Input_Cost_NGN]]+Agridata[[#This Row],[Final_Profit_NGN]]))*100</f>
        <v>99.997853425219617</v>
      </c>
      <c r="Y1569" s="13">
        <f>Agridata[[#This Row],[Final_Profit_NGN]]*Agridata[[#This Row],[Storage_Loss_%]]</f>
        <v>234129716.70000002</v>
      </c>
      <c r="Z1569" s="13">
        <f>Agridata[[#This Row],[Final_Profit_NGN]] * (1-Agridata[[#This Row],[Storage_Loss_%]]/100)</f>
        <v>6912841.8329999996</v>
      </c>
      <c r="AA1569" s="13">
        <f>Agridata[[#This Row],[Final_Profit_NGN]]+Agridata[[#This Row],[Input_Cost_NGN]]</f>
        <v>9317169</v>
      </c>
    </row>
    <row r="1570" spans="1:27" x14ac:dyDescent="0.35">
      <c r="A1570" t="s">
        <v>992</v>
      </c>
      <c r="B1570" t="s">
        <v>1470</v>
      </c>
      <c r="C1570" t="s">
        <v>1491</v>
      </c>
      <c r="D1570">
        <v>2022</v>
      </c>
      <c r="E1570" t="s">
        <v>1502</v>
      </c>
      <c r="F1570" t="s">
        <v>1503</v>
      </c>
      <c r="G1570">
        <v>0.78</v>
      </c>
      <c r="H1570">
        <v>7306</v>
      </c>
      <c r="I1570">
        <v>2922</v>
      </c>
      <c r="J1570">
        <v>14.5</v>
      </c>
      <c r="K1570" t="s">
        <v>1512</v>
      </c>
      <c r="L1570">
        <v>1.35</v>
      </c>
      <c r="M1570" t="s">
        <v>1517</v>
      </c>
      <c r="N1570" s="13">
        <v>4074</v>
      </c>
      <c r="O1570">
        <v>60</v>
      </c>
      <c r="P1570" s="11">
        <f>Agridata[[#This Row],[Storage_Loss_%]]/100</f>
        <v>0.6</v>
      </c>
      <c r="Q1570" s="7">
        <v>60</v>
      </c>
      <c r="R1570" s="13">
        <v>7685</v>
      </c>
      <c r="S1570">
        <v>297</v>
      </c>
      <c r="T1570" t="s">
        <v>1519</v>
      </c>
      <c r="U1570" t="s">
        <v>1523</v>
      </c>
      <c r="V1570" s="13">
        <v>847397</v>
      </c>
      <c r="W1570" s="7">
        <f>(Agridata[[#This Row],[Profit_After_Storage_Loss]]/Agridata[[#This Row],[Total_Revenue]])*100</f>
        <v>39.640502314397921</v>
      </c>
      <c r="X1570">
        <f>(1-Agridata[[#This Row],[Transport_Cost_NGN]]/(Agridata[[#This Row],[Input_Cost_NGN]]+Agridata[[#This Row],[Final_Profit_NGN]]))*100</f>
        <v>99.523554466121382</v>
      </c>
      <c r="Y1570" s="13">
        <f>Agridata[[#This Row],[Final_Profit_NGN]]*Agridata[[#This Row],[Storage_Loss_%]]</f>
        <v>50843820</v>
      </c>
      <c r="Z1570" s="13">
        <f>Agridata[[#This Row],[Final_Profit_NGN]] * (1-Agridata[[#This Row],[Storage_Loss_%]]/100)</f>
        <v>338958.80000000005</v>
      </c>
      <c r="AA1570" s="13">
        <f>Agridata[[#This Row],[Final_Profit_NGN]]+Agridata[[#This Row],[Input_Cost_NGN]]</f>
        <v>855082</v>
      </c>
    </row>
    <row r="1571" spans="1:27" x14ac:dyDescent="0.35">
      <c r="A1571" t="s">
        <v>876</v>
      </c>
      <c r="B1571" t="s">
        <v>1469</v>
      </c>
      <c r="C1571" t="s">
        <v>1481</v>
      </c>
      <c r="D1571">
        <v>2022</v>
      </c>
      <c r="E1571" t="s">
        <v>1501</v>
      </c>
      <c r="F1571" t="s">
        <v>1507</v>
      </c>
      <c r="G1571">
        <v>0.27</v>
      </c>
      <c r="H1571">
        <v>521</v>
      </c>
      <c r="I1571">
        <v>476</v>
      </c>
      <c r="J1571">
        <v>30</v>
      </c>
      <c r="K1571" t="s">
        <v>1514</v>
      </c>
      <c r="L1571">
        <v>2.12</v>
      </c>
      <c r="M1571" t="s">
        <v>1518</v>
      </c>
      <c r="N1571" s="13">
        <v>4067</v>
      </c>
      <c r="O1571">
        <v>1</v>
      </c>
      <c r="P1571" s="11">
        <f>Agridata[[#This Row],[Storage_Loss_%]]/100</f>
        <v>8.5299999999999987E-2</v>
      </c>
      <c r="Q1571" s="7">
        <v>8.5299999999999994</v>
      </c>
      <c r="R1571" s="13">
        <v>5427</v>
      </c>
      <c r="S1571">
        <v>254</v>
      </c>
      <c r="T1571" t="s">
        <v>1520</v>
      </c>
      <c r="U1571" t="s">
        <v>1523</v>
      </c>
      <c r="V1571" s="13">
        <v>110201</v>
      </c>
      <c r="W1571" s="7">
        <f>(Agridata[[#This Row],[Profit_After_Storage_Loss]]/Agridata[[#This Row],[Total_Revenue]])*100</f>
        <v>87.176855692392849</v>
      </c>
      <c r="X1571">
        <f>(1-Agridata[[#This Row],[Transport_Cost_NGN]]/(Agridata[[#This Row],[Input_Cost_NGN]]+Agridata[[#This Row],[Final_Profit_NGN]]))*100</f>
        <v>96.482685854637282</v>
      </c>
      <c r="Y1571" s="13">
        <f>Agridata[[#This Row],[Final_Profit_NGN]]*Agridata[[#This Row],[Storage_Loss_%]]</f>
        <v>940014.52999999991</v>
      </c>
      <c r="Z1571" s="13">
        <f>Agridata[[#This Row],[Final_Profit_NGN]] * (1-Agridata[[#This Row],[Storage_Loss_%]]/100)</f>
        <v>100800.85470000001</v>
      </c>
      <c r="AA1571" s="13">
        <f>Agridata[[#This Row],[Final_Profit_NGN]]+Agridata[[#This Row],[Input_Cost_NGN]]</f>
        <v>115628</v>
      </c>
    </row>
    <row r="1572" spans="1:27" x14ac:dyDescent="0.35">
      <c r="A1572" t="s">
        <v>993</v>
      </c>
      <c r="B1572" t="s">
        <v>1471</v>
      </c>
      <c r="C1572" t="s">
        <v>1500</v>
      </c>
      <c r="D1572">
        <v>2025</v>
      </c>
      <c r="E1572" t="s">
        <v>1502</v>
      </c>
      <c r="F1572" t="s">
        <v>1503</v>
      </c>
      <c r="G1572">
        <v>0.32</v>
      </c>
      <c r="H1572">
        <v>3120</v>
      </c>
      <c r="I1572">
        <v>2303</v>
      </c>
      <c r="J1572">
        <v>4.0999999999999996</v>
      </c>
      <c r="K1572" t="s">
        <v>1512</v>
      </c>
      <c r="L1572">
        <v>0.46</v>
      </c>
      <c r="M1572" t="s">
        <v>1517</v>
      </c>
      <c r="N1572" s="13">
        <v>774</v>
      </c>
      <c r="O1572">
        <v>14</v>
      </c>
      <c r="P1572" s="11">
        <f>Agridata[[#This Row],[Storage_Loss_%]]/100</f>
        <v>0.26170000000000004</v>
      </c>
      <c r="Q1572" s="7">
        <v>26.17</v>
      </c>
      <c r="R1572" s="13">
        <v>5755</v>
      </c>
      <c r="S1572">
        <v>287</v>
      </c>
      <c r="T1572" t="s">
        <v>1521</v>
      </c>
      <c r="U1572" t="s">
        <v>1522</v>
      </c>
      <c r="V1572" s="13">
        <v>647823</v>
      </c>
      <c r="W1572" s="7">
        <f>(Agridata[[#This Row],[Profit_After_Storage_Loss]]/Agridata[[#This Row],[Total_Revenue]])*100</f>
        <v>73.179899093910734</v>
      </c>
      <c r="X1572">
        <f>(1-Agridata[[#This Row],[Transport_Cost_NGN]]/(Agridata[[#This Row],[Input_Cost_NGN]]+Agridata[[#This Row],[Final_Profit_NGN]]))*100</f>
        <v>99.881574961213502</v>
      </c>
      <c r="Y1572" s="13">
        <f>Agridata[[#This Row],[Final_Profit_NGN]]*Agridata[[#This Row],[Storage_Loss_%]]</f>
        <v>16953527.91</v>
      </c>
      <c r="Z1572" s="13">
        <f>Agridata[[#This Row],[Final_Profit_NGN]] * (1-Agridata[[#This Row],[Storage_Loss_%]]/100)</f>
        <v>478287.72089999996</v>
      </c>
      <c r="AA1572" s="13">
        <f>Agridata[[#This Row],[Final_Profit_NGN]]+Agridata[[#This Row],[Input_Cost_NGN]]</f>
        <v>653578</v>
      </c>
    </row>
    <row r="1573" spans="1:27" x14ac:dyDescent="0.35">
      <c r="A1573" t="s">
        <v>684</v>
      </c>
      <c r="B1573" t="s">
        <v>1469</v>
      </c>
      <c r="C1573" t="s">
        <v>1474</v>
      </c>
      <c r="D1573">
        <v>2021</v>
      </c>
      <c r="E1573" t="s">
        <v>1502</v>
      </c>
      <c r="F1573" t="s">
        <v>1504</v>
      </c>
      <c r="G1573">
        <v>3.42</v>
      </c>
      <c r="H1573">
        <v>32900</v>
      </c>
      <c r="I1573">
        <v>25007</v>
      </c>
      <c r="J1573">
        <v>17.399999999999999</v>
      </c>
      <c r="K1573" t="s">
        <v>1513</v>
      </c>
      <c r="L1573">
        <v>1.3</v>
      </c>
      <c r="M1573" t="s">
        <v>1517</v>
      </c>
      <c r="N1573" s="13">
        <v>510</v>
      </c>
      <c r="O1573">
        <v>7</v>
      </c>
      <c r="P1573" s="11">
        <f>Agridata[[#This Row],[Storage_Loss_%]]/100</f>
        <v>0.23989999999999997</v>
      </c>
      <c r="Q1573" s="7">
        <v>23.99</v>
      </c>
      <c r="R1573" s="13">
        <v>63528</v>
      </c>
      <c r="S1573">
        <v>209</v>
      </c>
      <c r="T1573" t="s">
        <v>1520</v>
      </c>
      <c r="U1573" t="s">
        <v>1522</v>
      </c>
      <c r="V1573" s="13">
        <v>5110161</v>
      </c>
      <c r="W1573" s="7">
        <f>(Agridata[[#This Row],[Profit_After_Storage_Loss]]/Agridata[[#This Row],[Total_Revenue]])*100</f>
        <v>75.076669202574791</v>
      </c>
      <c r="X1573">
        <f>(1-Agridata[[#This Row],[Transport_Cost_NGN]]/(Agridata[[#This Row],[Input_Cost_NGN]]+Agridata[[#This Row],[Final_Profit_NGN]]))*100</f>
        <v>99.990142430285232</v>
      </c>
      <c r="Y1573" s="13">
        <f>Agridata[[#This Row],[Final_Profit_NGN]]*Agridata[[#This Row],[Storage_Loss_%]]</f>
        <v>122592762.38999999</v>
      </c>
      <c r="Z1573" s="13">
        <f>Agridata[[#This Row],[Final_Profit_NGN]] * (1-Agridata[[#This Row],[Storage_Loss_%]]/100)</f>
        <v>3884233.3761</v>
      </c>
      <c r="AA1573" s="13">
        <f>Agridata[[#This Row],[Final_Profit_NGN]]+Agridata[[#This Row],[Input_Cost_NGN]]</f>
        <v>5173689</v>
      </c>
    </row>
    <row r="1574" spans="1:27" x14ac:dyDescent="0.35">
      <c r="A1574" t="s">
        <v>701</v>
      </c>
      <c r="B1574" t="s">
        <v>1473</v>
      </c>
      <c r="C1574" t="s">
        <v>1496</v>
      </c>
      <c r="D1574">
        <v>2021</v>
      </c>
      <c r="E1574" t="s">
        <v>1501</v>
      </c>
      <c r="F1574" t="s">
        <v>1507</v>
      </c>
      <c r="G1574">
        <v>0.72</v>
      </c>
      <c r="H1574">
        <v>1881</v>
      </c>
      <c r="I1574">
        <v>1525</v>
      </c>
      <c r="J1574">
        <v>68.8</v>
      </c>
      <c r="K1574" t="s">
        <v>1512</v>
      </c>
      <c r="L1574">
        <v>3.45</v>
      </c>
      <c r="M1574" t="s">
        <v>1517</v>
      </c>
      <c r="N1574" s="13">
        <v>17927</v>
      </c>
      <c r="O1574">
        <v>7</v>
      </c>
      <c r="P1574" s="11">
        <f>Agridata[[#This Row],[Storage_Loss_%]]/100</f>
        <v>0.18890000000000001</v>
      </c>
      <c r="Q1574" s="7">
        <v>18.89</v>
      </c>
      <c r="R1574" s="13">
        <v>8214</v>
      </c>
      <c r="S1574">
        <v>253</v>
      </c>
      <c r="T1574" t="s">
        <v>1520</v>
      </c>
      <c r="U1574" t="s">
        <v>1522</v>
      </c>
      <c r="V1574" s="13">
        <v>355826</v>
      </c>
      <c r="W1574" s="7">
        <f>(Agridata[[#This Row],[Profit_After_Storage_Loss]]/Agridata[[#This Row],[Total_Revenue]])*100</f>
        <v>79.279878200197771</v>
      </c>
      <c r="X1574">
        <f>(1-Agridata[[#This Row],[Transport_Cost_NGN]]/(Agridata[[#This Row],[Input_Cost_NGN]]+Agridata[[#This Row],[Final_Profit_NGN]]))*100</f>
        <v>95.075541149324252</v>
      </c>
      <c r="Y1574" s="13">
        <f>Agridata[[#This Row],[Final_Profit_NGN]]*Agridata[[#This Row],[Storage_Loss_%]]</f>
        <v>6721553.1400000006</v>
      </c>
      <c r="Z1574" s="13">
        <f>Agridata[[#This Row],[Final_Profit_NGN]] * (1-Agridata[[#This Row],[Storage_Loss_%]]/100)</f>
        <v>288610.46859999996</v>
      </c>
      <c r="AA1574" s="13">
        <f>Agridata[[#This Row],[Final_Profit_NGN]]+Agridata[[#This Row],[Input_Cost_NGN]]</f>
        <v>364040</v>
      </c>
    </row>
    <row r="1575" spans="1:27" x14ac:dyDescent="0.35">
      <c r="A1575" t="s">
        <v>97</v>
      </c>
      <c r="B1575" t="s">
        <v>1469</v>
      </c>
      <c r="C1575" t="s">
        <v>1484</v>
      </c>
      <c r="D1575">
        <v>2024</v>
      </c>
      <c r="E1575" t="s">
        <v>1501</v>
      </c>
      <c r="F1575" t="s">
        <v>1509</v>
      </c>
      <c r="G1575">
        <v>0.76</v>
      </c>
      <c r="H1575">
        <v>9680</v>
      </c>
      <c r="I1575">
        <v>8286</v>
      </c>
      <c r="J1575">
        <v>14</v>
      </c>
      <c r="K1575" t="s">
        <v>1515</v>
      </c>
      <c r="L1575">
        <v>0.83</v>
      </c>
      <c r="M1575" t="s">
        <v>1516</v>
      </c>
      <c r="N1575" s="13">
        <v>1912</v>
      </c>
      <c r="O1575">
        <v>1</v>
      </c>
      <c r="P1575" s="11">
        <f>Agridata[[#This Row],[Storage_Loss_%]]/100</f>
        <v>0.14400000000000002</v>
      </c>
      <c r="Q1575" s="7">
        <v>14.4</v>
      </c>
      <c r="R1575" s="13">
        <v>22561</v>
      </c>
      <c r="S1575">
        <v>378</v>
      </c>
      <c r="T1575" t="s">
        <v>1520</v>
      </c>
      <c r="U1575" t="s">
        <v>1523</v>
      </c>
      <c r="V1575" s="13">
        <v>3076314</v>
      </c>
      <c r="W1575" s="7">
        <f>(Agridata[[#This Row],[Profit_After_Storage_Loss]]/Agridata[[#This Row],[Total_Revenue]])*100</f>
        <v>84.976799128716067</v>
      </c>
      <c r="X1575">
        <f>(1-Agridata[[#This Row],[Transport_Cost_NGN]]/(Agridata[[#This Row],[Input_Cost_NGN]]+Agridata[[#This Row],[Final_Profit_NGN]]))*100</f>
        <v>99.938300189584922</v>
      </c>
      <c r="Y1575" s="13">
        <f>Agridata[[#This Row],[Final_Profit_NGN]]*Agridata[[#This Row],[Storage_Loss_%]]</f>
        <v>44298921.600000001</v>
      </c>
      <c r="Z1575" s="13">
        <f>Agridata[[#This Row],[Final_Profit_NGN]] * (1-Agridata[[#This Row],[Storage_Loss_%]]/100)</f>
        <v>2633324.784</v>
      </c>
      <c r="AA1575" s="13">
        <f>Agridata[[#This Row],[Final_Profit_NGN]]+Agridata[[#This Row],[Input_Cost_NGN]]</f>
        <v>3098875</v>
      </c>
    </row>
    <row r="1576" spans="1:27" x14ac:dyDescent="0.35">
      <c r="A1576" t="s">
        <v>932</v>
      </c>
      <c r="B1576" t="s">
        <v>1470</v>
      </c>
      <c r="C1576" t="s">
        <v>1499</v>
      </c>
      <c r="D1576">
        <v>2023</v>
      </c>
      <c r="E1576" t="s">
        <v>1502</v>
      </c>
      <c r="F1576" t="s">
        <v>1504</v>
      </c>
      <c r="G1576">
        <v>0.38</v>
      </c>
      <c r="H1576">
        <v>3847</v>
      </c>
      <c r="I1576">
        <v>3017</v>
      </c>
      <c r="J1576">
        <v>5.7</v>
      </c>
      <c r="K1576" t="s">
        <v>1511</v>
      </c>
      <c r="L1576">
        <v>0.26</v>
      </c>
      <c r="M1576" t="s">
        <v>1516</v>
      </c>
      <c r="N1576" s="13">
        <v>780</v>
      </c>
      <c r="O1576">
        <v>3</v>
      </c>
      <c r="P1576" s="11">
        <f>Agridata[[#This Row],[Storage_Loss_%]]/100</f>
        <v>0.2157</v>
      </c>
      <c r="Q1576" s="7">
        <v>21.57</v>
      </c>
      <c r="R1576" s="13">
        <v>7005</v>
      </c>
      <c r="S1576">
        <v>246</v>
      </c>
      <c r="T1576" t="s">
        <v>1520</v>
      </c>
      <c r="U1576" t="s">
        <v>1522</v>
      </c>
      <c r="V1576" s="13">
        <v>726976</v>
      </c>
      <c r="W1576" s="7">
        <f>(Agridata[[#This Row],[Profit_After_Storage_Loss]]/Agridata[[#This Row],[Total_Revenue]])*100</f>
        <v>77.681476332493617</v>
      </c>
      <c r="X1576">
        <f>(1-Agridata[[#This Row],[Transport_Cost_NGN]]/(Agridata[[#This Row],[Input_Cost_NGN]]+Agridata[[#This Row],[Final_Profit_NGN]]))*100</f>
        <v>99.893730219174614</v>
      </c>
      <c r="Y1576" s="13">
        <f>Agridata[[#This Row],[Final_Profit_NGN]]*Agridata[[#This Row],[Storage_Loss_%]]</f>
        <v>15680872.32</v>
      </c>
      <c r="Z1576" s="13">
        <f>Agridata[[#This Row],[Final_Profit_NGN]] * (1-Agridata[[#This Row],[Storage_Loss_%]]/100)</f>
        <v>570167.27679999999</v>
      </c>
      <c r="AA1576" s="13">
        <f>Agridata[[#This Row],[Final_Profit_NGN]]+Agridata[[#This Row],[Input_Cost_NGN]]</f>
        <v>733981</v>
      </c>
    </row>
    <row r="1577" spans="1:27" x14ac:dyDescent="0.35">
      <c r="A1577" t="s">
        <v>994</v>
      </c>
      <c r="B1577" t="s">
        <v>1473</v>
      </c>
      <c r="C1577" t="s">
        <v>1497</v>
      </c>
      <c r="D1577">
        <v>2021</v>
      </c>
      <c r="E1577" t="s">
        <v>1501</v>
      </c>
      <c r="F1577" t="s">
        <v>1505</v>
      </c>
      <c r="G1577">
        <v>0.32</v>
      </c>
      <c r="H1577">
        <v>3514</v>
      </c>
      <c r="I1577">
        <v>2281</v>
      </c>
      <c r="J1577">
        <v>91.1</v>
      </c>
      <c r="K1577" t="s">
        <v>1511</v>
      </c>
      <c r="L1577">
        <v>4.1399999999999997</v>
      </c>
      <c r="M1577" t="s">
        <v>1517</v>
      </c>
      <c r="N1577" s="13">
        <v>14663</v>
      </c>
      <c r="O1577">
        <v>30</v>
      </c>
      <c r="P1577" s="11">
        <f>Agridata[[#This Row],[Storage_Loss_%]]/100</f>
        <v>0.3508</v>
      </c>
      <c r="Q1577" s="7">
        <v>35.08</v>
      </c>
      <c r="R1577" s="13">
        <v>2098</v>
      </c>
      <c r="S1577">
        <v>100</v>
      </c>
      <c r="T1577" t="s">
        <v>1520</v>
      </c>
      <c r="U1577" t="s">
        <v>1522</v>
      </c>
      <c r="V1577" s="13">
        <v>209058</v>
      </c>
      <c r="W1577" s="7">
        <f>(Agridata[[#This Row],[Profit_After_Storage_Loss]]/Agridata[[#This Row],[Total_Revenue]])*100</f>
        <v>64.274969027638335</v>
      </c>
      <c r="X1577">
        <f>(1-Agridata[[#This Row],[Transport_Cost_NGN]]/(Agridata[[#This Row],[Input_Cost_NGN]]+Agridata[[#This Row],[Final_Profit_NGN]]))*100</f>
        <v>93.055844967701603</v>
      </c>
      <c r="Y1577" s="13">
        <f>Agridata[[#This Row],[Final_Profit_NGN]]*Agridata[[#This Row],[Storage_Loss_%]]</f>
        <v>7333754.6399999997</v>
      </c>
      <c r="Z1577" s="13">
        <f>Agridata[[#This Row],[Final_Profit_NGN]] * (1-Agridata[[#This Row],[Storage_Loss_%]]/100)</f>
        <v>135720.45360000001</v>
      </c>
      <c r="AA1577" s="13">
        <f>Agridata[[#This Row],[Final_Profit_NGN]]+Agridata[[#This Row],[Input_Cost_NGN]]</f>
        <v>211156</v>
      </c>
    </row>
    <row r="1578" spans="1:27" x14ac:dyDescent="0.35">
      <c r="A1578" t="s">
        <v>276</v>
      </c>
      <c r="B1578" t="s">
        <v>1469</v>
      </c>
      <c r="C1578" t="s">
        <v>1474</v>
      </c>
      <c r="D1578">
        <v>2021</v>
      </c>
      <c r="E1578" t="s">
        <v>1501</v>
      </c>
      <c r="F1578" t="s">
        <v>1503</v>
      </c>
      <c r="G1578">
        <v>1.49</v>
      </c>
      <c r="H1578">
        <v>11077</v>
      </c>
      <c r="I1578">
        <v>10111</v>
      </c>
      <c r="J1578">
        <v>1.8</v>
      </c>
      <c r="K1578" t="s">
        <v>1513</v>
      </c>
      <c r="L1578">
        <v>1.04</v>
      </c>
      <c r="M1578" t="s">
        <v>1518</v>
      </c>
      <c r="N1578" s="13">
        <v>200</v>
      </c>
      <c r="O1578">
        <v>3</v>
      </c>
      <c r="P1578" s="11">
        <f>Agridata[[#This Row],[Storage_Loss_%]]/100</f>
        <v>8.72E-2</v>
      </c>
      <c r="Q1578" s="7">
        <v>8.7200000000000006</v>
      </c>
      <c r="R1578" s="13">
        <v>14754</v>
      </c>
      <c r="S1578">
        <v>303</v>
      </c>
      <c r="T1578" t="s">
        <v>1520</v>
      </c>
      <c r="U1578" t="s">
        <v>1522</v>
      </c>
      <c r="V1578" s="13">
        <v>3018043</v>
      </c>
      <c r="W1578" s="7">
        <f>(Agridata[[#This Row],[Profit_After_Storage_Loss]]/Agridata[[#This Row],[Total_Revenue]])*100</f>
        <v>90.835939576569089</v>
      </c>
      <c r="X1578">
        <f>(1-Agridata[[#This Row],[Transport_Cost_NGN]]/(Agridata[[#This Row],[Input_Cost_NGN]]+Agridata[[#This Row],[Final_Profit_NGN]]))*100</f>
        <v>99.993405427399196</v>
      </c>
      <c r="Y1578" s="13">
        <f>Agridata[[#This Row],[Final_Profit_NGN]]*Agridata[[#This Row],[Storage_Loss_%]]</f>
        <v>26317334.960000001</v>
      </c>
      <c r="Z1578" s="13">
        <f>Agridata[[#This Row],[Final_Profit_NGN]] * (1-Agridata[[#This Row],[Storage_Loss_%]]/100)</f>
        <v>2754869.6504000002</v>
      </c>
      <c r="AA1578" s="13">
        <f>Agridata[[#This Row],[Final_Profit_NGN]]+Agridata[[#This Row],[Input_Cost_NGN]]</f>
        <v>3032797</v>
      </c>
    </row>
    <row r="1579" spans="1:27" x14ac:dyDescent="0.35">
      <c r="A1579" t="s">
        <v>648</v>
      </c>
      <c r="B1579" t="s">
        <v>1471</v>
      </c>
      <c r="C1579" t="s">
        <v>1477</v>
      </c>
      <c r="D1579">
        <v>2024</v>
      </c>
      <c r="E1579" t="s">
        <v>1501</v>
      </c>
      <c r="F1579" t="s">
        <v>1505</v>
      </c>
      <c r="G1579">
        <v>3.15</v>
      </c>
      <c r="H1579">
        <v>33925</v>
      </c>
      <c r="I1579">
        <v>30505</v>
      </c>
      <c r="J1579">
        <v>5.3</v>
      </c>
      <c r="K1579" t="s">
        <v>1512</v>
      </c>
      <c r="L1579">
        <v>0.97</v>
      </c>
      <c r="M1579" t="s">
        <v>1516</v>
      </c>
      <c r="N1579" s="13">
        <v>1200</v>
      </c>
      <c r="O1579">
        <v>3</v>
      </c>
      <c r="P1579" s="11">
        <f>Agridata[[#This Row],[Storage_Loss_%]]/100</f>
        <v>0.1008</v>
      </c>
      <c r="Q1579" s="7">
        <v>10.08</v>
      </c>
      <c r="R1579" s="13">
        <v>37397</v>
      </c>
      <c r="S1579">
        <v>83</v>
      </c>
      <c r="T1579" t="s">
        <v>1520</v>
      </c>
      <c r="U1579" t="s">
        <v>1523</v>
      </c>
      <c r="V1579" s="13">
        <v>2467999</v>
      </c>
      <c r="W1579" s="7">
        <f>(Agridata[[#This Row],[Profit_After_Storage_Loss]]/Agridata[[#This Row],[Total_Revenue]])*100</f>
        <v>88.577801704800365</v>
      </c>
      <c r="X1579">
        <f>(1-Agridata[[#This Row],[Transport_Cost_NGN]]/(Agridata[[#This Row],[Input_Cost_NGN]]+Agridata[[#This Row],[Final_Profit_NGN]]))*100</f>
        <v>99.952103380064472</v>
      </c>
      <c r="Y1579" s="13">
        <f>Agridata[[#This Row],[Final_Profit_NGN]]*Agridata[[#This Row],[Storage_Loss_%]]</f>
        <v>24877429.920000002</v>
      </c>
      <c r="Z1579" s="13">
        <f>Agridata[[#This Row],[Final_Profit_NGN]] * (1-Agridata[[#This Row],[Storage_Loss_%]]/100)</f>
        <v>2219224.7008000002</v>
      </c>
      <c r="AA1579" s="13">
        <f>Agridata[[#This Row],[Final_Profit_NGN]]+Agridata[[#This Row],[Input_Cost_NGN]]</f>
        <v>2505396</v>
      </c>
    </row>
    <row r="1580" spans="1:27" x14ac:dyDescent="0.35">
      <c r="A1580" t="s">
        <v>633</v>
      </c>
      <c r="B1580" t="s">
        <v>1469</v>
      </c>
      <c r="C1580" t="s">
        <v>1481</v>
      </c>
      <c r="D1580">
        <v>2024</v>
      </c>
      <c r="E1580" t="s">
        <v>1501</v>
      </c>
      <c r="F1580" t="s">
        <v>1504</v>
      </c>
      <c r="G1580">
        <v>0.64</v>
      </c>
      <c r="H1580">
        <v>3635</v>
      </c>
      <c r="I1580">
        <v>2872</v>
      </c>
      <c r="J1580">
        <v>25.6</v>
      </c>
      <c r="K1580" t="s">
        <v>1512</v>
      </c>
      <c r="L1580">
        <v>0.77</v>
      </c>
      <c r="M1580" t="s">
        <v>1516</v>
      </c>
      <c r="N1580" s="13">
        <v>5696</v>
      </c>
      <c r="O1580">
        <v>1</v>
      </c>
      <c r="P1580" s="11">
        <f>Agridata[[#This Row],[Storage_Loss_%]]/100</f>
        <v>0.20989999999999998</v>
      </c>
      <c r="Q1580" s="7">
        <v>20.99</v>
      </c>
      <c r="R1580" s="13">
        <v>9923</v>
      </c>
      <c r="S1580">
        <v>307</v>
      </c>
      <c r="T1580" t="s">
        <v>1521</v>
      </c>
      <c r="U1580" t="s">
        <v>1522</v>
      </c>
      <c r="V1580" s="13">
        <v>857268</v>
      </c>
      <c r="W1580" s="7">
        <f>(Agridata[[#This Row],[Profit_After_Storage_Loss]]/Agridata[[#This Row],[Total_Revenue]])*100</f>
        <v>78.105912861180528</v>
      </c>
      <c r="X1580">
        <f>(1-Agridata[[#This Row],[Transport_Cost_NGN]]/(Agridata[[#This Row],[Input_Cost_NGN]]+Agridata[[#This Row],[Final_Profit_NGN]]))*100</f>
        <v>99.343166614967174</v>
      </c>
      <c r="Y1580" s="13">
        <f>Agridata[[#This Row],[Final_Profit_NGN]]*Agridata[[#This Row],[Storage_Loss_%]]</f>
        <v>17994055.32</v>
      </c>
      <c r="Z1580" s="13">
        <f>Agridata[[#This Row],[Final_Profit_NGN]] * (1-Agridata[[#This Row],[Storage_Loss_%]]/100)</f>
        <v>677327.44680000003</v>
      </c>
      <c r="AA1580" s="13">
        <f>Agridata[[#This Row],[Final_Profit_NGN]]+Agridata[[#This Row],[Input_Cost_NGN]]</f>
        <v>867191</v>
      </c>
    </row>
    <row r="1581" spans="1:27" x14ac:dyDescent="0.35">
      <c r="A1581" t="s">
        <v>584</v>
      </c>
      <c r="B1581" t="s">
        <v>1472</v>
      </c>
      <c r="C1581" t="s">
        <v>1478</v>
      </c>
      <c r="D1581">
        <v>2024</v>
      </c>
      <c r="E1581" t="s">
        <v>1501</v>
      </c>
      <c r="F1581" t="s">
        <v>1505</v>
      </c>
      <c r="G1581">
        <v>1.42</v>
      </c>
      <c r="H1581">
        <v>16174</v>
      </c>
      <c r="I1581">
        <v>10194</v>
      </c>
      <c r="J1581">
        <v>16.600000000000001</v>
      </c>
      <c r="K1581" t="s">
        <v>1512</v>
      </c>
      <c r="L1581">
        <v>0.95</v>
      </c>
      <c r="M1581" t="s">
        <v>1516</v>
      </c>
      <c r="N1581" s="13">
        <v>4592</v>
      </c>
      <c r="O1581">
        <v>30</v>
      </c>
      <c r="P1581" s="11">
        <f>Agridata[[#This Row],[Storage_Loss_%]]/100</f>
        <v>0.36969999999999997</v>
      </c>
      <c r="Q1581" s="7">
        <v>36.97</v>
      </c>
      <c r="R1581" s="13">
        <v>8099</v>
      </c>
      <c r="S1581">
        <v>89</v>
      </c>
      <c r="T1581" t="s">
        <v>1520</v>
      </c>
      <c r="U1581" t="s">
        <v>1523</v>
      </c>
      <c r="V1581" s="13">
        <v>885503</v>
      </c>
      <c r="W1581" s="7">
        <f>(Agridata[[#This Row],[Profit_After_Storage_Loss]]/Agridata[[#This Row],[Total_Revenue]])*100</f>
        <v>62.458739002374664</v>
      </c>
      <c r="X1581">
        <f>(1-Agridata[[#This Row],[Transport_Cost_NGN]]/(Agridata[[#This Row],[Input_Cost_NGN]]+Agridata[[#This Row],[Final_Profit_NGN]]))*100</f>
        <v>99.486124695334169</v>
      </c>
      <c r="Y1581" s="13">
        <f>Agridata[[#This Row],[Final_Profit_NGN]]*Agridata[[#This Row],[Storage_Loss_%]]</f>
        <v>32737045.91</v>
      </c>
      <c r="Z1581" s="13">
        <f>Agridata[[#This Row],[Final_Profit_NGN]] * (1-Agridata[[#This Row],[Storage_Loss_%]]/100)</f>
        <v>558132.54090000002</v>
      </c>
      <c r="AA1581" s="13">
        <f>Agridata[[#This Row],[Final_Profit_NGN]]+Agridata[[#This Row],[Input_Cost_NGN]]</f>
        <v>893602</v>
      </c>
    </row>
    <row r="1582" spans="1:27" x14ac:dyDescent="0.35">
      <c r="A1582" t="s">
        <v>288</v>
      </c>
      <c r="B1582" t="s">
        <v>1472</v>
      </c>
      <c r="C1582" t="s">
        <v>1479</v>
      </c>
      <c r="D1582">
        <v>2023</v>
      </c>
      <c r="E1582" t="s">
        <v>1501</v>
      </c>
      <c r="F1582" t="s">
        <v>1505</v>
      </c>
      <c r="G1582">
        <v>4</v>
      </c>
      <c r="H1582">
        <v>52209</v>
      </c>
      <c r="I1582">
        <v>40686</v>
      </c>
      <c r="J1582">
        <v>10.8</v>
      </c>
      <c r="K1582" t="s">
        <v>1511</v>
      </c>
      <c r="L1582">
        <v>0.79</v>
      </c>
      <c r="M1582" t="s">
        <v>1516</v>
      </c>
      <c r="N1582" s="13">
        <v>1448</v>
      </c>
      <c r="O1582">
        <v>14</v>
      </c>
      <c r="P1582" s="11">
        <f>Agridata[[#This Row],[Storage_Loss_%]]/100</f>
        <v>0.22070000000000001</v>
      </c>
      <c r="Q1582" s="7">
        <v>22.07</v>
      </c>
      <c r="R1582" s="13">
        <v>46126</v>
      </c>
      <c r="S1582">
        <v>99</v>
      </c>
      <c r="T1582" t="s">
        <v>1520</v>
      </c>
      <c r="U1582" t="s">
        <v>1523</v>
      </c>
      <c r="V1582" s="13">
        <v>3940061</v>
      </c>
      <c r="W1582" s="7">
        <f>(Agridata[[#This Row],[Profit_After_Storage_Loss]]/Agridata[[#This Row],[Total_Revenue]])*100</f>
        <v>77.028236189120079</v>
      </c>
      <c r="X1582">
        <f>(1-Agridata[[#This Row],[Transport_Cost_NGN]]/(Agridata[[#This Row],[Input_Cost_NGN]]+Agridata[[#This Row],[Final_Profit_NGN]]))*100</f>
        <v>99.963674559171452</v>
      </c>
      <c r="Y1582" s="13">
        <f>Agridata[[#This Row],[Final_Profit_NGN]]*Agridata[[#This Row],[Storage_Loss_%]]</f>
        <v>86957146.269999996</v>
      </c>
      <c r="Z1582" s="13">
        <f>Agridata[[#This Row],[Final_Profit_NGN]] * (1-Agridata[[#This Row],[Storage_Loss_%]]/100)</f>
        <v>3070489.5373</v>
      </c>
      <c r="AA1582" s="13">
        <f>Agridata[[#This Row],[Final_Profit_NGN]]+Agridata[[#This Row],[Input_Cost_NGN]]</f>
        <v>3986187</v>
      </c>
    </row>
    <row r="1583" spans="1:27" x14ac:dyDescent="0.35">
      <c r="A1583" t="s">
        <v>331</v>
      </c>
      <c r="B1583" t="s">
        <v>1470</v>
      </c>
      <c r="C1583" t="s">
        <v>1495</v>
      </c>
      <c r="D1583">
        <v>2022</v>
      </c>
      <c r="E1583" t="s">
        <v>1501</v>
      </c>
      <c r="F1583" t="s">
        <v>1508</v>
      </c>
      <c r="G1583">
        <v>2.67</v>
      </c>
      <c r="H1583">
        <v>3951</v>
      </c>
      <c r="I1583">
        <v>2529</v>
      </c>
      <c r="J1583">
        <v>7.8</v>
      </c>
      <c r="K1583" t="s">
        <v>1511</v>
      </c>
      <c r="L1583">
        <v>0.7</v>
      </c>
      <c r="M1583" t="s">
        <v>1518</v>
      </c>
      <c r="N1583" s="13">
        <v>1077</v>
      </c>
      <c r="O1583">
        <v>30</v>
      </c>
      <c r="P1583" s="11">
        <f>Agridata[[#This Row],[Storage_Loss_%]]/100</f>
        <v>0.3599</v>
      </c>
      <c r="Q1583" s="7">
        <v>35.99</v>
      </c>
      <c r="R1583" s="13">
        <v>29461</v>
      </c>
      <c r="S1583">
        <v>212</v>
      </c>
      <c r="T1583" t="s">
        <v>1519</v>
      </c>
      <c r="U1583" t="s">
        <v>1523</v>
      </c>
      <c r="V1583" s="13">
        <v>500249</v>
      </c>
      <c r="W1583" s="7">
        <f>(Agridata[[#This Row],[Profit_After_Storage_Loss]]/Agridata[[#This Row],[Total_Revenue]])*100</f>
        <v>60.449941458533921</v>
      </c>
      <c r="X1583">
        <f>(1-Agridata[[#This Row],[Transport_Cost_NGN]]/(Agridata[[#This Row],[Input_Cost_NGN]]+Agridata[[#This Row],[Final_Profit_NGN]]))*100</f>
        <v>99.796681202922358</v>
      </c>
      <c r="Y1583" s="13">
        <f>Agridata[[#This Row],[Final_Profit_NGN]]*Agridata[[#This Row],[Storage_Loss_%]]</f>
        <v>18003961.510000002</v>
      </c>
      <c r="Z1583" s="13">
        <f>Agridata[[#This Row],[Final_Profit_NGN]] * (1-Agridata[[#This Row],[Storage_Loss_%]]/100)</f>
        <v>320209.3849</v>
      </c>
      <c r="AA1583" s="13">
        <f>Agridata[[#This Row],[Final_Profit_NGN]]+Agridata[[#This Row],[Input_Cost_NGN]]</f>
        <v>529710</v>
      </c>
    </row>
    <row r="1584" spans="1:27" x14ac:dyDescent="0.35">
      <c r="A1584" t="s">
        <v>991</v>
      </c>
      <c r="B1584" t="s">
        <v>1471</v>
      </c>
      <c r="C1584" t="s">
        <v>1477</v>
      </c>
      <c r="D1584">
        <v>2022</v>
      </c>
      <c r="E1584" t="s">
        <v>1502</v>
      </c>
      <c r="F1584" t="s">
        <v>1505</v>
      </c>
      <c r="G1584">
        <v>0.51</v>
      </c>
      <c r="H1584">
        <v>3688</v>
      </c>
      <c r="I1584">
        <v>3351</v>
      </c>
      <c r="J1584">
        <v>7.3</v>
      </c>
      <c r="K1584" t="s">
        <v>1513</v>
      </c>
      <c r="L1584">
        <v>0.53</v>
      </c>
      <c r="M1584" t="s">
        <v>1516</v>
      </c>
      <c r="N1584" s="13">
        <v>274</v>
      </c>
      <c r="O1584">
        <v>1</v>
      </c>
      <c r="P1584" s="11">
        <f>Agridata[[#This Row],[Storage_Loss_%]]/100</f>
        <v>9.1300000000000006E-2</v>
      </c>
      <c r="Q1584" s="7">
        <v>9.1300000000000008</v>
      </c>
      <c r="R1584" s="13">
        <v>4116</v>
      </c>
      <c r="S1584">
        <v>100</v>
      </c>
      <c r="T1584" t="s">
        <v>1520</v>
      </c>
      <c r="U1584" t="s">
        <v>1522</v>
      </c>
      <c r="V1584" s="13">
        <v>327359</v>
      </c>
      <c r="W1584" s="7">
        <f>(Agridata[[#This Row],[Profit_After_Storage_Loss]]/Agridata[[#This Row],[Total_Revenue]])*100</f>
        <v>89.741646670186284</v>
      </c>
      <c r="X1584">
        <f>(1-Agridata[[#This Row],[Transport_Cost_NGN]]/(Agridata[[#This Row],[Input_Cost_NGN]]+Agridata[[#This Row],[Final_Profit_NGN]]))*100</f>
        <v>99.917339165849612</v>
      </c>
      <c r="Y1584" s="13">
        <f>Agridata[[#This Row],[Final_Profit_NGN]]*Agridata[[#This Row],[Storage_Loss_%]]</f>
        <v>2988787.6700000004</v>
      </c>
      <c r="Z1584" s="13">
        <f>Agridata[[#This Row],[Final_Profit_NGN]] * (1-Agridata[[#This Row],[Storage_Loss_%]]/100)</f>
        <v>297471.12329999998</v>
      </c>
      <c r="AA1584" s="13">
        <f>Agridata[[#This Row],[Final_Profit_NGN]]+Agridata[[#This Row],[Input_Cost_NGN]]</f>
        <v>331475</v>
      </c>
    </row>
    <row r="1585" spans="1:27" x14ac:dyDescent="0.35">
      <c r="A1585" t="s">
        <v>189</v>
      </c>
      <c r="B1585" t="s">
        <v>1469</v>
      </c>
      <c r="C1585" t="s">
        <v>1484</v>
      </c>
      <c r="D1585">
        <v>2024</v>
      </c>
      <c r="E1585" t="s">
        <v>1502</v>
      </c>
      <c r="F1585" t="s">
        <v>1509</v>
      </c>
      <c r="G1585">
        <v>2.2999999999999998</v>
      </c>
      <c r="H1585">
        <v>31025</v>
      </c>
      <c r="I1585">
        <v>26048</v>
      </c>
      <c r="J1585">
        <v>2.4</v>
      </c>
      <c r="K1585" t="s">
        <v>1513</v>
      </c>
      <c r="L1585">
        <v>1.08</v>
      </c>
      <c r="M1585" t="s">
        <v>1516</v>
      </c>
      <c r="N1585" s="13">
        <v>200</v>
      </c>
      <c r="O1585">
        <v>3</v>
      </c>
      <c r="P1585" s="11">
        <f>Agridata[[#This Row],[Storage_Loss_%]]/100</f>
        <v>0.16039999999999999</v>
      </c>
      <c r="Q1585" s="7">
        <v>16.04</v>
      </c>
      <c r="R1585" s="13">
        <v>70031</v>
      </c>
      <c r="S1585">
        <v>296</v>
      </c>
      <c r="T1585" t="s">
        <v>1520</v>
      </c>
      <c r="U1585" t="s">
        <v>1523</v>
      </c>
      <c r="V1585" s="13">
        <v>7562875</v>
      </c>
      <c r="W1585" s="7">
        <f>(Agridata[[#This Row],[Profit_After_Storage_Loss]]/Agridata[[#This Row],[Total_Revenue]])*100</f>
        <v>83.18967703781496</v>
      </c>
      <c r="X1585">
        <f>(1-Agridata[[#This Row],[Transport_Cost_NGN]]/(Agridata[[#This Row],[Input_Cost_NGN]]+Agridata[[#This Row],[Final_Profit_NGN]]))*100</f>
        <v>99.997379765976419</v>
      </c>
      <c r="Y1585" s="13">
        <f>Agridata[[#This Row],[Final_Profit_NGN]]*Agridata[[#This Row],[Storage_Loss_%]]</f>
        <v>121308515</v>
      </c>
      <c r="Z1585" s="13">
        <f>Agridata[[#This Row],[Final_Profit_NGN]] * (1-Agridata[[#This Row],[Storage_Loss_%]]/100)</f>
        <v>6349789.8500000006</v>
      </c>
      <c r="AA1585" s="13">
        <f>Agridata[[#This Row],[Final_Profit_NGN]]+Agridata[[#This Row],[Input_Cost_NGN]]</f>
        <v>7632906</v>
      </c>
    </row>
    <row r="1586" spans="1:27" x14ac:dyDescent="0.35">
      <c r="A1586" t="s">
        <v>414</v>
      </c>
      <c r="B1586" t="s">
        <v>1472</v>
      </c>
      <c r="C1586" t="s">
        <v>1488</v>
      </c>
      <c r="D1586">
        <v>2021</v>
      </c>
      <c r="E1586" t="s">
        <v>1501</v>
      </c>
      <c r="F1586" t="s">
        <v>1506</v>
      </c>
      <c r="G1586">
        <v>2.86</v>
      </c>
      <c r="H1586">
        <v>10649</v>
      </c>
      <c r="I1586">
        <v>8349</v>
      </c>
      <c r="J1586">
        <v>62.5</v>
      </c>
      <c r="K1586" t="s">
        <v>1512</v>
      </c>
      <c r="L1586">
        <v>2.0699999999999998</v>
      </c>
      <c r="M1586" t="s">
        <v>1516</v>
      </c>
      <c r="N1586" s="13">
        <v>13437</v>
      </c>
      <c r="O1586">
        <v>14</v>
      </c>
      <c r="P1586" s="11">
        <f>Agridata[[#This Row],[Storage_Loss_%]]/100</f>
        <v>0.21590000000000001</v>
      </c>
      <c r="Q1586" s="7">
        <v>21.59</v>
      </c>
      <c r="R1586" s="13">
        <v>68516</v>
      </c>
      <c r="S1586">
        <v>328</v>
      </c>
      <c r="T1586" t="s">
        <v>1520</v>
      </c>
      <c r="U1586" t="s">
        <v>1522</v>
      </c>
      <c r="V1586" s="13">
        <v>2629135</v>
      </c>
      <c r="W1586" s="7">
        <f>(Agridata[[#This Row],[Profit_After_Storage_Loss]]/Agridata[[#This Row],[Total_Revenue]])*100</f>
        <v>76.418512012858599</v>
      </c>
      <c r="X1586">
        <f>(1-Agridata[[#This Row],[Transport_Cost_NGN]]/(Agridata[[#This Row],[Input_Cost_NGN]]+Agridata[[#This Row],[Final_Profit_NGN]]))*100</f>
        <v>99.501899986321433</v>
      </c>
      <c r="Y1586" s="13">
        <f>Agridata[[#This Row],[Final_Profit_NGN]]*Agridata[[#This Row],[Storage_Loss_%]]</f>
        <v>56763024.649999999</v>
      </c>
      <c r="Z1586" s="13">
        <f>Agridata[[#This Row],[Final_Profit_NGN]] * (1-Agridata[[#This Row],[Storage_Loss_%]]/100)</f>
        <v>2061504.7535000001</v>
      </c>
      <c r="AA1586" s="13">
        <f>Agridata[[#This Row],[Final_Profit_NGN]]+Agridata[[#This Row],[Input_Cost_NGN]]</f>
        <v>2697651</v>
      </c>
    </row>
    <row r="1587" spans="1:27" x14ac:dyDescent="0.35">
      <c r="A1587" t="s">
        <v>799</v>
      </c>
      <c r="B1587" t="s">
        <v>1471</v>
      </c>
      <c r="C1587" t="s">
        <v>1500</v>
      </c>
      <c r="D1587">
        <v>2022</v>
      </c>
      <c r="E1587" t="s">
        <v>1501</v>
      </c>
      <c r="F1587" t="s">
        <v>1509</v>
      </c>
      <c r="G1587">
        <v>0.45</v>
      </c>
      <c r="H1587">
        <v>7876</v>
      </c>
      <c r="I1587">
        <v>6246</v>
      </c>
      <c r="J1587">
        <v>2.9</v>
      </c>
      <c r="K1587" t="s">
        <v>1513</v>
      </c>
      <c r="L1587">
        <v>0.56999999999999995</v>
      </c>
      <c r="M1587" t="s">
        <v>1516</v>
      </c>
      <c r="N1587" s="13">
        <v>200</v>
      </c>
      <c r="O1587">
        <v>4</v>
      </c>
      <c r="P1587" s="11">
        <f>Agridata[[#This Row],[Storage_Loss_%]]/100</f>
        <v>0.2069</v>
      </c>
      <c r="Q1587" s="7">
        <v>20.69</v>
      </c>
      <c r="R1587" s="13">
        <v>13880</v>
      </c>
      <c r="S1587">
        <v>270</v>
      </c>
      <c r="T1587" t="s">
        <v>1520</v>
      </c>
      <c r="U1587" t="s">
        <v>1522</v>
      </c>
      <c r="V1587" s="13">
        <v>1655476</v>
      </c>
      <c r="W1587" s="7">
        <f>(Agridata[[#This Row],[Profit_After_Storage_Loss]]/Agridata[[#This Row],[Total_Revenue]])*100</f>
        <v>78.650570375641877</v>
      </c>
      <c r="X1587">
        <f>(1-Agridata[[#This Row],[Transport_Cost_NGN]]/(Agridata[[#This Row],[Input_Cost_NGN]]+Agridata[[#This Row],[Final_Profit_NGN]]))*100</f>
        <v>99.988019332005877</v>
      </c>
      <c r="Y1587" s="13">
        <f>Agridata[[#This Row],[Final_Profit_NGN]]*Agridata[[#This Row],[Storage_Loss_%]]</f>
        <v>34251798.440000005</v>
      </c>
      <c r="Z1587" s="13">
        <f>Agridata[[#This Row],[Final_Profit_NGN]] * (1-Agridata[[#This Row],[Storage_Loss_%]]/100)</f>
        <v>1312958.0156</v>
      </c>
      <c r="AA1587" s="13">
        <f>Agridata[[#This Row],[Final_Profit_NGN]]+Agridata[[#This Row],[Input_Cost_NGN]]</f>
        <v>1669356</v>
      </c>
    </row>
    <row r="1588" spans="1:27" x14ac:dyDescent="0.35">
      <c r="A1588" t="s">
        <v>299</v>
      </c>
      <c r="B1588" t="s">
        <v>1469</v>
      </c>
      <c r="C1588" t="s">
        <v>1480</v>
      </c>
      <c r="D1588">
        <v>2025</v>
      </c>
      <c r="E1588" t="s">
        <v>1502</v>
      </c>
      <c r="F1588" t="s">
        <v>1503</v>
      </c>
      <c r="G1588">
        <v>0.73</v>
      </c>
      <c r="H1588">
        <v>4395</v>
      </c>
      <c r="I1588">
        <v>3481</v>
      </c>
      <c r="J1588">
        <v>5.5</v>
      </c>
      <c r="K1588" t="s">
        <v>1515</v>
      </c>
      <c r="L1588">
        <v>0.51</v>
      </c>
      <c r="M1588" t="s">
        <v>1518</v>
      </c>
      <c r="N1588" s="13">
        <v>837</v>
      </c>
      <c r="O1588">
        <v>14</v>
      </c>
      <c r="P1588" s="11">
        <f>Agridata[[#This Row],[Storage_Loss_%]]/100</f>
        <v>0.2079</v>
      </c>
      <c r="Q1588" s="7">
        <v>20.79</v>
      </c>
      <c r="R1588" s="13">
        <v>8449</v>
      </c>
      <c r="S1588">
        <v>254</v>
      </c>
      <c r="T1588" t="s">
        <v>1520</v>
      </c>
      <c r="U1588" t="s">
        <v>1523</v>
      </c>
      <c r="V1588" s="13">
        <v>866047</v>
      </c>
      <c r="W1588" s="7">
        <f>(Agridata[[#This Row],[Profit_After_Storage_Loss]]/Agridata[[#This Row],[Total_Revenue]])*100</f>
        <v>78.444707431480538</v>
      </c>
      <c r="X1588">
        <f>(1-Agridata[[#This Row],[Transport_Cost_NGN]]/(Agridata[[#This Row],[Input_Cost_NGN]]+Agridata[[#This Row],[Final_Profit_NGN]]))*100</f>
        <v>99.904287726873534</v>
      </c>
      <c r="Y1588" s="13">
        <f>Agridata[[#This Row],[Final_Profit_NGN]]*Agridata[[#This Row],[Storage_Loss_%]]</f>
        <v>18005117.129999999</v>
      </c>
      <c r="Z1588" s="13">
        <f>Agridata[[#This Row],[Final_Profit_NGN]] * (1-Agridata[[#This Row],[Storage_Loss_%]]/100)</f>
        <v>685995.82870000007</v>
      </c>
      <c r="AA1588" s="13">
        <f>Agridata[[#This Row],[Final_Profit_NGN]]+Agridata[[#This Row],[Input_Cost_NGN]]</f>
        <v>874496</v>
      </c>
    </row>
    <row r="1589" spans="1:27" x14ac:dyDescent="0.35">
      <c r="A1589" t="s">
        <v>145</v>
      </c>
      <c r="B1589" t="s">
        <v>1470</v>
      </c>
      <c r="C1589" t="s">
        <v>1485</v>
      </c>
      <c r="D1589">
        <v>2024</v>
      </c>
      <c r="E1589" t="s">
        <v>1501</v>
      </c>
      <c r="F1589" t="s">
        <v>1504</v>
      </c>
      <c r="G1589">
        <v>3.13</v>
      </c>
      <c r="H1589">
        <v>33431</v>
      </c>
      <c r="I1589">
        <v>26112</v>
      </c>
      <c r="J1589">
        <v>8.5</v>
      </c>
      <c r="K1589" t="s">
        <v>1513</v>
      </c>
      <c r="L1589">
        <v>0.82</v>
      </c>
      <c r="M1589" t="s">
        <v>1516</v>
      </c>
      <c r="N1589" s="13">
        <v>364</v>
      </c>
      <c r="O1589">
        <v>3</v>
      </c>
      <c r="P1589" s="11">
        <f>Agridata[[#This Row],[Storage_Loss_%]]/100</f>
        <v>0.21890000000000001</v>
      </c>
      <c r="Q1589" s="7">
        <v>21.89</v>
      </c>
      <c r="R1589" s="13">
        <v>61006</v>
      </c>
      <c r="S1589">
        <v>331</v>
      </c>
      <c r="T1589" t="s">
        <v>1520</v>
      </c>
      <c r="U1589" t="s">
        <v>1523</v>
      </c>
      <c r="V1589" s="13">
        <v>8495272</v>
      </c>
      <c r="W1589" s="7">
        <f>(Agridata[[#This Row],[Profit_After_Storage_Loss]]/Agridata[[#This Row],[Total_Revenue]])*100</f>
        <v>77.553078093068038</v>
      </c>
      <c r="X1589">
        <f>(1-Agridata[[#This Row],[Transport_Cost_NGN]]/(Agridata[[#This Row],[Input_Cost_NGN]]+Agridata[[#This Row],[Final_Profit_NGN]]))*100</f>
        <v>99.995745813775571</v>
      </c>
      <c r="Y1589" s="13">
        <f>Agridata[[#This Row],[Final_Profit_NGN]]*Agridata[[#This Row],[Storage_Loss_%]]</f>
        <v>185961504.08000001</v>
      </c>
      <c r="Z1589" s="13">
        <f>Agridata[[#This Row],[Final_Profit_NGN]] * (1-Agridata[[#This Row],[Storage_Loss_%]]/100)</f>
        <v>6635656.9592000004</v>
      </c>
      <c r="AA1589" s="13">
        <f>Agridata[[#This Row],[Final_Profit_NGN]]+Agridata[[#This Row],[Input_Cost_NGN]]</f>
        <v>8556278</v>
      </c>
    </row>
    <row r="1590" spans="1:27" x14ac:dyDescent="0.35">
      <c r="A1590" t="s">
        <v>995</v>
      </c>
      <c r="B1590" t="s">
        <v>1471</v>
      </c>
      <c r="C1590" t="s">
        <v>1477</v>
      </c>
      <c r="D1590">
        <v>2024</v>
      </c>
      <c r="E1590" t="s">
        <v>1501</v>
      </c>
      <c r="F1590" t="s">
        <v>1507</v>
      </c>
      <c r="G1590">
        <v>1.6</v>
      </c>
      <c r="H1590">
        <v>3564</v>
      </c>
      <c r="I1590">
        <v>2826</v>
      </c>
      <c r="J1590">
        <v>4.7</v>
      </c>
      <c r="K1590" t="s">
        <v>1511</v>
      </c>
      <c r="L1590">
        <v>0.75</v>
      </c>
      <c r="M1590" t="s">
        <v>1516</v>
      </c>
      <c r="N1590" s="13">
        <v>679</v>
      </c>
      <c r="O1590">
        <v>14</v>
      </c>
      <c r="P1590" s="11">
        <f>Agridata[[#This Row],[Storage_Loss_%]]/100</f>
        <v>0.2069</v>
      </c>
      <c r="Q1590" s="7">
        <v>20.69</v>
      </c>
      <c r="R1590" s="13">
        <v>33165</v>
      </c>
      <c r="S1590">
        <v>274</v>
      </c>
      <c r="T1590" t="s">
        <v>1520</v>
      </c>
      <c r="U1590" t="s">
        <v>1522</v>
      </c>
      <c r="V1590" s="13">
        <v>732737</v>
      </c>
      <c r="W1590" s="7">
        <f>(Agridata[[#This Row],[Profit_After_Storage_Loss]]/Agridata[[#This Row],[Total_Revenue]])*100</f>
        <v>75.875727534332071</v>
      </c>
      <c r="X1590">
        <f>(1-Agridata[[#This Row],[Transport_Cost_NGN]]/(Agridata[[#This Row],[Input_Cost_NGN]]+Agridata[[#This Row],[Final_Profit_NGN]]))*100</f>
        <v>99.911346360239293</v>
      </c>
      <c r="Y1590" s="13">
        <f>Agridata[[#This Row],[Final_Profit_NGN]]*Agridata[[#This Row],[Storage_Loss_%]]</f>
        <v>15160328.530000001</v>
      </c>
      <c r="Z1590" s="13">
        <f>Agridata[[#This Row],[Final_Profit_NGN]] * (1-Agridata[[#This Row],[Storage_Loss_%]]/100)</f>
        <v>581133.71470000001</v>
      </c>
      <c r="AA1590" s="13">
        <f>Agridata[[#This Row],[Final_Profit_NGN]]+Agridata[[#This Row],[Input_Cost_NGN]]</f>
        <v>765902</v>
      </c>
    </row>
    <row r="1591" spans="1:27" x14ac:dyDescent="0.35">
      <c r="A1591" t="s">
        <v>628</v>
      </c>
      <c r="B1591" t="s">
        <v>1470</v>
      </c>
      <c r="C1591" t="s">
        <v>1482</v>
      </c>
      <c r="D1591">
        <v>2021</v>
      </c>
      <c r="E1591" t="s">
        <v>1501</v>
      </c>
      <c r="F1591" t="s">
        <v>1509</v>
      </c>
      <c r="G1591">
        <v>0.71</v>
      </c>
      <c r="H1591">
        <v>10530</v>
      </c>
      <c r="I1591">
        <v>8775</v>
      </c>
      <c r="J1591">
        <v>20.2</v>
      </c>
      <c r="K1591" t="s">
        <v>1512</v>
      </c>
      <c r="L1591">
        <v>1.71</v>
      </c>
      <c r="M1591" t="s">
        <v>1516</v>
      </c>
      <c r="N1591" s="13">
        <v>5491</v>
      </c>
      <c r="O1591">
        <v>1</v>
      </c>
      <c r="P1591" s="11">
        <f>Agridata[[#This Row],[Storage_Loss_%]]/100</f>
        <v>0.1666</v>
      </c>
      <c r="Q1591" s="7">
        <v>16.66</v>
      </c>
      <c r="R1591" s="13">
        <v>21437</v>
      </c>
      <c r="S1591">
        <v>307</v>
      </c>
      <c r="T1591" t="s">
        <v>1520</v>
      </c>
      <c r="U1591" t="s">
        <v>1523</v>
      </c>
      <c r="V1591" s="13">
        <v>2640058</v>
      </c>
      <c r="W1591" s="7">
        <f>(Agridata[[#This Row],[Profit_After_Storage_Loss]]/Agridata[[#This Row],[Total_Revenue]])*100</f>
        <v>82.66873832939757</v>
      </c>
      <c r="X1591">
        <f>(1-Agridata[[#This Row],[Transport_Cost_NGN]]/(Agridata[[#This Row],[Input_Cost_NGN]]+Agridata[[#This Row],[Final_Profit_NGN]]))*100</f>
        <v>99.793687382467382</v>
      </c>
      <c r="Y1591" s="13">
        <f>Agridata[[#This Row],[Final_Profit_NGN]]*Agridata[[#This Row],[Storage_Loss_%]]</f>
        <v>43983366.280000001</v>
      </c>
      <c r="Z1591" s="13">
        <f>Agridata[[#This Row],[Final_Profit_NGN]] * (1-Agridata[[#This Row],[Storage_Loss_%]]/100)</f>
        <v>2200224.3372</v>
      </c>
      <c r="AA1591" s="13">
        <f>Agridata[[#This Row],[Final_Profit_NGN]]+Agridata[[#This Row],[Input_Cost_NGN]]</f>
        <v>2661495</v>
      </c>
    </row>
    <row r="1592" spans="1:27" x14ac:dyDescent="0.35">
      <c r="A1592" t="s">
        <v>72</v>
      </c>
      <c r="B1592" t="s">
        <v>1470</v>
      </c>
      <c r="C1592" t="s">
        <v>1499</v>
      </c>
      <c r="D1592">
        <v>2022</v>
      </c>
      <c r="E1592" t="s">
        <v>1502</v>
      </c>
      <c r="F1592" t="s">
        <v>1503</v>
      </c>
      <c r="G1592">
        <v>4.92</v>
      </c>
      <c r="H1592">
        <v>45502</v>
      </c>
      <c r="I1592">
        <v>39031</v>
      </c>
      <c r="J1592">
        <v>17.5</v>
      </c>
      <c r="K1592" t="s">
        <v>1512</v>
      </c>
      <c r="L1592">
        <v>0.97</v>
      </c>
      <c r="M1592" t="s">
        <v>1518</v>
      </c>
      <c r="N1592" s="13">
        <v>5164</v>
      </c>
      <c r="O1592">
        <v>7</v>
      </c>
      <c r="P1592" s="11">
        <f>Agridata[[#This Row],[Storage_Loss_%]]/100</f>
        <v>0.14219999999999999</v>
      </c>
      <c r="Q1592" s="7">
        <v>14.22</v>
      </c>
      <c r="R1592" s="13">
        <v>65373</v>
      </c>
      <c r="S1592">
        <v>344</v>
      </c>
      <c r="T1592" t="s">
        <v>1520</v>
      </c>
      <c r="U1592" t="s">
        <v>1522</v>
      </c>
      <c r="V1592" s="13">
        <v>13221861</v>
      </c>
      <c r="W1592" s="7">
        <f>(Agridata[[#This Row],[Profit_After_Storage_Loss]]/Agridata[[#This Row],[Total_Revenue]])*100</f>
        <v>85.357963634869378</v>
      </c>
      <c r="X1592">
        <f>(1-Agridata[[#This Row],[Transport_Cost_NGN]]/(Agridata[[#This Row],[Input_Cost_NGN]]+Agridata[[#This Row],[Final_Profit_NGN]]))*100</f>
        <v>99.961135628378344</v>
      </c>
      <c r="Y1592" s="13">
        <f>Agridata[[#This Row],[Final_Profit_NGN]]*Agridata[[#This Row],[Storage_Loss_%]]</f>
        <v>188014863.42000002</v>
      </c>
      <c r="Z1592" s="13">
        <f>Agridata[[#This Row],[Final_Profit_NGN]] * (1-Agridata[[#This Row],[Storage_Loss_%]]/100)</f>
        <v>11341712.365800001</v>
      </c>
      <c r="AA1592" s="13">
        <f>Agridata[[#This Row],[Final_Profit_NGN]]+Agridata[[#This Row],[Input_Cost_NGN]]</f>
        <v>13287234</v>
      </c>
    </row>
    <row r="1593" spans="1:27" x14ac:dyDescent="0.35">
      <c r="A1593" t="s">
        <v>996</v>
      </c>
      <c r="B1593" t="s">
        <v>1473</v>
      </c>
      <c r="C1593" t="s">
        <v>1496</v>
      </c>
      <c r="D1593">
        <v>2023</v>
      </c>
      <c r="E1593" t="s">
        <v>1501</v>
      </c>
      <c r="F1593" t="s">
        <v>1507</v>
      </c>
      <c r="G1593">
        <v>2.69</v>
      </c>
      <c r="H1593">
        <v>5151</v>
      </c>
      <c r="I1593">
        <v>2060</v>
      </c>
      <c r="J1593">
        <v>3.2</v>
      </c>
      <c r="K1593" t="s">
        <v>1513</v>
      </c>
      <c r="L1593">
        <v>0.53</v>
      </c>
      <c r="M1593" t="s">
        <v>1516</v>
      </c>
      <c r="N1593" s="13">
        <v>200</v>
      </c>
      <c r="O1593">
        <v>60</v>
      </c>
      <c r="P1593" s="11">
        <f>Agridata[[#This Row],[Storage_Loss_%]]/100</f>
        <v>0.6</v>
      </c>
      <c r="Q1593" s="7">
        <v>60</v>
      </c>
      <c r="R1593" s="13">
        <v>41156</v>
      </c>
      <c r="S1593">
        <v>209</v>
      </c>
      <c r="T1593" t="s">
        <v>1520</v>
      </c>
      <c r="U1593" t="s">
        <v>1523</v>
      </c>
      <c r="V1593" s="13">
        <v>384879</v>
      </c>
      <c r="W1593" s="7">
        <f>(Agridata[[#This Row],[Profit_After_Storage_Loss]]/Agridata[[#This Row],[Total_Revenue]])*100</f>
        <v>36.135904327109273</v>
      </c>
      <c r="X1593">
        <f>(1-Agridata[[#This Row],[Transport_Cost_NGN]]/(Agridata[[#This Row],[Input_Cost_NGN]]+Agridata[[#This Row],[Final_Profit_NGN]]))*100</f>
        <v>99.953055500134965</v>
      </c>
      <c r="Y1593" s="13">
        <f>Agridata[[#This Row],[Final_Profit_NGN]]*Agridata[[#This Row],[Storage_Loss_%]]</f>
        <v>23092740</v>
      </c>
      <c r="Z1593" s="13">
        <f>Agridata[[#This Row],[Final_Profit_NGN]] * (1-Agridata[[#This Row],[Storage_Loss_%]]/100)</f>
        <v>153951.6</v>
      </c>
      <c r="AA1593" s="13">
        <f>Agridata[[#This Row],[Final_Profit_NGN]]+Agridata[[#This Row],[Input_Cost_NGN]]</f>
        <v>426035</v>
      </c>
    </row>
    <row r="1594" spans="1:27" x14ac:dyDescent="0.35">
      <c r="A1594" t="s">
        <v>250</v>
      </c>
      <c r="B1594" t="s">
        <v>1471</v>
      </c>
      <c r="C1594" t="s">
        <v>1500</v>
      </c>
      <c r="D1594">
        <v>2024</v>
      </c>
      <c r="E1594" t="s">
        <v>1501</v>
      </c>
      <c r="F1594" t="s">
        <v>1507</v>
      </c>
      <c r="G1594">
        <v>1.97</v>
      </c>
      <c r="H1594">
        <v>5984</v>
      </c>
      <c r="I1594">
        <v>4772</v>
      </c>
      <c r="J1594">
        <v>10.8</v>
      </c>
      <c r="K1594" t="s">
        <v>1515</v>
      </c>
      <c r="L1594">
        <v>0.36</v>
      </c>
      <c r="M1594" t="s">
        <v>1516</v>
      </c>
      <c r="N1594" s="13">
        <v>1765</v>
      </c>
      <c r="O1594">
        <v>14</v>
      </c>
      <c r="P1594" s="11">
        <f>Agridata[[#This Row],[Storage_Loss_%]]/100</f>
        <v>0.2024</v>
      </c>
      <c r="Q1594" s="7">
        <v>20.239999999999998</v>
      </c>
      <c r="R1594" s="13">
        <v>38968</v>
      </c>
      <c r="S1594">
        <v>269</v>
      </c>
      <c r="T1594" t="s">
        <v>1521</v>
      </c>
      <c r="U1594" t="s">
        <v>1522</v>
      </c>
      <c r="V1594" s="13">
        <v>1230099</v>
      </c>
      <c r="W1594" s="7">
        <f>(Agridata[[#This Row],[Profit_After_Storage_Loss]]/Agridata[[#This Row],[Total_Revenue]])*100</f>
        <v>77.310887636350174</v>
      </c>
      <c r="X1594">
        <f>(1-Agridata[[#This Row],[Transport_Cost_NGN]]/(Agridata[[#This Row],[Input_Cost_NGN]]+Agridata[[#This Row],[Final_Profit_NGN]]))*100</f>
        <v>99.860921448591768</v>
      </c>
      <c r="Y1594" s="13">
        <f>Agridata[[#This Row],[Final_Profit_NGN]]*Agridata[[#This Row],[Storage_Loss_%]]</f>
        <v>24897203.759999998</v>
      </c>
      <c r="Z1594" s="13">
        <f>Agridata[[#This Row],[Final_Profit_NGN]] * (1-Agridata[[#This Row],[Storage_Loss_%]]/100)</f>
        <v>981126.96239999996</v>
      </c>
      <c r="AA1594" s="13">
        <f>Agridata[[#This Row],[Final_Profit_NGN]]+Agridata[[#This Row],[Input_Cost_NGN]]</f>
        <v>1269067</v>
      </c>
    </row>
    <row r="1595" spans="1:27" x14ac:dyDescent="0.35">
      <c r="A1595" t="s">
        <v>307</v>
      </c>
      <c r="B1595" t="s">
        <v>1470</v>
      </c>
      <c r="C1595" t="s">
        <v>1482</v>
      </c>
      <c r="D1595">
        <v>2021</v>
      </c>
      <c r="E1595" t="s">
        <v>1501</v>
      </c>
      <c r="F1595" t="s">
        <v>1509</v>
      </c>
      <c r="G1595">
        <v>1.87</v>
      </c>
      <c r="H1595">
        <v>25643</v>
      </c>
      <c r="I1595">
        <v>20275</v>
      </c>
      <c r="J1595">
        <v>31.9</v>
      </c>
      <c r="K1595" t="s">
        <v>1512</v>
      </c>
      <c r="L1595">
        <v>1.73</v>
      </c>
      <c r="M1595" t="s">
        <v>1516</v>
      </c>
      <c r="N1595" s="13">
        <v>8734</v>
      </c>
      <c r="O1595">
        <v>3</v>
      </c>
      <c r="P1595" s="11">
        <f>Agridata[[#This Row],[Storage_Loss_%]]/100</f>
        <v>0.20929999999999999</v>
      </c>
      <c r="Q1595" s="7">
        <v>20.93</v>
      </c>
      <c r="R1595" s="13">
        <v>56506</v>
      </c>
      <c r="S1595">
        <v>313</v>
      </c>
      <c r="T1595" t="s">
        <v>1519</v>
      </c>
      <c r="U1595" t="s">
        <v>1522</v>
      </c>
      <c r="V1595" s="13">
        <v>6217375</v>
      </c>
      <c r="W1595" s="7">
        <f>(Agridata[[#This Row],[Profit_After_Storage_Loss]]/Agridata[[#This Row],[Total_Revenue]])*100</f>
        <v>78.357852380368698</v>
      </c>
      <c r="X1595">
        <f>(1-Agridata[[#This Row],[Transport_Cost_NGN]]/(Agridata[[#This Row],[Input_Cost_NGN]]+Agridata[[#This Row],[Final_Profit_NGN]]))*100</f>
        <v>99.86078792377478</v>
      </c>
      <c r="Y1595" s="13">
        <f>Agridata[[#This Row],[Final_Profit_NGN]]*Agridata[[#This Row],[Storage_Loss_%]]</f>
        <v>130129658.75</v>
      </c>
      <c r="Z1595" s="13">
        <f>Agridata[[#This Row],[Final_Profit_NGN]] * (1-Agridata[[#This Row],[Storage_Loss_%]]/100)</f>
        <v>4916078.4124999996</v>
      </c>
      <c r="AA1595" s="13">
        <f>Agridata[[#This Row],[Final_Profit_NGN]]+Agridata[[#This Row],[Input_Cost_NGN]]</f>
        <v>6273881</v>
      </c>
    </row>
    <row r="1596" spans="1:27" x14ac:dyDescent="0.35">
      <c r="A1596" t="s">
        <v>457</v>
      </c>
      <c r="B1596" t="s">
        <v>1470</v>
      </c>
      <c r="C1596" t="s">
        <v>1491</v>
      </c>
      <c r="D1596">
        <v>2025</v>
      </c>
      <c r="E1596" t="s">
        <v>1501</v>
      </c>
      <c r="F1596" t="s">
        <v>1504</v>
      </c>
      <c r="G1596">
        <v>1.82</v>
      </c>
      <c r="H1596">
        <v>10863</v>
      </c>
      <c r="I1596">
        <v>8512</v>
      </c>
      <c r="J1596">
        <v>5.7</v>
      </c>
      <c r="K1596" t="s">
        <v>1513</v>
      </c>
      <c r="L1596">
        <v>0.3</v>
      </c>
      <c r="M1596" t="s">
        <v>1516</v>
      </c>
      <c r="N1596" s="13">
        <v>243</v>
      </c>
      <c r="O1596">
        <v>4</v>
      </c>
      <c r="P1596" s="11">
        <f>Agridata[[#This Row],[Storage_Loss_%]]/100</f>
        <v>0.21640000000000001</v>
      </c>
      <c r="Q1596" s="7">
        <v>21.64</v>
      </c>
      <c r="R1596" s="13">
        <v>20415</v>
      </c>
      <c r="S1596">
        <v>358</v>
      </c>
      <c r="T1596" t="s">
        <v>1520</v>
      </c>
      <c r="U1596" t="s">
        <v>1522</v>
      </c>
      <c r="V1596" s="13">
        <v>2996166</v>
      </c>
      <c r="W1596" s="7">
        <f>(Agridata[[#This Row],[Profit_After_Storage_Loss]]/Agridata[[#This Row],[Total_Revenue]])*100</f>
        <v>77.8296912166456</v>
      </c>
      <c r="X1596">
        <f>(1-Agridata[[#This Row],[Transport_Cost_NGN]]/(Agridata[[#This Row],[Input_Cost_NGN]]+Agridata[[#This Row],[Final_Profit_NGN]]))*100</f>
        <v>99.991944522623456</v>
      </c>
      <c r="Y1596" s="13">
        <f>Agridata[[#This Row],[Final_Profit_NGN]]*Agridata[[#This Row],[Storage_Loss_%]]</f>
        <v>64837032.240000002</v>
      </c>
      <c r="Z1596" s="13">
        <f>Agridata[[#This Row],[Final_Profit_NGN]] * (1-Agridata[[#This Row],[Storage_Loss_%]]/100)</f>
        <v>2347795.6776000001</v>
      </c>
      <c r="AA1596" s="13">
        <f>Agridata[[#This Row],[Final_Profit_NGN]]+Agridata[[#This Row],[Input_Cost_NGN]]</f>
        <v>3016581</v>
      </c>
    </row>
    <row r="1597" spans="1:27" x14ac:dyDescent="0.35">
      <c r="A1597" t="s">
        <v>945</v>
      </c>
      <c r="B1597" t="s">
        <v>1473</v>
      </c>
      <c r="C1597" t="s">
        <v>1494</v>
      </c>
      <c r="D1597">
        <v>2021</v>
      </c>
      <c r="E1597" t="s">
        <v>1501</v>
      </c>
      <c r="F1597" t="s">
        <v>1509</v>
      </c>
      <c r="G1597">
        <v>1.23</v>
      </c>
      <c r="H1597">
        <v>18264</v>
      </c>
      <c r="I1597">
        <v>14660</v>
      </c>
      <c r="J1597">
        <v>119</v>
      </c>
      <c r="K1597" t="s">
        <v>1512</v>
      </c>
      <c r="L1597">
        <v>3.69</v>
      </c>
      <c r="M1597" t="s">
        <v>1516</v>
      </c>
      <c r="N1597" s="13">
        <v>24499</v>
      </c>
      <c r="O1597">
        <v>2</v>
      </c>
      <c r="P1597" s="11">
        <f>Agridata[[#This Row],[Storage_Loss_%]]/100</f>
        <v>0.1973</v>
      </c>
      <c r="Q1597" s="7">
        <v>19.73</v>
      </c>
      <c r="R1597" s="13">
        <v>38067</v>
      </c>
      <c r="S1597">
        <v>294</v>
      </c>
      <c r="T1597" t="s">
        <v>1521</v>
      </c>
      <c r="U1597" t="s">
        <v>1523</v>
      </c>
      <c r="V1597" s="13">
        <v>4204374</v>
      </c>
      <c r="W1597" s="7">
        <f>(Agridata[[#This Row],[Profit_After_Storage_Loss]]/Agridata[[#This Row],[Total_Revenue]])*100</f>
        <v>79.549745295220362</v>
      </c>
      <c r="X1597">
        <f>(1-Agridata[[#This Row],[Transport_Cost_NGN]]/(Agridata[[#This Row],[Input_Cost_NGN]]+Agridata[[#This Row],[Final_Profit_NGN]]))*100</f>
        <v>99.422525852451443</v>
      </c>
      <c r="Y1597" s="13">
        <f>Agridata[[#This Row],[Final_Profit_NGN]]*Agridata[[#This Row],[Storage_Loss_%]]</f>
        <v>82952299.019999996</v>
      </c>
      <c r="Z1597" s="13">
        <f>Agridata[[#This Row],[Final_Profit_NGN]] * (1-Agridata[[#This Row],[Storage_Loss_%]]/100)</f>
        <v>3374851.0097999997</v>
      </c>
      <c r="AA1597" s="13">
        <f>Agridata[[#This Row],[Final_Profit_NGN]]+Agridata[[#This Row],[Input_Cost_NGN]]</f>
        <v>4242441</v>
      </c>
    </row>
    <row r="1598" spans="1:27" x14ac:dyDescent="0.35">
      <c r="A1598" t="s">
        <v>281</v>
      </c>
      <c r="B1598" t="s">
        <v>1472</v>
      </c>
      <c r="C1598" t="s">
        <v>1479</v>
      </c>
      <c r="D1598">
        <v>2023</v>
      </c>
      <c r="E1598" t="s">
        <v>1502</v>
      </c>
      <c r="F1598" t="s">
        <v>1510</v>
      </c>
      <c r="G1598">
        <v>4.3</v>
      </c>
      <c r="H1598">
        <v>98374</v>
      </c>
      <c r="I1598">
        <v>67091</v>
      </c>
      <c r="J1598">
        <v>32.9</v>
      </c>
      <c r="K1598" t="s">
        <v>1514</v>
      </c>
      <c r="L1598">
        <v>2.56</v>
      </c>
      <c r="M1598" t="s">
        <v>1516</v>
      </c>
      <c r="N1598" s="13">
        <v>5634</v>
      </c>
      <c r="O1598">
        <v>4</v>
      </c>
      <c r="P1598" s="11">
        <f>Agridata[[#This Row],[Storage_Loss_%]]/100</f>
        <v>0.318</v>
      </c>
      <c r="Q1598" s="7">
        <v>31.8</v>
      </c>
      <c r="R1598" s="13">
        <v>144697</v>
      </c>
      <c r="S1598">
        <v>470</v>
      </c>
      <c r="T1598" t="s">
        <v>1520</v>
      </c>
      <c r="U1598" t="s">
        <v>1522</v>
      </c>
      <c r="V1598" s="13">
        <v>31067112</v>
      </c>
      <c r="W1598" s="7">
        <f>(Agridata[[#This Row],[Profit_After_Storage_Loss]]/Agridata[[#This Row],[Total_Revenue]])*100</f>
        <v>67.883826868221576</v>
      </c>
      <c r="X1598">
        <f>(1-Agridata[[#This Row],[Transport_Cost_NGN]]/(Agridata[[#This Row],[Input_Cost_NGN]]+Agridata[[#This Row],[Final_Profit_NGN]]))*100</f>
        <v>99.981949139827179</v>
      </c>
      <c r="Y1598" s="13">
        <f>Agridata[[#This Row],[Final_Profit_NGN]]*Agridata[[#This Row],[Storage_Loss_%]]</f>
        <v>987934161.60000002</v>
      </c>
      <c r="Z1598" s="13">
        <f>Agridata[[#This Row],[Final_Profit_NGN]] * (1-Agridata[[#This Row],[Storage_Loss_%]]/100)</f>
        <v>21187770.384</v>
      </c>
      <c r="AA1598" s="13">
        <f>Agridata[[#This Row],[Final_Profit_NGN]]+Agridata[[#This Row],[Input_Cost_NGN]]</f>
        <v>31211809</v>
      </c>
    </row>
    <row r="1599" spans="1:27" x14ac:dyDescent="0.35">
      <c r="A1599" t="s">
        <v>997</v>
      </c>
      <c r="B1599" t="s">
        <v>1470</v>
      </c>
      <c r="C1599" t="s">
        <v>1482</v>
      </c>
      <c r="D1599">
        <v>2023</v>
      </c>
      <c r="E1599" t="s">
        <v>1501</v>
      </c>
      <c r="F1599" t="s">
        <v>1509</v>
      </c>
      <c r="G1599">
        <v>3.18</v>
      </c>
      <c r="H1599">
        <v>46451</v>
      </c>
      <c r="I1599">
        <v>37978</v>
      </c>
      <c r="J1599">
        <v>25</v>
      </c>
      <c r="K1599" t="s">
        <v>1511</v>
      </c>
      <c r="L1599">
        <v>1.46</v>
      </c>
      <c r="M1599" t="s">
        <v>1516</v>
      </c>
      <c r="N1599" s="13">
        <v>3398</v>
      </c>
      <c r="O1599">
        <v>4</v>
      </c>
      <c r="P1599" s="11">
        <f>Agridata[[#This Row],[Storage_Loss_%]]/100</f>
        <v>0.18239999999999998</v>
      </c>
      <c r="Q1599" s="7">
        <v>18.239999999999998</v>
      </c>
      <c r="R1599" s="13">
        <v>101261</v>
      </c>
      <c r="S1599">
        <v>300</v>
      </c>
      <c r="T1599" t="s">
        <v>1520</v>
      </c>
      <c r="U1599" t="s">
        <v>1522</v>
      </c>
      <c r="V1599" s="13">
        <v>11174807</v>
      </c>
      <c r="W1599" s="7">
        <f>(Agridata[[#This Row],[Profit_After_Storage_Loss]]/Agridata[[#This Row],[Total_Revenue]])*100</f>
        <v>81.025781355699522</v>
      </c>
      <c r="X1599">
        <f>(1-Agridata[[#This Row],[Transport_Cost_NGN]]/(Agridata[[#This Row],[Input_Cost_NGN]]+Agridata[[#This Row],[Final_Profit_NGN]]))*100</f>
        <v>99.969865382152705</v>
      </c>
      <c r="Y1599" s="13">
        <f>Agridata[[#This Row],[Final_Profit_NGN]]*Agridata[[#This Row],[Storage_Loss_%]]</f>
        <v>203828479.67999998</v>
      </c>
      <c r="Z1599" s="13">
        <f>Agridata[[#This Row],[Final_Profit_NGN]] * (1-Agridata[[#This Row],[Storage_Loss_%]]/100)</f>
        <v>9136522.2031999994</v>
      </c>
      <c r="AA1599" s="13">
        <f>Agridata[[#This Row],[Final_Profit_NGN]]+Agridata[[#This Row],[Input_Cost_NGN]]</f>
        <v>11276068</v>
      </c>
    </row>
    <row r="1600" spans="1:27" x14ac:dyDescent="0.35">
      <c r="A1600" t="s">
        <v>998</v>
      </c>
      <c r="B1600" t="s">
        <v>1472</v>
      </c>
      <c r="C1600" t="s">
        <v>1478</v>
      </c>
      <c r="D1600">
        <v>2022</v>
      </c>
      <c r="E1600" t="s">
        <v>1502</v>
      </c>
      <c r="F1600" t="s">
        <v>1508</v>
      </c>
      <c r="G1600">
        <v>2.83</v>
      </c>
      <c r="H1600">
        <v>4809</v>
      </c>
      <c r="I1600">
        <v>3767</v>
      </c>
      <c r="J1600">
        <v>21.8</v>
      </c>
      <c r="K1600" t="s">
        <v>1512</v>
      </c>
      <c r="L1600">
        <v>1.1100000000000001</v>
      </c>
      <c r="M1600" t="s">
        <v>1516</v>
      </c>
      <c r="N1600" s="13">
        <v>4773</v>
      </c>
      <c r="O1600">
        <v>14</v>
      </c>
      <c r="P1600" s="11">
        <f>Agridata[[#This Row],[Storage_Loss_%]]/100</f>
        <v>0.21660000000000001</v>
      </c>
      <c r="Q1600" s="7">
        <v>21.66</v>
      </c>
      <c r="R1600" s="13">
        <v>43412</v>
      </c>
      <c r="S1600">
        <v>181</v>
      </c>
      <c r="T1600" t="s">
        <v>1519</v>
      </c>
      <c r="U1600" t="s">
        <v>1523</v>
      </c>
      <c r="V1600" s="13">
        <v>626824</v>
      </c>
      <c r="W1600" s="7">
        <f>(Agridata[[#This Row],[Profit_After_Storage_Loss]]/Agridata[[#This Row],[Total_Revenue]])*100</f>
        <v>73.265823023532008</v>
      </c>
      <c r="X1600">
        <f>(1-Agridata[[#This Row],[Transport_Cost_NGN]]/(Agridata[[#This Row],[Input_Cost_NGN]]+Agridata[[#This Row],[Final_Profit_NGN]]))*100</f>
        <v>99.287862782661634</v>
      </c>
      <c r="Y1600" s="13">
        <f>Agridata[[#This Row],[Final_Profit_NGN]]*Agridata[[#This Row],[Storage_Loss_%]]</f>
        <v>13577007.84</v>
      </c>
      <c r="Z1600" s="13">
        <f>Agridata[[#This Row],[Final_Profit_NGN]] * (1-Agridata[[#This Row],[Storage_Loss_%]]/100)</f>
        <v>491053.9216</v>
      </c>
      <c r="AA1600" s="13">
        <f>Agridata[[#This Row],[Final_Profit_NGN]]+Agridata[[#This Row],[Input_Cost_NGN]]</f>
        <v>670236</v>
      </c>
    </row>
    <row r="1601" spans="1:27" x14ac:dyDescent="0.35">
      <c r="A1601" t="s">
        <v>249</v>
      </c>
      <c r="B1601" t="s">
        <v>1472</v>
      </c>
      <c r="C1601" t="s">
        <v>1489</v>
      </c>
      <c r="D1601">
        <v>2025</v>
      </c>
      <c r="E1601" t="s">
        <v>1502</v>
      </c>
      <c r="F1601" t="s">
        <v>1505</v>
      </c>
      <c r="G1601">
        <v>0.8</v>
      </c>
      <c r="H1601">
        <v>5644</v>
      </c>
      <c r="I1601">
        <v>4252</v>
      </c>
      <c r="J1601">
        <v>2.4</v>
      </c>
      <c r="K1601" t="s">
        <v>1511</v>
      </c>
      <c r="L1601">
        <v>1.38</v>
      </c>
      <c r="M1601" t="s">
        <v>1518</v>
      </c>
      <c r="N1601" s="13">
        <v>365</v>
      </c>
      <c r="O1601">
        <v>14</v>
      </c>
      <c r="P1601" s="11">
        <f>Agridata[[#This Row],[Storage_Loss_%]]/100</f>
        <v>0.2465</v>
      </c>
      <c r="Q1601" s="7">
        <v>24.65</v>
      </c>
      <c r="R1601" s="13">
        <v>8463</v>
      </c>
      <c r="S1601">
        <v>107</v>
      </c>
      <c r="T1601" t="s">
        <v>1520</v>
      </c>
      <c r="U1601" t="s">
        <v>1522</v>
      </c>
      <c r="V1601" s="13">
        <v>441587</v>
      </c>
      <c r="W1601" s="7">
        <f>(Agridata[[#This Row],[Profit_After_Storage_Loss]]/Agridata[[#This Row],[Total_Revenue]])*100</f>
        <v>73.933075102766367</v>
      </c>
      <c r="X1601">
        <f>(1-Agridata[[#This Row],[Transport_Cost_NGN]]/(Agridata[[#This Row],[Input_Cost_NGN]]+Agridata[[#This Row],[Final_Profit_NGN]]))*100</f>
        <v>99.918897900233304</v>
      </c>
      <c r="Y1601" s="13">
        <f>Agridata[[#This Row],[Final_Profit_NGN]]*Agridata[[#This Row],[Storage_Loss_%]]</f>
        <v>10885119.549999999</v>
      </c>
      <c r="Z1601" s="13">
        <f>Agridata[[#This Row],[Final_Profit_NGN]] * (1-Agridata[[#This Row],[Storage_Loss_%]]/100)</f>
        <v>332735.80450000003</v>
      </c>
      <c r="AA1601" s="13">
        <f>Agridata[[#This Row],[Final_Profit_NGN]]+Agridata[[#This Row],[Input_Cost_NGN]]</f>
        <v>450050</v>
      </c>
    </row>
    <row r="1602" spans="1:27" x14ac:dyDescent="0.35">
      <c r="A1602" t="s">
        <v>999</v>
      </c>
      <c r="B1602" t="s">
        <v>1469</v>
      </c>
      <c r="C1602" t="s">
        <v>1480</v>
      </c>
      <c r="D1602">
        <v>2025</v>
      </c>
      <c r="E1602" t="s">
        <v>1502</v>
      </c>
      <c r="F1602" t="s">
        <v>1505</v>
      </c>
      <c r="G1602">
        <v>15</v>
      </c>
      <c r="H1602">
        <v>155092</v>
      </c>
      <c r="I1602">
        <v>95784</v>
      </c>
      <c r="J1602">
        <v>115.4</v>
      </c>
      <c r="K1602" t="s">
        <v>1512</v>
      </c>
      <c r="L1602">
        <v>3.7</v>
      </c>
      <c r="M1602" t="s">
        <v>1518</v>
      </c>
      <c r="N1602" s="13">
        <v>22581</v>
      </c>
      <c r="O1602">
        <v>30</v>
      </c>
      <c r="P1602" s="11">
        <f>Agridata[[#This Row],[Storage_Loss_%]]/100</f>
        <v>0.38240000000000002</v>
      </c>
      <c r="Q1602" s="7">
        <v>38.24</v>
      </c>
      <c r="R1602" s="13">
        <v>129866</v>
      </c>
      <c r="S1602">
        <v>85</v>
      </c>
      <c r="T1602" t="s">
        <v>1520</v>
      </c>
      <c r="U1602" t="s">
        <v>1523</v>
      </c>
      <c r="V1602" s="13">
        <v>7907777</v>
      </c>
      <c r="W1602" s="7">
        <f>(Agridata[[#This Row],[Profit_After_Storage_Loss]]/Agridata[[#This Row],[Total_Revenue]])*100</f>
        <v>60.762129833335464</v>
      </c>
      <c r="X1602">
        <f>(1-Agridata[[#This Row],[Transport_Cost_NGN]]/(Agridata[[#This Row],[Input_Cost_NGN]]+Agridata[[#This Row],[Final_Profit_NGN]]))*100</f>
        <v>99.719059430731122</v>
      </c>
      <c r="Y1602" s="13">
        <f>Agridata[[#This Row],[Final_Profit_NGN]]*Agridata[[#This Row],[Storage_Loss_%]]</f>
        <v>302393392.48000002</v>
      </c>
      <c r="Z1602" s="13">
        <f>Agridata[[#This Row],[Final_Profit_NGN]] * (1-Agridata[[#This Row],[Storage_Loss_%]]/100)</f>
        <v>4883843.0751999998</v>
      </c>
      <c r="AA1602" s="13">
        <f>Agridata[[#This Row],[Final_Profit_NGN]]+Agridata[[#This Row],[Input_Cost_NGN]]</f>
        <v>8037643</v>
      </c>
    </row>
    <row r="1603" spans="1:27" x14ac:dyDescent="0.35">
      <c r="A1603" t="s">
        <v>673</v>
      </c>
      <c r="B1603" t="s">
        <v>1470</v>
      </c>
      <c r="C1603" t="s">
        <v>1491</v>
      </c>
      <c r="D1603">
        <v>2022</v>
      </c>
      <c r="E1603" t="s">
        <v>1501</v>
      </c>
      <c r="F1603" t="s">
        <v>1503</v>
      </c>
      <c r="G1603">
        <v>1.37</v>
      </c>
      <c r="H1603">
        <v>12821</v>
      </c>
      <c r="I1603">
        <v>10917</v>
      </c>
      <c r="J1603">
        <v>1.2</v>
      </c>
      <c r="K1603" t="s">
        <v>1513</v>
      </c>
      <c r="L1603">
        <v>0.71</v>
      </c>
      <c r="M1603" t="s">
        <v>1518</v>
      </c>
      <c r="N1603" s="13">
        <v>200</v>
      </c>
      <c r="O1603">
        <v>7</v>
      </c>
      <c r="P1603" s="11">
        <f>Agridata[[#This Row],[Storage_Loss_%]]/100</f>
        <v>0.14849999999999999</v>
      </c>
      <c r="Q1603" s="7">
        <v>14.85</v>
      </c>
      <c r="R1603" s="13">
        <v>15661</v>
      </c>
      <c r="S1603">
        <v>305</v>
      </c>
      <c r="T1603" t="s">
        <v>1520</v>
      </c>
      <c r="U1603" t="s">
        <v>1522</v>
      </c>
      <c r="V1603" s="13">
        <v>3280528</v>
      </c>
      <c r="W1603" s="7">
        <f>(Agridata[[#This Row],[Profit_After_Storage_Loss]]/Agridata[[#This Row],[Total_Revenue]])*100</f>
        <v>84.745431527136333</v>
      </c>
      <c r="X1603">
        <f>(1-Agridata[[#This Row],[Transport_Cost_NGN]]/(Agridata[[#This Row],[Input_Cost_NGN]]+Agridata[[#This Row],[Final_Profit_NGN]]))*100</f>
        <v>99.993932386765437</v>
      </c>
      <c r="Y1603" s="13">
        <f>Agridata[[#This Row],[Final_Profit_NGN]]*Agridata[[#This Row],[Storage_Loss_%]]</f>
        <v>48715840.799999997</v>
      </c>
      <c r="Z1603" s="13">
        <f>Agridata[[#This Row],[Final_Profit_NGN]] * (1-Agridata[[#This Row],[Storage_Loss_%]]/100)</f>
        <v>2793369.5920000002</v>
      </c>
      <c r="AA1603" s="13">
        <f>Agridata[[#This Row],[Final_Profit_NGN]]+Agridata[[#This Row],[Input_Cost_NGN]]</f>
        <v>3296189</v>
      </c>
    </row>
    <row r="1604" spans="1:27" x14ac:dyDescent="0.35">
      <c r="A1604" t="s">
        <v>638</v>
      </c>
      <c r="B1604" t="s">
        <v>1471</v>
      </c>
      <c r="C1604" t="s">
        <v>1483</v>
      </c>
      <c r="D1604">
        <v>2021</v>
      </c>
      <c r="E1604" t="s">
        <v>1501</v>
      </c>
      <c r="F1604" t="s">
        <v>1510</v>
      </c>
      <c r="G1604">
        <v>1.55</v>
      </c>
      <c r="H1604">
        <v>28055</v>
      </c>
      <c r="I1604">
        <v>21293</v>
      </c>
      <c r="J1604">
        <v>29.7</v>
      </c>
      <c r="K1604" t="s">
        <v>1511</v>
      </c>
      <c r="L1604">
        <v>2.1800000000000002</v>
      </c>
      <c r="M1604" t="s">
        <v>1518</v>
      </c>
      <c r="N1604" s="13">
        <v>3308</v>
      </c>
      <c r="O1604">
        <v>2</v>
      </c>
      <c r="P1604" s="11">
        <f>Agridata[[#This Row],[Storage_Loss_%]]/100</f>
        <v>0.24100000000000002</v>
      </c>
      <c r="Q1604" s="7">
        <v>24.1</v>
      </c>
      <c r="R1604" s="13">
        <v>37651</v>
      </c>
      <c r="S1604">
        <v>301</v>
      </c>
      <c r="T1604" t="s">
        <v>1520</v>
      </c>
      <c r="U1604" t="s">
        <v>1523</v>
      </c>
      <c r="V1604" s="13">
        <v>6304143</v>
      </c>
      <c r="W1604" s="7">
        <f>(Agridata[[#This Row],[Profit_After_Storage_Loss]]/Agridata[[#This Row],[Total_Revenue]])*100</f>
        <v>75.449384464396047</v>
      </c>
      <c r="X1604">
        <f>(1-Agridata[[#This Row],[Transport_Cost_NGN]]/(Agridata[[#This Row],[Input_Cost_NGN]]+Agridata[[#This Row],[Final_Profit_NGN]]))*100</f>
        <v>99.947838103855162</v>
      </c>
      <c r="Y1604" s="13">
        <f>Agridata[[#This Row],[Final_Profit_NGN]]*Agridata[[#This Row],[Storage_Loss_%]]</f>
        <v>151929846.30000001</v>
      </c>
      <c r="Z1604" s="13">
        <f>Agridata[[#This Row],[Final_Profit_NGN]] * (1-Agridata[[#This Row],[Storage_Loss_%]]/100)</f>
        <v>4784844.5370000005</v>
      </c>
      <c r="AA1604" s="13">
        <f>Agridata[[#This Row],[Final_Profit_NGN]]+Agridata[[#This Row],[Input_Cost_NGN]]</f>
        <v>6341794</v>
      </c>
    </row>
    <row r="1605" spans="1:27" x14ac:dyDescent="0.35">
      <c r="A1605" t="s">
        <v>178</v>
      </c>
      <c r="B1605" t="s">
        <v>1472</v>
      </c>
      <c r="C1605" t="s">
        <v>1489</v>
      </c>
      <c r="D1605">
        <v>2024</v>
      </c>
      <c r="E1605" t="s">
        <v>1502</v>
      </c>
      <c r="F1605" t="s">
        <v>1510</v>
      </c>
      <c r="G1605">
        <v>1.61</v>
      </c>
      <c r="H1605">
        <v>32241</v>
      </c>
      <c r="I1605">
        <v>22636</v>
      </c>
      <c r="J1605">
        <v>66.599999999999994</v>
      </c>
      <c r="K1605" t="s">
        <v>1511</v>
      </c>
      <c r="L1605">
        <v>2.78</v>
      </c>
      <c r="M1605" t="s">
        <v>1517</v>
      </c>
      <c r="N1605" s="13">
        <v>10351</v>
      </c>
      <c r="O1605">
        <v>2</v>
      </c>
      <c r="P1605" s="11">
        <f>Agridata[[#This Row],[Storage_Loss_%]]/100</f>
        <v>0.2979</v>
      </c>
      <c r="Q1605" s="7">
        <v>29.79</v>
      </c>
      <c r="R1605" s="13">
        <v>44255</v>
      </c>
      <c r="S1605">
        <v>488</v>
      </c>
      <c r="T1605" t="s">
        <v>1521</v>
      </c>
      <c r="U1605" t="s">
        <v>1522</v>
      </c>
      <c r="V1605" s="13">
        <v>10881299</v>
      </c>
      <c r="W1605" s="7">
        <f>(Agridata[[#This Row],[Profit_After_Storage_Loss]]/Agridata[[#This Row],[Total_Revenue]])*100</f>
        <v>69.925607689092914</v>
      </c>
      <c r="X1605">
        <f>(1-Agridata[[#This Row],[Transport_Cost_NGN]]/(Agridata[[#This Row],[Input_Cost_NGN]]+Agridata[[#This Row],[Final_Profit_NGN]]))*100</f>
        <v>99.905258808843925</v>
      </c>
      <c r="Y1605" s="13">
        <f>Agridata[[#This Row],[Final_Profit_NGN]]*Agridata[[#This Row],[Storage_Loss_%]]</f>
        <v>324153897.20999998</v>
      </c>
      <c r="Z1605" s="13">
        <f>Agridata[[#This Row],[Final_Profit_NGN]] * (1-Agridata[[#This Row],[Storage_Loss_%]]/100)</f>
        <v>7639760.0278999992</v>
      </c>
      <c r="AA1605" s="13">
        <f>Agridata[[#This Row],[Final_Profit_NGN]]+Agridata[[#This Row],[Input_Cost_NGN]]</f>
        <v>10925554</v>
      </c>
    </row>
    <row r="1606" spans="1:27" x14ac:dyDescent="0.35">
      <c r="A1606" t="s">
        <v>204</v>
      </c>
      <c r="B1606" t="s">
        <v>1473</v>
      </c>
      <c r="C1606" t="s">
        <v>1497</v>
      </c>
      <c r="D1606">
        <v>2023</v>
      </c>
      <c r="E1606" t="s">
        <v>1501</v>
      </c>
      <c r="F1606" t="s">
        <v>1506</v>
      </c>
      <c r="G1606">
        <v>1.29</v>
      </c>
      <c r="H1606">
        <v>2365</v>
      </c>
      <c r="I1606">
        <v>2109</v>
      </c>
      <c r="J1606">
        <v>14.6</v>
      </c>
      <c r="K1606" t="s">
        <v>1512</v>
      </c>
      <c r="L1606">
        <v>0.41</v>
      </c>
      <c r="M1606" t="s">
        <v>1516</v>
      </c>
      <c r="N1606" s="13">
        <v>3769</v>
      </c>
      <c r="O1606">
        <v>7</v>
      </c>
      <c r="P1606" s="11">
        <f>Agridata[[#This Row],[Storage_Loss_%]]/100</f>
        <v>0.1081</v>
      </c>
      <c r="Q1606" s="7">
        <v>10.81</v>
      </c>
      <c r="R1606" s="13">
        <v>34840</v>
      </c>
      <c r="S1606">
        <v>298</v>
      </c>
      <c r="T1606" t="s">
        <v>1520</v>
      </c>
      <c r="U1606" t="s">
        <v>1522</v>
      </c>
      <c r="V1606" s="13">
        <v>583589</v>
      </c>
      <c r="W1606" s="7">
        <f>(Agridata[[#This Row],[Profit_After_Storage_Loss]]/Agridata[[#This Row],[Total_Revenue]])*100</f>
        <v>84.165365644237255</v>
      </c>
      <c r="X1606">
        <f>(1-Agridata[[#This Row],[Transport_Cost_NGN]]/(Agridata[[#This Row],[Input_Cost_NGN]]+Agridata[[#This Row],[Final_Profit_NGN]]))*100</f>
        <v>99.390552512899617</v>
      </c>
      <c r="Y1606" s="13">
        <f>Agridata[[#This Row],[Final_Profit_NGN]]*Agridata[[#This Row],[Storage_Loss_%]]</f>
        <v>6308597.0899999999</v>
      </c>
      <c r="Z1606" s="13">
        <f>Agridata[[#This Row],[Final_Profit_NGN]] * (1-Agridata[[#This Row],[Storage_Loss_%]]/100)</f>
        <v>520503.02910000004</v>
      </c>
      <c r="AA1606" s="13">
        <f>Agridata[[#This Row],[Final_Profit_NGN]]+Agridata[[#This Row],[Input_Cost_NGN]]</f>
        <v>618429</v>
      </c>
    </row>
    <row r="1607" spans="1:27" x14ac:dyDescent="0.35">
      <c r="A1607" t="s">
        <v>170</v>
      </c>
      <c r="B1607" t="s">
        <v>1472</v>
      </c>
      <c r="C1607" t="s">
        <v>1489</v>
      </c>
      <c r="D1607">
        <v>2024</v>
      </c>
      <c r="E1607" t="s">
        <v>1502</v>
      </c>
      <c r="F1607" t="s">
        <v>1505</v>
      </c>
      <c r="G1607">
        <v>1.02</v>
      </c>
      <c r="H1607">
        <v>13660</v>
      </c>
      <c r="I1607">
        <v>11889</v>
      </c>
      <c r="J1607">
        <v>18.8</v>
      </c>
      <c r="K1607" t="s">
        <v>1512</v>
      </c>
      <c r="L1607">
        <v>0.77</v>
      </c>
      <c r="M1607" t="s">
        <v>1516</v>
      </c>
      <c r="N1607" s="13">
        <v>4371</v>
      </c>
      <c r="O1607">
        <v>3</v>
      </c>
      <c r="P1607" s="11">
        <f>Agridata[[#This Row],[Storage_Loss_%]]/100</f>
        <v>0.12960000000000002</v>
      </c>
      <c r="Q1607" s="7">
        <v>12.96</v>
      </c>
      <c r="R1607" s="13">
        <v>6845</v>
      </c>
      <c r="S1607">
        <v>114</v>
      </c>
      <c r="T1607" t="s">
        <v>1521</v>
      </c>
      <c r="U1607" t="s">
        <v>1523</v>
      </c>
      <c r="V1607" s="13">
        <v>1330577</v>
      </c>
      <c r="W1607" s="7">
        <f>(Agridata[[#This Row],[Profit_After_Storage_Loss]]/Agridata[[#This Row],[Total_Revenue]])*100</f>
        <v>86.594524450771701</v>
      </c>
      <c r="X1607">
        <f>(1-Agridata[[#This Row],[Transport_Cost_NGN]]/(Agridata[[#This Row],[Input_Cost_NGN]]+Agridata[[#This Row],[Final_Profit_NGN]]))*100</f>
        <v>99.673177202109727</v>
      </c>
      <c r="Y1607" s="13">
        <f>Agridata[[#This Row],[Final_Profit_NGN]]*Agridata[[#This Row],[Storage_Loss_%]]</f>
        <v>17244277.920000002</v>
      </c>
      <c r="Z1607" s="13">
        <f>Agridata[[#This Row],[Final_Profit_NGN]] * (1-Agridata[[#This Row],[Storage_Loss_%]]/100)</f>
        <v>1158134.2208</v>
      </c>
      <c r="AA1607" s="13">
        <f>Agridata[[#This Row],[Final_Profit_NGN]]+Agridata[[#This Row],[Input_Cost_NGN]]</f>
        <v>1337422</v>
      </c>
    </row>
    <row r="1608" spans="1:27" x14ac:dyDescent="0.35">
      <c r="A1608" t="s">
        <v>85</v>
      </c>
      <c r="B1608" t="s">
        <v>1472</v>
      </c>
      <c r="C1608" t="s">
        <v>1488</v>
      </c>
      <c r="D1608">
        <v>2022</v>
      </c>
      <c r="E1608" t="s">
        <v>1501</v>
      </c>
      <c r="F1608" t="s">
        <v>1508</v>
      </c>
      <c r="G1608">
        <v>2.5499999999999998</v>
      </c>
      <c r="H1608">
        <v>5738</v>
      </c>
      <c r="I1608">
        <v>5294</v>
      </c>
      <c r="J1608">
        <v>22.9</v>
      </c>
      <c r="K1608" t="s">
        <v>1511</v>
      </c>
      <c r="L1608">
        <v>2.02</v>
      </c>
      <c r="M1608" t="s">
        <v>1516</v>
      </c>
      <c r="N1608" s="13">
        <v>3002</v>
      </c>
      <c r="O1608">
        <v>3</v>
      </c>
      <c r="P1608" s="11">
        <f>Agridata[[#This Row],[Storage_Loss_%]]/100</f>
        <v>7.7300000000000008E-2</v>
      </c>
      <c r="Q1608" s="7">
        <v>7.73</v>
      </c>
      <c r="R1608" s="13">
        <v>35671</v>
      </c>
      <c r="S1608">
        <v>194</v>
      </c>
      <c r="T1608" t="s">
        <v>1520</v>
      </c>
      <c r="U1608" t="s">
        <v>1522</v>
      </c>
      <c r="V1608" s="13">
        <v>978093</v>
      </c>
      <c r="W1608" s="7">
        <f>(Agridata[[#This Row],[Profit_After_Storage_Loss]]/Agridata[[#This Row],[Total_Revenue]])*100</f>
        <v>89.023324077398684</v>
      </c>
      <c r="X1608">
        <f>(1-Agridata[[#This Row],[Transport_Cost_NGN]]/(Agridata[[#This Row],[Input_Cost_NGN]]+Agridata[[#This Row],[Final_Profit_NGN]]))*100</f>
        <v>99.703875852762579</v>
      </c>
      <c r="Y1608" s="13">
        <f>Agridata[[#This Row],[Final_Profit_NGN]]*Agridata[[#This Row],[Storage_Loss_%]]</f>
        <v>7560658.8900000006</v>
      </c>
      <c r="Z1608" s="13">
        <f>Agridata[[#This Row],[Final_Profit_NGN]] * (1-Agridata[[#This Row],[Storage_Loss_%]]/100)</f>
        <v>902486.41109999991</v>
      </c>
      <c r="AA1608" s="13">
        <f>Agridata[[#This Row],[Final_Profit_NGN]]+Agridata[[#This Row],[Input_Cost_NGN]]</f>
        <v>1013764</v>
      </c>
    </row>
    <row r="1609" spans="1:27" x14ac:dyDescent="0.35">
      <c r="A1609" t="s">
        <v>686</v>
      </c>
      <c r="B1609" t="s">
        <v>1473</v>
      </c>
      <c r="C1609" t="s">
        <v>1496</v>
      </c>
      <c r="D1609">
        <v>2022</v>
      </c>
      <c r="E1609" t="s">
        <v>1501</v>
      </c>
      <c r="F1609" t="s">
        <v>1510</v>
      </c>
      <c r="G1609">
        <v>0.98</v>
      </c>
      <c r="H1609">
        <v>15938</v>
      </c>
      <c r="I1609">
        <v>10828</v>
      </c>
      <c r="J1609">
        <v>4</v>
      </c>
      <c r="K1609" t="s">
        <v>1511</v>
      </c>
      <c r="L1609">
        <v>0.22</v>
      </c>
      <c r="M1609" t="s">
        <v>1516</v>
      </c>
      <c r="N1609" s="13">
        <v>553</v>
      </c>
      <c r="O1609">
        <v>5</v>
      </c>
      <c r="P1609" s="11">
        <f>Agridata[[#This Row],[Storage_Loss_%]]/100</f>
        <v>0.3206</v>
      </c>
      <c r="Q1609" s="7">
        <v>32.06</v>
      </c>
      <c r="R1609" s="13">
        <v>24740</v>
      </c>
      <c r="S1609">
        <v>375</v>
      </c>
      <c r="T1609" t="s">
        <v>1519</v>
      </c>
      <c r="U1609" t="s">
        <v>1522</v>
      </c>
      <c r="V1609" s="13">
        <v>3994602</v>
      </c>
      <c r="W1609" s="7">
        <f>(Agridata[[#This Row],[Profit_After_Storage_Loss]]/Agridata[[#This Row],[Total_Revenue]])*100</f>
        <v>67.521813242067978</v>
      </c>
      <c r="X1609">
        <f>(1-Agridata[[#This Row],[Transport_Cost_NGN]]/(Agridata[[#This Row],[Input_Cost_NGN]]+Agridata[[#This Row],[Final_Profit_NGN]]))*100</f>
        <v>99.986241529086101</v>
      </c>
      <c r="Y1609" s="13">
        <f>Agridata[[#This Row],[Final_Profit_NGN]]*Agridata[[#This Row],[Storage_Loss_%]]</f>
        <v>128066940.12</v>
      </c>
      <c r="Z1609" s="13">
        <f>Agridata[[#This Row],[Final_Profit_NGN]] * (1-Agridata[[#This Row],[Storage_Loss_%]]/100)</f>
        <v>2713932.5987999998</v>
      </c>
      <c r="AA1609" s="13">
        <f>Agridata[[#This Row],[Final_Profit_NGN]]+Agridata[[#This Row],[Input_Cost_NGN]]</f>
        <v>4019342</v>
      </c>
    </row>
    <row r="1610" spans="1:27" x14ac:dyDescent="0.35">
      <c r="A1610" t="s">
        <v>734</v>
      </c>
      <c r="B1610" t="s">
        <v>1472</v>
      </c>
      <c r="C1610" t="s">
        <v>1478</v>
      </c>
      <c r="D1610">
        <v>2024</v>
      </c>
      <c r="E1610" t="s">
        <v>1501</v>
      </c>
      <c r="F1610" t="s">
        <v>1503</v>
      </c>
      <c r="G1610">
        <v>1.48</v>
      </c>
      <c r="H1610">
        <v>13923</v>
      </c>
      <c r="I1610">
        <v>11854</v>
      </c>
      <c r="J1610">
        <v>15.3</v>
      </c>
      <c r="K1610" t="s">
        <v>1511</v>
      </c>
      <c r="L1610">
        <v>1.08</v>
      </c>
      <c r="M1610" t="s">
        <v>1516</v>
      </c>
      <c r="N1610" s="13">
        <v>1991</v>
      </c>
      <c r="O1610">
        <v>7</v>
      </c>
      <c r="P1610" s="11">
        <f>Agridata[[#This Row],[Storage_Loss_%]]/100</f>
        <v>0.14859999999999998</v>
      </c>
      <c r="Q1610" s="7">
        <v>14.86</v>
      </c>
      <c r="R1610" s="13">
        <v>17613</v>
      </c>
      <c r="S1610">
        <v>286</v>
      </c>
      <c r="T1610" t="s">
        <v>1519</v>
      </c>
      <c r="U1610" t="s">
        <v>1522</v>
      </c>
      <c r="V1610" s="13">
        <v>3336738</v>
      </c>
      <c r="W1610" s="7">
        <f>(Agridata[[#This Row],[Profit_After_Storage_Loss]]/Agridata[[#This Row],[Total_Revenue]])*100</f>
        <v>84.692947553789097</v>
      </c>
      <c r="X1610">
        <f>(1-Agridata[[#This Row],[Transport_Cost_NGN]]/(Agridata[[#This Row],[Input_Cost_NGN]]+Agridata[[#This Row],[Final_Profit_NGN]]))*100</f>
        <v>99.940644255774075</v>
      </c>
      <c r="Y1610" s="13">
        <f>Agridata[[#This Row],[Final_Profit_NGN]]*Agridata[[#This Row],[Storage_Loss_%]]</f>
        <v>49583926.68</v>
      </c>
      <c r="Z1610" s="13">
        <f>Agridata[[#This Row],[Final_Profit_NGN]] * (1-Agridata[[#This Row],[Storage_Loss_%]]/100)</f>
        <v>2840898.7332000001</v>
      </c>
      <c r="AA1610" s="13">
        <f>Agridata[[#This Row],[Final_Profit_NGN]]+Agridata[[#This Row],[Input_Cost_NGN]]</f>
        <v>3354351</v>
      </c>
    </row>
    <row r="1611" spans="1:27" x14ac:dyDescent="0.35">
      <c r="A1611" t="s">
        <v>1000</v>
      </c>
      <c r="B1611" t="s">
        <v>1470</v>
      </c>
      <c r="C1611" t="s">
        <v>1475</v>
      </c>
      <c r="D1611">
        <v>2025</v>
      </c>
      <c r="E1611" t="s">
        <v>1501</v>
      </c>
      <c r="F1611" t="s">
        <v>1505</v>
      </c>
      <c r="G1611">
        <v>14.24</v>
      </c>
      <c r="H1611">
        <v>208741</v>
      </c>
      <c r="I1611">
        <v>164696</v>
      </c>
      <c r="J1611">
        <v>5.0999999999999996</v>
      </c>
      <c r="K1611" t="s">
        <v>1511</v>
      </c>
      <c r="L1611">
        <v>1.5</v>
      </c>
      <c r="M1611" t="s">
        <v>1516</v>
      </c>
      <c r="N1611" s="13">
        <v>925</v>
      </c>
      <c r="O1611">
        <v>14</v>
      </c>
      <c r="P1611" s="11">
        <f>Agridata[[#This Row],[Storage_Loss_%]]/100</f>
        <v>0.21100000000000002</v>
      </c>
      <c r="Q1611" s="7">
        <v>21.1</v>
      </c>
      <c r="R1611" s="13">
        <v>145686</v>
      </c>
      <c r="S1611">
        <v>109</v>
      </c>
      <c r="T1611" t="s">
        <v>1519</v>
      </c>
      <c r="U1611" t="s">
        <v>1522</v>
      </c>
      <c r="V1611" s="13">
        <v>17625735</v>
      </c>
      <c r="W1611" s="7">
        <f>(Agridata[[#This Row],[Profit_After_Storage_Loss]]/Agridata[[#This Row],[Total_Revenue]])*100</f>
        <v>78.253196044368096</v>
      </c>
      <c r="X1611">
        <f>(1-Agridata[[#This Row],[Transport_Cost_NGN]]/(Agridata[[#This Row],[Input_Cost_NGN]]+Agridata[[#This Row],[Final_Profit_NGN]]))*100</f>
        <v>99.994795013859616</v>
      </c>
      <c r="Y1611" s="13">
        <f>Agridata[[#This Row],[Final_Profit_NGN]]*Agridata[[#This Row],[Storage_Loss_%]]</f>
        <v>371903008.5</v>
      </c>
      <c r="Z1611" s="13">
        <f>Agridata[[#This Row],[Final_Profit_NGN]] * (1-Agridata[[#This Row],[Storage_Loss_%]]/100)</f>
        <v>13906704.914999999</v>
      </c>
      <c r="AA1611" s="13">
        <f>Agridata[[#This Row],[Final_Profit_NGN]]+Agridata[[#This Row],[Input_Cost_NGN]]</f>
        <v>17771421</v>
      </c>
    </row>
    <row r="1612" spans="1:27" x14ac:dyDescent="0.35">
      <c r="A1612" t="s">
        <v>555</v>
      </c>
      <c r="B1612" t="s">
        <v>1469</v>
      </c>
      <c r="C1612" t="s">
        <v>1484</v>
      </c>
      <c r="D1612">
        <v>2025</v>
      </c>
      <c r="E1612" t="s">
        <v>1502</v>
      </c>
      <c r="F1612" t="s">
        <v>1506</v>
      </c>
      <c r="G1612">
        <v>0.41</v>
      </c>
      <c r="H1612">
        <v>736</v>
      </c>
      <c r="I1612">
        <v>656</v>
      </c>
      <c r="J1612">
        <v>33.6</v>
      </c>
      <c r="K1612" t="s">
        <v>1512</v>
      </c>
      <c r="L1612">
        <v>1.42</v>
      </c>
      <c r="M1612" t="s">
        <v>1516</v>
      </c>
      <c r="N1612" s="13">
        <v>6767</v>
      </c>
      <c r="O1612">
        <v>7</v>
      </c>
      <c r="P1612" s="11">
        <f>Agridata[[#This Row],[Storage_Loss_%]]/100</f>
        <v>0.1075</v>
      </c>
      <c r="Q1612" s="7">
        <v>10.75</v>
      </c>
      <c r="R1612" s="13">
        <v>7525</v>
      </c>
      <c r="S1612">
        <v>275</v>
      </c>
      <c r="T1612" t="s">
        <v>1521</v>
      </c>
      <c r="U1612" t="s">
        <v>1523</v>
      </c>
      <c r="V1612" s="13">
        <v>164304</v>
      </c>
      <c r="W1612" s="7">
        <f>(Agridata[[#This Row],[Profit_After_Storage_Loss]]/Agridata[[#This Row],[Total_Revenue]])*100</f>
        <v>85.34142665091457</v>
      </c>
      <c r="X1612">
        <f>(1-Agridata[[#This Row],[Transport_Cost_NGN]]/(Agridata[[#This Row],[Input_Cost_NGN]]+Agridata[[#This Row],[Final_Profit_NGN]]))*100</f>
        <v>96.061782353386221</v>
      </c>
      <c r="Y1612" s="13">
        <f>Agridata[[#This Row],[Final_Profit_NGN]]*Agridata[[#This Row],[Storage_Loss_%]]</f>
        <v>1766268</v>
      </c>
      <c r="Z1612" s="13">
        <f>Agridata[[#This Row],[Final_Profit_NGN]] * (1-Agridata[[#This Row],[Storage_Loss_%]]/100)</f>
        <v>146641.32</v>
      </c>
      <c r="AA1612" s="13">
        <f>Agridata[[#This Row],[Final_Profit_NGN]]+Agridata[[#This Row],[Input_Cost_NGN]]</f>
        <v>171829</v>
      </c>
    </row>
    <row r="1613" spans="1:27" x14ac:dyDescent="0.35">
      <c r="A1613" t="s">
        <v>499</v>
      </c>
      <c r="B1613" t="s">
        <v>1469</v>
      </c>
      <c r="C1613" t="s">
        <v>1484</v>
      </c>
      <c r="D1613">
        <v>2025</v>
      </c>
      <c r="E1613" t="s">
        <v>1502</v>
      </c>
      <c r="F1613" t="s">
        <v>1506</v>
      </c>
      <c r="G1613">
        <v>1.22</v>
      </c>
      <c r="H1613">
        <v>1920</v>
      </c>
      <c r="I1613">
        <v>1544</v>
      </c>
      <c r="J1613">
        <v>6.3</v>
      </c>
      <c r="K1613" t="s">
        <v>1513</v>
      </c>
      <c r="L1613">
        <v>1.43</v>
      </c>
      <c r="M1613" t="s">
        <v>1516</v>
      </c>
      <c r="N1613" s="13">
        <v>203</v>
      </c>
      <c r="O1613">
        <v>14</v>
      </c>
      <c r="P1613" s="11">
        <f>Agridata[[#This Row],[Storage_Loss_%]]/100</f>
        <v>0.19570000000000001</v>
      </c>
      <c r="Q1613" s="7">
        <v>19.57</v>
      </c>
      <c r="R1613" s="13">
        <v>30190</v>
      </c>
      <c r="S1613">
        <v>316</v>
      </c>
      <c r="T1613" t="s">
        <v>1520</v>
      </c>
      <c r="U1613" t="s">
        <v>1523</v>
      </c>
      <c r="V1613" s="13">
        <v>452632</v>
      </c>
      <c r="W1613" s="7">
        <f>(Agridata[[#This Row],[Profit_After_Storage_Loss]]/Agridata[[#This Row],[Total_Revenue]])*100</f>
        <v>75.400855304853536</v>
      </c>
      <c r="X1613">
        <f>(1-Agridata[[#This Row],[Transport_Cost_NGN]]/(Agridata[[#This Row],[Input_Cost_NGN]]+Agridata[[#This Row],[Final_Profit_NGN]]))*100</f>
        <v>99.957955519839615</v>
      </c>
      <c r="Y1613" s="13">
        <f>Agridata[[#This Row],[Final_Profit_NGN]]*Agridata[[#This Row],[Storage_Loss_%]]</f>
        <v>8858008.2400000002</v>
      </c>
      <c r="Z1613" s="13">
        <f>Agridata[[#This Row],[Final_Profit_NGN]] * (1-Agridata[[#This Row],[Storage_Loss_%]]/100)</f>
        <v>364051.91759999999</v>
      </c>
      <c r="AA1613" s="13">
        <f>Agridata[[#This Row],[Final_Profit_NGN]]+Agridata[[#This Row],[Input_Cost_NGN]]</f>
        <v>482822</v>
      </c>
    </row>
    <row r="1614" spans="1:27" x14ac:dyDescent="0.35">
      <c r="A1614" t="s">
        <v>271</v>
      </c>
      <c r="B1614" t="s">
        <v>1472</v>
      </c>
      <c r="C1614" t="s">
        <v>1478</v>
      </c>
      <c r="D1614">
        <v>2025</v>
      </c>
      <c r="E1614" t="s">
        <v>1502</v>
      </c>
      <c r="F1614" t="s">
        <v>1507</v>
      </c>
      <c r="G1614">
        <v>0.48</v>
      </c>
      <c r="H1614">
        <v>619</v>
      </c>
      <c r="I1614">
        <v>514</v>
      </c>
      <c r="J1614">
        <v>13</v>
      </c>
      <c r="K1614" t="s">
        <v>1512</v>
      </c>
      <c r="L1614">
        <v>1.2</v>
      </c>
      <c r="M1614" t="s">
        <v>1517</v>
      </c>
      <c r="N1614" s="13">
        <v>2787</v>
      </c>
      <c r="O1614">
        <v>3</v>
      </c>
      <c r="P1614" s="11">
        <f>Agridata[[#This Row],[Storage_Loss_%]]/100</f>
        <v>0.16870000000000002</v>
      </c>
      <c r="Q1614" s="7">
        <v>16.87</v>
      </c>
      <c r="R1614" s="13">
        <v>8845</v>
      </c>
      <c r="S1614">
        <v>300</v>
      </c>
      <c r="T1614" t="s">
        <v>1520</v>
      </c>
      <c r="U1614" t="s">
        <v>1523</v>
      </c>
      <c r="V1614" s="13">
        <v>141026</v>
      </c>
      <c r="W1614" s="7">
        <f>(Agridata[[#This Row],[Profit_After_Storage_Loss]]/Agridata[[#This Row],[Total_Revenue]])*100</f>
        <v>78.223881738294935</v>
      </c>
      <c r="X1614">
        <f>(1-Agridata[[#This Row],[Transport_Cost_NGN]]/(Agridata[[#This Row],[Input_Cost_NGN]]+Agridata[[#This Row],[Final_Profit_NGN]]))*100</f>
        <v>98.140400744640388</v>
      </c>
      <c r="Y1614" s="13">
        <f>Agridata[[#This Row],[Final_Profit_NGN]]*Agridata[[#This Row],[Storage_Loss_%]]</f>
        <v>2379108.62</v>
      </c>
      <c r="Z1614" s="13">
        <f>Agridata[[#This Row],[Final_Profit_NGN]] * (1-Agridata[[#This Row],[Storage_Loss_%]]/100)</f>
        <v>117234.91379999999</v>
      </c>
      <c r="AA1614" s="13">
        <f>Agridata[[#This Row],[Final_Profit_NGN]]+Agridata[[#This Row],[Input_Cost_NGN]]</f>
        <v>149871</v>
      </c>
    </row>
    <row r="1615" spans="1:27" x14ac:dyDescent="0.35">
      <c r="A1615" t="s">
        <v>985</v>
      </c>
      <c r="B1615" t="s">
        <v>1472</v>
      </c>
      <c r="C1615" t="s">
        <v>1487</v>
      </c>
      <c r="D1615">
        <v>2021</v>
      </c>
      <c r="E1615" t="s">
        <v>1501</v>
      </c>
      <c r="F1615" t="s">
        <v>1510</v>
      </c>
      <c r="G1615">
        <v>1.84</v>
      </c>
      <c r="H1615">
        <v>24535</v>
      </c>
      <c r="I1615">
        <v>18158</v>
      </c>
      <c r="J1615">
        <v>5.0999999999999996</v>
      </c>
      <c r="K1615" t="s">
        <v>1511</v>
      </c>
      <c r="L1615">
        <v>0.36</v>
      </c>
      <c r="M1615" t="s">
        <v>1518</v>
      </c>
      <c r="N1615" s="13">
        <v>873</v>
      </c>
      <c r="O1615">
        <v>1</v>
      </c>
      <c r="P1615" s="11">
        <f>Agridata[[#This Row],[Storage_Loss_%]]/100</f>
        <v>0.25989999999999996</v>
      </c>
      <c r="Q1615" s="7">
        <v>25.99</v>
      </c>
      <c r="R1615" s="13">
        <v>69735</v>
      </c>
      <c r="S1615">
        <v>375</v>
      </c>
      <c r="T1615" t="s">
        <v>1520</v>
      </c>
      <c r="U1615" t="s">
        <v>1522</v>
      </c>
      <c r="V1615" s="13">
        <v>6670550</v>
      </c>
      <c r="W1615" s="7">
        <f>(Agridata[[#This Row],[Profit_After_Storage_Loss]]/Agridata[[#This Row],[Total_Revenue]])*100</f>
        <v>73.244292414934975</v>
      </c>
      <c r="X1615">
        <f>(1-Agridata[[#This Row],[Transport_Cost_NGN]]/(Agridata[[#This Row],[Input_Cost_NGN]]+Agridata[[#This Row],[Final_Profit_NGN]]))*100</f>
        <v>99.987048025417323</v>
      </c>
      <c r="Y1615" s="13">
        <f>Agridata[[#This Row],[Final_Profit_NGN]]*Agridata[[#This Row],[Storage_Loss_%]]</f>
        <v>173367594.5</v>
      </c>
      <c r="Z1615" s="13">
        <f>Agridata[[#This Row],[Final_Profit_NGN]] * (1-Agridata[[#This Row],[Storage_Loss_%]]/100)</f>
        <v>4936874.0549999997</v>
      </c>
      <c r="AA1615" s="13">
        <f>Agridata[[#This Row],[Final_Profit_NGN]]+Agridata[[#This Row],[Input_Cost_NGN]]</f>
        <v>6740285</v>
      </c>
    </row>
    <row r="1616" spans="1:27" x14ac:dyDescent="0.35">
      <c r="A1616" t="s">
        <v>284</v>
      </c>
      <c r="B1616" t="s">
        <v>1472</v>
      </c>
      <c r="C1616" t="s">
        <v>1487</v>
      </c>
      <c r="D1616">
        <v>2024</v>
      </c>
      <c r="E1616" t="s">
        <v>1501</v>
      </c>
      <c r="F1616" t="s">
        <v>1506</v>
      </c>
      <c r="G1616">
        <v>2.46</v>
      </c>
      <c r="H1616">
        <v>7384</v>
      </c>
      <c r="I1616">
        <v>5907</v>
      </c>
      <c r="J1616">
        <v>1</v>
      </c>
      <c r="K1616" t="s">
        <v>1511</v>
      </c>
      <c r="L1616">
        <v>0.74</v>
      </c>
      <c r="M1616" t="s">
        <v>1516</v>
      </c>
      <c r="N1616" s="13">
        <v>200</v>
      </c>
      <c r="O1616">
        <v>14</v>
      </c>
      <c r="P1616" s="11">
        <f>Agridata[[#This Row],[Storage_Loss_%]]/100</f>
        <v>0.2</v>
      </c>
      <c r="Q1616" s="7">
        <v>20</v>
      </c>
      <c r="R1616" s="13">
        <v>68362</v>
      </c>
      <c r="S1616">
        <v>412</v>
      </c>
      <c r="T1616" t="s">
        <v>1521</v>
      </c>
      <c r="U1616" t="s">
        <v>1522</v>
      </c>
      <c r="V1616" s="13">
        <v>2340786</v>
      </c>
      <c r="W1616" s="7">
        <f>(Agridata[[#This Row],[Profit_After_Storage_Loss]]/Agridata[[#This Row],[Total_Revenue]])*100</f>
        <v>77.729919457003064</v>
      </c>
      <c r="X1616">
        <f>(1-Agridata[[#This Row],[Transport_Cost_NGN]]/(Agridata[[#This Row],[Input_Cost_NGN]]+Agridata[[#This Row],[Final_Profit_NGN]]))*100</f>
        <v>99.991698309941938</v>
      </c>
      <c r="Y1616" s="13">
        <f>Agridata[[#This Row],[Final_Profit_NGN]]*Agridata[[#This Row],[Storage_Loss_%]]</f>
        <v>46815720</v>
      </c>
      <c r="Z1616" s="13">
        <f>Agridata[[#This Row],[Final_Profit_NGN]] * (1-Agridata[[#This Row],[Storage_Loss_%]]/100)</f>
        <v>1872628.8</v>
      </c>
      <c r="AA1616" s="13">
        <f>Agridata[[#This Row],[Final_Profit_NGN]]+Agridata[[#This Row],[Input_Cost_NGN]]</f>
        <v>2409148</v>
      </c>
    </row>
    <row r="1617" spans="1:27" x14ac:dyDescent="0.35">
      <c r="A1617" t="s">
        <v>1001</v>
      </c>
      <c r="B1617" t="s">
        <v>1473</v>
      </c>
      <c r="C1617" t="s">
        <v>1484</v>
      </c>
      <c r="D1617">
        <v>2024</v>
      </c>
      <c r="E1617" t="s">
        <v>1502</v>
      </c>
      <c r="F1617" t="s">
        <v>1507</v>
      </c>
      <c r="G1617">
        <v>0.84</v>
      </c>
      <c r="H1617">
        <v>1126</v>
      </c>
      <c r="I1617">
        <v>964</v>
      </c>
      <c r="J1617">
        <v>4.5999999999999996</v>
      </c>
      <c r="K1617" t="s">
        <v>1513</v>
      </c>
      <c r="L1617">
        <v>1.53</v>
      </c>
      <c r="M1617" t="s">
        <v>1516</v>
      </c>
      <c r="N1617" s="13">
        <v>200</v>
      </c>
      <c r="O1617">
        <v>7</v>
      </c>
      <c r="P1617" s="11">
        <f>Agridata[[#This Row],[Storage_Loss_%]]/100</f>
        <v>0.14300000000000002</v>
      </c>
      <c r="Q1617" s="7">
        <v>14.3</v>
      </c>
      <c r="R1617" s="13">
        <v>8889</v>
      </c>
      <c r="S1617">
        <v>256</v>
      </c>
      <c r="T1617" t="s">
        <v>1520</v>
      </c>
      <c r="U1617" t="s">
        <v>1522</v>
      </c>
      <c r="V1617" s="13">
        <v>235228</v>
      </c>
      <c r="W1617" s="7">
        <f>(Agridata[[#This Row],[Profit_After_Storage_Loss]]/Agridata[[#This Row],[Total_Revenue]])*100</f>
        <v>82.57941724664812</v>
      </c>
      <c r="X1617">
        <f>(1-Agridata[[#This Row],[Transport_Cost_NGN]]/(Agridata[[#This Row],[Input_Cost_NGN]]+Agridata[[#This Row],[Final_Profit_NGN]]))*100</f>
        <v>99.918072071998267</v>
      </c>
      <c r="Y1617" s="13">
        <f>Agridata[[#This Row],[Final_Profit_NGN]]*Agridata[[#This Row],[Storage_Loss_%]]</f>
        <v>3363760.4000000004</v>
      </c>
      <c r="Z1617" s="13">
        <f>Agridata[[#This Row],[Final_Profit_NGN]] * (1-Agridata[[#This Row],[Storage_Loss_%]]/100)</f>
        <v>201590.39600000001</v>
      </c>
      <c r="AA1617" s="13">
        <f>Agridata[[#This Row],[Final_Profit_NGN]]+Agridata[[#This Row],[Input_Cost_NGN]]</f>
        <v>244117</v>
      </c>
    </row>
    <row r="1618" spans="1:27" x14ac:dyDescent="0.35">
      <c r="A1618" t="s">
        <v>439</v>
      </c>
      <c r="B1618" t="s">
        <v>1470</v>
      </c>
      <c r="C1618" t="s">
        <v>1495</v>
      </c>
      <c r="D1618">
        <v>2025</v>
      </c>
      <c r="E1618" t="s">
        <v>1502</v>
      </c>
      <c r="F1618" t="s">
        <v>1503</v>
      </c>
      <c r="G1618">
        <v>1.06</v>
      </c>
      <c r="H1618">
        <v>11459</v>
      </c>
      <c r="I1618">
        <v>6794</v>
      </c>
      <c r="J1618">
        <v>9</v>
      </c>
      <c r="K1618" t="s">
        <v>1513</v>
      </c>
      <c r="L1618">
        <v>1.61</v>
      </c>
      <c r="M1618" t="s">
        <v>1517</v>
      </c>
      <c r="N1618" s="13">
        <v>446</v>
      </c>
      <c r="O1618">
        <v>30</v>
      </c>
      <c r="P1618" s="11">
        <f>Agridata[[#This Row],[Storage_Loss_%]]/100</f>
        <v>0.40710000000000002</v>
      </c>
      <c r="Q1618" s="7">
        <v>40.71</v>
      </c>
      <c r="R1618" s="13">
        <v>13525</v>
      </c>
      <c r="S1618">
        <v>405</v>
      </c>
      <c r="T1618" t="s">
        <v>1520</v>
      </c>
      <c r="U1618" t="s">
        <v>1522</v>
      </c>
      <c r="V1618" s="13">
        <v>2710084</v>
      </c>
      <c r="W1618" s="7">
        <f>(Agridata[[#This Row],[Profit_After_Storage_Loss]]/Agridata[[#This Row],[Total_Revenue]])*100</f>
        <v>58.99557548825841</v>
      </c>
      <c r="X1618">
        <f>(1-Agridata[[#This Row],[Transport_Cost_NGN]]/(Agridata[[#This Row],[Input_Cost_NGN]]+Agridata[[#This Row],[Final_Profit_NGN]]))*100</f>
        <v>99.983624668592299</v>
      </c>
      <c r="Y1618" s="13">
        <f>Agridata[[#This Row],[Final_Profit_NGN]]*Agridata[[#This Row],[Storage_Loss_%]]</f>
        <v>110327519.64</v>
      </c>
      <c r="Z1618" s="13">
        <f>Agridata[[#This Row],[Final_Profit_NGN]] * (1-Agridata[[#This Row],[Storage_Loss_%]]/100)</f>
        <v>1606808.8036</v>
      </c>
      <c r="AA1618" s="13">
        <f>Agridata[[#This Row],[Final_Profit_NGN]]+Agridata[[#This Row],[Input_Cost_NGN]]</f>
        <v>2723609</v>
      </c>
    </row>
    <row r="1619" spans="1:27" x14ac:dyDescent="0.35">
      <c r="A1619" t="s">
        <v>552</v>
      </c>
      <c r="B1619" t="s">
        <v>1471</v>
      </c>
      <c r="C1619" t="s">
        <v>1500</v>
      </c>
      <c r="D1619">
        <v>2021</v>
      </c>
      <c r="E1619" t="s">
        <v>1502</v>
      </c>
      <c r="F1619" t="s">
        <v>1509</v>
      </c>
      <c r="G1619">
        <v>2.4300000000000002</v>
      </c>
      <c r="H1619">
        <v>21986</v>
      </c>
      <c r="I1619">
        <v>17955</v>
      </c>
      <c r="J1619">
        <v>1</v>
      </c>
      <c r="K1619" t="s">
        <v>1513</v>
      </c>
      <c r="L1619">
        <v>0.45</v>
      </c>
      <c r="M1619" t="s">
        <v>1516</v>
      </c>
      <c r="N1619" s="13">
        <v>200</v>
      </c>
      <c r="O1619">
        <v>3</v>
      </c>
      <c r="P1619" s="11">
        <f>Agridata[[#This Row],[Storage_Loss_%]]/100</f>
        <v>0.18329999999999999</v>
      </c>
      <c r="Q1619" s="7">
        <v>18.329999999999998</v>
      </c>
      <c r="R1619" s="13">
        <v>52641</v>
      </c>
      <c r="S1619">
        <v>257</v>
      </c>
      <c r="T1619" t="s">
        <v>1520</v>
      </c>
      <c r="U1619" t="s">
        <v>1523</v>
      </c>
      <c r="V1619" s="13">
        <v>4515450</v>
      </c>
      <c r="W1619" s="7">
        <f>(Agridata[[#This Row],[Profit_After_Storage_Loss]]/Agridata[[#This Row],[Total_Revenue]])*100</f>
        <v>80.728864967882657</v>
      </c>
      <c r="X1619">
        <f>(1-Agridata[[#This Row],[Transport_Cost_NGN]]/(Agridata[[#This Row],[Input_Cost_NGN]]+Agridata[[#This Row],[Final_Profit_NGN]]))*100</f>
        <v>99.995621803506111</v>
      </c>
      <c r="Y1619" s="13">
        <f>Agridata[[#This Row],[Final_Profit_NGN]]*Agridata[[#This Row],[Storage_Loss_%]]</f>
        <v>82768198.499999985</v>
      </c>
      <c r="Z1619" s="13">
        <f>Agridata[[#This Row],[Final_Profit_NGN]] * (1-Agridata[[#This Row],[Storage_Loss_%]]/100)</f>
        <v>3687768.0150000001</v>
      </c>
      <c r="AA1619" s="13">
        <f>Agridata[[#This Row],[Final_Profit_NGN]]+Agridata[[#This Row],[Input_Cost_NGN]]</f>
        <v>4568091</v>
      </c>
    </row>
    <row r="1620" spans="1:27" x14ac:dyDescent="0.35">
      <c r="A1620" t="s">
        <v>766</v>
      </c>
      <c r="B1620" t="s">
        <v>1470</v>
      </c>
      <c r="C1620" t="s">
        <v>1491</v>
      </c>
      <c r="D1620">
        <v>2023</v>
      </c>
      <c r="E1620" t="s">
        <v>1501</v>
      </c>
      <c r="F1620" t="s">
        <v>1506</v>
      </c>
      <c r="G1620">
        <v>0.66</v>
      </c>
      <c r="H1620">
        <v>1307</v>
      </c>
      <c r="I1620">
        <v>1015</v>
      </c>
      <c r="J1620">
        <v>21.6</v>
      </c>
      <c r="K1620" t="s">
        <v>1511</v>
      </c>
      <c r="L1620">
        <v>1.75</v>
      </c>
      <c r="M1620" t="s">
        <v>1516</v>
      </c>
      <c r="N1620" s="13">
        <v>3905</v>
      </c>
      <c r="O1620">
        <v>14</v>
      </c>
      <c r="P1620" s="11">
        <f>Agridata[[#This Row],[Storage_Loss_%]]/100</f>
        <v>0.22270000000000001</v>
      </c>
      <c r="Q1620" s="7">
        <v>22.27</v>
      </c>
      <c r="R1620" s="13">
        <v>17915</v>
      </c>
      <c r="S1620">
        <v>319</v>
      </c>
      <c r="T1620" t="s">
        <v>1520</v>
      </c>
      <c r="U1620" t="s">
        <v>1522</v>
      </c>
      <c r="V1620" s="13">
        <v>298728</v>
      </c>
      <c r="W1620" s="7">
        <f>(Agridata[[#This Row],[Profit_After_Storage_Loss]]/Agridata[[#This Row],[Total_Revenue]])*100</f>
        <v>73.332198848545531</v>
      </c>
      <c r="X1620">
        <f>(1-Agridata[[#This Row],[Transport_Cost_NGN]]/(Agridata[[#This Row],[Input_Cost_NGN]]+Agridata[[#This Row],[Final_Profit_NGN]]))*100</f>
        <v>98.766749936047844</v>
      </c>
      <c r="Y1620" s="13">
        <f>Agridata[[#This Row],[Final_Profit_NGN]]*Agridata[[#This Row],[Storage_Loss_%]]</f>
        <v>6652672.5599999996</v>
      </c>
      <c r="Z1620" s="13">
        <f>Agridata[[#This Row],[Final_Profit_NGN]] * (1-Agridata[[#This Row],[Storage_Loss_%]]/100)</f>
        <v>232201.27439999999</v>
      </c>
      <c r="AA1620" s="13">
        <f>Agridata[[#This Row],[Final_Profit_NGN]]+Agridata[[#This Row],[Input_Cost_NGN]]</f>
        <v>316643</v>
      </c>
    </row>
    <row r="1621" spans="1:27" x14ac:dyDescent="0.35">
      <c r="A1621" t="s">
        <v>1002</v>
      </c>
      <c r="B1621" t="s">
        <v>1471</v>
      </c>
      <c r="C1621" t="s">
        <v>1500</v>
      </c>
      <c r="D1621">
        <v>2025</v>
      </c>
      <c r="E1621" t="s">
        <v>1501</v>
      </c>
      <c r="F1621" t="s">
        <v>1508</v>
      </c>
      <c r="G1621">
        <v>1.75</v>
      </c>
      <c r="H1621">
        <v>2573</v>
      </c>
      <c r="I1621">
        <v>2348</v>
      </c>
      <c r="J1621">
        <v>9.9</v>
      </c>
      <c r="K1621" t="s">
        <v>1513</v>
      </c>
      <c r="L1621">
        <v>0.86</v>
      </c>
      <c r="M1621" t="s">
        <v>1516</v>
      </c>
      <c r="N1621" s="13">
        <v>301</v>
      </c>
      <c r="O1621">
        <v>1</v>
      </c>
      <c r="P1621" s="11">
        <f>Agridata[[#This Row],[Storage_Loss_%]]/100</f>
        <v>8.7400000000000005E-2</v>
      </c>
      <c r="Q1621" s="7">
        <v>8.74</v>
      </c>
      <c r="R1621" s="13">
        <v>15696</v>
      </c>
      <c r="S1621">
        <v>231</v>
      </c>
      <c r="T1621" t="s">
        <v>1520</v>
      </c>
      <c r="U1621" t="s">
        <v>1522</v>
      </c>
      <c r="V1621" s="13">
        <v>520968</v>
      </c>
      <c r="W1621" s="7">
        <f>(Agridata[[#This Row],[Profit_After_Storage_Loss]]/Agridata[[#This Row],[Total_Revenue]])*100</f>
        <v>88.590886811859932</v>
      </c>
      <c r="X1621">
        <f>(1-Agridata[[#This Row],[Transport_Cost_NGN]]/(Agridata[[#This Row],[Input_Cost_NGN]]+Agridata[[#This Row],[Final_Profit_NGN]]))*100</f>
        <v>99.943912764783931</v>
      </c>
      <c r="Y1621" s="13">
        <f>Agridata[[#This Row],[Final_Profit_NGN]]*Agridata[[#This Row],[Storage_Loss_%]]</f>
        <v>4553260.32</v>
      </c>
      <c r="Z1621" s="13">
        <f>Agridata[[#This Row],[Final_Profit_NGN]] * (1-Agridata[[#This Row],[Storage_Loss_%]]/100)</f>
        <v>475435.39679999999</v>
      </c>
      <c r="AA1621" s="13">
        <f>Agridata[[#This Row],[Final_Profit_NGN]]+Agridata[[#This Row],[Input_Cost_NGN]]</f>
        <v>536664</v>
      </c>
    </row>
    <row r="1622" spans="1:27" x14ac:dyDescent="0.35">
      <c r="A1622" t="s">
        <v>722</v>
      </c>
      <c r="B1622" t="s">
        <v>1471</v>
      </c>
      <c r="C1622" t="s">
        <v>1483</v>
      </c>
      <c r="D1622">
        <v>2023</v>
      </c>
      <c r="E1622" t="s">
        <v>1502</v>
      </c>
      <c r="F1622" t="s">
        <v>1504</v>
      </c>
      <c r="G1622">
        <v>3.01</v>
      </c>
      <c r="H1622">
        <v>31700</v>
      </c>
      <c r="I1622">
        <v>24745</v>
      </c>
      <c r="J1622">
        <v>37.6</v>
      </c>
      <c r="K1622" t="s">
        <v>1512</v>
      </c>
      <c r="L1622">
        <v>2.27</v>
      </c>
      <c r="M1622" t="s">
        <v>1517</v>
      </c>
      <c r="N1622" s="13">
        <v>8751</v>
      </c>
      <c r="O1622">
        <v>1</v>
      </c>
      <c r="P1622" s="11">
        <f>Agridata[[#This Row],[Storage_Loss_%]]/100</f>
        <v>0.21940000000000001</v>
      </c>
      <c r="Q1622" s="7">
        <v>21.94</v>
      </c>
      <c r="R1622" s="13">
        <v>68565</v>
      </c>
      <c r="S1622">
        <v>251</v>
      </c>
      <c r="T1622" t="s">
        <v>1520</v>
      </c>
      <c r="U1622" t="s">
        <v>1522</v>
      </c>
      <c r="V1622" s="13">
        <v>6071570</v>
      </c>
      <c r="W1622" s="7">
        <f>(Agridata[[#This Row],[Profit_After_Storage_Loss]]/Agridata[[#This Row],[Total_Revenue]])*100</f>
        <v>77.188327976502137</v>
      </c>
      <c r="X1622">
        <f>(1-Agridata[[#This Row],[Transport_Cost_NGN]]/(Agridata[[#This Row],[Input_Cost_NGN]]+Agridata[[#This Row],[Final_Profit_NGN]]))*100</f>
        <v>99.857478703644148</v>
      </c>
      <c r="Y1622" s="13">
        <f>Agridata[[#This Row],[Final_Profit_NGN]]*Agridata[[#This Row],[Storage_Loss_%]]</f>
        <v>133210245.80000001</v>
      </c>
      <c r="Z1622" s="13">
        <f>Agridata[[#This Row],[Final_Profit_NGN]] * (1-Agridata[[#This Row],[Storage_Loss_%]]/100)</f>
        <v>4739467.5419999994</v>
      </c>
      <c r="AA1622" s="13">
        <f>Agridata[[#This Row],[Final_Profit_NGN]]+Agridata[[#This Row],[Input_Cost_NGN]]</f>
        <v>6140135</v>
      </c>
    </row>
    <row r="1623" spans="1:27" x14ac:dyDescent="0.35">
      <c r="A1623" t="s">
        <v>445</v>
      </c>
      <c r="B1623" t="s">
        <v>1471</v>
      </c>
      <c r="C1623" t="s">
        <v>1486</v>
      </c>
      <c r="D1623">
        <v>2023</v>
      </c>
      <c r="E1623" t="s">
        <v>1502</v>
      </c>
      <c r="F1623" t="s">
        <v>1505</v>
      </c>
      <c r="G1623">
        <v>4.8</v>
      </c>
      <c r="H1623">
        <v>29697</v>
      </c>
      <c r="I1623">
        <v>21509</v>
      </c>
      <c r="J1623">
        <v>4.2</v>
      </c>
      <c r="K1623" t="s">
        <v>1513</v>
      </c>
      <c r="L1623">
        <v>0.99</v>
      </c>
      <c r="M1623" t="s">
        <v>1517</v>
      </c>
      <c r="N1623" s="13">
        <v>200</v>
      </c>
      <c r="O1623">
        <v>14</v>
      </c>
      <c r="P1623" s="11">
        <f>Agridata[[#This Row],[Storage_Loss_%]]/100</f>
        <v>0.2757</v>
      </c>
      <c r="Q1623" s="7">
        <v>27.57</v>
      </c>
      <c r="R1623" s="13">
        <v>59080</v>
      </c>
      <c r="S1623">
        <v>106</v>
      </c>
      <c r="T1623" t="s">
        <v>1520</v>
      </c>
      <c r="U1623" t="s">
        <v>1522</v>
      </c>
      <c r="V1623" s="13">
        <v>2197875</v>
      </c>
      <c r="W1623" s="7">
        <f>(Agridata[[#This Row],[Profit_After_Storage_Loss]]/Agridata[[#This Row],[Total_Revenue]])*100</f>
        <v>70.534009871707667</v>
      </c>
      <c r="X1623">
        <f>(1-Agridata[[#This Row],[Transport_Cost_NGN]]/(Agridata[[#This Row],[Input_Cost_NGN]]+Agridata[[#This Row],[Final_Profit_NGN]]))*100</f>
        <v>99.991138502983006</v>
      </c>
      <c r="Y1623" s="13">
        <f>Agridata[[#This Row],[Final_Profit_NGN]]*Agridata[[#This Row],[Storage_Loss_%]]</f>
        <v>60595413.75</v>
      </c>
      <c r="Z1623" s="13">
        <f>Agridata[[#This Row],[Final_Profit_NGN]] * (1-Agridata[[#This Row],[Storage_Loss_%]]/100)</f>
        <v>1591920.8624999998</v>
      </c>
      <c r="AA1623" s="13">
        <f>Agridata[[#This Row],[Final_Profit_NGN]]+Agridata[[#This Row],[Input_Cost_NGN]]</f>
        <v>2256955</v>
      </c>
    </row>
    <row r="1624" spans="1:27" x14ac:dyDescent="0.35">
      <c r="A1624" t="s">
        <v>1003</v>
      </c>
      <c r="B1624" t="s">
        <v>1469</v>
      </c>
      <c r="C1624" t="s">
        <v>1481</v>
      </c>
      <c r="D1624">
        <v>2022</v>
      </c>
      <c r="E1624" t="s">
        <v>1501</v>
      </c>
      <c r="F1624" t="s">
        <v>1510</v>
      </c>
      <c r="G1624">
        <v>1.74</v>
      </c>
      <c r="H1624">
        <v>37383</v>
      </c>
      <c r="I1624">
        <v>26867</v>
      </c>
      <c r="J1624">
        <v>8.8000000000000007</v>
      </c>
      <c r="K1624" t="s">
        <v>1511</v>
      </c>
      <c r="L1624">
        <v>0.96</v>
      </c>
      <c r="M1624" t="s">
        <v>1516</v>
      </c>
      <c r="N1624" s="13">
        <v>1113</v>
      </c>
      <c r="O1624">
        <v>1</v>
      </c>
      <c r="P1624" s="11">
        <f>Agridata[[#This Row],[Storage_Loss_%]]/100</f>
        <v>0.28129999999999999</v>
      </c>
      <c r="Q1624" s="7">
        <v>28.13</v>
      </c>
      <c r="R1624" s="13">
        <v>60287</v>
      </c>
      <c r="S1624">
        <v>321</v>
      </c>
      <c r="T1624" t="s">
        <v>1520</v>
      </c>
      <c r="U1624" t="s">
        <v>1523</v>
      </c>
      <c r="V1624" s="13">
        <v>8476664</v>
      </c>
      <c r="W1624" s="7">
        <f>(Agridata[[#This Row],[Profit_After_Storage_Loss]]/Agridata[[#This Row],[Total_Revenue]])*100</f>
        <v>71.362462040604427</v>
      </c>
      <c r="X1624">
        <f>(1-Agridata[[#This Row],[Transport_Cost_NGN]]/(Agridata[[#This Row],[Input_Cost_NGN]]+Agridata[[#This Row],[Final_Profit_NGN]]))*100</f>
        <v>99.986962558412245</v>
      </c>
      <c r="Y1624" s="13">
        <f>Agridata[[#This Row],[Final_Profit_NGN]]*Agridata[[#This Row],[Storage_Loss_%]]</f>
        <v>238448558.31999999</v>
      </c>
      <c r="Z1624" s="13">
        <f>Agridata[[#This Row],[Final_Profit_NGN]] * (1-Agridata[[#This Row],[Storage_Loss_%]]/100)</f>
        <v>6092178.4167999998</v>
      </c>
      <c r="AA1624" s="13">
        <f>Agridata[[#This Row],[Final_Profit_NGN]]+Agridata[[#This Row],[Input_Cost_NGN]]</f>
        <v>8536951</v>
      </c>
    </row>
    <row r="1625" spans="1:27" x14ac:dyDescent="0.35">
      <c r="A1625" t="s">
        <v>1004</v>
      </c>
      <c r="B1625" t="s">
        <v>1473</v>
      </c>
      <c r="C1625" t="s">
        <v>1493</v>
      </c>
      <c r="D1625">
        <v>2025</v>
      </c>
      <c r="E1625" t="s">
        <v>1502</v>
      </c>
      <c r="F1625" t="s">
        <v>1510</v>
      </c>
      <c r="G1625">
        <v>1.26</v>
      </c>
      <c r="H1625">
        <v>22269</v>
      </c>
      <c r="I1625">
        <v>14350</v>
      </c>
      <c r="J1625">
        <v>15.7</v>
      </c>
      <c r="K1625" t="s">
        <v>1512</v>
      </c>
      <c r="L1625">
        <v>1.0900000000000001</v>
      </c>
      <c r="M1625" t="s">
        <v>1517</v>
      </c>
      <c r="N1625" s="13">
        <v>3931</v>
      </c>
      <c r="O1625">
        <v>5</v>
      </c>
      <c r="P1625" s="11">
        <f>Agridata[[#This Row],[Storage_Loss_%]]/100</f>
        <v>0.35560000000000003</v>
      </c>
      <c r="Q1625" s="7">
        <v>35.56</v>
      </c>
      <c r="R1625" s="13">
        <v>42876</v>
      </c>
      <c r="S1625">
        <v>426</v>
      </c>
      <c r="T1625" t="s">
        <v>1520</v>
      </c>
      <c r="U1625" t="s">
        <v>1522</v>
      </c>
      <c r="V1625" s="13">
        <v>6005162</v>
      </c>
      <c r="W1625" s="7">
        <f>(Agridata[[#This Row],[Profit_After_Storage_Loss]]/Agridata[[#This Row],[Total_Revenue]])*100</f>
        <v>63.983169298870145</v>
      </c>
      <c r="X1625">
        <f>(1-Agridata[[#This Row],[Transport_Cost_NGN]]/(Agridata[[#This Row],[Input_Cost_NGN]]+Agridata[[#This Row],[Final_Profit_NGN]]))*100</f>
        <v>99.935003715254439</v>
      </c>
      <c r="Y1625" s="13">
        <f>Agridata[[#This Row],[Final_Profit_NGN]]*Agridata[[#This Row],[Storage_Loss_%]]</f>
        <v>213543560.72</v>
      </c>
      <c r="Z1625" s="13">
        <f>Agridata[[#This Row],[Final_Profit_NGN]] * (1-Agridata[[#This Row],[Storage_Loss_%]]/100)</f>
        <v>3869726.3928</v>
      </c>
      <c r="AA1625" s="13">
        <f>Agridata[[#This Row],[Final_Profit_NGN]]+Agridata[[#This Row],[Input_Cost_NGN]]</f>
        <v>6048038</v>
      </c>
    </row>
    <row r="1626" spans="1:27" x14ac:dyDescent="0.35">
      <c r="A1626" t="s">
        <v>1005</v>
      </c>
      <c r="B1626" t="s">
        <v>1472</v>
      </c>
      <c r="C1626" t="s">
        <v>1487</v>
      </c>
      <c r="D1626">
        <v>2023</v>
      </c>
      <c r="E1626" t="s">
        <v>1502</v>
      </c>
      <c r="F1626" t="s">
        <v>1506</v>
      </c>
      <c r="G1626">
        <v>0.37</v>
      </c>
      <c r="H1626">
        <v>986</v>
      </c>
      <c r="I1626">
        <v>893</v>
      </c>
      <c r="J1626">
        <v>8.1</v>
      </c>
      <c r="K1626" t="s">
        <v>1512</v>
      </c>
      <c r="L1626">
        <v>0.42</v>
      </c>
      <c r="M1626" t="s">
        <v>1517</v>
      </c>
      <c r="N1626" s="13">
        <v>1995</v>
      </c>
      <c r="O1626">
        <v>3</v>
      </c>
      <c r="P1626" s="11">
        <f>Agridata[[#This Row],[Storage_Loss_%]]/100</f>
        <v>9.4E-2</v>
      </c>
      <c r="Q1626" s="7">
        <v>9.4</v>
      </c>
      <c r="R1626" s="13">
        <v>11549</v>
      </c>
      <c r="S1626">
        <v>329</v>
      </c>
      <c r="T1626" t="s">
        <v>1520</v>
      </c>
      <c r="U1626" t="s">
        <v>1522</v>
      </c>
      <c r="V1626" s="13">
        <v>277316</v>
      </c>
      <c r="W1626" s="7">
        <f>(Agridata[[#This Row],[Profit_After_Storage_Loss]]/Agridata[[#This Row],[Total_Revenue]])*100</f>
        <v>86.977756391393896</v>
      </c>
      <c r="X1626">
        <f>(1-Agridata[[#This Row],[Transport_Cost_NGN]]/(Agridata[[#This Row],[Input_Cost_NGN]]+Agridata[[#This Row],[Final_Profit_NGN]]))*100</f>
        <v>99.309365966801096</v>
      </c>
      <c r="Y1626" s="13">
        <f>Agridata[[#This Row],[Final_Profit_NGN]]*Agridata[[#This Row],[Storage_Loss_%]]</f>
        <v>2606770.4</v>
      </c>
      <c r="Z1626" s="13">
        <f>Agridata[[#This Row],[Final_Profit_NGN]] * (1-Agridata[[#This Row],[Storage_Loss_%]]/100)</f>
        <v>251248.296</v>
      </c>
      <c r="AA1626" s="13">
        <f>Agridata[[#This Row],[Final_Profit_NGN]]+Agridata[[#This Row],[Input_Cost_NGN]]</f>
        <v>288865</v>
      </c>
    </row>
    <row r="1627" spans="1:27" x14ac:dyDescent="0.35">
      <c r="A1627" t="s">
        <v>1006</v>
      </c>
      <c r="B1627" t="s">
        <v>1473</v>
      </c>
      <c r="C1627" t="s">
        <v>1493</v>
      </c>
      <c r="D1627">
        <v>2024</v>
      </c>
      <c r="E1627" t="s">
        <v>1501</v>
      </c>
      <c r="F1627" t="s">
        <v>1508</v>
      </c>
      <c r="G1627">
        <v>0.76</v>
      </c>
      <c r="H1627">
        <v>1286</v>
      </c>
      <c r="I1627">
        <v>1015</v>
      </c>
      <c r="J1627">
        <v>76.599999999999994</v>
      </c>
      <c r="K1627" t="s">
        <v>1512</v>
      </c>
      <c r="L1627">
        <v>2.94</v>
      </c>
      <c r="M1627" t="s">
        <v>1518</v>
      </c>
      <c r="N1627" s="13">
        <v>17841</v>
      </c>
      <c r="O1627">
        <v>14</v>
      </c>
      <c r="P1627" s="11">
        <f>Agridata[[#This Row],[Storage_Loss_%]]/100</f>
        <v>0.21</v>
      </c>
      <c r="Q1627" s="7">
        <v>21</v>
      </c>
      <c r="R1627" s="13">
        <v>9890</v>
      </c>
      <c r="S1627">
        <v>192</v>
      </c>
      <c r="T1627" t="s">
        <v>1520</v>
      </c>
      <c r="U1627" t="s">
        <v>1522</v>
      </c>
      <c r="V1627" s="13">
        <v>165201</v>
      </c>
      <c r="W1627" s="7">
        <f>(Agridata[[#This Row],[Profit_After_Storage_Loss]]/Agridata[[#This Row],[Total_Revenue]])*100</f>
        <v>74.537691828820456</v>
      </c>
      <c r="X1627">
        <f>(1-Agridata[[#This Row],[Transport_Cost_NGN]]/(Agridata[[#This Row],[Input_Cost_NGN]]+Agridata[[#This Row],[Final_Profit_NGN]]))*100</f>
        <v>89.810441427600509</v>
      </c>
      <c r="Y1627" s="13">
        <f>Agridata[[#This Row],[Final_Profit_NGN]]*Agridata[[#This Row],[Storage_Loss_%]]</f>
        <v>3469221</v>
      </c>
      <c r="Z1627" s="13">
        <f>Agridata[[#This Row],[Final_Profit_NGN]] * (1-Agridata[[#This Row],[Storage_Loss_%]]/100)</f>
        <v>130508.79000000001</v>
      </c>
      <c r="AA1627" s="13">
        <f>Agridata[[#This Row],[Final_Profit_NGN]]+Agridata[[#This Row],[Input_Cost_NGN]]</f>
        <v>175091</v>
      </c>
    </row>
    <row r="1628" spans="1:27" x14ac:dyDescent="0.35">
      <c r="A1628" t="s">
        <v>545</v>
      </c>
      <c r="B1628" t="s">
        <v>1470</v>
      </c>
      <c r="C1628" t="s">
        <v>1495</v>
      </c>
      <c r="D1628">
        <v>2023</v>
      </c>
      <c r="E1628" t="s">
        <v>1502</v>
      </c>
      <c r="F1628" t="s">
        <v>1508</v>
      </c>
      <c r="G1628">
        <v>2.19</v>
      </c>
      <c r="H1628">
        <v>3806</v>
      </c>
      <c r="I1628">
        <v>2422</v>
      </c>
      <c r="J1628">
        <v>13.6</v>
      </c>
      <c r="K1628" t="s">
        <v>1511</v>
      </c>
      <c r="L1628">
        <v>1.57</v>
      </c>
      <c r="M1628" t="s">
        <v>1518</v>
      </c>
      <c r="N1628" s="13">
        <v>2244</v>
      </c>
      <c r="O1628">
        <v>30</v>
      </c>
      <c r="P1628" s="11">
        <f>Agridata[[#This Row],[Storage_Loss_%]]/100</f>
        <v>0.36340000000000006</v>
      </c>
      <c r="Q1628" s="7">
        <v>36.340000000000003</v>
      </c>
      <c r="R1628" s="13">
        <v>15770</v>
      </c>
      <c r="S1628">
        <v>207</v>
      </c>
      <c r="T1628" t="s">
        <v>1520</v>
      </c>
      <c r="U1628" t="s">
        <v>1522</v>
      </c>
      <c r="V1628" s="13">
        <v>478327</v>
      </c>
      <c r="W1628" s="7">
        <f>(Agridata[[#This Row],[Profit_After_Storage_Loss]]/Agridata[[#This Row],[Total_Revenue]])*100</f>
        <v>61.628175884492308</v>
      </c>
      <c r="X1628">
        <f>(1-Agridata[[#This Row],[Transport_Cost_NGN]]/(Agridata[[#This Row],[Input_Cost_NGN]]+Agridata[[#This Row],[Final_Profit_NGN]]))*100</f>
        <v>99.545838165380488</v>
      </c>
      <c r="Y1628" s="13">
        <f>Agridata[[#This Row],[Final_Profit_NGN]]*Agridata[[#This Row],[Storage_Loss_%]]</f>
        <v>17382403.180000003</v>
      </c>
      <c r="Z1628" s="13">
        <f>Agridata[[#This Row],[Final_Profit_NGN]] * (1-Agridata[[#This Row],[Storage_Loss_%]]/100)</f>
        <v>304502.96819999994</v>
      </c>
      <c r="AA1628" s="13">
        <f>Agridata[[#This Row],[Final_Profit_NGN]]+Agridata[[#This Row],[Input_Cost_NGN]]</f>
        <v>494097</v>
      </c>
    </row>
    <row r="1629" spans="1:27" x14ac:dyDescent="0.35">
      <c r="A1629" t="s">
        <v>775</v>
      </c>
      <c r="B1629" t="s">
        <v>1472</v>
      </c>
      <c r="C1629" t="s">
        <v>1487</v>
      </c>
      <c r="D1629">
        <v>2024</v>
      </c>
      <c r="E1629" t="s">
        <v>1502</v>
      </c>
      <c r="F1629" t="s">
        <v>1503</v>
      </c>
      <c r="G1629">
        <v>1.1299999999999999</v>
      </c>
      <c r="H1629">
        <v>10857</v>
      </c>
      <c r="I1629">
        <v>9310</v>
      </c>
      <c r="J1629">
        <v>25.6</v>
      </c>
      <c r="K1629" t="s">
        <v>1512</v>
      </c>
      <c r="L1629">
        <v>1.98</v>
      </c>
      <c r="M1629" t="s">
        <v>1516</v>
      </c>
      <c r="N1629" s="13">
        <v>5867</v>
      </c>
      <c r="O1629">
        <v>7</v>
      </c>
      <c r="P1629" s="11">
        <f>Agridata[[#This Row],[Storage_Loss_%]]/100</f>
        <v>0.1424</v>
      </c>
      <c r="Q1629" s="7">
        <v>14.24</v>
      </c>
      <c r="R1629" s="13">
        <v>19764</v>
      </c>
      <c r="S1629">
        <v>313</v>
      </c>
      <c r="T1629" t="s">
        <v>1520</v>
      </c>
      <c r="U1629" t="s">
        <v>1522</v>
      </c>
      <c r="V1629" s="13">
        <v>2859259</v>
      </c>
      <c r="W1629" s="7">
        <f>(Agridata[[#This Row],[Profit_After_Storage_Loss]]/Agridata[[#This Row],[Total_Revenue]])*100</f>
        <v>85.171272282298531</v>
      </c>
      <c r="X1629">
        <f>(1-Agridata[[#This Row],[Transport_Cost_NGN]]/(Agridata[[#This Row],[Input_Cost_NGN]]+Agridata[[#This Row],[Final_Profit_NGN]]))*100</f>
        <v>99.796215591191867</v>
      </c>
      <c r="Y1629" s="13">
        <f>Agridata[[#This Row],[Final_Profit_NGN]]*Agridata[[#This Row],[Storage_Loss_%]]</f>
        <v>40715848.160000004</v>
      </c>
      <c r="Z1629" s="13">
        <f>Agridata[[#This Row],[Final_Profit_NGN]] * (1-Agridata[[#This Row],[Storage_Loss_%]]/100)</f>
        <v>2452100.5183999999</v>
      </c>
      <c r="AA1629" s="13">
        <f>Agridata[[#This Row],[Final_Profit_NGN]]+Agridata[[#This Row],[Input_Cost_NGN]]</f>
        <v>2879023</v>
      </c>
    </row>
    <row r="1630" spans="1:27" x14ac:dyDescent="0.35">
      <c r="A1630" t="s">
        <v>130</v>
      </c>
      <c r="B1630" t="s">
        <v>1469</v>
      </c>
      <c r="C1630" t="s">
        <v>1480</v>
      </c>
      <c r="D1630">
        <v>2022</v>
      </c>
      <c r="E1630" t="s">
        <v>1501</v>
      </c>
      <c r="F1630" t="s">
        <v>1506</v>
      </c>
      <c r="G1630">
        <v>2.4</v>
      </c>
      <c r="H1630">
        <v>4587</v>
      </c>
      <c r="I1630">
        <v>1834</v>
      </c>
      <c r="J1630">
        <v>13.6</v>
      </c>
      <c r="K1630" t="s">
        <v>1512</v>
      </c>
      <c r="L1630">
        <v>0.51</v>
      </c>
      <c r="M1630" t="s">
        <v>1516</v>
      </c>
      <c r="N1630" s="13">
        <v>3132</v>
      </c>
      <c r="O1630">
        <v>60</v>
      </c>
      <c r="P1630" s="11">
        <f>Agridata[[#This Row],[Storage_Loss_%]]/100</f>
        <v>0.6</v>
      </c>
      <c r="Q1630" s="7">
        <v>60</v>
      </c>
      <c r="R1630" s="13">
        <v>66946</v>
      </c>
      <c r="S1630">
        <v>276</v>
      </c>
      <c r="T1630" t="s">
        <v>1520</v>
      </c>
      <c r="U1630" t="s">
        <v>1523</v>
      </c>
      <c r="V1630" s="13">
        <v>431045</v>
      </c>
      <c r="W1630" s="7">
        <f>(Agridata[[#This Row],[Profit_After_Storage_Loss]]/Agridata[[#This Row],[Total_Revenue]])*100</f>
        <v>34.622714065113627</v>
      </c>
      <c r="X1630">
        <f>(1-Agridata[[#This Row],[Transport_Cost_NGN]]/(Agridata[[#This Row],[Input_Cost_NGN]]+Agridata[[#This Row],[Final_Profit_NGN]]))*100</f>
        <v>99.371072971198274</v>
      </c>
      <c r="Y1630" s="13">
        <f>Agridata[[#This Row],[Final_Profit_NGN]]*Agridata[[#This Row],[Storage_Loss_%]]</f>
        <v>25862700</v>
      </c>
      <c r="Z1630" s="13">
        <f>Agridata[[#This Row],[Final_Profit_NGN]] * (1-Agridata[[#This Row],[Storage_Loss_%]]/100)</f>
        <v>172418</v>
      </c>
      <c r="AA1630" s="13">
        <f>Agridata[[#This Row],[Final_Profit_NGN]]+Agridata[[#This Row],[Input_Cost_NGN]]</f>
        <v>497991</v>
      </c>
    </row>
    <row r="1631" spans="1:27" x14ac:dyDescent="0.35">
      <c r="A1631" t="s">
        <v>308</v>
      </c>
      <c r="B1631" t="s">
        <v>1472</v>
      </c>
      <c r="C1631" t="s">
        <v>1478</v>
      </c>
      <c r="D1631">
        <v>2025</v>
      </c>
      <c r="E1631" t="s">
        <v>1501</v>
      </c>
      <c r="F1631" t="s">
        <v>1503</v>
      </c>
      <c r="G1631">
        <v>2.48</v>
      </c>
      <c r="H1631">
        <v>22739</v>
      </c>
      <c r="I1631">
        <v>16760</v>
      </c>
      <c r="J1631">
        <v>26.4</v>
      </c>
      <c r="K1631" t="s">
        <v>1512</v>
      </c>
      <c r="L1631">
        <v>1.84</v>
      </c>
      <c r="M1631" t="s">
        <v>1517</v>
      </c>
      <c r="N1631" s="13">
        <v>7253</v>
      </c>
      <c r="O1631">
        <v>14</v>
      </c>
      <c r="P1631" s="11">
        <f>Agridata[[#This Row],[Storage_Loss_%]]/100</f>
        <v>0.26289999999999997</v>
      </c>
      <c r="Q1631" s="7">
        <v>26.29</v>
      </c>
      <c r="R1631" s="13">
        <v>30265</v>
      </c>
      <c r="S1631">
        <v>338</v>
      </c>
      <c r="T1631" t="s">
        <v>1521</v>
      </c>
      <c r="U1631" t="s">
        <v>1523</v>
      </c>
      <c r="V1631" s="13">
        <v>5570714</v>
      </c>
      <c r="W1631" s="7">
        <f>(Agridata[[#This Row],[Profit_After_Storage_Loss]]/Agridata[[#This Row],[Total_Revenue]])*100</f>
        <v>73.31170656772683</v>
      </c>
      <c r="X1631">
        <f>(1-Agridata[[#This Row],[Transport_Cost_NGN]]/(Agridata[[#This Row],[Input_Cost_NGN]]+Agridata[[#This Row],[Final_Profit_NGN]]))*100</f>
        <v>99.870504781396249</v>
      </c>
      <c r="Y1631" s="13">
        <f>Agridata[[#This Row],[Final_Profit_NGN]]*Agridata[[#This Row],[Storage_Loss_%]]</f>
        <v>146454071.06</v>
      </c>
      <c r="Z1631" s="13">
        <f>Agridata[[#This Row],[Final_Profit_NGN]] * (1-Agridata[[#This Row],[Storage_Loss_%]]/100)</f>
        <v>4106173.2894000006</v>
      </c>
      <c r="AA1631" s="13">
        <f>Agridata[[#This Row],[Final_Profit_NGN]]+Agridata[[#This Row],[Input_Cost_NGN]]</f>
        <v>5600979</v>
      </c>
    </row>
    <row r="1632" spans="1:27" x14ac:dyDescent="0.35">
      <c r="A1632" t="s">
        <v>1007</v>
      </c>
      <c r="B1632" t="s">
        <v>1469</v>
      </c>
      <c r="C1632" t="s">
        <v>1474</v>
      </c>
      <c r="D1632">
        <v>2025</v>
      </c>
      <c r="E1632" t="s">
        <v>1501</v>
      </c>
      <c r="F1632" t="s">
        <v>1507</v>
      </c>
      <c r="G1632">
        <v>3.23</v>
      </c>
      <c r="H1632">
        <v>9400</v>
      </c>
      <c r="I1632">
        <v>7666</v>
      </c>
      <c r="J1632">
        <v>28.5</v>
      </c>
      <c r="K1632" t="s">
        <v>1513</v>
      </c>
      <c r="L1632">
        <v>1.95</v>
      </c>
      <c r="M1632" t="s">
        <v>1518</v>
      </c>
      <c r="N1632" s="13">
        <v>789</v>
      </c>
      <c r="O1632">
        <v>14</v>
      </c>
      <c r="P1632" s="11">
        <f>Agridata[[#This Row],[Storage_Loss_%]]/100</f>
        <v>0.18440000000000001</v>
      </c>
      <c r="Q1632" s="7">
        <v>18.440000000000001</v>
      </c>
      <c r="R1632" s="13">
        <v>69026</v>
      </c>
      <c r="S1632">
        <v>288</v>
      </c>
      <c r="T1632" t="s">
        <v>1520</v>
      </c>
      <c r="U1632" t="s">
        <v>1523</v>
      </c>
      <c r="V1632" s="13">
        <v>2115915</v>
      </c>
      <c r="W1632" s="7">
        <f>(Agridata[[#This Row],[Profit_After_Storage_Loss]]/Agridata[[#This Row],[Total_Revenue]])*100</f>
        <v>78.983380970012462</v>
      </c>
      <c r="X1632">
        <f>(1-Agridata[[#This Row],[Transport_Cost_NGN]]/(Agridata[[#This Row],[Input_Cost_NGN]]+Agridata[[#This Row],[Final_Profit_NGN]]))*100</f>
        <v>99.963889185108428</v>
      </c>
      <c r="Y1632" s="13">
        <f>Agridata[[#This Row],[Final_Profit_NGN]]*Agridata[[#This Row],[Storage_Loss_%]]</f>
        <v>39017472.600000001</v>
      </c>
      <c r="Z1632" s="13">
        <f>Agridata[[#This Row],[Final_Profit_NGN]] * (1-Agridata[[#This Row],[Storage_Loss_%]]/100)</f>
        <v>1725740.274</v>
      </c>
      <c r="AA1632" s="13">
        <f>Agridata[[#This Row],[Final_Profit_NGN]]+Agridata[[#This Row],[Input_Cost_NGN]]</f>
        <v>2184941</v>
      </c>
    </row>
    <row r="1633" spans="1:27" x14ac:dyDescent="0.35">
      <c r="A1633" t="s">
        <v>935</v>
      </c>
      <c r="B1633" t="s">
        <v>1472</v>
      </c>
      <c r="C1633" t="s">
        <v>1479</v>
      </c>
      <c r="D1633">
        <v>2025</v>
      </c>
      <c r="E1633" t="s">
        <v>1502</v>
      </c>
      <c r="F1633" t="s">
        <v>1503</v>
      </c>
      <c r="G1633">
        <v>1.1399999999999999</v>
      </c>
      <c r="H1633">
        <v>9004</v>
      </c>
      <c r="I1633">
        <v>7194</v>
      </c>
      <c r="J1633">
        <v>4.3</v>
      </c>
      <c r="K1633" t="s">
        <v>1512</v>
      </c>
      <c r="L1633">
        <v>0.11</v>
      </c>
      <c r="M1633" t="s">
        <v>1518</v>
      </c>
      <c r="N1633" s="13">
        <v>1093</v>
      </c>
      <c r="O1633">
        <v>14</v>
      </c>
      <c r="P1633" s="11">
        <f>Agridata[[#This Row],[Storage_Loss_%]]/100</f>
        <v>0.20100000000000001</v>
      </c>
      <c r="Q1633" s="7">
        <v>20.100000000000001</v>
      </c>
      <c r="R1633" s="13">
        <v>12966</v>
      </c>
      <c r="S1633">
        <v>364</v>
      </c>
      <c r="T1633" t="s">
        <v>1521</v>
      </c>
      <c r="U1633" t="s">
        <v>1523</v>
      </c>
      <c r="V1633" s="13">
        <v>2578371</v>
      </c>
      <c r="W1633" s="7">
        <f>(Agridata[[#This Row],[Profit_After_Storage_Loss]]/Agridata[[#This Row],[Total_Revenue]])*100</f>
        <v>79.500212785909355</v>
      </c>
      <c r="X1633">
        <f>(1-Agridata[[#This Row],[Transport_Cost_NGN]]/(Agridata[[#This Row],[Input_Cost_NGN]]+Agridata[[#This Row],[Final_Profit_NGN]]))*100</f>
        <v>99.957821001282355</v>
      </c>
      <c r="Y1633" s="13">
        <f>Agridata[[#This Row],[Final_Profit_NGN]]*Agridata[[#This Row],[Storage_Loss_%]]</f>
        <v>51825257.100000001</v>
      </c>
      <c r="Z1633" s="13">
        <f>Agridata[[#This Row],[Final_Profit_NGN]] * (1-Agridata[[#This Row],[Storage_Loss_%]]/100)</f>
        <v>2060118.4289999998</v>
      </c>
      <c r="AA1633" s="13">
        <f>Agridata[[#This Row],[Final_Profit_NGN]]+Agridata[[#This Row],[Input_Cost_NGN]]</f>
        <v>2591337</v>
      </c>
    </row>
    <row r="1634" spans="1:27" x14ac:dyDescent="0.35">
      <c r="A1634" t="s">
        <v>30</v>
      </c>
      <c r="B1634" t="s">
        <v>1470</v>
      </c>
      <c r="C1634" t="s">
        <v>1482</v>
      </c>
      <c r="D1634">
        <v>2025</v>
      </c>
      <c r="E1634" t="s">
        <v>1501</v>
      </c>
      <c r="F1634" t="s">
        <v>1507</v>
      </c>
      <c r="G1634">
        <v>4.57</v>
      </c>
      <c r="H1634">
        <v>13490</v>
      </c>
      <c r="I1634">
        <v>12783</v>
      </c>
      <c r="J1634">
        <v>10.8</v>
      </c>
      <c r="K1634" t="s">
        <v>1514</v>
      </c>
      <c r="L1634">
        <v>0.39</v>
      </c>
      <c r="M1634" t="s">
        <v>1518</v>
      </c>
      <c r="N1634" s="13">
        <v>1999</v>
      </c>
      <c r="O1634">
        <v>1</v>
      </c>
      <c r="P1634" s="11">
        <f>Agridata[[#This Row],[Storage_Loss_%]]/100</f>
        <v>5.2400000000000002E-2</v>
      </c>
      <c r="Q1634" s="7">
        <v>5.24</v>
      </c>
      <c r="R1634" s="13">
        <v>79085</v>
      </c>
      <c r="S1634">
        <v>294</v>
      </c>
      <c r="T1634" t="s">
        <v>1519</v>
      </c>
      <c r="U1634" t="s">
        <v>1523</v>
      </c>
      <c r="V1634" s="13">
        <v>3639536</v>
      </c>
      <c r="W1634" s="7">
        <f>(Agridata[[#This Row],[Profit_After_Storage_Loss]]/Agridata[[#This Row],[Total_Revenue]])*100</f>
        <v>92.744711375534109</v>
      </c>
      <c r="X1634">
        <f>(1-Agridata[[#This Row],[Transport_Cost_NGN]]/(Agridata[[#This Row],[Input_Cost_NGN]]+Agridata[[#This Row],[Final_Profit_NGN]]))*100</f>
        <v>99.946243513388438</v>
      </c>
      <c r="Y1634" s="13">
        <f>Agridata[[#This Row],[Final_Profit_NGN]]*Agridata[[#This Row],[Storage_Loss_%]]</f>
        <v>19071168.640000001</v>
      </c>
      <c r="Z1634" s="13">
        <f>Agridata[[#This Row],[Final_Profit_NGN]] * (1-Agridata[[#This Row],[Storage_Loss_%]]/100)</f>
        <v>3448824.3136</v>
      </c>
      <c r="AA1634" s="13">
        <f>Agridata[[#This Row],[Final_Profit_NGN]]+Agridata[[#This Row],[Input_Cost_NGN]]</f>
        <v>3718621</v>
      </c>
    </row>
    <row r="1635" spans="1:27" x14ac:dyDescent="0.35">
      <c r="A1635" t="s">
        <v>722</v>
      </c>
      <c r="B1635" t="s">
        <v>1473</v>
      </c>
      <c r="C1635" t="s">
        <v>1497</v>
      </c>
      <c r="D1635">
        <v>2023</v>
      </c>
      <c r="E1635" t="s">
        <v>1502</v>
      </c>
      <c r="F1635" t="s">
        <v>1506</v>
      </c>
      <c r="G1635">
        <v>0.36</v>
      </c>
      <c r="H1635">
        <v>560</v>
      </c>
      <c r="I1635">
        <v>448</v>
      </c>
      <c r="J1635">
        <v>19.3</v>
      </c>
      <c r="K1635" t="s">
        <v>1512</v>
      </c>
      <c r="L1635">
        <v>1.35</v>
      </c>
      <c r="M1635" t="s">
        <v>1518</v>
      </c>
      <c r="N1635" s="13">
        <v>4590</v>
      </c>
      <c r="O1635">
        <v>14</v>
      </c>
      <c r="P1635" s="11">
        <f>Agridata[[#This Row],[Storage_Loss_%]]/100</f>
        <v>0.19879999999999998</v>
      </c>
      <c r="Q1635" s="7">
        <v>19.88</v>
      </c>
      <c r="R1635" s="13">
        <v>9992</v>
      </c>
      <c r="S1635">
        <v>387</v>
      </c>
      <c r="T1635" t="s">
        <v>1520</v>
      </c>
      <c r="U1635" t="s">
        <v>1523</v>
      </c>
      <c r="V1635" s="13">
        <v>157061</v>
      </c>
      <c r="W1635" s="7">
        <f>(Agridata[[#This Row],[Profit_After_Storage_Loss]]/Agridata[[#This Row],[Total_Revenue]])*100</f>
        <v>75.327754185797318</v>
      </c>
      <c r="X1635">
        <f>(1-Agridata[[#This Row],[Transport_Cost_NGN]]/(Agridata[[#This Row],[Input_Cost_NGN]]+Agridata[[#This Row],[Final_Profit_NGN]]))*100</f>
        <v>97.25236900863797</v>
      </c>
      <c r="Y1635" s="13">
        <f>Agridata[[#This Row],[Final_Profit_NGN]]*Agridata[[#This Row],[Storage_Loss_%]]</f>
        <v>3122372.6799999997</v>
      </c>
      <c r="Z1635" s="13">
        <f>Agridata[[#This Row],[Final_Profit_NGN]] * (1-Agridata[[#This Row],[Storage_Loss_%]]/100)</f>
        <v>125837.27320000001</v>
      </c>
      <c r="AA1635" s="13">
        <f>Agridata[[#This Row],[Final_Profit_NGN]]+Agridata[[#This Row],[Input_Cost_NGN]]</f>
        <v>167053</v>
      </c>
    </row>
    <row r="1636" spans="1:27" x14ac:dyDescent="0.35">
      <c r="A1636" t="s">
        <v>841</v>
      </c>
      <c r="B1636" t="s">
        <v>1471</v>
      </c>
      <c r="C1636" t="s">
        <v>1500</v>
      </c>
      <c r="D1636">
        <v>2025</v>
      </c>
      <c r="E1636" t="s">
        <v>1502</v>
      </c>
      <c r="F1636" t="s">
        <v>1507</v>
      </c>
      <c r="G1636">
        <v>1.52</v>
      </c>
      <c r="H1636">
        <v>2926</v>
      </c>
      <c r="I1636">
        <v>2492</v>
      </c>
      <c r="J1636">
        <v>20.8</v>
      </c>
      <c r="K1636" t="s">
        <v>1511</v>
      </c>
      <c r="L1636">
        <v>2.1800000000000002</v>
      </c>
      <c r="M1636" t="s">
        <v>1517</v>
      </c>
      <c r="N1636" s="13">
        <v>2851</v>
      </c>
      <c r="O1636">
        <v>7</v>
      </c>
      <c r="P1636" s="11">
        <f>Agridata[[#This Row],[Storage_Loss_%]]/100</f>
        <v>0.14829999999999999</v>
      </c>
      <c r="Q1636" s="7">
        <v>14.83</v>
      </c>
      <c r="R1636" s="13">
        <v>21859</v>
      </c>
      <c r="S1636">
        <v>258</v>
      </c>
      <c r="T1636" t="s">
        <v>1520</v>
      </c>
      <c r="U1636" t="s">
        <v>1522</v>
      </c>
      <c r="V1636" s="13">
        <v>611797</v>
      </c>
      <c r="W1636" s="7">
        <f>(Agridata[[#This Row],[Profit_After_Storage_Loss]]/Agridata[[#This Row],[Total_Revenue]])*100</f>
        <v>82.231921563119428</v>
      </c>
      <c r="X1636">
        <f>(1-Agridata[[#This Row],[Transport_Cost_NGN]]/(Agridata[[#This Row],[Input_Cost_NGN]]+Agridata[[#This Row],[Final_Profit_NGN]]))*100</f>
        <v>99.550071332079241</v>
      </c>
      <c r="Y1636" s="13">
        <f>Agridata[[#This Row],[Final_Profit_NGN]]*Agridata[[#This Row],[Storage_Loss_%]]</f>
        <v>9072949.5099999998</v>
      </c>
      <c r="Z1636" s="13">
        <f>Agridata[[#This Row],[Final_Profit_NGN]] * (1-Agridata[[#This Row],[Storage_Loss_%]]/100)</f>
        <v>521067.5049</v>
      </c>
      <c r="AA1636" s="13">
        <f>Agridata[[#This Row],[Final_Profit_NGN]]+Agridata[[#This Row],[Input_Cost_NGN]]</f>
        <v>633656</v>
      </c>
    </row>
    <row r="1637" spans="1:27" x14ac:dyDescent="0.35">
      <c r="A1637" t="s">
        <v>665</v>
      </c>
      <c r="B1637" t="s">
        <v>1473</v>
      </c>
      <c r="C1637" t="s">
        <v>1497</v>
      </c>
      <c r="D1637">
        <v>2022</v>
      </c>
      <c r="E1637" t="s">
        <v>1502</v>
      </c>
      <c r="F1637" t="s">
        <v>1507</v>
      </c>
      <c r="G1637">
        <v>1.01</v>
      </c>
      <c r="H1637">
        <v>1644</v>
      </c>
      <c r="I1637">
        <v>1379</v>
      </c>
      <c r="J1637">
        <v>10.3</v>
      </c>
      <c r="K1637" t="s">
        <v>1512</v>
      </c>
      <c r="L1637">
        <v>1.1000000000000001</v>
      </c>
      <c r="M1637" t="s">
        <v>1518</v>
      </c>
      <c r="N1637" s="13">
        <v>2507</v>
      </c>
      <c r="O1637">
        <v>7</v>
      </c>
      <c r="P1637" s="11">
        <f>Agridata[[#This Row],[Storage_Loss_%]]/100</f>
        <v>0.16109999999999999</v>
      </c>
      <c r="Q1637" s="7">
        <v>16.11</v>
      </c>
      <c r="R1637" s="13">
        <v>20822</v>
      </c>
      <c r="S1637">
        <v>213</v>
      </c>
      <c r="T1637" t="s">
        <v>1520</v>
      </c>
      <c r="U1637" t="s">
        <v>1523</v>
      </c>
      <c r="V1637" s="13">
        <v>267461</v>
      </c>
      <c r="W1637" s="7">
        <f>(Agridata[[#This Row],[Profit_After_Storage_Loss]]/Agridata[[#This Row],[Total_Revenue]])*100</f>
        <v>77.830823496356004</v>
      </c>
      <c r="X1637">
        <f>(1-Agridata[[#This Row],[Transport_Cost_NGN]]/(Agridata[[#This Row],[Input_Cost_NGN]]+Agridata[[#This Row],[Final_Profit_NGN]]))*100</f>
        <v>99.130368422695753</v>
      </c>
      <c r="Y1637" s="13">
        <f>Agridata[[#This Row],[Final_Profit_NGN]]*Agridata[[#This Row],[Storage_Loss_%]]</f>
        <v>4308796.71</v>
      </c>
      <c r="Z1637" s="13">
        <f>Agridata[[#This Row],[Final_Profit_NGN]] * (1-Agridata[[#This Row],[Storage_Loss_%]]/100)</f>
        <v>224373.03289999999</v>
      </c>
      <c r="AA1637" s="13">
        <f>Agridata[[#This Row],[Final_Profit_NGN]]+Agridata[[#This Row],[Input_Cost_NGN]]</f>
        <v>288283</v>
      </c>
    </row>
    <row r="1638" spans="1:27" x14ac:dyDescent="0.35">
      <c r="A1638" t="s">
        <v>1008</v>
      </c>
      <c r="B1638" t="s">
        <v>1472</v>
      </c>
      <c r="C1638" t="s">
        <v>1489</v>
      </c>
      <c r="D1638">
        <v>2024</v>
      </c>
      <c r="E1638" t="s">
        <v>1501</v>
      </c>
      <c r="F1638" t="s">
        <v>1509</v>
      </c>
      <c r="G1638">
        <v>0.63</v>
      </c>
      <c r="H1638">
        <v>7521</v>
      </c>
      <c r="I1638">
        <v>6164</v>
      </c>
      <c r="J1638">
        <v>7.7</v>
      </c>
      <c r="K1638" t="s">
        <v>1513</v>
      </c>
      <c r="L1638">
        <v>0.62</v>
      </c>
      <c r="M1638" t="s">
        <v>1516</v>
      </c>
      <c r="N1638" s="13">
        <v>278</v>
      </c>
      <c r="O1638">
        <v>1</v>
      </c>
      <c r="P1638" s="11">
        <f>Agridata[[#This Row],[Storage_Loss_%]]/100</f>
        <v>0.18030000000000002</v>
      </c>
      <c r="Q1638" s="7">
        <v>18.03</v>
      </c>
      <c r="R1638" s="13">
        <v>20487</v>
      </c>
      <c r="S1638">
        <v>360</v>
      </c>
      <c r="T1638" t="s">
        <v>1521</v>
      </c>
      <c r="U1638" t="s">
        <v>1522</v>
      </c>
      <c r="V1638" s="13">
        <v>2176085</v>
      </c>
      <c r="W1638" s="7">
        <f>(Agridata[[#This Row],[Profit_After_Storage_Loss]]/Agridata[[#This Row],[Total_Revenue]])*100</f>
        <v>81.205481746102564</v>
      </c>
      <c r="X1638">
        <f>(1-Agridata[[#This Row],[Transport_Cost_NGN]]/(Agridata[[#This Row],[Input_Cost_NGN]]+Agridata[[#This Row],[Final_Profit_NGN]]))*100</f>
        <v>99.987343915883471</v>
      </c>
      <c r="Y1638" s="13">
        <f>Agridata[[#This Row],[Final_Profit_NGN]]*Agridata[[#This Row],[Storage_Loss_%]]</f>
        <v>39234812.550000004</v>
      </c>
      <c r="Z1638" s="13">
        <f>Agridata[[#This Row],[Final_Profit_NGN]] * (1-Agridata[[#This Row],[Storage_Loss_%]]/100)</f>
        <v>1783736.8744999999</v>
      </c>
      <c r="AA1638" s="13">
        <f>Agridata[[#This Row],[Final_Profit_NGN]]+Agridata[[#This Row],[Input_Cost_NGN]]</f>
        <v>2196572</v>
      </c>
    </row>
    <row r="1639" spans="1:27" x14ac:dyDescent="0.35">
      <c r="A1639" t="s">
        <v>1009</v>
      </c>
      <c r="B1639" t="s">
        <v>1471</v>
      </c>
      <c r="C1639" t="s">
        <v>1486</v>
      </c>
      <c r="D1639">
        <v>2025</v>
      </c>
      <c r="E1639" t="s">
        <v>1502</v>
      </c>
      <c r="F1639" t="s">
        <v>1506</v>
      </c>
      <c r="G1639">
        <v>1.45</v>
      </c>
      <c r="H1639">
        <v>4829</v>
      </c>
      <c r="I1639">
        <v>4355</v>
      </c>
      <c r="J1639">
        <v>8.5</v>
      </c>
      <c r="K1639" t="s">
        <v>1513</v>
      </c>
      <c r="L1639">
        <v>0.83</v>
      </c>
      <c r="M1639" t="s">
        <v>1518</v>
      </c>
      <c r="N1639" s="13">
        <v>293</v>
      </c>
      <c r="O1639">
        <v>3</v>
      </c>
      <c r="P1639" s="11">
        <f>Agridata[[#This Row],[Storage_Loss_%]]/100</f>
        <v>9.8000000000000004E-2</v>
      </c>
      <c r="Q1639" s="7">
        <v>9.8000000000000007</v>
      </c>
      <c r="R1639" s="13">
        <v>45658</v>
      </c>
      <c r="S1639">
        <v>281</v>
      </c>
      <c r="T1639" t="s">
        <v>1520</v>
      </c>
      <c r="U1639" t="s">
        <v>1523</v>
      </c>
      <c r="V1639" s="13">
        <v>1165567</v>
      </c>
      <c r="W1639" s="7">
        <f>(Agridata[[#This Row],[Profit_After_Storage_Loss]]/Agridata[[#This Row],[Total_Revenue]])*100</f>
        <v>86.799845941092698</v>
      </c>
      <c r="X1639">
        <f>(1-Agridata[[#This Row],[Transport_Cost_NGN]]/(Agridata[[#This Row],[Input_Cost_NGN]]+Agridata[[#This Row],[Final_Profit_NGN]]))*100</f>
        <v>99.975809614233526</v>
      </c>
      <c r="Y1639" s="13">
        <f>Agridata[[#This Row],[Final_Profit_NGN]]*Agridata[[#This Row],[Storage_Loss_%]]</f>
        <v>11422556.600000001</v>
      </c>
      <c r="Z1639" s="13">
        <f>Agridata[[#This Row],[Final_Profit_NGN]] * (1-Agridata[[#This Row],[Storage_Loss_%]]/100)</f>
        <v>1051341.4340000001</v>
      </c>
      <c r="AA1639" s="13">
        <f>Agridata[[#This Row],[Final_Profit_NGN]]+Agridata[[#This Row],[Input_Cost_NGN]]</f>
        <v>1211225</v>
      </c>
    </row>
    <row r="1640" spans="1:27" x14ac:dyDescent="0.35">
      <c r="A1640" t="s">
        <v>1010</v>
      </c>
      <c r="B1640" t="s">
        <v>1472</v>
      </c>
      <c r="C1640" t="s">
        <v>1488</v>
      </c>
      <c r="D1640">
        <v>2021</v>
      </c>
      <c r="E1640" t="s">
        <v>1502</v>
      </c>
      <c r="F1640" t="s">
        <v>1509</v>
      </c>
      <c r="G1640">
        <v>0.54</v>
      </c>
      <c r="H1640">
        <v>4765</v>
      </c>
      <c r="I1640">
        <v>3811</v>
      </c>
      <c r="J1640">
        <v>2.2999999999999998</v>
      </c>
      <c r="K1640" t="s">
        <v>1511</v>
      </c>
      <c r="L1640">
        <v>1.07</v>
      </c>
      <c r="M1640" t="s">
        <v>1518</v>
      </c>
      <c r="N1640" s="13">
        <v>367</v>
      </c>
      <c r="O1640">
        <v>3</v>
      </c>
      <c r="P1640" s="11">
        <f>Agridata[[#This Row],[Storage_Loss_%]]/100</f>
        <v>0.20010000000000003</v>
      </c>
      <c r="Q1640" s="7">
        <v>20.010000000000002</v>
      </c>
      <c r="R1640" s="13">
        <v>14494</v>
      </c>
      <c r="S1640">
        <v>306</v>
      </c>
      <c r="T1640" t="s">
        <v>1521</v>
      </c>
      <c r="U1640" t="s">
        <v>1522</v>
      </c>
      <c r="V1640" s="13">
        <v>1139644</v>
      </c>
      <c r="W1640" s="7">
        <f>(Agridata[[#This Row],[Profit_After_Storage_Loss]]/Agridata[[#This Row],[Total_Revenue]])*100</f>
        <v>78.985462362386457</v>
      </c>
      <c r="X1640">
        <f>(1-Agridata[[#This Row],[Transport_Cost_NGN]]/(Agridata[[#This Row],[Input_Cost_NGN]]+Agridata[[#This Row],[Final_Profit_NGN]]))*100</f>
        <v>99.968201376265228</v>
      </c>
      <c r="Y1640" s="13">
        <f>Agridata[[#This Row],[Final_Profit_NGN]]*Agridata[[#This Row],[Storage_Loss_%]]</f>
        <v>22804276.440000001</v>
      </c>
      <c r="Z1640" s="13">
        <f>Agridata[[#This Row],[Final_Profit_NGN]] * (1-Agridata[[#This Row],[Storage_Loss_%]]/100)</f>
        <v>911601.2355999999</v>
      </c>
      <c r="AA1640" s="13">
        <f>Agridata[[#This Row],[Final_Profit_NGN]]+Agridata[[#This Row],[Input_Cost_NGN]]</f>
        <v>1154138</v>
      </c>
    </row>
    <row r="1641" spans="1:27" x14ac:dyDescent="0.35">
      <c r="A1641" t="s">
        <v>631</v>
      </c>
      <c r="B1641" t="s">
        <v>1469</v>
      </c>
      <c r="C1641" t="s">
        <v>1480</v>
      </c>
      <c r="D1641">
        <v>2022</v>
      </c>
      <c r="E1641" t="s">
        <v>1501</v>
      </c>
      <c r="F1641" t="s">
        <v>1503</v>
      </c>
      <c r="G1641">
        <v>1.9</v>
      </c>
      <c r="H1641">
        <v>15788</v>
      </c>
      <c r="I1641">
        <v>14308</v>
      </c>
      <c r="J1641">
        <v>1.4</v>
      </c>
      <c r="K1641" t="s">
        <v>1513</v>
      </c>
      <c r="L1641">
        <v>0.26</v>
      </c>
      <c r="M1641" t="s">
        <v>1516</v>
      </c>
      <c r="N1641" s="13">
        <v>200</v>
      </c>
      <c r="O1641">
        <v>3</v>
      </c>
      <c r="P1641" s="11">
        <f>Agridata[[#This Row],[Storage_Loss_%]]/100</f>
        <v>9.3699999999999992E-2</v>
      </c>
      <c r="Q1641" s="7">
        <v>9.3699999999999992</v>
      </c>
      <c r="R1641" s="13">
        <v>18033</v>
      </c>
      <c r="S1641">
        <v>241</v>
      </c>
      <c r="T1641" t="s">
        <v>1520</v>
      </c>
      <c r="U1641" t="s">
        <v>1523</v>
      </c>
      <c r="V1641" s="13">
        <v>3395513</v>
      </c>
      <c r="W1641" s="7">
        <f>(Agridata[[#This Row],[Profit_After_Storage_Loss]]/Agridata[[#This Row],[Total_Revenue]])*100</f>
        <v>90.151221981482024</v>
      </c>
      <c r="X1641">
        <f>(1-Agridata[[#This Row],[Transport_Cost_NGN]]/(Agridata[[#This Row],[Input_Cost_NGN]]+Agridata[[#This Row],[Final_Profit_NGN]]))*100</f>
        <v>99.994140990043789</v>
      </c>
      <c r="Y1641" s="13">
        <f>Agridata[[#This Row],[Final_Profit_NGN]]*Agridata[[#This Row],[Storage_Loss_%]]</f>
        <v>31815956.809999999</v>
      </c>
      <c r="Z1641" s="13">
        <f>Agridata[[#This Row],[Final_Profit_NGN]] * (1-Agridata[[#This Row],[Storage_Loss_%]]/100)</f>
        <v>3077353.4319000002</v>
      </c>
      <c r="AA1641" s="13">
        <f>Agridata[[#This Row],[Final_Profit_NGN]]+Agridata[[#This Row],[Input_Cost_NGN]]</f>
        <v>3413546</v>
      </c>
    </row>
    <row r="1642" spans="1:27" x14ac:dyDescent="0.35">
      <c r="A1642" t="s">
        <v>1011</v>
      </c>
      <c r="B1642" t="s">
        <v>1470</v>
      </c>
      <c r="C1642" t="s">
        <v>1491</v>
      </c>
      <c r="D1642">
        <v>2024</v>
      </c>
      <c r="E1642" t="s">
        <v>1501</v>
      </c>
      <c r="F1642" t="s">
        <v>1509</v>
      </c>
      <c r="G1642">
        <v>0.28999999999999998</v>
      </c>
      <c r="H1642">
        <v>2919</v>
      </c>
      <c r="I1642">
        <v>2359</v>
      </c>
      <c r="J1642">
        <v>34.200000000000003</v>
      </c>
      <c r="K1642" t="s">
        <v>1511</v>
      </c>
      <c r="L1642">
        <v>2.44</v>
      </c>
      <c r="M1642" t="s">
        <v>1516</v>
      </c>
      <c r="N1642" s="13">
        <v>6204</v>
      </c>
      <c r="O1642">
        <v>3</v>
      </c>
      <c r="P1642" s="11">
        <f>Agridata[[#This Row],[Storage_Loss_%]]/100</f>
        <v>0.19159999999999999</v>
      </c>
      <c r="Q1642" s="7">
        <v>19.16</v>
      </c>
      <c r="R1642" s="13">
        <v>6848</v>
      </c>
      <c r="S1642">
        <v>402</v>
      </c>
      <c r="T1642" t="s">
        <v>1520</v>
      </c>
      <c r="U1642" t="s">
        <v>1522</v>
      </c>
      <c r="V1642" s="13">
        <v>925783</v>
      </c>
      <c r="W1642" s="7">
        <f>(Agridata[[#This Row],[Profit_After_Storage_Loss]]/Agridata[[#This Row],[Total_Revenue]])*100</f>
        <v>80.24641870150144</v>
      </c>
      <c r="X1642">
        <f>(1-Agridata[[#This Row],[Transport_Cost_NGN]]/(Agridata[[#This Row],[Input_Cost_NGN]]+Agridata[[#This Row],[Final_Profit_NGN]]))*100</f>
        <v>99.334785140103648</v>
      </c>
      <c r="Y1642" s="13">
        <f>Agridata[[#This Row],[Final_Profit_NGN]]*Agridata[[#This Row],[Storage_Loss_%]]</f>
        <v>17738002.280000001</v>
      </c>
      <c r="Z1642" s="13">
        <f>Agridata[[#This Row],[Final_Profit_NGN]] * (1-Agridata[[#This Row],[Storage_Loss_%]]/100)</f>
        <v>748402.97719999996</v>
      </c>
      <c r="AA1642" s="13">
        <f>Agridata[[#This Row],[Final_Profit_NGN]]+Agridata[[#This Row],[Input_Cost_NGN]]</f>
        <v>932631</v>
      </c>
    </row>
    <row r="1643" spans="1:27" x14ac:dyDescent="0.35">
      <c r="A1643" t="s">
        <v>986</v>
      </c>
      <c r="B1643" t="s">
        <v>1470</v>
      </c>
      <c r="C1643" t="s">
        <v>1495</v>
      </c>
      <c r="D1643">
        <v>2021</v>
      </c>
      <c r="E1643" t="s">
        <v>1501</v>
      </c>
      <c r="F1643" t="s">
        <v>1505</v>
      </c>
      <c r="G1643">
        <v>2.54</v>
      </c>
      <c r="H1643">
        <v>20025</v>
      </c>
      <c r="I1643">
        <v>17069</v>
      </c>
      <c r="J1643">
        <v>6.4</v>
      </c>
      <c r="K1643" t="s">
        <v>1515</v>
      </c>
      <c r="L1643">
        <v>1.52</v>
      </c>
      <c r="M1643" t="s">
        <v>1516</v>
      </c>
      <c r="N1643" s="13">
        <v>1190</v>
      </c>
      <c r="O1643">
        <v>7</v>
      </c>
      <c r="P1643" s="11">
        <f>Agridata[[#This Row],[Storage_Loss_%]]/100</f>
        <v>0.14760000000000001</v>
      </c>
      <c r="Q1643" s="7">
        <v>14.76</v>
      </c>
      <c r="R1643" s="13">
        <v>20557</v>
      </c>
      <c r="S1643">
        <v>92</v>
      </c>
      <c r="T1643" t="s">
        <v>1521</v>
      </c>
      <c r="U1643" t="s">
        <v>1523</v>
      </c>
      <c r="V1643" s="13">
        <v>1532898</v>
      </c>
      <c r="W1643" s="7">
        <f>(Agridata[[#This Row],[Profit_After_Storage_Loss]]/Agridata[[#This Row],[Total_Revenue]])*100</f>
        <v>84.112011947562053</v>
      </c>
      <c r="X1643">
        <f>(1-Agridata[[#This Row],[Transport_Cost_NGN]]/(Agridata[[#This Row],[Input_Cost_NGN]]+Agridata[[#This Row],[Final_Profit_NGN]]))*100</f>
        <v>99.92339655799492</v>
      </c>
      <c r="Y1643" s="13">
        <f>Agridata[[#This Row],[Final_Profit_NGN]]*Agridata[[#This Row],[Storage_Loss_%]]</f>
        <v>22625574.48</v>
      </c>
      <c r="Z1643" s="13">
        <f>Agridata[[#This Row],[Final_Profit_NGN]] * (1-Agridata[[#This Row],[Storage_Loss_%]]/100)</f>
        <v>1306642.2552</v>
      </c>
      <c r="AA1643" s="13">
        <f>Agridata[[#This Row],[Final_Profit_NGN]]+Agridata[[#This Row],[Input_Cost_NGN]]</f>
        <v>1553455</v>
      </c>
    </row>
    <row r="1644" spans="1:27" x14ac:dyDescent="0.35">
      <c r="A1644" t="s">
        <v>360</v>
      </c>
      <c r="B1644" t="s">
        <v>1469</v>
      </c>
      <c r="C1644" t="s">
        <v>1498</v>
      </c>
      <c r="D1644">
        <v>2025</v>
      </c>
      <c r="E1644" t="s">
        <v>1502</v>
      </c>
      <c r="F1644" t="s">
        <v>1504</v>
      </c>
      <c r="G1644">
        <v>0.93</v>
      </c>
      <c r="H1644">
        <v>4941</v>
      </c>
      <c r="I1644">
        <v>3668</v>
      </c>
      <c r="J1644">
        <v>11.8</v>
      </c>
      <c r="K1644" t="s">
        <v>1513</v>
      </c>
      <c r="L1644">
        <v>1.21</v>
      </c>
      <c r="M1644" t="s">
        <v>1516</v>
      </c>
      <c r="N1644" s="13">
        <v>404</v>
      </c>
      <c r="O1644">
        <v>7</v>
      </c>
      <c r="P1644" s="11">
        <f>Agridata[[#This Row],[Storage_Loss_%]]/100</f>
        <v>0.2576</v>
      </c>
      <c r="Q1644" s="7">
        <v>25.76</v>
      </c>
      <c r="R1644" s="13">
        <v>14668</v>
      </c>
      <c r="S1644">
        <v>316</v>
      </c>
      <c r="T1644" t="s">
        <v>1520</v>
      </c>
      <c r="U1644" t="s">
        <v>1522</v>
      </c>
      <c r="V1644" s="13">
        <v>1132426</v>
      </c>
      <c r="W1644" s="7">
        <f>(Agridata[[#This Row],[Profit_After_Storage_Loss]]/Agridata[[#This Row],[Total_Revenue]])*100</f>
        <v>73.290686064088902</v>
      </c>
      <c r="X1644">
        <f>(1-Agridata[[#This Row],[Transport_Cost_NGN]]/(Agridata[[#This Row],[Input_Cost_NGN]]+Agridata[[#This Row],[Final_Profit_NGN]]))*100</f>
        <v>99.964780567242101</v>
      </c>
      <c r="Y1644" s="13">
        <f>Agridata[[#This Row],[Final_Profit_NGN]]*Agridata[[#This Row],[Storage_Loss_%]]</f>
        <v>29171293.760000002</v>
      </c>
      <c r="Z1644" s="13">
        <f>Agridata[[#This Row],[Final_Profit_NGN]] * (1-Agridata[[#This Row],[Storage_Loss_%]]/100)</f>
        <v>840713.06239999994</v>
      </c>
      <c r="AA1644" s="13">
        <f>Agridata[[#This Row],[Final_Profit_NGN]]+Agridata[[#This Row],[Input_Cost_NGN]]</f>
        <v>1147094</v>
      </c>
    </row>
    <row r="1645" spans="1:27" x14ac:dyDescent="0.35">
      <c r="A1645" t="s">
        <v>1012</v>
      </c>
      <c r="B1645" t="s">
        <v>1473</v>
      </c>
      <c r="C1645" t="s">
        <v>1493</v>
      </c>
      <c r="D1645">
        <v>2024</v>
      </c>
      <c r="E1645" t="s">
        <v>1501</v>
      </c>
      <c r="F1645" t="s">
        <v>1509</v>
      </c>
      <c r="G1645">
        <v>3.31</v>
      </c>
      <c r="H1645">
        <v>28401</v>
      </c>
      <c r="I1645">
        <v>23226</v>
      </c>
      <c r="J1645">
        <v>1.8</v>
      </c>
      <c r="K1645" t="s">
        <v>1513</v>
      </c>
      <c r="L1645">
        <v>1.1499999999999999</v>
      </c>
      <c r="M1645" t="s">
        <v>1518</v>
      </c>
      <c r="N1645" s="13">
        <v>200</v>
      </c>
      <c r="O1645">
        <v>2</v>
      </c>
      <c r="P1645" s="11">
        <f>Agridata[[#This Row],[Storage_Loss_%]]/100</f>
        <v>0.1822</v>
      </c>
      <c r="Q1645" s="7">
        <v>18.22</v>
      </c>
      <c r="R1645" s="13">
        <v>58728</v>
      </c>
      <c r="S1645">
        <v>340</v>
      </c>
      <c r="T1645" t="s">
        <v>1521</v>
      </c>
      <c r="U1645" t="s">
        <v>1523</v>
      </c>
      <c r="V1645" s="13">
        <v>7758944</v>
      </c>
      <c r="W1645" s="7">
        <f>(Agridata[[#This Row],[Profit_After_Storage_Loss]]/Agridata[[#This Row],[Total_Revenue]])*100</f>
        <v>81.165651401082044</v>
      </c>
      <c r="X1645">
        <f>(1-Agridata[[#This Row],[Transport_Cost_NGN]]/(Agridata[[#This Row],[Input_Cost_NGN]]+Agridata[[#This Row],[Final_Profit_NGN]]))*100</f>
        <v>99.997441693639743</v>
      </c>
      <c r="Y1645" s="13">
        <f>Agridata[[#This Row],[Final_Profit_NGN]]*Agridata[[#This Row],[Storage_Loss_%]]</f>
        <v>141367959.67999998</v>
      </c>
      <c r="Z1645" s="13">
        <f>Agridata[[#This Row],[Final_Profit_NGN]] * (1-Agridata[[#This Row],[Storage_Loss_%]]/100)</f>
        <v>6345264.4031999996</v>
      </c>
      <c r="AA1645" s="13">
        <f>Agridata[[#This Row],[Final_Profit_NGN]]+Agridata[[#This Row],[Input_Cost_NGN]]</f>
        <v>7817672</v>
      </c>
    </row>
    <row r="1646" spans="1:27" x14ac:dyDescent="0.35">
      <c r="A1646" t="s">
        <v>993</v>
      </c>
      <c r="B1646" t="s">
        <v>1469</v>
      </c>
      <c r="C1646" t="s">
        <v>1480</v>
      </c>
      <c r="D1646">
        <v>2023</v>
      </c>
      <c r="E1646" t="s">
        <v>1502</v>
      </c>
      <c r="F1646" t="s">
        <v>1505</v>
      </c>
      <c r="G1646">
        <v>0.59</v>
      </c>
      <c r="H1646">
        <v>7505</v>
      </c>
      <c r="I1646">
        <v>5979</v>
      </c>
      <c r="J1646">
        <v>6.3</v>
      </c>
      <c r="K1646" t="s">
        <v>1513</v>
      </c>
      <c r="L1646">
        <v>0.66</v>
      </c>
      <c r="M1646" t="s">
        <v>1516</v>
      </c>
      <c r="N1646" s="13">
        <v>228</v>
      </c>
      <c r="O1646">
        <v>14</v>
      </c>
      <c r="P1646" s="11">
        <f>Agridata[[#This Row],[Storage_Loss_%]]/100</f>
        <v>0.20319999999999999</v>
      </c>
      <c r="Q1646" s="7">
        <v>20.32</v>
      </c>
      <c r="R1646" s="13">
        <v>7355</v>
      </c>
      <c r="S1646">
        <v>73</v>
      </c>
      <c r="T1646" t="s">
        <v>1520</v>
      </c>
      <c r="U1646" t="s">
        <v>1523</v>
      </c>
      <c r="V1646" s="13">
        <v>424520</v>
      </c>
      <c r="W1646" s="7">
        <f>(Agridata[[#This Row],[Profit_After_Storage_Loss]]/Agridata[[#This Row],[Total_Revenue]])*100</f>
        <v>78.323018465991311</v>
      </c>
      <c r="X1646">
        <f>(1-Agridata[[#This Row],[Transport_Cost_NGN]]/(Agridata[[#This Row],[Input_Cost_NGN]]+Agridata[[#This Row],[Final_Profit_NGN]]))*100</f>
        <v>99.947206946454415</v>
      </c>
      <c r="Y1646" s="13">
        <f>Agridata[[#This Row],[Final_Profit_NGN]]*Agridata[[#This Row],[Storage_Loss_%]]</f>
        <v>8626246.4000000004</v>
      </c>
      <c r="Z1646" s="13">
        <f>Agridata[[#This Row],[Final_Profit_NGN]] * (1-Agridata[[#This Row],[Storage_Loss_%]]/100)</f>
        <v>338257.53599999996</v>
      </c>
      <c r="AA1646" s="13">
        <f>Agridata[[#This Row],[Final_Profit_NGN]]+Agridata[[#This Row],[Input_Cost_NGN]]</f>
        <v>431875</v>
      </c>
    </row>
    <row r="1647" spans="1:27" x14ac:dyDescent="0.35">
      <c r="A1647" t="s">
        <v>867</v>
      </c>
      <c r="B1647" t="s">
        <v>1472</v>
      </c>
      <c r="C1647" t="s">
        <v>1488</v>
      </c>
      <c r="D1647">
        <v>2021</v>
      </c>
      <c r="E1647" t="s">
        <v>1501</v>
      </c>
      <c r="F1647" t="s">
        <v>1504</v>
      </c>
      <c r="G1647">
        <v>2.44</v>
      </c>
      <c r="H1647">
        <v>13087</v>
      </c>
      <c r="I1647">
        <v>10215</v>
      </c>
      <c r="J1647">
        <v>6.8</v>
      </c>
      <c r="K1647" t="s">
        <v>1513</v>
      </c>
      <c r="L1647">
        <v>1.29</v>
      </c>
      <c r="M1647" t="s">
        <v>1516</v>
      </c>
      <c r="N1647" s="13">
        <v>255</v>
      </c>
      <c r="O1647">
        <v>2</v>
      </c>
      <c r="P1647" s="11">
        <f>Agridata[[#This Row],[Storage_Loss_%]]/100</f>
        <v>0.21940000000000001</v>
      </c>
      <c r="Q1647" s="7">
        <v>21.94</v>
      </c>
      <c r="R1647" s="13">
        <v>58005</v>
      </c>
      <c r="S1647">
        <v>245</v>
      </c>
      <c r="T1647" t="s">
        <v>1520</v>
      </c>
      <c r="U1647" t="s">
        <v>1523</v>
      </c>
      <c r="V1647" s="13">
        <v>2419389</v>
      </c>
      <c r="W1647" s="7">
        <f>(Agridata[[#This Row],[Profit_After_Storage_Loss]]/Agridata[[#This Row],[Total_Revenue]])*100</f>
        <v>76.232325314423136</v>
      </c>
      <c r="X1647">
        <f>(1-Agridata[[#This Row],[Transport_Cost_NGN]]/(Agridata[[#This Row],[Input_Cost_NGN]]+Agridata[[#This Row],[Final_Profit_NGN]]))*100</f>
        <v>99.989706925906816</v>
      </c>
      <c r="Y1647" s="13">
        <f>Agridata[[#This Row],[Final_Profit_NGN]]*Agridata[[#This Row],[Storage_Loss_%]]</f>
        <v>53081394.660000004</v>
      </c>
      <c r="Z1647" s="13">
        <f>Agridata[[#This Row],[Final_Profit_NGN]] * (1-Agridata[[#This Row],[Storage_Loss_%]]/100)</f>
        <v>1888575.0533999999</v>
      </c>
      <c r="AA1647" s="13">
        <f>Agridata[[#This Row],[Final_Profit_NGN]]+Agridata[[#This Row],[Input_Cost_NGN]]</f>
        <v>2477394</v>
      </c>
    </row>
    <row r="1648" spans="1:27" x14ac:dyDescent="0.35">
      <c r="A1648" t="s">
        <v>235</v>
      </c>
      <c r="B1648" t="s">
        <v>1470</v>
      </c>
      <c r="C1648" t="s">
        <v>1482</v>
      </c>
      <c r="D1648">
        <v>2021</v>
      </c>
      <c r="E1648" t="s">
        <v>1502</v>
      </c>
      <c r="F1648" t="s">
        <v>1506</v>
      </c>
      <c r="G1648">
        <v>9.16</v>
      </c>
      <c r="H1648">
        <v>18769</v>
      </c>
      <c r="I1648">
        <v>12115</v>
      </c>
      <c r="J1648">
        <v>27.7</v>
      </c>
      <c r="K1648" t="s">
        <v>1512</v>
      </c>
      <c r="L1648">
        <v>1.37</v>
      </c>
      <c r="M1648" t="s">
        <v>1517</v>
      </c>
      <c r="N1648" s="13">
        <v>7853</v>
      </c>
      <c r="O1648">
        <v>30</v>
      </c>
      <c r="P1648" s="11">
        <f>Agridata[[#This Row],[Storage_Loss_%]]/100</f>
        <v>0.35450000000000004</v>
      </c>
      <c r="Q1648" s="7">
        <v>35.450000000000003</v>
      </c>
      <c r="R1648" s="13">
        <v>257087</v>
      </c>
      <c r="S1648">
        <v>322</v>
      </c>
      <c r="T1648" t="s">
        <v>1520</v>
      </c>
      <c r="U1648" t="s">
        <v>1523</v>
      </c>
      <c r="V1648" s="13">
        <v>3597080</v>
      </c>
      <c r="W1648" s="7">
        <f>(Agridata[[#This Row],[Profit_After_Storage_Loss]]/Agridata[[#This Row],[Total_Revenue]])*100</f>
        <v>60.24427950319744</v>
      </c>
      <c r="X1648">
        <f>(1-Agridata[[#This Row],[Transport_Cost_NGN]]/(Agridata[[#This Row],[Input_Cost_NGN]]+Agridata[[#This Row],[Final_Profit_NGN]]))*100</f>
        <v>99.79624650410841</v>
      </c>
      <c r="Y1648" s="13">
        <f>Agridata[[#This Row],[Final_Profit_NGN]]*Agridata[[#This Row],[Storage_Loss_%]]</f>
        <v>127516486.00000001</v>
      </c>
      <c r="Z1648" s="13">
        <f>Agridata[[#This Row],[Final_Profit_NGN]] * (1-Agridata[[#This Row],[Storage_Loss_%]]/100)</f>
        <v>2321915.1399999997</v>
      </c>
      <c r="AA1648" s="13">
        <f>Agridata[[#This Row],[Final_Profit_NGN]]+Agridata[[#This Row],[Input_Cost_NGN]]</f>
        <v>3854167</v>
      </c>
    </row>
    <row r="1649" spans="1:27" x14ac:dyDescent="0.35">
      <c r="A1649" t="s">
        <v>913</v>
      </c>
      <c r="B1649" t="s">
        <v>1469</v>
      </c>
      <c r="C1649" t="s">
        <v>1484</v>
      </c>
      <c r="D1649">
        <v>2023</v>
      </c>
      <c r="E1649" t="s">
        <v>1501</v>
      </c>
      <c r="F1649" t="s">
        <v>1505</v>
      </c>
      <c r="G1649">
        <v>1.85</v>
      </c>
      <c r="H1649">
        <v>19494</v>
      </c>
      <c r="I1649">
        <v>16129</v>
      </c>
      <c r="J1649">
        <v>11.2</v>
      </c>
      <c r="K1649" t="s">
        <v>1515</v>
      </c>
      <c r="L1649">
        <v>1.34</v>
      </c>
      <c r="M1649" t="s">
        <v>1517</v>
      </c>
      <c r="N1649" s="13">
        <v>2004</v>
      </c>
      <c r="O1649">
        <v>7</v>
      </c>
      <c r="P1649" s="11">
        <f>Agridata[[#This Row],[Storage_Loss_%]]/100</f>
        <v>0.1726</v>
      </c>
      <c r="Q1649" s="7">
        <v>17.260000000000002</v>
      </c>
      <c r="R1649" s="13">
        <v>16137</v>
      </c>
      <c r="S1649">
        <v>91</v>
      </c>
      <c r="T1649" t="s">
        <v>1520</v>
      </c>
      <c r="U1649" t="s">
        <v>1523</v>
      </c>
      <c r="V1649" s="13">
        <v>1434921</v>
      </c>
      <c r="W1649" s="7">
        <f>(Agridata[[#This Row],[Profit_After_Storage_Loss]]/Agridata[[#This Row],[Total_Revenue]])*100</f>
        <v>81.819860777446536</v>
      </c>
      <c r="X1649">
        <f>(1-Agridata[[#This Row],[Transport_Cost_NGN]]/(Agridata[[#This Row],[Input_Cost_NGN]]+Agridata[[#This Row],[Final_Profit_NGN]]))*100</f>
        <v>99.861893873297973</v>
      </c>
      <c r="Y1649" s="13">
        <f>Agridata[[#This Row],[Final_Profit_NGN]]*Agridata[[#This Row],[Storage_Loss_%]]</f>
        <v>24766736.460000001</v>
      </c>
      <c r="Z1649" s="13">
        <f>Agridata[[#This Row],[Final_Profit_NGN]] * (1-Agridata[[#This Row],[Storage_Loss_%]]/100)</f>
        <v>1187253.6354</v>
      </c>
      <c r="AA1649" s="13">
        <f>Agridata[[#This Row],[Final_Profit_NGN]]+Agridata[[#This Row],[Input_Cost_NGN]]</f>
        <v>1451058</v>
      </c>
    </row>
    <row r="1650" spans="1:27" x14ac:dyDescent="0.35">
      <c r="A1650" t="s">
        <v>886</v>
      </c>
      <c r="B1650" t="s">
        <v>1470</v>
      </c>
      <c r="C1650" t="s">
        <v>1499</v>
      </c>
      <c r="D1650">
        <v>2024</v>
      </c>
      <c r="E1650" t="s">
        <v>1501</v>
      </c>
      <c r="F1650" t="s">
        <v>1504</v>
      </c>
      <c r="G1650">
        <v>2.65</v>
      </c>
      <c r="H1650">
        <v>17287</v>
      </c>
      <c r="I1650">
        <v>12887</v>
      </c>
      <c r="J1650">
        <v>3.3</v>
      </c>
      <c r="K1650" t="s">
        <v>1513</v>
      </c>
      <c r="L1650">
        <v>0.56999999999999995</v>
      </c>
      <c r="M1650" t="s">
        <v>1518</v>
      </c>
      <c r="N1650" s="13">
        <v>200</v>
      </c>
      <c r="O1650">
        <v>7</v>
      </c>
      <c r="P1650" s="11">
        <f>Agridata[[#This Row],[Storage_Loss_%]]/100</f>
        <v>0.2545</v>
      </c>
      <c r="Q1650" s="7">
        <v>25.45</v>
      </c>
      <c r="R1650" s="13">
        <v>49983</v>
      </c>
      <c r="S1650">
        <v>335</v>
      </c>
      <c r="T1650" t="s">
        <v>1520</v>
      </c>
      <c r="U1650" t="s">
        <v>1522</v>
      </c>
      <c r="V1650" s="13">
        <v>4223791</v>
      </c>
      <c r="W1650" s="7">
        <f>(Agridata[[#This Row],[Profit_After_Storage_Loss]]/Agridata[[#This Row],[Total_Revenue]])*100</f>
        <v>73.678116589693317</v>
      </c>
      <c r="X1650">
        <f>(1-Agridata[[#This Row],[Transport_Cost_NGN]]/(Agridata[[#This Row],[Input_Cost_NGN]]+Agridata[[#This Row],[Final_Profit_NGN]]))*100</f>
        <v>99.995320295364237</v>
      </c>
      <c r="Y1650" s="13">
        <f>Agridata[[#This Row],[Final_Profit_NGN]]*Agridata[[#This Row],[Storage_Loss_%]]</f>
        <v>107495480.95</v>
      </c>
      <c r="Z1650" s="13">
        <f>Agridata[[#This Row],[Final_Profit_NGN]] * (1-Agridata[[#This Row],[Storage_Loss_%]]/100)</f>
        <v>3148836.1905</v>
      </c>
      <c r="AA1650" s="13">
        <f>Agridata[[#This Row],[Final_Profit_NGN]]+Agridata[[#This Row],[Input_Cost_NGN]]</f>
        <v>4273774</v>
      </c>
    </row>
    <row r="1651" spans="1:27" x14ac:dyDescent="0.35">
      <c r="A1651" t="s">
        <v>404</v>
      </c>
      <c r="B1651" t="s">
        <v>1473</v>
      </c>
      <c r="C1651" t="s">
        <v>1484</v>
      </c>
      <c r="D1651">
        <v>2025</v>
      </c>
      <c r="E1651" t="s">
        <v>1501</v>
      </c>
      <c r="F1651" t="s">
        <v>1504</v>
      </c>
      <c r="G1651">
        <v>2.6</v>
      </c>
      <c r="H1651">
        <v>19474</v>
      </c>
      <c r="I1651">
        <v>16251</v>
      </c>
      <c r="J1651">
        <v>21.4</v>
      </c>
      <c r="K1651" t="s">
        <v>1512</v>
      </c>
      <c r="L1651">
        <v>1.39</v>
      </c>
      <c r="M1651" t="s">
        <v>1518</v>
      </c>
      <c r="N1651" s="13">
        <v>5011</v>
      </c>
      <c r="O1651">
        <v>1</v>
      </c>
      <c r="P1651" s="11">
        <f>Agridata[[#This Row],[Storage_Loss_%]]/100</f>
        <v>0.16550000000000001</v>
      </c>
      <c r="Q1651" s="7">
        <v>16.55</v>
      </c>
      <c r="R1651" s="13">
        <v>48741</v>
      </c>
      <c r="S1651">
        <v>306</v>
      </c>
      <c r="T1651" t="s">
        <v>1520</v>
      </c>
      <c r="U1651" t="s">
        <v>1523</v>
      </c>
      <c r="V1651" s="13">
        <v>4869326</v>
      </c>
      <c r="W1651" s="7">
        <f>(Agridata[[#This Row],[Profit_After_Storage_Loss]]/Agridata[[#This Row],[Total_Revenue]])*100</f>
        <v>82.622960341939219</v>
      </c>
      <c r="X1651">
        <f>(1-Agridata[[#This Row],[Transport_Cost_NGN]]/(Agridata[[#This Row],[Input_Cost_NGN]]+Agridata[[#This Row],[Final_Profit_NGN]]))*100</f>
        <v>99.898110375478822</v>
      </c>
      <c r="Y1651" s="13">
        <f>Agridata[[#This Row],[Final_Profit_NGN]]*Agridata[[#This Row],[Storage_Loss_%]]</f>
        <v>80587345.299999997</v>
      </c>
      <c r="Z1651" s="13">
        <f>Agridata[[#This Row],[Final_Profit_NGN]] * (1-Agridata[[#This Row],[Storage_Loss_%]]/100)</f>
        <v>4063452.5470000003</v>
      </c>
      <c r="AA1651" s="13">
        <f>Agridata[[#This Row],[Final_Profit_NGN]]+Agridata[[#This Row],[Input_Cost_NGN]]</f>
        <v>4918067</v>
      </c>
    </row>
    <row r="1652" spans="1:27" x14ac:dyDescent="0.35">
      <c r="A1652" t="s">
        <v>950</v>
      </c>
      <c r="B1652" t="s">
        <v>1472</v>
      </c>
      <c r="C1652" t="s">
        <v>1487</v>
      </c>
      <c r="D1652">
        <v>2025</v>
      </c>
      <c r="E1652" t="s">
        <v>1502</v>
      </c>
      <c r="F1652" t="s">
        <v>1506</v>
      </c>
      <c r="G1652">
        <v>0.49</v>
      </c>
      <c r="H1652">
        <v>1064</v>
      </c>
      <c r="I1652">
        <v>425</v>
      </c>
      <c r="J1652">
        <v>2.5</v>
      </c>
      <c r="K1652" t="s">
        <v>1512</v>
      </c>
      <c r="L1652">
        <v>0.54</v>
      </c>
      <c r="M1652" t="s">
        <v>1518</v>
      </c>
      <c r="N1652" s="13">
        <v>646</v>
      </c>
      <c r="O1652">
        <v>60</v>
      </c>
      <c r="P1652" s="11">
        <f>Agridata[[#This Row],[Storage_Loss_%]]/100</f>
        <v>0.6</v>
      </c>
      <c r="Q1652" s="7">
        <v>60</v>
      </c>
      <c r="R1652" s="13">
        <v>10382</v>
      </c>
      <c r="S1652">
        <v>315</v>
      </c>
      <c r="T1652" t="s">
        <v>1520</v>
      </c>
      <c r="U1652" t="s">
        <v>1523</v>
      </c>
      <c r="V1652" s="13">
        <v>121509</v>
      </c>
      <c r="W1652" s="7">
        <f>(Agridata[[#This Row],[Profit_After_Storage_Loss]]/Agridata[[#This Row],[Total_Revenue]])*100</f>
        <v>36.851339363565373</v>
      </c>
      <c r="X1652">
        <f>(1-Agridata[[#This Row],[Transport_Cost_NGN]]/(Agridata[[#This Row],[Input_Cost_NGN]]+Agridata[[#This Row],[Final_Profit_NGN]]))*100</f>
        <v>99.510201605871515</v>
      </c>
      <c r="Y1652" s="13">
        <f>Agridata[[#This Row],[Final_Profit_NGN]]*Agridata[[#This Row],[Storage_Loss_%]]</f>
        <v>7290540</v>
      </c>
      <c r="Z1652" s="13">
        <f>Agridata[[#This Row],[Final_Profit_NGN]] * (1-Agridata[[#This Row],[Storage_Loss_%]]/100)</f>
        <v>48603.600000000006</v>
      </c>
      <c r="AA1652" s="13">
        <f>Agridata[[#This Row],[Final_Profit_NGN]]+Agridata[[#This Row],[Input_Cost_NGN]]</f>
        <v>131891</v>
      </c>
    </row>
    <row r="1653" spans="1:27" x14ac:dyDescent="0.35">
      <c r="A1653" t="s">
        <v>719</v>
      </c>
      <c r="B1653" t="s">
        <v>1470</v>
      </c>
      <c r="C1653" t="s">
        <v>1476</v>
      </c>
      <c r="D1653">
        <v>2024</v>
      </c>
      <c r="E1653" t="s">
        <v>1502</v>
      </c>
      <c r="F1653" t="s">
        <v>1509</v>
      </c>
      <c r="G1653">
        <v>1.38</v>
      </c>
      <c r="H1653">
        <v>21093</v>
      </c>
      <c r="I1653">
        <v>16899</v>
      </c>
      <c r="J1653">
        <v>21.1</v>
      </c>
      <c r="K1653" t="s">
        <v>1511</v>
      </c>
      <c r="L1653">
        <v>0.66</v>
      </c>
      <c r="M1653" t="s">
        <v>1518</v>
      </c>
      <c r="N1653" s="13">
        <v>2977</v>
      </c>
      <c r="O1653">
        <v>4</v>
      </c>
      <c r="P1653" s="11">
        <f>Agridata[[#This Row],[Storage_Loss_%]]/100</f>
        <v>0.19879999999999998</v>
      </c>
      <c r="Q1653" s="7">
        <v>19.88</v>
      </c>
      <c r="R1653" s="13">
        <v>48125</v>
      </c>
      <c r="S1653">
        <v>366</v>
      </c>
      <c r="T1653" t="s">
        <v>1520</v>
      </c>
      <c r="U1653" t="s">
        <v>1522</v>
      </c>
      <c r="V1653" s="13">
        <v>6072082</v>
      </c>
      <c r="W1653" s="7">
        <f>(Agridata[[#This Row],[Profit_After_Storage_Loss]]/Agridata[[#This Row],[Total_Revenue]])*100</f>
        <v>79.489992714298722</v>
      </c>
      <c r="X1653">
        <f>(1-Agridata[[#This Row],[Transport_Cost_NGN]]/(Agridata[[#This Row],[Input_Cost_NGN]]+Agridata[[#This Row],[Final_Profit_NGN]]))*100</f>
        <v>99.951357854399376</v>
      </c>
      <c r="Y1653" s="13">
        <f>Agridata[[#This Row],[Final_Profit_NGN]]*Agridata[[#This Row],[Storage_Loss_%]]</f>
        <v>120712990.16</v>
      </c>
      <c r="Z1653" s="13">
        <f>Agridata[[#This Row],[Final_Profit_NGN]] * (1-Agridata[[#This Row],[Storage_Loss_%]]/100)</f>
        <v>4864952.0984000005</v>
      </c>
      <c r="AA1653" s="13">
        <f>Agridata[[#This Row],[Final_Profit_NGN]]+Agridata[[#This Row],[Input_Cost_NGN]]</f>
        <v>6120207</v>
      </c>
    </row>
    <row r="1654" spans="1:27" x14ac:dyDescent="0.35">
      <c r="A1654" t="s">
        <v>786</v>
      </c>
      <c r="B1654" t="s">
        <v>1471</v>
      </c>
      <c r="C1654" t="s">
        <v>1500</v>
      </c>
      <c r="D1654">
        <v>2023</v>
      </c>
      <c r="E1654" t="s">
        <v>1501</v>
      </c>
      <c r="F1654" t="s">
        <v>1507</v>
      </c>
      <c r="G1654">
        <v>5.04</v>
      </c>
      <c r="H1654">
        <v>11768</v>
      </c>
      <c r="I1654">
        <v>10245</v>
      </c>
      <c r="J1654">
        <v>15.9</v>
      </c>
      <c r="K1654" t="s">
        <v>1511</v>
      </c>
      <c r="L1654">
        <v>0.73</v>
      </c>
      <c r="M1654" t="s">
        <v>1517</v>
      </c>
      <c r="N1654" s="13">
        <v>2222</v>
      </c>
      <c r="O1654">
        <v>3</v>
      </c>
      <c r="P1654" s="11">
        <f>Agridata[[#This Row],[Storage_Loss_%]]/100</f>
        <v>0.12939999999999999</v>
      </c>
      <c r="Q1654" s="7">
        <v>12.94</v>
      </c>
      <c r="R1654" s="13">
        <v>54789</v>
      </c>
      <c r="S1654">
        <v>268</v>
      </c>
      <c r="T1654" t="s">
        <v>1520</v>
      </c>
      <c r="U1654" t="s">
        <v>1522</v>
      </c>
      <c r="V1654" s="13">
        <v>2661193</v>
      </c>
      <c r="W1654" s="7">
        <f>(Agridata[[#This Row],[Profit_After_Storage_Loss]]/Agridata[[#This Row],[Total_Revenue]])*100</f>
        <v>85.303754803971458</v>
      </c>
      <c r="X1654">
        <f>(1-Agridata[[#This Row],[Transport_Cost_NGN]]/(Agridata[[#This Row],[Input_Cost_NGN]]+Agridata[[#This Row],[Final_Profit_NGN]]))*100</f>
        <v>99.918187970317916</v>
      </c>
      <c r="Y1654" s="13">
        <f>Agridata[[#This Row],[Final_Profit_NGN]]*Agridata[[#This Row],[Storage_Loss_%]]</f>
        <v>34435837.420000002</v>
      </c>
      <c r="Z1654" s="13">
        <f>Agridata[[#This Row],[Final_Profit_NGN]] * (1-Agridata[[#This Row],[Storage_Loss_%]]/100)</f>
        <v>2316834.6258</v>
      </c>
      <c r="AA1654" s="13">
        <f>Agridata[[#This Row],[Final_Profit_NGN]]+Agridata[[#This Row],[Input_Cost_NGN]]</f>
        <v>2715982</v>
      </c>
    </row>
    <row r="1655" spans="1:27" x14ac:dyDescent="0.35">
      <c r="A1655" t="s">
        <v>1013</v>
      </c>
      <c r="B1655" t="s">
        <v>1470</v>
      </c>
      <c r="C1655" t="s">
        <v>1482</v>
      </c>
      <c r="D1655">
        <v>2024</v>
      </c>
      <c r="E1655" t="s">
        <v>1501</v>
      </c>
      <c r="F1655" t="s">
        <v>1510</v>
      </c>
      <c r="G1655">
        <v>0.66</v>
      </c>
      <c r="H1655">
        <v>12536</v>
      </c>
      <c r="I1655">
        <v>8998</v>
      </c>
      <c r="J1655">
        <v>16.600000000000001</v>
      </c>
      <c r="K1655" t="s">
        <v>1512</v>
      </c>
      <c r="L1655">
        <v>0.61</v>
      </c>
      <c r="M1655" t="s">
        <v>1516</v>
      </c>
      <c r="N1655" s="13">
        <v>4546</v>
      </c>
      <c r="O1655">
        <v>2</v>
      </c>
      <c r="P1655" s="11">
        <f>Agridata[[#This Row],[Storage_Loss_%]]/100</f>
        <v>0.28220000000000001</v>
      </c>
      <c r="Q1655" s="7">
        <v>28.22</v>
      </c>
      <c r="R1655" s="13">
        <v>22378</v>
      </c>
      <c r="S1655">
        <v>489</v>
      </c>
      <c r="T1655" t="s">
        <v>1520</v>
      </c>
      <c r="U1655" t="s">
        <v>1522</v>
      </c>
      <c r="V1655" s="13">
        <v>4329098</v>
      </c>
      <c r="W1655" s="7">
        <f>(Agridata[[#This Row],[Profit_After_Storage_Loss]]/Agridata[[#This Row],[Total_Revenue]])*100</f>
        <v>71.410862530323044</v>
      </c>
      <c r="X1655">
        <f>(1-Agridata[[#This Row],[Transport_Cost_NGN]]/(Agridata[[#This Row],[Input_Cost_NGN]]+Agridata[[#This Row],[Final_Profit_NGN]]))*100</f>
        <v>99.89552970072684</v>
      </c>
      <c r="Y1655" s="13">
        <f>Agridata[[#This Row],[Final_Profit_NGN]]*Agridata[[#This Row],[Storage_Loss_%]]</f>
        <v>122167145.56</v>
      </c>
      <c r="Z1655" s="13">
        <f>Agridata[[#This Row],[Final_Profit_NGN]] * (1-Agridata[[#This Row],[Storage_Loss_%]]/100)</f>
        <v>3107426.5444</v>
      </c>
      <c r="AA1655" s="13">
        <f>Agridata[[#This Row],[Final_Profit_NGN]]+Agridata[[#This Row],[Input_Cost_NGN]]</f>
        <v>4351476</v>
      </c>
    </row>
    <row r="1656" spans="1:27" x14ac:dyDescent="0.35">
      <c r="A1656" t="s">
        <v>1014</v>
      </c>
      <c r="B1656" t="s">
        <v>1472</v>
      </c>
      <c r="C1656" t="s">
        <v>1478</v>
      </c>
      <c r="D1656">
        <v>2025</v>
      </c>
      <c r="E1656" t="s">
        <v>1501</v>
      </c>
      <c r="F1656" t="s">
        <v>1509</v>
      </c>
      <c r="G1656">
        <v>0.38</v>
      </c>
      <c r="H1656">
        <v>6257</v>
      </c>
      <c r="I1656">
        <v>5113</v>
      </c>
      <c r="J1656">
        <v>8.6</v>
      </c>
      <c r="K1656" t="s">
        <v>1513</v>
      </c>
      <c r="L1656">
        <v>0.46</v>
      </c>
      <c r="M1656" t="s">
        <v>1518</v>
      </c>
      <c r="N1656" s="13">
        <v>305</v>
      </c>
      <c r="O1656">
        <v>3</v>
      </c>
      <c r="P1656" s="11">
        <f>Agridata[[#This Row],[Storage_Loss_%]]/100</f>
        <v>0.18280000000000002</v>
      </c>
      <c r="Q1656" s="7">
        <v>18.28</v>
      </c>
      <c r="R1656" s="13">
        <v>6704</v>
      </c>
      <c r="S1656">
        <v>352</v>
      </c>
      <c r="T1656" t="s">
        <v>1520</v>
      </c>
      <c r="U1656" t="s">
        <v>1523</v>
      </c>
      <c r="V1656" s="13">
        <v>1774770</v>
      </c>
      <c r="W1656" s="7">
        <f>(Agridata[[#This Row],[Profit_After_Storage_Loss]]/Agridata[[#This Row],[Total_Revenue]])*100</f>
        <v>81.41247326651974</v>
      </c>
      <c r="X1656">
        <f>(1-Agridata[[#This Row],[Transport_Cost_NGN]]/(Agridata[[#This Row],[Input_Cost_NGN]]+Agridata[[#This Row],[Final_Profit_NGN]]))*100</f>
        <v>99.982879345979796</v>
      </c>
      <c r="Y1656" s="13">
        <f>Agridata[[#This Row],[Final_Profit_NGN]]*Agridata[[#This Row],[Storage_Loss_%]]</f>
        <v>32442795.600000001</v>
      </c>
      <c r="Z1656" s="13">
        <f>Agridata[[#This Row],[Final_Profit_NGN]] * (1-Agridata[[#This Row],[Storage_Loss_%]]/100)</f>
        <v>1450342.0439999998</v>
      </c>
      <c r="AA1656" s="13">
        <f>Agridata[[#This Row],[Final_Profit_NGN]]+Agridata[[#This Row],[Input_Cost_NGN]]</f>
        <v>1781474</v>
      </c>
    </row>
    <row r="1657" spans="1:27" x14ac:dyDescent="0.35">
      <c r="A1657" t="s">
        <v>234</v>
      </c>
      <c r="B1657" t="s">
        <v>1472</v>
      </c>
      <c r="C1657" t="s">
        <v>1488</v>
      </c>
      <c r="D1657">
        <v>2024</v>
      </c>
      <c r="E1657" t="s">
        <v>1502</v>
      </c>
      <c r="F1657" t="s">
        <v>1506</v>
      </c>
      <c r="G1657">
        <v>1.49</v>
      </c>
      <c r="H1657">
        <v>5023</v>
      </c>
      <c r="I1657">
        <v>3400</v>
      </c>
      <c r="J1657">
        <v>1</v>
      </c>
      <c r="K1657" t="s">
        <v>1512</v>
      </c>
      <c r="L1657">
        <v>0.31</v>
      </c>
      <c r="M1657" t="s">
        <v>1518</v>
      </c>
      <c r="N1657" s="13">
        <v>224</v>
      </c>
      <c r="O1657">
        <v>30</v>
      </c>
      <c r="P1657" s="11">
        <f>Agridata[[#This Row],[Storage_Loss_%]]/100</f>
        <v>0.3231</v>
      </c>
      <c r="Q1657" s="7">
        <v>32.31</v>
      </c>
      <c r="R1657" s="13">
        <v>30766</v>
      </c>
      <c r="S1657">
        <v>320</v>
      </c>
      <c r="T1657" t="s">
        <v>1520</v>
      </c>
      <c r="U1657" t="s">
        <v>1522</v>
      </c>
      <c r="V1657" s="13">
        <v>1046130</v>
      </c>
      <c r="W1657" s="7">
        <f>(Agridata[[#This Row],[Profit_After_Storage_Loss]]/Agridata[[#This Row],[Total_Revenue]])*100</f>
        <v>65.756154447597552</v>
      </c>
      <c r="X1657">
        <f>(1-Agridata[[#This Row],[Transport_Cost_NGN]]/(Agridata[[#This Row],[Input_Cost_NGN]]+Agridata[[#This Row],[Final_Profit_NGN]]))*100</f>
        <v>99.979199477015428</v>
      </c>
      <c r="Y1657" s="13">
        <f>Agridata[[#This Row],[Final_Profit_NGN]]*Agridata[[#This Row],[Storage_Loss_%]]</f>
        <v>33800460.300000004</v>
      </c>
      <c r="Z1657" s="13">
        <f>Agridata[[#This Row],[Final_Profit_NGN]] * (1-Agridata[[#This Row],[Storage_Loss_%]]/100)</f>
        <v>708125.39700000011</v>
      </c>
      <c r="AA1657" s="13">
        <f>Agridata[[#This Row],[Final_Profit_NGN]]+Agridata[[#This Row],[Input_Cost_NGN]]</f>
        <v>1076896</v>
      </c>
    </row>
    <row r="1658" spans="1:27" x14ac:dyDescent="0.35">
      <c r="A1658" t="s">
        <v>555</v>
      </c>
      <c r="B1658" t="s">
        <v>1472</v>
      </c>
      <c r="C1658" t="s">
        <v>1479</v>
      </c>
      <c r="D1658">
        <v>2024</v>
      </c>
      <c r="E1658" t="s">
        <v>1501</v>
      </c>
      <c r="F1658" t="s">
        <v>1508</v>
      </c>
      <c r="G1658">
        <v>3.61</v>
      </c>
      <c r="H1658">
        <v>4905</v>
      </c>
      <c r="I1658">
        <v>1962</v>
      </c>
      <c r="J1658">
        <v>7.5</v>
      </c>
      <c r="K1658" t="s">
        <v>1513</v>
      </c>
      <c r="L1658">
        <v>0.87</v>
      </c>
      <c r="M1658" t="s">
        <v>1516</v>
      </c>
      <c r="N1658" s="13">
        <v>305</v>
      </c>
      <c r="O1658">
        <v>60</v>
      </c>
      <c r="P1658" s="11">
        <f>Agridata[[#This Row],[Storage_Loss_%]]/100</f>
        <v>0.6</v>
      </c>
      <c r="Q1658" s="7">
        <v>60</v>
      </c>
      <c r="R1658" s="13">
        <v>34963</v>
      </c>
      <c r="S1658">
        <v>217</v>
      </c>
      <c r="T1658" t="s">
        <v>1520</v>
      </c>
      <c r="U1658" t="s">
        <v>1523</v>
      </c>
      <c r="V1658" s="13">
        <v>386229</v>
      </c>
      <c r="W1658" s="7">
        <f>(Agridata[[#This Row],[Profit_After_Storage_Loss]]/Agridata[[#This Row],[Total_Revenue]])*100</f>
        <v>36.679614047750199</v>
      </c>
      <c r="X1658">
        <f>(1-Agridata[[#This Row],[Transport_Cost_NGN]]/(Agridata[[#This Row],[Input_Cost_NGN]]+Agridata[[#This Row],[Final_Profit_NGN]]))*100</f>
        <v>99.9275864688788</v>
      </c>
      <c r="Y1658" s="13">
        <f>Agridata[[#This Row],[Final_Profit_NGN]]*Agridata[[#This Row],[Storage_Loss_%]]</f>
        <v>23173740</v>
      </c>
      <c r="Z1658" s="13">
        <f>Agridata[[#This Row],[Final_Profit_NGN]] * (1-Agridata[[#This Row],[Storage_Loss_%]]/100)</f>
        <v>154491.6</v>
      </c>
      <c r="AA1658" s="13">
        <f>Agridata[[#This Row],[Final_Profit_NGN]]+Agridata[[#This Row],[Input_Cost_NGN]]</f>
        <v>421192</v>
      </c>
    </row>
    <row r="1659" spans="1:27" x14ac:dyDescent="0.35">
      <c r="A1659" t="s">
        <v>771</v>
      </c>
      <c r="B1659" t="s">
        <v>1469</v>
      </c>
      <c r="C1659" t="s">
        <v>1484</v>
      </c>
      <c r="D1659">
        <v>2023</v>
      </c>
      <c r="E1659" t="s">
        <v>1501</v>
      </c>
      <c r="F1659" t="s">
        <v>1507</v>
      </c>
      <c r="G1659">
        <v>2.73</v>
      </c>
      <c r="H1659">
        <v>5673</v>
      </c>
      <c r="I1659">
        <v>4975</v>
      </c>
      <c r="J1659">
        <v>28.2</v>
      </c>
      <c r="K1659" t="s">
        <v>1511</v>
      </c>
      <c r="L1659">
        <v>0.84</v>
      </c>
      <c r="M1659" t="s">
        <v>1518</v>
      </c>
      <c r="N1659" s="13">
        <v>3583</v>
      </c>
      <c r="O1659">
        <v>7</v>
      </c>
      <c r="P1659" s="11">
        <f>Agridata[[#This Row],[Storage_Loss_%]]/100</f>
        <v>0.1229</v>
      </c>
      <c r="Q1659" s="7">
        <v>12.29</v>
      </c>
      <c r="R1659" s="13">
        <v>56214</v>
      </c>
      <c r="S1659">
        <v>220</v>
      </c>
      <c r="T1659" t="s">
        <v>1520</v>
      </c>
      <c r="U1659" t="s">
        <v>1522</v>
      </c>
      <c r="V1659" s="13">
        <v>1023758</v>
      </c>
      <c r="W1659" s="7">
        <f>(Agridata[[#This Row],[Profit_After_Storage_Loss]]/Agridata[[#This Row],[Total_Revenue]])*100</f>
        <v>83.144576137159106</v>
      </c>
      <c r="X1659">
        <f>(1-Agridata[[#This Row],[Transport_Cost_NGN]]/(Agridata[[#This Row],[Input_Cost_NGN]]+Agridata[[#This Row],[Final_Profit_NGN]]))*100</f>
        <v>99.668232139351758</v>
      </c>
      <c r="Y1659" s="13">
        <f>Agridata[[#This Row],[Final_Profit_NGN]]*Agridata[[#This Row],[Storage_Loss_%]]</f>
        <v>12581985.819999998</v>
      </c>
      <c r="Z1659" s="13">
        <f>Agridata[[#This Row],[Final_Profit_NGN]] * (1-Agridata[[#This Row],[Storage_Loss_%]]/100)</f>
        <v>897938.14179999998</v>
      </c>
      <c r="AA1659" s="13">
        <f>Agridata[[#This Row],[Final_Profit_NGN]]+Agridata[[#This Row],[Input_Cost_NGN]]</f>
        <v>1079972</v>
      </c>
    </row>
    <row r="1660" spans="1:27" x14ac:dyDescent="0.35">
      <c r="A1660" t="s">
        <v>136</v>
      </c>
      <c r="B1660" t="s">
        <v>1471</v>
      </c>
      <c r="C1660" t="s">
        <v>1486</v>
      </c>
      <c r="D1660">
        <v>2025</v>
      </c>
      <c r="E1660" t="s">
        <v>1501</v>
      </c>
      <c r="F1660" t="s">
        <v>1503</v>
      </c>
      <c r="G1660">
        <v>5.67</v>
      </c>
      <c r="H1660">
        <v>67760</v>
      </c>
      <c r="I1660">
        <v>27104</v>
      </c>
      <c r="J1660">
        <v>2.9</v>
      </c>
      <c r="K1660" t="s">
        <v>1513</v>
      </c>
      <c r="L1660">
        <v>0.25</v>
      </c>
      <c r="M1660" t="s">
        <v>1518</v>
      </c>
      <c r="N1660" s="13">
        <v>200</v>
      </c>
      <c r="O1660">
        <v>60</v>
      </c>
      <c r="P1660" s="11">
        <f>Agridata[[#This Row],[Storage_Loss_%]]/100</f>
        <v>0.6</v>
      </c>
      <c r="Q1660" s="7">
        <v>60</v>
      </c>
      <c r="R1660" s="13">
        <v>90406</v>
      </c>
      <c r="S1660">
        <v>334</v>
      </c>
      <c r="T1660" t="s">
        <v>1520</v>
      </c>
      <c r="U1660" t="s">
        <v>1523</v>
      </c>
      <c r="V1660" s="13">
        <v>8871603</v>
      </c>
      <c r="W1660" s="7">
        <f>(Agridata[[#This Row],[Profit_After_Storage_Loss]]/Agridata[[#This Row],[Total_Revenue]])*100</f>
        <v>39.596492259715433</v>
      </c>
      <c r="X1660">
        <f>(1-Agridata[[#This Row],[Transport_Cost_NGN]]/(Agridata[[#This Row],[Input_Cost_NGN]]+Agridata[[#This Row],[Final_Profit_NGN]]))*100</f>
        <v>99.99776835751895</v>
      </c>
      <c r="Y1660" s="13">
        <f>Agridata[[#This Row],[Final_Profit_NGN]]*Agridata[[#This Row],[Storage_Loss_%]]</f>
        <v>532296180</v>
      </c>
      <c r="Z1660" s="13">
        <f>Agridata[[#This Row],[Final_Profit_NGN]] * (1-Agridata[[#This Row],[Storage_Loss_%]]/100)</f>
        <v>3548641.2</v>
      </c>
      <c r="AA1660" s="13">
        <f>Agridata[[#This Row],[Final_Profit_NGN]]+Agridata[[#This Row],[Input_Cost_NGN]]</f>
        <v>8962009</v>
      </c>
    </row>
    <row r="1661" spans="1:27" x14ac:dyDescent="0.35">
      <c r="A1661" t="s">
        <v>277</v>
      </c>
      <c r="B1661" t="s">
        <v>1471</v>
      </c>
      <c r="C1661" t="s">
        <v>1492</v>
      </c>
      <c r="D1661">
        <v>2024</v>
      </c>
      <c r="E1661" t="s">
        <v>1502</v>
      </c>
      <c r="F1661" t="s">
        <v>1509</v>
      </c>
      <c r="G1661">
        <v>1.74</v>
      </c>
      <c r="H1661">
        <v>24102</v>
      </c>
      <c r="I1661">
        <v>19317</v>
      </c>
      <c r="J1661">
        <v>110.3</v>
      </c>
      <c r="K1661" t="s">
        <v>1512</v>
      </c>
      <c r="L1661">
        <v>3.81</v>
      </c>
      <c r="M1661" t="s">
        <v>1516</v>
      </c>
      <c r="N1661" s="13">
        <v>25540</v>
      </c>
      <c r="O1661">
        <v>5</v>
      </c>
      <c r="P1661" s="11">
        <f>Agridata[[#This Row],[Storage_Loss_%]]/100</f>
        <v>0.19850000000000001</v>
      </c>
      <c r="Q1661" s="7">
        <v>19.850000000000001</v>
      </c>
      <c r="R1661" s="13">
        <v>29468</v>
      </c>
      <c r="S1661">
        <v>388</v>
      </c>
      <c r="T1661" t="s">
        <v>1520</v>
      </c>
      <c r="U1661" t="s">
        <v>1523</v>
      </c>
      <c r="V1661" s="13">
        <v>7365039</v>
      </c>
      <c r="W1661" s="7">
        <f>(Agridata[[#This Row],[Profit_After_Storage_Loss]]/Agridata[[#This Row],[Total_Revenue]])*100</f>
        <v>79.83059260745847</v>
      </c>
      <c r="X1661">
        <f>(1-Agridata[[#This Row],[Transport_Cost_NGN]]/(Agridata[[#This Row],[Input_Cost_NGN]]+Agridata[[#This Row],[Final_Profit_NGN]]))*100</f>
        <v>99.654608481674302</v>
      </c>
      <c r="Y1661" s="13">
        <f>Agridata[[#This Row],[Final_Profit_NGN]]*Agridata[[#This Row],[Storage_Loss_%]]</f>
        <v>146196024.15000001</v>
      </c>
      <c r="Z1661" s="13">
        <f>Agridata[[#This Row],[Final_Profit_NGN]] * (1-Agridata[[#This Row],[Storage_Loss_%]]/100)</f>
        <v>5903078.7584999995</v>
      </c>
      <c r="AA1661" s="13">
        <f>Agridata[[#This Row],[Final_Profit_NGN]]+Agridata[[#This Row],[Input_Cost_NGN]]</f>
        <v>7394507</v>
      </c>
    </row>
    <row r="1662" spans="1:27" x14ac:dyDescent="0.35">
      <c r="A1662" t="s">
        <v>393</v>
      </c>
      <c r="B1662" t="s">
        <v>1472</v>
      </c>
      <c r="C1662" t="s">
        <v>1489</v>
      </c>
      <c r="D1662">
        <v>2022</v>
      </c>
      <c r="E1662" t="s">
        <v>1501</v>
      </c>
      <c r="F1662" t="s">
        <v>1505</v>
      </c>
      <c r="G1662">
        <v>2.31</v>
      </c>
      <c r="H1662">
        <v>16679</v>
      </c>
      <c r="I1662">
        <v>13218</v>
      </c>
      <c r="J1662">
        <v>16.3</v>
      </c>
      <c r="K1662" t="s">
        <v>1513</v>
      </c>
      <c r="L1662">
        <v>0.45</v>
      </c>
      <c r="M1662" t="s">
        <v>1518</v>
      </c>
      <c r="N1662" s="13">
        <v>566</v>
      </c>
      <c r="O1662">
        <v>14</v>
      </c>
      <c r="P1662" s="11">
        <f>Agridata[[#This Row],[Storage_Loss_%]]/100</f>
        <v>0.20749999999999999</v>
      </c>
      <c r="Q1662" s="7">
        <v>20.75</v>
      </c>
      <c r="R1662" s="13">
        <v>18810</v>
      </c>
      <c r="S1662">
        <v>98</v>
      </c>
      <c r="T1662" t="s">
        <v>1520</v>
      </c>
      <c r="U1662" t="s">
        <v>1522</v>
      </c>
      <c r="V1662" s="13">
        <v>1263035</v>
      </c>
      <c r="W1662" s="7">
        <f>(Agridata[[#This Row],[Profit_After_Storage_Loss]]/Agridata[[#This Row],[Total_Revenue]])*100</f>
        <v>78.087072735003062</v>
      </c>
      <c r="X1662">
        <f>(1-Agridata[[#This Row],[Transport_Cost_NGN]]/(Agridata[[#This Row],[Input_Cost_NGN]]+Agridata[[#This Row],[Final_Profit_NGN]]))*100</f>
        <v>99.955844895443676</v>
      </c>
      <c r="Y1662" s="13">
        <f>Agridata[[#This Row],[Final_Profit_NGN]]*Agridata[[#This Row],[Storage_Loss_%]]</f>
        <v>26207976.25</v>
      </c>
      <c r="Z1662" s="13">
        <f>Agridata[[#This Row],[Final_Profit_NGN]] * (1-Agridata[[#This Row],[Storage_Loss_%]]/100)</f>
        <v>1000955.2374999999</v>
      </c>
      <c r="AA1662" s="13">
        <f>Agridata[[#This Row],[Final_Profit_NGN]]+Agridata[[#This Row],[Input_Cost_NGN]]</f>
        <v>1281845</v>
      </c>
    </row>
    <row r="1663" spans="1:27" x14ac:dyDescent="0.35">
      <c r="A1663" t="s">
        <v>1015</v>
      </c>
      <c r="B1663" t="s">
        <v>1472</v>
      </c>
      <c r="C1663" t="s">
        <v>1479</v>
      </c>
      <c r="D1663">
        <v>2024</v>
      </c>
      <c r="E1663" t="s">
        <v>1501</v>
      </c>
      <c r="F1663" t="s">
        <v>1506</v>
      </c>
      <c r="G1663">
        <v>1.46</v>
      </c>
      <c r="H1663">
        <v>3440</v>
      </c>
      <c r="I1663">
        <v>1376</v>
      </c>
      <c r="J1663">
        <v>5.6</v>
      </c>
      <c r="K1663" t="s">
        <v>1511</v>
      </c>
      <c r="L1663">
        <v>1.1100000000000001</v>
      </c>
      <c r="M1663" t="s">
        <v>1516</v>
      </c>
      <c r="N1663" s="13">
        <v>826</v>
      </c>
      <c r="O1663">
        <v>60</v>
      </c>
      <c r="P1663" s="11">
        <f>Agridata[[#This Row],[Storage_Loss_%]]/100</f>
        <v>0.6</v>
      </c>
      <c r="Q1663" s="7">
        <v>60</v>
      </c>
      <c r="R1663" s="13">
        <v>45919</v>
      </c>
      <c r="S1663">
        <v>311</v>
      </c>
      <c r="T1663" t="s">
        <v>1520</v>
      </c>
      <c r="U1663" t="s">
        <v>1523</v>
      </c>
      <c r="V1663" s="13">
        <v>376912</v>
      </c>
      <c r="W1663" s="7">
        <f>(Agridata[[#This Row],[Profit_After_Storage_Loss]]/Agridata[[#This Row],[Total_Revenue]])*100</f>
        <v>35.656042248557938</v>
      </c>
      <c r="X1663">
        <f>(1-Agridata[[#This Row],[Transport_Cost_NGN]]/(Agridata[[#This Row],[Input_Cost_NGN]]+Agridata[[#This Row],[Final_Profit_NGN]]))*100</f>
        <v>99.804650084785649</v>
      </c>
      <c r="Y1663" s="13">
        <f>Agridata[[#This Row],[Final_Profit_NGN]]*Agridata[[#This Row],[Storage_Loss_%]]</f>
        <v>22614720</v>
      </c>
      <c r="Z1663" s="13">
        <f>Agridata[[#This Row],[Final_Profit_NGN]] * (1-Agridata[[#This Row],[Storage_Loss_%]]/100)</f>
        <v>150764.80000000002</v>
      </c>
      <c r="AA1663" s="13">
        <f>Agridata[[#This Row],[Final_Profit_NGN]]+Agridata[[#This Row],[Input_Cost_NGN]]</f>
        <v>422831</v>
      </c>
    </row>
    <row r="1664" spans="1:27" x14ac:dyDescent="0.35">
      <c r="A1664" t="s">
        <v>1016</v>
      </c>
      <c r="B1664" t="s">
        <v>1473</v>
      </c>
      <c r="C1664" t="s">
        <v>1493</v>
      </c>
      <c r="D1664">
        <v>2025</v>
      </c>
      <c r="E1664" t="s">
        <v>1502</v>
      </c>
      <c r="F1664" t="s">
        <v>1505</v>
      </c>
      <c r="G1664">
        <v>1.89</v>
      </c>
      <c r="H1664">
        <v>12535</v>
      </c>
      <c r="I1664">
        <v>10582</v>
      </c>
      <c r="J1664">
        <v>27</v>
      </c>
      <c r="K1664" t="s">
        <v>1512</v>
      </c>
      <c r="L1664">
        <v>1.61</v>
      </c>
      <c r="M1664" t="s">
        <v>1516</v>
      </c>
      <c r="N1664" s="13">
        <v>5727</v>
      </c>
      <c r="O1664">
        <v>7</v>
      </c>
      <c r="P1664" s="11">
        <f>Agridata[[#This Row],[Storage_Loss_%]]/100</f>
        <v>0.15579999999999999</v>
      </c>
      <c r="Q1664" s="7">
        <v>15.58</v>
      </c>
      <c r="R1664" s="13">
        <v>14140</v>
      </c>
      <c r="S1664">
        <v>104</v>
      </c>
      <c r="T1664" t="s">
        <v>1520</v>
      </c>
      <c r="U1664" t="s">
        <v>1522</v>
      </c>
      <c r="V1664" s="13">
        <v>1069656</v>
      </c>
      <c r="W1664" s="7">
        <f>(Agridata[[#This Row],[Profit_After_Storage_Loss]]/Agridata[[#This Row],[Total_Revenue]])*100</f>
        <v>83.31859456945773</v>
      </c>
      <c r="X1664">
        <f>(1-Agridata[[#This Row],[Transport_Cost_NGN]]/(Agridata[[#This Row],[Input_Cost_NGN]]+Agridata[[#This Row],[Final_Profit_NGN]]))*100</f>
        <v>99.471579522345536</v>
      </c>
      <c r="Y1664" s="13">
        <f>Agridata[[#This Row],[Final_Profit_NGN]]*Agridata[[#This Row],[Storage_Loss_%]]</f>
        <v>16665240.48</v>
      </c>
      <c r="Z1664" s="13">
        <f>Agridata[[#This Row],[Final_Profit_NGN]] * (1-Agridata[[#This Row],[Storage_Loss_%]]/100)</f>
        <v>903003.5952000001</v>
      </c>
      <c r="AA1664" s="13">
        <f>Agridata[[#This Row],[Final_Profit_NGN]]+Agridata[[#This Row],[Input_Cost_NGN]]</f>
        <v>1083796</v>
      </c>
    </row>
    <row r="1665" spans="1:27" x14ac:dyDescent="0.35">
      <c r="A1665" t="s">
        <v>1017</v>
      </c>
      <c r="B1665" t="s">
        <v>1472</v>
      </c>
      <c r="C1665" t="s">
        <v>1488</v>
      </c>
      <c r="D1665">
        <v>2025</v>
      </c>
      <c r="E1665" t="s">
        <v>1501</v>
      </c>
      <c r="F1665" t="s">
        <v>1508</v>
      </c>
      <c r="G1665">
        <v>2.42</v>
      </c>
      <c r="H1665">
        <v>4167</v>
      </c>
      <c r="I1665">
        <v>1666</v>
      </c>
      <c r="J1665">
        <v>26.2</v>
      </c>
      <c r="K1665" t="s">
        <v>1513</v>
      </c>
      <c r="L1665">
        <v>1.38</v>
      </c>
      <c r="M1665" t="s">
        <v>1516</v>
      </c>
      <c r="N1665" s="13">
        <v>1078</v>
      </c>
      <c r="O1665">
        <v>60</v>
      </c>
      <c r="P1665" s="11">
        <f>Agridata[[#This Row],[Storage_Loss_%]]/100</f>
        <v>0.6</v>
      </c>
      <c r="Q1665" s="7">
        <v>60</v>
      </c>
      <c r="R1665" s="13">
        <v>27826</v>
      </c>
      <c r="S1665">
        <v>257</v>
      </c>
      <c r="T1665" t="s">
        <v>1520</v>
      </c>
      <c r="U1665" t="s">
        <v>1522</v>
      </c>
      <c r="V1665" s="13">
        <v>394977</v>
      </c>
      <c r="W1665" s="7">
        <f>(Agridata[[#This Row],[Profit_After_Storage_Loss]]/Agridata[[#This Row],[Total_Revenue]])*100</f>
        <v>37.367473740725593</v>
      </c>
      <c r="X1665">
        <f>(1-Agridata[[#This Row],[Transport_Cost_NGN]]/(Agridata[[#This Row],[Input_Cost_NGN]]+Agridata[[#This Row],[Final_Profit_NGN]]))*100</f>
        <v>99.745034921701119</v>
      </c>
      <c r="Y1665" s="13">
        <f>Agridata[[#This Row],[Final_Profit_NGN]]*Agridata[[#This Row],[Storage_Loss_%]]</f>
        <v>23698620</v>
      </c>
      <c r="Z1665" s="13">
        <f>Agridata[[#This Row],[Final_Profit_NGN]] * (1-Agridata[[#This Row],[Storage_Loss_%]]/100)</f>
        <v>157990.80000000002</v>
      </c>
      <c r="AA1665" s="13">
        <f>Agridata[[#This Row],[Final_Profit_NGN]]+Agridata[[#This Row],[Input_Cost_NGN]]</f>
        <v>422803</v>
      </c>
    </row>
    <row r="1666" spans="1:27" x14ac:dyDescent="0.35">
      <c r="A1666" t="s">
        <v>175</v>
      </c>
      <c r="B1666" t="s">
        <v>1472</v>
      </c>
      <c r="C1666" t="s">
        <v>1489</v>
      </c>
      <c r="D1666">
        <v>2024</v>
      </c>
      <c r="E1666" t="s">
        <v>1501</v>
      </c>
      <c r="F1666" t="s">
        <v>1509</v>
      </c>
      <c r="G1666">
        <v>0.74</v>
      </c>
      <c r="H1666">
        <v>6491</v>
      </c>
      <c r="I1666">
        <v>5625</v>
      </c>
      <c r="J1666">
        <v>9.6999999999999993</v>
      </c>
      <c r="K1666" t="s">
        <v>1513</v>
      </c>
      <c r="L1666">
        <v>0.3</v>
      </c>
      <c r="M1666" t="s">
        <v>1516</v>
      </c>
      <c r="N1666" s="13">
        <v>406</v>
      </c>
      <c r="O1666">
        <v>1</v>
      </c>
      <c r="P1666" s="11">
        <f>Agridata[[#This Row],[Storage_Loss_%]]/100</f>
        <v>0.1333</v>
      </c>
      <c r="Q1666" s="7">
        <v>13.33</v>
      </c>
      <c r="R1666" s="13">
        <v>14487</v>
      </c>
      <c r="S1666">
        <v>336</v>
      </c>
      <c r="T1666" t="s">
        <v>1520</v>
      </c>
      <c r="U1666" t="s">
        <v>1523</v>
      </c>
      <c r="V1666" s="13">
        <v>1856207</v>
      </c>
      <c r="W1666" s="7">
        <f>(Agridata[[#This Row],[Profit_After_Storage_Loss]]/Agridata[[#This Row],[Total_Revenue]])*100</f>
        <v>85.998811505248852</v>
      </c>
      <c r="X1666">
        <f>(1-Agridata[[#This Row],[Transport_Cost_NGN]]/(Agridata[[#This Row],[Input_Cost_NGN]]+Agridata[[#This Row],[Final_Profit_NGN]]))*100</f>
        <v>99.978296824600918</v>
      </c>
      <c r="Y1666" s="13">
        <f>Agridata[[#This Row],[Final_Profit_NGN]]*Agridata[[#This Row],[Storage_Loss_%]]</f>
        <v>24743239.309999999</v>
      </c>
      <c r="Z1666" s="13">
        <f>Agridata[[#This Row],[Final_Profit_NGN]] * (1-Agridata[[#This Row],[Storage_Loss_%]]/100)</f>
        <v>1608774.6069</v>
      </c>
      <c r="AA1666" s="13">
        <f>Agridata[[#This Row],[Final_Profit_NGN]]+Agridata[[#This Row],[Input_Cost_NGN]]</f>
        <v>1870694</v>
      </c>
    </row>
    <row r="1667" spans="1:27" x14ac:dyDescent="0.35">
      <c r="A1667" t="s">
        <v>561</v>
      </c>
      <c r="B1667" t="s">
        <v>1469</v>
      </c>
      <c r="C1667" t="s">
        <v>1498</v>
      </c>
      <c r="D1667">
        <v>2025</v>
      </c>
      <c r="E1667" t="s">
        <v>1501</v>
      </c>
      <c r="F1667" t="s">
        <v>1505</v>
      </c>
      <c r="G1667">
        <v>1.77</v>
      </c>
      <c r="H1667">
        <v>25788</v>
      </c>
      <c r="I1667">
        <v>15392</v>
      </c>
      <c r="J1667">
        <v>124.5</v>
      </c>
      <c r="K1667" t="s">
        <v>1512</v>
      </c>
      <c r="L1667">
        <v>3.51</v>
      </c>
      <c r="M1667" t="s">
        <v>1516</v>
      </c>
      <c r="N1667" s="13">
        <v>22633</v>
      </c>
      <c r="O1667">
        <v>30</v>
      </c>
      <c r="P1667" s="11">
        <f>Agridata[[#This Row],[Storage_Loss_%]]/100</f>
        <v>0.40310000000000001</v>
      </c>
      <c r="Q1667" s="7">
        <v>40.31</v>
      </c>
      <c r="R1667" s="13">
        <v>22558</v>
      </c>
      <c r="S1667">
        <v>121</v>
      </c>
      <c r="T1667" t="s">
        <v>1520</v>
      </c>
      <c r="U1667" t="s">
        <v>1522</v>
      </c>
      <c r="V1667" s="13">
        <v>1798617</v>
      </c>
      <c r="W1667" s="7">
        <f>(Agridata[[#This Row],[Profit_After_Storage_Loss]]/Agridata[[#This Row],[Total_Revenue]])*100</f>
        <v>58.950649295097946</v>
      </c>
      <c r="X1667">
        <f>(1-Agridata[[#This Row],[Transport_Cost_NGN]]/(Agridata[[#This Row],[Input_Cost_NGN]]+Agridata[[#This Row],[Final_Profit_NGN]]))*100</f>
        <v>98.757230908616691</v>
      </c>
      <c r="Y1667" s="13">
        <f>Agridata[[#This Row],[Final_Profit_NGN]]*Agridata[[#This Row],[Storage_Loss_%]]</f>
        <v>72502251.270000011</v>
      </c>
      <c r="Z1667" s="13">
        <f>Agridata[[#This Row],[Final_Profit_NGN]] * (1-Agridata[[#This Row],[Storage_Loss_%]]/100)</f>
        <v>1073594.4872999999</v>
      </c>
      <c r="AA1667" s="13">
        <f>Agridata[[#This Row],[Final_Profit_NGN]]+Agridata[[#This Row],[Input_Cost_NGN]]</f>
        <v>1821175</v>
      </c>
    </row>
    <row r="1668" spans="1:27" x14ac:dyDescent="0.35">
      <c r="A1668" t="s">
        <v>1018</v>
      </c>
      <c r="B1668" t="s">
        <v>1469</v>
      </c>
      <c r="C1668" t="s">
        <v>1481</v>
      </c>
      <c r="D1668">
        <v>2025</v>
      </c>
      <c r="E1668" t="s">
        <v>1501</v>
      </c>
      <c r="F1668" t="s">
        <v>1509</v>
      </c>
      <c r="G1668">
        <v>1.36</v>
      </c>
      <c r="H1668">
        <v>20669</v>
      </c>
      <c r="I1668">
        <v>16967</v>
      </c>
      <c r="J1668">
        <v>53</v>
      </c>
      <c r="K1668" t="s">
        <v>1511</v>
      </c>
      <c r="L1668">
        <v>1.95</v>
      </c>
      <c r="M1668" t="s">
        <v>1516</v>
      </c>
      <c r="N1668" s="13">
        <v>7269</v>
      </c>
      <c r="O1668">
        <v>3</v>
      </c>
      <c r="P1668" s="11">
        <f>Agridata[[#This Row],[Storage_Loss_%]]/100</f>
        <v>0.17910000000000001</v>
      </c>
      <c r="Q1668" s="7">
        <v>17.91</v>
      </c>
      <c r="R1668" s="13">
        <v>42586</v>
      </c>
      <c r="S1668">
        <v>339</v>
      </c>
      <c r="T1668" t="s">
        <v>1520</v>
      </c>
      <c r="U1668" t="s">
        <v>1523</v>
      </c>
      <c r="V1668" s="13">
        <v>5644440</v>
      </c>
      <c r="W1668" s="7">
        <f>(Agridata[[#This Row],[Profit_After_Storage_Loss]]/Agridata[[#This Row],[Total_Revenue]])*100</f>
        <v>81.475287716286161</v>
      </c>
      <c r="X1668">
        <f>(1-Agridata[[#This Row],[Transport_Cost_NGN]]/(Agridata[[#This Row],[Input_Cost_NGN]]+Agridata[[#This Row],[Final_Profit_NGN]]))*100</f>
        <v>99.872182754219878</v>
      </c>
      <c r="Y1668" s="13">
        <f>Agridata[[#This Row],[Final_Profit_NGN]]*Agridata[[#This Row],[Storage_Loss_%]]</f>
        <v>101091920.40000001</v>
      </c>
      <c r="Z1668" s="13">
        <f>Agridata[[#This Row],[Final_Profit_NGN]] * (1-Agridata[[#This Row],[Storage_Loss_%]]/100)</f>
        <v>4633520.7960000001</v>
      </c>
      <c r="AA1668" s="13">
        <f>Agridata[[#This Row],[Final_Profit_NGN]]+Agridata[[#This Row],[Input_Cost_NGN]]</f>
        <v>5687026</v>
      </c>
    </row>
    <row r="1669" spans="1:27" x14ac:dyDescent="0.35">
      <c r="A1669" t="s">
        <v>224</v>
      </c>
      <c r="B1669" t="s">
        <v>1473</v>
      </c>
      <c r="C1669" t="s">
        <v>1497</v>
      </c>
      <c r="D1669">
        <v>2024</v>
      </c>
      <c r="E1669" t="s">
        <v>1502</v>
      </c>
      <c r="F1669" t="s">
        <v>1507</v>
      </c>
      <c r="G1669">
        <v>0.89</v>
      </c>
      <c r="H1669">
        <v>1338</v>
      </c>
      <c r="I1669">
        <v>1194</v>
      </c>
      <c r="J1669">
        <v>53.5</v>
      </c>
      <c r="K1669" t="s">
        <v>1512</v>
      </c>
      <c r="L1669">
        <v>2.38</v>
      </c>
      <c r="M1669" t="s">
        <v>1516</v>
      </c>
      <c r="N1669" s="13">
        <v>12893</v>
      </c>
      <c r="O1669">
        <v>3</v>
      </c>
      <c r="P1669" s="11">
        <f>Agridata[[#This Row],[Storage_Loss_%]]/100</f>
        <v>0.10730000000000001</v>
      </c>
      <c r="Q1669" s="7">
        <v>10.73</v>
      </c>
      <c r="R1669" s="13">
        <v>14000</v>
      </c>
      <c r="S1669">
        <v>208</v>
      </c>
      <c r="T1669" t="s">
        <v>1520</v>
      </c>
      <c r="U1669" t="s">
        <v>1523</v>
      </c>
      <c r="V1669" s="13">
        <v>218976</v>
      </c>
      <c r="W1669" s="7">
        <f>(Agridata[[#This Row],[Profit_After_Storage_Loss]]/Agridata[[#This Row],[Total_Revenue]])*100</f>
        <v>83.905584781265034</v>
      </c>
      <c r="X1669">
        <f>(1-Agridata[[#This Row],[Transport_Cost_NGN]]/(Agridata[[#This Row],[Input_Cost_NGN]]+Agridata[[#This Row],[Final_Profit_NGN]]))*100</f>
        <v>94.465953574617117</v>
      </c>
      <c r="Y1669" s="13">
        <f>Agridata[[#This Row],[Final_Profit_NGN]]*Agridata[[#This Row],[Storage_Loss_%]]</f>
        <v>2349612.48</v>
      </c>
      <c r="Z1669" s="13">
        <f>Agridata[[#This Row],[Final_Profit_NGN]] * (1-Agridata[[#This Row],[Storage_Loss_%]]/100)</f>
        <v>195479.87520000001</v>
      </c>
      <c r="AA1669" s="13">
        <f>Agridata[[#This Row],[Final_Profit_NGN]]+Agridata[[#This Row],[Input_Cost_NGN]]</f>
        <v>232976</v>
      </c>
    </row>
    <row r="1670" spans="1:27" x14ac:dyDescent="0.35">
      <c r="A1670" t="s">
        <v>1019</v>
      </c>
      <c r="B1670" t="s">
        <v>1472</v>
      </c>
      <c r="C1670" t="s">
        <v>1489</v>
      </c>
      <c r="D1670">
        <v>2023</v>
      </c>
      <c r="E1670" t="s">
        <v>1502</v>
      </c>
      <c r="F1670" t="s">
        <v>1509</v>
      </c>
      <c r="G1670">
        <v>3.58</v>
      </c>
      <c r="H1670">
        <v>25948</v>
      </c>
      <c r="I1670">
        <v>22094</v>
      </c>
      <c r="J1670">
        <v>44</v>
      </c>
      <c r="K1670" t="s">
        <v>1512</v>
      </c>
      <c r="L1670">
        <v>2.4700000000000002</v>
      </c>
      <c r="M1670" t="s">
        <v>1516</v>
      </c>
      <c r="N1670" s="13">
        <v>12539</v>
      </c>
      <c r="O1670">
        <v>2</v>
      </c>
      <c r="P1670" s="11">
        <f>Agridata[[#This Row],[Storage_Loss_%]]/100</f>
        <v>0.14849999999999999</v>
      </c>
      <c r="Q1670" s="7">
        <v>14.85</v>
      </c>
      <c r="R1670" s="13">
        <v>60812</v>
      </c>
      <c r="S1670">
        <v>383</v>
      </c>
      <c r="T1670" t="s">
        <v>1520</v>
      </c>
      <c r="U1670" t="s">
        <v>1523</v>
      </c>
      <c r="V1670" s="13">
        <v>8304031</v>
      </c>
      <c r="W1670" s="7">
        <f>(Agridata[[#This Row],[Profit_After_Storage_Loss]]/Agridata[[#This Row],[Total_Revenue]])*100</f>
        <v>84.530963659449441</v>
      </c>
      <c r="X1670">
        <f>(1-Agridata[[#This Row],[Transport_Cost_NGN]]/(Agridata[[#This Row],[Input_Cost_NGN]]+Agridata[[#This Row],[Final_Profit_NGN]]))*100</f>
        <v>99.850098800419801</v>
      </c>
      <c r="Y1670" s="13">
        <f>Agridata[[#This Row],[Final_Profit_NGN]]*Agridata[[#This Row],[Storage_Loss_%]]</f>
        <v>123314860.34999999</v>
      </c>
      <c r="Z1670" s="13">
        <f>Agridata[[#This Row],[Final_Profit_NGN]] * (1-Agridata[[#This Row],[Storage_Loss_%]]/100)</f>
        <v>7070882.3965000007</v>
      </c>
      <c r="AA1670" s="13">
        <f>Agridata[[#This Row],[Final_Profit_NGN]]+Agridata[[#This Row],[Input_Cost_NGN]]</f>
        <v>8364843</v>
      </c>
    </row>
    <row r="1671" spans="1:27" x14ac:dyDescent="0.35">
      <c r="A1671" t="s">
        <v>58</v>
      </c>
      <c r="B1671" t="s">
        <v>1471</v>
      </c>
      <c r="C1671" t="s">
        <v>1492</v>
      </c>
      <c r="D1671">
        <v>2023</v>
      </c>
      <c r="E1671" t="s">
        <v>1502</v>
      </c>
      <c r="F1671" t="s">
        <v>1508</v>
      </c>
      <c r="G1671">
        <v>2.42</v>
      </c>
      <c r="H1671">
        <v>3653</v>
      </c>
      <c r="I1671">
        <v>2964</v>
      </c>
      <c r="J1671">
        <v>15</v>
      </c>
      <c r="K1671" t="s">
        <v>1512</v>
      </c>
      <c r="L1671">
        <v>1.0900000000000001</v>
      </c>
      <c r="M1671" t="s">
        <v>1516</v>
      </c>
      <c r="N1671" s="13">
        <v>3627</v>
      </c>
      <c r="O1671">
        <v>7</v>
      </c>
      <c r="P1671" s="11">
        <f>Agridata[[#This Row],[Storage_Loss_%]]/100</f>
        <v>0.18840000000000001</v>
      </c>
      <c r="Q1671" s="7">
        <v>18.84</v>
      </c>
      <c r="R1671" s="13">
        <v>17918</v>
      </c>
      <c r="S1671">
        <v>198</v>
      </c>
      <c r="T1671" t="s">
        <v>1520</v>
      </c>
      <c r="U1671" t="s">
        <v>1523</v>
      </c>
      <c r="V1671" s="13">
        <v>559459</v>
      </c>
      <c r="W1671" s="7">
        <f>(Agridata[[#This Row],[Profit_After_Storage_Loss]]/Agridata[[#This Row],[Total_Revenue]])*100</f>
        <v>78.641325234638728</v>
      </c>
      <c r="X1671">
        <f>(1-Agridata[[#This Row],[Transport_Cost_NGN]]/(Agridata[[#This Row],[Input_Cost_NGN]]+Agridata[[#This Row],[Final_Profit_NGN]]))*100</f>
        <v>99.371814256542962</v>
      </c>
      <c r="Y1671" s="13">
        <f>Agridata[[#This Row],[Final_Profit_NGN]]*Agridata[[#This Row],[Storage_Loss_%]]</f>
        <v>10540207.560000001</v>
      </c>
      <c r="Z1671" s="13">
        <f>Agridata[[#This Row],[Final_Profit_NGN]] * (1-Agridata[[#This Row],[Storage_Loss_%]]/100)</f>
        <v>454056.92440000002</v>
      </c>
      <c r="AA1671" s="13">
        <f>Agridata[[#This Row],[Final_Profit_NGN]]+Agridata[[#This Row],[Input_Cost_NGN]]</f>
        <v>577377</v>
      </c>
    </row>
    <row r="1672" spans="1:27" x14ac:dyDescent="0.35">
      <c r="A1672" t="s">
        <v>1020</v>
      </c>
      <c r="B1672" t="s">
        <v>1469</v>
      </c>
      <c r="C1672" t="s">
        <v>1484</v>
      </c>
      <c r="D1672">
        <v>2025</v>
      </c>
      <c r="E1672" t="s">
        <v>1501</v>
      </c>
      <c r="F1672" t="s">
        <v>1507</v>
      </c>
      <c r="G1672">
        <v>0.37</v>
      </c>
      <c r="H1672">
        <v>1084</v>
      </c>
      <c r="I1672">
        <v>884</v>
      </c>
      <c r="J1672">
        <v>26.5</v>
      </c>
      <c r="K1672" t="s">
        <v>1512</v>
      </c>
      <c r="L1672">
        <v>1.95</v>
      </c>
      <c r="M1672" t="s">
        <v>1518</v>
      </c>
      <c r="N1672" s="13">
        <v>5544</v>
      </c>
      <c r="O1672">
        <v>14</v>
      </c>
      <c r="P1672" s="11">
        <f>Agridata[[#This Row],[Storage_Loss_%]]/100</f>
        <v>0.18379999999999999</v>
      </c>
      <c r="Q1672" s="7">
        <v>18.38</v>
      </c>
      <c r="R1672" s="13">
        <v>8446</v>
      </c>
      <c r="S1672">
        <v>256</v>
      </c>
      <c r="T1672" t="s">
        <v>1520</v>
      </c>
      <c r="U1672" t="s">
        <v>1522</v>
      </c>
      <c r="V1672" s="13">
        <v>210051</v>
      </c>
      <c r="W1672" s="7">
        <f>(Agridata[[#This Row],[Profit_After_Storage_Loss]]/Agridata[[#This Row],[Total_Revenue]])*100</f>
        <v>78.46497947340238</v>
      </c>
      <c r="X1672">
        <f>(1-Agridata[[#This Row],[Transport_Cost_NGN]]/(Agridata[[#This Row],[Input_Cost_NGN]]+Agridata[[#This Row],[Final_Profit_NGN]]))*100</f>
        <v>97.462665391286833</v>
      </c>
      <c r="Y1672" s="13">
        <f>Agridata[[#This Row],[Final_Profit_NGN]]*Agridata[[#This Row],[Storage_Loss_%]]</f>
        <v>3860737.38</v>
      </c>
      <c r="Z1672" s="13">
        <f>Agridata[[#This Row],[Final_Profit_NGN]] * (1-Agridata[[#This Row],[Storage_Loss_%]]/100)</f>
        <v>171443.6262</v>
      </c>
      <c r="AA1672" s="13">
        <f>Agridata[[#This Row],[Final_Profit_NGN]]+Agridata[[#This Row],[Input_Cost_NGN]]</f>
        <v>218497</v>
      </c>
    </row>
    <row r="1673" spans="1:27" x14ac:dyDescent="0.35">
      <c r="A1673" t="s">
        <v>940</v>
      </c>
      <c r="B1673" t="s">
        <v>1470</v>
      </c>
      <c r="C1673" t="s">
        <v>1491</v>
      </c>
      <c r="D1673">
        <v>2025</v>
      </c>
      <c r="E1673" t="s">
        <v>1502</v>
      </c>
      <c r="F1673" t="s">
        <v>1510</v>
      </c>
      <c r="G1673">
        <v>1.4</v>
      </c>
      <c r="H1673">
        <v>30657</v>
      </c>
      <c r="I1673">
        <v>21325</v>
      </c>
      <c r="J1673">
        <v>24.5</v>
      </c>
      <c r="K1673" t="s">
        <v>1512</v>
      </c>
      <c r="L1673">
        <v>1.43</v>
      </c>
      <c r="M1673" t="s">
        <v>1516</v>
      </c>
      <c r="N1673" s="13">
        <v>5593</v>
      </c>
      <c r="O1673">
        <v>3</v>
      </c>
      <c r="P1673" s="11">
        <f>Agridata[[#This Row],[Storage_Loss_%]]/100</f>
        <v>0.3044</v>
      </c>
      <c r="Q1673" s="7">
        <v>30.44</v>
      </c>
      <c r="R1673" s="13">
        <v>25939</v>
      </c>
      <c r="S1673">
        <v>424</v>
      </c>
      <c r="T1673" t="s">
        <v>1521</v>
      </c>
      <c r="U1673" t="s">
        <v>1522</v>
      </c>
      <c r="V1673" s="13">
        <v>8919850</v>
      </c>
      <c r="W1673" s="7">
        <f>(Agridata[[#This Row],[Profit_After_Storage_Loss]]/Agridata[[#This Row],[Total_Revenue]])*100</f>
        <v>69.358305455225917</v>
      </c>
      <c r="X1673">
        <f>(1-Agridata[[#This Row],[Transport_Cost_NGN]]/(Agridata[[#This Row],[Input_Cost_NGN]]+Agridata[[#This Row],[Final_Profit_NGN]]))*100</f>
        <v>99.937478963565979</v>
      </c>
      <c r="Y1673" s="13">
        <f>Agridata[[#This Row],[Final_Profit_NGN]]*Agridata[[#This Row],[Storage_Loss_%]]</f>
        <v>271520234</v>
      </c>
      <c r="Z1673" s="13">
        <f>Agridata[[#This Row],[Final_Profit_NGN]] * (1-Agridata[[#This Row],[Storage_Loss_%]]/100)</f>
        <v>6204647.6600000001</v>
      </c>
      <c r="AA1673" s="13">
        <f>Agridata[[#This Row],[Final_Profit_NGN]]+Agridata[[#This Row],[Input_Cost_NGN]]</f>
        <v>8945789</v>
      </c>
    </row>
    <row r="1674" spans="1:27" x14ac:dyDescent="0.35">
      <c r="A1674" t="s">
        <v>937</v>
      </c>
      <c r="B1674" t="s">
        <v>1470</v>
      </c>
      <c r="C1674" t="s">
        <v>1491</v>
      </c>
      <c r="D1674">
        <v>2021</v>
      </c>
      <c r="E1674" t="s">
        <v>1501</v>
      </c>
      <c r="F1674" t="s">
        <v>1507</v>
      </c>
      <c r="G1674">
        <v>0.53</v>
      </c>
      <c r="H1674">
        <v>930</v>
      </c>
      <c r="I1674">
        <v>859</v>
      </c>
      <c r="J1674">
        <v>8.3000000000000007</v>
      </c>
      <c r="K1674" t="s">
        <v>1512</v>
      </c>
      <c r="L1674">
        <v>1.74</v>
      </c>
      <c r="M1674" t="s">
        <v>1517</v>
      </c>
      <c r="N1674" s="13">
        <v>2071</v>
      </c>
      <c r="O1674">
        <v>1</v>
      </c>
      <c r="P1674" s="11">
        <f>Agridata[[#This Row],[Storage_Loss_%]]/100</f>
        <v>7.6100000000000001E-2</v>
      </c>
      <c r="Q1674" s="7">
        <v>7.61</v>
      </c>
      <c r="R1674" s="13">
        <v>6818</v>
      </c>
      <c r="S1674">
        <v>274</v>
      </c>
      <c r="T1674" t="s">
        <v>1520</v>
      </c>
      <c r="U1674" t="s">
        <v>1523</v>
      </c>
      <c r="V1674" s="13">
        <v>224124</v>
      </c>
      <c r="W1674" s="7">
        <f>(Agridata[[#This Row],[Profit_After_Storage_Loss]]/Agridata[[#This Row],[Total_Revenue]])*100</f>
        <v>89.662410302153788</v>
      </c>
      <c r="X1674">
        <f>(1-Agridata[[#This Row],[Transport_Cost_NGN]]/(Agridata[[#This Row],[Input_Cost_NGN]]+Agridata[[#This Row],[Final_Profit_NGN]]))*100</f>
        <v>99.103238042452219</v>
      </c>
      <c r="Y1674" s="13">
        <f>Agridata[[#This Row],[Final_Profit_NGN]]*Agridata[[#This Row],[Storage_Loss_%]]</f>
        <v>1705583.6400000001</v>
      </c>
      <c r="Z1674" s="13">
        <f>Agridata[[#This Row],[Final_Profit_NGN]] * (1-Agridata[[#This Row],[Storage_Loss_%]]/100)</f>
        <v>207068.1636</v>
      </c>
      <c r="AA1674" s="13">
        <f>Agridata[[#This Row],[Final_Profit_NGN]]+Agridata[[#This Row],[Input_Cost_NGN]]</f>
        <v>230942</v>
      </c>
    </row>
    <row r="1675" spans="1:27" x14ac:dyDescent="0.35">
      <c r="A1675" t="s">
        <v>831</v>
      </c>
      <c r="B1675" t="s">
        <v>1473</v>
      </c>
      <c r="C1675" t="s">
        <v>1493</v>
      </c>
      <c r="D1675">
        <v>2023</v>
      </c>
      <c r="E1675" t="s">
        <v>1502</v>
      </c>
      <c r="F1675" t="s">
        <v>1503</v>
      </c>
      <c r="G1675">
        <v>1.76</v>
      </c>
      <c r="H1675">
        <v>16790</v>
      </c>
      <c r="I1675">
        <v>13683</v>
      </c>
      <c r="J1675">
        <v>7</v>
      </c>
      <c r="K1675" t="s">
        <v>1511</v>
      </c>
      <c r="L1675">
        <v>1.34</v>
      </c>
      <c r="M1675" t="s">
        <v>1517</v>
      </c>
      <c r="N1675" s="13">
        <v>1116</v>
      </c>
      <c r="O1675">
        <v>7</v>
      </c>
      <c r="P1675" s="11">
        <f>Agridata[[#This Row],[Storage_Loss_%]]/100</f>
        <v>0.185</v>
      </c>
      <c r="Q1675" s="7">
        <v>18.5</v>
      </c>
      <c r="R1675" s="13">
        <v>18393</v>
      </c>
      <c r="S1675">
        <v>249</v>
      </c>
      <c r="T1675" t="s">
        <v>1520</v>
      </c>
      <c r="U1675" t="s">
        <v>1522</v>
      </c>
      <c r="V1675" s="13">
        <v>3353488</v>
      </c>
      <c r="W1675" s="7">
        <f>(Agridata[[#This Row],[Profit_After_Storage_Loss]]/Agridata[[#This Row],[Total_Revenue]])*100</f>
        <v>81.055432264661761</v>
      </c>
      <c r="X1675">
        <f>(1-Agridata[[#This Row],[Transport_Cost_NGN]]/(Agridata[[#This Row],[Input_Cost_NGN]]+Agridata[[#This Row],[Final_Profit_NGN]]))*100</f>
        <v>99.966902746567868</v>
      </c>
      <c r="Y1675" s="13">
        <f>Agridata[[#This Row],[Final_Profit_NGN]]*Agridata[[#This Row],[Storage_Loss_%]]</f>
        <v>62039528</v>
      </c>
      <c r="Z1675" s="13">
        <f>Agridata[[#This Row],[Final_Profit_NGN]] * (1-Agridata[[#This Row],[Storage_Loss_%]]/100)</f>
        <v>2733092.7199999997</v>
      </c>
      <c r="AA1675" s="13">
        <f>Agridata[[#This Row],[Final_Profit_NGN]]+Agridata[[#This Row],[Input_Cost_NGN]]</f>
        <v>3371881</v>
      </c>
    </row>
    <row r="1676" spans="1:27" x14ac:dyDescent="0.35">
      <c r="A1676" t="s">
        <v>379</v>
      </c>
      <c r="B1676" t="s">
        <v>1470</v>
      </c>
      <c r="C1676" t="s">
        <v>1490</v>
      </c>
      <c r="D1676">
        <v>2025</v>
      </c>
      <c r="E1676" t="s">
        <v>1502</v>
      </c>
      <c r="F1676" t="s">
        <v>1503</v>
      </c>
      <c r="G1676">
        <v>1.25</v>
      </c>
      <c r="H1676">
        <v>13814</v>
      </c>
      <c r="I1676">
        <v>11317</v>
      </c>
      <c r="J1676">
        <v>9.9</v>
      </c>
      <c r="K1676" t="s">
        <v>1515</v>
      </c>
      <c r="L1676">
        <v>1.33</v>
      </c>
      <c r="M1676" t="s">
        <v>1516</v>
      </c>
      <c r="N1676" s="13">
        <v>2317</v>
      </c>
      <c r="O1676">
        <v>7</v>
      </c>
      <c r="P1676" s="11">
        <f>Agridata[[#This Row],[Storage_Loss_%]]/100</f>
        <v>0.1807</v>
      </c>
      <c r="Q1676" s="7">
        <v>18.07</v>
      </c>
      <c r="R1676" s="13">
        <v>17682</v>
      </c>
      <c r="S1676">
        <v>308</v>
      </c>
      <c r="T1676" t="s">
        <v>1520</v>
      </c>
      <c r="U1676" t="s">
        <v>1522</v>
      </c>
      <c r="V1676" s="13">
        <v>3430781</v>
      </c>
      <c r="W1676" s="7">
        <f>(Agridata[[#This Row],[Profit_After_Storage_Loss]]/Agridata[[#This Row],[Total_Revenue]])*100</f>
        <v>81.509903783221688</v>
      </c>
      <c r="X1676">
        <f>(1-Agridata[[#This Row],[Transport_Cost_NGN]]/(Agridata[[#This Row],[Input_Cost_NGN]]+Agridata[[#This Row],[Final_Profit_NGN]]))*100</f>
        <v>99.932810646366221</v>
      </c>
      <c r="Y1676" s="13">
        <f>Agridata[[#This Row],[Final_Profit_NGN]]*Agridata[[#This Row],[Storage_Loss_%]]</f>
        <v>61994212.670000002</v>
      </c>
      <c r="Z1676" s="13">
        <f>Agridata[[#This Row],[Final_Profit_NGN]] * (1-Agridata[[#This Row],[Storage_Loss_%]]/100)</f>
        <v>2810838.8733000001</v>
      </c>
      <c r="AA1676" s="13">
        <f>Agridata[[#This Row],[Final_Profit_NGN]]+Agridata[[#This Row],[Input_Cost_NGN]]</f>
        <v>3448463</v>
      </c>
    </row>
    <row r="1677" spans="1:27" x14ac:dyDescent="0.35">
      <c r="A1677" t="s">
        <v>876</v>
      </c>
      <c r="B1677" t="s">
        <v>1469</v>
      </c>
      <c r="C1677" t="s">
        <v>1481</v>
      </c>
      <c r="D1677">
        <v>2025</v>
      </c>
      <c r="E1677" t="s">
        <v>1502</v>
      </c>
      <c r="F1677" t="s">
        <v>1508</v>
      </c>
      <c r="G1677">
        <v>0.94</v>
      </c>
      <c r="H1677">
        <v>1794</v>
      </c>
      <c r="I1677">
        <v>717</v>
      </c>
      <c r="J1677">
        <v>8.3000000000000007</v>
      </c>
      <c r="K1677" t="s">
        <v>1513</v>
      </c>
      <c r="L1677">
        <v>1.69</v>
      </c>
      <c r="M1677" t="s">
        <v>1518</v>
      </c>
      <c r="N1677" s="13">
        <v>269</v>
      </c>
      <c r="O1677">
        <v>60</v>
      </c>
      <c r="P1677" s="11">
        <f>Agridata[[#This Row],[Storage_Loss_%]]/100</f>
        <v>0.6</v>
      </c>
      <c r="Q1677" s="7">
        <v>60</v>
      </c>
      <c r="R1677" s="13">
        <v>13231</v>
      </c>
      <c r="S1677">
        <v>229</v>
      </c>
      <c r="T1677" t="s">
        <v>1520</v>
      </c>
      <c r="U1677" t="s">
        <v>1523</v>
      </c>
      <c r="V1677" s="13">
        <v>149052</v>
      </c>
      <c r="W1677" s="7">
        <f>(Agridata[[#This Row],[Profit_After_Storage_Loss]]/Agridata[[#This Row],[Total_Revenue]])*100</f>
        <v>36.738783483174458</v>
      </c>
      <c r="X1677">
        <f>(1-Agridata[[#This Row],[Transport_Cost_NGN]]/(Agridata[[#This Row],[Input_Cost_NGN]]+Agridata[[#This Row],[Final_Profit_NGN]]))*100</f>
        <v>99.834240185355213</v>
      </c>
      <c r="Y1677" s="13">
        <f>Agridata[[#This Row],[Final_Profit_NGN]]*Agridata[[#This Row],[Storage_Loss_%]]</f>
        <v>8943120</v>
      </c>
      <c r="Z1677" s="13">
        <f>Agridata[[#This Row],[Final_Profit_NGN]] * (1-Agridata[[#This Row],[Storage_Loss_%]]/100)</f>
        <v>59620.800000000003</v>
      </c>
      <c r="AA1677" s="13">
        <f>Agridata[[#This Row],[Final_Profit_NGN]]+Agridata[[#This Row],[Input_Cost_NGN]]</f>
        <v>162283</v>
      </c>
    </row>
    <row r="1678" spans="1:27" x14ac:dyDescent="0.35">
      <c r="A1678" t="s">
        <v>1003</v>
      </c>
      <c r="B1678" t="s">
        <v>1469</v>
      </c>
      <c r="C1678" t="s">
        <v>1481</v>
      </c>
      <c r="D1678">
        <v>2024</v>
      </c>
      <c r="E1678" t="s">
        <v>1501</v>
      </c>
      <c r="F1678" t="s">
        <v>1510</v>
      </c>
      <c r="G1678">
        <v>2.82</v>
      </c>
      <c r="H1678">
        <v>50189</v>
      </c>
      <c r="I1678">
        <v>35518</v>
      </c>
      <c r="J1678">
        <v>54</v>
      </c>
      <c r="K1678" t="s">
        <v>1512</v>
      </c>
      <c r="L1678">
        <v>2.63</v>
      </c>
      <c r="M1678" t="s">
        <v>1516</v>
      </c>
      <c r="N1678" s="13">
        <v>9243</v>
      </c>
      <c r="O1678">
        <v>2</v>
      </c>
      <c r="P1678" s="11">
        <f>Agridata[[#This Row],[Storage_Loss_%]]/100</f>
        <v>0.2923</v>
      </c>
      <c r="Q1678" s="7">
        <v>29.23</v>
      </c>
      <c r="R1678" s="13">
        <v>107660</v>
      </c>
      <c r="S1678">
        <v>435</v>
      </c>
      <c r="T1678" t="s">
        <v>1520</v>
      </c>
      <c r="U1678" t="s">
        <v>1523</v>
      </c>
      <c r="V1678" s="13">
        <v>15178924</v>
      </c>
      <c r="W1678" s="7">
        <f>(Agridata[[#This Row],[Profit_After_Storage_Loss]]/Agridata[[#This Row],[Total_Revenue]])*100</f>
        <v>70.271582681912449</v>
      </c>
      <c r="X1678">
        <f>(1-Agridata[[#This Row],[Transport_Cost_NGN]]/(Agridata[[#This Row],[Input_Cost_NGN]]+Agridata[[#This Row],[Final_Profit_NGN]]))*100</f>
        <v>99.939535215977614</v>
      </c>
      <c r="Y1678" s="13">
        <f>Agridata[[#This Row],[Final_Profit_NGN]]*Agridata[[#This Row],[Storage_Loss_%]]</f>
        <v>443679948.51999998</v>
      </c>
      <c r="Z1678" s="13">
        <f>Agridata[[#This Row],[Final_Profit_NGN]] * (1-Agridata[[#This Row],[Storage_Loss_%]]/100)</f>
        <v>10742124.514799999</v>
      </c>
      <c r="AA1678" s="13">
        <f>Agridata[[#This Row],[Final_Profit_NGN]]+Agridata[[#This Row],[Input_Cost_NGN]]</f>
        <v>15286584</v>
      </c>
    </row>
    <row r="1679" spans="1:27" x14ac:dyDescent="0.35">
      <c r="A1679" t="s">
        <v>1021</v>
      </c>
      <c r="B1679" t="s">
        <v>1469</v>
      </c>
      <c r="C1679" t="s">
        <v>1484</v>
      </c>
      <c r="D1679">
        <v>2023</v>
      </c>
      <c r="E1679" t="s">
        <v>1502</v>
      </c>
      <c r="F1679" t="s">
        <v>1508</v>
      </c>
      <c r="G1679">
        <v>3.11</v>
      </c>
      <c r="H1679">
        <v>3504</v>
      </c>
      <c r="I1679">
        <v>2729</v>
      </c>
      <c r="J1679">
        <v>6.8</v>
      </c>
      <c r="K1679" t="s">
        <v>1512</v>
      </c>
      <c r="L1679">
        <v>1.1399999999999999</v>
      </c>
      <c r="M1679" t="s">
        <v>1517</v>
      </c>
      <c r="N1679" s="13">
        <v>1176</v>
      </c>
      <c r="O1679">
        <v>14</v>
      </c>
      <c r="P1679" s="11">
        <f>Agridata[[#This Row],[Storage_Loss_%]]/100</f>
        <v>0.22089999999999999</v>
      </c>
      <c r="Q1679" s="7">
        <v>22.09</v>
      </c>
      <c r="R1679" s="13">
        <v>25723</v>
      </c>
      <c r="S1679">
        <v>194</v>
      </c>
      <c r="T1679" t="s">
        <v>1520</v>
      </c>
      <c r="U1679" t="s">
        <v>1523</v>
      </c>
      <c r="V1679" s="13">
        <v>497233</v>
      </c>
      <c r="W1679" s="7">
        <f>(Agridata[[#This Row],[Profit_After_Storage_Loss]]/Agridata[[#This Row],[Total_Revenue]])*100</f>
        <v>74.077786716282063</v>
      </c>
      <c r="X1679">
        <f>(1-Agridata[[#This Row],[Transport_Cost_NGN]]/(Agridata[[#This Row],[Input_Cost_NGN]]+Agridata[[#This Row],[Final_Profit_NGN]]))*100</f>
        <v>99.775124484660282</v>
      </c>
      <c r="Y1679" s="13">
        <f>Agridata[[#This Row],[Final_Profit_NGN]]*Agridata[[#This Row],[Storage_Loss_%]]</f>
        <v>10983876.970000001</v>
      </c>
      <c r="Z1679" s="13">
        <f>Agridata[[#This Row],[Final_Profit_NGN]] * (1-Agridata[[#This Row],[Storage_Loss_%]]/100)</f>
        <v>387394.2303</v>
      </c>
      <c r="AA1679" s="13">
        <f>Agridata[[#This Row],[Final_Profit_NGN]]+Agridata[[#This Row],[Input_Cost_NGN]]</f>
        <v>522956</v>
      </c>
    </row>
    <row r="1680" spans="1:27" x14ac:dyDescent="0.35">
      <c r="A1680" t="s">
        <v>542</v>
      </c>
      <c r="B1680" t="s">
        <v>1469</v>
      </c>
      <c r="C1680" t="s">
        <v>1484</v>
      </c>
      <c r="D1680">
        <v>2023</v>
      </c>
      <c r="E1680" t="s">
        <v>1502</v>
      </c>
      <c r="F1680" t="s">
        <v>1509</v>
      </c>
      <c r="G1680">
        <v>2.13</v>
      </c>
      <c r="H1680">
        <v>18318</v>
      </c>
      <c r="I1680">
        <v>14626</v>
      </c>
      <c r="J1680">
        <v>14</v>
      </c>
      <c r="K1680" t="s">
        <v>1512</v>
      </c>
      <c r="L1680">
        <v>1.38</v>
      </c>
      <c r="M1680" t="s">
        <v>1517</v>
      </c>
      <c r="N1680" s="13">
        <v>3271</v>
      </c>
      <c r="O1680">
        <v>2</v>
      </c>
      <c r="P1680" s="11">
        <f>Agridata[[#This Row],[Storage_Loss_%]]/100</f>
        <v>0.20149999999999998</v>
      </c>
      <c r="Q1680" s="7">
        <v>20.149999999999999</v>
      </c>
      <c r="R1680" s="13">
        <v>39831</v>
      </c>
      <c r="S1680">
        <v>312</v>
      </c>
      <c r="T1680" t="s">
        <v>1519</v>
      </c>
      <c r="U1680" t="s">
        <v>1523</v>
      </c>
      <c r="V1680" s="13">
        <v>4474577</v>
      </c>
      <c r="W1680" s="7">
        <f>(Agridata[[#This Row],[Profit_After_Storage_Loss]]/Agridata[[#This Row],[Total_Revenue]])*100</f>
        <v>79.145476760186497</v>
      </c>
      <c r="X1680">
        <f>(1-Agridata[[#This Row],[Transport_Cost_NGN]]/(Agridata[[#This Row],[Input_Cost_NGN]]+Agridata[[#This Row],[Final_Profit_NGN]]))*100</f>
        <v>99.927543101996989</v>
      </c>
      <c r="Y1680" s="13">
        <f>Agridata[[#This Row],[Final_Profit_NGN]]*Agridata[[#This Row],[Storage_Loss_%]]</f>
        <v>90162726.549999997</v>
      </c>
      <c r="Z1680" s="13">
        <f>Agridata[[#This Row],[Final_Profit_NGN]] * (1-Agridata[[#This Row],[Storage_Loss_%]]/100)</f>
        <v>3572949.7344999998</v>
      </c>
      <c r="AA1680" s="13">
        <f>Agridata[[#This Row],[Final_Profit_NGN]]+Agridata[[#This Row],[Input_Cost_NGN]]</f>
        <v>4514408</v>
      </c>
    </row>
    <row r="1681" spans="1:27" x14ac:dyDescent="0.35">
      <c r="A1681" t="s">
        <v>1022</v>
      </c>
      <c r="B1681" t="s">
        <v>1471</v>
      </c>
      <c r="C1681" t="s">
        <v>1500</v>
      </c>
      <c r="D1681">
        <v>2025</v>
      </c>
      <c r="E1681" t="s">
        <v>1501</v>
      </c>
      <c r="F1681" t="s">
        <v>1505</v>
      </c>
      <c r="G1681">
        <v>1.1299999999999999</v>
      </c>
      <c r="H1681">
        <v>14555</v>
      </c>
      <c r="I1681">
        <v>11235</v>
      </c>
      <c r="J1681">
        <v>6.8</v>
      </c>
      <c r="K1681" t="s">
        <v>1513</v>
      </c>
      <c r="L1681">
        <v>0.65</v>
      </c>
      <c r="M1681" t="s">
        <v>1516</v>
      </c>
      <c r="N1681" s="13">
        <v>200</v>
      </c>
      <c r="O1681">
        <v>14</v>
      </c>
      <c r="P1681" s="11">
        <f>Agridata[[#This Row],[Storage_Loss_%]]/100</f>
        <v>0.2281</v>
      </c>
      <c r="Q1681" s="7">
        <v>22.81</v>
      </c>
      <c r="R1681" s="13">
        <v>8668</v>
      </c>
      <c r="S1681">
        <v>121</v>
      </c>
      <c r="T1681" t="s">
        <v>1520</v>
      </c>
      <c r="U1681" t="s">
        <v>1523</v>
      </c>
      <c r="V1681" s="13">
        <v>1336973</v>
      </c>
      <c r="W1681" s="7">
        <f>(Agridata[[#This Row],[Profit_After_Storage_Loss]]/Agridata[[#This Row],[Total_Revenue]])*100</f>
        <v>76.692777546165729</v>
      </c>
      <c r="X1681">
        <f>(1-Agridata[[#This Row],[Transport_Cost_NGN]]/(Agridata[[#This Row],[Input_Cost_NGN]]+Agridata[[#This Row],[Final_Profit_NGN]]))*100</f>
        <v>99.985137194838742</v>
      </c>
      <c r="Y1681" s="13">
        <f>Agridata[[#This Row],[Final_Profit_NGN]]*Agridata[[#This Row],[Storage_Loss_%]]</f>
        <v>30496354.129999999</v>
      </c>
      <c r="Z1681" s="13">
        <f>Agridata[[#This Row],[Final_Profit_NGN]] * (1-Agridata[[#This Row],[Storage_Loss_%]]/100)</f>
        <v>1032009.4587000001</v>
      </c>
      <c r="AA1681" s="13">
        <f>Agridata[[#This Row],[Final_Profit_NGN]]+Agridata[[#This Row],[Input_Cost_NGN]]</f>
        <v>1345641</v>
      </c>
    </row>
    <row r="1682" spans="1:27" x14ac:dyDescent="0.35">
      <c r="A1682" t="s">
        <v>259</v>
      </c>
      <c r="B1682" t="s">
        <v>1469</v>
      </c>
      <c r="C1682" t="s">
        <v>1498</v>
      </c>
      <c r="D1682">
        <v>2024</v>
      </c>
      <c r="E1682" t="s">
        <v>1502</v>
      </c>
      <c r="F1682" t="s">
        <v>1503</v>
      </c>
      <c r="G1682">
        <v>3.04</v>
      </c>
      <c r="H1682">
        <v>31655</v>
      </c>
      <c r="I1682">
        <v>24450</v>
      </c>
      <c r="J1682">
        <v>31.9</v>
      </c>
      <c r="K1682" t="s">
        <v>1512</v>
      </c>
      <c r="L1682">
        <v>2.21</v>
      </c>
      <c r="M1682" t="s">
        <v>1516</v>
      </c>
      <c r="N1682" s="13">
        <v>6534</v>
      </c>
      <c r="O1682">
        <v>14</v>
      </c>
      <c r="P1682" s="11">
        <f>Agridata[[#This Row],[Storage_Loss_%]]/100</f>
        <v>0.22760000000000002</v>
      </c>
      <c r="Q1682" s="7">
        <v>22.76</v>
      </c>
      <c r="R1682" s="13">
        <v>50968</v>
      </c>
      <c r="S1682">
        <v>272</v>
      </c>
      <c r="T1682" t="s">
        <v>1519</v>
      </c>
      <c r="U1682" t="s">
        <v>1523</v>
      </c>
      <c r="V1682" s="13">
        <v>6526394</v>
      </c>
      <c r="W1682" s="7">
        <f>(Agridata[[#This Row],[Profit_After_Storage_Loss]]/Agridata[[#This Row],[Total_Revenue]])*100</f>
        <v>76.641466983267748</v>
      </c>
      <c r="X1682">
        <f>(1-Agridata[[#This Row],[Transport_Cost_NGN]]/(Agridata[[#This Row],[Input_Cost_NGN]]+Agridata[[#This Row],[Final_Profit_NGN]]))*100</f>
        <v>99.900659261266142</v>
      </c>
      <c r="Y1682" s="13">
        <f>Agridata[[#This Row],[Final_Profit_NGN]]*Agridata[[#This Row],[Storage_Loss_%]]</f>
        <v>148540727.44</v>
      </c>
      <c r="Z1682" s="13">
        <f>Agridata[[#This Row],[Final_Profit_NGN]] * (1-Agridata[[#This Row],[Storage_Loss_%]]/100)</f>
        <v>5040986.7255999995</v>
      </c>
      <c r="AA1682" s="13">
        <f>Agridata[[#This Row],[Final_Profit_NGN]]+Agridata[[#This Row],[Input_Cost_NGN]]</f>
        <v>6577362</v>
      </c>
    </row>
    <row r="1683" spans="1:27" x14ac:dyDescent="0.35">
      <c r="A1683" t="s">
        <v>175</v>
      </c>
      <c r="B1683" t="s">
        <v>1471</v>
      </c>
      <c r="C1683" t="s">
        <v>1492</v>
      </c>
      <c r="D1683">
        <v>2025</v>
      </c>
      <c r="E1683" t="s">
        <v>1502</v>
      </c>
      <c r="F1683" t="s">
        <v>1510</v>
      </c>
      <c r="G1683">
        <v>0.41</v>
      </c>
      <c r="H1683">
        <v>6883</v>
      </c>
      <c r="I1683">
        <v>5086</v>
      </c>
      <c r="J1683">
        <v>3.2</v>
      </c>
      <c r="K1683" t="s">
        <v>1511</v>
      </c>
      <c r="L1683">
        <v>1.04</v>
      </c>
      <c r="M1683" t="s">
        <v>1518</v>
      </c>
      <c r="N1683" s="13">
        <v>384</v>
      </c>
      <c r="O1683">
        <v>5</v>
      </c>
      <c r="P1683" s="11">
        <f>Agridata[[#This Row],[Storage_Loss_%]]/100</f>
        <v>0.26100000000000001</v>
      </c>
      <c r="Q1683" s="7">
        <v>26.1</v>
      </c>
      <c r="R1683" s="13">
        <v>15121</v>
      </c>
      <c r="S1683">
        <v>516</v>
      </c>
      <c r="T1683" t="s">
        <v>1520</v>
      </c>
      <c r="U1683" t="s">
        <v>1522</v>
      </c>
      <c r="V1683" s="13">
        <v>2582628</v>
      </c>
      <c r="W1683" s="7">
        <f>(Agridata[[#This Row],[Profit_After_Storage_Loss]]/Agridata[[#This Row],[Total_Revenue]])*100</f>
        <v>73.469842236490123</v>
      </c>
      <c r="X1683">
        <f>(1-Agridata[[#This Row],[Transport_Cost_NGN]]/(Agridata[[#This Row],[Input_Cost_NGN]]+Agridata[[#This Row],[Final_Profit_NGN]]))*100</f>
        <v>99.985217971405234</v>
      </c>
      <c r="Y1683" s="13">
        <f>Agridata[[#This Row],[Final_Profit_NGN]]*Agridata[[#This Row],[Storage_Loss_%]]</f>
        <v>67406590.799999997</v>
      </c>
      <c r="Z1683" s="13">
        <f>Agridata[[#This Row],[Final_Profit_NGN]] * (1-Agridata[[#This Row],[Storage_Loss_%]]/100)</f>
        <v>1908562.0919999999</v>
      </c>
      <c r="AA1683" s="13">
        <f>Agridata[[#This Row],[Final_Profit_NGN]]+Agridata[[#This Row],[Input_Cost_NGN]]</f>
        <v>2597749</v>
      </c>
    </row>
    <row r="1684" spans="1:27" x14ac:dyDescent="0.35">
      <c r="A1684" t="s">
        <v>406</v>
      </c>
      <c r="B1684" t="s">
        <v>1472</v>
      </c>
      <c r="C1684" t="s">
        <v>1488</v>
      </c>
      <c r="D1684">
        <v>2024</v>
      </c>
      <c r="E1684" t="s">
        <v>1502</v>
      </c>
      <c r="F1684" t="s">
        <v>1505</v>
      </c>
      <c r="G1684">
        <v>2.35</v>
      </c>
      <c r="H1684">
        <v>32073</v>
      </c>
      <c r="I1684">
        <v>23499</v>
      </c>
      <c r="J1684">
        <v>136.1</v>
      </c>
      <c r="K1684" t="s">
        <v>1513</v>
      </c>
      <c r="L1684">
        <v>4.12</v>
      </c>
      <c r="M1684" t="s">
        <v>1516</v>
      </c>
      <c r="N1684" s="13">
        <v>4844</v>
      </c>
      <c r="O1684">
        <v>14</v>
      </c>
      <c r="P1684" s="11">
        <f>Agridata[[#This Row],[Storage_Loss_%]]/100</f>
        <v>0.26729999999999998</v>
      </c>
      <c r="Q1684" s="7">
        <v>26.73</v>
      </c>
      <c r="R1684" s="13">
        <v>24897</v>
      </c>
      <c r="S1684">
        <v>95</v>
      </c>
      <c r="T1684" t="s">
        <v>1521</v>
      </c>
      <c r="U1684" t="s">
        <v>1523</v>
      </c>
      <c r="V1684" s="13">
        <v>2180340</v>
      </c>
      <c r="W1684" s="7">
        <f>(Agridata[[#This Row],[Profit_After_Storage_Loss]]/Agridata[[#This Row],[Total_Revenue]])*100</f>
        <v>72.442785877436293</v>
      </c>
      <c r="X1684">
        <f>(1-Agridata[[#This Row],[Transport_Cost_NGN]]/(Agridata[[#This Row],[Input_Cost_NGN]]+Agridata[[#This Row],[Final_Profit_NGN]]))*100</f>
        <v>99.780341069916744</v>
      </c>
      <c r="Y1684" s="13">
        <f>Agridata[[#This Row],[Final_Profit_NGN]]*Agridata[[#This Row],[Storage_Loss_%]]</f>
        <v>58280488.200000003</v>
      </c>
      <c r="Z1684" s="13">
        <f>Agridata[[#This Row],[Final_Profit_NGN]] * (1-Agridata[[#This Row],[Storage_Loss_%]]/100)</f>
        <v>1597535.118</v>
      </c>
      <c r="AA1684" s="13">
        <f>Agridata[[#This Row],[Final_Profit_NGN]]+Agridata[[#This Row],[Input_Cost_NGN]]</f>
        <v>2205237</v>
      </c>
    </row>
    <row r="1685" spans="1:27" x14ac:dyDescent="0.35">
      <c r="A1685" t="s">
        <v>85</v>
      </c>
      <c r="B1685" t="s">
        <v>1469</v>
      </c>
      <c r="C1685" t="s">
        <v>1480</v>
      </c>
      <c r="D1685">
        <v>2021</v>
      </c>
      <c r="E1685" t="s">
        <v>1501</v>
      </c>
      <c r="F1685" t="s">
        <v>1509</v>
      </c>
      <c r="G1685">
        <v>0.85</v>
      </c>
      <c r="H1685">
        <v>10241</v>
      </c>
      <c r="I1685">
        <v>8482</v>
      </c>
      <c r="J1685">
        <v>24.4</v>
      </c>
      <c r="K1685" t="s">
        <v>1512</v>
      </c>
      <c r="L1685">
        <v>0.9</v>
      </c>
      <c r="M1685" t="s">
        <v>1516</v>
      </c>
      <c r="N1685" s="13">
        <v>4207</v>
      </c>
      <c r="O1685">
        <v>2</v>
      </c>
      <c r="P1685" s="11">
        <f>Agridata[[#This Row],[Storage_Loss_%]]/100</f>
        <v>0.17170000000000002</v>
      </c>
      <c r="Q1685" s="7">
        <v>17.170000000000002</v>
      </c>
      <c r="R1685" s="13">
        <v>14141</v>
      </c>
      <c r="S1685">
        <v>312</v>
      </c>
      <c r="T1685" t="s">
        <v>1520</v>
      </c>
      <c r="U1685" t="s">
        <v>1523</v>
      </c>
      <c r="V1685" s="13">
        <v>2601573</v>
      </c>
      <c r="W1685" s="7">
        <f>(Agridata[[#This Row],[Profit_After_Storage_Loss]]/Agridata[[#This Row],[Total_Revenue]])*100</f>
        <v>82.382206766488991</v>
      </c>
      <c r="X1685">
        <f>(1-Agridata[[#This Row],[Transport_Cost_NGN]]/(Agridata[[#This Row],[Input_Cost_NGN]]+Agridata[[#This Row],[Final_Profit_NGN]]))*100</f>
        <v>99.839164373475086</v>
      </c>
      <c r="Y1685" s="13">
        <f>Agridata[[#This Row],[Final_Profit_NGN]]*Agridata[[#This Row],[Storage_Loss_%]]</f>
        <v>44669008.410000004</v>
      </c>
      <c r="Z1685" s="13">
        <f>Agridata[[#This Row],[Final_Profit_NGN]] * (1-Agridata[[#This Row],[Storage_Loss_%]]/100)</f>
        <v>2154882.9158999999</v>
      </c>
      <c r="AA1685" s="13">
        <f>Agridata[[#This Row],[Final_Profit_NGN]]+Agridata[[#This Row],[Input_Cost_NGN]]</f>
        <v>2615714</v>
      </c>
    </row>
    <row r="1686" spans="1:27" x14ac:dyDescent="0.35">
      <c r="A1686" t="s">
        <v>933</v>
      </c>
      <c r="B1686" t="s">
        <v>1470</v>
      </c>
      <c r="C1686" t="s">
        <v>1476</v>
      </c>
      <c r="D1686">
        <v>2025</v>
      </c>
      <c r="E1686" t="s">
        <v>1502</v>
      </c>
      <c r="F1686" t="s">
        <v>1509</v>
      </c>
      <c r="G1686">
        <v>1.42</v>
      </c>
      <c r="H1686">
        <v>22050</v>
      </c>
      <c r="I1686">
        <v>17366</v>
      </c>
      <c r="J1686">
        <v>1</v>
      </c>
      <c r="K1686" t="s">
        <v>1512</v>
      </c>
      <c r="L1686">
        <v>0.7</v>
      </c>
      <c r="M1686" t="s">
        <v>1517</v>
      </c>
      <c r="N1686" s="13">
        <v>249</v>
      </c>
      <c r="O1686">
        <v>7</v>
      </c>
      <c r="P1686" s="11">
        <f>Agridata[[#This Row],[Storage_Loss_%]]/100</f>
        <v>0.21239999999999998</v>
      </c>
      <c r="Q1686" s="7">
        <v>21.24</v>
      </c>
      <c r="R1686" s="13">
        <v>29603</v>
      </c>
      <c r="S1686">
        <v>422</v>
      </c>
      <c r="T1686" t="s">
        <v>1520</v>
      </c>
      <c r="U1686" t="s">
        <v>1522</v>
      </c>
      <c r="V1686" s="13">
        <v>7225316</v>
      </c>
      <c r="W1686" s="7">
        <f>(Agridata[[#This Row],[Profit_After_Storage_Loss]]/Agridata[[#This Row],[Total_Revenue]])*100</f>
        <v>78.438627386467047</v>
      </c>
      <c r="X1686">
        <f>(1-Agridata[[#This Row],[Transport_Cost_NGN]]/(Agridata[[#This Row],[Input_Cost_NGN]]+Agridata[[#This Row],[Final_Profit_NGN]]))*100</f>
        <v>99.996567845898767</v>
      </c>
      <c r="Y1686" s="13">
        <f>Agridata[[#This Row],[Final_Profit_NGN]]*Agridata[[#This Row],[Storage_Loss_%]]</f>
        <v>153465711.84</v>
      </c>
      <c r="Z1686" s="13">
        <f>Agridata[[#This Row],[Final_Profit_NGN]] * (1-Agridata[[#This Row],[Storage_Loss_%]]/100)</f>
        <v>5690658.8816000009</v>
      </c>
      <c r="AA1686" s="13">
        <f>Agridata[[#This Row],[Final_Profit_NGN]]+Agridata[[#This Row],[Input_Cost_NGN]]</f>
        <v>7254919</v>
      </c>
    </row>
    <row r="1687" spans="1:27" x14ac:dyDescent="0.35">
      <c r="A1687" t="s">
        <v>165</v>
      </c>
      <c r="B1687" t="s">
        <v>1469</v>
      </c>
      <c r="C1687" t="s">
        <v>1498</v>
      </c>
      <c r="D1687">
        <v>2022</v>
      </c>
      <c r="E1687" t="s">
        <v>1501</v>
      </c>
      <c r="F1687" t="s">
        <v>1505</v>
      </c>
      <c r="G1687">
        <v>1.24</v>
      </c>
      <c r="H1687">
        <v>13664</v>
      </c>
      <c r="I1687">
        <v>10454</v>
      </c>
      <c r="J1687">
        <v>29.2</v>
      </c>
      <c r="K1687" t="s">
        <v>1512</v>
      </c>
      <c r="L1687">
        <v>1.97</v>
      </c>
      <c r="M1687" t="s">
        <v>1516</v>
      </c>
      <c r="N1687" s="13">
        <v>6459</v>
      </c>
      <c r="O1687">
        <v>14</v>
      </c>
      <c r="P1687" s="11">
        <f>Agridata[[#This Row],[Storage_Loss_%]]/100</f>
        <v>0.2349</v>
      </c>
      <c r="Q1687" s="7">
        <v>23.49</v>
      </c>
      <c r="R1687" s="13">
        <v>9373</v>
      </c>
      <c r="S1687">
        <v>83</v>
      </c>
      <c r="T1687" t="s">
        <v>1520</v>
      </c>
      <c r="U1687" t="s">
        <v>1522</v>
      </c>
      <c r="V1687" s="13">
        <v>843174</v>
      </c>
      <c r="W1687" s="7">
        <f>(Agridata[[#This Row],[Profit_After_Storage_Loss]]/Agridata[[#This Row],[Total_Revenue]])*100</f>
        <v>75.668840239892944</v>
      </c>
      <c r="X1687">
        <f>(1-Agridata[[#This Row],[Transport_Cost_NGN]]/(Agridata[[#This Row],[Input_Cost_NGN]]+Agridata[[#This Row],[Final_Profit_NGN]]))*100</f>
        <v>99.24238780970434</v>
      </c>
      <c r="Y1687" s="13">
        <f>Agridata[[#This Row],[Final_Profit_NGN]]*Agridata[[#This Row],[Storage_Loss_%]]</f>
        <v>19806157.259999998</v>
      </c>
      <c r="Z1687" s="13">
        <f>Agridata[[#This Row],[Final_Profit_NGN]] * (1-Agridata[[#This Row],[Storage_Loss_%]]/100)</f>
        <v>645112.42740000004</v>
      </c>
      <c r="AA1687" s="13">
        <f>Agridata[[#This Row],[Final_Profit_NGN]]+Agridata[[#This Row],[Input_Cost_NGN]]</f>
        <v>852547</v>
      </c>
    </row>
    <row r="1688" spans="1:27" x14ac:dyDescent="0.35">
      <c r="A1688" t="s">
        <v>825</v>
      </c>
      <c r="B1688" t="s">
        <v>1471</v>
      </c>
      <c r="C1688" t="s">
        <v>1492</v>
      </c>
      <c r="D1688">
        <v>2023</v>
      </c>
      <c r="E1688" t="s">
        <v>1502</v>
      </c>
      <c r="F1688" t="s">
        <v>1506</v>
      </c>
      <c r="G1688">
        <v>1.93</v>
      </c>
      <c r="H1688">
        <v>3662</v>
      </c>
      <c r="I1688">
        <v>1464</v>
      </c>
      <c r="J1688">
        <v>4.5999999999999996</v>
      </c>
      <c r="K1688" t="s">
        <v>1513</v>
      </c>
      <c r="L1688">
        <v>1.17</v>
      </c>
      <c r="M1688" t="s">
        <v>1518</v>
      </c>
      <c r="N1688" s="13">
        <v>200</v>
      </c>
      <c r="O1688">
        <v>60</v>
      </c>
      <c r="P1688" s="11">
        <f>Agridata[[#This Row],[Storage_Loss_%]]/100</f>
        <v>0.6</v>
      </c>
      <c r="Q1688" s="7">
        <v>60</v>
      </c>
      <c r="R1688" s="13">
        <v>28825</v>
      </c>
      <c r="S1688">
        <v>349</v>
      </c>
      <c r="T1688" t="s">
        <v>1521</v>
      </c>
      <c r="U1688" t="s">
        <v>1522</v>
      </c>
      <c r="V1688" s="13">
        <v>476802</v>
      </c>
      <c r="W1688" s="7">
        <f>(Agridata[[#This Row],[Profit_After_Storage_Loss]]/Agridata[[#This Row],[Total_Revenue]])*100</f>
        <v>37.71966291357068</v>
      </c>
      <c r="X1688">
        <f>(1-Agridata[[#This Row],[Transport_Cost_NGN]]/(Agridata[[#This Row],[Input_Cost_NGN]]+Agridata[[#This Row],[Final_Profit_NGN]]))*100</f>
        <v>99.960445150278758</v>
      </c>
      <c r="Y1688" s="13">
        <f>Agridata[[#This Row],[Final_Profit_NGN]]*Agridata[[#This Row],[Storage_Loss_%]]</f>
        <v>28608120</v>
      </c>
      <c r="Z1688" s="13">
        <f>Agridata[[#This Row],[Final_Profit_NGN]] * (1-Agridata[[#This Row],[Storage_Loss_%]]/100)</f>
        <v>190720.80000000002</v>
      </c>
      <c r="AA1688" s="13">
        <f>Agridata[[#This Row],[Final_Profit_NGN]]+Agridata[[#This Row],[Input_Cost_NGN]]</f>
        <v>505627</v>
      </c>
    </row>
    <row r="1689" spans="1:27" x14ac:dyDescent="0.35">
      <c r="A1689" t="s">
        <v>810</v>
      </c>
      <c r="B1689" t="s">
        <v>1473</v>
      </c>
      <c r="C1689" t="s">
        <v>1496</v>
      </c>
      <c r="D1689">
        <v>2025</v>
      </c>
      <c r="E1689" t="s">
        <v>1501</v>
      </c>
      <c r="F1689" t="s">
        <v>1509</v>
      </c>
      <c r="G1689">
        <v>1.21</v>
      </c>
      <c r="H1689">
        <v>12046</v>
      </c>
      <c r="I1689">
        <v>9798</v>
      </c>
      <c r="J1689">
        <v>5.2</v>
      </c>
      <c r="K1689" t="s">
        <v>1513</v>
      </c>
      <c r="L1689">
        <v>1.3</v>
      </c>
      <c r="M1689" t="s">
        <v>1518</v>
      </c>
      <c r="N1689" s="13">
        <v>200</v>
      </c>
      <c r="O1689">
        <v>1</v>
      </c>
      <c r="P1689" s="11">
        <f>Agridata[[#This Row],[Storage_Loss_%]]/100</f>
        <v>0.18659999999999999</v>
      </c>
      <c r="Q1689" s="7">
        <v>18.66</v>
      </c>
      <c r="R1689" s="13">
        <v>29763</v>
      </c>
      <c r="S1689">
        <v>336</v>
      </c>
      <c r="T1689" t="s">
        <v>1520</v>
      </c>
      <c r="U1689" t="s">
        <v>1522</v>
      </c>
      <c r="V1689" s="13">
        <v>3229244</v>
      </c>
      <c r="W1689" s="7">
        <f>(Agridata[[#This Row],[Profit_After_Storage_Loss]]/Agridata[[#This Row],[Total_Revenue]])*100</f>
        <v>80.597159490605577</v>
      </c>
      <c r="X1689">
        <f>(1-Agridata[[#This Row],[Transport_Cost_NGN]]/(Agridata[[#This Row],[Input_Cost_NGN]]+Agridata[[#This Row],[Final_Profit_NGN]]))*100</f>
        <v>99.993863161386273</v>
      </c>
      <c r="Y1689" s="13">
        <f>Agridata[[#This Row],[Final_Profit_NGN]]*Agridata[[#This Row],[Storage_Loss_%]]</f>
        <v>60257693.039999999</v>
      </c>
      <c r="Z1689" s="13">
        <f>Agridata[[#This Row],[Final_Profit_NGN]] * (1-Agridata[[#This Row],[Storage_Loss_%]]/100)</f>
        <v>2626667.0696</v>
      </c>
      <c r="AA1689" s="13">
        <f>Agridata[[#This Row],[Final_Profit_NGN]]+Agridata[[#This Row],[Input_Cost_NGN]]</f>
        <v>3259007</v>
      </c>
    </row>
    <row r="1690" spans="1:27" x14ac:dyDescent="0.35">
      <c r="A1690" t="s">
        <v>782</v>
      </c>
      <c r="B1690" t="s">
        <v>1472</v>
      </c>
      <c r="C1690" t="s">
        <v>1478</v>
      </c>
      <c r="D1690">
        <v>2023</v>
      </c>
      <c r="E1690" t="s">
        <v>1501</v>
      </c>
      <c r="F1690" t="s">
        <v>1503</v>
      </c>
      <c r="G1690">
        <v>0.68</v>
      </c>
      <c r="H1690">
        <v>5207</v>
      </c>
      <c r="I1690">
        <v>4195</v>
      </c>
      <c r="J1690">
        <v>2.2000000000000002</v>
      </c>
      <c r="K1690" t="s">
        <v>1511</v>
      </c>
      <c r="L1690">
        <v>0.6</v>
      </c>
      <c r="M1690" t="s">
        <v>1516</v>
      </c>
      <c r="N1690" s="13">
        <v>290</v>
      </c>
      <c r="O1690">
        <v>14</v>
      </c>
      <c r="P1690" s="11">
        <f>Agridata[[#This Row],[Storage_Loss_%]]/100</f>
        <v>0.19420000000000001</v>
      </c>
      <c r="Q1690" s="7">
        <v>19.420000000000002</v>
      </c>
      <c r="R1690" s="13">
        <v>8960</v>
      </c>
      <c r="S1690">
        <v>300</v>
      </c>
      <c r="T1690" t="s">
        <v>1520</v>
      </c>
      <c r="U1690" t="s">
        <v>1522</v>
      </c>
      <c r="V1690" s="13">
        <v>1236665</v>
      </c>
      <c r="W1690" s="7">
        <f>(Agridata[[#This Row],[Profit_After_Storage_Loss]]/Agridata[[#This Row],[Total_Revenue]])*100</f>
        <v>80.000373868539882</v>
      </c>
      <c r="X1690">
        <f>(1-Agridata[[#This Row],[Transport_Cost_NGN]]/(Agridata[[#This Row],[Input_Cost_NGN]]+Agridata[[#This Row],[Final_Profit_NGN]]))*100</f>
        <v>99.976718514801803</v>
      </c>
      <c r="Y1690" s="13">
        <f>Agridata[[#This Row],[Final_Profit_NGN]]*Agridata[[#This Row],[Storage_Loss_%]]</f>
        <v>24016034.300000001</v>
      </c>
      <c r="Z1690" s="13">
        <f>Agridata[[#This Row],[Final_Profit_NGN]] * (1-Agridata[[#This Row],[Storage_Loss_%]]/100)</f>
        <v>996504.65700000001</v>
      </c>
      <c r="AA1690" s="13">
        <f>Agridata[[#This Row],[Final_Profit_NGN]]+Agridata[[#This Row],[Input_Cost_NGN]]</f>
        <v>1245625</v>
      </c>
    </row>
    <row r="1691" spans="1:27" x14ac:dyDescent="0.35">
      <c r="A1691" t="s">
        <v>633</v>
      </c>
      <c r="B1691" t="s">
        <v>1472</v>
      </c>
      <c r="C1691" t="s">
        <v>1489</v>
      </c>
      <c r="D1691">
        <v>2022</v>
      </c>
      <c r="E1691" t="s">
        <v>1502</v>
      </c>
      <c r="F1691" t="s">
        <v>1508</v>
      </c>
      <c r="G1691">
        <v>0.92</v>
      </c>
      <c r="H1691">
        <v>833</v>
      </c>
      <c r="I1691">
        <v>515</v>
      </c>
      <c r="J1691">
        <v>32.299999999999997</v>
      </c>
      <c r="K1691" t="s">
        <v>1512</v>
      </c>
      <c r="L1691">
        <v>1.94</v>
      </c>
      <c r="M1691" t="s">
        <v>1516</v>
      </c>
      <c r="N1691" s="13">
        <v>8213</v>
      </c>
      <c r="O1691">
        <v>30</v>
      </c>
      <c r="P1691" s="11">
        <f>Agridata[[#This Row],[Storage_Loss_%]]/100</f>
        <v>0.38069999999999998</v>
      </c>
      <c r="Q1691" s="7">
        <v>38.07</v>
      </c>
      <c r="R1691" s="13">
        <v>10958</v>
      </c>
      <c r="S1691">
        <v>241</v>
      </c>
      <c r="T1691" t="s">
        <v>1520</v>
      </c>
      <c r="U1691" t="s">
        <v>1522</v>
      </c>
      <c r="V1691" s="13">
        <v>103703</v>
      </c>
      <c r="W1691" s="7">
        <f>(Agridata[[#This Row],[Profit_After_Storage_Loss]]/Agridata[[#This Row],[Total_Revenue]])*100</f>
        <v>56.01143187308675</v>
      </c>
      <c r="X1691">
        <f>(1-Agridata[[#This Row],[Transport_Cost_NGN]]/(Agridata[[#This Row],[Input_Cost_NGN]]+Agridata[[#This Row],[Final_Profit_NGN]]))*100</f>
        <v>92.837146021751067</v>
      </c>
      <c r="Y1691" s="13">
        <f>Agridata[[#This Row],[Final_Profit_NGN]]*Agridata[[#This Row],[Storage_Loss_%]]</f>
        <v>3947973.21</v>
      </c>
      <c r="Z1691" s="13">
        <f>Agridata[[#This Row],[Final_Profit_NGN]] * (1-Agridata[[#This Row],[Storage_Loss_%]]/100)</f>
        <v>64223.267899999999</v>
      </c>
      <c r="AA1691" s="13">
        <f>Agridata[[#This Row],[Final_Profit_NGN]]+Agridata[[#This Row],[Input_Cost_NGN]]</f>
        <v>114661</v>
      </c>
    </row>
    <row r="1692" spans="1:27" x14ac:dyDescent="0.35">
      <c r="A1692" t="s">
        <v>684</v>
      </c>
      <c r="B1692" t="s">
        <v>1470</v>
      </c>
      <c r="C1692" t="s">
        <v>1495</v>
      </c>
      <c r="D1692">
        <v>2021</v>
      </c>
      <c r="E1692" t="s">
        <v>1502</v>
      </c>
      <c r="F1692" t="s">
        <v>1507</v>
      </c>
      <c r="G1692">
        <v>2.52</v>
      </c>
      <c r="H1692">
        <v>3634</v>
      </c>
      <c r="I1692">
        <v>3275</v>
      </c>
      <c r="J1692">
        <v>48.2</v>
      </c>
      <c r="K1692" t="s">
        <v>1512</v>
      </c>
      <c r="L1692">
        <v>1.33</v>
      </c>
      <c r="M1692" t="s">
        <v>1518</v>
      </c>
      <c r="N1692" s="13">
        <v>12991</v>
      </c>
      <c r="O1692">
        <v>3</v>
      </c>
      <c r="P1692" s="11">
        <f>Agridata[[#This Row],[Storage_Loss_%]]/100</f>
        <v>9.8599999999999993E-2</v>
      </c>
      <c r="Q1692" s="7">
        <v>9.86</v>
      </c>
      <c r="R1692" s="13">
        <v>58374</v>
      </c>
      <c r="S1692">
        <v>272</v>
      </c>
      <c r="T1692" t="s">
        <v>1520</v>
      </c>
      <c r="U1692" t="s">
        <v>1522</v>
      </c>
      <c r="V1692" s="13">
        <v>810527</v>
      </c>
      <c r="W1692" s="7">
        <f>(Agridata[[#This Row],[Profit_After_Storage_Loss]]/Agridata[[#This Row],[Total_Revenue]])*100</f>
        <v>84.084267114435349</v>
      </c>
      <c r="X1692">
        <f>(1-Agridata[[#This Row],[Transport_Cost_NGN]]/(Agridata[[#This Row],[Input_Cost_NGN]]+Agridata[[#This Row],[Final_Profit_NGN]]))*100</f>
        <v>98.504892962489393</v>
      </c>
      <c r="Y1692" s="13">
        <f>Agridata[[#This Row],[Final_Profit_NGN]]*Agridata[[#This Row],[Storage_Loss_%]]</f>
        <v>7991796.2199999997</v>
      </c>
      <c r="Z1692" s="13">
        <f>Agridata[[#This Row],[Final_Profit_NGN]] * (1-Agridata[[#This Row],[Storage_Loss_%]]/100)</f>
        <v>730609.03779999993</v>
      </c>
      <c r="AA1692" s="13">
        <f>Agridata[[#This Row],[Final_Profit_NGN]]+Agridata[[#This Row],[Input_Cost_NGN]]</f>
        <v>868901</v>
      </c>
    </row>
    <row r="1693" spans="1:27" x14ac:dyDescent="0.35">
      <c r="A1693" t="s">
        <v>1023</v>
      </c>
      <c r="B1693" t="s">
        <v>1472</v>
      </c>
      <c r="C1693" t="s">
        <v>1488</v>
      </c>
      <c r="D1693">
        <v>2024</v>
      </c>
      <c r="E1693" t="s">
        <v>1501</v>
      </c>
      <c r="F1693" t="s">
        <v>1509</v>
      </c>
      <c r="G1693">
        <v>1.43</v>
      </c>
      <c r="H1693">
        <v>17338</v>
      </c>
      <c r="I1693">
        <v>14170</v>
      </c>
      <c r="J1693">
        <v>14</v>
      </c>
      <c r="K1693" t="s">
        <v>1512</v>
      </c>
      <c r="L1693">
        <v>1.4</v>
      </c>
      <c r="M1693" t="s">
        <v>1518</v>
      </c>
      <c r="N1693" s="13">
        <v>3385</v>
      </c>
      <c r="O1693">
        <v>4</v>
      </c>
      <c r="P1693" s="11">
        <f>Agridata[[#This Row],[Storage_Loss_%]]/100</f>
        <v>0.1827</v>
      </c>
      <c r="Q1693" s="7">
        <v>18.27</v>
      </c>
      <c r="R1693" s="13">
        <v>30715</v>
      </c>
      <c r="S1693">
        <v>355</v>
      </c>
      <c r="T1693" t="s">
        <v>1520</v>
      </c>
      <c r="U1693" t="s">
        <v>1523</v>
      </c>
      <c r="V1693" s="13">
        <v>4945947</v>
      </c>
      <c r="W1693" s="7">
        <f>(Agridata[[#This Row],[Profit_After_Storage_Loss]]/Agridata[[#This Row],[Total_Revenue]])*100</f>
        <v>81.225578170669422</v>
      </c>
      <c r="X1693">
        <f>(1-Agridata[[#This Row],[Transport_Cost_NGN]]/(Agridata[[#This Row],[Input_Cost_NGN]]+Agridata[[#This Row],[Final_Profit_NGN]]))*100</f>
        <v>99.931982521617897</v>
      </c>
      <c r="Y1693" s="13">
        <f>Agridata[[#This Row],[Final_Profit_NGN]]*Agridata[[#This Row],[Storage_Loss_%]]</f>
        <v>90362451.689999998</v>
      </c>
      <c r="Z1693" s="13">
        <f>Agridata[[#This Row],[Final_Profit_NGN]] * (1-Agridata[[#This Row],[Storage_Loss_%]]/100)</f>
        <v>4042322.4831000003</v>
      </c>
      <c r="AA1693" s="13">
        <f>Agridata[[#This Row],[Final_Profit_NGN]]+Agridata[[#This Row],[Input_Cost_NGN]]</f>
        <v>4976662</v>
      </c>
    </row>
    <row r="1694" spans="1:27" x14ac:dyDescent="0.35">
      <c r="A1694" t="s">
        <v>441</v>
      </c>
      <c r="B1694" t="s">
        <v>1470</v>
      </c>
      <c r="C1694" t="s">
        <v>1499</v>
      </c>
      <c r="D1694">
        <v>2023</v>
      </c>
      <c r="E1694" t="s">
        <v>1501</v>
      </c>
      <c r="F1694" t="s">
        <v>1506</v>
      </c>
      <c r="G1694">
        <v>1.55</v>
      </c>
      <c r="H1694">
        <v>4644</v>
      </c>
      <c r="I1694">
        <v>2873</v>
      </c>
      <c r="J1694">
        <v>18.899999999999999</v>
      </c>
      <c r="K1694" t="s">
        <v>1513</v>
      </c>
      <c r="L1694">
        <v>0.76</v>
      </c>
      <c r="M1694" t="s">
        <v>1516</v>
      </c>
      <c r="N1694" s="13">
        <v>748</v>
      </c>
      <c r="O1694">
        <v>30</v>
      </c>
      <c r="P1694" s="11">
        <f>Agridata[[#This Row],[Storage_Loss_%]]/100</f>
        <v>0.38130000000000003</v>
      </c>
      <c r="Q1694" s="7">
        <v>38.130000000000003</v>
      </c>
      <c r="R1694" s="13">
        <v>40204</v>
      </c>
      <c r="S1694">
        <v>312</v>
      </c>
      <c r="T1694" t="s">
        <v>1520</v>
      </c>
      <c r="U1694" t="s">
        <v>1523</v>
      </c>
      <c r="V1694" s="13">
        <v>846461</v>
      </c>
      <c r="W1694" s="7">
        <f>(Agridata[[#This Row],[Profit_After_Storage_Loss]]/Agridata[[#This Row],[Total_Revenue]])*100</f>
        <v>59.064632155323608</v>
      </c>
      <c r="X1694">
        <f>(1-Agridata[[#This Row],[Transport_Cost_NGN]]/(Agridata[[#This Row],[Input_Cost_NGN]]+Agridata[[#This Row],[Final_Profit_NGN]]))*100</f>
        <v>99.915638939170933</v>
      </c>
      <c r="Y1694" s="13">
        <f>Agridata[[#This Row],[Final_Profit_NGN]]*Agridata[[#This Row],[Storage_Loss_%]]</f>
        <v>32275557.930000003</v>
      </c>
      <c r="Z1694" s="13">
        <f>Agridata[[#This Row],[Final_Profit_NGN]] * (1-Agridata[[#This Row],[Storage_Loss_%]]/100)</f>
        <v>523705.42070000002</v>
      </c>
      <c r="AA1694" s="13">
        <f>Agridata[[#This Row],[Final_Profit_NGN]]+Agridata[[#This Row],[Input_Cost_NGN]]</f>
        <v>886665</v>
      </c>
    </row>
    <row r="1695" spans="1:27" x14ac:dyDescent="0.35">
      <c r="A1695" t="s">
        <v>811</v>
      </c>
      <c r="B1695" t="s">
        <v>1470</v>
      </c>
      <c r="C1695" t="s">
        <v>1485</v>
      </c>
      <c r="D1695">
        <v>2024</v>
      </c>
      <c r="E1695" t="s">
        <v>1502</v>
      </c>
      <c r="F1695" t="s">
        <v>1504</v>
      </c>
      <c r="G1695">
        <v>1.36</v>
      </c>
      <c r="H1695">
        <v>10747</v>
      </c>
      <c r="I1695">
        <v>8167</v>
      </c>
      <c r="J1695">
        <v>19.2</v>
      </c>
      <c r="K1695" t="s">
        <v>1512</v>
      </c>
      <c r="L1695">
        <v>1.33</v>
      </c>
      <c r="M1695" t="s">
        <v>1517</v>
      </c>
      <c r="N1695" s="13">
        <v>4506</v>
      </c>
      <c r="O1695">
        <v>4</v>
      </c>
      <c r="P1695" s="11">
        <f>Agridata[[#This Row],[Storage_Loss_%]]/100</f>
        <v>0.24</v>
      </c>
      <c r="Q1695" s="7">
        <v>24</v>
      </c>
      <c r="R1695" s="13">
        <v>28836</v>
      </c>
      <c r="S1695">
        <v>338</v>
      </c>
      <c r="T1695" t="s">
        <v>1520</v>
      </c>
      <c r="U1695" t="s">
        <v>1522</v>
      </c>
      <c r="V1695" s="13">
        <v>2699500</v>
      </c>
      <c r="W1695" s="7">
        <f>(Agridata[[#This Row],[Profit_After_Storage_Loss]]/Agridata[[#This Row],[Total_Revenue]])*100</f>
        <v>75.196749960415431</v>
      </c>
      <c r="X1695">
        <f>(1-Agridata[[#This Row],[Transport_Cost_NGN]]/(Agridata[[#This Row],[Input_Cost_NGN]]+Agridata[[#This Row],[Final_Profit_NGN]]))*100</f>
        <v>99.834844388667676</v>
      </c>
      <c r="Y1695" s="13">
        <f>Agridata[[#This Row],[Final_Profit_NGN]]*Agridata[[#This Row],[Storage_Loss_%]]</f>
        <v>64788000</v>
      </c>
      <c r="Z1695" s="13">
        <f>Agridata[[#This Row],[Final_Profit_NGN]] * (1-Agridata[[#This Row],[Storage_Loss_%]]/100)</f>
        <v>2051620</v>
      </c>
      <c r="AA1695" s="13">
        <f>Agridata[[#This Row],[Final_Profit_NGN]]+Agridata[[#This Row],[Input_Cost_NGN]]</f>
        <v>2728336</v>
      </c>
    </row>
    <row r="1696" spans="1:27" x14ac:dyDescent="0.35">
      <c r="A1696" t="s">
        <v>1024</v>
      </c>
      <c r="B1696" t="s">
        <v>1473</v>
      </c>
      <c r="C1696" t="s">
        <v>1493</v>
      </c>
      <c r="D1696">
        <v>2021</v>
      </c>
      <c r="E1696" t="s">
        <v>1502</v>
      </c>
      <c r="F1696" t="s">
        <v>1508</v>
      </c>
      <c r="G1696">
        <v>4.4400000000000004</v>
      </c>
      <c r="H1696">
        <v>4936</v>
      </c>
      <c r="I1696">
        <v>4481</v>
      </c>
      <c r="J1696">
        <v>12.2</v>
      </c>
      <c r="K1696" t="s">
        <v>1514</v>
      </c>
      <c r="L1696">
        <v>1.3</v>
      </c>
      <c r="M1696" t="s">
        <v>1516</v>
      </c>
      <c r="N1696" s="13">
        <v>1913</v>
      </c>
      <c r="O1696">
        <v>1</v>
      </c>
      <c r="P1696" s="11">
        <f>Agridata[[#This Row],[Storage_Loss_%]]/100</f>
        <v>9.1999999999999998E-2</v>
      </c>
      <c r="Q1696" s="7">
        <v>9.1999999999999993</v>
      </c>
      <c r="R1696" s="13">
        <v>68789</v>
      </c>
      <c r="S1696">
        <v>215</v>
      </c>
      <c r="T1696" t="s">
        <v>1520</v>
      </c>
      <c r="U1696" t="s">
        <v>1522</v>
      </c>
      <c r="V1696" s="13">
        <v>883079</v>
      </c>
      <c r="W1696" s="7">
        <f>(Agridata[[#This Row],[Profit_After_Storage_Loss]]/Agridata[[#This Row],[Total_Revenue]])*100</f>
        <v>84.238122512785395</v>
      </c>
      <c r="X1696">
        <f>(1-Agridata[[#This Row],[Transport_Cost_NGN]]/(Agridata[[#This Row],[Input_Cost_NGN]]+Agridata[[#This Row],[Final_Profit_NGN]]))*100</f>
        <v>99.799026755810686</v>
      </c>
      <c r="Y1696" s="13">
        <f>Agridata[[#This Row],[Final_Profit_NGN]]*Agridata[[#This Row],[Storage_Loss_%]]</f>
        <v>8124326.7999999998</v>
      </c>
      <c r="Z1696" s="13">
        <f>Agridata[[#This Row],[Final_Profit_NGN]] * (1-Agridata[[#This Row],[Storage_Loss_%]]/100)</f>
        <v>801835.73200000008</v>
      </c>
      <c r="AA1696" s="13">
        <f>Agridata[[#This Row],[Final_Profit_NGN]]+Agridata[[#This Row],[Input_Cost_NGN]]</f>
        <v>951868</v>
      </c>
    </row>
    <row r="1697" spans="1:27" x14ac:dyDescent="0.35">
      <c r="A1697" t="s">
        <v>1025</v>
      </c>
      <c r="B1697" t="s">
        <v>1473</v>
      </c>
      <c r="C1697" t="s">
        <v>1493</v>
      </c>
      <c r="D1697">
        <v>2021</v>
      </c>
      <c r="E1697" t="s">
        <v>1502</v>
      </c>
      <c r="F1697" t="s">
        <v>1509</v>
      </c>
      <c r="G1697">
        <v>8.39</v>
      </c>
      <c r="H1697">
        <v>102005</v>
      </c>
      <c r="I1697">
        <v>82440</v>
      </c>
      <c r="J1697">
        <v>49.9</v>
      </c>
      <c r="K1697" t="s">
        <v>1511</v>
      </c>
      <c r="L1697">
        <v>1.83</v>
      </c>
      <c r="M1697" t="s">
        <v>1517</v>
      </c>
      <c r="N1697" s="13">
        <v>6750</v>
      </c>
      <c r="O1697">
        <v>2</v>
      </c>
      <c r="P1697" s="11">
        <f>Agridata[[#This Row],[Storage_Loss_%]]/100</f>
        <v>0.1918</v>
      </c>
      <c r="Q1697" s="7">
        <v>19.18</v>
      </c>
      <c r="R1697" s="13">
        <v>294892</v>
      </c>
      <c r="S1697">
        <v>329</v>
      </c>
      <c r="T1697" t="s">
        <v>1521</v>
      </c>
      <c r="U1697" t="s">
        <v>1522</v>
      </c>
      <c r="V1697" s="13">
        <v>26549891</v>
      </c>
      <c r="W1697" s="7">
        <f>(Agridata[[#This Row],[Profit_After_Storage_Loss]]/Agridata[[#This Row],[Total_Revenue]])*100</f>
        <v>79.932186101858221</v>
      </c>
      <c r="X1697">
        <f>(1-Agridata[[#This Row],[Transport_Cost_NGN]]/(Agridata[[#This Row],[Input_Cost_NGN]]+Agridata[[#This Row],[Final_Profit_NGN]]))*100</f>
        <v>99.974855449567229</v>
      </c>
      <c r="Y1697" s="13">
        <f>Agridata[[#This Row],[Final_Profit_NGN]]*Agridata[[#This Row],[Storage_Loss_%]]</f>
        <v>509226909.38</v>
      </c>
      <c r="Z1697" s="13">
        <f>Agridata[[#This Row],[Final_Profit_NGN]] * (1-Agridata[[#This Row],[Storage_Loss_%]]/100)</f>
        <v>21457621.906199999</v>
      </c>
      <c r="AA1697" s="13">
        <f>Agridata[[#This Row],[Final_Profit_NGN]]+Agridata[[#This Row],[Input_Cost_NGN]]</f>
        <v>26844783</v>
      </c>
    </row>
    <row r="1698" spans="1:27" x14ac:dyDescent="0.35">
      <c r="A1698" t="s">
        <v>237</v>
      </c>
      <c r="B1698" t="s">
        <v>1473</v>
      </c>
      <c r="C1698" t="s">
        <v>1493</v>
      </c>
      <c r="D1698">
        <v>2023</v>
      </c>
      <c r="E1698" t="s">
        <v>1501</v>
      </c>
      <c r="F1698" t="s">
        <v>1504</v>
      </c>
      <c r="G1698">
        <v>0.63</v>
      </c>
      <c r="H1698">
        <v>6039</v>
      </c>
      <c r="I1698">
        <v>4694</v>
      </c>
      <c r="J1698">
        <v>27.8</v>
      </c>
      <c r="K1698" t="s">
        <v>1511</v>
      </c>
      <c r="L1698">
        <v>1.1299999999999999</v>
      </c>
      <c r="M1698" t="s">
        <v>1516</v>
      </c>
      <c r="N1698" s="13">
        <v>4214</v>
      </c>
      <c r="O1698">
        <v>1</v>
      </c>
      <c r="P1698" s="11">
        <f>Agridata[[#This Row],[Storage_Loss_%]]/100</f>
        <v>0.22270000000000001</v>
      </c>
      <c r="Q1698" s="7">
        <v>22.27</v>
      </c>
      <c r="R1698" s="13">
        <v>11275</v>
      </c>
      <c r="S1698">
        <v>246</v>
      </c>
      <c r="T1698" t="s">
        <v>1520</v>
      </c>
      <c r="U1698" t="s">
        <v>1522</v>
      </c>
      <c r="V1698" s="13">
        <v>1127688</v>
      </c>
      <c r="W1698" s="7">
        <f>(Agridata[[#This Row],[Profit_After_Storage_Loss]]/Agridata[[#This Row],[Total_Revenue]])*100</f>
        <v>76.960523072303488</v>
      </c>
      <c r="X1698">
        <f>(1-Agridata[[#This Row],[Transport_Cost_NGN]]/(Agridata[[#This Row],[Input_Cost_NGN]]+Agridata[[#This Row],[Final_Profit_NGN]]))*100</f>
        <v>99.630014320043756</v>
      </c>
      <c r="Y1698" s="13">
        <f>Agridata[[#This Row],[Final_Profit_NGN]]*Agridata[[#This Row],[Storage_Loss_%]]</f>
        <v>25113611.759999998</v>
      </c>
      <c r="Z1698" s="13">
        <f>Agridata[[#This Row],[Final_Profit_NGN]] * (1-Agridata[[#This Row],[Storage_Loss_%]]/100)</f>
        <v>876551.8824</v>
      </c>
      <c r="AA1698" s="13">
        <f>Agridata[[#This Row],[Final_Profit_NGN]]+Agridata[[#This Row],[Input_Cost_NGN]]</f>
        <v>1138963</v>
      </c>
    </row>
    <row r="1699" spans="1:27" x14ac:dyDescent="0.35">
      <c r="A1699" t="s">
        <v>1026</v>
      </c>
      <c r="B1699" t="s">
        <v>1471</v>
      </c>
      <c r="C1699" t="s">
        <v>1492</v>
      </c>
      <c r="D1699">
        <v>2021</v>
      </c>
      <c r="E1699" t="s">
        <v>1502</v>
      </c>
      <c r="F1699" t="s">
        <v>1509</v>
      </c>
      <c r="G1699">
        <v>0.78</v>
      </c>
      <c r="H1699">
        <v>6052</v>
      </c>
      <c r="I1699">
        <v>4935</v>
      </c>
      <c r="J1699">
        <v>6.8</v>
      </c>
      <c r="K1699" t="s">
        <v>1512</v>
      </c>
      <c r="L1699">
        <v>0.19</v>
      </c>
      <c r="M1699" t="s">
        <v>1518</v>
      </c>
      <c r="N1699" s="13">
        <v>1605</v>
      </c>
      <c r="O1699">
        <v>2</v>
      </c>
      <c r="P1699" s="11">
        <f>Agridata[[#This Row],[Storage_Loss_%]]/100</f>
        <v>0.1845</v>
      </c>
      <c r="Q1699" s="7">
        <v>18.45</v>
      </c>
      <c r="R1699" s="13">
        <v>19629</v>
      </c>
      <c r="S1699">
        <v>282</v>
      </c>
      <c r="T1699" t="s">
        <v>1520</v>
      </c>
      <c r="U1699" t="s">
        <v>1523</v>
      </c>
      <c r="V1699" s="13">
        <v>1356520</v>
      </c>
      <c r="W1699" s="7">
        <f>(Agridata[[#This Row],[Profit_After_Storage_Loss]]/Agridata[[#This Row],[Total_Revenue]])*100</f>
        <v>80.386793871884521</v>
      </c>
      <c r="X1699">
        <f>(1-Agridata[[#This Row],[Transport_Cost_NGN]]/(Agridata[[#This Row],[Input_Cost_NGN]]+Agridata[[#This Row],[Final_Profit_NGN]]))*100</f>
        <v>99.883370187385239</v>
      </c>
      <c r="Y1699" s="13">
        <f>Agridata[[#This Row],[Final_Profit_NGN]]*Agridata[[#This Row],[Storage_Loss_%]]</f>
        <v>25027794</v>
      </c>
      <c r="Z1699" s="13">
        <f>Agridata[[#This Row],[Final_Profit_NGN]] * (1-Agridata[[#This Row],[Storage_Loss_%]]/100)</f>
        <v>1106242.06</v>
      </c>
      <c r="AA1699" s="13">
        <f>Agridata[[#This Row],[Final_Profit_NGN]]+Agridata[[#This Row],[Input_Cost_NGN]]</f>
        <v>1376149</v>
      </c>
    </row>
    <row r="1700" spans="1:27" x14ac:dyDescent="0.35">
      <c r="A1700" t="s">
        <v>991</v>
      </c>
      <c r="B1700" t="s">
        <v>1472</v>
      </c>
      <c r="C1700" t="s">
        <v>1488</v>
      </c>
      <c r="D1700">
        <v>2024</v>
      </c>
      <c r="E1700" t="s">
        <v>1501</v>
      </c>
      <c r="F1700" t="s">
        <v>1506</v>
      </c>
      <c r="G1700">
        <v>1</v>
      </c>
      <c r="H1700">
        <v>2414</v>
      </c>
      <c r="I1700">
        <v>1515</v>
      </c>
      <c r="J1700">
        <v>35.299999999999997</v>
      </c>
      <c r="K1700" t="s">
        <v>1512</v>
      </c>
      <c r="L1700">
        <v>2.2200000000000002</v>
      </c>
      <c r="M1700" t="s">
        <v>1516</v>
      </c>
      <c r="N1700" s="13">
        <v>10126</v>
      </c>
      <c r="O1700">
        <v>30</v>
      </c>
      <c r="P1700" s="11">
        <f>Agridata[[#This Row],[Storage_Loss_%]]/100</f>
        <v>0.37200000000000005</v>
      </c>
      <c r="Q1700" s="7">
        <v>37.200000000000003</v>
      </c>
      <c r="R1700" s="13">
        <v>18298</v>
      </c>
      <c r="S1700">
        <v>431</v>
      </c>
      <c r="T1700" t="s">
        <v>1521</v>
      </c>
      <c r="U1700" t="s">
        <v>1523</v>
      </c>
      <c r="V1700" s="13">
        <v>618012</v>
      </c>
      <c r="W1700" s="7">
        <f>(Agridata[[#This Row],[Profit_After_Storage_Loss]]/Agridata[[#This Row],[Total_Revenue]])*100</f>
        <v>60.994096588140991</v>
      </c>
      <c r="X1700">
        <f>(1-Agridata[[#This Row],[Transport_Cost_NGN]]/(Agridata[[#This Row],[Input_Cost_NGN]]+Agridata[[#This Row],[Final_Profit_NGN]]))*100</f>
        <v>98.408637299429529</v>
      </c>
      <c r="Y1700" s="13">
        <f>Agridata[[#This Row],[Final_Profit_NGN]]*Agridata[[#This Row],[Storage_Loss_%]]</f>
        <v>22990046.400000002</v>
      </c>
      <c r="Z1700" s="13">
        <f>Agridata[[#This Row],[Final_Profit_NGN]] * (1-Agridata[[#This Row],[Storage_Loss_%]]/100)</f>
        <v>388111.53599999991</v>
      </c>
      <c r="AA1700" s="13">
        <f>Agridata[[#This Row],[Final_Profit_NGN]]+Agridata[[#This Row],[Input_Cost_NGN]]</f>
        <v>636310</v>
      </c>
    </row>
    <row r="1701" spans="1:27" x14ac:dyDescent="0.35">
      <c r="A1701" t="s">
        <v>408</v>
      </c>
      <c r="B1701" t="s">
        <v>1472</v>
      </c>
      <c r="C1701" t="s">
        <v>1487</v>
      </c>
      <c r="D1701">
        <v>2021</v>
      </c>
      <c r="E1701" t="s">
        <v>1502</v>
      </c>
      <c r="F1701" t="s">
        <v>1503</v>
      </c>
      <c r="G1701">
        <v>2.14</v>
      </c>
      <c r="H1701">
        <v>18288</v>
      </c>
      <c r="I1701">
        <v>11568</v>
      </c>
      <c r="J1701">
        <v>4.7</v>
      </c>
      <c r="K1701" t="s">
        <v>1512</v>
      </c>
      <c r="L1701">
        <v>0.25</v>
      </c>
      <c r="M1701" t="s">
        <v>1518</v>
      </c>
      <c r="N1701" s="13">
        <v>1304</v>
      </c>
      <c r="O1701">
        <v>30</v>
      </c>
      <c r="P1701" s="11">
        <f>Agridata[[#This Row],[Storage_Loss_%]]/100</f>
        <v>0.3674</v>
      </c>
      <c r="Q1701" s="7">
        <v>36.74</v>
      </c>
      <c r="R1701" s="13">
        <v>23530</v>
      </c>
      <c r="S1701">
        <v>255</v>
      </c>
      <c r="T1701" t="s">
        <v>1520</v>
      </c>
      <c r="U1701" t="s">
        <v>1523</v>
      </c>
      <c r="V1701" s="13">
        <v>2895508</v>
      </c>
      <c r="W1701" s="7">
        <f>(Agridata[[#This Row],[Profit_After_Storage_Loss]]/Agridata[[#This Row],[Total_Revenue]])*100</f>
        <v>62.750069056997546</v>
      </c>
      <c r="X1701">
        <f>(1-Agridata[[#This Row],[Transport_Cost_NGN]]/(Agridata[[#This Row],[Input_Cost_NGN]]+Agridata[[#This Row],[Final_Profit_NGN]]))*100</f>
        <v>99.955327748388328</v>
      </c>
      <c r="Y1701" s="13">
        <f>Agridata[[#This Row],[Final_Profit_NGN]]*Agridata[[#This Row],[Storage_Loss_%]]</f>
        <v>106380963.92</v>
      </c>
      <c r="Z1701" s="13">
        <f>Agridata[[#This Row],[Final_Profit_NGN]] * (1-Agridata[[#This Row],[Storage_Loss_%]]/100)</f>
        <v>1831698.3608000001</v>
      </c>
      <c r="AA1701" s="13">
        <f>Agridata[[#This Row],[Final_Profit_NGN]]+Agridata[[#This Row],[Input_Cost_NGN]]</f>
        <v>2919038</v>
      </c>
    </row>
    <row r="1702" spans="1:27" x14ac:dyDescent="0.35">
      <c r="A1702" t="s">
        <v>1027</v>
      </c>
      <c r="B1702" t="s">
        <v>1472</v>
      </c>
      <c r="C1702" t="s">
        <v>1487</v>
      </c>
      <c r="D1702">
        <v>2024</v>
      </c>
      <c r="E1702" t="s">
        <v>1502</v>
      </c>
      <c r="F1702" t="s">
        <v>1503</v>
      </c>
      <c r="G1702">
        <v>1.82</v>
      </c>
      <c r="H1702">
        <v>14548</v>
      </c>
      <c r="I1702">
        <v>12134</v>
      </c>
      <c r="J1702">
        <v>21.8</v>
      </c>
      <c r="K1702" t="s">
        <v>1514</v>
      </c>
      <c r="L1702">
        <v>1.1100000000000001</v>
      </c>
      <c r="M1702" t="s">
        <v>1518</v>
      </c>
      <c r="N1702" s="13">
        <v>4377</v>
      </c>
      <c r="O1702">
        <v>7</v>
      </c>
      <c r="P1702" s="11">
        <f>Agridata[[#This Row],[Storage_Loss_%]]/100</f>
        <v>0.16589999999999999</v>
      </c>
      <c r="Q1702" s="7">
        <v>16.59</v>
      </c>
      <c r="R1702" s="13">
        <v>21441</v>
      </c>
      <c r="S1702">
        <v>317</v>
      </c>
      <c r="T1702" t="s">
        <v>1520</v>
      </c>
      <c r="U1702" t="s">
        <v>1523</v>
      </c>
      <c r="V1702" s="13">
        <v>3782196</v>
      </c>
      <c r="W1702" s="7">
        <f>(Agridata[[#This Row],[Profit_After_Storage_Loss]]/Agridata[[#This Row],[Total_Revenue]])*100</f>
        <v>82.939820061693595</v>
      </c>
      <c r="X1702">
        <f>(1-Agridata[[#This Row],[Transport_Cost_NGN]]/(Agridata[[#This Row],[Input_Cost_NGN]]+Agridata[[#This Row],[Final_Profit_NGN]]))*100</f>
        <v>99.884925927474157</v>
      </c>
      <c r="Y1702" s="13">
        <f>Agridata[[#This Row],[Final_Profit_NGN]]*Agridata[[#This Row],[Storage_Loss_%]]</f>
        <v>62746631.640000001</v>
      </c>
      <c r="Z1702" s="13">
        <f>Agridata[[#This Row],[Final_Profit_NGN]] * (1-Agridata[[#This Row],[Storage_Loss_%]]/100)</f>
        <v>3154729.6836000001</v>
      </c>
      <c r="AA1702" s="13">
        <f>Agridata[[#This Row],[Final_Profit_NGN]]+Agridata[[#This Row],[Input_Cost_NGN]]</f>
        <v>3803637</v>
      </c>
    </row>
    <row r="1703" spans="1:27" x14ac:dyDescent="0.35">
      <c r="A1703" t="s">
        <v>802</v>
      </c>
      <c r="B1703" t="s">
        <v>1471</v>
      </c>
      <c r="C1703" t="s">
        <v>1492</v>
      </c>
      <c r="D1703">
        <v>2024</v>
      </c>
      <c r="E1703" t="s">
        <v>1501</v>
      </c>
      <c r="F1703" t="s">
        <v>1504</v>
      </c>
      <c r="G1703">
        <v>1.91</v>
      </c>
      <c r="H1703">
        <v>18418</v>
      </c>
      <c r="I1703">
        <v>14885</v>
      </c>
      <c r="J1703">
        <v>9.1999999999999993</v>
      </c>
      <c r="K1703" t="s">
        <v>1515</v>
      </c>
      <c r="L1703">
        <v>0.72</v>
      </c>
      <c r="M1703" t="s">
        <v>1518</v>
      </c>
      <c r="N1703" s="13">
        <v>1615</v>
      </c>
      <c r="O1703">
        <v>3</v>
      </c>
      <c r="P1703" s="11">
        <f>Agridata[[#This Row],[Storage_Loss_%]]/100</f>
        <v>0.1918</v>
      </c>
      <c r="Q1703" s="7">
        <v>19.18</v>
      </c>
      <c r="R1703" s="13">
        <v>21654</v>
      </c>
      <c r="S1703">
        <v>280</v>
      </c>
      <c r="T1703" t="s">
        <v>1520</v>
      </c>
      <c r="U1703" t="s">
        <v>1523</v>
      </c>
      <c r="V1703" s="13">
        <v>4102853</v>
      </c>
      <c r="W1703" s="7">
        <f>(Agridata[[#This Row],[Profit_After_Storage_Loss]]/Agridata[[#This Row],[Total_Revenue]])*100</f>
        <v>80.39568837196785</v>
      </c>
      <c r="X1703">
        <f>(1-Agridata[[#This Row],[Transport_Cost_NGN]]/(Agridata[[#This Row],[Input_Cost_NGN]]+Agridata[[#This Row],[Final_Profit_NGN]]))*100</f>
        <v>99.960843805089922</v>
      </c>
      <c r="Y1703" s="13">
        <f>Agridata[[#This Row],[Final_Profit_NGN]]*Agridata[[#This Row],[Storage_Loss_%]]</f>
        <v>78692720.539999992</v>
      </c>
      <c r="Z1703" s="13">
        <f>Agridata[[#This Row],[Final_Profit_NGN]] * (1-Agridata[[#This Row],[Storage_Loss_%]]/100)</f>
        <v>3315925.7946000001</v>
      </c>
      <c r="AA1703" s="13">
        <f>Agridata[[#This Row],[Final_Profit_NGN]]+Agridata[[#This Row],[Input_Cost_NGN]]</f>
        <v>4124507</v>
      </c>
    </row>
    <row r="1704" spans="1:27" x14ac:dyDescent="0.35">
      <c r="A1704" t="s">
        <v>1028</v>
      </c>
      <c r="B1704" t="s">
        <v>1469</v>
      </c>
      <c r="C1704" t="s">
        <v>1484</v>
      </c>
      <c r="D1704">
        <v>2021</v>
      </c>
      <c r="E1704" t="s">
        <v>1501</v>
      </c>
      <c r="F1704" t="s">
        <v>1508</v>
      </c>
      <c r="G1704">
        <v>3.58</v>
      </c>
      <c r="H1704">
        <v>7004</v>
      </c>
      <c r="I1704">
        <v>2801</v>
      </c>
      <c r="J1704">
        <v>35.799999999999997</v>
      </c>
      <c r="K1704" t="s">
        <v>1515</v>
      </c>
      <c r="L1704">
        <v>1</v>
      </c>
      <c r="M1704" t="s">
        <v>1516</v>
      </c>
      <c r="N1704" s="13">
        <v>5269</v>
      </c>
      <c r="O1704">
        <v>60</v>
      </c>
      <c r="P1704" s="11">
        <f>Agridata[[#This Row],[Storage_Loss_%]]/100</f>
        <v>0.6</v>
      </c>
      <c r="Q1704" s="7">
        <v>60</v>
      </c>
      <c r="R1704" s="13">
        <v>30770</v>
      </c>
      <c r="S1704">
        <v>186</v>
      </c>
      <c r="T1704" t="s">
        <v>1520</v>
      </c>
      <c r="U1704" t="s">
        <v>1523</v>
      </c>
      <c r="V1704" s="13">
        <v>479738</v>
      </c>
      <c r="W1704" s="7">
        <f>(Agridata[[#This Row],[Profit_After_Storage_Loss]]/Agridata[[#This Row],[Total_Revenue]])*100</f>
        <v>37.589068143888049</v>
      </c>
      <c r="X1704">
        <f>(1-Agridata[[#This Row],[Transport_Cost_NGN]]/(Agridata[[#This Row],[Input_Cost_NGN]]+Agridata[[#This Row],[Final_Profit_NGN]]))*100</f>
        <v>98.967890806804206</v>
      </c>
      <c r="Y1704" s="13">
        <f>Agridata[[#This Row],[Final_Profit_NGN]]*Agridata[[#This Row],[Storage_Loss_%]]</f>
        <v>28784280</v>
      </c>
      <c r="Z1704" s="13">
        <f>Agridata[[#This Row],[Final_Profit_NGN]] * (1-Agridata[[#This Row],[Storage_Loss_%]]/100)</f>
        <v>191895.2</v>
      </c>
      <c r="AA1704" s="13">
        <f>Agridata[[#This Row],[Final_Profit_NGN]]+Agridata[[#This Row],[Input_Cost_NGN]]</f>
        <v>510508</v>
      </c>
    </row>
    <row r="1705" spans="1:27" x14ac:dyDescent="0.35">
      <c r="A1705" t="s">
        <v>920</v>
      </c>
      <c r="B1705" t="s">
        <v>1473</v>
      </c>
      <c r="C1705" t="s">
        <v>1484</v>
      </c>
      <c r="D1705">
        <v>2021</v>
      </c>
      <c r="E1705" t="s">
        <v>1501</v>
      </c>
      <c r="F1705" t="s">
        <v>1504</v>
      </c>
      <c r="G1705">
        <v>8.59</v>
      </c>
      <c r="H1705">
        <v>92243</v>
      </c>
      <c r="I1705">
        <v>72078</v>
      </c>
      <c r="J1705">
        <v>17.600000000000001</v>
      </c>
      <c r="K1705" t="s">
        <v>1512</v>
      </c>
      <c r="L1705">
        <v>2.02</v>
      </c>
      <c r="M1705" t="s">
        <v>1517</v>
      </c>
      <c r="N1705" s="13">
        <v>4489</v>
      </c>
      <c r="O1705">
        <v>4</v>
      </c>
      <c r="P1705" s="11">
        <f>Agridata[[#This Row],[Storage_Loss_%]]/100</f>
        <v>0.21859999999999999</v>
      </c>
      <c r="Q1705" s="7">
        <v>21.86</v>
      </c>
      <c r="R1705" s="13">
        <v>109439</v>
      </c>
      <c r="S1705">
        <v>242</v>
      </c>
      <c r="T1705" t="s">
        <v>1520</v>
      </c>
      <c r="U1705" t="s">
        <v>1523</v>
      </c>
      <c r="V1705" s="13">
        <v>17154520</v>
      </c>
      <c r="W1705" s="7">
        <f>(Agridata[[#This Row],[Profit_After_Storage_Loss]]/Agridata[[#This Row],[Total_Revenue]])*100</f>
        <v>77.64465803006135</v>
      </c>
      <c r="X1705">
        <f>(1-Agridata[[#This Row],[Transport_Cost_NGN]]/(Agridata[[#This Row],[Input_Cost_NGN]]+Agridata[[#This Row],[Final_Profit_NGN]]))*100</f>
        <v>99.973997852983771</v>
      </c>
      <c r="Y1705" s="13">
        <f>Agridata[[#This Row],[Final_Profit_NGN]]*Agridata[[#This Row],[Storage_Loss_%]]</f>
        <v>374997807.19999999</v>
      </c>
      <c r="Z1705" s="13">
        <f>Agridata[[#This Row],[Final_Profit_NGN]] * (1-Agridata[[#This Row],[Storage_Loss_%]]/100)</f>
        <v>13404541.927999999</v>
      </c>
      <c r="AA1705" s="13">
        <f>Agridata[[#This Row],[Final_Profit_NGN]]+Agridata[[#This Row],[Input_Cost_NGN]]</f>
        <v>17263959</v>
      </c>
    </row>
    <row r="1706" spans="1:27" x14ac:dyDescent="0.35">
      <c r="A1706" t="s">
        <v>1029</v>
      </c>
      <c r="B1706" t="s">
        <v>1472</v>
      </c>
      <c r="C1706" t="s">
        <v>1478</v>
      </c>
      <c r="D1706">
        <v>2025</v>
      </c>
      <c r="E1706" t="s">
        <v>1501</v>
      </c>
      <c r="F1706" t="s">
        <v>1504</v>
      </c>
      <c r="G1706">
        <v>0.82</v>
      </c>
      <c r="H1706">
        <v>4877</v>
      </c>
      <c r="I1706">
        <v>3534</v>
      </c>
      <c r="J1706">
        <v>52</v>
      </c>
      <c r="K1706" t="s">
        <v>1512</v>
      </c>
      <c r="L1706">
        <v>1.69</v>
      </c>
      <c r="M1706" t="s">
        <v>1517</v>
      </c>
      <c r="N1706" s="13">
        <v>12072</v>
      </c>
      <c r="O1706">
        <v>7</v>
      </c>
      <c r="P1706" s="11">
        <f>Agridata[[#This Row],[Storage_Loss_%]]/100</f>
        <v>0.27529999999999999</v>
      </c>
      <c r="Q1706" s="7">
        <v>27.53</v>
      </c>
      <c r="R1706" s="13">
        <v>17122</v>
      </c>
      <c r="S1706">
        <v>353</v>
      </c>
      <c r="T1706" t="s">
        <v>1520</v>
      </c>
      <c r="U1706" t="s">
        <v>1523</v>
      </c>
      <c r="V1706" s="13">
        <v>1205833</v>
      </c>
      <c r="W1706" s="7">
        <f>(Agridata[[#This Row],[Profit_After_Storage_Loss]]/Agridata[[#This Row],[Total_Revenue]])*100</f>
        <v>71.455382667391689</v>
      </c>
      <c r="X1706">
        <f>(1-Agridata[[#This Row],[Transport_Cost_NGN]]/(Agridata[[#This Row],[Input_Cost_NGN]]+Agridata[[#This Row],[Final_Profit_NGN]]))*100</f>
        <v>99.012882730762783</v>
      </c>
      <c r="Y1706" s="13">
        <f>Agridata[[#This Row],[Final_Profit_NGN]]*Agridata[[#This Row],[Storage_Loss_%]]</f>
        <v>33196582.490000002</v>
      </c>
      <c r="Z1706" s="13">
        <f>Agridata[[#This Row],[Final_Profit_NGN]] * (1-Agridata[[#This Row],[Storage_Loss_%]]/100)</f>
        <v>873867.17509999999</v>
      </c>
      <c r="AA1706" s="13">
        <f>Agridata[[#This Row],[Final_Profit_NGN]]+Agridata[[#This Row],[Input_Cost_NGN]]</f>
        <v>1222955</v>
      </c>
    </row>
    <row r="1707" spans="1:27" x14ac:dyDescent="0.35">
      <c r="A1707" t="s">
        <v>194</v>
      </c>
      <c r="B1707" t="s">
        <v>1472</v>
      </c>
      <c r="C1707" t="s">
        <v>1488</v>
      </c>
      <c r="D1707">
        <v>2025</v>
      </c>
      <c r="E1707" t="s">
        <v>1502</v>
      </c>
      <c r="F1707" t="s">
        <v>1507</v>
      </c>
      <c r="G1707">
        <v>1.38</v>
      </c>
      <c r="H1707">
        <v>3125</v>
      </c>
      <c r="I1707">
        <v>2962</v>
      </c>
      <c r="J1707">
        <v>2.1</v>
      </c>
      <c r="K1707" t="s">
        <v>1512</v>
      </c>
      <c r="L1707">
        <v>1.41</v>
      </c>
      <c r="M1707" t="s">
        <v>1518</v>
      </c>
      <c r="N1707" s="13">
        <v>480</v>
      </c>
      <c r="O1707">
        <v>1</v>
      </c>
      <c r="P1707" s="11">
        <f>Agridata[[#This Row],[Storage_Loss_%]]/100</f>
        <v>5.2000000000000005E-2</v>
      </c>
      <c r="Q1707" s="7">
        <v>5.2</v>
      </c>
      <c r="R1707" s="13">
        <v>25437</v>
      </c>
      <c r="S1707">
        <v>253</v>
      </c>
      <c r="T1707" t="s">
        <v>1520</v>
      </c>
      <c r="U1707" t="s">
        <v>1522</v>
      </c>
      <c r="V1707" s="13">
        <v>715976</v>
      </c>
      <c r="W1707" s="7">
        <f>(Agridata[[#This Row],[Profit_After_Storage_Loss]]/Agridata[[#This Row],[Total_Revenue]])*100</f>
        <v>91.547524524118145</v>
      </c>
      <c r="X1707">
        <f>(1-Agridata[[#This Row],[Transport_Cost_NGN]]/(Agridata[[#This Row],[Input_Cost_NGN]]+Agridata[[#This Row],[Final_Profit_NGN]]))*100</f>
        <v>99.935258755916067</v>
      </c>
      <c r="Y1707" s="13">
        <f>Agridata[[#This Row],[Final_Profit_NGN]]*Agridata[[#This Row],[Storage_Loss_%]]</f>
        <v>3723075.2</v>
      </c>
      <c r="Z1707" s="13">
        <f>Agridata[[#This Row],[Final_Profit_NGN]] * (1-Agridata[[#This Row],[Storage_Loss_%]]/100)</f>
        <v>678745.24800000002</v>
      </c>
      <c r="AA1707" s="13">
        <f>Agridata[[#This Row],[Final_Profit_NGN]]+Agridata[[#This Row],[Input_Cost_NGN]]</f>
        <v>741413</v>
      </c>
    </row>
    <row r="1708" spans="1:27" x14ac:dyDescent="0.35">
      <c r="A1708" t="s">
        <v>1030</v>
      </c>
      <c r="B1708" t="s">
        <v>1469</v>
      </c>
      <c r="C1708" t="s">
        <v>1481</v>
      </c>
      <c r="D1708">
        <v>2024</v>
      </c>
      <c r="E1708" t="s">
        <v>1502</v>
      </c>
      <c r="F1708" t="s">
        <v>1506</v>
      </c>
      <c r="G1708">
        <v>0.66</v>
      </c>
      <c r="H1708">
        <v>1726</v>
      </c>
      <c r="I1708">
        <v>1467</v>
      </c>
      <c r="J1708">
        <v>60.9</v>
      </c>
      <c r="K1708" t="s">
        <v>1511</v>
      </c>
      <c r="L1708">
        <v>3.23</v>
      </c>
      <c r="M1708" t="s">
        <v>1517</v>
      </c>
      <c r="N1708" s="13">
        <v>6418</v>
      </c>
      <c r="O1708">
        <v>7</v>
      </c>
      <c r="P1708" s="11">
        <f>Agridata[[#This Row],[Storage_Loss_%]]/100</f>
        <v>0.14980000000000002</v>
      </c>
      <c r="Q1708" s="7">
        <v>14.98</v>
      </c>
      <c r="R1708" s="13">
        <v>10034</v>
      </c>
      <c r="S1708">
        <v>264</v>
      </c>
      <c r="T1708" t="s">
        <v>1521</v>
      </c>
      <c r="U1708" t="s">
        <v>1523</v>
      </c>
      <c r="V1708" s="13">
        <v>366964</v>
      </c>
      <c r="W1708" s="7">
        <f>(Agridata[[#This Row],[Profit_After_Storage_Loss]]/Agridata[[#This Row],[Total_Revenue]])*100</f>
        <v>82.757147995480082</v>
      </c>
      <c r="X1708">
        <f>(1-Agridata[[#This Row],[Transport_Cost_NGN]]/(Agridata[[#This Row],[Input_Cost_NGN]]+Agridata[[#This Row],[Final_Profit_NGN]]))*100</f>
        <v>98.297603700815387</v>
      </c>
      <c r="Y1708" s="13">
        <f>Agridata[[#This Row],[Final_Profit_NGN]]*Agridata[[#This Row],[Storage_Loss_%]]</f>
        <v>5497120.7199999997</v>
      </c>
      <c r="Z1708" s="13">
        <f>Agridata[[#This Row],[Final_Profit_NGN]] * (1-Agridata[[#This Row],[Storage_Loss_%]]/100)</f>
        <v>311992.7928</v>
      </c>
      <c r="AA1708" s="13">
        <f>Agridata[[#This Row],[Final_Profit_NGN]]+Agridata[[#This Row],[Input_Cost_NGN]]</f>
        <v>376998</v>
      </c>
    </row>
    <row r="1709" spans="1:27" x14ac:dyDescent="0.35">
      <c r="A1709" t="s">
        <v>210</v>
      </c>
      <c r="B1709" t="s">
        <v>1471</v>
      </c>
      <c r="C1709" t="s">
        <v>1483</v>
      </c>
      <c r="D1709">
        <v>2025</v>
      </c>
      <c r="E1709" t="s">
        <v>1501</v>
      </c>
      <c r="F1709" t="s">
        <v>1506</v>
      </c>
      <c r="G1709">
        <v>1.99</v>
      </c>
      <c r="H1709">
        <v>6408</v>
      </c>
      <c r="I1709">
        <v>3961</v>
      </c>
      <c r="J1709">
        <v>6.6</v>
      </c>
      <c r="K1709" t="s">
        <v>1513</v>
      </c>
      <c r="L1709">
        <v>1.21</v>
      </c>
      <c r="M1709" t="s">
        <v>1516</v>
      </c>
      <c r="N1709" s="13">
        <v>243</v>
      </c>
      <c r="O1709">
        <v>30</v>
      </c>
      <c r="P1709" s="11">
        <f>Agridata[[#This Row],[Storage_Loss_%]]/100</f>
        <v>0.38179999999999997</v>
      </c>
      <c r="Q1709" s="7">
        <v>38.18</v>
      </c>
      <c r="R1709" s="13">
        <v>57405</v>
      </c>
      <c r="S1709">
        <v>295</v>
      </c>
      <c r="T1709" t="s">
        <v>1521</v>
      </c>
      <c r="U1709" t="s">
        <v>1522</v>
      </c>
      <c r="V1709" s="13">
        <v>1099163</v>
      </c>
      <c r="W1709" s="7">
        <f>(Agridata[[#This Row],[Profit_After_Storage_Loss]]/Agridata[[#This Row],[Total_Revenue]])*100</f>
        <v>58.751631257306116</v>
      </c>
      <c r="X1709">
        <f>(1-Agridata[[#This Row],[Transport_Cost_NGN]]/(Agridata[[#This Row],[Input_Cost_NGN]]+Agridata[[#This Row],[Final_Profit_NGN]]))*100</f>
        <v>99.978989562222026</v>
      </c>
      <c r="Y1709" s="13">
        <f>Agridata[[#This Row],[Final_Profit_NGN]]*Agridata[[#This Row],[Storage_Loss_%]]</f>
        <v>41966043.339999996</v>
      </c>
      <c r="Z1709" s="13">
        <f>Agridata[[#This Row],[Final_Profit_NGN]] * (1-Agridata[[#This Row],[Storage_Loss_%]]/100)</f>
        <v>679502.56660000014</v>
      </c>
      <c r="AA1709" s="13">
        <f>Agridata[[#This Row],[Final_Profit_NGN]]+Agridata[[#This Row],[Input_Cost_NGN]]</f>
        <v>1156568</v>
      </c>
    </row>
    <row r="1710" spans="1:27" x14ac:dyDescent="0.35">
      <c r="A1710" t="s">
        <v>47</v>
      </c>
      <c r="B1710" t="s">
        <v>1471</v>
      </c>
      <c r="C1710" t="s">
        <v>1500</v>
      </c>
      <c r="D1710">
        <v>2023</v>
      </c>
      <c r="E1710" t="s">
        <v>1501</v>
      </c>
      <c r="F1710" t="s">
        <v>1509</v>
      </c>
      <c r="G1710">
        <v>1.01</v>
      </c>
      <c r="H1710">
        <v>9480</v>
      </c>
      <c r="I1710">
        <v>8020</v>
      </c>
      <c r="J1710">
        <v>16.5</v>
      </c>
      <c r="K1710" t="s">
        <v>1512</v>
      </c>
      <c r="L1710">
        <v>0.68</v>
      </c>
      <c r="M1710" t="s">
        <v>1516</v>
      </c>
      <c r="N1710" s="13">
        <v>3003</v>
      </c>
      <c r="O1710">
        <v>1</v>
      </c>
      <c r="P1710" s="11">
        <f>Agridata[[#This Row],[Storage_Loss_%]]/100</f>
        <v>0.154</v>
      </c>
      <c r="Q1710" s="7">
        <v>15.4</v>
      </c>
      <c r="R1710" s="13">
        <v>22725</v>
      </c>
      <c r="S1710">
        <v>347</v>
      </c>
      <c r="T1710" t="s">
        <v>1520</v>
      </c>
      <c r="U1710" t="s">
        <v>1523</v>
      </c>
      <c r="V1710" s="13">
        <v>2729383</v>
      </c>
      <c r="W1710" s="7">
        <f>(Agridata[[#This Row],[Profit_After_Storage_Loss]]/Agridata[[#This Row],[Total_Revenue]])*100</f>
        <v>83.901431847878072</v>
      </c>
      <c r="X1710">
        <f>(1-Agridata[[#This Row],[Transport_Cost_NGN]]/(Agridata[[#This Row],[Input_Cost_NGN]]+Agridata[[#This Row],[Final_Profit_NGN]]))*100</f>
        <v>99.890883642647736</v>
      </c>
      <c r="Y1710" s="13">
        <f>Agridata[[#This Row],[Final_Profit_NGN]]*Agridata[[#This Row],[Storage_Loss_%]]</f>
        <v>42032498.200000003</v>
      </c>
      <c r="Z1710" s="13">
        <f>Agridata[[#This Row],[Final_Profit_NGN]] * (1-Agridata[[#This Row],[Storage_Loss_%]]/100)</f>
        <v>2309058.0180000002</v>
      </c>
      <c r="AA1710" s="13">
        <f>Agridata[[#This Row],[Final_Profit_NGN]]+Agridata[[#This Row],[Input_Cost_NGN]]</f>
        <v>2752108</v>
      </c>
    </row>
    <row r="1711" spans="1:27" x14ac:dyDescent="0.35">
      <c r="A1711" t="s">
        <v>991</v>
      </c>
      <c r="B1711" t="s">
        <v>1470</v>
      </c>
      <c r="C1711" t="s">
        <v>1495</v>
      </c>
      <c r="D1711">
        <v>2025</v>
      </c>
      <c r="E1711" t="s">
        <v>1501</v>
      </c>
      <c r="F1711" t="s">
        <v>1504</v>
      </c>
      <c r="G1711">
        <v>5.12</v>
      </c>
      <c r="H1711">
        <v>63236</v>
      </c>
      <c r="I1711">
        <v>47433</v>
      </c>
      <c r="J1711">
        <v>9.6999999999999993</v>
      </c>
      <c r="K1711" t="s">
        <v>1511</v>
      </c>
      <c r="L1711">
        <v>0.48</v>
      </c>
      <c r="M1711" t="s">
        <v>1517</v>
      </c>
      <c r="N1711" s="13">
        <v>1367</v>
      </c>
      <c r="O1711">
        <v>4</v>
      </c>
      <c r="P1711" s="11">
        <f>Agridata[[#This Row],[Storage_Loss_%]]/100</f>
        <v>0.24989999999999998</v>
      </c>
      <c r="Q1711" s="7">
        <v>24.99</v>
      </c>
      <c r="R1711" s="13">
        <v>56240</v>
      </c>
      <c r="S1711">
        <v>313</v>
      </c>
      <c r="T1711" t="s">
        <v>1520</v>
      </c>
      <c r="U1711" t="s">
        <v>1522</v>
      </c>
      <c r="V1711" s="13">
        <v>14640457</v>
      </c>
      <c r="W1711" s="7">
        <f>(Agridata[[#This Row],[Profit_After_Storage_Loss]]/Agridata[[#This Row],[Total_Revenue]])*100</f>
        <v>74.722958469511894</v>
      </c>
      <c r="X1711">
        <f>(1-Agridata[[#This Row],[Transport_Cost_NGN]]/(Agridata[[#This Row],[Input_Cost_NGN]]+Agridata[[#This Row],[Final_Profit_NGN]]))*100</f>
        <v>99.990698590302301</v>
      </c>
      <c r="Y1711" s="13">
        <f>Agridata[[#This Row],[Final_Profit_NGN]]*Agridata[[#This Row],[Storage_Loss_%]]</f>
        <v>365865020.42999995</v>
      </c>
      <c r="Z1711" s="13">
        <f>Agridata[[#This Row],[Final_Profit_NGN]] * (1-Agridata[[#This Row],[Storage_Loss_%]]/100)</f>
        <v>10981806.795700001</v>
      </c>
      <c r="AA1711" s="13">
        <f>Agridata[[#This Row],[Final_Profit_NGN]]+Agridata[[#This Row],[Input_Cost_NGN]]</f>
        <v>14696697</v>
      </c>
    </row>
    <row r="1712" spans="1:27" x14ac:dyDescent="0.35">
      <c r="A1712" t="s">
        <v>23</v>
      </c>
      <c r="B1712" t="s">
        <v>1470</v>
      </c>
      <c r="C1712" t="s">
        <v>1495</v>
      </c>
      <c r="D1712">
        <v>2021</v>
      </c>
      <c r="E1712" t="s">
        <v>1501</v>
      </c>
      <c r="F1712" t="s">
        <v>1503</v>
      </c>
      <c r="G1712">
        <v>0.95</v>
      </c>
      <c r="H1712">
        <v>10461</v>
      </c>
      <c r="I1712">
        <v>8812</v>
      </c>
      <c r="J1712">
        <v>1</v>
      </c>
      <c r="K1712" t="s">
        <v>1511</v>
      </c>
      <c r="L1712">
        <v>0.98</v>
      </c>
      <c r="M1712" t="s">
        <v>1518</v>
      </c>
      <c r="N1712" s="13">
        <v>200</v>
      </c>
      <c r="O1712">
        <v>7</v>
      </c>
      <c r="P1712" s="11">
        <f>Agridata[[#This Row],[Storage_Loss_%]]/100</f>
        <v>0.15759999999999999</v>
      </c>
      <c r="Q1712" s="7">
        <v>15.76</v>
      </c>
      <c r="R1712" s="13">
        <v>16830</v>
      </c>
      <c r="S1712">
        <v>266</v>
      </c>
      <c r="T1712" t="s">
        <v>1520</v>
      </c>
      <c r="U1712" t="s">
        <v>1522</v>
      </c>
      <c r="V1712" s="13">
        <v>2303523</v>
      </c>
      <c r="W1712" s="7">
        <f>(Agridata[[#This Row],[Profit_After_Storage_Loss]]/Agridata[[#This Row],[Total_Revenue]])*100</f>
        <v>83.628989864904185</v>
      </c>
      <c r="X1712">
        <f>(1-Agridata[[#This Row],[Transport_Cost_NGN]]/(Agridata[[#This Row],[Input_Cost_NGN]]+Agridata[[#This Row],[Final_Profit_NGN]]))*100</f>
        <v>99.991380621827801</v>
      </c>
      <c r="Y1712" s="13">
        <f>Agridata[[#This Row],[Final_Profit_NGN]]*Agridata[[#This Row],[Storage_Loss_%]]</f>
        <v>36303522.479999997</v>
      </c>
      <c r="Z1712" s="13">
        <f>Agridata[[#This Row],[Final_Profit_NGN]] * (1-Agridata[[#This Row],[Storage_Loss_%]]/100)</f>
        <v>1940487.7752</v>
      </c>
      <c r="AA1712" s="13">
        <f>Agridata[[#This Row],[Final_Profit_NGN]]+Agridata[[#This Row],[Input_Cost_NGN]]</f>
        <v>2320353</v>
      </c>
    </row>
    <row r="1713" spans="1:27" x14ac:dyDescent="0.35">
      <c r="A1713" t="s">
        <v>1001</v>
      </c>
      <c r="B1713" t="s">
        <v>1473</v>
      </c>
      <c r="C1713" t="s">
        <v>1484</v>
      </c>
      <c r="D1713">
        <v>2021</v>
      </c>
      <c r="E1713" t="s">
        <v>1502</v>
      </c>
      <c r="F1713" t="s">
        <v>1505</v>
      </c>
      <c r="G1713">
        <v>2.04</v>
      </c>
      <c r="H1713">
        <v>23398</v>
      </c>
      <c r="I1713">
        <v>20024</v>
      </c>
      <c r="J1713">
        <v>22</v>
      </c>
      <c r="K1713" t="s">
        <v>1512</v>
      </c>
      <c r="L1713">
        <v>1.88</v>
      </c>
      <c r="M1713" t="s">
        <v>1518</v>
      </c>
      <c r="N1713" s="13">
        <v>4828</v>
      </c>
      <c r="O1713">
        <v>7</v>
      </c>
      <c r="P1713" s="11">
        <f>Agridata[[#This Row],[Storage_Loss_%]]/100</f>
        <v>0.14419999999999999</v>
      </c>
      <c r="Q1713" s="7">
        <v>14.42</v>
      </c>
      <c r="R1713" s="13">
        <v>12535</v>
      </c>
      <c r="S1713">
        <v>95</v>
      </c>
      <c r="T1713" t="s">
        <v>1520</v>
      </c>
      <c r="U1713" t="s">
        <v>1522</v>
      </c>
      <c r="V1713" s="13">
        <v>1865895</v>
      </c>
      <c r="W1713" s="7">
        <f>(Agridata[[#This Row],[Profit_After_Storage_Loss]]/Agridata[[#This Row],[Total_Revenue]])*100</f>
        <v>85.008913880208482</v>
      </c>
      <c r="X1713">
        <f>(1-Agridata[[#This Row],[Transport_Cost_NGN]]/(Agridata[[#This Row],[Input_Cost_NGN]]+Agridata[[#This Row],[Final_Profit_NGN]]))*100</f>
        <v>99.742976847686634</v>
      </c>
      <c r="Y1713" s="13">
        <f>Agridata[[#This Row],[Final_Profit_NGN]]*Agridata[[#This Row],[Storage_Loss_%]]</f>
        <v>26906205.899999999</v>
      </c>
      <c r="Z1713" s="13">
        <f>Agridata[[#This Row],[Final_Profit_NGN]] * (1-Agridata[[#This Row],[Storage_Loss_%]]/100)</f>
        <v>1596832.9410000001</v>
      </c>
      <c r="AA1713" s="13">
        <f>Agridata[[#This Row],[Final_Profit_NGN]]+Agridata[[#This Row],[Input_Cost_NGN]]</f>
        <v>1878430</v>
      </c>
    </row>
    <row r="1714" spans="1:27" x14ac:dyDescent="0.35">
      <c r="A1714" t="s">
        <v>799</v>
      </c>
      <c r="B1714" t="s">
        <v>1472</v>
      </c>
      <c r="C1714" t="s">
        <v>1487</v>
      </c>
      <c r="D1714">
        <v>2022</v>
      </c>
      <c r="E1714" t="s">
        <v>1501</v>
      </c>
      <c r="F1714" t="s">
        <v>1504</v>
      </c>
      <c r="G1714">
        <v>2.77</v>
      </c>
      <c r="H1714">
        <v>21787</v>
      </c>
      <c r="I1714">
        <v>16686</v>
      </c>
      <c r="J1714">
        <v>5.3</v>
      </c>
      <c r="K1714" t="s">
        <v>1512</v>
      </c>
      <c r="L1714">
        <v>1.44</v>
      </c>
      <c r="M1714" t="s">
        <v>1516</v>
      </c>
      <c r="N1714" s="13">
        <v>1483</v>
      </c>
      <c r="O1714">
        <v>5</v>
      </c>
      <c r="P1714" s="11">
        <f>Agridata[[#This Row],[Storage_Loss_%]]/100</f>
        <v>0.2341</v>
      </c>
      <c r="Q1714" s="7">
        <v>23.41</v>
      </c>
      <c r="R1714" s="13">
        <v>60342</v>
      </c>
      <c r="S1714">
        <v>283</v>
      </c>
      <c r="T1714" t="s">
        <v>1519</v>
      </c>
      <c r="U1714" t="s">
        <v>1523</v>
      </c>
      <c r="V1714" s="13">
        <v>4613092</v>
      </c>
      <c r="W1714" s="7">
        <f>(Agridata[[#This Row],[Profit_After_Storage_Loss]]/Agridata[[#This Row],[Total_Revenue]])*100</f>
        <v>75.601092532814206</v>
      </c>
      <c r="X1714">
        <f>(1-Agridata[[#This Row],[Transport_Cost_NGN]]/(Agridata[[#This Row],[Input_Cost_NGN]]+Agridata[[#This Row],[Final_Profit_NGN]]))*100</f>
        <v>99.968267445308953</v>
      </c>
      <c r="Y1714" s="13">
        <f>Agridata[[#This Row],[Final_Profit_NGN]]*Agridata[[#This Row],[Storage_Loss_%]]</f>
        <v>107992483.72</v>
      </c>
      <c r="Z1714" s="13">
        <f>Agridata[[#This Row],[Final_Profit_NGN]] * (1-Agridata[[#This Row],[Storage_Loss_%]]/100)</f>
        <v>3533167.1628</v>
      </c>
      <c r="AA1714" s="13">
        <f>Agridata[[#This Row],[Final_Profit_NGN]]+Agridata[[#This Row],[Input_Cost_NGN]]</f>
        <v>4673434</v>
      </c>
    </row>
    <row r="1715" spans="1:27" x14ac:dyDescent="0.35">
      <c r="A1715" t="s">
        <v>1031</v>
      </c>
      <c r="B1715" t="s">
        <v>1469</v>
      </c>
      <c r="C1715" t="s">
        <v>1481</v>
      </c>
      <c r="D1715">
        <v>2023</v>
      </c>
      <c r="E1715" t="s">
        <v>1502</v>
      </c>
      <c r="F1715" t="s">
        <v>1508</v>
      </c>
      <c r="G1715">
        <v>11.98</v>
      </c>
      <c r="H1715">
        <v>17403</v>
      </c>
      <c r="I1715">
        <v>10353</v>
      </c>
      <c r="J1715">
        <v>24.9</v>
      </c>
      <c r="K1715" t="s">
        <v>1513</v>
      </c>
      <c r="L1715">
        <v>0.93</v>
      </c>
      <c r="M1715" t="s">
        <v>1518</v>
      </c>
      <c r="N1715" s="13">
        <v>702</v>
      </c>
      <c r="O1715">
        <v>30</v>
      </c>
      <c r="P1715" s="11">
        <f>Agridata[[#This Row],[Storage_Loss_%]]/100</f>
        <v>0.40509999999999996</v>
      </c>
      <c r="Q1715" s="7">
        <v>40.51</v>
      </c>
      <c r="R1715" s="13">
        <v>125027</v>
      </c>
      <c r="S1715">
        <v>187</v>
      </c>
      <c r="T1715" t="s">
        <v>1520</v>
      </c>
      <c r="U1715" t="s">
        <v>1523</v>
      </c>
      <c r="V1715" s="13">
        <v>1790922</v>
      </c>
      <c r="W1715" s="7">
        <f>(Agridata[[#This Row],[Profit_After_Storage_Loss]]/Agridata[[#This Row],[Total_Revenue]])*100</f>
        <v>55.607925774642233</v>
      </c>
      <c r="X1715">
        <f>(1-Agridata[[#This Row],[Transport_Cost_NGN]]/(Agridata[[#This Row],[Input_Cost_NGN]]+Agridata[[#This Row],[Final_Profit_NGN]]))*100</f>
        <v>99.963360193825622</v>
      </c>
      <c r="Y1715" s="13">
        <f>Agridata[[#This Row],[Final_Profit_NGN]]*Agridata[[#This Row],[Storage_Loss_%]]</f>
        <v>72550250.219999999</v>
      </c>
      <c r="Z1715" s="13">
        <f>Agridata[[#This Row],[Final_Profit_NGN]] * (1-Agridata[[#This Row],[Storage_Loss_%]]/100)</f>
        <v>1065419.4978</v>
      </c>
      <c r="AA1715" s="13">
        <f>Agridata[[#This Row],[Final_Profit_NGN]]+Agridata[[#This Row],[Input_Cost_NGN]]</f>
        <v>1915949</v>
      </c>
    </row>
    <row r="1716" spans="1:27" x14ac:dyDescent="0.35">
      <c r="A1716" t="s">
        <v>421</v>
      </c>
      <c r="B1716" t="s">
        <v>1472</v>
      </c>
      <c r="C1716" t="s">
        <v>1489</v>
      </c>
      <c r="D1716">
        <v>2025</v>
      </c>
      <c r="E1716" t="s">
        <v>1501</v>
      </c>
      <c r="F1716" t="s">
        <v>1505</v>
      </c>
      <c r="G1716">
        <v>1.28</v>
      </c>
      <c r="H1716">
        <v>20415</v>
      </c>
      <c r="I1716">
        <v>16166</v>
      </c>
      <c r="J1716">
        <v>41.4</v>
      </c>
      <c r="K1716" t="s">
        <v>1511</v>
      </c>
      <c r="L1716">
        <v>1.6</v>
      </c>
      <c r="M1716" t="s">
        <v>1518</v>
      </c>
      <c r="N1716" s="13">
        <v>5671</v>
      </c>
      <c r="O1716">
        <v>14</v>
      </c>
      <c r="P1716" s="11">
        <f>Agridata[[#This Row],[Storage_Loss_%]]/100</f>
        <v>0.20809999999999998</v>
      </c>
      <c r="Q1716" s="7">
        <v>20.81</v>
      </c>
      <c r="R1716" s="13">
        <v>12358</v>
      </c>
      <c r="S1716">
        <v>110</v>
      </c>
      <c r="T1716" t="s">
        <v>1520</v>
      </c>
      <c r="U1716" t="s">
        <v>1523</v>
      </c>
      <c r="V1716" s="13">
        <v>1742449</v>
      </c>
      <c r="W1716" s="7">
        <f>(Agridata[[#This Row],[Profit_After_Storage_Loss]]/Agridata[[#This Row],[Total_Revenue]])*100</f>
        <v>78.632314727488563</v>
      </c>
      <c r="X1716">
        <f>(1-Agridata[[#This Row],[Transport_Cost_NGN]]/(Agridata[[#This Row],[Input_Cost_NGN]]+Agridata[[#This Row],[Final_Profit_NGN]]))*100</f>
        <v>99.676830557434528</v>
      </c>
      <c r="Y1716" s="13">
        <f>Agridata[[#This Row],[Final_Profit_NGN]]*Agridata[[#This Row],[Storage_Loss_%]]</f>
        <v>36260363.689999998</v>
      </c>
      <c r="Z1716" s="13">
        <f>Agridata[[#This Row],[Final_Profit_NGN]] * (1-Agridata[[#This Row],[Storage_Loss_%]]/100)</f>
        <v>1379845.3631000002</v>
      </c>
      <c r="AA1716" s="13">
        <f>Agridata[[#This Row],[Final_Profit_NGN]]+Agridata[[#This Row],[Input_Cost_NGN]]</f>
        <v>1754807</v>
      </c>
    </row>
    <row r="1717" spans="1:27" x14ac:dyDescent="0.35">
      <c r="A1717" t="s">
        <v>58</v>
      </c>
      <c r="B1717" t="s">
        <v>1471</v>
      </c>
      <c r="C1717" t="s">
        <v>1500</v>
      </c>
      <c r="D1717">
        <v>2021</v>
      </c>
      <c r="E1717" t="s">
        <v>1501</v>
      </c>
      <c r="F1717" t="s">
        <v>1506</v>
      </c>
      <c r="G1717">
        <v>0.74</v>
      </c>
      <c r="H1717">
        <v>1710</v>
      </c>
      <c r="I1717">
        <v>1487</v>
      </c>
      <c r="J1717">
        <v>27.7</v>
      </c>
      <c r="K1717" t="s">
        <v>1513</v>
      </c>
      <c r="L1717">
        <v>1.1599999999999999</v>
      </c>
      <c r="M1717" t="s">
        <v>1518</v>
      </c>
      <c r="N1717" s="13">
        <v>863</v>
      </c>
      <c r="O1717">
        <v>7</v>
      </c>
      <c r="P1717" s="11">
        <f>Agridata[[#This Row],[Storage_Loss_%]]/100</f>
        <v>0.13039999999999999</v>
      </c>
      <c r="Q1717" s="7">
        <v>13.04</v>
      </c>
      <c r="R1717" s="13">
        <v>12742</v>
      </c>
      <c r="S1717">
        <v>281</v>
      </c>
      <c r="T1717" t="s">
        <v>1520</v>
      </c>
      <c r="U1717" t="s">
        <v>1522</v>
      </c>
      <c r="V1717" s="13">
        <v>400064</v>
      </c>
      <c r="W1717" s="7">
        <f>(Agridata[[#This Row],[Profit_After_Storage_Loss]]/Agridata[[#This Row],[Total_Revenue]])*100</f>
        <v>84.275823122725939</v>
      </c>
      <c r="X1717">
        <f>(1-Agridata[[#This Row],[Transport_Cost_NGN]]/(Agridata[[#This Row],[Input_Cost_NGN]]+Agridata[[#This Row],[Final_Profit_NGN]]))*100</f>
        <v>99.79094296110037</v>
      </c>
      <c r="Y1717" s="13">
        <f>Agridata[[#This Row],[Final_Profit_NGN]]*Agridata[[#This Row],[Storage_Loss_%]]</f>
        <v>5216834.5599999996</v>
      </c>
      <c r="Z1717" s="13">
        <f>Agridata[[#This Row],[Final_Profit_NGN]] * (1-Agridata[[#This Row],[Storage_Loss_%]]/100)</f>
        <v>347895.6544</v>
      </c>
      <c r="AA1717" s="13">
        <f>Agridata[[#This Row],[Final_Profit_NGN]]+Agridata[[#This Row],[Input_Cost_NGN]]</f>
        <v>412806</v>
      </c>
    </row>
    <row r="1718" spans="1:27" x14ac:dyDescent="0.35">
      <c r="A1718" t="s">
        <v>1032</v>
      </c>
      <c r="B1718" t="s">
        <v>1472</v>
      </c>
      <c r="C1718" t="s">
        <v>1487</v>
      </c>
      <c r="D1718">
        <v>2022</v>
      </c>
      <c r="E1718" t="s">
        <v>1501</v>
      </c>
      <c r="F1718" t="s">
        <v>1510</v>
      </c>
      <c r="G1718">
        <v>1.27</v>
      </c>
      <c r="H1718">
        <v>33199</v>
      </c>
      <c r="I1718">
        <v>24676</v>
      </c>
      <c r="J1718">
        <v>2.1</v>
      </c>
      <c r="K1718" t="s">
        <v>1512</v>
      </c>
      <c r="L1718">
        <v>0.47</v>
      </c>
      <c r="M1718" t="s">
        <v>1516</v>
      </c>
      <c r="N1718" s="13">
        <v>616</v>
      </c>
      <c r="O1718">
        <v>4</v>
      </c>
      <c r="P1718" s="11">
        <f>Agridata[[#This Row],[Storage_Loss_%]]/100</f>
        <v>0.25670000000000004</v>
      </c>
      <c r="Q1718" s="7">
        <v>25.67</v>
      </c>
      <c r="R1718" s="13">
        <v>22449</v>
      </c>
      <c r="S1718">
        <v>365</v>
      </c>
      <c r="T1718" t="s">
        <v>1520</v>
      </c>
      <c r="U1718" t="s">
        <v>1522</v>
      </c>
      <c r="V1718" s="13">
        <v>8893608</v>
      </c>
      <c r="W1718" s="7">
        <f>(Agridata[[#This Row],[Profit_After_Storage_Loss]]/Agridata[[#This Row],[Total_Revenue]])*100</f>
        <v>74.142850661452698</v>
      </c>
      <c r="X1718">
        <f>(1-Agridata[[#This Row],[Transport_Cost_NGN]]/(Agridata[[#This Row],[Input_Cost_NGN]]+Agridata[[#This Row],[Final_Profit_NGN]]))*100</f>
        <v>99.993091116398205</v>
      </c>
      <c r="Y1718" s="13">
        <f>Agridata[[#This Row],[Final_Profit_NGN]]*Agridata[[#This Row],[Storage_Loss_%]]</f>
        <v>228298917.36000001</v>
      </c>
      <c r="Z1718" s="13">
        <f>Agridata[[#This Row],[Final_Profit_NGN]] * (1-Agridata[[#This Row],[Storage_Loss_%]]/100)</f>
        <v>6610618.8263999997</v>
      </c>
      <c r="AA1718" s="13">
        <f>Agridata[[#This Row],[Final_Profit_NGN]]+Agridata[[#This Row],[Input_Cost_NGN]]</f>
        <v>8916057</v>
      </c>
    </row>
    <row r="1719" spans="1:27" x14ac:dyDescent="0.35">
      <c r="A1719" t="s">
        <v>251</v>
      </c>
      <c r="B1719" t="s">
        <v>1472</v>
      </c>
      <c r="C1719" t="s">
        <v>1487</v>
      </c>
      <c r="D1719">
        <v>2025</v>
      </c>
      <c r="E1719" t="s">
        <v>1501</v>
      </c>
      <c r="F1719" t="s">
        <v>1508</v>
      </c>
      <c r="G1719">
        <v>1.88</v>
      </c>
      <c r="H1719">
        <v>3171</v>
      </c>
      <c r="I1719">
        <v>2930</v>
      </c>
      <c r="J1719">
        <v>11.6</v>
      </c>
      <c r="K1719" t="s">
        <v>1513</v>
      </c>
      <c r="L1719">
        <v>1.01</v>
      </c>
      <c r="M1719" t="s">
        <v>1516</v>
      </c>
      <c r="N1719" s="13">
        <v>474</v>
      </c>
      <c r="O1719">
        <v>3</v>
      </c>
      <c r="P1719" s="11">
        <f>Agridata[[#This Row],[Storage_Loss_%]]/100</f>
        <v>7.5899999999999995E-2</v>
      </c>
      <c r="Q1719" s="7">
        <v>7.59</v>
      </c>
      <c r="R1719" s="13">
        <v>28978</v>
      </c>
      <c r="S1719">
        <v>240</v>
      </c>
      <c r="T1719" t="s">
        <v>1520</v>
      </c>
      <c r="U1719" t="s">
        <v>1523</v>
      </c>
      <c r="V1719" s="13">
        <v>666716</v>
      </c>
      <c r="W1719" s="7">
        <f>(Agridata[[#This Row],[Profit_After_Storage_Loss]]/Agridata[[#This Row],[Total_Revenue]])*100</f>
        <v>88.560812023677087</v>
      </c>
      <c r="X1719">
        <f>(1-Agridata[[#This Row],[Transport_Cost_NGN]]/(Agridata[[#This Row],[Input_Cost_NGN]]+Agridata[[#This Row],[Final_Profit_NGN]]))*100</f>
        <v>99.931866596520877</v>
      </c>
      <c r="Y1719" s="13">
        <f>Agridata[[#This Row],[Final_Profit_NGN]]*Agridata[[#This Row],[Storage_Loss_%]]</f>
        <v>5060374.4399999995</v>
      </c>
      <c r="Z1719" s="13">
        <f>Agridata[[#This Row],[Final_Profit_NGN]] * (1-Agridata[[#This Row],[Storage_Loss_%]]/100)</f>
        <v>616112.25560000003</v>
      </c>
      <c r="AA1719" s="13">
        <f>Agridata[[#This Row],[Final_Profit_NGN]]+Agridata[[#This Row],[Input_Cost_NGN]]</f>
        <v>695694</v>
      </c>
    </row>
    <row r="1720" spans="1:27" x14ac:dyDescent="0.35">
      <c r="A1720" t="s">
        <v>785</v>
      </c>
      <c r="B1720" t="s">
        <v>1473</v>
      </c>
      <c r="C1720" t="s">
        <v>1494</v>
      </c>
      <c r="D1720">
        <v>2025</v>
      </c>
      <c r="E1720" t="s">
        <v>1501</v>
      </c>
      <c r="F1720" t="s">
        <v>1504</v>
      </c>
      <c r="G1720">
        <v>1.44</v>
      </c>
      <c r="H1720">
        <v>9624</v>
      </c>
      <c r="I1720">
        <v>7117</v>
      </c>
      <c r="J1720">
        <v>7.5</v>
      </c>
      <c r="K1720" t="s">
        <v>1513</v>
      </c>
      <c r="L1720">
        <v>1.23</v>
      </c>
      <c r="M1720" t="s">
        <v>1516</v>
      </c>
      <c r="N1720" s="13">
        <v>289</v>
      </c>
      <c r="O1720">
        <v>5</v>
      </c>
      <c r="P1720" s="11">
        <f>Agridata[[#This Row],[Storage_Loss_%]]/100</f>
        <v>0.26039999999999996</v>
      </c>
      <c r="Q1720" s="7">
        <v>26.04</v>
      </c>
      <c r="R1720" s="13">
        <v>33553</v>
      </c>
      <c r="S1720">
        <v>258</v>
      </c>
      <c r="T1720" t="s">
        <v>1520</v>
      </c>
      <c r="U1720" t="s">
        <v>1523</v>
      </c>
      <c r="V1720" s="13">
        <v>1783983</v>
      </c>
      <c r="W1720" s="7">
        <f>(Agridata[[#This Row],[Profit_After_Storage_Loss]]/Agridata[[#This Row],[Total_Revenue]])*100</f>
        <v>72.594646092291995</v>
      </c>
      <c r="X1720">
        <f>(1-Agridata[[#This Row],[Transport_Cost_NGN]]/(Agridata[[#This Row],[Input_Cost_NGN]]+Agridata[[#This Row],[Final_Profit_NGN]]))*100</f>
        <v>99.984099352089856</v>
      </c>
      <c r="Y1720" s="13">
        <f>Agridata[[#This Row],[Final_Profit_NGN]]*Agridata[[#This Row],[Storage_Loss_%]]</f>
        <v>46454917.32</v>
      </c>
      <c r="Z1720" s="13">
        <f>Agridata[[#This Row],[Final_Profit_NGN]] * (1-Agridata[[#This Row],[Storage_Loss_%]]/100)</f>
        <v>1319433.8268000002</v>
      </c>
      <c r="AA1720" s="13">
        <f>Agridata[[#This Row],[Final_Profit_NGN]]+Agridata[[#This Row],[Input_Cost_NGN]]</f>
        <v>1817536</v>
      </c>
    </row>
    <row r="1721" spans="1:27" x14ac:dyDescent="0.35">
      <c r="A1721" t="s">
        <v>718</v>
      </c>
      <c r="B1721" t="s">
        <v>1469</v>
      </c>
      <c r="C1721" t="s">
        <v>1481</v>
      </c>
      <c r="D1721">
        <v>2021</v>
      </c>
      <c r="E1721" t="s">
        <v>1502</v>
      </c>
      <c r="F1721" t="s">
        <v>1510</v>
      </c>
      <c r="G1721">
        <v>2.06</v>
      </c>
      <c r="H1721">
        <v>39096</v>
      </c>
      <c r="I1721">
        <v>27468</v>
      </c>
      <c r="J1721">
        <v>20.7</v>
      </c>
      <c r="K1721" t="s">
        <v>1511</v>
      </c>
      <c r="L1721">
        <v>1.07</v>
      </c>
      <c r="M1721" t="s">
        <v>1517</v>
      </c>
      <c r="N1721" s="13">
        <v>2180</v>
      </c>
      <c r="O1721">
        <v>2</v>
      </c>
      <c r="P1721" s="11">
        <f>Agridata[[#This Row],[Storage_Loss_%]]/100</f>
        <v>0.2974</v>
      </c>
      <c r="Q1721" s="7">
        <v>29.74</v>
      </c>
      <c r="R1721" s="13">
        <v>42192</v>
      </c>
      <c r="S1721">
        <v>324</v>
      </c>
      <c r="T1721" t="s">
        <v>1520</v>
      </c>
      <c r="U1721" t="s">
        <v>1522</v>
      </c>
      <c r="V1721" s="13">
        <v>8766264</v>
      </c>
      <c r="W1721" s="7">
        <f>(Agridata[[#This Row],[Profit_After_Storage_Loss]]/Agridata[[#This Row],[Total_Revenue]])*100</f>
        <v>69.923458622033195</v>
      </c>
      <c r="X1721">
        <f>(1-Agridata[[#This Row],[Transport_Cost_NGN]]/(Agridata[[#This Row],[Input_Cost_NGN]]+Agridata[[#This Row],[Final_Profit_NGN]]))*100</f>
        <v>99.975251054214269</v>
      </c>
      <c r="Y1721" s="13">
        <f>Agridata[[#This Row],[Final_Profit_NGN]]*Agridata[[#This Row],[Storage_Loss_%]]</f>
        <v>260708691.35999998</v>
      </c>
      <c r="Z1721" s="13">
        <f>Agridata[[#This Row],[Final_Profit_NGN]] * (1-Agridata[[#This Row],[Storage_Loss_%]]/100)</f>
        <v>6159177.0864000004</v>
      </c>
      <c r="AA1721" s="13">
        <f>Agridata[[#This Row],[Final_Profit_NGN]]+Agridata[[#This Row],[Input_Cost_NGN]]</f>
        <v>8808456</v>
      </c>
    </row>
    <row r="1722" spans="1:27" x14ac:dyDescent="0.35">
      <c r="A1722" t="s">
        <v>436</v>
      </c>
      <c r="B1722" t="s">
        <v>1470</v>
      </c>
      <c r="C1722" t="s">
        <v>1482</v>
      </c>
      <c r="D1722">
        <v>2021</v>
      </c>
      <c r="E1722" t="s">
        <v>1501</v>
      </c>
      <c r="F1722" t="s">
        <v>1507</v>
      </c>
      <c r="G1722">
        <v>1.1000000000000001</v>
      </c>
      <c r="H1722">
        <v>2030</v>
      </c>
      <c r="I1722">
        <v>1704</v>
      </c>
      <c r="J1722">
        <v>1.1000000000000001</v>
      </c>
      <c r="K1722" t="s">
        <v>1513</v>
      </c>
      <c r="L1722">
        <v>1.39</v>
      </c>
      <c r="M1722" t="s">
        <v>1517</v>
      </c>
      <c r="N1722" s="13">
        <v>200</v>
      </c>
      <c r="O1722">
        <v>7</v>
      </c>
      <c r="P1722" s="11">
        <f>Agridata[[#This Row],[Storage_Loss_%]]/100</f>
        <v>0.1605</v>
      </c>
      <c r="Q1722" s="7">
        <v>16.05</v>
      </c>
      <c r="R1722" s="13">
        <v>15332</v>
      </c>
      <c r="S1722">
        <v>232</v>
      </c>
      <c r="T1722" t="s">
        <v>1520</v>
      </c>
      <c r="U1722" t="s">
        <v>1522</v>
      </c>
      <c r="V1722" s="13">
        <v>375843</v>
      </c>
      <c r="W1722" s="7">
        <f>(Agridata[[#This Row],[Profit_After_Storage_Loss]]/Agridata[[#This Row],[Total_Revenue]])*100</f>
        <v>80.659602096248477</v>
      </c>
      <c r="X1722">
        <f>(1-Agridata[[#This Row],[Transport_Cost_NGN]]/(Agridata[[#This Row],[Input_Cost_NGN]]+Agridata[[#This Row],[Final_Profit_NGN]]))*100</f>
        <v>99.948871988240569</v>
      </c>
      <c r="Y1722" s="13">
        <f>Agridata[[#This Row],[Final_Profit_NGN]]*Agridata[[#This Row],[Storage_Loss_%]]</f>
        <v>6032280.1500000004</v>
      </c>
      <c r="Z1722" s="13">
        <f>Agridata[[#This Row],[Final_Profit_NGN]] * (1-Agridata[[#This Row],[Storage_Loss_%]]/100)</f>
        <v>315520.1985</v>
      </c>
      <c r="AA1722" s="13">
        <f>Agridata[[#This Row],[Final_Profit_NGN]]+Agridata[[#This Row],[Input_Cost_NGN]]</f>
        <v>391175</v>
      </c>
    </row>
    <row r="1723" spans="1:27" x14ac:dyDescent="0.35">
      <c r="A1723" t="s">
        <v>749</v>
      </c>
      <c r="B1723" t="s">
        <v>1471</v>
      </c>
      <c r="C1723" t="s">
        <v>1500</v>
      </c>
      <c r="D1723">
        <v>2023</v>
      </c>
      <c r="E1723" t="s">
        <v>1501</v>
      </c>
      <c r="F1723" t="s">
        <v>1509</v>
      </c>
      <c r="G1723">
        <v>0.97</v>
      </c>
      <c r="H1723">
        <v>17198</v>
      </c>
      <c r="I1723">
        <v>14038</v>
      </c>
      <c r="J1723">
        <v>12.3</v>
      </c>
      <c r="K1723" t="s">
        <v>1511</v>
      </c>
      <c r="L1723">
        <v>1.6</v>
      </c>
      <c r="M1723" t="s">
        <v>1518</v>
      </c>
      <c r="N1723" s="13">
        <v>1454</v>
      </c>
      <c r="O1723">
        <v>5</v>
      </c>
      <c r="P1723" s="11">
        <f>Agridata[[#This Row],[Storage_Loss_%]]/100</f>
        <v>0.1837</v>
      </c>
      <c r="Q1723" s="7">
        <v>18.37</v>
      </c>
      <c r="R1723" s="13">
        <v>20792</v>
      </c>
      <c r="S1723">
        <v>300</v>
      </c>
      <c r="T1723" t="s">
        <v>1520</v>
      </c>
      <c r="U1723" t="s">
        <v>1522</v>
      </c>
      <c r="V1723" s="13">
        <v>4147040</v>
      </c>
      <c r="W1723" s="7">
        <f>(Agridata[[#This Row],[Profit_After_Storage_Loss]]/Agridata[[#This Row],[Total_Revenue]])*100</f>
        <v>81.222773662662036</v>
      </c>
      <c r="X1723">
        <f>(1-Agridata[[#This Row],[Transport_Cost_NGN]]/(Agridata[[#This Row],[Input_Cost_NGN]]+Agridata[[#This Row],[Final_Profit_NGN]]))*100</f>
        <v>99.965113756984451</v>
      </c>
      <c r="Y1723" s="13">
        <f>Agridata[[#This Row],[Final_Profit_NGN]]*Agridata[[#This Row],[Storage_Loss_%]]</f>
        <v>76181124.799999997</v>
      </c>
      <c r="Z1723" s="13">
        <f>Agridata[[#This Row],[Final_Profit_NGN]] * (1-Agridata[[#This Row],[Storage_Loss_%]]/100)</f>
        <v>3385228.7520000003</v>
      </c>
      <c r="AA1723" s="13">
        <f>Agridata[[#This Row],[Final_Profit_NGN]]+Agridata[[#This Row],[Input_Cost_NGN]]</f>
        <v>4167832</v>
      </c>
    </row>
    <row r="1724" spans="1:27" x14ac:dyDescent="0.35">
      <c r="A1724" t="s">
        <v>1033</v>
      </c>
      <c r="B1724" t="s">
        <v>1469</v>
      </c>
      <c r="C1724" t="s">
        <v>1474</v>
      </c>
      <c r="D1724">
        <v>2024</v>
      </c>
      <c r="E1724" t="s">
        <v>1501</v>
      </c>
      <c r="F1724" t="s">
        <v>1508</v>
      </c>
      <c r="G1724">
        <v>6.79</v>
      </c>
      <c r="H1724">
        <v>11088</v>
      </c>
      <c r="I1724">
        <v>9496</v>
      </c>
      <c r="J1724">
        <v>8.4</v>
      </c>
      <c r="K1724" t="s">
        <v>1513</v>
      </c>
      <c r="L1724">
        <v>0.54</v>
      </c>
      <c r="M1724" t="s">
        <v>1516</v>
      </c>
      <c r="N1724" s="13">
        <v>308</v>
      </c>
      <c r="O1724">
        <v>7</v>
      </c>
      <c r="P1724" s="11">
        <f>Agridata[[#This Row],[Storage_Loss_%]]/100</f>
        <v>0.14349999999999999</v>
      </c>
      <c r="Q1724" s="7">
        <v>14.35</v>
      </c>
      <c r="R1724" s="13">
        <v>101479</v>
      </c>
      <c r="S1724">
        <v>190</v>
      </c>
      <c r="T1724" t="s">
        <v>1520</v>
      </c>
      <c r="U1724" t="s">
        <v>1523</v>
      </c>
      <c r="V1724" s="13">
        <v>1684411</v>
      </c>
      <c r="W1724" s="7">
        <f>(Agridata[[#This Row],[Profit_After_Storage_Loss]]/Agridata[[#This Row],[Total_Revenue]])*100</f>
        <v>80.783140143009931</v>
      </c>
      <c r="X1724">
        <f>(1-Agridata[[#This Row],[Transport_Cost_NGN]]/(Agridata[[#This Row],[Input_Cost_NGN]]+Agridata[[#This Row],[Final_Profit_NGN]]))*100</f>
        <v>99.982753697036202</v>
      </c>
      <c r="Y1724" s="13">
        <f>Agridata[[#This Row],[Final_Profit_NGN]]*Agridata[[#This Row],[Storage_Loss_%]]</f>
        <v>24171297.849999998</v>
      </c>
      <c r="Z1724" s="13">
        <f>Agridata[[#This Row],[Final_Profit_NGN]] * (1-Agridata[[#This Row],[Storage_Loss_%]]/100)</f>
        <v>1442698.0215</v>
      </c>
      <c r="AA1724" s="13">
        <f>Agridata[[#This Row],[Final_Profit_NGN]]+Agridata[[#This Row],[Input_Cost_NGN]]</f>
        <v>1785890</v>
      </c>
    </row>
    <row r="1725" spans="1:27" x14ac:dyDescent="0.35">
      <c r="A1725" t="s">
        <v>572</v>
      </c>
      <c r="B1725" t="s">
        <v>1470</v>
      </c>
      <c r="C1725" t="s">
        <v>1490</v>
      </c>
      <c r="D1725">
        <v>2023</v>
      </c>
      <c r="E1725" t="s">
        <v>1501</v>
      </c>
      <c r="F1725" t="s">
        <v>1510</v>
      </c>
      <c r="G1725">
        <v>2.72</v>
      </c>
      <c r="H1725">
        <v>52585</v>
      </c>
      <c r="I1725">
        <v>39160</v>
      </c>
      <c r="J1725">
        <v>25.3</v>
      </c>
      <c r="K1725" t="s">
        <v>1512</v>
      </c>
      <c r="L1725">
        <v>2.02</v>
      </c>
      <c r="M1725" t="s">
        <v>1518</v>
      </c>
      <c r="N1725" s="13">
        <v>6082</v>
      </c>
      <c r="O1725">
        <v>1</v>
      </c>
      <c r="P1725" s="11">
        <f>Agridata[[#This Row],[Storage_Loss_%]]/100</f>
        <v>0.25530000000000003</v>
      </c>
      <c r="Q1725" s="7">
        <v>25.53</v>
      </c>
      <c r="R1725" s="13">
        <v>99125</v>
      </c>
      <c r="S1725">
        <v>493</v>
      </c>
      <c r="T1725" t="s">
        <v>1520</v>
      </c>
      <c r="U1725" t="s">
        <v>1523</v>
      </c>
      <c r="V1725" s="13">
        <v>19007615</v>
      </c>
      <c r="W1725" s="7">
        <f>(Agridata[[#This Row],[Profit_After_Storage_Loss]]/Agridata[[#This Row],[Total_Revenue]])*100</f>
        <v>74.08365262990965</v>
      </c>
      <c r="X1725">
        <f>(1-Agridata[[#This Row],[Transport_Cost_NGN]]/(Agridata[[#This Row],[Input_Cost_NGN]]+Agridata[[#This Row],[Final_Profit_NGN]]))*100</f>
        <v>99.968168300819499</v>
      </c>
      <c r="Y1725" s="13">
        <f>Agridata[[#This Row],[Final_Profit_NGN]]*Agridata[[#This Row],[Storage_Loss_%]]</f>
        <v>485264410.95000005</v>
      </c>
      <c r="Z1725" s="13">
        <f>Agridata[[#This Row],[Final_Profit_NGN]] * (1-Agridata[[#This Row],[Storage_Loss_%]]/100)</f>
        <v>14154970.890499998</v>
      </c>
      <c r="AA1725" s="13">
        <f>Agridata[[#This Row],[Final_Profit_NGN]]+Agridata[[#This Row],[Input_Cost_NGN]]</f>
        <v>19106740</v>
      </c>
    </row>
    <row r="1726" spans="1:27" x14ac:dyDescent="0.35">
      <c r="A1726" t="s">
        <v>727</v>
      </c>
      <c r="B1726" t="s">
        <v>1472</v>
      </c>
      <c r="C1726" t="s">
        <v>1479</v>
      </c>
      <c r="D1726">
        <v>2024</v>
      </c>
      <c r="E1726" t="s">
        <v>1501</v>
      </c>
      <c r="F1726" t="s">
        <v>1507</v>
      </c>
      <c r="G1726">
        <v>1.6</v>
      </c>
      <c r="H1726">
        <v>4003</v>
      </c>
      <c r="I1726">
        <v>2554</v>
      </c>
      <c r="J1726">
        <v>5.4</v>
      </c>
      <c r="K1726" t="s">
        <v>1511</v>
      </c>
      <c r="L1726">
        <v>1.35</v>
      </c>
      <c r="M1726" t="s">
        <v>1518</v>
      </c>
      <c r="N1726" s="13">
        <v>905</v>
      </c>
      <c r="O1726">
        <v>30</v>
      </c>
      <c r="P1726" s="11">
        <f>Agridata[[#This Row],[Storage_Loss_%]]/100</f>
        <v>0.36180000000000001</v>
      </c>
      <c r="Q1726" s="7">
        <v>36.18</v>
      </c>
      <c r="R1726" s="13">
        <v>26723</v>
      </c>
      <c r="S1726">
        <v>258</v>
      </c>
      <c r="T1726" t="s">
        <v>1520</v>
      </c>
      <c r="U1726" t="s">
        <v>1522</v>
      </c>
      <c r="V1726" s="13">
        <v>624715</v>
      </c>
      <c r="W1726" s="7">
        <f>(Agridata[[#This Row],[Profit_After_Storage_Loss]]/Agridata[[#This Row],[Total_Revenue]])*100</f>
        <v>61.202004335024974</v>
      </c>
      <c r="X1726">
        <f>(1-Agridata[[#This Row],[Transport_Cost_NGN]]/(Agridata[[#This Row],[Input_Cost_NGN]]+Agridata[[#This Row],[Final_Profit_NGN]]))*100</f>
        <v>99.861076572137335</v>
      </c>
      <c r="Y1726" s="13">
        <f>Agridata[[#This Row],[Final_Profit_NGN]]*Agridata[[#This Row],[Storage_Loss_%]]</f>
        <v>22602188.699999999</v>
      </c>
      <c r="Z1726" s="13">
        <f>Agridata[[#This Row],[Final_Profit_NGN]] * (1-Agridata[[#This Row],[Storage_Loss_%]]/100)</f>
        <v>398693.11300000001</v>
      </c>
      <c r="AA1726" s="13">
        <f>Agridata[[#This Row],[Final_Profit_NGN]]+Agridata[[#This Row],[Input_Cost_NGN]]</f>
        <v>651438</v>
      </c>
    </row>
    <row r="1727" spans="1:27" x14ac:dyDescent="0.35">
      <c r="A1727" t="s">
        <v>1034</v>
      </c>
      <c r="B1727" t="s">
        <v>1472</v>
      </c>
      <c r="C1727" t="s">
        <v>1489</v>
      </c>
      <c r="D1727">
        <v>2021</v>
      </c>
      <c r="E1727" t="s">
        <v>1501</v>
      </c>
      <c r="F1727" t="s">
        <v>1504</v>
      </c>
      <c r="G1727">
        <v>1.96</v>
      </c>
      <c r="H1727">
        <v>17576</v>
      </c>
      <c r="I1727">
        <v>13565</v>
      </c>
      <c r="J1727">
        <v>13.6</v>
      </c>
      <c r="K1727" t="s">
        <v>1512</v>
      </c>
      <c r="L1727">
        <v>0.56999999999999995</v>
      </c>
      <c r="M1727" t="s">
        <v>1517</v>
      </c>
      <c r="N1727" s="13">
        <v>3623</v>
      </c>
      <c r="O1727">
        <v>1</v>
      </c>
      <c r="P1727" s="11">
        <f>Agridata[[#This Row],[Storage_Loss_%]]/100</f>
        <v>0.22820000000000001</v>
      </c>
      <c r="Q1727" s="7">
        <v>22.82</v>
      </c>
      <c r="R1727" s="13">
        <v>30453</v>
      </c>
      <c r="S1727">
        <v>261</v>
      </c>
      <c r="T1727" t="s">
        <v>1519</v>
      </c>
      <c r="U1727" t="s">
        <v>1523</v>
      </c>
      <c r="V1727" s="13">
        <v>3470985</v>
      </c>
      <c r="W1727" s="7">
        <f>(Agridata[[#This Row],[Profit_After_Storage_Loss]]/Agridata[[#This Row],[Total_Revenue]])*100</f>
        <v>76.508743636186054</v>
      </c>
      <c r="X1727">
        <f>(1-Agridata[[#This Row],[Transport_Cost_NGN]]/(Agridata[[#This Row],[Input_Cost_NGN]]+Agridata[[#This Row],[Final_Profit_NGN]]))*100</f>
        <v>99.896528226402978</v>
      </c>
      <c r="Y1727" s="13">
        <f>Agridata[[#This Row],[Final_Profit_NGN]]*Agridata[[#This Row],[Storage_Loss_%]]</f>
        <v>79207877.700000003</v>
      </c>
      <c r="Z1727" s="13">
        <f>Agridata[[#This Row],[Final_Profit_NGN]] * (1-Agridata[[#This Row],[Storage_Loss_%]]/100)</f>
        <v>2678906.2230000002</v>
      </c>
      <c r="AA1727" s="13">
        <f>Agridata[[#This Row],[Final_Profit_NGN]]+Agridata[[#This Row],[Input_Cost_NGN]]</f>
        <v>3501438</v>
      </c>
    </row>
    <row r="1728" spans="1:27" x14ac:dyDescent="0.35">
      <c r="A1728" t="s">
        <v>842</v>
      </c>
      <c r="B1728" t="s">
        <v>1470</v>
      </c>
      <c r="C1728" t="s">
        <v>1476</v>
      </c>
      <c r="D1728">
        <v>2023</v>
      </c>
      <c r="E1728" t="s">
        <v>1502</v>
      </c>
      <c r="F1728" t="s">
        <v>1505</v>
      </c>
      <c r="G1728">
        <v>1.04</v>
      </c>
      <c r="H1728">
        <v>6359</v>
      </c>
      <c r="I1728">
        <v>5398</v>
      </c>
      <c r="J1728">
        <v>40</v>
      </c>
      <c r="K1728" t="s">
        <v>1512</v>
      </c>
      <c r="L1728">
        <v>1.1100000000000001</v>
      </c>
      <c r="M1728" t="s">
        <v>1516</v>
      </c>
      <c r="N1728" s="13">
        <v>10701</v>
      </c>
      <c r="O1728">
        <v>7</v>
      </c>
      <c r="P1728" s="11">
        <f>Agridata[[#This Row],[Storage_Loss_%]]/100</f>
        <v>0.15109999999999998</v>
      </c>
      <c r="Q1728" s="7">
        <v>15.11</v>
      </c>
      <c r="R1728" s="13">
        <v>8802</v>
      </c>
      <c r="S1728">
        <v>88</v>
      </c>
      <c r="T1728" t="s">
        <v>1520</v>
      </c>
      <c r="U1728" t="s">
        <v>1522</v>
      </c>
      <c r="V1728" s="13">
        <v>450771</v>
      </c>
      <c r="W1728" s="7">
        <f>(Agridata[[#This Row],[Profit_After_Storage_Loss]]/Agridata[[#This Row],[Total_Revenue]])*100</f>
        <v>83.264139081277605</v>
      </c>
      <c r="X1728">
        <f>(1-Agridata[[#This Row],[Transport_Cost_NGN]]/(Agridata[[#This Row],[Input_Cost_NGN]]+Agridata[[#This Row],[Final_Profit_NGN]]))*100</f>
        <v>97.671534228512115</v>
      </c>
      <c r="Y1728" s="13">
        <f>Agridata[[#This Row],[Final_Profit_NGN]]*Agridata[[#This Row],[Storage_Loss_%]]</f>
        <v>6811149.8099999996</v>
      </c>
      <c r="Z1728" s="13">
        <f>Agridata[[#This Row],[Final_Profit_NGN]] * (1-Agridata[[#This Row],[Storage_Loss_%]]/100)</f>
        <v>382659.50189999997</v>
      </c>
      <c r="AA1728" s="13">
        <f>Agridata[[#This Row],[Final_Profit_NGN]]+Agridata[[#This Row],[Input_Cost_NGN]]</f>
        <v>459573</v>
      </c>
    </row>
    <row r="1729" spans="1:27" x14ac:dyDescent="0.35">
      <c r="A1729" t="s">
        <v>1035</v>
      </c>
      <c r="B1729" t="s">
        <v>1473</v>
      </c>
      <c r="C1729" t="s">
        <v>1494</v>
      </c>
      <c r="D1729">
        <v>2025</v>
      </c>
      <c r="E1729" t="s">
        <v>1501</v>
      </c>
      <c r="F1729" t="s">
        <v>1510</v>
      </c>
      <c r="G1729">
        <v>0.97</v>
      </c>
      <c r="H1729">
        <v>23811</v>
      </c>
      <c r="I1729">
        <v>17432</v>
      </c>
      <c r="J1729">
        <v>3.5</v>
      </c>
      <c r="K1729" t="s">
        <v>1511</v>
      </c>
      <c r="L1729">
        <v>0.23</v>
      </c>
      <c r="M1729" t="s">
        <v>1517</v>
      </c>
      <c r="N1729" s="13">
        <v>493</v>
      </c>
      <c r="O1729">
        <v>3</v>
      </c>
      <c r="P1729" s="11">
        <f>Agridata[[#This Row],[Storage_Loss_%]]/100</f>
        <v>0.26789999999999997</v>
      </c>
      <c r="Q1729" s="7">
        <v>26.79</v>
      </c>
      <c r="R1729" s="13">
        <v>38709</v>
      </c>
      <c r="S1729">
        <v>418</v>
      </c>
      <c r="T1729" t="s">
        <v>1520</v>
      </c>
      <c r="U1729" t="s">
        <v>1522</v>
      </c>
      <c r="V1729" s="13">
        <v>7174509</v>
      </c>
      <c r="W1729" s="7">
        <f>(Agridata[[#This Row],[Profit_After_Storage_Loss]]/Agridata[[#This Row],[Total_Revenue]])*100</f>
        <v>72.817125988705726</v>
      </c>
      <c r="X1729">
        <f>(1-Agridata[[#This Row],[Transport_Cost_NGN]]/(Agridata[[#This Row],[Input_Cost_NGN]]+Agridata[[#This Row],[Final_Profit_NGN]]))*100</f>
        <v>99.993165325101771</v>
      </c>
      <c r="Y1729" s="13">
        <f>Agridata[[#This Row],[Final_Profit_NGN]]*Agridata[[#This Row],[Storage_Loss_%]]</f>
        <v>192205096.10999998</v>
      </c>
      <c r="Z1729" s="13">
        <f>Agridata[[#This Row],[Final_Profit_NGN]] * (1-Agridata[[#This Row],[Storage_Loss_%]]/100)</f>
        <v>5252458.0389</v>
      </c>
      <c r="AA1729" s="13">
        <f>Agridata[[#This Row],[Final_Profit_NGN]]+Agridata[[#This Row],[Input_Cost_NGN]]</f>
        <v>7213218</v>
      </c>
    </row>
    <row r="1730" spans="1:27" x14ac:dyDescent="0.35">
      <c r="A1730" t="s">
        <v>1036</v>
      </c>
      <c r="B1730" t="s">
        <v>1473</v>
      </c>
      <c r="C1730" t="s">
        <v>1493</v>
      </c>
      <c r="D1730">
        <v>2023</v>
      </c>
      <c r="E1730" t="s">
        <v>1501</v>
      </c>
      <c r="F1730" t="s">
        <v>1506</v>
      </c>
      <c r="G1730">
        <v>2.48</v>
      </c>
      <c r="H1730">
        <v>8349</v>
      </c>
      <c r="I1730">
        <v>6973</v>
      </c>
      <c r="J1730">
        <v>46.2</v>
      </c>
      <c r="K1730" t="s">
        <v>1511</v>
      </c>
      <c r="L1730">
        <v>2.41</v>
      </c>
      <c r="M1730" t="s">
        <v>1516</v>
      </c>
      <c r="N1730" s="13">
        <v>5986</v>
      </c>
      <c r="O1730">
        <v>7</v>
      </c>
      <c r="P1730" s="11">
        <f>Agridata[[#This Row],[Storage_Loss_%]]/100</f>
        <v>0.16469999999999999</v>
      </c>
      <c r="Q1730" s="7">
        <v>16.47</v>
      </c>
      <c r="R1730" s="13">
        <v>71068</v>
      </c>
      <c r="S1730">
        <v>305</v>
      </c>
      <c r="T1730" t="s">
        <v>1520</v>
      </c>
      <c r="U1730" t="s">
        <v>1523</v>
      </c>
      <c r="V1730" s="13">
        <v>2028444</v>
      </c>
      <c r="W1730" s="7">
        <f>(Agridata[[#This Row],[Profit_After_Storage_Loss]]/Agridata[[#This Row],[Total_Revenue]])*100</f>
        <v>80.702528644751737</v>
      </c>
      <c r="X1730">
        <f>(1-Agridata[[#This Row],[Transport_Cost_NGN]]/(Agridata[[#This Row],[Input_Cost_NGN]]+Agridata[[#This Row],[Final_Profit_NGN]]))*100</f>
        <v>99.714886125918795</v>
      </c>
      <c r="Y1730" s="13">
        <f>Agridata[[#This Row],[Final_Profit_NGN]]*Agridata[[#This Row],[Storage_Loss_%]]</f>
        <v>33408472.679999996</v>
      </c>
      <c r="Z1730" s="13">
        <f>Agridata[[#This Row],[Final_Profit_NGN]] * (1-Agridata[[#This Row],[Storage_Loss_%]]/100)</f>
        <v>1694359.2732000002</v>
      </c>
      <c r="AA1730" s="13">
        <f>Agridata[[#This Row],[Final_Profit_NGN]]+Agridata[[#This Row],[Input_Cost_NGN]]</f>
        <v>2099512</v>
      </c>
    </row>
    <row r="1731" spans="1:27" x14ac:dyDescent="0.35">
      <c r="A1731" t="s">
        <v>211</v>
      </c>
      <c r="B1731" t="s">
        <v>1471</v>
      </c>
      <c r="C1731" t="s">
        <v>1500</v>
      </c>
      <c r="D1731">
        <v>2022</v>
      </c>
      <c r="E1731" t="s">
        <v>1501</v>
      </c>
      <c r="F1731" t="s">
        <v>1510</v>
      </c>
      <c r="G1731">
        <v>1.58</v>
      </c>
      <c r="H1731">
        <v>40048</v>
      </c>
      <c r="I1731">
        <v>28037</v>
      </c>
      <c r="J1731">
        <v>62.9</v>
      </c>
      <c r="K1731" t="s">
        <v>1512</v>
      </c>
      <c r="L1731">
        <v>1.38</v>
      </c>
      <c r="M1731" t="s">
        <v>1518</v>
      </c>
      <c r="N1731" s="13">
        <v>14303</v>
      </c>
      <c r="O1731">
        <v>5</v>
      </c>
      <c r="P1731" s="11">
        <f>Agridata[[#This Row],[Storage_Loss_%]]/100</f>
        <v>0.2999</v>
      </c>
      <c r="Q1731" s="7">
        <v>29.99</v>
      </c>
      <c r="R1731" s="13">
        <v>54234</v>
      </c>
      <c r="S1731">
        <v>306</v>
      </c>
      <c r="T1731" t="s">
        <v>1520</v>
      </c>
      <c r="U1731" t="s">
        <v>1522</v>
      </c>
      <c r="V1731" s="13">
        <v>8424992</v>
      </c>
      <c r="W1731" s="7">
        <f>(Agridata[[#This Row],[Profit_After_Storage_Loss]]/Agridata[[#This Row],[Total_Revenue]])*100</f>
        <v>69.562208852553283</v>
      </c>
      <c r="X1731">
        <f>(1-Agridata[[#This Row],[Transport_Cost_NGN]]/(Agridata[[#This Row],[Input_Cost_NGN]]+Agridata[[#This Row],[Final_Profit_NGN]]))*100</f>
        <v>99.831317150881461</v>
      </c>
      <c r="Y1731" s="13">
        <f>Agridata[[#This Row],[Final_Profit_NGN]]*Agridata[[#This Row],[Storage_Loss_%]]</f>
        <v>252665510.07999998</v>
      </c>
      <c r="Z1731" s="13">
        <f>Agridata[[#This Row],[Final_Profit_NGN]] * (1-Agridata[[#This Row],[Storage_Loss_%]]/100)</f>
        <v>5898336.8991999999</v>
      </c>
      <c r="AA1731" s="13">
        <f>Agridata[[#This Row],[Final_Profit_NGN]]+Agridata[[#This Row],[Input_Cost_NGN]]</f>
        <v>8479226</v>
      </c>
    </row>
    <row r="1732" spans="1:27" x14ac:dyDescent="0.35">
      <c r="A1732" t="s">
        <v>1036</v>
      </c>
      <c r="B1732" t="s">
        <v>1472</v>
      </c>
      <c r="C1732" t="s">
        <v>1489</v>
      </c>
      <c r="D1732">
        <v>2021</v>
      </c>
      <c r="E1732" t="s">
        <v>1502</v>
      </c>
      <c r="F1732" t="s">
        <v>1503</v>
      </c>
      <c r="G1732">
        <v>0.73</v>
      </c>
      <c r="H1732">
        <v>6895</v>
      </c>
      <c r="I1732">
        <v>6384</v>
      </c>
      <c r="J1732">
        <v>22.5</v>
      </c>
      <c r="K1732" t="s">
        <v>1512</v>
      </c>
      <c r="L1732">
        <v>1.83</v>
      </c>
      <c r="M1732" t="s">
        <v>1518</v>
      </c>
      <c r="N1732" s="13">
        <v>6181</v>
      </c>
      <c r="O1732">
        <v>3</v>
      </c>
      <c r="P1732" s="11">
        <f>Agridata[[#This Row],[Storage_Loss_%]]/100</f>
        <v>7.400000000000001E-2</v>
      </c>
      <c r="Q1732" s="7">
        <v>7.4</v>
      </c>
      <c r="R1732" s="13">
        <v>12073</v>
      </c>
      <c r="S1732">
        <v>235</v>
      </c>
      <c r="T1732" t="s">
        <v>1520</v>
      </c>
      <c r="U1732" t="s">
        <v>1522</v>
      </c>
      <c r="V1732" s="13">
        <v>1466984</v>
      </c>
      <c r="W1732" s="7">
        <f>(Agridata[[#This Row],[Profit_After_Storage_Loss]]/Agridata[[#This Row],[Total_Revenue]])*100</f>
        <v>91.84414015146136</v>
      </c>
      <c r="X1732">
        <f>(1-Agridata[[#This Row],[Transport_Cost_NGN]]/(Agridata[[#This Row],[Input_Cost_NGN]]+Agridata[[#This Row],[Final_Profit_NGN]]))*100</f>
        <v>99.582098593901378</v>
      </c>
      <c r="Y1732" s="13">
        <f>Agridata[[#This Row],[Final_Profit_NGN]]*Agridata[[#This Row],[Storage_Loss_%]]</f>
        <v>10855681.6</v>
      </c>
      <c r="Z1732" s="13">
        <f>Agridata[[#This Row],[Final_Profit_NGN]] * (1-Agridata[[#This Row],[Storage_Loss_%]]/100)</f>
        <v>1358427.1839999999</v>
      </c>
      <c r="AA1732" s="13">
        <f>Agridata[[#This Row],[Final_Profit_NGN]]+Agridata[[#This Row],[Input_Cost_NGN]]</f>
        <v>1479057</v>
      </c>
    </row>
    <row r="1733" spans="1:27" x14ac:dyDescent="0.35">
      <c r="A1733" t="s">
        <v>1037</v>
      </c>
      <c r="B1733" t="s">
        <v>1472</v>
      </c>
      <c r="C1733" t="s">
        <v>1488</v>
      </c>
      <c r="D1733">
        <v>2022</v>
      </c>
      <c r="E1733" t="s">
        <v>1501</v>
      </c>
      <c r="F1733" t="s">
        <v>1506</v>
      </c>
      <c r="G1733">
        <v>1.31</v>
      </c>
      <c r="H1733">
        <v>4103</v>
      </c>
      <c r="I1733">
        <v>3595</v>
      </c>
      <c r="J1733">
        <v>40.700000000000003</v>
      </c>
      <c r="K1733" t="s">
        <v>1515</v>
      </c>
      <c r="L1733">
        <v>1.1299999999999999</v>
      </c>
      <c r="M1733" t="s">
        <v>1518</v>
      </c>
      <c r="N1733" s="13">
        <v>7325</v>
      </c>
      <c r="O1733">
        <v>7</v>
      </c>
      <c r="P1733" s="11">
        <f>Agridata[[#This Row],[Storage_Loss_%]]/100</f>
        <v>0.12369999999999999</v>
      </c>
      <c r="Q1733" s="7">
        <v>12.37</v>
      </c>
      <c r="R1733" s="13">
        <v>37405</v>
      </c>
      <c r="S1733">
        <v>291</v>
      </c>
      <c r="T1733" t="s">
        <v>1519</v>
      </c>
      <c r="U1733" t="s">
        <v>1523</v>
      </c>
      <c r="V1733" s="13">
        <v>990954</v>
      </c>
      <c r="W1733" s="7">
        <f>(Agridata[[#This Row],[Profit_After_Storage_Loss]]/Agridata[[#This Row],[Total_Revenue]])*100</f>
        <v>84.442591565785875</v>
      </c>
      <c r="X1733">
        <f>(1-Agridata[[#This Row],[Transport_Cost_NGN]]/(Agridata[[#This Row],[Input_Cost_NGN]]+Agridata[[#This Row],[Final_Profit_NGN]]))*100</f>
        <v>99.287700112509341</v>
      </c>
      <c r="Y1733" s="13">
        <f>Agridata[[#This Row],[Final_Profit_NGN]]*Agridata[[#This Row],[Storage_Loss_%]]</f>
        <v>12258100.979999999</v>
      </c>
      <c r="Z1733" s="13">
        <f>Agridata[[#This Row],[Final_Profit_NGN]] * (1-Agridata[[#This Row],[Storage_Loss_%]]/100)</f>
        <v>868372.9902</v>
      </c>
      <c r="AA1733" s="13">
        <f>Agridata[[#This Row],[Final_Profit_NGN]]+Agridata[[#This Row],[Input_Cost_NGN]]</f>
        <v>1028359</v>
      </c>
    </row>
    <row r="1734" spans="1:27" x14ac:dyDescent="0.35">
      <c r="A1734" t="s">
        <v>559</v>
      </c>
      <c r="B1734" t="s">
        <v>1471</v>
      </c>
      <c r="C1734" t="s">
        <v>1500</v>
      </c>
      <c r="D1734">
        <v>2021</v>
      </c>
      <c r="E1734" t="s">
        <v>1501</v>
      </c>
      <c r="F1734" t="s">
        <v>1509</v>
      </c>
      <c r="G1734">
        <v>0.59</v>
      </c>
      <c r="H1734">
        <v>5404</v>
      </c>
      <c r="I1734">
        <v>4262</v>
      </c>
      <c r="J1734">
        <v>12.2</v>
      </c>
      <c r="K1734" t="s">
        <v>1514</v>
      </c>
      <c r="L1734">
        <v>1.25</v>
      </c>
      <c r="M1734" t="s">
        <v>1517</v>
      </c>
      <c r="N1734" s="13">
        <v>1892</v>
      </c>
      <c r="O1734">
        <v>3</v>
      </c>
      <c r="P1734" s="11">
        <f>Agridata[[#This Row],[Storage_Loss_%]]/100</f>
        <v>0.2112</v>
      </c>
      <c r="Q1734" s="7">
        <v>21.12</v>
      </c>
      <c r="R1734" s="13">
        <v>19977</v>
      </c>
      <c r="S1734">
        <v>247</v>
      </c>
      <c r="T1734" t="s">
        <v>1520</v>
      </c>
      <c r="U1734" t="s">
        <v>1522</v>
      </c>
      <c r="V1734" s="13">
        <v>1020318</v>
      </c>
      <c r="W1734" s="7">
        <f>(Agridata[[#This Row],[Profit_After_Storage_Loss]]/Agridata[[#This Row],[Total_Revenue]])*100</f>
        <v>77.365251048981293</v>
      </c>
      <c r="X1734">
        <f>(1-Agridata[[#This Row],[Transport_Cost_NGN]]/(Agridata[[#This Row],[Input_Cost_NGN]]+Agridata[[#This Row],[Final_Profit_NGN]]))*100</f>
        <v>99.81812851162411</v>
      </c>
      <c r="Y1734" s="13">
        <f>Agridata[[#This Row],[Final_Profit_NGN]]*Agridata[[#This Row],[Storage_Loss_%]]</f>
        <v>21549116.16</v>
      </c>
      <c r="Z1734" s="13">
        <f>Agridata[[#This Row],[Final_Profit_NGN]] * (1-Agridata[[#This Row],[Storage_Loss_%]]/100)</f>
        <v>804826.83839999989</v>
      </c>
      <c r="AA1734" s="13">
        <f>Agridata[[#This Row],[Final_Profit_NGN]]+Agridata[[#This Row],[Input_Cost_NGN]]</f>
        <v>1040295</v>
      </c>
    </row>
    <row r="1735" spans="1:27" x14ac:dyDescent="0.35">
      <c r="A1735" t="s">
        <v>114</v>
      </c>
      <c r="B1735" t="s">
        <v>1471</v>
      </c>
      <c r="C1735" t="s">
        <v>1483</v>
      </c>
      <c r="D1735">
        <v>2023</v>
      </c>
      <c r="E1735" t="s">
        <v>1502</v>
      </c>
      <c r="F1735" t="s">
        <v>1508</v>
      </c>
      <c r="G1735">
        <v>2.0699999999999998</v>
      </c>
      <c r="H1735">
        <v>4320</v>
      </c>
      <c r="I1735">
        <v>3905</v>
      </c>
      <c r="J1735">
        <v>12.1</v>
      </c>
      <c r="K1735" t="s">
        <v>1515</v>
      </c>
      <c r="L1735">
        <v>1.57</v>
      </c>
      <c r="M1735" t="s">
        <v>1516</v>
      </c>
      <c r="N1735" s="13">
        <v>1996</v>
      </c>
      <c r="O1735">
        <v>3</v>
      </c>
      <c r="P1735" s="11">
        <f>Agridata[[#This Row],[Storage_Loss_%]]/100</f>
        <v>9.5899999999999999E-2</v>
      </c>
      <c r="Q1735" s="7">
        <v>9.59</v>
      </c>
      <c r="R1735" s="13">
        <v>25318</v>
      </c>
      <c r="S1735">
        <v>234</v>
      </c>
      <c r="T1735" t="s">
        <v>1521</v>
      </c>
      <c r="U1735" t="s">
        <v>1522</v>
      </c>
      <c r="V1735" s="13">
        <v>877319</v>
      </c>
      <c r="W1735" s="7">
        <f>(Agridata[[#This Row],[Profit_After_Storage_Loss]]/Agridata[[#This Row],[Total_Revenue]])*100</f>
        <v>87.874096441869781</v>
      </c>
      <c r="X1735">
        <f>(1-Agridata[[#This Row],[Transport_Cost_NGN]]/(Agridata[[#This Row],[Input_Cost_NGN]]+Agridata[[#This Row],[Final_Profit_NGN]]))*100</f>
        <v>99.778870132733317</v>
      </c>
      <c r="Y1735" s="13">
        <f>Agridata[[#This Row],[Final_Profit_NGN]]*Agridata[[#This Row],[Storage_Loss_%]]</f>
        <v>8413489.209999999</v>
      </c>
      <c r="Z1735" s="13">
        <f>Agridata[[#This Row],[Final_Profit_NGN]] * (1-Agridata[[#This Row],[Storage_Loss_%]]/100)</f>
        <v>793184.10790000006</v>
      </c>
      <c r="AA1735" s="13">
        <f>Agridata[[#This Row],[Final_Profit_NGN]]+Agridata[[#This Row],[Input_Cost_NGN]]</f>
        <v>902637</v>
      </c>
    </row>
    <row r="1736" spans="1:27" x14ac:dyDescent="0.35">
      <c r="A1736" t="s">
        <v>791</v>
      </c>
      <c r="B1736" t="s">
        <v>1469</v>
      </c>
      <c r="C1736" t="s">
        <v>1481</v>
      </c>
      <c r="D1736">
        <v>2023</v>
      </c>
      <c r="E1736" t="s">
        <v>1502</v>
      </c>
      <c r="F1736" t="s">
        <v>1506</v>
      </c>
      <c r="G1736">
        <v>2.6</v>
      </c>
      <c r="H1736">
        <v>4300</v>
      </c>
      <c r="I1736">
        <v>1720</v>
      </c>
      <c r="J1736">
        <v>19.600000000000001</v>
      </c>
      <c r="K1736" t="s">
        <v>1514</v>
      </c>
      <c r="L1736">
        <v>1.76</v>
      </c>
      <c r="M1736" t="s">
        <v>1516</v>
      </c>
      <c r="N1736" s="13">
        <v>2792</v>
      </c>
      <c r="O1736">
        <v>60</v>
      </c>
      <c r="P1736" s="11">
        <f>Agridata[[#This Row],[Storage_Loss_%]]/100</f>
        <v>0.6</v>
      </c>
      <c r="Q1736" s="7">
        <v>60</v>
      </c>
      <c r="R1736" s="13">
        <v>53867</v>
      </c>
      <c r="S1736">
        <v>317</v>
      </c>
      <c r="T1736" t="s">
        <v>1520</v>
      </c>
      <c r="U1736" t="s">
        <v>1522</v>
      </c>
      <c r="V1736" s="13">
        <v>483129</v>
      </c>
      <c r="W1736" s="7">
        <f>(Agridata[[#This Row],[Profit_After_Storage_Loss]]/Agridata[[#This Row],[Total_Revenue]])*100</f>
        <v>35.9875306333753</v>
      </c>
      <c r="X1736">
        <f>(1-Agridata[[#This Row],[Transport_Cost_NGN]]/(Agridata[[#This Row],[Input_Cost_NGN]]+Agridata[[#This Row],[Final_Profit_NGN]]))*100</f>
        <v>99.480070615051147</v>
      </c>
      <c r="Y1736" s="13">
        <f>Agridata[[#This Row],[Final_Profit_NGN]]*Agridata[[#This Row],[Storage_Loss_%]]</f>
        <v>28987740</v>
      </c>
      <c r="Z1736" s="13">
        <f>Agridata[[#This Row],[Final_Profit_NGN]] * (1-Agridata[[#This Row],[Storage_Loss_%]]/100)</f>
        <v>193251.6</v>
      </c>
      <c r="AA1736" s="13">
        <f>Agridata[[#This Row],[Final_Profit_NGN]]+Agridata[[#This Row],[Input_Cost_NGN]]</f>
        <v>536996</v>
      </c>
    </row>
    <row r="1737" spans="1:27" x14ac:dyDescent="0.35">
      <c r="A1737" t="s">
        <v>972</v>
      </c>
      <c r="B1737" t="s">
        <v>1470</v>
      </c>
      <c r="C1737" t="s">
        <v>1476</v>
      </c>
      <c r="D1737">
        <v>2022</v>
      </c>
      <c r="E1737" t="s">
        <v>1501</v>
      </c>
      <c r="F1737" t="s">
        <v>1506</v>
      </c>
      <c r="G1737">
        <v>4.8099999999999996</v>
      </c>
      <c r="H1737">
        <v>18088</v>
      </c>
      <c r="I1737">
        <v>14171</v>
      </c>
      <c r="J1737">
        <v>7.5</v>
      </c>
      <c r="K1737" t="s">
        <v>1512</v>
      </c>
      <c r="L1737">
        <v>0.68</v>
      </c>
      <c r="M1737" t="s">
        <v>1516</v>
      </c>
      <c r="N1737" s="13">
        <v>2158</v>
      </c>
      <c r="O1737">
        <v>14</v>
      </c>
      <c r="P1737" s="11">
        <f>Agridata[[#This Row],[Storage_Loss_%]]/100</f>
        <v>0.2165</v>
      </c>
      <c r="Q1737" s="7">
        <v>21.65</v>
      </c>
      <c r="R1737" s="13">
        <v>103211</v>
      </c>
      <c r="S1737">
        <v>387</v>
      </c>
      <c r="T1737" t="s">
        <v>1520</v>
      </c>
      <c r="U1737" t="s">
        <v>1523</v>
      </c>
      <c r="V1737" s="13">
        <v>5323967</v>
      </c>
      <c r="W1737" s="7">
        <f>(Agridata[[#This Row],[Profit_After_Storage_Loss]]/Agridata[[#This Row],[Total_Revenue]])*100</f>
        <v>76.859984037744837</v>
      </c>
      <c r="X1737">
        <f>(1-Agridata[[#This Row],[Transport_Cost_NGN]]/(Agridata[[#This Row],[Input_Cost_NGN]]+Agridata[[#This Row],[Final_Profit_NGN]]))*100</f>
        <v>99.960237161928362</v>
      </c>
      <c r="Y1737" s="13">
        <f>Agridata[[#This Row],[Final_Profit_NGN]]*Agridata[[#This Row],[Storage_Loss_%]]</f>
        <v>115263885.55</v>
      </c>
      <c r="Z1737" s="13">
        <f>Agridata[[#This Row],[Final_Profit_NGN]] * (1-Agridata[[#This Row],[Storage_Loss_%]]/100)</f>
        <v>4171328.1444999999</v>
      </c>
      <c r="AA1737" s="13">
        <f>Agridata[[#This Row],[Final_Profit_NGN]]+Agridata[[#This Row],[Input_Cost_NGN]]</f>
        <v>5427178</v>
      </c>
    </row>
    <row r="1738" spans="1:27" x14ac:dyDescent="0.35">
      <c r="A1738" t="s">
        <v>1010</v>
      </c>
      <c r="B1738" t="s">
        <v>1473</v>
      </c>
      <c r="C1738" t="s">
        <v>1497</v>
      </c>
      <c r="D1738">
        <v>2021</v>
      </c>
      <c r="E1738" t="s">
        <v>1501</v>
      </c>
      <c r="F1738" t="s">
        <v>1509</v>
      </c>
      <c r="G1738">
        <v>1.39</v>
      </c>
      <c r="H1738">
        <v>20465</v>
      </c>
      <c r="I1738">
        <v>17249</v>
      </c>
      <c r="J1738">
        <v>14.2</v>
      </c>
      <c r="K1738" t="s">
        <v>1512</v>
      </c>
      <c r="L1738">
        <v>1.28</v>
      </c>
      <c r="M1738" t="s">
        <v>1518</v>
      </c>
      <c r="N1738" s="13">
        <v>3958</v>
      </c>
      <c r="O1738">
        <v>3</v>
      </c>
      <c r="P1738" s="11">
        <f>Agridata[[#This Row],[Storage_Loss_%]]/100</f>
        <v>0.15710000000000002</v>
      </c>
      <c r="Q1738" s="7">
        <v>15.71</v>
      </c>
      <c r="R1738" s="13">
        <v>40462</v>
      </c>
      <c r="S1738">
        <v>313</v>
      </c>
      <c r="T1738" t="s">
        <v>1520</v>
      </c>
      <c r="U1738" t="s">
        <v>1523</v>
      </c>
      <c r="V1738" s="13">
        <v>5300528</v>
      </c>
      <c r="W1738" s="7">
        <f>(Agridata[[#This Row],[Profit_After_Storage_Loss]]/Agridata[[#This Row],[Total_Revenue]])*100</f>
        <v>83.651440111290214</v>
      </c>
      <c r="X1738">
        <f>(1-Agridata[[#This Row],[Transport_Cost_NGN]]/(Agridata[[#This Row],[Input_Cost_NGN]]+Agridata[[#This Row],[Final_Profit_NGN]]))*100</f>
        <v>99.925893888586202</v>
      </c>
      <c r="Y1738" s="13">
        <f>Agridata[[#This Row],[Final_Profit_NGN]]*Agridata[[#This Row],[Storage_Loss_%]]</f>
        <v>83271294.88000001</v>
      </c>
      <c r="Z1738" s="13">
        <f>Agridata[[#This Row],[Final_Profit_NGN]] * (1-Agridata[[#This Row],[Storage_Loss_%]]/100)</f>
        <v>4467815.0511999996</v>
      </c>
      <c r="AA1738" s="13">
        <f>Agridata[[#This Row],[Final_Profit_NGN]]+Agridata[[#This Row],[Input_Cost_NGN]]</f>
        <v>5340990</v>
      </c>
    </row>
    <row r="1739" spans="1:27" x14ac:dyDescent="0.35">
      <c r="A1739" t="s">
        <v>704</v>
      </c>
      <c r="B1739" t="s">
        <v>1469</v>
      </c>
      <c r="C1739" t="s">
        <v>1484</v>
      </c>
      <c r="D1739">
        <v>2022</v>
      </c>
      <c r="E1739" t="s">
        <v>1501</v>
      </c>
      <c r="F1739" t="s">
        <v>1509</v>
      </c>
      <c r="G1739">
        <v>1.27</v>
      </c>
      <c r="H1739">
        <v>21052</v>
      </c>
      <c r="I1739">
        <v>17085</v>
      </c>
      <c r="J1739">
        <v>22.1</v>
      </c>
      <c r="K1739" t="s">
        <v>1512</v>
      </c>
      <c r="L1739">
        <v>1.27</v>
      </c>
      <c r="M1739" t="s">
        <v>1516</v>
      </c>
      <c r="N1739" s="13">
        <v>4114</v>
      </c>
      <c r="O1739">
        <v>2</v>
      </c>
      <c r="P1739" s="11">
        <f>Agridata[[#This Row],[Storage_Loss_%]]/100</f>
        <v>0.18840000000000001</v>
      </c>
      <c r="Q1739" s="7">
        <v>18.84</v>
      </c>
      <c r="R1739" s="13">
        <v>34612</v>
      </c>
      <c r="S1739">
        <v>261</v>
      </c>
      <c r="T1739" t="s">
        <v>1521</v>
      </c>
      <c r="U1739" t="s">
        <v>1523</v>
      </c>
      <c r="V1739" s="13">
        <v>4375868</v>
      </c>
      <c r="W1739" s="7">
        <f>(Agridata[[#This Row],[Profit_After_Storage_Loss]]/Agridata[[#This Row],[Total_Revenue]])*100</f>
        <v>80.523082947887758</v>
      </c>
      <c r="X1739">
        <f>(1-Agridata[[#This Row],[Transport_Cost_NGN]]/(Agridata[[#This Row],[Input_Cost_NGN]]+Agridata[[#This Row],[Final_Profit_NGN]]))*100</f>
        <v>99.906722170829482</v>
      </c>
      <c r="Y1739" s="13">
        <f>Agridata[[#This Row],[Final_Profit_NGN]]*Agridata[[#This Row],[Storage_Loss_%]]</f>
        <v>82441353.120000005</v>
      </c>
      <c r="Z1739" s="13">
        <f>Agridata[[#This Row],[Final_Profit_NGN]] * (1-Agridata[[#This Row],[Storage_Loss_%]]/100)</f>
        <v>3551454.4687999999</v>
      </c>
      <c r="AA1739" s="13">
        <f>Agridata[[#This Row],[Final_Profit_NGN]]+Agridata[[#This Row],[Input_Cost_NGN]]</f>
        <v>4410480</v>
      </c>
    </row>
    <row r="1740" spans="1:27" x14ac:dyDescent="0.35">
      <c r="A1740" t="s">
        <v>320</v>
      </c>
      <c r="B1740" t="s">
        <v>1470</v>
      </c>
      <c r="C1740" t="s">
        <v>1476</v>
      </c>
      <c r="D1740">
        <v>2023</v>
      </c>
      <c r="E1740" t="s">
        <v>1501</v>
      </c>
      <c r="F1740" t="s">
        <v>1505</v>
      </c>
      <c r="G1740">
        <v>0.69</v>
      </c>
      <c r="H1740">
        <v>5335</v>
      </c>
      <c r="I1740">
        <v>4458</v>
      </c>
      <c r="J1740">
        <v>39.9</v>
      </c>
      <c r="K1740" t="s">
        <v>1513</v>
      </c>
      <c r="L1740">
        <v>1.64</v>
      </c>
      <c r="M1740" t="s">
        <v>1516</v>
      </c>
      <c r="N1740" s="13">
        <v>1745</v>
      </c>
      <c r="O1740">
        <v>7</v>
      </c>
      <c r="P1740" s="11">
        <f>Agridata[[#This Row],[Storage_Loss_%]]/100</f>
        <v>0.1643</v>
      </c>
      <c r="Q1740" s="7">
        <v>16.43</v>
      </c>
      <c r="R1740" s="13">
        <v>5394</v>
      </c>
      <c r="S1740">
        <v>91</v>
      </c>
      <c r="T1740" t="s">
        <v>1520</v>
      </c>
      <c r="U1740" t="s">
        <v>1522</v>
      </c>
      <c r="V1740" s="13">
        <v>394483</v>
      </c>
      <c r="W1740" s="7">
        <f>(Agridata[[#This Row],[Profit_After_Storage_Loss]]/Agridata[[#This Row],[Total_Revenue]])*100</f>
        <v>82.442711908911974</v>
      </c>
      <c r="X1740">
        <f>(1-Agridata[[#This Row],[Transport_Cost_NGN]]/(Agridata[[#This Row],[Input_Cost_NGN]]+Agridata[[#This Row],[Final_Profit_NGN]]))*100</f>
        <v>99.563615811862149</v>
      </c>
      <c r="Y1740" s="13">
        <f>Agridata[[#This Row],[Final_Profit_NGN]]*Agridata[[#This Row],[Storage_Loss_%]]</f>
        <v>6481355.6899999995</v>
      </c>
      <c r="Z1740" s="13">
        <f>Agridata[[#This Row],[Final_Profit_NGN]] * (1-Agridata[[#This Row],[Storage_Loss_%]]/100)</f>
        <v>329669.44309999997</v>
      </c>
      <c r="AA1740" s="13">
        <f>Agridata[[#This Row],[Final_Profit_NGN]]+Agridata[[#This Row],[Input_Cost_NGN]]</f>
        <v>399877</v>
      </c>
    </row>
    <row r="1741" spans="1:27" x14ac:dyDescent="0.35">
      <c r="A1741" t="s">
        <v>971</v>
      </c>
      <c r="B1741" t="s">
        <v>1472</v>
      </c>
      <c r="C1741" t="s">
        <v>1479</v>
      </c>
      <c r="D1741">
        <v>2022</v>
      </c>
      <c r="E1741" t="s">
        <v>1501</v>
      </c>
      <c r="F1741" t="s">
        <v>1509</v>
      </c>
      <c r="G1741">
        <v>0.61</v>
      </c>
      <c r="H1741">
        <v>6864</v>
      </c>
      <c r="I1741">
        <v>5248</v>
      </c>
      <c r="J1741">
        <v>5.6</v>
      </c>
      <c r="K1741" t="s">
        <v>1511</v>
      </c>
      <c r="L1741">
        <v>0.94</v>
      </c>
      <c r="M1741" t="s">
        <v>1517</v>
      </c>
      <c r="N1741" s="13">
        <v>865</v>
      </c>
      <c r="O1741">
        <v>4</v>
      </c>
      <c r="P1741" s="11">
        <f>Agridata[[#This Row],[Storage_Loss_%]]/100</f>
        <v>0.2354</v>
      </c>
      <c r="Q1741" s="7">
        <v>23.54</v>
      </c>
      <c r="R1741" s="13">
        <v>15545</v>
      </c>
      <c r="S1741">
        <v>383</v>
      </c>
      <c r="T1741" t="s">
        <v>1520</v>
      </c>
      <c r="U1741" t="s">
        <v>1522</v>
      </c>
      <c r="V1741" s="13">
        <v>1973475</v>
      </c>
      <c r="W1741" s="7">
        <f>(Agridata[[#This Row],[Profit_After_Storage_Loss]]/Agridata[[#This Row],[Total_Revenue]])*100</f>
        <v>75.862434012729878</v>
      </c>
      <c r="X1741">
        <f>(1-Agridata[[#This Row],[Transport_Cost_NGN]]/(Agridata[[#This Row],[Input_Cost_NGN]]+Agridata[[#This Row],[Final_Profit_NGN]]))*100</f>
        <v>99.956511246744626</v>
      </c>
      <c r="Y1741" s="13">
        <f>Agridata[[#This Row],[Final_Profit_NGN]]*Agridata[[#This Row],[Storage_Loss_%]]</f>
        <v>46455601.5</v>
      </c>
      <c r="Z1741" s="13">
        <f>Agridata[[#This Row],[Final_Profit_NGN]] * (1-Agridata[[#This Row],[Storage_Loss_%]]/100)</f>
        <v>1508918.9849999999</v>
      </c>
      <c r="AA1741" s="13">
        <f>Agridata[[#This Row],[Final_Profit_NGN]]+Agridata[[#This Row],[Input_Cost_NGN]]</f>
        <v>1989020</v>
      </c>
    </row>
    <row r="1742" spans="1:27" x14ac:dyDescent="0.35">
      <c r="A1742" t="s">
        <v>947</v>
      </c>
      <c r="B1742" t="s">
        <v>1469</v>
      </c>
      <c r="C1742" t="s">
        <v>1484</v>
      </c>
      <c r="D1742">
        <v>2024</v>
      </c>
      <c r="E1742" t="s">
        <v>1502</v>
      </c>
      <c r="F1742" t="s">
        <v>1505</v>
      </c>
      <c r="G1742">
        <v>1.07</v>
      </c>
      <c r="H1742">
        <v>8562</v>
      </c>
      <c r="I1742">
        <v>6771</v>
      </c>
      <c r="J1742">
        <v>34.6</v>
      </c>
      <c r="K1742" t="s">
        <v>1512</v>
      </c>
      <c r="L1742">
        <v>0.76</v>
      </c>
      <c r="M1742" t="s">
        <v>1518</v>
      </c>
      <c r="N1742" s="13">
        <v>7473</v>
      </c>
      <c r="O1742">
        <v>14</v>
      </c>
      <c r="P1742" s="11">
        <f>Agridata[[#This Row],[Storage_Loss_%]]/100</f>
        <v>0.20910000000000001</v>
      </c>
      <c r="Q1742" s="7">
        <v>20.91</v>
      </c>
      <c r="R1742" s="13">
        <v>11341</v>
      </c>
      <c r="S1742">
        <v>97</v>
      </c>
      <c r="T1742" t="s">
        <v>1520</v>
      </c>
      <c r="U1742" t="s">
        <v>1522</v>
      </c>
      <c r="V1742" s="13">
        <v>631406</v>
      </c>
      <c r="W1742" s="7">
        <f>(Agridata[[#This Row],[Profit_After_Storage_Loss]]/Agridata[[#This Row],[Total_Revenue]])*100</f>
        <v>77.694490273778015</v>
      </c>
      <c r="X1742">
        <f>(1-Agridata[[#This Row],[Transport_Cost_NGN]]/(Agridata[[#This Row],[Input_Cost_NGN]]+Agridata[[#This Row],[Final_Profit_NGN]]))*100</f>
        <v>98.837334129914254</v>
      </c>
      <c r="Y1742" s="13">
        <f>Agridata[[#This Row],[Final_Profit_NGN]]*Agridata[[#This Row],[Storage_Loss_%]]</f>
        <v>13202699.460000001</v>
      </c>
      <c r="Z1742" s="13">
        <f>Agridata[[#This Row],[Final_Profit_NGN]] * (1-Agridata[[#This Row],[Storage_Loss_%]]/100)</f>
        <v>499379.00539999997</v>
      </c>
      <c r="AA1742" s="13">
        <f>Agridata[[#This Row],[Final_Profit_NGN]]+Agridata[[#This Row],[Input_Cost_NGN]]</f>
        <v>642747</v>
      </c>
    </row>
    <row r="1743" spans="1:27" x14ac:dyDescent="0.35">
      <c r="A1743" t="s">
        <v>1038</v>
      </c>
      <c r="B1743" t="s">
        <v>1471</v>
      </c>
      <c r="C1743" t="s">
        <v>1492</v>
      </c>
      <c r="D1743">
        <v>2022</v>
      </c>
      <c r="E1743" t="s">
        <v>1502</v>
      </c>
      <c r="F1743" t="s">
        <v>1504</v>
      </c>
      <c r="G1743">
        <v>1.96</v>
      </c>
      <c r="H1743">
        <v>21235</v>
      </c>
      <c r="I1743">
        <v>16886</v>
      </c>
      <c r="J1743">
        <v>18.600000000000001</v>
      </c>
      <c r="K1743" t="s">
        <v>1512</v>
      </c>
      <c r="L1743">
        <v>1.28</v>
      </c>
      <c r="M1743" t="s">
        <v>1518</v>
      </c>
      <c r="N1743" s="13">
        <v>3800</v>
      </c>
      <c r="O1743">
        <v>1</v>
      </c>
      <c r="P1743" s="11">
        <f>Agridata[[#This Row],[Storage_Loss_%]]/100</f>
        <v>0.20480000000000001</v>
      </c>
      <c r="Q1743" s="7">
        <v>20.48</v>
      </c>
      <c r="R1743" s="13">
        <v>26881</v>
      </c>
      <c r="S1743">
        <v>261</v>
      </c>
      <c r="T1743" t="s">
        <v>1519</v>
      </c>
      <c r="U1743" t="s">
        <v>1523</v>
      </c>
      <c r="V1743" s="13">
        <v>4332493</v>
      </c>
      <c r="W1743" s="7">
        <f>(Agridata[[#This Row],[Profit_After_Storage_Loss]]/Agridata[[#This Row],[Total_Revenue]])*100</f>
        <v>79.029659616266017</v>
      </c>
      <c r="X1743">
        <f>(1-Agridata[[#This Row],[Transport_Cost_NGN]]/(Agridata[[#This Row],[Input_Cost_NGN]]+Agridata[[#This Row],[Final_Profit_NGN]]))*100</f>
        <v>99.912831521222998</v>
      </c>
      <c r="Y1743" s="13">
        <f>Agridata[[#This Row],[Final_Profit_NGN]]*Agridata[[#This Row],[Storage_Loss_%]]</f>
        <v>88729456.640000001</v>
      </c>
      <c r="Z1743" s="13">
        <f>Agridata[[#This Row],[Final_Profit_NGN]] * (1-Agridata[[#This Row],[Storage_Loss_%]]/100)</f>
        <v>3445198.4336000001</v>
      </c>
      <c r="AA1743" s="13">
        <f>Agridata[[#This Row],[Final_Profit_NGN]]+Agridata[[#This Row],[Input_Cost_NGN]]</f>
        <v>4359374</v>
      </c>
    </row>
    <row r="1744" spans="1:27" x14ac:dyDescent="0.35">
      <c r="A1744" t="s">
        <v>822</v>
      </c>
      <c r="B1744" t="s">
        <v>1473</v>
      </c>
      <c r="C1744" t="s">
        <v>1496</v>
      </c>
      <c r="D1744">
        <v>2022</v>
      </c>
      <c r="E1744" t="s">
        <v>1501</v>
      </c>
      <c r="F1744" t="s">
        <v>1510</v>
      </c>
      <c r="G1744">
        <v>2.91</v>
      </c>
      <c r="H1744">
        <v>41311</v>
      </c>
      <c r="I1744">
        <v>29211</v>
      </c>
      <c r="J1744">
        <v>14.8</v>
      </c>
      <c r="K1744" t="s">
        <v>1512</v>
      </c>
      <c r="L1744">
        <v>0.38</v>
      </c>
      <c r="M1744" t="s">
        <v>1516</v>
      </c>
      <c r="N1744" s="13">
        <v>3427</v>
      </c>
      <c r="O1744">
        <v>1</v>
      </c>
      <c r="P1744" s="11">
        <f>Agridata[[#This Row],[Storage_Loss_%]]/100</f>
        <v>0.29289999999999999</v>
      </c>
      <c r="Q1744" s="7">
        <v>29.29</v>
      </c>
      <c r="R1744" s="13">
        <v>102034</v>
      </c>
      <c r="S1744">
        <v>416</v>
      </c>
      <c r="T1744" t="s">
        <v>1520</v>
      </c>
      <c r="U1744" t="s">
        <v>1523</v>
      </c>
      <c r="V1744" s="13">
        <v>11924798</v>
      </c>
      <c r="W1744" s="7">
        <f>(Agridata[[#This Row],[Profit_After_Storage_Loss]]/Agridata[[#This Row],[Total_Revenue]])*100</f>
        <v>70.110106017943892</v>
      </c>
      <c r="X1744">
        <f>(1-Agridata[[#This Row],[Transport_Cost_NGN]]/(Agridata[[#This Row],[Input_Cost_NGN]]+Agridata[[#This Row],[Final_Profit_NGN]]))*100</f>
        <v>99.971505380635563</v>
      </c>
      <c r="Y1744" s="13">
        <f>Agridata[[#This Row],[Final_Profit_NGN]]*Agridata[[#This Row],[Storage_Loss_%]]</f>
        <v>349277333.42000002</v>
      </c>
      <c r="Z1744" s="13">
        <f>Agridata[[#This Row],[Final_Profit_NGN]] * (1-Agridata[[#This Row],[Storage_Loss_%]]/100)</f>
        <v>8432024.6658000015</v>
      </c>
      <c r="AA1744" s="13">
        <f>Agridata[[#This Row],[Final_Profit_NGN]]+Agridata[[#This Row],[Input_Cost_NGN]]</f>
        <v>12026832</v>
      </c>
    </row>
    <row r="1745" spans="1:27" x14ac:dyDescent="0.35">
      <c r="A1745" t="s">
        <v>252</v>
      </c>
      <c r="B1745" t="s">
        <v>1470</v>
      </c>
      <c r="C1745" t="s">
        <v>1485</v>
      </c>
      <c r="D1745">
        <v>2023</v>
      </c>
      <c r="E1745" t="s">
        <v>1501</v>
      </c>
      <c r="F1745" t="s">
        <v>1507</v>
      </c>
      <c r="G1745">
        <v>0.7</v>
      </c>
      <c r="H1745">
        <v>1351</v>
      </c>
      <c r="I1745">
        <v>1206</v>
      </c>
      <c r="J1745">
        <v>13.8</v>
      </c>
      <c r="K1745" t="s">
        <v>1512</v>
      </c>
      <c r="L1745">
        <v>0.36</v>
      </c>
      <c r="M1745" t="s">
        <v>1518</v>
      </c>
      <c r="N1745" s="13">
        <v>3994</v>
      </c>
      <c r="O1745">
        <v>3</v>
      </c>
      <c r="P1745" s="11">
        <f>Agridata[[#This Row],[Storage_Loss_%]]/100</f>
        <v>0.1069</v>
      </c>
      <c r="Q1745" s="7">
        <v>10.69</v>
      </c>
      <c r="R1745" s="13">
        <v>12371</v>
      </c>
      <c r="S1745">
        <v>286</v>
      </c>
      <c r="T1745" t="s">
        <v>1521</v>
      </c>
      <c r="U1745" t="s">
        <v>1522</v>
      </c>
      <c r="V1745" s="13">
        <v>325102</v>
      </c>
      <c r="W1745" s="7">
        <f>(Agridata[[#This Row],[Profit_After_Storage_Loss]]/Agridata[[#This Row],[Total_Revenue]])*100</f>
        <v>86.036096576615023</v>
      </c>
      <c r="X1745">
        <f>(1-Agridata[[#This Row],[Transport_Cost_NGN]]/(Agridata[[#This Row],[Input_Cost_NGN]]+Agridata[[#This Row],[Final_Profit_NGN]]))*100</f>
        <v>98.816497912425589</v>
      </c>
      <c r="Y1745" s="13">
        <f>Agridata[[#This Row],[Final_Profit_NGN]]*Agridata[[#This Row],[Storage_Loss_%]]</f>
        <v>3475340.38</v>
      </c>
      <c r="Z1745" s="13">
        <f>Agridata[[#This Row],[Final_Profit_NGN]] * (1-Agridata[[#This Row],[Storage_Loss_%]]/100)</f>
        <v>290348.59620000003</v>
      </c>
      <c r="AA1745" s="13">
        <f>Agridata[[#This Row],[Final_Profit_NGN]]+Agridata[[#This Row],[Input_Cost_NGN]]</f>
        <v>337473</v>
      </c>
    </row>
    <row r="1746" spans="1:27" x14ac:dyDescent="0.35">
      <c r="A1746" t="s">
        <v>128</v>
      </c>
      <c r="B1746" t="s">
        <v>1470</v>
      </c>
      <c r="C1746" t="s">
        <v>1482</v>
      </c>
      <c r="D1746">
        <v>2022</v>
      </c>
      <c r="E1746" t="s">
        <v>1502</v>
      </c>
      <c r="F1746" t="s">
        <v>1507</v>
      </c>
      <c r="G1746">
        <v>0.97</v>
      </c>
      <c r="H1746">
        <v>1161</v>
      </c>
      <c r="I1746">
        <v>906</v>
      </c>
      <c r="J1746">
        <v>10.6</v>
      </c>
      <c r="K1746" t="s">
        <v>1511</v>
      </c>
      <c r="L1746">
        <v>1.1100000000000001</v>
      </c>
      <c r="M1746" t="s">
        <v>1517</v>
      </c>
      <c r="N1746" s="13">
        <v>1693</v>
      </c>
      <c r="O1746">
        <v>14</v>
      </c>
      <c r="P1746" s="11">
        <f>Agridata[[#This Row],[Storage_Loss_%]]/100</f>
        <v>0.21920000000000001</v>
      </c>
      <c r="Q1746" s="7">
        <v>21.92</v>
      </c>
      <c r="R1746" s="13">
        <v>13057</v>
      </c>
      <c r="S1746">
        <v>197</v>
      </c>
      <c r="T1746" t="s">
        <v>1520</v>
      </c>
      <c r="U1746" t="s">
        <v>1522</v>
      </c>
      <c r="V1746" s="13">
        <v>161948</v>
      </c>
      <c r="W1746" s="7">
        <f>(Agridata[[#This Row],[Profit_After_Storage_Loss]]/Agridata[[#This Row],[Total_Revenue]])*100</f>
        <v>72.254506099825718</v>
      </c>
      <c r="X1746">
        <f>(1-Agridata[[#This Row],[Transport_Cost_NGN]]/(Agridata[[#This Row],[Input_Cost_NGN]]+Agridata[[#This Row],[Final_Profit_NGN]]))*100</f>
        <v>99.032599068598032</v>
      </c>
      <c r="Y1746" s="13">
        <f>Agridata[[#This Row],[Final_Profit_NGN]]*Agridata[[#This Row],[Storage_Loss_%]]</f>
        <v>3549900.16</v>
      </c>
      <c r="Z1746" s="13">
        <f>Agridata[[#This Row],[Final_Profit_NGN]] * (1-Agridata[[#This Row],[Storage_Loss_%]]/100)</f>
        <v>126448.9984</v>
      </c>
      <c r="AA1746" s="13">
        <f>Agridata[[#This Row],[Final_Profit_NGN]]+Agridata[[#This Row],[Input_Cost_NGN]]</f>
        <v>175005</v>
      </c>
    </row>
    <row r="1747" spans="1:27" x14ac:dyDescent="0.35">
      <c r="A1747" t="s">
        <v>1039</v>
      </c>
      <c r="B1747" t="s">
        <v>1471</v>
      </c>
      <c r="C1747" t="s">
        <v>1500</v>
      </c>
      <c r="D1747">
        <v>2023</v>
      </c>
      <c r="E1747" t="s">
        <v>1501</v>
      </c>
      <c r="F1747" t="s">
        <v>1509</v>
      </c>
      <c r="G1747">
        <v>2.41</v>
      </c>
      <c r="H1747">
        <v>44414</v>
      </c>
      <c r="I1747">
        <v>36610</v>
      </c>
      <c r="J1747">
        <v>51</v>
      </c>
      <c r="K1747" t="s">
        <v>1511</v>
      </c>
      <c r="L1747">
        <v>2.4700000000000002</v>
      </c>
      <c r="M1747" t="s">
        <v>1516</v>
      </c>
      <c r="N1747" s="13">
        <v>5924</v>
      </c>
      <c r="O1747">
        <v>2</v>
      </c>
      <c r="P1747" s="11">
        <f>Agridata[[#This Row],[Storage_Loss_%]]/100</f>
        <v>0.1757</v>
      </c>
      <c r="Q1747" s="7">
        <v>17.57</v>
      </c>
      <c r="R1747" s="13">
        <v>59521</v>
      </c>
      <c r="S1747">
        <v>265</v>
      </c>
      <c r="T1747" t="s">
        <v>1521</v>
      </c>
      <c r="U1747" t="s">
        <v>1523</v>
      </c>
      <c r="V1747" s="13">
        <v>9539189</v>
      </c>
      <c r="W1747" s="7">
        <f>(Agridata[[#This Row],[Profit_After_Storage_Loss]]/Agridata[[#This Row],[Total_Revenue]])*100</f>
        <v>81.918856728664579</v>
      </c>
      <c r="X1747">
        <f>(1-Agridata[[#This Row],[Transport_Cost_NGN]]/(Agridata[[#This Row],[Input_Cost_NGN]]+Agridata[[#This Row],[Final_Profit_NGN]]))*100</f>
        <v>99.938283373494983</v>
      </c>
      <c r="Y1747" s="13">
        <f>Agridata[[#This Row],[Final_Profit_NGN]]*Agridata[[#This Row],[Storage_Loss_%]]</f>
        <v>167603550.72999999</v>
      </c>
      <c r="Z1747" s="13">
        <f>Agridata[[#This Row],[Final_Profit_NGN]] * (1-Agridata[[#This Row],[Storage_Loss_%]]/100)</f>
        <v>7863153.4927000003</v>
      </c>
      <c r="AA1747" s="13">
        <f>Agridata[[#This Row],[Final_Profit_NGN]]+Agridata[[#This Row],[Input_Cost_NGN]]</f>
        <v>9598710</v>
      </c>
    </row>
    <row r="1748" spans="1:27" x14ac:dyDescent="0.35">
      <c r="A1748" t="s">
        <v>1040</v>
      </c>
      <c r="B1748" t="s">
        <v>1469</v>
      </c>
      <c r="C1748" t="s">
        <v>1484</v>
      </c>
      <c r="D1748">
        <v>2025</v>
      </c>
      <c r="E1748" t="s">
        <v>1502</v>
      </c>
      <c r="F1748" t="s">
        <v>1506</v>
      </c>
      <c r="G1748">
        <v>1.63</v>
      </c>
      <c r="H1748">
        <v>5521</v>
      </c>
      <c r="I1748">
        <v>4619</v>
      </c>
      <c r="J1748">
        <v>56.4</v>
      </c>
      <c r="K1748" t="s">
        <v>1512</v>
      </c>
      <c r="L1748">
        <v>2.46</v>
      </c>
      <c r="M1748" t="s">
        <v>1516</v>
      </c>
      <c r="N1748" s="13">
        <v>9928</v>
      </c>
      <c r="O1748">
        <v>14</v>
      </c>
      <c r="P1748" s="11">
        <f>Agridata[[#This Row],[Storage_Loss_%]]/100</f>
        <v>0.16320000000000001</v>
      </c>
      <c r="Q1748" s="7">
        <v>16.32</v>
      </c>
      <c r="R1748" s="13">
        <v>27202</v>
      </c>
      <c r="S1748">
        <v>429</v>
      </c>
      <c r="T1748" t="s">
        <v>1520</v>
      </c>
      <c r="U1748" t="s">
        <v>1522</v>
      </c>
      <c r="V1748" s="13">
        <v>1924606</v>
      </c>
      <c r="W1748" s="7">
        <f>(Agridata[[#This Row],[Profit_After_Storage_Loss]]/Agridata[[#This Row],[Total_Revenue]])*100</f>
        <v>82.513766763943991</v>
      </c>
      <c r="X1748">
        <f>(1-Agridata[[#This Row],[Transport_Cost_NGN]]/(Agridata[[#This Row],[Input_Cost_NGN]]+Agridata[[#This Row],[Final_Profit_NGN]]))*100</f>
        <v>99.491343410827298</v>
      </c>
      <c r="Y1748" s="13">
        <f>Agridata[[#This Row],[Final_Profit_NGN]]*Agridata[[#This Row],[Storage_Loss_%]]</f>
        <v>31409569.920000002</v>
      </c>
      <c r="Z1748" s="13">
        <f>Agridata[[#This Row],[Final_Profit_NGN]] * (1-Agridata[[#This Row],[Storage_Loss_%]]/100)</f>
        <v>1610510.3008000001</v>
      </c>
      <c r="AA1748" s="13">
        <f>Agridata[[#This Row],[Final_Profit_NGN]]+Agridata[[#This Row],[Input_Cost_NGN]]</f>
        <v>1951808</v>
      </c>
    </row>
    <row r="1749" spans="1:27" x14ac:dyDescent="0.35">
      <c r="A1749" t="s">
        <v>656</v>
      </c>
      <c r="B1749" t="s">
        <v>1473</v>
      </c>
      <c r="C1749" t="s">
        <v>1494</v>
      </c>
      <c r="D1749">
        <v>2021</v>
      </c>
      <c r="E1749" t="s">
        <v>1502</v>
      </c>
      <c r="F1749" t="s">
        <v>1509</v>
      </c>
      <c r="G1749">
        <v>0.72</v>
      </c>
      <c r="H1749">
        <v>5847</v>
      </c>
      <c r="I1749">
        <v>4492</v>
      </c>
      <c r="J1749">
        <v>1.5</v>
      </c>
      <c r="K1749" t="s">
        <v>1513</v>
      </c>
      <c r="L1749">
        <v>0.47</v>
      </c>
      <c r="M1749" t="s">
        <v>1516</v>
      </c>
      <c r="N1749" s="13">
        <v>200</v>
      </c>
      <c r="O1749">
        <v>7</v>
      </c>
      <c r="P1749" s="11">
        <f>Agridata[[#This Row],[Storage_Loss_%]]/100</f>
        <v>0.2316</v>
      </c>
      <c r="Q1749" s="7">
        <v>23.16</v>
      </c>
      <c r="R1749" s="13">
        <v>22922</v>
      </c>
      <c r="S1749">
        <v>342</v>
      </c>
      <c r="T1749" t="s">
        <v>1520</v>
      </c>
      <c r="U1749" t="s">
        <v>1522</v>
      </c>
      <c r="V1749" s="13">
        <v>1497780</v>
      </c>
      <c r="W1749" s="7">
        <f>(Agridata[[#This Row],[Profit_After_Storage_Loss]]/Agridata[[#This Row],[Total_Revenue]])*100</f>
        <v>75.681767499483783</v>
      </c>
      <c r="X1749">
        <f>(1-Agridata[[#This Row],[Transport_Cost_NGN]]/(Agridata[[#This Row],[Input_Cost_NGN]]+Agridata[[#This Row],[Final_Profit_NGN]]))*100</f>
        <v>99.986848179327708</v>
      </c>
      <c r="Y1749" s="13">
        <f>Agridata[[#This Row],[Final_Profit_NGN]]*Agridata[[#This Row],[Storage_Loss_%]]</f>
        <v>34688584.799999997</v>
      </c>
      <c r="Z1749" s="13">
        <f>Agridata[[#This Row],[Final_Profit_NGN]] * (1-Agridata[[#This Row],[Storage_Loss_%]]/100)</f>
        <v>1150894.152</v>
      </c>
      <c r="AA1749" s="13">
        <f>Agridata[[#This Row],[Final_Profit_NGN]]+Agridata[[#This Row],[Input_Cost_NGN]]</f>
        <v>1520702</v>
      </c>
    </row>
    <row r="1750" spans="1:27" x14ac:dyDescent="0.35">
      <c r="A1750" t="s">
        <v>1041</v>
      </c>
      <c r="B1750" t="s">
        <v>1469</v>
      </c>
      <c r="C1750" t="s">
        <v>1484</v>
      </c>
      <c r="D1750">
        <v>2023</v>
      </c>
      <c r="E1750" t="s">
        <v>1502</v>
      </c>
      <c r="F1750" t="s">
        <v>1503</v>
      </c>
      <c r="G1750">
        <v>0.32</v>
      </c>
      <c r="H1750">
        <v>2145</v>
      </c>
      <c r="I1750">
        <v>1838</v>
      </c>
      <c r="J1750">
        <v>3.6</v>
      </c>
      <c r="K1750" t="s">
        <v>1511</v>
      </c>
      <c r="L1750">
        <v>1.23</v>
      </c>
      <c r="M1750" t="s">
        <v>1518</v>
      </c>
      <c r="N1750" s="13">
        <v>419</v>
      </c>
      <c r="O1750">
        <v>7</v>
      </c>
      <c r="P1750" s="11">
        <f>Agridata[[#This Row],[Storage_Loss_%]]/100</f>
        <v>0.14300000000000002</v>
      </c>
      <c r="Q1750" s="7">
        <v>14.3</v>
      </c>
      <c r="R1750" s="13">
        <v>4133</v>
      </c>
      <c r="S1750">
        <v>289</v>
      </c>
      <c r="T1750" t="s">
        <v>1521</v>
      </c>
      <c r="U1750" t="s">
        <v>1523</v>
      </c>
      <c r="V1750" s="13">
        <v>521319</v>
      </c>
      <c r="W1750" s="7">
        <f>(Agridata[[#This Row],[Profit_After_Storage_Loss]]/Agridata[[#This Row],[Total_Revenue]])*100</f>
        <v>85.025917305481741</v>
      </c>
      <c r="X1750">
        <f>(1-Agridata[[#This Row],[Transport_Cost_NGN]]/(Agridata[[#This Row],[Input_Cost_NGN]]+Agridata[[#This Row],[Final_Profit_NGN]]))*100</f>
        <v>99.920259129282982</v>
      </c>
      <c r="Y1750" s="13">
        <f>Agridata[[#This Row],[Final_Profit_NGN]]*Agridata[[#This Row],[Storage_Loss_%]]</f>
        <v>7454861.7000000002</v>
      </c>
      <c r="Z1750" s="13">
        <f>Agridata[[#This Row],[Final_Profit_NGN]] * (1-Agridata[[#This Row],[Storage_Loss_%]]/100)</f>
        <v>446770.38299999997</v>
      </c>
      <c r="AA1750" s="13">
        <f>Agridata[[#This Row],[Final_Profit_NGN]]+Agridata[[#This Row],[Input_Cost_NGN]]</f>
        <v>525452</v>
      </c>
    </row>
    <row r="1751" spans="1:27" x14ac:dyDescent="0.35">
      <c r="A1751" t="s">
        <v>1042</v>
      </c>
      <c r="B1751" t="s">
        <v>1471</v>
      </c>
      <c r="C1751" t="s">
        <v>1477</v>
      </c>
      <c r="D1751">
        <v>2025</v>
      </c>
      <c r="E1751" t="s">
        <v>1502</v>
      </c>
      <c r="F1751" t="s">
        <v>1503</v>
      </c>
      <c r="G1751">
        <v>0.9</v>
      </c>
      <c r="H1751">
        <v>7016</v>
      </c>
      <c r="I1751">
        <v>5625</v>
      </c>
      <c r="J1751">
        <v>1</v>
      </c>
      <c r="K1751" t="s">
        <v>1513</v>
      </c>
      <c r="L1751">
        <v>0.97</v>
      </c>
      <c r="M1751" t="s">
        <v>1518</v>
      </c>
      <c r="N1751" s="13">
        <v>200</v>
      </c>
      <c r="O1751">
        <v>14</v>
      </c>
      <c r="P1751" s="11">
        <f>Agridata[[#This Row],[Storage_Loss_%]]/100</f>
        <v>0.19820000000000002</v>
      </c>
      <c r="Q1751" s="7">
        <v>19.82</v>
      </c>
      <c r="R1751" s="13">
        <v>14531</v>
      </c>
      <c r="S1751">
        <v>243</v>
      </c>
      <c r="T1751" t="s">
        <v>1520</v>
      </c>
      <c r="U1751" t="s">
        <v>1523</v>
      </c>
      <c r="V1751" s="13">
        <v>1338476</v>
      </c>
      <c r="W1751" s="7">
        <f>(Agridata[[#This Row],[Profit_After_Storage_Loss]]/Agridata[[#This Row],[Total_Revenue]])*100</f>
        <v>79.318884292542464</v>
      </c>
      <c r="X1751">
        <f>(1-Agridata[[#This Row],[Transport_Cost_NGN]]/(Agridata[[#This Row],[Input_Cost_NGN]]+Agridata[[#This Row],[Final_Profit_NGN]]))*100</f>
        <v>99.985218110475401</v>
      </c>
      <c r="Y1751" s="13">
        <f>Agridata[[#This Row],[Final_Profit_NGN]]*Agridata[[#This Row],[Storage_Loss_%]]</f>
        <v>26528594.32</v>
      </c>
      <c r="Z1751" s="13">
        <f>Agridata[[#This Row],[Final_Profit_NGN]] * (1-Agridata[[#This Row],[Storage_Loss_%]]/100)</f>
        <v>1073190.0567999999</v>
      </c>
      <c r="AA1751" s="13">
        <f>Agridata[[#This Row],[Final_Profit_NGN]]+Agridata[[#This Row],[Input_Cost_NGN]]</f>
        <v>1353007</v>
      </c>
    </row>
    <row r="1752" spans="1:27" x14ac:dyDescent="0.35">
      <c r="A1752" t="s">
        <v>1043</v>
      </c>
      <c r="B1752" t="s">
        <v>1469</v>
      </c>
      <c r="C1752" t="s">
        <v>1480</v>
      </c>
      <c r="D1752">
        <v>2025</v>
      </c>
      <c r="E1752" t="s">
        <v>1501</v>
      </c>
      <c r="F1752" t="s">
        <v>1504</v>
      </c>
      <c r="G1752">
        <v>1.34</v>
      </c>
      <c r="H1752">
        <v>10198</v>
      </c>
      <c r="I1752">
        <v>8061</v>
      </c>
      <c r="J1752">
        <v>8.9</v>
      </c>
      <c r="K1752" t="s">
        <v>1513</v>
      </c>
      <c r="L1752">
        <v>0.68</v>
      </c>
      <c r="M1752" t="s">
        <v>1518</v>
      </c>
      <c r="N1752" s="13">
        <v>256</v>
      </c>
      <c r="O1752">
        <v>5</v>
      </c>
      <c r="P1752" s="11">
        <f>Agridata[[#This Row],[Storage_Loss_%]]/100</f>
        <v>0.20949999999999999</v>
      </c>
      <c r="Q1752" s="7">
        <v>20.95</v>
      </c>
      <c r="R1752" s="13">
        <v>14116</v>
      </c>
      <c r="S1752">
        <v>267</v>
      </c>
      <c r="T1752" t="s">
        <v>1520</v>
      </c>
      <c r="U1752" t="s">
        <v>1522</v>
      </c>
      <c r="V1752" s="13">
        <v>2116393</v>
      </c>
      <c r="W1752" s="7">
        <f>(Agridata[[#This Row],[Profit_After_Storage_Loss]]/Agridata[[#This Row],[Total_Revenue]])*100</f>
        <v>78.526242625588537</v>
      </c>
      <c r="X1752">
        <f>(1-Agridata[[#This Row],[Transport_Cost_NGN]]/(Agridata[[#This Row],[Input_Cost_NGN]]+Agridata[[#This Row],[Final_Profit_NGN]]))*100</f>
        <v>99.98798409206438</v>
      </c>
      <c r="Y1752" s="13">
        <f>Agridata[[#This Row],[Final_Profit_NGN]]*Agridata[[#This Row],[Storage_Loss_%]]</f>
        <v>44338433.350000001</v>
      </c>
      <c r="Z1752" s="13">
        <f>Agridata[[#This Row],[Final_Profit_NGN]] * (1-Agridata[[#This Row],[Storage_Loss_%]]/100)</f>
        <v>1673008.6665000001</v>
      </c>
      <c r="AA1752" s="13">
        <f>Agridata[[#This Row],[Final_Profit_NGN]]+Agridata[[#This Row],[Input_Cost_NGN]]</f>
        <v>2130509</v>
      </c>
    </row>
    <row r="1753" spans="1:27" x14ac:dyDescent="0.35">
      <c r="A1753" t="s">
        <v>552</v>
      </c>
      <c r="B1753" t="s">
        <v>1469</v>
      </c>
      <c r="C1753" t="s">
        <v>1474</v>
      </c>
      <c r="D1753">
        <v>2023</v>
      </c>
      <c r="E1753" t="s">
        <v>1501</v>
      </c>
      <c r="F1753" t="s">
        <v>1509</v>
      </c>
      <c r="G1753">
        <v>1.55</v>
      </c>
      <c r="H1753">
        <v>23619</v>
      </c>
      <c r="I1753">
        <v>19372</v>
      </c>
      <c r="J1753">
        <v>8.1</v>
      </c>
      <c r="K1753" t="s">
        <v>1513</v>
      </c>
      <c r="L1753">
        <v>1.22</v>
      </c>
      <c r="M1753" t="s">
        <v>1516</v>
      </c>
      <c r="N1753" s="13">
        <v>274</v>
      </c>
      <c r="O1753">
        <v>1</v>
      </c>
      <c r="P1753" s="11">
        <f>Agridata[[#This Row],[Storage_Loss_%]]/100</f>
        <v>0.17980000000000002</v>
      </c>
      <c r="Q1753" s="7">
        <v>17.98</v>
      </c>
      <c r="R1753" s="13">
        <v>50608</v>
      </c>
      <c r="S1753">
        <v>350</v>
      </c>
      <c r="T1753" t="s">
        <v>1520</v>
      </c>
      <c r="U1753" t="s">
        <v>1522</v>
      </c>
      <c r="V1753" s="13">
        <v>6661516</v>
      </c>
      <c r="W1753" s="7">
        <f>(Agridata[[#This Row],[Profit_After_Storage_Loss]]/Agridata[[#This Row],[Total_Revenue]])*100</f>
        <v>81.401586490356863</v>
      </c>
      <c r="X1753">
        <f>(1-Agridata[[#This Row],[Transport_Cost_NGN]]/(Agridata[[#This Row],[Input_Cost_NGN]]+Agridata[[#This Row],[Final_Profit_NGN]]))*100</f>
        <v>99.99591783465263</v>
      </c>
      <c r="Y1753" s="13">
        <f>Agridata[[#This Row],[Final_Profit_NGN]]*Agridata[[#This Row],[Storage_Loss_%]]</f>
        <v>119774057.68000001</v>
      </c>
      <c r="Z1753" s="13">
        <f>Agridata[[#This Row],[Final_Profit_NGN]] * (1-Agridata[[#This Row],[Storage_Loss_%]]/100)</f>
        <v>5463775.4232000001</v>
      </c>
      <c r="AA1753" s="13">
        <f>Agridata[[#This Row],[Final_Profit_NGN]]+Agridata[[#This Row],[Input_Cost_NGN]]</f>
        <v>6712124</v>
      </c>
    </row>
    <row r="1754" spans="1:27" x14ac:dyDescent="0.35">
      <c r="A1754" t="s">
        <v>849</v>
      </c>
      <c r="B1754" t="s">
        <v>1472</v>
      </c>
      <c r="C1754" t="s">
        <v>1479</v>
      </c>
      <c r="D1754">
        <v>2022</v>
      </c>
      <c r="E1754" t="s">
        <v>1502</v>
      </c>
      <c r="F1754" t="s">
        <v>1510</v>
      </c>
      <c r="G1754">
        <v>1.2</v>
      </c>
      <c r="H1754">
        <v>30216</v>
      </c>
      <c r="I1754">
        <v>22205</v>
      </c>
      <c r="J1754">
        <v>2.9</v>
      </c>
      <c r="K1754" t="s">
        <v>1513</v>
      </c>
      <c r="L1754">
        <v>0.12</v>
      </c>
      <c r="M1754" t="s">
        <v>1517</v>
      </c>
      <c r="N1754" s="13">
        <v>200</v>
      </c>
      <c r="O1754">
        <v>1</v>
      </c>
      <c r="P1754" s="11">
        <f>Agridata[[#This Row],[Storage_Loss_%]]/100</f>
        <v>0.2651</v>
      </c>
      <c r="Q1754" s="7">
        <v>26.51</v>
      </c>
      <c r="R1754" s="13">
        <v>35684</v>
      </c>
      <c r="S1754">
        <v>389</v>
      </c>
      <c r="T1754" t="s">
        <v>1520</v>
      </c>
      <c r="U1754" t="s">
        <v>1522</v>
      </c>
      <c r="V1754" s="13">
        <v>8515484</v>
      </c>
      <c r="W1754" s="7">
        <f>(Agridata[[#This Row],[Profit_After_Storage_Loss]]/Agridata[[#This Row],[Total_Revenue]])*100</f>
        <v>73.183326436809566</v>
      </c>
      <c r="X1754">
        <f>(1-Agridata[[#This Row],[Transport_Cost_NGN]]/(Agridata[[#This Row],[Input_Cost_NGN]]+Agridata[[#This Row],[Final_Profit_NGN]]))*100</f>
        <v>99.997661138221119</v>
      </c>
      <c r="Y1754" s="13">
        <f>Agridata[[#This Row],[Final_Profit_NGN]]*Agridata[[#This Row],[Storage_Loss_%]]</f>
        <v>225745480.84</v>
      </c>
      <c r="Z1754" s="13">
        <f>Agridata[[#This Row],[Final_Profit_NGN]] * (1-Agridata[[#This Row],[Storage_Loss_%]]/100)</f>
        <v>6258029.1915999996</v>
      </c>
      <c r="AA1754" s="13">
        <f>Agridata[[#This Row],[Final_Profit_NGN]]+Agridata[[#This Row],[Input_Cost_NGN]]</f>
        <v>8551168</v>
      </c>
    </row>
    <row r="1755" spans="1:27" x14ac:dyDescent="0.35">
      <c r="A1755" t="s">
        <v>940</v>
      </c>
      <c r="B1755" t="s">
        <v>1471</v>
      </c>
      <c r="C1755" t="s">
        <v>1477</v>
      </c>
      <c r="D1755">
        <v>2022</v>
      </c>
      <c r="E1755" t="s">
        <v>1501</v>
      </c>
      <c r="F1755" t="s">
        <v>1509</v>
      </c>
      <c r="G1755">
        <v>1.92</v>
      </c>
      <c r="H1755">
        <v>16664</v>
      </c>
      <c r="I1755">
        <v>14011</v>
      </c>
      <c r="J1755">
        <v>11.6</v>
      </c>
      <c r="K1755" t="s">
        <v>1513</v>
      </c>
      <c r="L1755">
        <v>1.18</v>
      </c>
      <c r="M1755" t="s">
        <v>1516</v>
      </c>
      <c r="N1755" s="13">
        <v>450</v>
      </c>
      <c r="O1755">
        <v>1</v>
      </c>
      <c r="P1755" s="11">
        <f>Agridata[[#This Row],[Storage_Loss_%]]/100</f>
        <v>0.15920000000000001</v>
      </c>
      <c r="Q1755" s="7">
        <v>15.92</v>
      </c>
      <c r="R1755" s="13">
        <v>61083</v>
      </c>
      <c r="S1755">
        <v>339</v>
      </c>
      <c r="T1755" t="s">
        <v>1520</v>
      </c>
      <c r="U1755" t="s">
        <v>1522</v>
      </c>
      <c r="V1755" s="13">
        <v>4640699</v>
      </c>
      <c r="W1755" s="7">
        <f>(Agridata[[#This Row],[Profit_After_Storage_Loss]]/Agridata[[#This Row],[Total_Revenue]])*100</f>
        <v>82.98767827177015</v>
      </c>
      <c r="X1755">
        <f>(1-Agridata[[#This Row],[Transport_Cost_NGN]]/(Agridata[[#This Row],[Input_Cost_NGN]]+Agridata[[#This Row],[Final_Profit_NGN]]))*100</f>
        <v>99.990429160688436</v>
      </c>
      <c r="Y1755" s="13">
        <f>Agridata[[#This Row],[Final_Profit_NGN]]*Agridata[[#This Row],[Storage_Loss_%]]</f>
        <v>73879928.079999998</v>
      </c>
      <c r="Z1755" s="13">
        <f>Agridata[[#This Row],[Final_Profit_NGN]] * (1-Agridata[[#This Row],[Storage_Loss_%]]/100)</f>
        <v>3901899.7192000002</v>
      </c>
      <c r="AA1755" s="13">
        <f>Agridata[[#This Row],[Final_Profit_NGN]]+Agridata[[#This Row],[Input_Cost_NGN]]</f>
        <v>4701782</v>
      </c>
    </row>
    <row r="1756" spans="1:27" x14ac:dyDescent="0.35">
      <c r="A1756" t="s">
        <v>434</v>
      </c>
      <c r="B1756" t="s">
        <v>1471</v>
      </c>
      <c r="C1756" t="s">
        <v>1492</v>
      </c>
      <c r="D1756">
        <v>2024</v>
      </c>
      <c r="E1756" t="s">
        <v>1501</v>
      </c>
      <c r="F1756" t="s">
        <v>1503</v>
      </c>
      <c r="G1756">
        <v>5.38</v>
      </c>
      <c r="H1756">
        <v>39789</v>
      </c>
      <c r="I1756">
        <v>24685</v>
      </c>
      <c r="J1756">
        <v>4.4000000000000004</v>
      </c>
      <c r="K1756" t="s">
        <v>1511</v>
      </c>
      <c r="L1756">
        <v>1.1000000000000001</v>
      </c>
      <c r="M1756" t="s">
        <v>1517</v>
      </c>
      <c r="N1756" s="13">
        <v>636</v>
      </c>
      <c r="O1756">
        <v>30</v>
      </c>
      <c r="P1756" s="11">
        <f>Agridata[[#This Row],[Storage_Loss_%]]/100</f>
        <v>0.37959999999999999</v>
      </c>
      <c r="Q1756" s="7">
        <v>37.96</v>
      </c>
      <c r="R1756" s="13">
        <v>56032</v>
      </c>
      <c r="S1756">
        <v>327</v>
      </c>
      <c r="T1756" t="s">
        <v>1521</v>
      </c>
      <c r="U1756" t="s">
        <v>1522</v>
      </c>
      <c r="V1756" s="13">
        <v>7934608</v>
      </c>
      <c r="W1756" s="7">
        <f>(Agridata[[#This Row],[Profit_After_Storage_Loss]]/Agridata[[#This Row],[Total_Revenue]])*100</f>
        <v>61.604962846530455</v>
      </c>
      <c r="X1756">
        <f>(1-Agridata[[#This Row],[Transport_Cost_NGN]]/(Agridata[[#This Row],[Input_Cost_NGN]]+Agridata[[#This Row],[Final_Profit_NGN]]))*100</f>
        <v>99.992040687604501</v>
      </c>
      <c r="Y1756" s="13">
        <f>Agridata[[#This Row],[Final_Profit_NGN]]*Agridata[[#This Row],[Storage_Loss_%]]</f>
        <v>301197719.68000001</v>
      </c>
      <c r="Z1756" s="13">
        <f>Agridata[[#This Row],[Final_Profit_NGN]] * (1-Agridata[[#This Row],[Storage_Loss_%]]/100)</f>
        <v>4922630.8032000009</v>
      </c>
      <c r="AA1756" s="13">
        <f>Agridata[[#This Row],[Final_Profit_NGN]]+Agridata[[#This Row],[Input_Cost_NGN]]</f>
        <v>7990640</v>
      </c>
    </row>
    <row r="1757" spans="1:27" x14ac:dyDescent="0.35">
      <c r="A1757" t="s">
        <v>1044</v>
      </c>
      <c r="B1757" t="s">
        <v>1472</v>
      </c>
      <c r="C1757" t="s">
        <v>1487</v>
      </c>
      <c r="D1757">
        <v>2025</v>
      </c>
      <c r="E1757" t="s">
        <v>1501</v>
      </c>
      <c r="F1757" t="s">
        <v>1503</v>
      </c>
      <c r="G1757">
        <v>1.2</v>
      </c>
      <c r="H1757">
        <v>7540</v>
      </c>
      <c r="I1757">
        <v>6794</v>
      </c>
      <c r="J1757">
        <v>8.3000000000000007</v>
      </c>
      <c r="K1757" t="s">
        <v>1513</v>
      </c>
      <c r="L1757">
        <v>0.31</v>
      </c>
      <c r="M1757" t="s">
        <v>1518</v>
      </c>
      <c r="N1757" s="13">
        <v>306</v>
      </c>
      <c r="O1757">
        <v>3</v>
      </c>
      <c r="P1757" s="11">
        <f>Agridata[[#This Row],[Storage_Loss_%]]/100</f>
        <v>9.8900000000000002E-2</v>
      </c>
      <c r="Q1757" s="7">
        <v>9.89</v>
      </c>
      <c r="R1757" s="13">
        <v>10898</v>
      </c>
      <c r="S1757">
        <v>338</v>
      </c>
      <c r="T1757" t="s">
        <v>1519</v>
      </c>
      <c r="U1757" t="s">
        <v>1522</v>
      </c>
      <c r="V1757" s="13">
        <v>2262205</v>
      </c>
      <c r="W1757" s="7">
        <f>(Agridata[[#This Row],[Profit_After_Storage_Loss]]/Agridata[[#This Row],[Total_Revenue]])*100</f>
        <v>89.677983157824357</v>
      </c>
      <c r="X1757">
        <f>(1-Agridata[[#This Row],[Transport_Cost_NGN]]/(Agridata[[#This Row],[Input_Cost_NGN]]+Agridata[[#This Row],[Final_Profit_NGN]]))*100</f>
        <v>99.986538225500567</v>
      </c>
      <c r="Y1757" s="13">
        <f>Agridata[[#This Row],[Final_Profit_NGN]]*Agridata[[#This Row],[Storage_Loss_%]]</f>
        <v>22373207.450000003</v>
      </c>
      <c r="Z1757" s="13">
        <f>Agridata[[#This Row],[Final_Profit_NGN]] * (1-Agridata[[#This Row],[Storage_Loss_%]]/100)</f>
        <v>2038472.9255000001</v>
      </c>
      <c r="AA1757" s="13">
        <f>Agridata[[#This Row],[Final_Profit_NGN]]+Agridata[[#This Row],[Input_Cost_NGN]]</f>
        <v>2273103</v>
      </c>
    </row>
    <row r="1758" spans="1:27" x14ac:dyDescent="0.35">
      <c r="A1758" t="s">
        <v>554</v>
      </c>
      <c r="B1758" t="s">
        <v>1470</v>
      </c>
      <c r="C1758" t="s">
        <v>1475</v>
      </c>
      <c r="D1758">
        <v>2025</v>
      </c>
      <c r="E1758" t="s">
        <v>1501</v>
      </c>
      <c r="F1758" t="s">
        <v>1509</v>
      </c>
      <c r="G1758">
        <v>2.27</v>
      </c>
      <c r="H1758">
        <v>26973</v>
      </c>
      <c r="I1758">
        <v>21610</v>
      </c>
      <c r="J1758">
        <v>6.5</v>
      </c>
      <c r="K1758" t="s">
        <v>1512</v>
      </c>
      <c r="L1758">
        <v>0.43</v>
      </c>
      <c r="M1758" t="s">
        <v>1516</v>
      </c>
      <c r="N1758" s="13">
        <v>1629</v>
      </c>
      <c r="O1758">
        <v>4</v>
      </c>
      <c r="P1758" s="11">
        <f>Agridata[[#This Row],[Storage_Loss_%]]/100</f>
        <v>0.19879999999999998</v>
      </c>
      <c r="Q1758" s="7">
        <v>19.88</v>
      </c>
      <c r="R1758" s="13">
        <v>74324</v>
      </c>
      <c r="S1758">
        <v>352</v>
      </c>
      <c r="T1758" t="s">
        <v>1520</v>
      </c>
      <c r="U1758" t="s">
        <v>1523</v>
      </c>
      <c r="V1758" s="13">
        <v>7454700</v>
      </c>
      <c r="W1758" s="7">
        <f>(Agridata[[#This Row],[Profit_After_Storage_Loss]]/Agridata[[#This Row],[Total_Revenue]])*100</f>
        <v>79.329082228984802</v>
      </c>
      <c r="X1758">
        <f>(1-Agridata[[#This Row],[Transport_Cost_NGN]]/(Agridata[[#This Row],[Input_Cost_NGN]]+Agridata[[#This Row],[Final_Profit_NGN]]))*100</f>
        <v>99.978363729482069</v>
      </c>
      <c r="Y1758" s="13">
        <f>Agridata[[#This Row],[Final_Profit_NGN]]*Agridata[[#This Row],[Storage_Loss_%]]</f>
        <v>148199436</v>
      </c>
      <c r="Z1758" s="13">
        <f>Agridata[[#This Row],[Final_Profit_NGN]] * (1-Agridata[[#This Row],[Storage_Loss_%]]/100)</f>
        <v>5972705.6400000006</v>
      </c>
      <c r="AA1758" s="13">
        <f>Agridata[[#This Row],[Final_Profit_NGN]]+Agridata[[#This Row],[Input_Cost_NGN]]</f>
        <v>7529024</v>
      </c>
    </row>
    <row r="1759" spans="1:27" x14ac:dyDescent="0.35">
      <c r="A1759" t="s">
        <v>1045</v>
      </c>
      <c r="B1759" t="s">
        <v>1469</v>
      </c>
      <c r="C1759" t="s">
        <v>1498</v>
      </c>
      <c r="D1759">
        <v>2024</v>
      </c>
      <c r="E1759" t="s">
        <v>1502</v>
      </c>
      <c r="F1759" t="s">
        <v>1503</v>
      </c>
      <c r="G1759">
        <v>0.93</v>
      </c>
      <c r="H1759">
        <v>10263</v>
      </c>
      <c r="I1759">
        <v>8480</v>
      </c>
      <c r="J1759">
        <v>13.1</v>
      </c>
      <c r="K1759" t="s">
        <v>1512</v>
      </c>
      <c r="L1759">
        <v>1.28</v>
      </c>
      <c r="M1759" t="s">
        <v>1516</v>
      </c>
      <c r="N1759" s="13">
        <v>2597</v>
      </c>
      <c r="O1759">
        <v>7</v>
      </c>
      <c r="P1759" s="11">
        <f>Agridata[[#This Row],[Storage_Loss_%]]/100</f>
        <v>0.17370000000000002</v>
      </c>
      <c r="Q1759" s="7">
        <v>17.37</v>
      </c>
      <c r="R1759" s="13">
        <v>12913</v>
      </c>
      <c r="S1759">
        <v>334</v>
      </c>
      <c r="T1759" t="s">
        <v>1521</v>
      </c>
      <c r="U1759" t="s">
        <v>1522</v>
      </c>
      <c r="V1759" s="13">
        <v>2788487</v>
      </c>
      <c r="W1759" s="7">
        <f>(Agridata[[#This Row],[Profit_After_Storage_Loss]]/Agridata[[#This Row],[Total_Revenue]])*100</f>
        <v>82.249118587135001</v>
      </c>
      <c r="X1759">
        <f>(1-Agridata[[#This Row],[Transport_Cost_NGN]]/(Agridata[[#This Row],[Input_Cost_NGN]]+Agridata[[#This Row],[Final_Profit_NGN]]))*100</f>
        <v>99.907296351824087</v>
      </c>
      <c r="Y1759" s="13">
        <f>Agridata[[#This Row],[Final_Profit_NGN]]*Agridata[[#This Row],[Storage_Loss_%]]</f>
        <v>48436019.190000005</v>
      </c>
      <c r="Z1759" s="13">
        <f>Agridata[[#This Row],[Final_Profit_NGN]] * (1-Agridata[[#This Row],[Storage_Loss_%]]/100)</f>
        <v>2304126.8081</v>
      </c>
      <c r="AA1759" s="13">
        <f>Agridata[[#This Row],[Final_Profit_NGN]]+Agridata[[#This Row],[Input_Cost_NGN]]</f>
        <v>2801400</v>
      </c>
    </row>
    <row r="1760" spans="1:27" x14ac:dyDescent="0.35">
      <c r="A1760" t="s">
        <v>987</v>
      </c>
      <c r="B1760" t="s">
        <v>1471</v>
      </c>
      <c r="C1760" t="s">
        <v>1492</v>
      </c>
      <c r="D1760">
        <v>2025</v>
      </c>
      <c r="E1760" t="s">
        <v>1502</v>
      </c>
      <c r="F1760" t="s">
        <v>1506</v>
      </c>
      <c r="G1760">
        <v>0.65</v>
      </c>
      <c r="H1760">
        <v>1559</v>
      </c>
      <c r="I1760">
        <v>1224</v>
      </c>
      <c r="J1760">
        <v>8</v>
      </c>
      <c r="K1760" t="s">
        <v>1513</v>
      </c>
      <c r="L1760">
        <v>0.4</v>
      </c>
      <c r="M1760" t="s">
        <v>1516</v>
      </c>
      <c r="N1760" s="13">
        <v>239</v>
      </c>
      <c r="O1760">
        <v>14</v>
      </c>
      <c r="P1760" s="11">
        <f>Agridata[[#This Row],[Storage_Loss_%]]/100</f>
        <v>0.2145</v>
      </c>
      <c r="Q1760" s="7">
        <v>21.45</v>
      </c>
      <c r="R1760" s="13">
        <v>18221</v>
      </c>
      <c r="S1760">
        <v>312</v>
      </c>
      <c r="T1760" t="s">
        <v>1520</v>
      </c>
      <c r="U1760" t="s">
        <v>1522</v>
      </c>
      <c r="V1760" s="13">
        <v>359610</v>
      </c>
      <c r="W1760" s="7">
        <f>(Agridata[[#This Row],[Profit_After_Storage_Loss]]/Agridata[[#This Row],[Total_Revenue]])*100</f>
        <v>74.761905455084417</v>
      </c>
      <c r="X1760">
        <f>(1-Agridata[[#This Row],[Transport_Cost_NGN]]/(Agridata[[#This Row],[Input_Cost_NGN]]+Agridata[[#This Row],[Final_Profit_NGN]]))*100</f>
        <v>99.936744205742784</v>
      </c>
      <c r="Y1760" s="13">
        <f>Agridata[[#This Row],[Final_Profit_NGN]]*Agridata[[#This Row],[Storage_Loss_%]]</f>
        <v>7713634.5</v>
      </c>
      <c r="Z1760" s="13">
        <f>Agridata[[#This Row],[Final_Profit_NGN]] * (1-Agridata[[#This Row],[Storage_Loss_%]]/100)</f>
        <v>282473.65499999997</v>
      </c>
      <c r="AA1760" s="13">
        <f>Agridata[[#This Row],[Final_Profit_NGN]]+Agridata[[#This Row],[Input_Cost_NGN]]</f>
        <v>377831</v>
      </c>
    </row>
    <row r="1761" spans="1:27" x14ac:dyDescent="0.35">
      <c r="A1761" t="s">
        <v>1046</v>
      </c>
      <c r="B1761" t="s">
        <v>1470</v>
      </c>
      <c r="C1761" t="s">
        <v>1475</v>
      </c>
      <c r="D1761">
        <v>2023</v>
      </c>
      <c r="E1761" t="s">
        <v>1502</v>
      </c>
      <c r="F1761" t="s">
        <v>1505</v>
      </c>
      <c r="G1761">
        <v>2.0099999999999998</v>
      </c>
      <c r="H1761">
        <v>18164</v>
      </c>
      <c r="I1761">
        <v>10213</v>
      </c>
      <c r="J1761">
        <v>8.9</v>
      </c>
      <c r="K1761" t="s">
        <v>1515</v>
      </c>
      <c r="L1761">
        <v>1.19</v>
      </c>
      <c r="M1761" t="s">
        <v>1517</v>
      </c>
      <c r="N1761" s="13">
        <v>2097</v>
      </c>
      <c r="O1761">
        <v>30</v>
      </c>
      <c r="P1761" s="11">
        <f>Agridata[[#This Row],[Storage_Loss_%]]/100</f>
        <v>0.43770000000000003</v>
      </c>
      <c r="Q1761" s="7">
        <v>43.77</v>
      </c>
      <c r="R1761" s="13">
        <v>16398</v>
      </c>
      <c r="S1761">
        <v>118</v>
      </c>
      <c r="T1761" t="s">
        <v>1520</v>
      </c>
      <c r="U1761" t="s">
        <v>1523</v>
      </c>
      <c r="V1761" s="13">
        <v>1174588</v>
      </c>
      <c r="W1761" s="7">
        <f>(Agridata[[#This Row],[Profit_After_Storage_Loss]]/Agridata[[#This Row],[Total_Revenue]])*100</f>
        <v>55.455801529153156</v>
      </c>
      <c r="X1761">
        <f>(1-Agridata[[#This Row],[Transport_Cost_NGN]]/(Agridata[[#This Row],[Input_Cost_NGN]]+Agridata[[#This Row],[Final_Profit_NGN]]))*100</f>
        <v>99.823927401329655</v>
      </c>
      <c r="Y1761" s="13">
        <f>Agridata[[#This Row],[Final_Profit_NGN]]*Agridata[[#This Row],[Storage_Loss_%]]</f>
        <v>51411716.760000005</v>
      </c>
      <c r="Z1761" s="13">
        <f>Agridata[[#This Row],[Final_Profit_NGN]] * (1-Agridata[[#This Row],[Storage_Loss_%]]/100)</f>
        <v>660470.83240000007</v>
      </c>
      <c r="AA1761" s="13">
        <f>Agridata[[#This Row],[Final_Profit_NGN]]+Agridata[[#This Row],[Input_Cost_NGN]]</f>
        <v>1190986</v>
      </c>
    </row>
    <row r="1762" spans="1:27" x14ac:dyDescent="0.35">
      <c r="A1762" t="s">
        <v>966</v>
      </c>
      <c r="B1762" t="s">
        <v>1473</v>
      </c>
      <c r="C1762" t="s">
        <v>1497</v>
      </c>
      <c r="D1762">
        <v>2021</v>
      </c>
      <c r="E1762" t="s">
        <v>1501</v>
      </c>
      <c r="F1762" t="s">
        <v>1503</v>
      </c>
      <c r="G1762">
        <v>1.94</v>
      </c>
      <c r="H1762">
        <v>18291</v>
      </c>
      <c r="I1762">
        <v>11481</v>
      </c>
      <c r="J1762">
        <v>41.6</v>
      </c>
      <c r="K1762" t="s">
        <v>1512</v>
      </c>
      <c r="L1762">
        <v>1.45</v>
      </c>
      <c r="M1762" t="s">
        <v>1516</v>
      </c>
      <c r="N1762" s="13">
        <v>11594</v>
      </c>
      <c r="O1762">
        <v>30</v>
      </c>
      <c r="P1762" s="11">
        <f>Agridata[[#This Row],[Storage_Loss_%]]/100</f>
        <v>0.37229999999999996</v>
      </c>
      <c r="Q1762" s="7">
        <v>37.229999999999997</v>
      </c>
      <c r="R1762" s="13">
        <v>22965</v>
      </c>
      <c r="S1762">
        <v>243</v>
      </c>
      <c r="T1762" t="s">
        <v>1520</v>
      </c>
      <c r="U1762" t="s">
        <v>1523</v>
      </c>
      <c r="V1762" s="13">
        <v>2727426</v>
      </c>
      <c r="W1762" s="7">
        <f>(Agridata[[#This Row],[Profit_After_Storage_Loss]]/Agridata[[#This Row],[Total_Revenue]])*100</f>
        <v>62.245887955567049</v>
      </c>
      <c r="X1762">
        <f>(1-Agridata[[#This Row],[Transport_Cost_NGN]]/(Agridata[[#This Row],[Input_Cost_NGN]]+Agridata[[#This Row],[Final_Profit_NGN]]))*100</f>
        <v>99.57845993533283</v>
      </c>
      <c r="Y1762" s="13">
        <f>Agridata[[#This Row],[Final_Profit_NGN]]*Agridata[[#This Row],[Storage_Loss_%]]</f>
        <v>101542069.97999999</v>
      </c>
      <c r="Z1762" s="13">
        <f>Agridata[[#This Row],[Final_Profit_NGN]] * (1-Agridata[[#This Row],[Storage_Loss_%]]/100)</f>
        <v>1712005.3002000002</v>
      </c>
      <c r="AA1762" s="13">
        <f>Agridata[[#This Row],[Final_Profit_NGN]]+Agridata[[#This Row],[Input_Cost_NGN]]</f>
        <v>2750391</v>
      </c>
    </row>
    <row r="1763" spans="1:27" x14ac:dyDescent="0.35">
      <c r="A1763" t="s">
        <v>169</v>
      </c>
      <c r="B1763" t="s">
        <v>1470</v>
      </c>
      <c r="C1763" t="s">
        <v>1475</v>
      </c>
      <c r="D1763">
        <v>2025</v>
      </c>
      <c r="E1763" t="s">
        <v>1501</v>
      </c>
      <c r="F1763" t="s">
        <v>1505</v>
      </c>
      <c r="G1763">
        <v>1.08</v>
      </c>
      <c r="H1763">
        <v>13298</v>
      </c>
      <c r="I1763">
        <v>11522</v>
      </c>
      <c r="J1763">
        <v>16</v>
      </c>
      <c r="K1763" t="s">
        <v>1514</v>
      </c>
      <c r="L1763">
        <v>1.87</v>
      </c>
      <c r="M1763" t="s">
        <v>1518</v>
      </c>
      <c r="N1763" s="13">
        <v>3414</v>
      </c>
      <c r="O1763">
        <v>7</v>
      </c>
      <c r="P1763" s="11">
        <f>Agridata[[#This Row],[Storage_Loss_%]]/100</f>
        <v>0.13350000000000001</v>
      </c>
      <c r="Q1763" s="7">
        <v>13.35</v>
      </c>
      <c r="R1763" s="13">
        <v>10415</v>
      </c>
      <c r="S1763">
        <v>106</v>
      </c>
      <c r="T1763" t="s">
        <v>1520</v>
      </c>
      <c r="U1763" t="s">
        <v>1523</v>
      </c>
      <c r="V1763" s="13">
        <v>1195290</v>
      </c>
      <c r="W1763" s="7">
        <f>(Agridata[[#This Row],[Profit_After_Storage_Loss]]/Agridata[[#This Row],[Total_Revenue]])*100</f>
        <v>85.901508660907936</v>
      </c>
      <c r="X1763">
        <f>(1-Agridata[[#This Row],[Transport_Cost_NGN]]/(Agridata[[#This Row],[Input_Cost_NGN]]+Agridata[[#This Row],[Final_Profit_NGN]]))*100</f>
        <v>99.716846160545074</v>
      </c>
      <c r="Y1763" s="13">
        <f>Agridata[[#This Row],[Final_Profit_NGN]]*Agridata[[#This Row],[Storage_Loss_%]]</f>
        <v>15957121.5</v>
      </c>
      <c r="Z1763" s="13">
        <f>Agridata[[#This Row],[Final_Profit_NGN]] * (1-Agridata[[#This Row],[Storage_Loss_%]]/100)</f>
        <v>1035718.785</v>
      </c>
      <c r="AA1763" s="13">
        <f>Agridata[[#This Row],[Final_Profit_NGN]]+Agridata[[#This Row],[Input_Cost_NGN]]</f>
        <v>1205705</v>
      </c>
    </row>
    <row r="1764" spans="1:27" x14ac:dyDescent="0.35">
      <c r="A1764" t="s">
        <v>70</v>
      </c>
      <c r="B1764" t="s">
        <v>1472</v>
      </c>
      <c r="C1764" t="s">
        <v>1487</v>
      </c>
      <c r="D1764">
        <v>2025</v>
      </c>
      <c r="E1764" t="s">
        <v>1502</v>
      </c>
      <c r="F1764" t="s">
        <v>1507</v>
      </c>
      <c r="G1764">
        <v>2.52</v>
      </c>
      <c r="H1764">
        <v>3764</v>
      </c>
      <c r="I1764">
        <v>2338</v>
      </c>
      <c r="J1764">
        <v>1</v>
      </c>
      <c r="K1764" t="s">
        <v>1511</v>
      </c>
      <c r="L1764">
        <v>0.64</v>
      </c>
      <c r="M1764" t="s">
        <v>1518</v>
      </c>
      <c r="N1764" s="13">
        <v>200</v>
      </c>
      <c r="O1764">
        <v>30</v>
      </c>
      <c r="P1764" s="11">
        <f>Agridata[[#This Row],[Storage_Loss_%]]/100</f>
        <v>0.37880000000000003</v>
      </c>
      <c r="Q1764" s="7">
        <v>37.880000000000003</v>
      </c>
      <c r="R1764" s="13">
        <v>33079</v>
      </c>
      <c r="S1764">
        <v>301</v>
      </c>
      <c r="T1764" t="s">
        <v>1520</v>
      </c>
      <c r="U1764" t="s">
        <v>1522</v>
      </c>
      <c r="V1764" s="13">
        <v>663422</v>
      </c>
      <c r="W1764" s="7">
        <f>(Agridata[[#This Row],[Profit_After_Storage_Loss]]/Agridata[[#This Row],[Total_Revenue]])*100</f>
        <v>59.169727882659174</v>
      </c>
      <c r="X1764">
        <f>(1-Agridata[[#This Row],[Transport_Cost_NGN]]/(Agridata[[#This Row],[Input_Cost_NGN]]+Agridata[[#This Row],[Final_Profit_NGN]]))*100</f>
        <v>99.97128503763814</v>
      </c>
      <c r="Y1764" s="13">
        <f>Agridata[[#This Row],[Final_Profit_NGN]]*Agridata[[#This Row],[Storage_Loss_%]]</f>
        <v>25130425.360000003</v>
      </c>
      <c r="Z1764" s="13">
        <f>Agridata[[#This Row],[Final_Profit_NGN]] * (1-Agridata[[#This Row],[Storage_Loss_%]]/100)</f>
        <v>412117.7464</v>
      </c>
      <c r="AA1764" s="13">
        <f>Agridata[[#This Row],[Final_Profit_NGN]]+Agridata[[#This Row],[Input_Cost_NGN]]</f>
        <v>696501</v>
      </c>
    </row>
    <row r="1765" spans="1:27" x14ac:dyDescent="0.35">
      <c r="A1765" t="s">
        <v>1047</v>
      </c>
      <c r="B1765" t="s">
        <v>1469</v>
      </c>
      <c r="C1765" t="s">
        <v>1480</v>
      </c>
      <c r="D1765">
        <v>2021</v>
      </c>
      <c r="E1765" t="s">
        <v>1501</v>
      </c>
      <c r="F1765" t="s">
        <v>1510</v>
      </c>
      <c r="G1765">
        <v>3.95</v>
      </c>
      <c r="H1765">
        <v>71055</v>
      </c>
      <c r="I1765">
        <v>51436</v>
      </c>
      <c r="J1765">
        <v>12.3</v>
      </c>
      <c r="K1765" t="s">
        <v>1515</v>
      </c>
      <c r="L1765">
        <v>1.18</v>
      </c>
      <c r="M1765" t="s">
        <v>1516</v>
      </c>
      <c r="N1765" s="13">
        <v>1755</v>
      </c>
      <c r="O1765">
        <v>1</v>
      </c>
      <c r="P1765" s="11">
        <f>Agridata[[#This Row],[Storage_Loss_%]]/100</f>
        <v>0.27610000000000001</v>
      </c>
      <c r="Q1765" s="7">
        <v>27.61</v>
      </c>
      <c r="R1765" s="13">
        <v>144756</v>
      </c>
      <c r="S1765">
        <v>300</v>
      </c>
      <c r="T1765" t="s">
        <v>1521</v>
      </c>
      <c r="U1765" t="s">
        <v>1522</v>
      </c>
      <c r="V1765" s="13">
        <v>15129981</v>
      </c>
      <c r="W1765" s="7">
        <f>(Agridata[[#This Row],[Profit_After_Storage_Loss]]/Agridata[[#This Row],[Total_Revenue]])*100</f>
        <v>71.703972683130317</v>
      </c>
      <c r="X1765">
        <f>(1-Agridata[[#This Row],[Transport_Cost_NGN]]/(Agridata[[#This Row],[Input_Cost_NGN]]+Agridata[[#This Row],[Final_Profit_NGN]]))*100</f>
        <v>99.988510440474371</v>
      </c>
      <c r="Y1765" s="13">
        <f>Agridata[[#This Row],[Final_Profit_NGN]]*Agridata[[#This Row],[Storage_Loss_%]]</f>
        <v>417738775.40999997</v>
      </c>
      <c r="Z1765" s="13">
        <f>Agridata[[#This Row],[Final_Profit_NGN]] * (1-Agridata[[#This Row],[Storage_Loss_%]]/100)</f>
        <v>10952593.2459</v>
      </c>
      <c r="AA1765" s="13">
        <f>Agridata[[#This Row],[Final_Profit_NGN]]+Agridata[[#This Row],[Input_Cost_NGN]]</f>
        <v>15274737</v>
      </c>
    </row>
    <row r="1766" spans="1:27" x14ac:dyDescent="0.35">
      <c r="A1766" t="s">
        <v>417</v>
      </c>
      <c r="B1766" t="s">
        <v>1470</v>
      </c>
      <c r="C1766" t="s">
        <v>1495</v>
      </c>
      <c r="D1766">
        <v>2024</v>
      </c>
      <c r="E1766" t="s">
        <v>1501</v>
      </c>
      <c r="F1766" t="s">
        <v>1503</v>
      </c>
      <c r="G1766">
        <v>1.95</v>
      </c>
      <c r="H1766">
        <v>13491</v>
      </c>
      <c r="I1766">
        <v>5396</v>
      </c>
      <c r="J1766">
        <v>1</v>
      </c>
      <c r="K1766" t="s">
        <v>1513</v>
      </c>
      <c r="L1766">
        <v>1.31</v>
      </c>
      <c r="M1766" t="s">
        <v>1518</v>
      </c>
      <c r="N1766" s="13">
        <v>200</v>
      </c>
      <c r="O1766">
        <v>60</v>
      </c>
      <c r="P1766" s="11">
        <f>Agridata[[#This Row],[Storage_Loss_%]]/100</f>
        <v>0.6</v>
      </c>
      <c r="Q1766" s="7">
        <v>60</v>
      </c>
      <c r="R1766" s="13">
        <v>31975</v>
      </c>
      <c r="S1766">
        <v>382</v>
      </c>
      <c r="T1766" t="s">
        <v>1521</v>
      </c>
      <c r="U1766" t="s">
        <v>1522</v>
      </c>
      <c r="V1766" s="13">
        <v>2008485</v>
      </c>
      <c r="W1766" s="7">
        <f>(Agridata[[#This Row],[Profit_After_Storage_Loss]]/Agridata[[#This Row],[Total_Revenue]])*100</f>
        <v>39.373180557325313</v>
      </c>
      <c r="X1766">
        <f>(1-Agridata[[#This Row],[Transport_Cost_NGN]]/(Agridata[[#This Row],[Input_Cost_NGN]]+Agridata[[#This Row],[Final_Profit_NGN]]))*100</f>
        <v>99.990198288621187</v>
      </c>
      <c r="Y1766" s="13">
        <f>Agridata[[#This Row],[Final_Profit_NGN]]*Agridata[[#This Row],[Storage_Loss_%]]</f>
        <v>120509100</v>
      </c>
      <c r="Z1766" s="13">
        <f>Agridata[[#This Row],[Final_Profit_NGN]] * (1-Agridata[[#This Row],[Storage_Loss_%]]/100)</f>
        <v>803394</v>
      </c>
      <c r="AA1766" s="13">
        <f>Agridata[[#This Row],[Final_Profit_NGN]]+Agridata[[#This Row],[Input_Cost_NGN]]</f>
        <v>2040460</v>
      </c>
    </row>
    <row r="1767" spans="1:27" x14ac:dyDescent="0.35">
      <c r="A1767" t="s">
        <v>720</v>
      </c>
      <c r="B1767" t="s">
        <v>1471</v>
      </c>
      <c r="C1767" t="s">
        <v>1477</v>
      </c>
      <c r="D1767">
        <v>2021</v>
      </c>
      <c r="E1767" t="s">
        <v>1501</v>
      </c>
      <c r="F1767" t="s">
        <v>1510</v>
      </c>
      <c r="G1767">
        <v>3.64</v>
      </c>
      <c r="H1767">
        <v>93428</v>
      </c>
      <c r="I1767">
        <v>67800</v>
      </c>
      <c r="J1767">
        <v>20.399999999999999</v>
      </c>
      <c r="K1767" t="s">
        <v>1512</v>
      </c>
      <c r="L1767">
        <v>0.82</v>
      </c>
      <c r="M1767" t="s">
        <v>1516</v>
      </c>
      <c r="N1767" s="13">
        <v>4874</v>
      </c>
      <c r="O1767">
        <v>5</v>
      </c>
      <c r="P1767" s="11">
        <f>Agridata[[#This Row],[Storage_Loss_%]]/100</f>
        <v>0.27429999999999999</v>
      </c>
      <c r="Q1767" s="7">
        <v>27.43</v>
      </c>
      <c r="R1767" s="13">
        <v>123974</v>
      </c>
      <c r="S1767">
        <v>311</v>
      </c>
      <c r="T1767" t="s">
        <v>1520</v>
      </c>
      <c r="U1767" t="s">
        <v>1523</v>
      </c>
      <c r="V1767" s="13">
        <v>20746094</v>
      </c>
      <c r="W1767" s="7">
        <f>(Agridata[[#This Row],[Profit_After_Storage_Loss]]/Agridata[[#This Row],[Total_Revenue]])*100</f>
        <v>72.138914045704112</v>
      </c>
      <c r="X1767">
        <f>(1-Agridata[[#This Row],[Transport_Cost_NGN]]/(Agridata[[#This Row],[Input_Cost_NGN]]+Agridata[[#This Row],[Final_Profit_NGN]]))*100</f>
        <v>99.976645979303953</v>
      </c>
      <c r="Y1767" s="13">
        <f>Agridata[[#This Row],[Final_Profit_NGN]]*Agridata[[#This Row],[Storage_Loss_%]]</f>
        <v>569065358.41999996</v>
      </c>
      <c r="Z1767" s="13">
        <f>Agridata[[#This Row],[Final_Profit_NGN]] * (1-Agridata[[#This Row],[Storage_Loss_%]]/100)</f>
        <v>15055440.4158</v>
      </c>
      <c r="AA1767" s="13">
        <f>Agridata[[#This Row],[Final_Profit_NGN]]+Agridata[[#This Row],[Input_Cost_NGN]]</f>
        <v>20870068</v>
      </c>
    </row>
    <row r="1768" spans="1:27" x14ac:dyDescent="0.35">
      <c r="A1768" t="s">
        <v>1048</v>
      </c>
      <c r="B1768" t="s">
        <v>1472</v>
      </c>
      <c r="C1768" t="s">
        <v>1487</v>
      </c>
      <c r="D1768">
        <v>2022</v>
      </c>
      <c r="E1768" t="s">
        <v>1501</v>
      </c>
      <c r="F1768" t="s">
        <v>1503</v>
      </c>
      <c r="G1768">
        <v>1.68</v>
      </c>
      <c r="H1768">
        <v>18213</v>
      </c>
      <c r="I1768">
        <v>10987</v>
      </c>
      <c r="J1768">
        <v>6.9</v>
      </c>
      <c r="K1768" t="s">
        <v>1513</v>
      </c>
      <c r="L1768">
        <v>1.43</v>
      </c>
      <c r="M1768" t="s">
        <v>1518</v>
      </c>
      <c r="N1768" s="13">
        <v>258</v>
      </c>
      <c r="O1768">
        <v>30</v>
      </c>
      <c r="P1768" s="11">
        <f>Agridata[[#This Row],[Storage_Loss_%]]/100</f>
        <v>0.3967</v>
      </c>
      <c r="Q1768" s="7">
        <v>39.67</v>
      </c>
      <c r="R1768" s="13">
        <v>21623</v>
      </c>
      <c r="S1768">
        <v>262</v>
      </c>
      <c r="T1768" t="s">
        <v>1519</v>
      </c>
      <c r="U1768" t="s">
        <v>1523</v>
      </c>
      <c r="V1768" s="13">
        <v>2827928</v>
      </c>
      <c r="W1768" s="7">
        <f>(Agridata[[#This Row],[Profit_After_Storage_Loss]]/Agridata[[#This Row],[Total_Revenue]])*100</f>
        <v>59.872203108489721</v>
      </c>
      <c r="X1768">
        <f>(1-Agridata[[#This Row],[Transport_Cost_NGN]]/(Agridata[[#This Row],[Input_Cost_NGN]]+Agridata[[#This Row],[Final_Profit_NGN]]))*100</f>
        <v>99.990945942009816</v>
      </c>
      <c r="Y1768" s="13">
        <f>Agridata[[#This Row],[Final_Profit_NGN]]*Agridata[[#This Row],[Storage_Loss_%]]</f>
        <v>112183903.76000001</v>
      </c>
      <c r="Z1768" s="13">
        <f>Agridata[[#This Row],[Final_Profit_NGN]] * (1-Agridata[[#This Row],[Storage_Loss_%]]/100)</f>
        <v>1706088.9623999998</v>
      </c>
      <c r="AA1768" s="13">
        <f>Agridata[[#This Row],[Final_Profit_NGN]]+Agridata[[#This Row],[Input_Cost_NGN]]</f>
        <v>2849551</v>
      </c>
    </row>
    <row r="1769" spans="1:27" x14ac:dyDescent="0.35">
      <c r="A1769" t="s">
        <v>70</v>
      </c>
      <c r="B1769" t="s">
        <v>1472</v>
      </c>
      <c r="C1769" t="s">
        <v>1489</v>
      </c>
      <c r="D1769">
        <v>2022</v>
      </c>
      <c r="E1769" t="s">
        <v>1501</v>
      </c>
      <c r="F1769" t="s">
        <v>1510</v>
      </c>
      <c r="G1769">
        <v>1.1100000000000001</v>
      </c>
      <c r="H1769">
        <v>26731</v>
      </c>
      <c r="I1769">
        <v>17698</v>
      </c>
      <c r="J1769">
        <v>53.9</v>
      </c>
      <c r="K1769" t="s">
        <v>1512</v>
      </c>
      <c r="L1769">
        <v>1.77</v>
      </c>
      <c r="M1769" t="s">
        <v>1518</v>
      </c>
      <c r="N1769" s="13">
        <v>12846</v>
      </c>
      <c r="O1769">
        <v>7</v>
      </c>
      <c r="P1769" s="11">
        <f>Agridata[[#This Row],[Storage_Loss_%]]/100</f>
        <v>0.33789999999999998</v>
      </c>
      <c r="Q1769" s="7">
        <v>33.79</v>
      </c>
      <c r="R1769" s="13">
        <v>19629</v>
      </c>
      <c r="S1769">
        <v>402</v>
      </c>
      <c r="T1769" t="s">
        <v>1520</v>
      </c>
      <c r="U1769" t="s">
        <v>1522</v>
      </c>
      <c r="V1769" s="13">
        <v>7010976</v>
      </c>
      <c r="W1769" s="7">
        <f>(Agridata[[#This Row],[Profit_After_Storage_Loss]]/Agridata[[#This Row],[Total_Revenue]])*100</f>
        <v>66.025145909918137</v>
      </c>
      <c r="X1769">
        <f>(1-Agridata[[#This Row],[Transport_Cost_NGN]]/(Agridata[[#This Row],[Input_Cost_NGN]]+Agridata[[#This Row],[Final_Profit_NGN]]))*100</f>
        <v>99.817284572238094</v>
      </c>
      <c r="Y1769" s="13">
        <f>Agridata[[#This Row],[Final_Profit_NGN]]*Agridata[[#This Row],[Storage_Loss_%]]</f>
        <v>236900879.03999999</v>
      </c>
      <c r="Z1769" s="13">
        <f>Agridata[[#This Row],[Final_Profit_NGN]] * (1-Agridata[[#This Row],[Storage_Loss_%]]/100)</f>
        <v>4641967.2095999997</v>
      </c>
      <c r="AA1769" s="13">
        <f>Agridata[[#This Row],[Final_Profit_NGN]]+Agridata[[#This Row],[Input_Cost_NGN]]</f>
        <v>7030605</v>
      </c>
    </row>
    <row r="1770" spans="1:27" x14ac:dyDescent="0.35">
      <c r="A1770" t="s">
        <v>310</v>
      </c>
      <c r="B1770" t="s">
        <v>1470</v>
      </c>
      <c r="C1770" t="s">
        <v>1475</v>
      </c>
      <c r="D1770">
        <v>2022</v>
      </c>
      <c r="E1770" t="s">
        <v>1501</v>
      </c>
      <c r="F1770" t="s">
        <v>1504</v>
      </c>
      <c r="G1770">
        <v>1.32</v>
      </c>
      <c r="H1770">
        <v>13505</v>
      </c>
      <c r="I1770">
        <v>10200</v>
      </c>
      <c r="J1770">
        <v>18.7</v>
      </c>
      <c r="K1770" t="s">
        <v>1513</v>
      </c>
      <c r="L1770">
        <v>1.02</v>
      </c>
      <c r="M1770" t="s">
        <v>1517</v>
      </c>
      <c r="N1770" s="13">
        <v>851</v>
      </c>
      <c r="O1770">
        <v>3</v>
      </c>
      <c r="P1770" s="11">
        <f>Agridata[[#This Row],[Storage_Loss_%]]/100</f>
        <v>0.2447</v>
      </c>
      <c r="Q1770" s="7">
        <v>24.47</v>
      </c>
      <c r="R1770" s="13">
        <v>17494</v>
      </c>
      <c r="S1770">
        <v>255</v>
      </c>
      <c r="T1770" t="s">
        <v>1519</v>
      </c>
      <c r="U1770" t="s">
        <v>1523</v>
      </c>
      <c r="V1770" s="13">
        <v>2556645</v>
      </c>
      <c r="W1770" s="7">
        <f>(Agridata[[#This Row],[Profit_After_Storage_Loss]]/Agridata[[#This Row],[Total_Revenue]])*100</f>
        <v>75.016693678934971</v>
      </c>
      <c r="X1770">
        <f>(1-Agridata[[#This Row],[Transport_Cost_NGN]]/(Agridata[[#This Row],[Input_Cost_NGN]]+Agridata[[#This Row],[Final_Profit_NGN]]))*100</f>
        <v>99.966940402208266</v>
      </c>
      <c r="Y1770" s="13">
        <f>Agridata[[#This Row],[Final_Profit_NGN]]*Agridata[[#This Row],[Storage_Loss_%]]</f>
        <v>62561103.149999999</v>
      </c>
      <c r="Z1770" s="13">
        <f>Agridata[[#This Row],[Final_Profit_NGN]] * (1-Agridata[[#This Row],[Storage_Loss_%]]/100)</f>
        <v>1931033.9685</v>
      </c>
      <c r="AA1770" s="13">
        <f>Agridata[[#This Row],[Final_Profit_NGN]]+Agridata[[#This Row],[Input_Cost_NGN]]</f>
        <v>2574139</v>
      </c>
    </row>
    <row r="1771" spans="1:27" x14ac:dyDescent="0.35">
      <c r="A1771" t="s">
        <v>43</v>
      </c>
      <c r="B1771" t="s">
        <v>1469</v>
      </c>
      <c r="C1771" t="s">
        <v>1480</v>
      </c>
      <c r="D1771">
        <v>2024</v>
      </c>
      <c r="E1771" t="s">
        <v>1502</v>
      </c>
      <c r="F1771" t="s">
        <v>1509</v>
      </c>
      <c r="G1771">
        <v>0.28000000000000003</v>
      </c>
      <c r="H1771">
        <v>3609</v>
      </c>
      <c r="I1771">
        <v>3021</v>
      </c>
      <c r="J1771">
        <v>5.9</v>
      </c>
      <c r="K1771" t="s">
        <v>1511</v>
      </c>
      <c r="L1771">
        <v>0.83</v>
      </c>
      <c r="M1771" t="s">
        <v>1518</v>
      </c>
      <c r="N1771" s="13">
        <v>774</v>
      </c>
      <c r="O1771">
        <v>1</v>
      </c>
      <c r="P1771" s="11">
        <f>Agridata[[#This Row],[Storage_Loss_%]]/100</f>
        <v>0.16289999999999999</v>
      </c>
      <c r="Q1771" s="7">
        <v>16.29</v>
      </c>
      <c r="R1771" s="13">
        <v>4630</v>
      </c>
      <c r="S1771">
        <v>296</v>
      </c>
      <c r="T1771" t="s">
        <v>1520</v>
      </c>
      <c r="U1771" t="s">
        <v>1523</v>
      </c>
      <c r="V1771" s="13">
        <v>879870</v>
      </c>
      <c r="W1771" s="7">
        <f>(Agridata[[#This Row],[Profit_After_Storage_Loss]]/Agridata[[#This Row],[Total_Revenue]])*100</f>
        <v>83.271811984171833</v>
      </c>
      <c r="X1771">
        <f>(1-Agridata[[#This Row],[Transport_Cost_NGN]]/(Agridata[[#This Row],[Input_Cost_NGN]]+Agridata[[#This Row],[Final_Profit_NGN]]))*100</f>
        <v>99.912492933860946</v>
      </c>
      <c r="Y1771" s="13">
        <f>Agridata[[#This Row],[Final_Profit_NGN]]*Agridata[[#This Row],[Storage_Loss_%]]</f>
        <v>14333082.299999999</v>
      </c>
      <c r="Z1771" s="13">
        <f>Agridata[[#This Row],[Final_Profit_NGN]] * (1-Agridata[[#This Row],[Storage_Loss_%]]/100)</f>
        <v>736539.17699999991</v>
      </c>
      <c r="AA1771" s="13">
        <f>Agridata[[#This Row],[Final_Profit_NGN]]+Agridata[[#This Row],[Input_Cost_NGN]]</f>
        <v>884500</v>
      </c>
    </row>
    <row r="1772" spans="1:27" x14ac:dyDescent="0.35">
      <c r="A1772" t="s">
        <v>611</v>
      </c>
      <c r="B1772" t="s">
        <v>1472</v>
      </c>
      <c r="C1772" t="s">
        <v>1478</v>
      </c>
      <c r="D1772">
        <v>2025</v>
      </c>
      <c r="E1772" t="s">
        <v>1501</v>
      </c>
      <c r="F1772" t="s">
        <v>1507</v>
      </c>
      <c r="G1772">
        <v>0.68</v>
      </c>
      <c r="H1772">
        <v>1464</v>
      </c>
      <c r="I1772">
        <v>1320</v>
      </c>
      <c r="J1772">
        <v>19.5</v>
      </c>
      <c r="K1772" t="s">
        <v>1511</v>
      </c>
      <c r="L1772">
        <v>0.77</v>
      </c>
      <c r="M1772" t="s">
        <v>1518</v>
      </c>
      <c r="N1772" s="13">
        <v>3354</v>
      </c>
      <c r="O1772">
        <v>7</v>
      </c>
      <c r="P1772" s="11">
        <f>Agridata[[#This Row],[Storage_Loss_%]]/100</f>
        <v>9.7899999999999987E-2</v>
      </c>
      <c r="Q1772" s="7">
        <v>9.7899999999999991</v>
      </c>
      <c r="R1772" s="13">
        <v>10537</v>
      </c>
      <c r="S1772">
        <v>286</v>
      </c>
      <c r="T1772" t="s">
        <v>1520</v>
      </c>
      <c r="U1772" t="s">
        <v>1522</v>
      </c>
      <c r="V1772" s="13">
        <v>359854</v>
      </c>
      <c r="W1772" s="7">
        <f>(Agridata[[#This Row],[Profit_After_Storage_Loss]]/Agridata[[#This Row],[Total_Revenue]])*100</f>
        <v>87.643677465165197</v>
      </c>
      <c r="X1772">
        <f>(1-Agridata[[#This Row],[Transport_Cost_NGN]]/(Agridata[[#This Row],[Input_Cost_NGN]]+Agridata[[#This Row],[Final_Profit_NGN]]))*100</f>
        <v>99.094470437996605</v>
      </c>
      <c r="Y1772" s="13">
        <f>Agridata[[#This Row],[Final_Profit_NGN]]*Agridata[[#This Row],[Storage_Loss_%]]</f>
        <v>3522970.6599999997</v>
      </c>
      <c r="Z1772" s="13">
        <f>Agridata[[#This Row],[Final_Profit_NGN]] * (1-Agridata[[#This Row],[Storage_Loss_%]]/100)</f>
        <v>324624.29340000002</v>
      </c>
      <c r="AA1772" s="13">
        <f>Agridata[[#This Row],[Final_Profit_NGN]]+Agridata[[#This Row],[Input_Cost_NGN]]</f>
        <v>370391</v>
      </c>
    </row>
    <row r="1773" spans="1:27" x14ac:dyDescent="0.35">
      <c r="A1773" t="s">
        <v>711</v>
      </c>
      <c r="B1773" t="s">
        <v>1470</v>
      </c>
      <c r="C1773" t="s">
        <v>1482</v>
      </c>
      <c r="D1773">
        <v>2021</v>
      </c>
      <c r="E1773" t="s">
        <v>1502</v>
      </c>
      <c r="F1773" t="s">
        <v>1507</v>
      </c>
      <c r="G1773">
        <v>1.91</v>
      </c>
      <c r="H1773">
        <v>2472</v>
      </c>
      <c r="I1773">
        <v>2100</v>
      </c>
      <c r="J1773">
        <v>55.6</v>
      </c>
      <c r="K1773" t="s">
        <v>1512</v>
      </c>
      <c r="L1773">
        <v>2.4300000000000002</v>
      </c>
      <c r="M1773" t="s">
        <v>1518</v>
      </c>
      <c r="N1773" s="13">
        <v>17273</v>
      </c>
      <c r="O1773">
        <v>7</v>
      </c>
      <c r="P1773" s="11">
        <f>Agridata[[#This Row],[Storage_Loss_%]]/100</f>
        <v>0.15010000000000001</v>
      </c>
      <c r="Q1773" s="7">
        <v>15.01</v>
      </c>
      <c r="R1773" s="13">
        <v>29936</v>
      </c>
      <c r="S1773">
        <v>230</v>
      </c>
      <c r="T1773" t="s">
        <v>1521</v>
      </c>
      <c r="U1773" t="s">
        <v>1522</v>
      </c>
      <c r="V1773" s="13">
        <v>430961</v>
      </c>
      <c r="W1773" s="7">
        <f>(Agridata[[#This Row],[Profit_After_Storage_Loss]]/Agridata[[#This Row],[Total_Revenue]])*100</f>
        <v>79.469763070707771</v>
      </c>
      <c r="X1773">
        <f>(1-Agridata[[#This Row],[Transport_Cost_NGN]]/(Agridata[[#This Row],[Input_Cost_NGN]]+Agridata[[#This Row],[Final_Profit_NGN]]))*100</f>
        <v>96.252307999401168</v>
      </c>
      <c r="Y1773" s="13">
        <f>Agridata[[#This Row],[Final_Profit_NGN]]*Agridata[[#This Row],[Storage_Loss_%]]</f>
        <v>6468724.6100000003</v>
      </c>
      <c r="Z1773" s="13">
        <f>Agridata[[#This Row],[Final_Profit_NGN]] * (1-Agridata[[#This Row],[Storage_Loss_%]]/100)</f>
        <v>366273.75390000001</v>
      </c>
      <c r="AA1773" s="13">
        <f>Agridata[[#This Row],[Final_Profit_NGN]]+Agridata[[#This Row],[Input_Cost_NGN]]</f>
        <v>460897</v>
      </c>
    </row>
    <row r="1774" spans="1:27" x14ac:dyDescent="0.35">
      <c r="A1774" t="s">
        <v>833</v>
      </c>
      <c r="B1774" t="s">
        <v>1473</v>
      </c>
      <c r="C1774" t="s">
        <v>1496</v>
      </c>
      <c r="D1774">
        <v>2021</v>
      </c>
      <c r="E1774" t="s">
        <v>1502</v>
      </c>
      <c r="F1774" t="s">
        <v>1505</v>
      </c>
      <c r="G1774">
        <v>4.7300000000000004</v>
      </c>
      <c r="H1774">
        <v>38385</v>
      </c>
      <c r="I1774">
        <v>34062</v>
      </c>
      <c r="J1774">
        <v>9.9</v>
      </c>
      <c r="K1774" t="s">
        <v>1513</v>
      </c>
      <c r="L1774">
        <v>0.45</v>
      </c>
      <c r="M1774" t="s">
        <v>1516</v>
      </c>
      <c r="N1774" s="13">
        <v>378</v>
      </c>
      <c r="O1774">
        <v>1</v>
      </c>
      <c r="P1774" s="11">
        <f>Agridata[[#This Row],[Storage_Loss_%]]/100</f>
        <v>0.11259999999999999</v>
      </c>
      <c r="Q1774" s="7">
        <v>11.26</v>
      </c>
      <c r="R1774" s="13">
        <v>52396</v>
      </c>
      <c r="S1774">
        <v>91</v>
      </c>
      <c r="T1774" t="s">
        <v>1521</v>
      </c>
      <c r="U1774" t="s">
        <v>1523</v>
      </c>
      <c r="V1774" s="13">
        <v>3015872</v>
      </c>
      <c r="W1774" s="7">
        <f>(Agridata[[#This Row],[Profit_After_Storage_Loss]]/Agridata[[#This Row],[Total_Revenue]])*100</f>
        <v>87.224610522939969</v>
      </c>
      <c r="X1774">
        <f>(1-Agridata[[#This Row],[Transport_Cost_NGN]]/(Agridata[[#This Row],[Input_Cost_NGN]]+Agridata[[#This Row],[Final_Profit_NGN]]))*100</f>
        <v>99.987680346045394</v>
      </c>
      <c r="Y1774" s="13">
        <f>Agridata[[#This Row],[Final_Profit_NGN]]*Agridata[[#This Row],[Storage_Loss_%]]</f>
        <v>33958718.719999999</v>
      </c>
      <c r="Z1774" s="13">
        <f>Agridata[[#This Row],[Final_Profit_NGN]] * (1-Agridata[[#This Row],[Storage_Loss_%]]/100)</f>
        <v>2676284.8128</v>
      </c>
      <c r="AA1774" s="13">
        <f>Agridata[[#This Row],[Final_Profit_NGN]]+Agridata[[#This Row],[Input_Cost_NGN]]</f>
        <v>3068268</v>
      </c>
    </row>
    <row r="1775" spans="1:27" x14ac:dyDescent="0.35">
      <c r="A1775" t="s">
        <v>1049</v>
      </c>
      <c r="B1775" t="s">
        <v>1469</v>
      </c>
      <c r="C1775" t="s">
        <v>1498</v>
      </c>
      <c r="D1775">
        <v>2022</v>
      </c>
      <c r="E1775" t="s">
        <v>1501</v>
      </c>
      <c r="F1775" t="s">
        <v>1505</v>
      </c>
      <c r="G1775">
        <v>4.63</v>
      </c>
      <c r="H1775">
        <v>57194</v>
      </c>
      <c r="I1775">
        <v>49793</v>
      </c>
      <c r="J1775">
        <v>16.5</v>
      </c>
      <c r="K1775" t="s">
        <v>1511</v>
      </c>
      <c r="L1775">
        <v>1.55</v>
      </c>
      <c r="M1775" t="s">
        <v>1518</v>
      </c>
      <c r="N1775" s="13">
        <v>2026</v>
      </c>
      <c r="O1775">
        <v>3</v>
      </c>
      <c r="P1775" s="11">
        <f>Agridata[[#This Row],[Storage_Loss_%]]/100</f>
        <v>0.12939999999999999</v>
      </c>
      <c r="Q1775" s="7">
        <v>12.94</v>
      </c>
      <c r="R1775" s="13">
        <v>51480</v>
      </c>
      <c r="S1775">
        <v>97</v>
      </c>
      <c r="T1775" t="s">
        <v>1521</v>
      </c>
      <c r="U1775" t="s">
        <v>1522</v>
      </c>
      <c r="V1775" s="13">
        <v>4728116</v>
      </c>
      <c r="W1775" s="7">
        <f>(Agridata[[#This Row],[Profit_After_Storage_Loss]]/Agridata[[#This Row],[Total_Revenue]])*100</f>
        <v>86.122295474345535</v>
      </c>
      <c r="X1775">
        <f>(1-Agridata[[#This Row],[Transport_Cost_NGN]]/(Agridata[[#This Row],[Input_Cost_NGN]]+Agridata[[#This Row],[Final_Profit_NGN]]))*100</f>
        <v>99.957611480133465</v>
      </c>
      <c r="Y1775" s="13">
        <f>Agridata[[#This Row],[Final_Profit_NGN]]*Agridata[[#This Row],[Storage_Loss_%]]</f>
        <v>61181821.039999999</v>
      </c>
      <c r="Z1775" s="13">
        <f>Agridata[[#This Row],[Final_Profit_NGN]] * (1-Agridata[[#This Row],[Storage_Loss_%]]/100)</f>
        <v>4116297.7896000003</v>
      </c>
      <c r="AA1775" s="13">
        <f>Agridata[[#This Row],[Final_Profit_NGN]]+Agridata[[#This Row],[Input_Cost_NGN]]</f>
        <v>4779596</v>
      </c>
    </row>
    <row r="1776" spans="1:27" x14ac:dyDescent="0.35">
      <c r="A1776" t="s">
        <v>834</v>
      </c>
      <c r="B1776" t="s">
        <v>1469</v>
      </c>
      <c r="C1776" t="s">
        <v>1498</v>
      </c>
      <c r="D1776">
        <v>2024</v>
      </c>
      <c r="E1776" t="s">
        <v>1502</v>
      </c>
      <c r="F1776" t="s">
        <v>1509</v>
      </c>
      <c r="G1776">
        <v>0.86</v>
      </c>
      <c r="H1776">
        <v>8358</v>
      </c>
      <c r="I1776">
        <v>6684</v>
      </c>
      <c r="J1776">
        <v>11.2</v>
      </c>
      <c r="K1776" t="s">
        <v>1511</v>
      </c>
      <c r="L1776">
        <v>0.59</v>
      </c>
      <c r="M1776" t="s">
        <v>1516</v>
      </c>
      <c r="N1776" s="13">
        <v>1547</v>
      </c>
      <c r="O1776">
        <v>5</v>
      </c>
      <c r="P1776" s="11">
        <f>Agridata[[#This Row],[Storage_Loss_%]]/100</f>
        <v>0.20019999999999999</v>
      </c>
      <c r="Q1776" s="7">
        <v>20.02</v>
      </c>
      <c r="R1776" s="13">
        <v>27833</v>
      </c>
      <c r="S1776">
        <v>260</v>
      </c>
      <c r="T1776" t="s">
        <v>1520</v>
      </c>
      <c r="U1776" t="s">
        <v>1523</v>
      </c>
      <c r="V1776" s="13">
        <v>1691082</v>
      </c>
      <c r="W1776" s="7">
        <f>(Agridata[[#This Row],[Profit_After_Storage_Loss]]/Agridata[[#This Row],[Total_Revenue]])*100</f>
        <v>78.68494856348336</v>
      </c>
      <c r="X1776">
        <f>(1-Agridata[[#This Row],[Transport_Cost_NGN]]/(Agridata[[#This Row],[Input_Cost_NGN]]+Agridata[[#This Row],[Final_Profit_NGN]]))*100</f>
        <v>99.910001367141476</v>
      </c>
      <c r="Y1776" s="13">
        <f>Agridata[[#This Row],[Final_Profit_NGN]]*Agridata[[#This Row],[Storage_Loss_%]]</f>
        <v>33855461.640000001</v>
      </c>
      <c r="Z1776" s="13">
        <f>Agridata[[#This Row],[Final_Profit_NGN]] * (1-Agridata[[#This Row],[Storage_Loss_%]]/100)</f>
        <v>1352527.3836000001</v>
      </c>
      <c r="AA1776" s="13">
        <f>Agridata[[#This Row],[Final_Profit_NGN]]+Agridata[[#This Row],[Input_Cost_NGN]]</f>
        <v>1718915</v>
      </c>
    </row>
    <row r="1777" spans="1:27" x14ac:dyDescent="0.35">
      <c r="A1777" t="s">
        <v>1050</v>
      </c>
      <c r="B1777" t="s">
        <v>1472</v>
      </c>
      <c r="C1777" t="s">
        <v>1479</v>
      </c>
      <c r="D1777">
        <v>2025</v>
      </c>
      <c r="E1777" t="s">
        <v>1501</v>
      </c>
      <c r="F1777" t="s">
        <v>1503</v>
      </c>
      <c r="G1777">
        <v>1.28</v>
      </c>
      <c r="H1777">
        <v>8979</v>
      </c>
      <c r="I1777">
        <v>6035</v>
      </c>
      <c r="J1777">
        <v>18.399999999999999</v>
      </c>
      <c r="K1777" t="s">
        <v>1511</v>
      </c>
      <c r="L1777">
        <v>1.35</v>
      </c>
      <c r="M1777" t="s">
        <v>1516</v>
      </c>
      <c r="N1777" s="13">
        <v>3256</v>
      </c>
      <c r="O1777">
        <v>30</v>
      </c>
      <c r="P1777" s="11">
        <f>Agridata[[#This Row],[Storage_Loss_%]]/100</f>
        <v>0.32780000000000004</v>
      </c>
      <c r="Q1777" s="7">
        <v>32.78</v>
      </c>
      <c r="R1777" s="13">
        <v>22730</v>
      </c>
      <c r="S1777">
        <v>278</v>
      </c>
      <c r="T1777" t="s">
        <v>1521</v>
      </c>
      <c r="U1777" t="s">
        <v>1523</v>
      </c>
      <c r="V1777" s="13">
        <v>1634967</v>
      </c>
      <c r="W1777" s="7">
        <f>(Agridata[[#This Row],[Profit_After_Storage_Loss]]/Agridata[[#This Row],[Total_Revenue]])*100</f>
        <v>66.29829319833479</v>
      </c>
      <c r="X1777">
        <f>(1-Agridata[[#This Row],[Transport_Cost_NGN]]/(Agridata[[#This Row],[Input_Cost_NGN]]+Agridata[[#This Row],[Final_Profit_NGN]]))*100</f>
        <v>99.803582922572701</v>
      </c>
      <c r="Y1777" s="13">
        <f>Agridata[[#This Row],[Final_Profit_NGN]]*Agridata[[#This Row],[Storage_Loss_%]]</f>
        <v>53594218.260000005</v>
      </c>
      <c r="Z1777" s="13">
        <f>Agridata[[#This Row],[Final_Profit_NGN]] * (1-Agridata[[#This Row],[Storage_Loss_%]]/100)</f>
        <v>1099024.8173999998</v>
      </c>
      <c r="AA1777" s="13">
        <f>Agridata[[#This Row],[Final_Profit_NGN]]+Agridata[[#This Row],[Input_Cost_NGN]]</f>
        <v>1657697</v>
      </c>
    </row>
    <row r="1778" spans="1:27" x14ac:dyDescent="0.35">
      <c r="A1778" t="s">
        <v>1025</v>
      </c>
      <c r="B1778" t="s">
        <v>1470</v>
      </c>
      <c r="C1778" t="s">
        <v>1482</v>
      </c>
      <c r="D1778">
        <v>2025</v>
      </c>
      <c r="E1778" t="s">
        <v>1502</v>
      </c>
      <c r="F1778" t="s">
        <v>1509</v>
      </c>
      <c r="G1778">
        <v>0.67</v>
      </c>
      <c r="H1778">
        <v>9155</v>
      </c>
      <c r="I1778">
        <v>6851</v>
      </c>
      <c r="J1778">
        <v>58.6</v>
      </c>
      <c r="K1778" t="s">
        <v>1512</v>
      </c>
      <c r="L1778">
        <v>2.04</v>
      </c>
      <c r="M1778" t="s">
        <v>1517</v>
      </c>
      <c r="N1778" s="13">
        <v>17091</v>
      </c>
      <c r="O1778">
        <v>7</v>
      </c>
      <c r="P1778" s="11">
        <f>Agridata[[#This Row],[Storage_Loss_%]]/100</f>
        <v>0.25159999999999999</v>
      </c>
      <c r="Q1778" s="7">
        <v>25.16</v>
      </c>
      <c r="R1778" s="13">
        <v>19159</v>
      </c>
      <c r="S1778">
        <v>397</v>
      </c>
      <c r="T1778" t="s">
        <v>1520</v>
      </c>
      <c r="U1778" t="s">
        <v>1522</v>
      </c>
      <c r="V1778" s="13">
        <v>2656399</v>
      </c>
      <c r="W1778" s="7">
        <f>(Agridata[[#This Row],[Profit_After_Storage_Loss]]/Agridata[[#This Row],[Total_Revenue]])*100</f>
        <v>74.304089524502928</v>
      </c>
      <c r="X1778">
        <f>(1-Agridata[[#This Row],[Transport_Cost_NGN]]/(Agridata[[#This Row],[Input_Cost_NGN]]+Agridata[[#This Row],[Final_Profit_NGN]]))*100</f>
        <v>99.361217361014042</v>
      </c>
      <c r="Y1778" s="13">
        <f>Agridata[[#This Row],[Final_Profit_NGN]]*Agridata[[#This Row],[Storage_Loss_%]]</f>
        <v>66834998.840000004</v>
      </c>
      <c r="Z1778" s="13">
        <f>Agridata[[#This Row],[Final_Profit_NGN]] * (1-Agridata[[#This Row],[Storage_Loss_%]]/100)</f>
        <v>1988049.0115999999</v>
      </c>
      <c r="AA1778" s="13">
        <f>Agridata[[#This Row],[Final_Profit_NGN]]+Agridata[[#This Row],[Input_Cost_NGN]]</f>
        <v>2675558</v>
      </c>
    </row>
    <row r="1779" spans="1:27" x14ac:dyDescent="0.35">
      <c r="A1779" t="s">
        <v>777</v>
      </c>
      <c r="B1779" t="s">
        <v>1469</v>
      </c>
      <c r="C1779" t="s">
        <v>1498</v>
      </c>
      <c r="D1779">
        <v>2023</v>
      </c>
      <c r="E1779" t="s">
        <v>1501</v>
      </c>
      <c r="F1779" t="s">
        <v>1510</v>
      </c>
      <c r="G1779">
        <v>2.75</v>
      </c>
      <c r="H1779">
        <v>41335</v>
      </c>
      <c r="I1779">
        <v>26913</v>
      </c>
      <c r="J1779">
        <v>39.1</v>
      </c>
      <c r="K1779" t="s">
        <v>1512</v>
      </c>
      <c r="L1779">
        <v>2.23</v>
      </c>
      <c r="M1779" t="s">
        <v>1516</v>
      </c>
      <c r="N1779" s="13">
        <v>9097</v>
      </c>
      <c r="O1779">
        <v>7</v>
      </c>
      <c r="P1779" s="11">
        <f>Agridata[[#This Row],[Storage_Loss_%]]/100</f>
        <v>0.34889999999999999</v>
      </c>
      <c r="Q1779" s="7">
        <v>34.89</v>
      </c>
      <c r="R1779" s="13">
        <v>108815</v>
      </c>
      <c r="S1779">
        <v>329</v>
      </c>
      <c r="T1779" t="s">
        <v>1520</v>
      </c>
      <c r="U1779" t="s">
        <v>1522</v>
      </c>
      <c r="V1779" s="13">
        <v>8647922</v>
      </c>
      <c r="W1779" s="7">
        <f>(Agridata[[#This Row],[Profit_After_Storage_Loss]]/Agridata[[#This Row],[Total_Revenue]])*100</f>
        <v>64.300914989224864</v>
      </c>
      <c r="X1779">
        <f>(1-Agridata[[#This Row],[Transport_Cost_NGN]]/(Agridata[[#This Row],[Input_Cost_NGN]]+Agridata[[#This Row],[Final_Profit_NGN]]))*100</f>
        <v>99.89611427178869</v>
      </c>
      <c r="Y1779" s="13">
        <f>Agridata[[#This Row],[Final_Profit_NGN]]*Agridata[[#This Row],[Storage_Loss_%]]</f>
        <v>301725998.57999998</v>
      </c>
      <c r="Z1779" s="13">
        <f>Agridata[[#This Row],[Final_Profit_NGN]] * (1-Agridata[[#This Row],[Storage_Loss_%]]/100)</f>
        <v>5630662.0142000001</v>
      </c>
      <c r="AA1779" s="13">
        <f>Agridata[[#This Row],[Final_Profit_NGN]]+Agridata[[#This Row],[Input_Cost_NGN]]</f>
        <v>8756737</v>
      </c>
    </row>
    <row r="1780" spans="1:27" x14ac:dyDescent="0.35">
      <c r="A1780" t="s">
        <v>680</v>
      </c>
      <c r="B1780" t="s">
        <v>1470</v>
      </c>
      <c r="C1780" t="s">
        <v>1475</v>
      </c>
      <c r="D1780">
        <v>2023</v>
      </c>
      <c r="E1780" t="s">
        <v>1501</v>
      </c>
      <c r="F1780" t="s">
        <v>1504</v>
      </c>
      <c r="G1780">
        <v>0.91</v>
      </c>
      <c r="H1780">
        <v>5265</v>
      </c>
      <c r="I1780">
        <v>4178</v>
      </c>
      <c r="J1780">
        <v>5.5</v>
      </c>
      <c r="K1780" t="s">
        <v>1511</v>
      </c>
      <c r="L1780">
        <v>0.86</v>
      </c>
      <c r="M1780" t="s">
        <v>1517</v>
      </c>
      <c r="N1780" s="13">
        <v>995</v>
      </c>
      <c r="O1780">
        <v>2</v>
      </c>
      <c r="P1780" s="11">
        <f>Agridata[[#This Row],[Storage_Loss_%]]/100</f>
        <v>0.2064</v>
      </c>
      <c r="Q1780" s="7">
        <v>20.64</v>
      </c>
      <c r="R1780" s="13">
        <v>16732</v>
      </c>
      <c r="S1780">
        <v>312</v>
      </c>
      <c r="T1780" t="s">
        <v>1520</v>
      </c>
      <c r="U1780" t="s">
        <v>1523</v>
      </c>
      <c r="V1780" s="13">
        <v>1272774</v>
      </c>
      <c r="W1780" s="7">
        <f>(Agridata[[#This Row],[Profit_After_Storage_Loss]]/Agridata[[#This Row],[Total_Revenue]])*100</f>
        <v>78.330263403194706</v>
      </c>
      <c r="X1780">
        <f>(1-Agridata[[#This Row],[Transport_Cost_NGN]]/(Agridata[[#This Row],[Input_Cost_NGN]]+Agridata[[#This Row],[Final_Profit_NGN]]))*100</f>
        <v>99.922838668451334</v>
      </c>
      <c r="Y1780" s="13">
        <f>Agridata[[#This Row],[Final_Profit_NGN]]*Agridata[[#This Row],[Storage_Loss_%]]</f>
        <v>26270055.359999999</v>
      </c>
      <c r="Z1780" s="13">
        <f>Agridata[[#This Row],[Final_Profit_NGN]] * (1-Agridata[[#This Row],[Storage_Loss_%]]/100)</f>
        <v>1010073.4464</v>
      </c>
      <c r="AA1780" s="13">
        <f>Agridata[[#This Row],[Final_Profit_NGN]]+Agridata[[#This Row],[Input_Cost_NGN]]</f>
        <v>1289506</v>
      </c>
    </row>
    <row r="1781" spans="1:27" x14ac:dyDescent="0.35">
      <c r="A1781" t="s">
        <v>562</v>
      </c>
      <c r="B1781" t="s">
        <v>1473</v>
      </c>
      <c r="C1781" t="s">
        <v>1496</v>
      </c>
      <c r="D1781">
        <v>2024</v>
      </c>
      <c r="E1781" t="s">
        <v>1501</v>
      </c>
      <c r="F1781" t="s">
        <v>1508</v>
      </c>
      <c r="G1781">
        <v>1.81</v>
      </c>
      <c r="H1781">
        <v>2779</v>
      </c>
      <c r="I1781">
        <v>2524</v>
      </c>
      <c r="J1781">
        <v>14</v>
      </c>
      <c r="K1781" t="s">
        <v>1512</v>
      </c>
      <c r="L1781">
        <v>1.6</v>
      </c>
      <c r="M1781" t="s">
        <v>1518</v>
      </c>
      <c r="N1781" s="13">
        <v>3868</v>
      </c>
      <c r="O1781">
        <v>7</v>
      </c>
      <c r="P1781" s="11">
        <f>Agridata[[#This Row],[Storage_Loss_%]]/100</f>
        <v>9.1499999999999998E-2</v>
      </c>
      <c r="Q1781" s="7">
        <v>9.15</v>
      </c>
      <c r="R1781" s="13">
        <v>17565</v>
      </c>
      <c r="S1781">
        <v>180</v>
      </c>
      <c r="T1781" t="s">
        <v>1520</v>
      </c>
      <c r="U1781" t="s">
        <v>1522</v>
      </c>
      <c r="V1781" s="13">
        <v>428344</v>
      </c>
      <c r="W1781" s="7">
        <f>(Agridata[[#This Row],[Profit_After_Storage_Loss]]/Agridata[[#This Row],[Total_Revenue]])*100</f>
        <v>87.271287190884223</v>
      </c>
      <c r="X1781">
        <f>(1-Agridata[[#This Row],[Transport_Cost_NGN]]/(Agridata[[#This Row],[Input_Cost_NGN]]+Agridata[[#This Row],[Final_Profit_NGN]]))*100</f>
        <v>99.132558436811109</v>
      </c>
      <c r="Y1781" s="13">
        <f>Agridata[[#This Row],[Final_Profit_NGN]]*Agridata[[#This Row],[Storage_Loss_%]]</f>
        <v>3919347.6</v>
      </c>
      <c r="Z1781" s="13">
        <f>Agridata[[#This Row],[Final_Profit_NGN]] * (1-Agridata[[#This Row],[Storage_Loss_%]]/100)</f>
        <v>389150.52399999998</v>
      </c>
      <c r="AA1781" s="13">
        <f>Agridata[[#This Row],[Final_Profit_NGN]]+Agridata[[#This Row],[Input_Cost_NGN]]</f>
        <v>445909</v>
      </c>
    </row>
    <row r="1782" spans="1:27" x14ac:dyDescent="0.35">
      <c r="A1782" t="s">
        <v>1051</v>
      </c>
      <c r="B1782" t="s">
        <v>1471</v>
      </c>
      <c r="C1782" t="s">
        <v>1483</v>
      </c>
      <c r="D1782">
        <v>2024</v>
      </c>
      <c r="E1782" t="s">
        <v>1501</v>
      </c>
      <c r="F1782" t="s">
        <v>1510</v>
      </c>
      <c r="G1782">
        <v>0.47</v>
      </c>
      <c r="H1782">
        <v>11686</v>
      </c>
      <c r="I1782">
        <v>7771</v>
      </c>
      <c r="J1782">
        <v>18</v>
      </c>
      <c r="K1782" t="s">
        <v>1511</v>
      </c>
      <c r="L1782">
        <v>1.78</v>
      </c>
      <c r="M1782" t="s">
        <v>1516</v>
      </c>
      <c r="N1782" s="13">
        <v>2490</v>
      </c>
      <c r="O1782">
        <v>7</v>
      </c>
      <c r="P1782" s="11">
        <f>Agridata[[#This Row],[Storage_Loss_%]]/100</f>
        <v>0.33500000000000002</v>
      </c>
      <c r="Q1782" s="7">
        <v>33.5</v>
      </c>
      <c r="R1782" s="13">
        <v>16472</v>
      </c>
      <c r="S1782">
        <v>394</v>
      </c>
      <c r="T1782" t="s">
        <v>1520</v>
      </c>
      <c r="U1782" t="s">
        <v>1522</v>
      </c>
      <c r="V1782" s="13">
        <v>3012195</v>
      </c>
      <c r="W1782" s="7">
        <f>(Agridata[[#This Row],[Profit_After_Storage_Loss]]/Agridata[[#This Row],[Total_Revenue]])*100</f>
        <v>66.138326696200011</v>
      </c>
      <c r="X1782">
        <f>(1-Agridata[[#This Row],[Transport_Cost_NGN]]/(Agridata[[#This Row],[Input_Cost_NGN]]+Agridata[[#This Row],[Final_Profit_NGN]]))*100</f>
        <v>99.917785613274745</v>
      </c>
      <c r="Y1782" s="13">
        <f>Agridata[[#This Row],[Final_Profit_NGN]]*Agridata[[#This Row],[Storage_Loss_%]]</f>
        <v>100908532.5</v>
      </c>
      <c r="Z1782" s="13">
        <f>Agridata[[#This Row],[Final_Profit_NGN]] * (1-Agridata[[#This Row],[Storage_Loss_%]]/100)</f>
        <v>2003109.675</v>
      </c>
      <c r="AA1782" s="13">
        <f>Agridata[[#This Row],[Final_Profit_NGN]]+Agridata[[#This Row],[Input_Cost_NGN]]</f>
        <v>3028667</v>
      </c>
    </row>
    <row r="1783" spans="1:27" x14ac:dyDescent="0.35">
      <c r="A1783" t="s">
        <v>62</v>
      </c>
      <c r="B1783" t="s">
        <v>1469</v>
      </c>
      <c r="C1783" t="s">
        <v>1481</v>
      </c>
      <c r="D1783">
        <v>2023</v>
      </c>
      <c r="E1783" t="s">
        <v>1502</v>
      </c>
      <c r="F1783" t="s">
        <v>1508</v>
      </c>
      <c r="G1783">
        <v>0.31</v>
      </c>
      <c r="H1783">
        <v>482</v>
      </c>
      <c r="I1783">
        <v>397</v>
      </c>
      <c r="J1783">
        <v>9.8000000000000007</v>
      </c>
      <c r="K1783" t="s">
        <v>1513</v>
      </c>
      <c r="L1783">
        <v>0.55000000000000004</v>
      </c>
      <c r="M1783" t="s">
        <v>1516</v>
      </c>
      <c r="N1783" s="13">
        <v>340</v>
      </c>
      <c r="O1783">
        <v>7</v>
      </c>
      <c r="P1783" s="11">
        <f>Agridata[[#This Row],[Storage_Loss_%]]/100</f>
        <v>0.17469999999999999</v>
      </c>
      <c r="Q1783" s="7">
        <v>17.47</v>
      </c>
      <c r="R1783" s="13">
        <v>4240</v>
      </c>
      <c r="S1783">
        <v>207</v>
      </c>
      <c r="T1783" t="s">
        <v>1520</v>
      </c>
      <c r="U1783" t="s">
        <v>1523</v>
      </c>
      <c r="V1783" s="13">
        <v>76778</v>
      </c>
      <c r="W1783" s="7">
        <f>(Agridata[[#This Row],[Profit_After_Storage_Loss]]/Agridata[[#This Row],[Total_Revenue]])*100</f>
        <v>78.210870917573885</v>
      </c>
      <c r="X1783">
        <f>(1-Agridata[[#This Row],[Transport_Cost_NGN]]/(Agridata[[#This Row],[Input_Cost_NGN]]+Agridata[[#This Row],[Final_Profit_NGN]]))*100</f>
        <v>99.580340171319961</v>
      </c>
      <c r="Y1783" s="13">
        <f>Agridata[[#This Row],[Final_Profit_NGN]]*Agridata[[#This Row],[Storage_Loss_%]]</f>
        <v>1341311.6599999999</v>
      </c>
      <c r="Z1783" s="13">
        <f>Agridata[[#This Row],[Final_Profit_NGN]] * (1-Agridata[[#This Row],[Storage_Loss_%]]/100)</f>
        <v>63364.883400000006</v>
      </c>
      <c r="AA1783" s="13">
        <f>Agridata[[#This Row],[Final_Profit_NGN]]+Agridata[[#This Row],[Input_Cost_NGN]]</f>
        <v>81018</v>
      </c>
    </row>
    <row r="1784" spans="1:27" x14ac:dyDescent="0.35">
      <c r="A1784" t="s">
        <v>329</v>
      </c>
      <c r="B1784" t="s">
        <v>1469</v>
      </c>
      <c r="C1784" t="s">
        <v>1484</v>
      </c>
      <c r="D1784">
        <v>2023</v>
      </c>
      <c r="E1784" t="s">
        <v>1502</v>
      </c>
      <c r="F1784" t="s">
        <v>1505</v>
      </c>
      <c r="G1784">
        <v>0.62</v>
      </c>
      <c r="H1784">
        <v>4247</v>
      </c>
      <c r="I1784">
        <v>3204</v>
      </c>
      <c r="J1784">
        <v>2.7</v>
      </c>
      <c r="K1784" t="s">
        <v>1512</v>
      </c>
      <c r="L1784">
        <v>1.17</v>
      </c>
      <c r="M1784" t="s">
        <v>1518</v>
      </c>
      <c r="N1784" s="13">
        <v>630</v>
      </c>
      <c r="O1784">
        <v>14</v>
      </c>
      <c r="P1784" s="11">
        <f>Agridata[[#This Row],[Storage_Loss_%]]/100</f>
        <v>0.2455</v>
      </c>
      <c r="Q1784" s="7">
        <v>24.55</v>
      </c>
      <c r="R1784" s="13">
        <v>4583</v>
      </c>
      <c r="S1784">
        <v>102</v>
      </c>
      <c r="T1784" t="s">
        <v>1519</v>
      </c>
      <c r="U1784" t="s">
        <v>1523</v>
      </c>
      <c r="V1784" s="13">
        <v>318327</v>
      </c>
      <c r="W1784" s="7">
        <f>(Agridata[[#This Row],[Profit_After_Storage_Loss]]/Agridata[[#This Row],[Total_Revenue]])*100</f>
        <v>74.379152550246204</v>
      </c>
      <c r="X1784">
        <f>(1-Agridata[[#This Row],[Transport_Cost_NGN]]/(Agridata[[#This Row],[Input_Cost_NGN]]+Agridata[[#This Row],[Final_Profit_NGN]]))*100</f>
        <v>99.804899197918928</v>
      </c>
      <c r="Y1784" s="13">
        <f>Agridata[[#This Row],[Final_Profit_NGN]]*Agridata[[#This Row],[Storage_Loss_%]]</f>
        <v>7814927.8500000006</v>
      </c>
      <c r="Z1784" s="13">
        <f>Agridata[[#This Row],[Final_Profit_NGN]] * (1-Agridata[[#This Row],[Storage_Loss_%]]/100)</f>
        <v>240177.72149999999</v>
      </c>
      <c r="AA1784" s="13">
        <f>Agridata[[#This Row],[Final_Profit_NGN]]+Agridata[[#This Row],[Input_Cost_NGN]]</f>
        <v>322910</v>
      </c>
    </row>
    <row r="1785" spans="1:27" x14ac:dyDescent="0.35">
      <c r="A1785" t="s">
        <v>731</v>
      </c>
      <c r="B1785" t="s">
        <v>1469</v>
      </c>
      <c r="C1785" t="s">
        <v>1480</v>
      </c>
      <c r="D1785">
        <v>2023</v>
      </c>
      <c r="E1785" t="s">
        <v>1501</v>
      </c>
      <c r="F1785" t="s">
        <v>1509</v>
      </c>
      <c r="G1785">
        <v>3.28</v>
      </c>
      <c r="H1785">
        <v>35058</v>
      </c>
      <c r="I1785">
        <v>27594</v>
      </c>
      <c r="J1785">
        <v>13.6</v>
      </c>
      <c r="K1785" t="s">
        <v>1512</v>
      </c>
      <c r="L1785">
        <v>0.82</v>
      </c>
      <c r="M1785" t="s">
        <v>1516</v>
      </c>
      <c r="N1785" s="13">
        <v>2583</v>
      </c>
      <c r="O1785">
        <v>7</v>
      </c>
      <c r="P1785" s="11">
        <f>Agridata[[#This Row],[Storage_Loss_%]]/100</f>
        <v>0.21289999999999998</v>
      </c>
      <c r="Q1785" s="7">
        <v>21.29</v>
      </c>
      <c r="R1785" s="13">
        <v>85142</v>
      </c>
      <c r="S1785">
        <v>304</v>
      </c>
      <c r="T1785" t="s">
        <v>1519</v>
      </c>
      <c r="U1785" t="s">
        <v>1522</v>
      </c>
      <c r="V1785" s="13">
        <v>8216966</v>
      </c>
      <c r="W1785" s="7">
        <f>(Agridata[[#This Row],[Profit_After_Storage_Loss]]/Agridata[[#This Row],[Total_Revenue]])*100</f>
        <v>77.902792141465767</v>
      </c>
      <c r="X1785">
        <f>(1-Agridata[[#This Row],[Transport_Cost_NGN]]/(Agridata[[#This Row],[Input_Cost_NGN]]+Agridata[[#This Row],[Final_Profit_NGN]]))*100</f>
        <v>99.968887419917934</v>
      </c>
      <c r="Y1785" s="13">
        <f>Agridata[[#This Row],[Final_Profit_NGN]]*Agridata[[#This Row],[Storage_Loss_%]]</f>
        <v>174939206.13999999</v>
      </c>
      <c r="Z1785" s="13">
        <f>Agridata[[#This Row],[Final_Profit_NGN]] * (1-Agridata[[#This Row],[Storage_Loss_%]]/100)</f>
        <v>6467573.9386</v>
      </c>
      <c r="AA1785" s="13">
        <f>Agridata[[#This Row],[Final_Profit_NGN]]+Agridata[[#This Row],[Input_Cost_NGN]]</f>
        <v>8302108</v>
      </c>
    </row>
    <row r="1786" spans="1:27" x14ac:dyDescent="0.35">
      <c r="A1786" t="s">
        <v>354</v>
      </c>
      <c r="B1786" t="s">
        <v>1469</v>
      </c>
      <c r="C1786" t="s">
        <v>1498</v>
      </c>
      <c r="D1786">
        <v>2024</v>
      </c>
      <c r="E1786" t="s">
        <v>1501</v>
      </c>
      <c r="F1786" t="s">
        <v>1506</v>
      </c>
      <c r="G1786">
        <v>0.73</v>
      </c>
      <c r="H1786">
        <v>1301</v>
      </c>
      <c r="I1786">
        <v>1078</v>
      </c>
      <c r="J1786">
        <v>3.2</v>
      </c>
      <c r="K1786" t="s">
        <v>1515</v>
      </c>
      <c r="L1786">
        <v>1.04</v>
      </c>
      <c r="M1786" t="s">
        <v>1516</v>
      </c>
      <c r="N1786" s="13">
        <v>475</v>
      </c>
      <c r="O1786">
        <v>14</v>
      </c>
      <c r="P1786" s="11">
        <f>Agridata[[#This Row],[Storage_Loss_%]]/100</f>
        <v>0.17120000000000002</v>
      </c>
      <c r="Q1786" s="7">
        <v>17.12</v>
      </c>
      <c r="R1786" s="13">
        <v>23031</v>
      </c>
      <c r="S1786">
        <v>314</v>
      </c>
      <c r="T1786" t="s">
        <v>1520</v>
      </c>
      <c r="U1786" t="s">
        <v>1522</v>
      </c>
      <c r="V1786" s="13">
        <v>311602</v>
      </c>
      <c r="W1786" s="7">
        <f>(Agridata[[#This Row],[Profit_After_Storage_Loss]]/Agridata[[#This Row],[Total_Revenue]])*100</f>
        <v>77.175812785947585</v>
      </c>
      <c r="X1786">
        <f>(1-Agridata[[#This Row],[Transport_Cost_NGN]]/(Agridata[[#This Row],[Input_Cost_NGN]]+Agridata[[#This Row],[Final_Profit_NGN]]))*100</f>
        <v>99.858053449600021</v>
      </c>
      <c r="Y1786" s="13">
        <f>Agridata[[#This Row],[Final_Profit_NGN]]*Agridata[[#This Row],[Storage_Loss_%]]</f>
        <v>5334626.24</v>
      </c>
      <c r="Z1786" s="13">
        <f>Agridata[[#This Row],[Final_Profit_NGN]] * (1-Agridata[[#This Row],[Storage_Loss_%]]/100)</f>
        <v>258255.73759999999</v>
      </c>
      <c r="AA1786" s="13">
        <f>Agridata[[#This Row],[Final_Profit_NGN]]+Agridata[[#This Row],[Input_Cost_NGN]]</f>
        <v>334633</v>
      </c>
    </row>
    <row r="1787" spans="1:27" x14ac:dyDescent="0.35">
      <c r="A1787" t="s">
        <v>59</v>
      </c>
      <c r="B1787" t="s">
        <v>1472</v>
      </c>
      <c r="C1787" t="s">
        <v>1489</v>
      </c>
      <c r="D1787">
        <v>2024</v>
      </c>
      <c r="E1787" t="s">
        <v>1501</v>
      </c>
      <c r="F1787" t="s">
        <v>1509</v>
      </c>
      <c r="G1787">
        <v>2.99</v>
      </c>
      <c r="H1787">
        <v>32654</v>
      </c>
      <c r="I1787">
        <v>26854</v>
      </c>
      <c r="J1787">
        <v>12.1</v>
      </c>
      <c r="K1787" t="s">
        <v>1512</v>
      </c>
      <c r="L1787">
        <v>0.9</v>
      </c>
      <c r="M1787" t="s">
        <v>1516</v>
      </c>
      <c r="N1787" s="13">
        <v>3154</v>
      </c>
      <c r="O1787">
        <v>2</v>
      </c>
      <c r="P1787" s="11">
        <f>Agridata[[#This Row],[Storage_Loss_%]]/100</f>
        <v>0.17760000000000001</v>
      </c>
      <c r="Q1787" s="7">
        <v>17.760000000000002</v>
      </c>
      <c r="R1787" s="13">
        <v>50717</v>
      </c>
      <c r="S1787">
        <v>297</v>
      </c>
      <c r="T1787" t="s">
        <v>1520</v>
      </c>
      <c r="U1787" t="s">
        <v>1523</v>
      </c>
      <c r="V1787" s="13">
        <v>7842011</v>
      </c>
      <c r="W1787" s="7">
        <f>(Agridata[[#This Row],[Profit_After_Storage_Loss]]/Agridata[[#This Row],[Total_Revenue]])*100</f>
        <v>81.711543162262785</v>
      </c>
      <c r="X1787">
        <f>(1-Agridata[[#This Row],[Transport_Cost_NGN]]/(Agridata[[#This Row],[Input_Cost_NGN]]+Agridata[[#This Row],[Final_Profit_NGN]]))*100</f>
        <v>99.960039165165711</v>
      </c>
      <c r="Y1787" s="13">
        <f>Agridata[[#This Row],[Final_Profit_NGN]]*Agridata[[#This Row],[Storage_Loss_%]]</f>
        <v>139274115.36000001</v>
      </c>
      <c r="Z1787" s="13">
        <f>Agridata[[#This Row],[Final_Profit_NGN]] * (1-Agridata[[#This Row],[Storage_Loss_%]]/100)</f>
        <v>6449269.8464000002</v>
      </c>
      <c r="AA1787" s="13">
        <f>Agridata[[#This Row],[Final_Profit_NGN]]+Agridata[[#This Row],[Input_Cost_NGN]]</f>
        <v>7892728</v>
      </c>
    </row>
    <row r="1788" spans="1:27" x14ac:dyDescent="0.35">
      <c r="A1788" t="s">
        <v>1052</v>
      </c>
      <c r="B1788" t="s">
        <v>1472</v>
      </c>
      <c r="C1788" t="s">
        <v>1488</v>
      </c>
      <c r="D1788">
        <v>2025</v>
      </c>
      <c r="E1788" t="s">
        <v>1501</v>
      </c>
      <c r="F1788" t="s">
        <v>1503</v>
      </c>
      <c r="G1788">
        <v>0.64</v>
      </c>
      <c r="H1788">
        <v>5800</v>
      </c>
      <c r="I1788">
        <v>4591</v>
      </c>
      <c r="J1788">
        <v>58.5</v>
      </c>
      <c r="K1788" t="s">
        <v>1515</v>
      </c>
      <c r="L1788">
        <v>1.59</v>
      </c>
      <c r="M1788" t="s">
        <v>1516</v>
      </c>
      <c r="N1788" s="13">
        <v>13508</v>
      </c>
      <c r="O1788">
        <v>14</v>
      </c>
      <c r="P1788" s="11">
        <f>Agridata[[#This Row],[Storage_Loss_%]]/100</f>
        <v>0.2084</v>
      </c>
      <c r="Q1788" s="7">
        <v>20.84</v>
      </c>
      <c r="R1788" s="13">
        <v>5595</v>
      </c>
      <c r="S1788">
        <v>415</v>
      </c>
      <c r="T1788" t="s">
        <v>1520</v>
      </c>
      <c r="U1788" t="s">
        <v>1522</v>
      </c>
      <c r="V1788" s="13">
        <v>1867110</v>
      </c>
      <c r="W1788" s="7">
        <f>(Agridata[[#This Row],[Profit_After_Storage_Loss]]/Agridata[[#This Row],[Total_Revenue]])*100</f>
        <v>78.923497080426429</v>
      </c>
      <c r="X1788">
        <f>(1-Agridata[[#This Row],[Transport_Cost_NGN]]/(Agridata[[#This Row],[Input_Cost_NGN]]+Agridata[[#This Row],[Final_Profit_NGN]]))*100</f>
        <v>99.278690450444671</v>
      </c>
      <c r="Y1788" s="13">
        <f>Agridata[[#This Row],[Final_Profit_NGN]]*Agridata[[#This Row],[Storage_Loss_%]]</f>
        <v>38910572.399999999</v>
      </c>
      <c r="Z1788" s="13">
        <f>Agridata[[#This Row],[Final_Profit_NGN]] * (1-Agridata[[#This Row],[Storage_Loss_%]]/100)</f>
        <v>1478004.2759999998</v>
      </c>
      <c r="AA1788" s="13">
        <f>Agridata[[#This Row],[Final_Profit_NGN]]+Agridata[[#This Row],[Input_Cost_NGN]]</f>
        <v>1872705</v>
      </c>
    </row>
    <row r="1789" spans="1:27" x14ac:dyDescent="0.35">
      <c r="A1789" t="s">
        <v>1053</v>
      </c>
      <c r="B1789" t="s">
        <v>1473</v>
      </c>
      <c r="C1789" t="s">
        <v>1496</v>
      </c>
      <c r="D1789">
        <v>2025</v>
      </c>
      <c r="E1789" t="s">
        <v>1501</v>
      </c>
      <c r="F1789" t="s">
        <v>1507</v>
      </c>
      <c r="G1789">
        <v>3.28</v>
      </c>
      <c r="H1789">
        <v>6589</v>
      </c>
      <c r="I1789">
        <v>5267</v>
      </c>
      <c r="J1789">
        <v>21.1</v>
      </c>
      <c r="K1789" t="s">
        <v>1511</v>
      </c>
      <c r="L1789">
        <v>0.76</v>
      </c>
      <c r="M1789" t="s">
        <v>1516</v>
      </c>
      <c r="N1789" s="13">
        <v>3115</v>
      </c>
      <c r="O1789">
        <v>14</v>
      </c>
      <c r="P1789" s="11">
        <f>Agridata[[#This Row],[Storage_Loss_%]]/100</f>
        <v>0.2006</v>
      </c>
      <c r="Q1789" s="7">
        <v>20.059999999999999</v>
      </c>
      <c r="R1789" s="13">
        <v>46900</v>
      </c>
      <c r="S1789">
        <v>307</v>
      </c>
      <c r="T1789" t="s">
        <v>1521</v>
      </c>
      <c r="U1789" t="s">
        <v>1522</v>
      </c>
      <c r="V1789" s="13">
        <v>1550785</v>
      </c>
      <c r="W1789" s="7">
        <f>(Agridata[[#This Row],[Profit_After_Storage_Loss]]/Agridata[[#This Row],[Total_Revenue]])*100</f>
        <v>77.593363460256569</v>
      </c>
      <c r="X1789">
        <f>(1-Agridata[[#This Row],[Transport_Cost_NGN]]/(Agridata[[#This Row],[Input_Cost_NGN]]+Agridata[[#This Row],[Final_Profit_NGN]]))*100</f>
        <v>99.805030403364867</v>
      </c>
      <c r="Y1789" s="13">
        <f>Agridata[[#This Row],[Final_Profit_NGN]]*Agridata[[#This Row],[Storage_Loss_%]]</f>
        <v>31108747.099999998</v>
      </c>
      <c r="Z1789" s="13">
        <f>Agridata[[#This Row],[Final_Profit_NGN]] * (1-Agridata[[#This Row],[Storage_Loss_%]]/100)</f>
        <v>1239697.5290000001</v>
      </c>
      <c r="AA1789" s="13">
        <f>Agridata[[#This Row],[Final_Profit_NGN]]+Agridata[[#This Row],[Input_Cost_NGN]]</f>
        <v>1597685</v>
      </c>
    </row>
    <row r="1790" spans="1:27" x14ac:dyDescent="0.35">
      <c r="A1790" t="s">
        <v>783</v>
      </c>
      <c r="B1790" t="s">
        <v>1472</v>
      </c>
      <c r="C1790" t="s">
        <v>1487</v>
      </c>
      <c r="D1790">
        <v>2024</v>
      </c>
      <c r="E1790" t="s">
        <v>1501</v>
      </c>
      <c r="F1790" t="s">
        <v>1505</v>
      </c>
      <c r="G1790">
        <v>2.12</v>
      </c>
      <c r="H1790">
        <v>26023</v>
      </c>
      <c r="I1790">
        <v>23938</v>
      </c>
      <c r="J1790">
        <v>58.6</v>
      </c>
      <c r="K1790" t="s">
        <v>1514</v>
      </c>
      <c r="L1790">
        <v>2.29</v>
      </c>
      <c r="M1790" t="s">
        <v>1516</v>
      </c>
      <c r="N1790" s="13">
        <v>11488</v>
      </c>
      <c r="O1790">
        <v>1</v>
      </c>
      <c r="P1790" s="11">
        <f>Agridata[[#This Row],[Storage_Loss_%]]/100</f>
        <v>8.0100000000000005E-2</v>
      </c>
      <c r="Q1790" s="7">
        <v>8.01</v>
      </c>
      <c r="R1790" s="13">
        <v>23005</v>
      </c>
      <c r="S1790">
        <v>109</v>
      </c>
      <c r="T1790" t="s">
        <v>1520</v>
      </c>
      <c r="U1790" t="s">
        <v>1523</v>
      </c>
      <c r="V1790" s="13">
        <v>2548657</v>
      </c>
      <c r="W1790" s="7">
        <f>(Agridata[[#This Row],[Profit_After_Storage_Loss]]/Agridata[[#This Row],[Total_Revenue]])*100</f>
        <v>91.167096387472384</v>
      </c>
      <c r="X1790">
        <f>(1-Agridata[[#This Row],[Transport_Cost_NGN]]/(Agridata[[#This Row],[Input_Cost_NGN]]+Agridata[[#This Row],[Final_Profit_NGN]]))*100</f>
        <v>99.553284996239782</v>
      </c>
      <c r="Y1790" s="13">
        <f>Agridata[[#This Row],[Final_Profit_NGN]]*Agridata[[#This Row],[Storage_Loss_%]]</f>
        <v>20414742.57</v>
      </c>
      <c r="Z1790" s="13">
        <f>Agridata[[#This Row],[Final_Profit_NGN]] * (1-Agridata[[#This Row],[Storage_Loss_%]]/100)</f>
        <v>2344509.5743</v>
      </c>
      <c r="AA1790" s="13">
        <f>Agridata[[#This Row],[Final_Profit_NGN]]+Agridata[[#This Row],[Input_Cost_NGN]]</f>
        <v>2571662</v>
      </c>
    </row>
    <row r="1791" spans="1:27" x14ac:dyDescent="0.35">
      <c r="A1791" t="s">
        <v>1054</v>
      </c>
      <c r="B1791" t="s">
        <v>1470</v>
      </c>
      <c r="C1791" t="s">
        <v>1482</v>
      </c>
      <c r="D1791">
        <v>2023</v>
      </c>
      <c r="E1791" t="s">
        <v>1501</v>
      </c>
      <c r="F1791" t="s">
        <v>1507</v>
      </c>
      <c r="G1791">
        <v>2.06</v>
      </c>
      <c r="H1791">
        <v>4188</v>
      </c>
      <c r="I1791">
        <v>3334</v>
      </c>
      <c r="J1791">
        <v>23</v>
      </c>
      <c r="K1791" t="s">
        <v>1513</v>
      </c>
      <c r="L1791">
        <v>0.66</v>
      </c>
      <c r="M1791" t="s">
        <v>1516</v>
      </c>
      <c r="N1791" s="13">
        <v>869</v>
      </c>
      <c r="O1791">
        <v>14</v>
      </c>
      <c r="P1791" s="11">
        <f>Agridata[[#This Row],[Storage_Loss_%]]/100</f>
        <v>0.20379999999999998</v>
      </c>
      <c r="Q1791" s="7">
        <v>20.38</v>
      </c>
      <c r="R1791" s="13">
        <v>28017</v>
      </c>
      <c r="S1791">
        <v>216</v>
      </c>
      <c r="T1791" t="s">
        <v>1521</v>
      </c>
      <c r="U1791" t="s">
        <v>1522</v>
      </c>
      <c r="V1791" s="13">
        <v>684057</v>
      </c>
      <c r="W1791" s="7">
        <f>(Agridata[[#This Row],[Profit_After_Storage_Loss]]/Agridata[[#This Row],[Total_Revenue]])*100</f>
        <v>76.487300954676058</v>
      </c>
      <c r="X1791">
        <f>(1-Agridata[[#This Row],[Transport_Cost_NGN]]/(Agridata[[#This Row],[Input_Cost_NGN]]+Agridata[[#This Row],[Final_Profit_NGN]]))*100</f>
        <v>99.877962121914294</v>
      </c>
      <c r="Y1791" s="13">
        <f>Agridata[[#This Row],[Final_Profit_NGN]]*Agridata[[#This Row],[Storage_Loss_%]]</f>
        <v>13941081.66</v>
      </c>
      <c r="Z1791" s="13">
        <f>Agridata[[#This Row],[Final_Profit_NGN]] * (1-Agridata[[#This Row],[Storage_Loss_%]]/100)</f>
        <v>544646.18339999998</v>
      </c>
      <c r="AA1791" s="13">
        <f>Agridata[[#This Row],[Final_Profit_NGN]]+Agridata[[#This Row],[Input_Cost_NGN]]</f>
        <v>712074</v>
      </c>
    </row>
    <row r="1792" spans="1:27" x14ac:dyDescent="0.35">
      <c r="A1792" t="s">
        <v>311</v>
      </c>
      <c r="B1792" t="s">
        <v>1470</v>
      </c>
      <c r="C1792" t="s">
        <v>1476</v>
      </c>
      <c r="D1792">
        <v>2024</v>
      </c>
      <c r="E1792" t="s">
        <v>1502</v>
      </c>
      <c r="F1792" t="s">
        <v>1503</v>
      </c>
      <c r="G1792">
        <v>7.76</v>
      </c>
      <c r="H1792">
        <v>54815</v>
      </c>
      <c r="I1792">
        <v>48363</v>
      </c>
      <c r="J1792">
        <v>2</v>
      </c>
      <c r="K1792" t="s">
        <v>1512</v>
      </c>
      <c r="L1792">
        <v>1.43</v>
      </c>
      <c r="M1792" t="s">
        <v>1517</v>
      </c>
      <c r="N1792" s="13">
        <v>489</v>
      </c>
      <c r="O1792">
        <v>3</v>
      </c>
      <c r="P1792" s="11">
        <f>Agridata[[#This Row],[Storage_Loss_%]]/100</f>
        <v>0.1177</v>
      </c>
      <c r="Q1792" s="7">
        <v>11.77</v>
      </c>
      <c r="R1792" s="13">
        <v>72189</v>
      </c>
      <c r="S1792">
        <v>286</v>
      </c>
      <c r="T1792" t="s">
        <v>1520</v>
      </c>
      <c r="U1792" t="s">
        <v>1523</v>
      </c>
      <c r="V1792" s="13">
        <v>13620822</v>
      </c>
      <c r="W1792" s="7">
        <f>(Agridata[[#This Row],[Profit_After_Storage_Loss]]/Agridata[[#This Row],[Total_Revenue]])*100</f>
        <v>87.764855009610372</v>
      </c>
      <c r="X1792">
        <f>(1-Agridata[[#This Row],[Transport_Cost_NGN]]/(Agridata[[#This Row],[Input_Cost_NGN]]+Agridata[[#This Row],[Final_Profit_NGN]]))*100</f>
        <v>99.996428835118877</v>
      </c>
      <c r="Y1792" s="13">
        <f>Agridata[[#This Row],[Final_Profit_NGN]]*Agridata[[#This Row],[Storage_Loss_%]]</f>
        <v>160317074.94</v>
      </c>
      <c r="Z1792" s="13">
        <f>Agridata[[#This Row],[Final_Profit_NGN]] * (1-Agridata[[#This Row],[Storage_Loss_%]]/100)</f>
        <v>12017651.250599999</v>
      </c>
      <c r="AA1792" s="13">
        <f>Agridata[[#This Row],[Final_Profit_NGN]]+Agridata[[#This Row],[Input_Cost_NGN]]</f>
        <v>13693011</v>
      </c>
    </row>
    <row r="1793" spans="1:27" x14ac:dyDescent="0.35">
      <c r="A1793" t="s">
        <v>138</v>
      </c>
      <c r="B1793" t="s">
        <v>1472</v>
      </c>
      <c r="C1793" t="s">
        <v>1488</v>
      </c>
      <c r="D1793">
        <v>2025</v>
      </c>
      <c r="E1793" t="s">
        <v>1501</v>
      </c>
      <c r="F1793" t="s">
        <v>1503</v>
      </c>
      <c r="G1793">
        <v>0.2</v>
      </c>
      <c r="H1793">
        <v>1727</v>
      </c>
      <c r="I1793">
        <v>1538</v>
      </c>
      <c r="J1793">
        <v>55.3</v>
      </c>
      <c r="K1793" t="s">
        <v>1514</v>
      </c>
      <c r="L1793">
        <v>2.69</v>
      </c>
      <c r="M1793" t="s">
        <v>1518</v>
      </c>
      <c r="N1793" s="13">
        <v>9013</v>
      </c>
      <c r="O1793">
        <v>1</v>
      </c>
      <c r="P1793" s="11">
        <f>Agridata[[#This Row],[Storage_Loss_%]]/100</f>
        <v>0.10890000000000001</v>
      </c>
      <c r="Q1793" s="7">
        <v>10.89</v>
      </c>
      <c r="R1793" s="13">
        <v>2842</v>
      </c>
      <c r="S1793">
        <v>302</v>
      </c>
      <c r="T1793" t="s">
        <v>1520</v>
      </c>
      <c r="U1793" t="s">
        <v>1522</v>
      </c>
      <c r="V1793" s="13">
        <v>447977</v>
      </c>
      <c r="W1793" s="7">
        <f>(Agridata[[#This Row],[Profit_After_Storage_Loss]]/Agridata[[#This Row],[Total_Revenue]])*100</f>
        <v>88.548243241744458</v>
      </c>
      <c r="X1793">
        <f>(1-Agridata[[#This Row],[Transport_Cost_NGN]]/(Agridata[[#This Row],[Input_Cost_NGN]]+Agridata[[#This Row],[Final_Profit_NGN]]))*100</f>
        <v>98.000749746572353</v>
      </c>
      <c r="Y1793" s="13">
        <f>Agridata[[#This Row],[Final_Profit_NGN]]*Agridata[[#This Row],[Storage_Loss_%]]</f>
        <v>4878469.53</v>
      </c>
      <c r="Z1793" s="13">
        <f>Agridata[[#This Row],[Final_Profit_NGN]] * (1-Agridata[[#This Row],[Storage_Loss_%]]/100)</f>
        <v>399192.30469999998</v>
      </c>
      <c r="AA1793" s="13">
        <f>Agridata[[#This Row],[Final_Profit_NGN]]+Agridata[[#This Row],[Input_Cost_NGN]]</f>
        <v>450819</v>
      </c>
    </row>
    <row r="1794" spans="1:27" x14ac:dyDescent="0.35">
      <c r="A1794" t="s">
        <v>626</v>
      </c>
      <c r="B1794" t="s">
        <v>1472</v>
      </c>
      <c r="C1794" t="s">
        <v>1479</v>
      </c>
      <c r="D1794">
        <v>2022</v>
      </c>
      <c r="E1794" t="s">
        <v>1501</v>
      </c>
      <c r="F1794" t="s">
        <v>1504</v>
      </c>
      <c r="G1794">
        <v>2.5299999999999998</v>
      </c>
      <c r="H1794">
        <v>26633</v>
      </c>
      <c r="I1794">
        <v>20731</v>
      </c>
      <c r="J1794">
        <v>1</v>
      </c>
      <c r="K1794" t="s">
        <v>1511</v>
      </c>
      <c r="L1794">
        <v>0.15</v>
      </c>
      <c r="M1794" t="s">
        <v>1517</v>
      </c>
      <c r="N1794" s="13">
        <v>200</v>
      </c>
      <c r="O1794">
        <v>3</v>
      </c>
      <c r="P1794" s="11">
        <f>Agridata[[#This Row],[Storage_Loss_%]]/100</f>
        <v>0.22159999999999999</v>
      </c>
      <c r="Q1794" s="7">
        <v>22.16</v>
      </c>
      <c r="R1794" s="13">
        <v>48842</v>
      </c>
      <c r="S1794">
        <v>316</v>
      </c>
      <c r="T1794" t="s">
        <v>1520</v>
      </c>
      <c r="U1794" t="s">
        <v>1523</v>
      </c>
      <c r="V1794" s="13">
        <v>6436445</v>
      </c>
      <c r="W1794" s="7">
        <f>(Agridata[[#This Row],[Profit_After_Storage_Loss]]/Agridata[[#This Row],[Total_Revenue]])*100</f>
        <v>77.253771313436076</v>
      </c>
      <c r="X1794">
        <f>(1-Agridata[[#This Row],[Transport_Cost_NGN]]/(Agridata[[#This Row],[Input_Cost_NGN]]+Agridata[[#This Row],[Final_Profit_NGN]]))*100</f>
        <v>99.996916096388645</v>
      </c>
      <c r="Y1794" s="13">
        <f>Agridata[[#This Row],[Final_Profit_NGN]]*Agridata[[#This Row],[Storage_Loss_%]]</f>
        <v>142631621.19999999</v>
      </c>
      <c r="Z1794" s="13">
        <f>Agridata[[#This Row],[Final_Profit_NGN]] * (1-Agridata[[#This Row],[Storage_Loss_%]]/100)</f>
        <v>5010128.7879999997</v>
      </c>
      <c r="AA1794" s="13">
        <f>Agridata[[#This Row],[Final_Profit_NGN]]+Agridata[[#This Row],[Input_Cost_NGN]]</f>
        <v>6485287</v>
      </c>
    </row>
    <row r="1795" spans="1:27" x14ac:dyDescent="0.35">
      <c r="A1795" t="s">
        <v>517</v>
      </c>
      <c r="B1795" t="s">
        <v>1470</v>
      </c>
      <c r="C1795" t="s">
        <v>1475</v>
      </c>
      <c r="D1795">
        <v>2022</v>
      </c>
      <c r="E1795" t="s">
        <v>1501</v>
      </c>
      <c r="F1795" t="s">
        <v>1506</v>
      </c>
      <c r="G1795">
        <v>1.49</v>
      </c>
      <c r="H1795">
        <v>2846</v>
      </c>
      <c r="I1795">
        <v>2669</v>
      </c>
      <c r="J1795">
        <v>98.5</v>
      </c>
      <c r="K1795" t="s">
        <v>1512</v>
      </c>
      <c r="L1795">
        <v>2.97</v>
      </c>
      <c r="M1795" t="s">
        <v>1518</v>
      </c>
      <c r="N1795" s="13">
        <v>28530</v>
      </c>
      <c r="O1795">
        <v>1</v>
      </c>
      <c r="P1795" s="11">
        <f>Agridata[[#This Row],[Storage_Loss_%]]/100</f>
        <v>6.1900000000000004E-2</v>
      </c>
      <c r="Q1795" s="7">
        <v>6.19</v>
      </c>
      <c r="R1795" s="13">
        <v>38526</v>
      </c>
      <c r="S1795">
        <v>290</v>
      </c>
      <c r="T1795" t="s">
        <v>1520</v>
      </c>
      <c r="U1795" t="s">
        <v>1522</v>
      </c>
      <c r="V1795" s="13">
        <v>699214</v>
      </c>
      <c r="W1795" s="7">
        <f>(Agridata[[#This Row],[Profit_After_Storage_Loss]]/Agridata[[#This Row],[Total_Revenue]])*100</f>
        <v>88.911087022528264</v>
      </c>
      <c r="X1795">
        <f>(1-Agridata[[#This Row],[Transport_Cost_NGN]]/(Agridata[[#This Row],[Input_Cost_NGN]]+Agridata[[#This Row],[Final_Profit_NGN]]))*100</f>
        <v>96.132783907609735</v>
      </c>
      <c r="Y1795" s="13">
        <f>Agridata[[#This Row],[Final_Profit_NGN]]*Agridata[[#This Row],[Storage_Loss_%]]</f>
        <v>4328134.66</v>
      </c>
      <c r="Z1795" s="13">
        <f>Agridata[[#This Row],[Final_Profit_NGN]] * (1-Agridata[[#This Row],[Storage_Loss_%]]/100)</f>
        <v>655932.65340000007</v>
      </c>
      <c r="AA1795" s="13">
        <f>Agridata[[#This Row],[Final_Profit_NGN]]+Agridata[[#This Row],[Input_Cost_NGN]]</f>
        <v>737740</v>
      </c>
    </row>
    <row r="1796" spans="1:27" x14ac:dyDescent="0.35">
      <c r="A1796" t="s">
        <v>1021</v>
      </c>
      <c r="B1796" t="s">
        <v>1470</v>
      </c>
      <c r="C1796" t="s">
        <v>1482</v>
      </c>
      <c r="D1796">
        <v>2021</v>
      </c>
      <c r="E1796" t="s">
        <v>1501</v>
      </c>
      <c r="F1796" t="s">
        <v>1505</v>
      </c>
      <c r="G1796">
        <v>1.55</v>
      </c>
      <c r="H1796">
        <v>19864</v>
      </c>
      <c r="I1796">
        <v>11827</v>
      </c>
      <c r="J1796">
        <v>29.7</v>
      </c>
      <c r="K1796" t="s">
        <v>1511</v>
      </c>
      <c r="L1796">
        <v>1.41</v>
      </c>
      <c r="M1796" t="s">
        <v>1516</v>
      </c>
      <c r="N1796" s="13">
        <v>4123</v>
      </c>
      <c r="O1796">
        <v>30</v>
      </c>
      <c r="P1796" s="11">
        <f>Agridata[[#This Row],[Storage_Loss_%]]/100</f>
        <v>0.40460000000000002</v>
      </c>
      <c r="Q1796" s="7">
        <v>40.46</v>
      </c>
      <c r="R1796" s="13">
        <v>19451</v>
      </c>
      <c r="S1796">
        <v>86</v>
      </c>
      <c r="T1796" t="s">
        <v>1520</v>
      </c>
      <c r="U1796" t="s">
        <v>1522</v>
      </c>
      <c r="V1796" s="13">
        <v>983377</v>
      </c>
      <c r="W1796" s="7">
        <f>(Agridata[[#This Row],[Profit_After_Storage_Loss]]/Agridata[[#This Row],[Total_Revenue]])*100</f>
        <v>58.38515336628015</v>
      </c>
      <c r="X1796">
        <f>(1-Agridata[[#This Row],[Transport_Cost_NGN]]/(Agridata[[#This Row],[Input_Cost_NGN]]+Agridata[[#This Row],[Final_Profit_NGN]]))*100</f>
        <v>99.588862696294882</v>
      </c>
      <c r="Y1796" s="13">
        <f>Agridata[[#This Row],[Final_Profit_NGN]]*Agridata[[#This Row],[Storage_Loss_%]]</f>
        <v>39787433.420000002</v>
      </c>
      <c r="Z1796" s="13">
        <f>Agridata[[#This Row],[Final_Profit_NGN]] * (1-Agridata[[#This Row],[Storage_Loss_%]]/100)</f>
        <v>585502.66579999996</v>
      </c>
      <c r="AA1796" s="13">
        <f>Agridata[[#This Row],[Final_Profit_NGN]]+Agridata[[#This Row],[Input_Cost_NGN]]</f>
        <v>1002828</v>
      </c>
    </row>
    <row r="1797" spans="1:27" x14ac:dyDescent="0.35">
      <c r="A1797" t="s">
        <v>1055</v>
      </c>
      <c r="B1797" t="s">
        <v>1471</v>
      </c>
      <c r="C1797" t="s">
        <v>1483</v>
      </c>
      <c r="D1797">
        <v>2023</v>
      </c>
      <c r="E1797" t="s">
        <v>1502</v>
      </c>
      <c r="F1797" t="s">
        <v>1503</v>
      </c>
      <c r="G1797">
        <v>4.0199999999999996</v>
      </c>
      <c r="H1797">
        <v>26936</v>
      </c>
      <c r="I1797">
        <v>20113</v>
      </c>
      <c r="J1797">
        <v>10.9</v>
      </c>
      <c r="K1797" t="s">
        <v>1512</v>
      </c>
      <c r="L1797">
        <v>1.65</v>
      </c>
      <c r="M1797" t="s">
        <v>1516</v>
      </c>
      <c r="N1797" s="13">
        <v>2018</v>
      </c>
      <c r="O1797">
        <v>14</v>
      </c>
      <c r="P1797" s="11">
        <f>Agridata[[#This Row],[Storage_Loss_%]]/100</f>
        <v>0.25329999999999997</v>
      </c>
      <c r="Q1797" s="7">
        <v>25.33</v>
      </c>
      <c r="R1797" s="13">
        <v>65468</v>
      </c>
      <c r="S1797">
        <v>308</v>
      </c>
      <c r="T1797" t="s">
        <v>1521</v>
      </c>
      <c r="U1797" t="s">
        <v>1523</v>
      </c>
      <c r="V1797" s="13">
        <v>6065370</v>
      </c>
      <c r="W1797" s="7">
        <f>(Agridata[[#This Row],[Profit_After_Storage_Loss]]/Agridata[[#This Row],[Total_Revenue]])*100</f>
        <v>73.872638275550585</v>
      </c>
      <c r="X1797">
        <f>(1-Agridata[[#This Row],[Transport_Cost_NGN]]/(Agridata[[#This Row],[Input_Cost_NGN]]+Agridata[[#This Row],[Final_Profit_NGN]]))*100</f>
        <v>99.967084434460673</v>
      </c>
      <c r="Y1797" s="13">
        <f>Agridata[[#This Row],[Final_Profit_NGN]]*Agridata[[#This Row],[Storage_Loss_%]]</f>
        <v>153635822.09999999</v>
      </c>
      <c r="Z1797" s="13">
        <f>Agridata[[#This Row],[Final_Profit_NGN]] * (1-Agridata[[#This Row],[Storage_Loss_%]]/100)</f>
        <v>4529011.7790000001</v>
      </c>
      <c r="AA1797" s="13">
        <f>Agridata[[#This Row],[Final_Profit_NGN]]+Agridata[[#This Row],[Input_Cost_NGN]]</f>
        <v>6130838</v>
      </c>
    </row>
    <row r="1798" spans="1:27" x14ac:dyDescent="0.35">
      <c r="A1798" t="s">
        <v>666</v>
      </c>
      <c r="B1798" t="s">
        <v>1471</v>
      </c>
      <c r="C1798" t="s">
        <v>1477</v>
      </c>
      <c r="D1798">
        <v>2025</v>
      </c>
      <c r="E1798" t="s">
        <v>1501</v>
      </c>
      <c r="F1798" t="s">
        <v>1508</v>
      </c>
      <c r="G1798">
        <v>0.55000000000000004</v>
      </c>
      <c r="H1798">
        <v>1144</v>
      </c>
      <c r="I1798">
        <v>876</v>
      </c>
      <c r="J1798">
        <v>5.7</v>
      </c>
      <c r="K1798" t="s">
        <v>1513</v>
      </c>
      <c r="L1798">
        <v>0.42</v>
      </c>
      <c r="M1798" t="s">
        <v>1516</v>
      </c>
      <c r="N1798" s="13">
        <v>200</v>
      </c>
      <c r="O1798">
        <v>14</v>
      </c>
      <c r="P1798" s="11">
        <f>Agridata[[#This Row],[Storage_Loss_%]]/100</f>
        <v>0.2339</v>
      </c>
      <c r="Q1798" s="7">
        <v>23.39</v>
      </c>
      <c r="R1798" s="13">
        <v>5920</v>
      </c>
      <c r="S1798">
        <v>260</v>
      </c>
      <c r="T1798" t="s">
        <v>1520</v>
      </c>
      <c r="U1798" t="s">
        <v>1522</v>
      </c>
      <c r="V1798" s="13">
        <v>219363</v>
      </c>
      <c r="W1798" s="7">
        <f>(Agridata[[#This Row],[Profit_After_Storage_Loss]]/Agridata[[#This Row],[Total_Revenue]])*100</f>
        <v>74.596837888344879</v>
      </c>
      <c r="X1798">
        <f>(1-Agridata[[#This Row],[Transport_Cost_NGN]]/(Agridata[[#This Row],[Input_Cost_NGN]]+Agridata[[#This Row],[Final_Profit_NGN]]))*100</f>
        <v>99.911222773134227</v>
      </c>
      <c r="Y1798" s="13">
        <f>Agridata[[#This Row],[Final_Profit_NGN]]*Agridata[[#This Row],[Storage_Loss_%]]</f>
        <v>5130900.57</v>
      </c>
      <c r="Z1798" s="13">
        <f>Agridata[[#This Row],[Final_Profit_NGN]] * (1-Agridata[[#This Row],[Storage_Loss_%]]/100)</f>
        <v>168053.99429999999</v>
      </c>
      <c r="AA1798" s="13">
        <f>Agridata[[#This Row],[Final_Profit_NGN]]+Agridata[[#This Row],[Input_Cost_NGN]]</f>
        <v>225283</v>
      </c>
    </row>
    <row r="1799" spans="1:27" x14ac:dyDescent="0.35">
      <c r="A1799" t="s">
        <v>289</v>
      </c>
      <c r="B1799" t="s">
        <v>1471</v>
      </c>
      <c r="C1799" t="s">
        <v>1483</v>
      </c>
      <c r="D1799">
        <v>2024</v>
      </c>
      <c r="E1799" t="s">
        <v>1502</v>
      </c>
      <c r="F1799" t="s">
        <v>1504</v>
      </c>
      <c r="G1799">
        <v>2.2000000000000002</v>
      </c>
      <c r="H1799">
        <v>11920</v>
      </c>
      <c r="I1799">
        <v>9699</v>
      </c>
      <c r="J1799">
        <v>10.9</v>
      </c>
      <c r="K1799" t="s">
        <v>1512</v>
      </c>
      <c r="L1799">
        <v>1.59</v>
      </c>
      <c r="M1799" t="s">
        <v>1518</v>
      </c>
      <c r="N1799" s="13">
        <v>1963</v>
      </c>
      <c r="O1799">
        <v>2</v>
      </c>
      <c r="P1799" s="11">
        <f>Agridata[[#This Row],[Storage_Loss_%]]/100</f>
        <v>0.18629999999999999</v>
      </c>
      <c r="Q1799" s="7">
        <v>18.63</v>
      </c>
      <c r="R1799" s="13">
        <v>46855</v>
      </c>
      <c r="S1799">
        <v>214</v>
      </c>
      <c r="T1799" t="s">
        <v>1520</v>
      </c>
      <c r="U1799" t="s">
        <v>1522</v>
      </c>
      <c r="V1799" s="13">
        <v>2006013</v>
      </c>
      <c r="W1799" s="7">
        <f>(Agridata[[#This Row],[Profit_After_Storage_Loss]]/Agridata[[#This Row],[Total_Revenue]])*100</f>
        <v>79.512797612900584</v>
      </c>
      <c r="X1799">
        <f>(1-Agridata[[#This Row],[Transport_Cost_NGN]]/(Agridata[[#This Row],[Input_Cost_NGN]]+Agridata[[#This Row],[Final_Profit_NGN]]))*100</f>
        <v>99.904377680396408</v>
      </c>
      <c r="Y1799" s="13">
        <f>Agridata[[#This Row],[Final_Profit_NGN]]*Agridata[[#This Row],[Storage_Loss_%]]</f>
        <v>37372022.189999998</v>
      </c>
      <c r="Z1799" s="13">
        <f>Agridata[[#This Row],[Final_Profit_NGN]] * (1-Agridata[[#This Row],[Storage_Loss_%]]/100)</f>
        <v>1632292.7781</v>
      </c>
      <c r="AA1799" s="13">
        <f>Agridata[[#This Row],[Final_Profit_NGN]]+Agridata[[#This Row],[Input_Cost_NGN]]</f>
        <v>2052868</v>
      </c>
    </row>
    <row r="1800" spans="1:27" x14ac:dyDescent="0.35">
      <c r="A1800" t="s">
        <v>871</v>
      </c>
      <c r="B1800" t="s">
        <v>1473</v>
      </c>
      <c r="C1800" t="s">
        <v>1496</v>
      </c>
      <c r="D1800">
        <v>2025</v>
      </c>
      <c r="E1800" t="s">
        <v>1502</v>
      </c>
      <c r="F1800" t="s">
        <v>1503</v>
      </c>
      <c r="G1800">
        <v>2.58</v>
      </c>
      <c r="H1800">
        <v>28369</v>
      </c>
      <c r="I1800">
        <v>22607</v>
      </c>
      <c r="J1800">
        <v>35.700000000000003</v>
      </c>
      <c r="K1800" t="s">
        <v>1512</v>
      </c>
      <c r="L1800">
        <v>1.68</v>
      </c>
      <c r="M1800" t="s">
        <v>1517</v>
      </c>
      <c r="N1800" s="13">
        <v>8741</v>
      </c>
      <c r="O1800">
        <v>14</v>
      </c>
      <c r="P1800" s="11">
        <f>Agridata[[#This Row],[Storage_Loss_%]]/100</f>
        <v>0.20309999999999997</v>
      </c>
      <c r="Q1800" s="7">
        <v>20.309999999999999</v>
      </c>
      <c r="R1800" s="13">
        <v>28913</v>
      </c>
      <c r="S1800">
        <v>417</v>
      </c>
      <c r="T1800" t="s">
        <v>1520</v>
      </c>
      <c r="U1800" t="s">
        <v>1522</v>
      </c>
      <c r="V1800" s="13">
        <v>9295194</v>
      </c>
      <c r="W1800" s="7">
        <f>(Agridata[[#This Row],[Profit_After_Storage_Loss]]/Agridata[[#This Row],[Total_Revenue]])*100</f>
        <v>79.442890333626593</v>
      </c>
      <c r="X1800">
        <f>(1-Agridata[[#This Row],[Transport_Cost_NGN]]/(Agridata[[#This Row],[Input_Cost_NGN]]+Agridata[[#This Row],[Final_Profit_NGN]]))*100</f>
        <v>99.906253757062203</v>
      </c>
      <c r="Y1800" s="13">
        <f>Agridata[[#This Row],[Final_Profit_NGN]]*Agridata[[#This Row],[Storage_Loss_%]]</f>
        <v>188785390.13999999</v>
      </c>
      <c r="Z1800" s="13">
        <f>Agridata[[#This Row],[Final_Profit_NGN]] * (1-Agridata[[#This Row],[Storage_Loss_%]]/100)</f>
        <v>7407340.0986000001</v>
      </c>
      <c r="AA1800" s="13">
        <f>Agridata[[#This Row],[Final_Profit_NGN]]+Agridata[[#This Row],[Input_Cost_NGN]]</f>
        <v>9324107</v>
      </c>
    </row>
    <row r="1801" spans="1:27" x14ac:dyDescent="0.35">
      <c r="A1801" t="s">
        <v>161</v>
      </c>
      <c r="B1801" t="s">
        <v>1472</v>
      </c>
      <c r="C1801" t="s">
        <v>1489</v>
      </c>
      <c r="D1801">
        <v>2023</v>
      </c>
      <c r="E1801" t="s">
        <v>1501</v>
      </c>
      <c r="F1801" t="s">
        <v>1509</v>
      </c>
      <c r="G1801">
        <v>6.51</v>
      </c>
      <c r="H1801">
        <v>91985</v>
      </c>
      <c r="I1801">
        <v>76402</v>
      </c>
      <c r="J1801">
        <v>7</v>
      </c>
      <c r="K1801" t="s">
        <v>1511</v>
      </c>
      <c r="L1801">
        <v>0.67</v>
      </c>
      <c r="M1801" t="s">
        <v>1516</v>
      </c>
      <c r="N1801" s="13">
        <v>1181</v>
      </c>
      <c r="O1801">
        <v>2</v>
      </c>
      <c r="P1801" s="11">
        <f>Agridata[[#This Row],[Storage_Loss_%]]/100</f>
        <v>0.16940000000000002</v>
      </c>
      <c r="Q1801" s="7">
        <v>16.940000000000001</v>
      </c>
      <c r="R1801" s="13">
        <v>206094</v>
      </c>
      <c r="S1801">
        <v>262</v>
      </c>
      <c r="T1801" t="s">
        <v>1520</v>
      </c>
      <c r="U1801" t="s">
        <v>1522</v>
      </c>
      <c r="V1801" s="13">
        <v>19609876</v>
      </c>
      <c r="W1801" s="7">
        <f>(Agridata[[#This Row],[Profit_After_Storage_Loss]]/Agridata[[#This Row],[Total_Revenue]])*100</f>
        <v>82.196142836308297</v>
      </c>
      <c r="X1801">
        <f>(1-Agridata[[#This Row],[Transport_Cost_NGN]]/(Agridata[[#This Row],[Input_Cost_NGN]]+Agridata[[#This Row],[Final_Profit_NGN]]))*100</f>
        <v>99.994040160537182</v>
      </c>
      <c r="Y1801" s="13">
        <f>Agridata[[#This Row],[Final_Profit_NGN]]*Agridata[[#This Row],[Storage_Loss_%]]</f>
        <v>332191299.44</v>
      </c>
      <c r="Z1801" s="13">
        <f>Agridata[[#This Row],[Final_Profit_NGN]] * (1-Agridata[[#This Row],[Storage_Loss_%]]/100)</f>
        <v>16287963.0056</v>
      </c>
      <c r="AA1801" s="13">
        <f>Agridata[[#This Row],[Final_Profit_NGN]]+Agridata[[#This Row],[Input_Cost_NGN]]</f>
        <v>19815970</v>
      </c>
    </row>
    <row r="1802" spans="1:27" x14ac:dyDescent="0.35">
      <c r="A1802" t="s">
        <v>691</v>
      </c>
      <c r="B1802" t="s">
        <v>1471</v>
      </c>
      <c r="C1802" t="s">
        <v>1477</v>
      </c>
      <c r="D1802">
        <v>2024</v>
      </c>
      <c r="E1802" t="s">
        <v>1501</v>
      </c>
      <c r="F1802" t="s">
        <v>1503</v>
      </c>
      <c r="G1802">
        <v>3.24</v>
      </c>
      <c r="H1802">
        <v>26676</v>
      </c>
      <c r="I1802">
        <v>23602</v>
      </c>
      <c r="J1802">
        <v>49.3</v>
      </c>
      <c r="K1802" t="s">
        <v>1512</v>
      </c>
      <c r="L1802">
        <v>1.76</v>
      </c>
      <c r="M1802" t="s">
        <v>1516</v>
      </c>
      <c r="N1802" s="13">
        <v>11798</v>
      </c>
      <c r="O1802">
        <v>7</v>
      </c>
      <c r="P1802" s="11">
        <f>Agridata[[#This Row],[Storage_Loss_%]]/100</f>
        <v>0.1152</v>
      </c>
      <c r="Q1802" s="7">
        <v>11.52</v>
      </c>
      <c r="R1802" s="13">
        <v>45964</v>
      </c>
      <c r="S1802">
        <v>293</v>
      </c>
      <c r="T1802" t="s">
        <v>1520</v>
      </c>
      <c r="U1802" t="s">
        <v>1523</v>
      </c>
      <c r="V1802" s="13">
        <v>6788471</v>
      </c>
      <c r="W1802" s="7">
        <f>(Agridata[[#This Row],[Profit_After_Storage_Loss]]/Agridata[[#This Row],[Total_Revenue]])*100</f>
        <v>87.884940610306487</v>
      </c>
      <c r="X1802">
        <f>(1-Agridata[[#This Row],[Transport_Cost_NGN]]/(Agridata[[#This Row],[Input_Cost_NGN]]+Agridata[[#This Row],[Final_Profit_NGN]]))*100</f>
        <v>99.827374172115185</v>
      </c>
      <c r="Y1802" s="13">
        <f>Agridata[[#This Row],[Final_Profit_NGN]]*Agridata[[#This Row],[Storage_Loss_%]]</f>
        <v>78203185.920000002</v>
      </c>
      <c r="Z1802" s="13">
        <f>Agridata[[#This Row],[Final_Profit_NGN]] * (1-Agridata[[#This Row],[Storage_Loss_%]]/100)</f>
        <v>6006439.1408000002</v>
      </c>
      <c r="AA1802" s="13">
        <f>Agridata[[#This Row],[Final_Profit_NGN]]+Agridata[[#This Row],[Input_Cost_NGN]]</f>
        <v>6834435</v>
      </c>
    </row>
    <row r="1803" spans="1:27" x14ac:dyDescent="0.35">
      <c r="A1803" t="s">
        <v>989</v>
      </c>
      <c r="B1803" t="s">
        <v>1471</v>
      </c>
      <c r="C1803" t="s">
        <v>1492</v>
      </c>
      <c r="D1803">
        <v>2024</v>
      </c>
      <c r="E1803" t="s">
        <v>1501</v>
      </c>
      <c r="F1803" t="s">
        <v>1508</v>
      </c>
      <c r="G1803">
        <v>1.02</v>
      </c>
      <c r="H1803">
        <v>1225</v>
      </c>
      <c r="I1803">
        <v>1015</v>
      </c>
      <c r="J1803">
        <v>6.2</v>
      </c>
      <c r="K1803" t="s">
        <v>1513</v>
      </c>
      <c r="L1803">
        <v>0.65</v>
      </c>
      <c r="M1803" t="s">
        <v>1516</v>
      </c>
      <c r="N1803" s="13">
        <v>216</v>
      </c>
      <c r="O1803">
        <v>7</v>
      </c>
      <c r="P1803" s="11">
        <f>Agridata[[#This Row],[Storage_Loss_%]]/100</f>
        <v>0.1714</v>
      </c>
      <c r="Q1803" s="7">
        <v>17.14</v>
      </c>
      <c r="R1803" s="13">
        <v>13533</v>
      </c>
      <c r="S1803">
        <v>250</v>
      </c>
      <c r="T1803" t="s">
        <v>1520</v>
      </c>
      <c r="U1803" t="s">
        <v>1522</v>
      </c>
      <c r="V1803" s="13">
        <v>237464</v>
      </c>
      <c r="W1803" s="7">
        <f>(Agridata[[#This Row],[Profit_After_Storage_Loss]]/Agridata[[#This Row],[Total_Revenue]])*100</f>
        <v>78.392439112818082</v>
      </c>
      <c r="X1803">
        <f>(1-Agridata[[#This Row],[Transport_Cost_NGN]]/(Agridata[[#This Row],[Input_Cost_NGN]]+Agridata[[#This Row],[Final_Profit_NGN]]))*100</f>
        <v>99.913943194540181</v>
      </c>
      <c r="Y1803" s="13">
        <f>Agridata[[#This Row],[Final_Profit_NGN]]*Agridata[[#This Row],[Storage_Loss_%]]</f>
        <v>4070132.96</v>
      </c>
      <c r="Z1803" s="13">
        <f>Agridata[[#This Row],[Final_Profit_NGN]] * (1-Agridata[[#This Row],[Storage_Loss_%]]/100)</f>
        <v>196762.6704</v>
      </c>
      <c r="AA1803" s="13">
        <f>Agridata[[#This Row],[Final_Profit_NGN]]+Agridata[[#This Row],[Input_Cost_NGN]]</f>
        <v>250997</v>
      </c>
    </row>
    <row r="1804" spans="1:27" x14ac:dyDescent="0.35">
      <c r="A1804" t="s">
        <v>650</v>
      </c>
      <c r="B1804" t="s">
        <v>1469</v>
      </c>
      <c r="C1804" t="s">
        <v>1481</v>
      </c>
      <c r="D1804">
        <v>2024</v>
      </c>
      <c r="E1804" t="s">
        <v>1501</v>
      </c>
      <c r="F1804" t="s">
        <v>1503</v>
      </c>
      <c r="G1804">
        <v>4.24</v>
      </c>
      <c r="H1804">
        <v>28706</v>
      </c>
      <c r="I1804">
        <v>11482</v>
      </c>
      <c r="J1804">
        <v>41.9</v>
      </c>
      <c r="K1804" t="s">
        <v>1512</v>
      </c>
      <c r="L1804">
        <v>2.2200000000000002</v>
      </c>
      <c r="M1804" t="s">
        <v>1516</v>
      </c>
      <c r="N1804" s="13">
        <v>9634</v>
      </c>
      <c r="O1804">
        <v>60</v>
      </c>
      <c r="P1804" s="11">
        <f>Agridata[[#This Row],[Storage_Loss_%]]/100</f>
        <v>0.6</v>
      </c>
      <c r="Q1804" s="7">
        <v>60</v>
      </c>
      <c r="R1804" s="13">
        <v>52514</v>
      </c>
      <c r="S1804">
        <v>282</v>
      </c>
      <c r="T1804" t="s">
        <v>1520</v>
      </c>
      <c r="U1804" t="s">
        <v>1522</v>
      </c>
      <c r="V1804" s="13">
        <v>3143397</v>
      </c>
      <c r="W1804" s="7">
        <f>(Agridata[[#This Row],[Profit_After_Storage_Loss]]/Agridata[[#This Row],[Total_Revenue]])*100</f>
        <v>39.34273513874448</v>
      </c>
      <c r="X1804">
        <f>(1-Agridata[[#This Row],[Transport_Cost_NGN]]/(Agridata[[#This Row],[Input_Cost_NGN]]+Agridata[[#This Row],[Final_Profit_NGN]]))*100</f>
        <v>99.698552306368981</v>
      </c>
      <c r="Y1804" s="13">
        <f>Agridata[[#This Row],[Final_Profit_NGN]]*Agridata[[#This Row],[Storage_Loss_%]]</f>
        <v>188603820</v>
      </c>
      <c r="Z1804" s="13">
        <f>Agridata[[#This Row],[Final_Profit_NGN]] * (1-Agridata[[#This Row],[Storage_Loss_%]]/100)</f>
        <v>1257358.8</v>
      </c>
      <c r="AA1804" s="13">
        <f>Agridata[[#This Row],[Final_Profit_NGN]]+Agridata[[#This Row],[Input_Cost_NGN]]</f>
        <v>3195911</v>
      </c>
    </row>
    <row r="1805" spans="1:27" x14ac:dyDescent="0.35">
      <c r="A1805" t="s">
        <v>822</v>
      </c>
      <c r="B1805" t="s">
        <v>1469</v>
      </c>
      <c r="C1805" t="s">
        <v>1498</v>
      </c>
      <c r="D1805">
        <v>2021</v>
      </c>
      <c r="E1805" t="s">
        <v>1501</v>
      </c>
      <c r="F1805" t="s">
        <v>1506</v>
      </c>
      <c r="G1805">
        <v>0.88</v>
      </c>
      <c r="H1805">
        <v>3149</v>
      </c>
      <c r="I1805">
        <v>1259</v>
      </c>
      <c r="J1805">
        <v>2.7</v>
      </c>
      <c r="K1805" t="s">
        <v>1512</v>
      </c>
      <c r="L1805">
        <v>0.6</v>
      </c>
      <c r="M1805" t="s">
        <v>1518</v>
      </c>
      <c r="N1805" s="13">
        <v>525</v>
      </c>
      <c r="O1805">
        <v>60</v>
      </c>
      <c r="P1805" s="11">
        <f>Agridata[[#This Row],[Storage_Loss_%]]/100</f>
        <v>0.6</v>
      </c>
      <c r="Q1805" s="7">
        <v>60</v>
      </c>
      <c r="R1805" s="13">
        <v>25354</v>
      </c>
      <c r="S1805">
        <v>273</v>
      </c>
      <c r="T1805" t="s">
        <v>1520</v>
      </c>
      <c r="U1805" t="s">
        <v>1522</v>
      </c>
      <c r="V1805" s="13">
        <v>314391</v>
      </c>
      <c r="W1805" s="7">
        <f>(Agridata[[#This Row],[Profit_After_Storage_Loss]]/Agridata[[#This Row],[Total_Revenue]])*100</f>
        <v>37.014937673843626</v>
      </c>
      <c r="X1805">
        <f>(1-Agridata[[#This Row],[Transport_Cost_NGN]]/(Agridata[[#This Row],[Input_Cost_NGN]]+Agridata[[#This Row],[Final_Profit_NGN]]))*100</f>
        <v>99.845472339548778</v>
      </c>
      <c r="Y1805" s="13">
        <f>Agridata[[#This Row],[Final_Profit_NGN]]*Agridata[[#This Row],[Storage_Loss_%]]</f>
        <v>18863460</v>
      </c>
      <c r="Z1805" s="13">
        <f>Agridata[[#This Row],[Final_Profit_NGN]] * (1-Agridata[[#This Row],[Storage_Loss_%]]/100)</f>
        <v>125756.40000000001</v>
      </c>
      <c r="AA1805" s="13">
        <f>Agridata[[#This Row],[Final_Profit_NGN]]+Agridata[[#This Row],[Input_Cost_NGN]]</f>
        <v>339745</v>
      </c>
    </row>
    <row r="1806" spans="1:27" x14ac:dyDescent="0.35">
      <c r="A1806" t="s">
        <v>916</v>
      </c>
      <c r="B1806" t="s">
        <v>1471</v>
      </c>
      <c r="C1806" t="s">
        <v>1483</v>
      </c>
      <c r="D1806">
        <v>2025</v>
      </c>
      <c r="E1806" t="s">
        <v>1501</v>
      </c>
      <c r="F1806" t="s">
        <v>1503</v>
      </c>
      <c r="G1806">
        <v>0.6</v>
      </c>
      <c r="H1806">
        <v>6506</v>
      </c>
      <c r="I1806">
        <v>4096</v>
      </c>
      <c r="J1806">
        <v>14.7</v>
      </c>
      <c r="K1806" t="s">
        <v>1511</v>
      </c>
      <c r="L1806">
        <v>0.63</v>
      </c>
      <c r="M1806" t="s">
        <v>1516</v>
      </c>
      <c r="N1806" s="13">
        <v>1675</v>
      </c>
      <c r="O1806">
        <v>30</v>
      </c>
      <c r="P1806" s="11">
        <f>Agridata[[#This Row],[Storage_Loss_%]]/100</f>
        <v>0.37030000000000002</v>
      </c>
      <c r="Q1806" s="7">
        <v>37.03</v>
      </c>
      <c r="R1806" s="13">
        <v>9713</v>
      </c>
      <c r="S1806">
        <v>259</v>
      </c>
      <c r="T1806" t="s">
        <v>1520</v>
      </c>
      <c r="U1806" t="s">
        <v>1522</v>
      </c>
      <c r="V1806" s="13">
        <v>1038868</v>
      </c>
      <c r="W1806" s="7">
        <f>(Agridata[[#This Row],[Profit_After_Storage_Loss]]/Agridata[[#This Row],[Total_Revenue]])*100</f>
        <v>62.386709238485153</v>
      </c>
      <c r="X1806">
        <f>(1-Agridata[[#This Row],[Transport_Cost_NGN]]/(Agridata[[#This Row],[Input_Cost_NGN]]+Agridata[[#This Row],[Final_Profit_NGN]]))*100</f>
        <v>99.840260313700142</v>
      </c>
      <c r="Y1806" s="13">
        <f>Agridata[[#This Row],[Final_Profit_NGN]]*Agridata[[#This Row],[Storage_Loss_%]]</f>
        <v>38469282.039999999</v>
      </c>
      <c r="Z1806" s="13">
        <f>Agridata[[#This Row],[Final_Profit_NGN]] * (1-Agridata[[#This Row],[Storage_Loss_%]]/100)</f>
        <v>654175.17959999992</v>
      </c>
      <c r="AA1806" s="13">
        <f>Agridata[[#This Row],[Final_Profit_NGN]]+Agridata[[#This Row],[Input_Cost_NGN]]</f>
        <v>1048581</v>
      </c>
    </row>
    <row r="1807" spans="1:27" x14ac:dyDescent="0.35">
      <c r="A1807" t="s">
        <v>785</v>
      </c>
      <c r="B1807" t="s">
        <v>1471</v>
      </c>
      <c r="C1807" t="s">
        <v>1477</v>
      </c>
      <c r="D1807">
        <v>2022</v>
      </c>
      <c r="E1807" t="s">
        <v>1502</v>
      </c>
      <c r="F1807" t="s">
        <v>1510</v>
      </c>
      <c r="G1807">
        <v>1.9</v>
      </c>
      <c r="H1807">
        <v>49420</v>
      </c>
      <c r="I1807">
        <v>37890</v>
      </c>
      <c r="J1807">
        <v>46.2</v>
      </c>
      <c r="K1807" t="s">
        <v>1512</v>
      </c>
      <c r="L1807">
        <v>1.23</v>
      </c>
      <c r="M1807" t="s">
        <v>1518</v>
      </c>
      <c r="N1807" s="13">
        <v>8726</v>
      </c>
      <c r="O1807">
        <v>1</v>
      </c>
      <c r="P1807" s="11">
        <f>Agridata[[#This Row],[Storage_Loss_%]]/100</f>
        <v>0.23329999999999998</v>
      </c>
      <c r="Q1807" s="7">
        <v>23.33</v>
      </c>
      <c r="R1807" s="13">
        <v>55418</v>
      </c>
      <c r="S1807">
        <v>339</v>
      </c>
      <c r="T1807" t="s">
        <v>1519</v>
      </c>
      <c r="U1807" t="s">
        <v>1522</v>
      </c>
      <c r="V1807" s="13">
        <v>12652119</v>
      </c>
      <c r="W1807" s="7">
        <f>(Agridata[[#This Row],[Profit_After_Storage_Loss]]/Agridata[[#This Row],[Total_Revenue]])*100</f>
        <v>76.335639528730098</v>
      </c>
      <c r="X1807">
        <f>(1-Agridata[[#This Row],[Transport_Cost_NGN]]/(Agridata[[#This Row],[Input_Cost_NGN]]+Agridata[[#This Row],[Final_Profit_NGN]]))*100</f>
        <v>99.931332090553809</v>
      </c>
      <c r="Y1807" s="13">
        <f>Agridata[[#This Row],[Final_Profit_NGN]]*Agridata[[#This Row],[Storage_Loss_%]]</f>
        <v>295173936.26999998</v>
      </c>
      <c r="Z1807" s="13">
        <f>Agridata[[#This Row],[Final_Profit_NGN]] * (1-Agridata[[#This Row],[Storage_Loss_%]]/100)</f>
        <v>9700379.6373000015</v>
      </c>
      <c r="AA1807" s="13">
        <f>Agridata[[#This Row],[Final_Profit_NGN]]+Agridata[[#This Row],[Input_Cost_NGN]]</f>
        <v>12707537</v>
      </c>
    </row>
    <row r="1808" spans="1:27" x14ac:dyDescent="0.35">
      <c r="A1808" t="s">
        <v>381</v>
      </c>
      <c r="B1808" t="s">
        <v>1470</v>
      </c>
      <c r="C1808" t="s">
        <v>1475</v>
      </c>
      <c r="D1808">
        <v>2021</v>
      </c>
      <c r="E1808" t="s">
        <v>1501</v>
      </c>
      <c r="F1808" t="s">
        <v>1503</v>
      </c>
      <c r="G1808">
        <v>1.75</v>
      </c>
      <c r="H1808">
        <v>17136</v>
      </c>
      <c r="I1808">
        <v>13323</v>
      </c>
      <c r="J1808">
        <v>24.4</v>
      </c>
      <c r="K1808" t="s">
        <v>1512</v>
      </c>
      <c r="L1808">
        <v>1.42</v>
      </c>
      <c r="M1808" t="s">
        <v>1516</v>
      </c>
      <c r="N1808" s="13">
        <v>6204</v>
      </c>
      <c r="O1808">
        <v>14</v>
      </c>
      <c r="P1808" s="11">
        <f>Agridata[[#This Row],[Storage_Loss_%]]/100</f>
        <v>0.2225</v>
      </c>
      <c r="Q1808" s="7">
        <v>22.25</v>
      </c>
      <c r="R1808" s="13">
        <v>18433</v>
      </c>
      <c r="S1808">
        <v>258</v>
      </c>
      <c r="T1808" t="s">
        <v>1520</v>
      </c>
      <c r="U1808" t="s">
        <v>1522</v>
      </c>
      <c r="V1808" s="13">
        <v>3378324</v>
      </c>
      <c r="W1808" s="7">
        <f>(Agridata[[#This Row],[Profit_After_Storage_Loss]]/Agridata[[#This Row],[Total_Revenue]])*100</f>
        <v>77.328078222846074</v>
      </c>
      <c r="X1808">
        <f>(1-Agridata[[#This Row],[Transport_Cost_NGN]]/(Agridata[[#This Row],[Input_Cost_NGN]]+Agridata[[#This Row],[Final_Profit_NGN]]))*100</f>
        <v>99.817355200857762</v>
      </c>
      <c r="Y1808" s="13">
        <f>Agridata[[#This Row],[Final_Profit_NGN]]*Agridata[[#This Row],[Storage_Loss_%]]</f>
        <v>75167709</v>
      </c>
      <c r="Z1808" s="13">
        <f>Agridata[[#This Row],[Final_Profit_NGN]] * (1-Agridata[[#This Row],[Storage_Loss_%]]/100)</f>
        <v>2626646.9099999997</v>
      </c>
      <c r="AA1808" s="13">
        <f>Agridata[[#This Row],[Final_Profit_NGN]]+Agridata[[#This Row],[Input_Cost_NGN]]</f>
        <v>3396757</v>
      </c>
    </row>
    <row r="1809" spans="1:27" x14ac:dyDescent="0.35">
      <c r="A1809" t="s">
        <v>885</v>
      </c>
      <c r="B1809" t="s">
        <v>1471</v>
      </c>
      <c r="C1809" t="s">
        <v>1486</v>
      </c>
      <c r="D1809">
        <v>2022</v>
      </c>
      <c r="E1809" t="s">
        <v>1501</v>
      </c>
      <c r="F1809" t="s">
        <v>1506</v>
      </c>
      <c r="G1809">
        <v>1.08</v>
      </c>
      <c r="H1809">
        <v>2889</v>
      </c>
      <c r="I1809">
        <v>2527</v>
      </c>
      <c r="J1809">
        <v>21.9</v>
      </c>
      <c r="K1809" t="s">
        <v>1512</v>
      </c>
      <c r="L1809">
        <v>1.45</v>
      </c>
      <c r="M1809" t="s">
        <v>1516</v>
      </c>
      <c r="N1809" s="13">
        <v>4584</v>
      </c>
      <c r="O1809">
        <v>3</v>
      </c>
      <c r="P1809" s="11">
        <f>Agridata[[#This Row],[Storage_Loss_%]]/100</f>
        <v>0.12529999999999999</v>
      </c>
      <c r="Q1809" s="7">
        <v>12.53</v>
      </c>
      <c r="R1809" s="13">
        <v>26702</v>
      </c>
      <c r="S1809">
        <v>265</v>
      </c>
      <c r="T1809" t="s">
        <v>1521</v>
      </c>
      <c r="U1809" t="s">
        <v>1523</v>
      </c>
      <c r="V1809" s="13">
        <v>631673</v>
      </c>
      <c r="W1809" s="7">
        <f>(Agridata[[#This Row],[Profit_After_Storage_Loss]]/Agridata[[#This Row],[Total_Revenue]])*100</f>
        <v>83.922441329029809</v>
      </c>
      <c r="X1809">
        <f>(1-Agridata[[#This Row],[Transport_Cost_NGN]]/(Agridata[[#This Row],[Input_Cost_NGN]]+Agridata[[#This Row],[Final_Profit_NGN]]))*100</f>
        <v>99.303740269603196</v>
      </c>
      <c r="Y1809" s="13">
        <f>Agridata[[#This Row],[Final_Profit_NGN]]*Agridata[[#This Row],[Storage_Loss_%]]</f>
        <v>7914862.6899999995</v>
      </c>
      <c r="Z1809" s="13">
        <f>Agridata[[#This Row],[Final_Profit_NGN]] * (1-Agridata[[#This Row],[Storage_Loss_%]]/100)</f>
        <v>552524.37309999997</v>
      </c>
      <c r="AA1809" s="13">
        <f>Agridata[[#This Row],[Final_Profit_NGN]]+Agridata[[#This Row],[Input_Cost_NGN]]</f>
        <v>658375</v>
      </c>
    </row>
    <row r="1810" spans="1:27" x14ac:dyDescent="0.35">
      <c r="A1810" t="s">
        <v>486</v>
      </c>
      <c r="B1810" t="s">
        <v>1472</v>
      </c>
      <c r="C1810" t="s">
        <v>1488</v>
      </c>
      <c r="D1810">
        <v>2024</v>
      </c>
      <c r="E1810" t="s">
        <v>1502</v>
      </c>
      <c r="F1810" t="s">
        <v>1510</v>
      </c>
      <c r="G1810">
        <v>1.4</v>
      </c>
      <c r="H1810">
        <v>35127</v>
      </c>
      <c r="I1810">
        <v>24638</v>
      </c>
      <c r="J1810">
        <v>19.899999999999999</v>
      </c>
      <c r="K1810" t="s">
        <v>1515</v>
      </c>
      <c r="L1810">
        <v>0.66</v>
      </c>
      <c r="M1810" t="s">
        <v>1517</v>
      </c>
      <c r="N1810" s="13">
        <v>4006</v>
      </c>
      <c r="O1810">
        <v>4</v>
      </c>
      <c r="P1810" s="11">
        <f>Agridata[[#This Row],[Storage_Loss_%]]/100</f>
        <v>0.29859999999999998</v>
      </c>
      <c r="Q1810" s="7">
        <v>29.86</v>
      </c>
      <c r="R1810" s="13">
        <v>32559</v>
      </c>
      <c r="S1810">
        <v>457</v>
      </c>
      <c r="T1810" t="s">
        <v>1520</v>
      </c>
      <c r="U1810" t="s">
        <v>1522</v>
      </c>
      <c r="V1810" s="13">
        <v>11110406</v>
      </c>
      <c r="W1810" s="7">
        <f>(Agridata[[#This Row],[Profit_After_Storage_Loss]]/Agridata[[#This Row],[Total_Revenue]])*100</f>
        <v>69.935055601448994</v>
      </c>
      <c r="X1810">
        <f>(1-Agridata[[#This Row],[Transport_Cost_NGN]]/(Agridata[[#This Row],[Input_Cost_NGN]]+Agridata[[#This Row],[Final_Profit_NGN]]))*100</f>
        <v>99.964049065935328</v>
      </c>
      <c r="Y1810" s="13">
        <f>Agridata[[#This Row],[Final_Profit_NGN]]*Agridata[[#This Row],[Storage_Loss_%]]</f>
        <v>331756723.15999997</v>
      </c>
      <c r="Z1810" s="13">
        <f>Agridata[[#This Row],[Final_Profit_NGN]] * (1-Agridata[[#This Row],[Storage_Loss_%]]/100)</f>
        <v>7792838.7684000004</v>
      </c>
      <c r="AA1810" s="13">
        <f>Agridata[[#This Row],[Final_Profit_NGN]]+Agridata[[#This Row],[Input_Cost_NGN]]</f>
        <v>11142965</v>
      </c>
    </row>
    <row r="1811" spans="1:27" x14ac:dyDescent="0.35">
      <c r="A1811" t="s">
        <v>762</v>
      </c>
      <c r="B1811" t="s">
        <v>1470</v>
      </c>
      <c r="C1811" t="s">
        <v>1475</v>
      </c>
      <c r="D1811">
        <v>2021</v>
      </c>
      <c r="E1811" t="s">
        <v>1502</v>
      </c>
      <c r="F1811" t="s">
        <v>1509</v>
      </c>
      <c r="G1811">
        <v>2.52</v>
      </c>
      <c r="H1811">
        <v>38082</v>
      </c>
      <c r="I1811">
        <v>30895</v>
      </c>
      <c r="J1811">
        <v>2.5</v>
      </c>
      <c r="K1811" t="s">
        <v>1511</v>
      </c>
      <c r="L1811">
        <v>0.47</v>
      </c>
      <c r="M1811" t="s">
        <v>1516</v>
      </c>
      <c r="N1811" s="13">
        <v>467</v>
      </c>
      <c r="O1811">
        <v>2</v>
      </c>
      <c r="P1811" s="11">
        <f>Agridata[[#This Row],[Storage_Loss_%]]/100</f>
        <v>0.18870000000000001</v>
      </c>
      <c r="Q1811" s="7">
        <v>18.87</v>
      </c>
      <c r="R1811" s="13">
        <v>67492</v>
      </c>
      <c r="S1811">
        <v>289</v>
      </c>
      <c r="T1811" t="s">
        <v>1520</v>
      </c>
      <c r="U1811" t="s">
        <v>1522</v>
      </c>
      <c r="V1811" s="13">
        <v>8771410</v>
      </c>
      <c r="W1811" s="7">
        <f>(Agridata[[#This Row],[Profit_After_Storage_Loss]]/Agridata[[#This Row],[Total_Revenue]])*100</f>
        <v>80.510508352734306</v>
      </c>
      <c r="X1811">
        <f>(1-Agridata[[#This Row],[Transport_Cost_NGN]]/(Agridata[[#This Row],[Input_Cost_NGN]]+Agridata[[#This Row],[Final_Profit_NGN]]))*100</f>
        <v>99.994716538321157</v>
      </c>
      <c r="Y1811" s="13">
        <f>Agridata[[#This Row],[Final_Profit_NGN]]*Agridata[[#This Row],[Storage_Loss_%]]</f>
        <v>165516506.70000002</v>
      </c>
      <c r="Z1811" s="13">
        <f>Agridata[[#This Row],[Final_Profit_NGN]] * (1-Agridata[[#This Row],[Storage_Loss_%]]/100)</f>
        <v>7116244.9330000002</v>
      </c>
      <c r="AA1811" s="13">
        <f>Agridata[[#This Row],[Final_Profit_NGN]]+Agridata[[#This Row],[Input_Cost_NGN]]</f>
        <v>8838902</v>
      </c>
    </row>
    <row r="1812" spans="1:27" x14ac:dyDescent="0.35">
      <c r="A1812" t="s">
        <v>1012</v>
      </c>
      <c r="B1812" t="s">
        <v>1470</v>
      </c>
      <c r="C1812" t="s">
        <v>1485</v>
      </c>
      <c r="D1812">
        <v>2025</v>
      </c>
      <c r="E1812" t="s">
        <v>1502</v>
      </c>
      <c r="F1812" t="s">
        <v>1509</v>
      </c>
      <c r="G1812">
        <v>0.38</v>
      </c>
      <c r="H1812">
        <v>5365</v>
      </c>
      <c r="I1812">
        <v>4448</v>
      </c>
      <c r="J1812">
        <v>5.9</v>
      </c>
      <c r="K1812" t="s">
        <v>1513</v>
      </c>
      <c r="L1812">
        <v>1.4</v>
      </c>
      <c r="M1812" t="s">
        <v>1518</v>
      </c>
      <c r="N1812" s="13">
        <v>219</v>
      </c>
      <c r="O1812">
        <v>2</v>
      </c>
      <c r="P1812" s="11">
        <f>Agridata[[#This Row],[Storage_Loss_%]]/100</f>
        <v>0.17079999999999998</v>
      </c>
      <c r="Q1812" s="7">
        <v>17.079999999999998</v>
      </c>
      <c r="R1812" s="13">
        <v>5912</v>
      </c>
      <c r="S1812">
        <v>453</v>
      </c>
      <c r="T1812" t="s">
        <v>1520</v>
      </c>
      <c r="U1812" t="s">
        <v>1522</v>
      </c>
      <c r="V1812" s="13">
        <v>1988664</v>
      </c>
      <c r="W1812" s="7">
        <f>(Agridata[[#This Row],[Profit_After_Storage_Loss]]/Agridata[[#This Row],[Total_Revenue]])*100</f>
        <v>82.674221929873823</v>
      </c>
      <c r="X1812">
        <f>(1-Agridata[[#This Row],[Transport_Cost_NGN]]/(Agridata[[#This Row],[Input_Cost_NGN]]+Agridata[[#This Row],[Final_Profit_NGN]]))*100</f>
        <v>99.989020222844346</v>
      </c>
      <c r="Y1812" s="13">
        <f>Agridata[[#This Row],[Final_Profit_NGN]]*Agridata[[#This Row],[Storage_Loss_%]]</f>
        <v>33966381.119999997</v>
      </c>
      <c r="Z1812" s="13">
        <f>Agridata[[#This Row],[Final_Profit_NGN]] * (1-Agridata[[#This Row],[Storage_Loss_%]]/100)</f>
        <v>1649000.1888000001</v>
      </c>
      <c r="AA1812" s="13">
        <f>Agridata[[#This Row],[Final_Profit_NGN]]+Agridata[[#This Row],[Input_Cost_NGN]]</f>
        <v>1994576</v>
      </c>
    </row>
    <row r="1813" spans="1:27" x14ac:dyDescent="0.35">
      <c r="A1813" t="s">
        <v>1056</v>
      </c>
      <c r="B1813" t="s">
        <v>1470</v>
      </c>
      <c r="C1813" t="s">
        <v>1490</v>
      </c>
      <c r="D1813">
        <v>2022</v>
      </c>
      <c r="E1813" t="s">
        <v>1502</v>
      </c>
      <c r="F1813" t="s">
        <v>1505</v>
      </c>
      <c r="G1813">
        <v>1.57</v>
      </c>
      <c r="H1813">
        <v>16537</v>
      </c>
      <c r="I1813">
        <v>9882</v>
      </c>
      <c r="J1813">
        <v>28.9</v>
      </c>
      <c r="K1813" t="s">
        <v>1512</v>
      </c>
      <c r="L1813">
        <v>1.52</v>
      </c>
      <c r="M1813" t="s">
        <v>1518</v>
      </c>
      <c r="N1813" s="13">
        <v>8696</v>
      </c>
      <c r="O1813">
        <v>30</v>
      </c>
      <c r="P1813" s="11">
        <f>Agridata[[#This Row],[Storage_Loss_%]]/100</f>
        <v>0.40240000000000004</v>
      </c>
      <c r="Q1813" s="7">
        <v>40.24</v>
      </c>
      <c r="R1813" s="13">
        <v>11649</v>
      </c>
      <c r="S1813">
        <v>107</v>
      </c>
      <c r="T1813" t="s">
        <v>1520</v>
      </c>
      <c r="U1813" t="s">
        <v>1522</v>
      </c>
      <c r="V1813" s="13">
        <v>1026456</v>
      </c>
      <c r="W1813" s="7">
        <f>(Agridata[[#This Row],[Profit_After_Storage_Loss]]/Agridata[[#This Row],[Total_Revenue]])*100</f>
        <v>59.0894086436343</v>
      </c>
      <c r="X1813">
        <f>(1-Agridata[[#This Row],[Transport_Cost_NGN]]/(Agridata[[#This Row],[Input_Cost_NGN]]+Agridata[[#This Row],[Final_Profit_NGN]]))*100</f>
        <v>99.162319803873402</v>
      </c>
      <c r="Y1813" s="13">
        <f>Agridata[[#This Row],[Final_Profit_NGN]]*Agridata[[#This Row],[Storage_Loss_%]]</f>
        <v>41304589.440000005</v>
      </c>
      <c r="Z1813" s="13">
        <f>Agridata[[#This Row],[Final_Profit_NGN]] * (1-Agridata[[#This Row],[Storage_Loss_%]]/100)</f>
        <v>613410.10559999989</v>
      </c>
      <c r="AA1813" s="13">
        <f>Agridata[[#This Row],[Final_Profit_NGN]]+Agridata[[#This Row],[Input_Cost_NGN]]</f>
        <v>1038105</v>
      </c>
    </row>
    <row r="1814" spans="1:27" x14ac:dyDescent="0.35">
      <c r="A1814" t="s">
        <v>1057</v>
      </c>
      <c r="B1814" t="s">
        <v>1469</v>
      </c>
      <c r="C1814" t="s">
        <v>1480</v>
      </c>
      <c r="D1814">
        <v>2024</v>
      </c>
      <c r="E1814" t="s">
        <v>1501</v>
      </c>
      <c r="F1814" t="s">
        <v>1506</v>
      </c>
      <c r="G1814">
        <v>0.45</v>
      </c>
      <c r="H1814">
        <v>990</v>
      </c>
      <c r="I1814">
        <v>822</v>
      </c>
      <c r="J1814">
        <v>23.4</v>
      </c>
      <c r="K1814" t="s">
        <v>1512</v>
      </c>
      <c r="L1814">
        <v>1.2</v>
      </c>
      <c r="M1814" t="s">
        <v>1518</v>
      </c>
      <c r="N1814" s="13">
        <v>4062</v>
      </c>
      <c r="O1814">
        <v>14</v>
      </c>
      <c r="P1814" s="11">
        <f>Agridata[[#This Row],[Storage_Loss_%]]/100</f>
        <v>0.16879999999999998</v>
      </c>
      <c r="Q1814" s="7">
        <v>16.88</v>
      </c>
      <c r="R1814" s="13">
        <v>8813</v>
      </c>
      <c r="S1814">
        <v>372</v>
      </c>
      <c r="T1814" t="s">
        <v>1520</v>
      </c>
      <c r="U1814" t="s">
        <v>1523</v>
      </c>
      <c r="V1814" s="13">
        <v>289852</v>
      </c>
      <c r="W1814" s="7">
        <f>(Agridata[[#This Row],[Profit_After_Storage_Loss]]/Agridata[[#This Row],[Total_Revenue]])*100</f>
        <v>80.667296938040948</v>
      </c>
      <c r="X1814">
        <f>(1-Agridata[[#This Row],[Transport_Cost_NGN]]/(Agridata[[#This Row],[Input_Cost_NGN]]+Agridata[[#This Row],[Final_Profit_NGN]]))*100</f>
        <v>98.639947767565673</v>
      </c>
      <c r="Y1814" s="13">
        <f>Agridata[[#This Row],[Final_Profit_NGN]]*Agridata[[#This Row],[Storage_Loss_%]]</f>
        <v>4892701.76</v>
      </c>
      <c r="Z1814" s="13">
        <f>Agridata[[#This Row],[Final_Profit_NGN]] * (1-Agridata[[#This Row],[Storage_Loss_%]]/100)</f>
        <v>240924.98240000001</v>
      </c>
      <c r="AA1814" s="13">
        <f>Agridata[[#This Row],[Final_Profit_NGN]]+Agridata[[#This Row],[Input_Cost_NGN]]</f>
        <v>298665</v>
      </c>
    </row>
    <row r="1815" spans="1:27" x14ac:dyDescent="0.35">
      <c r="A1815" t="s">
        <v>1058</v>
      </c>
      <c r="B1815" t="s">
        <v>1472</v>
      </c>
      <c r="C1815" t="s">
        <v>1489</v>
      </c>
      <c r="D1815">
        <v>2024</v>
      </c>
      <c r="E1815" t="s">
        <v>1502</v>
      </c>
      <c r="F1815" t="s">
        <v>1503</v>
      </c>
      <c r="G1815">
        <v>0.86</v>
      </c>
      <c r="H1815">
        <v>4618</v>
      </c>
      <c r="I1815">
        <v>2846</v>
      </c>
      <c r="J1815">
        <v>1</v>
      </c>
      <c r="K1815" t="s">
        <v>1513</v>
      </c>
      <c r="L1815">
        <v>1.0900000000000001</v>
      </c>
      <c r="M1815" t="s">
        <v>1516</v>
      </c>
      <c r="N1815" s="13">
        <v>200</v>
      </c>
      <c r="O1815">
        <v>30</v>
      </c>
      <c r="P1815" s="11">
        <f>Agridata[[#This Row],[Storage_Loss_%]]/100</f>
        <v>0.38350000000000001</v>
      </c>
      <c r="Q1815" s="7">
        <v>38.35</v>
      </c>
      <c r="R1815" s="13">
        <v>10175</v>
      </c>
      <c r="S1815">
        <v>387</v>
      </c>
      <c r="T1815" t="s">
        <v>1520</v>
      </c>
      <c r="U1815" t="s">
        <v>1522</v>
      </c>
      <c r="V1815" s="13">
        <v>1080013</v>
      </c>
      <c r="W1815" s="7">
        <f>(Agridata[[#This Row],[Profit_After_Storage_Loss]]/Agridata[[#This Row],[Total_Revenue]])*100</f>
        <v>61.074604976389402</v>
      </c>
      <c r="X1815">
        <f>(1-Agridata[[#This Row],[Transport_Cost_NGN]]/(Agridata[[#This Row],[Input_Cost_NGN]]+Agridata[[#This Row],[Final_Profit_NGN]]))*100</f>
        <v>99.98165454031782</v>
      </c>
      <c r="Y1815" s="13">
        <f>Agridata[[#This Row],[Final_Profit_NGN]]*Agridata[[#This Row],[Storage_Loss_%]]</f>
        <v>41418498.550000004</v>
      </c>
      <c r="Z1815" s="13">
        <f>Agridata[[#This Row],[Final_Profit_NGN]] * (1-Agridata[[#This Row],[Storage_Loss_%]]/100)</f>
        <v>665828.01450000005</v>
      </c>
      <c r="AA1815" s="13">
        <f>Agridata[[#This Row],[Final_Profit_NGN]]+Agridata[[#This Row],[Input_Cost_NGN]]</f>
        <v>1090188</v>
      </c>
    </row>
    <row r="1816" spans="1:27" x14ac:dyDescent="0.35">
      <c r="A1816" t="s">
        <v>227</v>
      </c>
      <c r="B1816" t="s">
        <v>1469</v>
      </c>
      <c r="C1816" t="s">
        <v>1480</v>
      </c>
      <c r="D1816">
        <v>2022</v>
      </c>
      <c r="E1816" t="s">
        <v>1502</v>
      </c>
      <c r="F1816" t="s">
        <v>1505</v>
      </c>
      <c r="G1816">
        <v>6.44</v>
      </c>
      <c r="H1816">
        <v>84489</v>
      </c>
      <c r="I1816">
        <v>71849</v>
      </c>
      <c r="J1816">
        <v>11.4</v>
      </c>
      <c r="K1816" t="s">
        <v>1512</v>
      </c>
      <c r="L1816">
        <v>0.98</v>
      </c>
      <c r="M1816" t="s">
        <v>1516</v>
      </c>
      <c r="N1816" s="13">
        <v>2575</v>
      </c>
      <c r="O1816">
        <v>7</v>
      </c>
      <c r="P1816" s="11">
        <f>Agridata[[#This Row],[Storage_Loss_%]]/100</f>
        <v>0.14960000000000001</v>
      </c>
      <c r="Q1816" s="7">
        <v>14.96</v>
      </c>
      <c r="R1816" s="13">
        <v>40942</v>
      </c>
      <c r="S1816">
        <v>85</v>
      </c>
      <c r="T1816" t="s">
        <v>1520</v>
      </c>
      <c r="U1816" t="s">
        <v>1522</v>
      </c>
      <c r="V1816" s="13">
        <v>6002577</v>
      </c>
      <c r="W1816" s="7">
        <f>(Agridata[[#This Row],[Profit_After_Storage_Loss]]/Agridata[[#This Row],[Total_Revenue]])*100</f>
        <v>84.463893979649939</v>
      </c>
      <c r="X1816">
        <f>(1-Agridata[[#This Row],[Transport_Cost_NGN]]/(Agridata[[#This Row],[Input_Cost_NGN]]+Agridata[[#This Row],[Final_Profit_NGN]]))*100</f>
        <v>99.957392373549254</v>
      </c>
      <c r="Y1816" s="13">
        <f>Agridata[[#This Row],[Final_Profit_NGN]]*Agridata[[#This Row],[Storage_Loss_%]]</f>
        <v>89798551.920000002</v>
      </c>
      <c r="Z1816" s="13">
        <f>Agridata[[#This Row],[Final_Profit_NGN]] * (1-Agridata[[#This Row],[Storage_Loss_%]]/100)</f>
        <v>5104591.4808</v>
      </c>
      <c r="AA1816" s="13">
        <f>Agridata[[#This Row],[Final_Profit_NGN]]+Agridata[[#This Row],[Input_Cost_NGN]]</f>
        <v>6043519</v>
      </c>
    </row>
    <row r="1817" spans="1:27" x14ac:dyDescent="0.35">
      <c r="A1817" t="s">
        <v>1059</v>
      </c>
      <c r="B1817" t="s">
        <v>1471</v>
      </c>
      <c r="C1817" t="s">
        <v>1492</v>
      </c>
      <c r="D1817">
        <v>2022</v>
      </c>
      <c r="E1817" t="s">
        <v>1501</v>
      </c>
      <c r="F1817" t="s">
        <v>1508</v>
      </c>
      <c r="G1817">
        <v>1.44</v>
      </c>
      <c r="H1817">
        <v>2401</v>
      </c>
      <c r="I1817">
        <v>960</v>
      </c>
      <c r="J1817">
        <v>29</v>
      </c>
      <c r="K1817" t="s">
        <v>1511</v>
      </c>
      <c r="L1817">
        <v>1.38</v>
      </c>
      <c r="M1817" t="s">
        <v>1516</v>
      </c>
      <c r="N1817" s="13">
        <v>3810</v>
      </c>
      <c r="O1817">
        <v>60</v>
      </c>
      <c r="P1817" s="11">
        <f>Agridata[[#This Row],[Storage_Loss_%]]/100</f>
        <v>0.6</v>
      </c>
      <c r="Q1817" s="7">
        <v>60</v>
      </c>
      <c r="R1817" s="13">
        <v>15102</v>
      </c>
      <c r="S1817">
        <v>197</v>
      </c>
      <c r="T1817" t="s">
        <v>1520</v>
      </c>
      <c r="U1817" t="s">
        <v>1523</v>
      </c>
      <c r="V1817" s="13">
        <v>168317</v>
      </c>
      <c r="W1817" s="7">
        <f>(Agridata[[#This Row],[Profit_After_Storage_Loss]]/Agridata[[#This Row],[Total_Revenue]])*100</f>
        <v>36.706557117855844</v>
      </c>
      <c r="X1817">
        <f>(1-Agridata[[#This Row],[Transport_Cost_NGN]]/(Agridata[[#This Row],[Input_Cost_NGN]]+Agridata[[#This Row],[Final_Profit_NGN]]))*100</f>
        <v>97.922788805957936</v>
      </c>
      <c r="Y1817" s="13">
        <f>Agridata[[#This Row],[Final_Profit_NGN]]*Agridata[[#This Row],[Storage_Loss_%]]</f>
        <v>10099020</v>
      </c>
      <c r="Z1817" s="13">
        <f>Agridata[[#This Row],[Final_Profit_NGN]] * (1-Agridata[[#This Row],[Storage_Loss_%]]/100)</f>
        <v>67326.8</v>
      </c>
      <c r="AA1817" s="13">
        <f>Agridata[[#This Row],[Final_Profit_NGN]]+Agridata[[#This Row],[Input_Cost_NGN]]</f>
        <v>183419</v>
      </c>
    </row>
    <row r="1818" spans="1:27" x14ac:dyDescent="0.35">
      <c r="A1818" t="s">
        <v>52</v>
      </c>
      <c r="B1818" t="s">
        <v>1470</v>
      </c>
      <c r="C1818" t="s">
        <v>1476</v>
      </c>
      <c r="D1818">
        <v>2021</v>
      </c>
      <c r="E1818" t="s">
        <v>1501</v>
      </c>
      <c r="F1818" t="s">
        <v>1510</v>
      </c>
      <c r="G1818">
        <v>2.4700000000000002</v>
      </c>
      <c r="H1818">
        <v>53027</v>
      </c>
      <c r="I1818">
        <v>38015</v>
      </c>
      <c r="J1818">
        <v>32.4</v>
      </c>
      <c r="K1818" t="s">
        <v>1513</v>
      </c>
      <c r="L1818">
        <v>2.41</v>
      </c>
      <c r="M1818" t="s">
        <v>1517</v>
      </c>
      <c r="N1818" s="13">
        <v>1337</v>
      </c>
      <c r="O1818">
        <v>2</v>
      </c>
      <c r="P1818" s="11">
        <f>Agridata[[#This Row],[Storage_Loss_%]]/100</f>
        <v>0.28309999999999996</v>
      </c>
      <c r="Q1818" s="7">
        <v>28.31</v>
      </c>
      <c r="R1818" s="13">
        <v>87355</v>
      </c>
      <c r="S1818">
        <v>397</v>
      </c>
      <c r="T1818" t="s">
        <v>1520</v>
      </c>
      <c r="U1818" t="s">
        <v>1522</v>
      </c>
      <c r="V1818" s="13">
        <v>14852344</v>
      </c>
      <c r="W1818" s="7">
        <f>(Agridata[[#This Row],[Profit_After_Storage_Loss]]/Agridata[[#This Row],[Total_Revenue]])*100</f>
        <v>71.270816189804094</v>
      </c>
      <c r="X1818">
        <f>(1-Agridata[[#This Row],[Transport_Cost_NGN]]/(Agridata[[#This Row],[Input_Cost_NGN]]+Agridata[[#This Row],[Final_Profit_NGN]]))*100</f>
        <v>99.99105068984322</v>
      </c>
      <c r="Y1818" s="13">
        <f>Agridata[[#This Row],[Final_Profit_NGN]]*Agridata[[#This Row],[Storage_Loss_%]]</f>
        <v>420469858.63999999</v>
      </c>
      <c r="Z1818" s="13">
        <f>Agridata[[#This Row],[Final_Profit_NGN]] * (1-Agridata[[#This Row],[Storage_Loss_%]]/100)</f>
        <v>10647645.413600001</v>
      </c>
      <c r="AA1818" s="13">
        <f>Agridata[[#This Row],[Final_Profit_NGN]]+Agridata[[#This Row],[Input_Cost_NGN]]</f>
        <v>14939699</v>
      </c>
    </row>
    <row r="1819" spans="1:27" x14ac:dyDescent="0.35">
      <c r="A1819" t="s">
        <v>292</v>
      </c>
      <c r="B1819" t="s">
        <v>1472</v>
      </c>
      <c r="C1819" t="s">
        <v>1478</v>
      </c>
      <c r="D1819">
        <v>2025</v>
      </c>
      <c r="E1819" t="s">
        <v>1502</v>
      </c>
      <c r="F1819" t="s">
        <v>1506</v>
      </c>
      <c r="G1819">
        <v>1.35</v>
      </c>
      <c r="H1819">
        <v>4009</v>
      </c>
      <c r="I1819">
        <v>3263</v>
      </c>
      <c r="J1819">
        <v>42.9</v>
      </c>
      <c r="K1819" t="s">
        <v>1512</v>
      </c>
      <c r="L1819">
        <v>1.54</v>
      </c>
      <c r="M1819" t="s">
        <v>1516</v>
      </c>
      <c r="N1819" s="13">
        <v>9613</v>
      </c>
      <c r="O1819">
        <v>14</v>
      </c>
      <c r="P1819" s="11">
        <f>Agridata[[#This Row],[Storage_Loss_%]]/100</f>
        <v>0.18590000000000001</v>
      </c>
      <c r="Q1819" s="7">
        <v>18.59</v>
      </c>
      <c r="R1819" s="13">
        <v>36386</v>
      </c>
      <c r="S1819">
        <v>419</v>
      </c>
      <c r="T1819" t="s">
        <v>1520</v>
      </c>
      <c r="U1819" t="s">
        <v>1523</v>
      </c>
      <c r="V1819" s="13">
        <v>1307527</v>
      </c>
      <c r="W1819" s="7">
        <f>(Agridata[[#This Row],[Profit_After_Storage_Loss]]/Agridata[[#This Row],[Total_Revenue]])*100</f>
        <v>79.205851174890043</v>
      </c>
      <c r="X1819">
        <f>(1-Agridata[[#This Row],[Transport_Cost_NGN]]/(Agridata[[#This Row],[Input_Cost_NGN]]+Agridata[[#This Row],[Final_Profit_NGN]]))*100</f>
        <v>99.284700720954405</v>
      </c>
      <c r="Y1819" s="13">
        <f>Agridata[[#This Row],[Final_Profit_NGN]]*Agridata[[#This Row],[Storage_Loss_%]]</f>
        <v>24306926.93</v>
      </c>
      <c r="Z1819" s="13">
        <f>Agridata[[#This Row],[Final_Profit_NGN]] * (1-Agridata[[#This Row],[Storage_Loss_%]]/100)</f>
        <v>1064457.7307</v>
      </c>
      <c r="AA1819" s="13">
        <f>Agridata[[#This Row],[Final_Profit_NGN]]+Agridata[[#This Row],[Input_Cost_NGN]]</f>
        <v>1343913</v>
      </c>
    </row>
    <row r="1820" spans="1:27" x14ac:dyDescent="0.35">
      <c r="A1820" t="s">
        <v>190</v>
      </c>
      <c r="B1820" t="s">
        <v>1471</v>
      </c>
      <c r="C1820" t="s">
        <v>1500</v>
      </c>
      <c r="D1820">
        <v>2024</v>
      </c>
      <c r="E1820" t="s">
        <v>1501</v>
      </c>
      <c r="F1820" t="s">
        <v>1503</v>
      </c>
      <c r="G1820">
        <v>4.6100000000000003</v>
      </c>
      <c r="H1820">
        <v>59152</v>
      </c>
      <c r="I1820">
        <v>52059</v>
      </c>
      <c r="J1820">
        <v>38.700000000000003</v>
      </c>
      <c r="K1820" t="s">
        <v>1512</v>
      </c>
      <c r="L1820">
        <v>1.51</v>
      </c>
      <c r="M1820" t="s">
        <v>1516</v>
      </c>
      <c r="N1820" s="13">
        <v>8101</v>
      </c>
      <c r="O1820">
        <v>7</v>
      </c>
      <c r="P1820" s="11">
        <f>Agridata[[#This Row],[Storage_Loss_%]]/100</f>
        <v>0.11990000000000001</v>
      </c>
      <c r="Q1820" s="7">
        <v>11.99</v>
      </c>
      <c r="R1820" s="13">
        <v>80182</v>
      </c>
      <c r="S1820">
        <v>378</v>
      </c>
      <c r="T1820" t="s">
        <v>1520</v>
      </c>
      <c r="U1820" t="s">
        <v>1523</v>
      </c>
      <c r="V1820" s="13">
        <v>19393236</v>
      </c>
      <c r="W1820" s="7">
        <f>(Agridata[[#This Row],[Profit_After_Storage_Loss]]/Agridata[[#This Row],[Total_Revenue]])*100</f>
        <v>87.647617914841675</v>
      </c>
      <c r="X1820">
        <f>(1-Agridata[[#This Row],[Transport_Cost_NGN]]/(Agridata[[#This Row],[Input_Cost_NGN]]+Agridata[[#This Row],[Final_Profit_NGN]]))*100</f>
        <v>99.958399701582948</v>
      </c>
      <c r="Y1820" s="13">
        <f>Agridata[[#This Row],[Final_Profit_NGN]]*Agridata[[#This Row],[Storage_Loss_%]]</f>
        <v>232524899.64000002</v>
      </c>
      <c r="Z1820" s="13">
        <f>Agridata[[#This Row],[Final_Profit_NGN]] * (1-Agridata[[#This Row],[Storage_Loss_%]]/100)</f>
        <v>17067987.003600001</v>
      </c>
      <c r="AA1820" s="13">
        <f>Agridata[[#This Row],[Final_Profit_NGN]]+Agridata[[#This Row],[Input_Cost_NGN]]</f>
        <v>19473418</v>
      </c>
    </row>
    <row r="1821" spans="1:27" x14ac:dyDescent="0.35">
      <c r="A1821" t="s">
        <v>310</v>
      </c>
      <c r="B1821" t="s">
        <v>1472</v>
      </c>
      <c r="C1821" t="s">
        <v>1487</v>
      </c>
      <c r="D1821">
        <v>2024</v>
      </c>
      <c r="E1821" t="s">
        <v>1502</v>
      </c>
      <c r="F1821" t="s">
        <v>1508</v>
      </c>
      <c r="G1821">
        <v>0.96</v>
      </c>
      <c r="H1821">
        <v>1190</v>
      </c>
      <c r="I1821">
        <v>1050</v>
      </c>
      <c r="J1821">
        <v>41</v>
      </c>
      <c r="K1821" t="s">
        <v>1513</v>
      </c>
      <c r="L1821">
        <v>2.2799999999999998</v>
      </c>
      <c r="M1821" t="s">
        <v>1518</v>
      </c>
      <c r="N1821" s="13">
        <v>1625</v>
      </c>
      <c r="O1821">
        <v>7</v>
      </c>
      <c r="P1821" s="11">
        <f>Agridata[[#This Row],[Storage_Loss_%]]/100</f>
        <v>0.1174</v>
      </c>
      <c r="Q1821" s="7">
        <v>11.74</v>
      </c>
      <c r="R1821" s="13">
        <v>10968</v>
      </c>
      <c r="S1821">
        <v>246</v>
      </c>
      <c r="T1821" t="s">
        <v>1520</v>
      </c>
      <c r="U1821" t="s">
        <v>1523</v>
      </c>
      <c r="V1821" s="13">
        <v>243124</v>
      </c>
      <c r="W1821" s="7">
        <f>(Agridata[[#This Row],[Profit_After_Storage_Loss]]/Agridata[[#This Row],[Total_Revenue]])*100</f>
        <v>84.450215827338141</v>
      </c>
      <c r="X1821">
        <f>(1-Agridata[[#This Row],[Transport_Cost_NGN]]/(Agridata[[#This Row],[Input_Cost_NGN]]+Agridata[[#This Row],[Final_Profit_NGN]]))*100</f>
        <v>99.360467862034213</v>
      </c>
      <c r="Y1821" s="13">
        <f>Agridata[[#This Row],[Final_Profit_NGN]]*Agridata[[#This Row],[Storage_Loss_%]]</f>
        <v>2854275.7600000002</v>
      </c>
      <c r="Z1821" s="13">
        <f>Agridata[[#This Row],[Final_Profit_NGN]] * (1-Agridata[[#This Row],[Storage_Loss_%]]/100)</f>
        <v>214581.24240000002</v>
      </c>
      <c r="AA1821" s="13">
        <f>Agridata[[#This Row],[Final_Profit_NGN]]+Agridata[[#This Row],[Input_Cost_NGN]]</f>
        <v>254092</v>
      </c>
    </row>
    <row r="1822" spans="1:27" x14ac:dyDescent="0.35">
      <c r="A1822" t="s">
        <v>1060</v>
      </c>
      <c r="B1822" t="s">
        <v>1473</v>
      </c>
      <c r="C1822" t="s">
        <v>1493</v>
      </c>
      <c r="D1822">
        <v>2022</v>
      </c>
      <c r="E1822" t="s">
        <v>1501</v>
      </c>
      <c r="F1822" t="s">
        <v>1507</v>
      </c>
      <c r="G1822">
        <v>5.27</v>
      </c>
      <c r="H1822">
        <v>10468</v>
      </c>
      <c r="I1822">
        <v>9523</v>
      </c>
      <c r="J1822">
        <v>1</v>
      </c>
      <c r="K1822" t="s">
        <v>1513</v>
      </c>
      <c r="L1822">
        <v>0.21</v>
      </c>
      <c r="M1822" t="s">
        <v>1516</v>
      </c>
      <c r="N1822" s="13">
        <v>200</v>
      </c>
      <c r="O1822">
        <v>3</v>
      </c>
      <c r="P1822" s="11">
        <f>Agridata[[#This Row],[Storage_Loss_%]]/100</f>
        <v>9.0200000000000002E-2</v>
      </c>
      <c r="Q1822" s="7">
        <v>9.02</v>
      </c>
      <c r="R1822" s="13">
        <v>121500</v>
      </c>
      <c r="S1822">
        <v>218</v>
      </c>
      <c r="T1822" t="s">
        <v>1520</v>
      </c>
      <c r="U1822" t="s">
        <v>1522</v>
      </c>
      <c r="V1822" s="13">
        <v>1933554</v>
      </c>
      <c r="W1822" s="7">
        <f>(Agridata[[#This Row],[Profit_After_Storage_Loss]]/Agridata[[#This Row],[Total_Revenue]])*100</f>
        <v>85.601031856097208</v>
      </c>
      <c r="X1822">
        <f>(1-Agridata[[#This Row],[Transport_Cost_NGN]]/(Agridata[[#This Row],[Input_Cost_NGN]]+Agridata[[#This Row],[Final_Profit_NGN]]))*100</f>
        <v>99.990267895636805</v>
      </c>
      <c r="Y1822" s="13">
        <f>Agridata[[#This Row],[Final_Profit_NGN]]*Agridata[[#This Row],[Storage_Loss_%]]</f>
        <v>17440657.079999998</v>
      </c>
      <c r="Z1822" s="13">
        <f>Agridata[[#This Row],[Final_Profit_NGN]] * (1-Agridata[[#This Row],[Storage_Loss_%]]/100)</f>
        <v>1759147.4291999999</v>
      </c>
      <c r="AA1822" s="13">
        <f>Agridata[[#This Row],[Final_Profit_NGN]]+Agridata[[#This Row],[Input_Cost_NGN]]</f>
        <v>2055054</v>
      </c>
    </row>
    <row r="1823" spans="1:27" x14ac:dyDescent="0.35">
      <c r="A1823" t="s">
        <v>516</v>
      </c>
      <c r="B1823" t="s">
        <v>1472</v>
      </c>
      <c r="C1823" t="s">
        <v>1488</v>
      </c>
      <c r="D1823">
        <v>2021</v>
      </c>
      <c r="E1823" t="s">
        <v>1501</v>
      </c>
      <c r="F1823" t="s">
        <v>1510</v>
      </c>
      <c r="G1823">
        <v>7.45</v>
      </c>
      <c r="H1823">
        <v>147650</v>
      </c>
      <c r="I1823">
        <v>110117</v>
      </c>
      <c r="J1823">
        <v>9.6999999999999993</v>
      </c>
      <c r="K1823" t="s">
        <v>1511</v>
      </c>
      <c r="L1823">
        <v>1.34</v>
      </c>
      <c r="M1823" t="s">
        <v>1516</v>
      </c>
      <c r="N1823" s="13">
        <v>1402</v>
      </c>
      <c r="O1823">
        <v>1</v>
      </c>
      <c r="P1823" s="11">
        <f>Agridata[[#This Row],[Storage_Loss_%]]/100</f>
        <v>0.25420000000000004</v>
      </c>
      <c r="Q1823" s="7">
        <v>25.42</v>
      </c>
      <c r="R1823" s="13">
        <v>234047</v>
      </c>
      <c r="S1823">
        <v>357</v>
      </c>
      <c r="T1823" t="s">
        <v>1520</v>
      </c>
      <c r="U1823" t="s">
        <v>1523</v>
      </c>
      <c r="V1823" s="13">
        <v>38683203</v>
      </c>
      <c r="W1823" s="7">
        <f>(Agridata[[#This Row],[Profit_After_Storage_Loss]]/Agridata[[#This Row],[Total_Revenue]])*100</f>
        <v>74.131478450815507</v>
      </c>
      <c r="X1823">
        <f>(1-Agridata[[#This Row],[Transport_Cost_NGN]]/(Agridata[[#This Row],[Input_Cost_NGN]]+Agridata[[#This Row],[Final_Profit_NGN]]))*100</f>
        <v>99.996397484406017</v>
      </c>
      <c r="Y1823" s="13">
        <f>Agridata[[#This Row],[Final_Profit_NGN]]*Agridata[[#This Row],[Storage_Loss_%]]</f>
        <v>983327020.26000011</v>
      </c>
      <c r="Z1823" s="13">
        <f>Agridata[[#This Row],[Final_Profit_NGN]] * (1-Agridata[[#This Row],[Storage_Loss_%]]/100)</f>
        <v>28849932.797400001</v>
      </c>
      <c r="AA1823" s="13">
        <f>Agridata[[#This Row],[Final_Profit_NGN]]+Agridata[[#This Row],[Input_Cost_NGN]]</f>
        <v>38917250</v>
      </c>
    </row>
    <row r="1824" spans="1:27" x14ac:dyDescent="0.35">
      <c r="A1824" t="s">
        <v>257</v>
      </c>
      <c r="B1824" t="s">
        <v>1472</v>
      </c>
      <c r="C1824" t="s">
        <v>1489</v>
      </c>
      <c r="D1824">
        <v>2023</v>
      </c>
      <c r="E1824" t="s">
        <v>1502</v>
      </c>
      <c r="F1824" t="s">
        <v>1505</v>
      </c>
      <c r="G1824">
        <v>0.2</v>
      </c>
      <c r="H1824">
        <v>1411</v>
      </c>
      <c r="I1824">
        <v>828</v>
      </c>
      <c r="J1824">
        <v>59.8</v>
      </c>
      <c r="K1824" t="s">
        <v>1512</v>
      </c>
      <c r="L1824">
        <v>1.79</v>
      </c>
      <c r="M1824" t="s">
        <v>1518</v>
      </c>
      <c r="N1824" s="13">
        <v>14208</v>
      </c>
      <c r="O1824">
        <v>30</v>
      </c>
      <c r="P1824" s="11">
        <f>Agridata[[#This Row],[Storage_Loss_%]]/100</f>
        <v>0.4128</v>
      </c>
      <c r="Q1824" s="7">
        <v>41.28</v>
      </c>
      <c r="R1824" s="13">
        <v>1595</v>
      </c>
      <c r="S1824">
        <v>125</v>
      </c>
      <c r="T1824" t="s">
        <v>1521</v>
      </c>
      <c r="U1824" t="s">
        <v>1522</v>
      </c>
      <c r="V1824" s="13">
        <v>86662</v>
      </c>
      <c r="W1824" s="7">
        <f>(Agridata[[#This Row],[Profit_After_Storage_Loss]]/Agridata[[#This Row],[Total_Revenue]])*100</f>
        <v>57.6587991887329</v>
      </c>
      <c r="X1824">
        <f>(1-Agridata[[#This Row],[Transport_Cost_NGN]]/(Agridata[[#This Row],[Input_Cost_NGN]]+Agridata[[#This Row],[Final_Profit_NGN]]))*100</f>
        <v>83.901560216186823</v>
      </c>
      <c r="Y1824" s="13">
        <f>Agridata[[#This Row],[Final_Profit_NGN]]*Agridata[[#This Row],[Storage_Loss_%]]</f>
        <v>3577407.36</v>
      </c>
      <c r="Z1824" s="13">
        <f>Agridata[[#This Row],[Final_Profit_NGN]] * (1-Agridata[[#This Row],[Storage_Loss_%]]/100)</f>
        <v>50887.926399999997</v>
      </c>
      <c r="AA1824" s="13">
        <f>Agridata[[#This Row],[Final_Profit_NGN]]+Agridata[[#This Row],[Input_Cost_NGN]]</f>
        <v>88257</v>
      </c>
    </row>
    <row r="1825" spans="1:27" x14ac:dyDescent="0.35">
      <c r="A1825" t="s">
        <v>1061</v>
      </c>
      <c r="B1825" t="s">
        <v>1469</v>
      </c>
      <c r="C1825" t="s">
        <v>1498</v>
      </c>
      <c r="D1825">
        <v>2024</v>
      </c>
      <c r="E1825" t="s">
        <v>1501</v>
      </c>
      <c r="F1825" t="s">
        <v>1503</v>
      </c>
      <c r="G1825">
        <v>1.07</v>
      </c>
      <c r="H1825">
        <v>11394</v>
      </c>
      <c r="I1825">
        <v>4557</v>
      </c>
      <c r="J1825">
        <v>5.6</v>
      </c>
      <c r="K1825" t="s">
        <v>1512</v>
      </c>
      <c r="L1825">
        <v>0.96</v>
      </c>
      <c r="M1825" t="s">
        <v>1518</v>
      </c>
      <c r="N1825" s="13">
        <v>1226</v>
      </c>
      <c r="O1825">
        <v>60</v>
      </c>
      <c r="P1825" s="11">
        <f>Agridata[[#This Row],[Storage_Loss_%]]/100</f>
        <v>0.6</v>
      </c>
      <c r="Q1825" s="7">
        <v>60</v>
      </c>
      <c r="R1825" s="13">
        <v>9170</v>
      </c>
      <c r="S1825">
        <v>295</v>
      </c>
      <c r="T1825" t="s">
        <v>1520</v>
      </c>
      <c r="U1825" t="s">
        <v>1522</v>
      </c>
      <c r="V1825" s="13">
        <v>1320476</v>
      </c>
      <c r="W1825" s="7">
        <f>(Agridata[[#This Row],[Profit_After_Storage_Loss]]/Agridata[[#This Row],[Total_Revenue]])*100</f>
        <v>39.724137101153239</v>
      </c>
      <c r="X1825">
        <f>(1-Agridata[[#This Row],[Transport_Cost_NGN]]/(Agridata[[#This Row],[Input_Cost_NGN]]+Agridata[[#This Row],[Final_Profit_NGN]]))*100</f>
        <v>99.907795007092119</v>
      </c>
      <c r="Y1825" s="13">
        <f>Agridata[[#This Row],[Final_Profit_NGN]]*Agridata[[#This Row],[Storage_Loss_%]]</f>
        <v>79228560</v>
      </c>
      <c r="Z1825" s="13">
        <f>Agridata[[#This Row],[Final_Profit_NGN]] * (1-Agridata[[#This Row],[Storage_Loss_%]]/100)</f>
        <v>528190.4</v>
      </c>
      <c r="AA1825" s="13">
        <f>Agridata[[#This Row],[Final_Profit_NGN]]+Agridata[[#This Row],[Input_Cost_NGN]]</f>
        <v>1329646</v>
      </c>
    </row>
    <row r="1826" spans="1:27" x14ac:dyDescent="0.35">
      <c r="A1826" t="s">
        <v>1012</v>
      </c>
      <c r="B1826" t="s">
        <v>1469</v>
      </c>
      <c r="C1826" t="s">
        <v>1480</v>
      </c>
      <c r="D1826">
        <v>2021</v>
      </c>
      <c r="E1826" t="s">
        <v>1501</v>
      </c>
      <c r="F1826" t="s">
        <v>1507</v>
      </c>
      <c r="G1826">
        <v>0.51</v>
      </c>
      <c r="H1826">
        <v>1141</v>
      </c>
      <c r="I1826">
        <v>983</v>
      </c>
      <c r="J1826">
        <v>10.1</v>
      </c>
      <c r="K1826" t="s">
        <v>1511</v>
      </c>
      <c r="L1826">
        <v>1.03</v>
      </c>
      <c r="M1826" t="s">
        <v>1517</v>
      </c>
      <c r="N1826" s="13">
        <v>1101</v>
      </c>
      <c r="O1826">
        <v>7</v>
      </c>
      <c r="P1826" s="11">
        <f>Agridata[[#This Row],[Storage_Loss_%]]/100</f>
        <v>0.1381</v>
      </c>
      <c r="Q1826" s="7">
        <v>13.81</v>
      </c>
      <c r="R1826" s="13">
        <v>5848</v>
      </c>
      <c r="S1826">
        <v>231</v>
      </c>
      <c r="T1826" t="s">
        <v>1520</v>
      </c>
      <c r="U1826" t="s">
        <v>1522</v>
      </c>
      <c r="V1826" s="13">
        <v>217854</v>
      </c>
      <c r="W1826" s="7">
        <f>(Agridata[[#This Row],[Profit_After_Storage_Loss]]/Agridata[[#This Row],[Total_Revenue]])*100</f>
        <v>83.936827833457002</v>
      </c>
      <c r="X1826">
        <f>(1-Agridata[[#This Row],[Transport_Cost_NGN]]/(Agridata[[#This Row],[Input_Cost_NGN]]+Agridata[[#This Row],[Final_Profit_NGN]]))*100</f>
        <v>99.507827377493271</v>
      </c>
      <c r="Y1826" s="13">
        <f>Agridata[[#This Row],[Final_Profit_NGN]]*Agridata[[#This Row],[Storage_Loss_%]]</f>
        <v>3008563.74</v>
      </c>
      <c r="Z1826" s="13">
        <f>Agridata[[#This Row],[Final_Profit_NGN]] * (1-Agridata[[#This Row],[Storage_Loss_%]]/100)</f>
        <v>187768.36259999999</v>
      </c>
      <c r="AA1826" s="13">
        <f>Agridata[[#This Row],[Final_Profit_NGN]]+Agridata[[#This Row],[Input_Cost_NGN]]</f>
        <v>223702</v>
      </c>
    </row>
    <row r="1827" spans="1:27" x14ac:dyDescent="0.35">
      <c r="A1827" t="s">
        <v>66</v>
      </c>
      <c r="B1827" t="s">
        <v>1471</v>
      </c>
      <c r="C1827" t="s">
        <v>1486</v>
      </c>
      <c r="D1827">
        <v>2022</v>
      </c>
      <c r="E1827" t="s">
        <v>1501</v>
      </c>
      <c r="F1827" t="s">
        <v>1505</v>
      </c>
      <c r="G1827">
        <v>3.3</v>
      </c>
      <c r="H1827">
        <v>45244</v>
      </c>
      <c r="I1827">
        <v>38516</v>
      </c>
      <c r="J1827">
        <v>1</v>
      </c>
      <c r="K1827" t="s">
        <v>1513</v>
      </c>
      <c r="L1827">
        <v>1.08</v>
      </c>
      <c r="M1827" t="s">
        <v>1518</v>
      </c>
      <c r="N1827" s="13">
        <v>200</v>
      </c>
      <c r="O1827">
        <v>7</v>
      </c>
      <c r="P1827" s="11">
        <f>Agridata[[#This Row],[Storage_Loss_%]]/100</f>
        <v>0.1487</v>
      </c>
      <c r="Q1827" s="7">
        <v>14.87</v>
      </c>
      <c r="R1827" s="13">
        <v>40576</v>
      </c>
      <c r="S1827">
        <v>98</v>
      </c>
      <c r="T1827" t="s">
        <v>1521</v>
      </c>
      <c r="U1827" t="s">
        <v>1523</v>
      </c>
      <c r="V1827" s="13">
        <v>3696047</v>
      </c>
      <c r="W1827" s="7">
        <f>(Agridata[[#This Row],[Profit_After_Storage_Loss]]/Agridata[[#This Row],[Total_Revenue]])*100</f>
        <v>84.205573082968215</v>
      </c>
      <c r="X1827">
        <f>(1-Agridata[[#This Row],[Transport_Cost_NGN]]/(Agridata[[#This Row],[Input_Cost_NGN]]+Agridata[[#This Row],[Final_Profit_NGN]]))*100</f>
        <v>99.994647573490823</v>
      </c>
      <c r="Y1827" s="13">
        <f>Agridata[[#This Row],[Final_Profit_NGN]]*Agridata[[#This Row],[Storage_Loss_%]]</f>
        <v>54960218.890000001</v>
      </c>
      <c r="Z1827" s="13">
        <f>Agridata[[#This Row],[Final_Profit_NGN]] * (1-Agridata[[#This Row],[Storage_Loss_%]]/100)</f>
        <v>3146444.8110999996</v>
      </c>
      <c r="AA1827" s="13">
        <f>Agridata[[#This Row],[Final_Profit_NGN]]+Agridata[[#This Row],[Input_Cost_NGN]]</f>
        <v>3736623</v>
      </c>
    </row>
    <row r="1828" spans="1:27" x14ac:dyDescent="0.35">
      <c r="A1828" t="s">
        <v>1023</v>
      </c>
      <c r="B1828" t="s">
        <v>1470</v>
      </c>
      <c r="C1828" t="s">
        <v>1490</v>
      </c>
      <c r="D1828">
        <v>2022</v>
      </c>
      <c r="E1828" t="s">
        <v>1502</v>
      </c>
      <c r="F1828" t="s">
        <v>1510</v>
      </c>
      <c r="G1828">
        <v>1.88</v>
      </c>
      <c r="H1828">
        <v>33786</v>
      </c>
      <c r="I1828">
        <v>24967</v>
      </c>
      <c r="J1828">
        <v>30.7</v>
      </c>
      <c r="K1828" t="s">
        <v>1511</v>
      </c>
      <c r="L1828">
        <v>1.1499999999999999</v>
      </c>
      <c r="M1828" t="s">
        <v>1516</v>
      </c>
      <c r="N1828" s="13">
        <v>5691</v>
      </c>
      <c r="O1828">
        <v>2</v>
      </c>
      <c r="P1828" s="11">
        <f>Agridata[[#This Row],[Storage_Loss_%]]/100</f>
        <v>0.26100000000000001</v>
      </c>
      <c r="Q1828" s="7">
        <v>26.1</v>
      </c>
      <c r="R1828" s="13">
        <v>47348</v>
      </c>
      <c r="S1828">
        <v>423</v>
      </c>
      <c r="T1828" t="s">
        <v>1520</v>
      </c>
      <c r="U1828" t="s">
        <v>1522</v>
      </c>
      <c r="V1828" s="13">
        <v>10402392</v>
      </c>
      <c r="W1828" s="7">
        <f>(Agridata[[#This Row],[Profit_After_Storage_Loss]]/Agridata[[#This Row],[Total_Revenue]])*100</f>
        <v>73.56515748717193</v>
      </c>
      <c r="X1828">
        <f>(1-Agridata[[#This Row],[Transport_Cost_NGN]]/(Agridata[[#This Row],[Input_Cost_NGN]]+Agridata[[#This Row],[Final_Profit_NGN]]))*100</f>
        <v>99.945539314853775</v>
      </c>
      <c r="Y1828" s="13">
        <f>Agridata[[#This Row],[Final_Profit_NGN]]*Agridata[[#This Row],[Storage_Loss_%]]</f>
        <v>271502431.19999999</v>
      </c>
      <c r="Z1828" s="13">
        <f>Agridata[[#This Row],[Final_Profit_NGN]] * (1-Agridata[[#This Row],[Storage_Loss_%]]/100)</f>
        <v>7687367.6880000001</v>
      </c>
      <c r="AA1828" s="13">
        <f>Agridata[[#This Row],[Final_Profit_NGN]]+Agridata[[#This Row],[Input_Cost_NGN]]</f>
        <v>10449740</v>
      </c>
    </row>
    <row r="1829" spans="1:27" x14ac:dyDescent="0.35">
      <c r="A1829" t="s">
        <v>420</v>
      </c>
      <c r="B1829" t="s">
        <v>1473</v>
      </c>
      <c r="C1829" t="s">
        <v>1494</v>
      </c>
      <c r="D1829">
        <v>2024</v>
      </c>
      <c r="E1829" t="s">
        <v>1501</v>
      </c>
      <c r="F1829" t="s">
        <v>1510</v>
      </c>
      <c r="G1829">
        <v>1.28</v>
      </c>
      <c r="H1829">
        <v>18937</v>
      </c>
      <c r="I1829">
        <v>13481</v>
      </c>
      <c r="J1829">
        <v>3.4</v>
      </c>
      <c r="K1829" t="s">
        <v>1513</v>
      </c>
      <c r="L1829">
        <v>0.49</v>
      </c>
      <c r="M1829" t="s">
        <v>1516</v>
      </c>
      <c r="N1829" s="13">
        <v>200</v>
      </c>
      <c r="O1829">
        <v>2</v>
      </c>
      <c r="P1829" s="11">
        <f>Agridata[[#This Row],[Storage_Loss_%]]/100</f>
        <v>0.28809999999999997</v>
      </c>
      <c r="Q1829" s="7">
        <v>28.81</v>
      </c>
      <c r="R1829" s="13">
        <v>40554</v>
      </c>
      <c r="S1829">
        <v>449</v>
      </c>
      <c r="T1829" t="s">
        <v>1519</v>
      </c>
      <c r="U1829" t="s">
        <v>1522</v>
      </c>
      <c r="V1829" s="13">
        <v>5951686</v>
      </c>
      <c r="W1829" s="7">
        <f>(Agridata[[#This Row],[Profit_After_Storage_Loss]]/Agridata[[#This Row],[Total_Revenue]])*100</f>
        <v>70.708203666742307</v>
      </c>
      <c r="X1829">
        <f>(1-Agridata[[#This Row],[Transport_Cost_NGN]]/(Agridata[[#This Row],[Input_Cost_NGN]]+Agridata[[#This Row],[Final_Profit_NGN]]))*100</f>
        <v>99.996662349972638</v>
      </c>
      <c r="Y1829" s="13">
        <f>Agridata[[#This Row],[Final_Profit_NGN]]*Agridata[[#This Row],[Storage_Loss_%]]</f>
        <v>171468073.66</v>
      </c>
      <c r="Z1829" s="13">
        <f>Agridata[[#This Row],[Final_Profit_NGN]] * (1-Agridata[[#This Row],[Storage_Loss_%]]/100)</f>
        <v>4237005.2633999996</v>
      </c>
      <c r="AA1829" s="13">
        <f>Agridata[[#This Row],[Final_Profit_NGN]]+Agridata[[#This Row],[Input_Cost_NGN]]</f>
        <v>5992240</v>
      </c>
    </row>
    <row r="1830" spans="1:27" x14ac:dyDescent="0.35">
      <c r="A1830" t="s">
        <v>1062</v>
      </c>
      <c r="B1830" t="s">
        <v>1472</v>
      </c>
      <c r="C1830" t="s">
        <v>1489</v>
      </c>
      <c r="D1830">
        <v>2021</v>
      </c>
      <c r="E1830" t="s">
        <v>1502</v>
      </c>
      <c r="F1830" t="s">
        <v>1504</v>
      </c>
      <c r="G1830">
        <v>0.34</v>
      </c>
      <c r="H1830">
        <v>1744</v>
      </c>
      <c r="I1830">
        <v>1396</v>
      </c>
      <c r="J1830">
        <v>19.3</v>
      </c>
      <c r="K1830" t="s">
        <v>1513</v>
      </c>
      <c r="L1830">
        <v>1.87</v>
      </c>
      <c r="M1830" t="s">
        <v>1517</v>
      </c>
      <c r="N1830" s="13">
        <v>674</v>
      </c>
      <c r="O1830">
        <v>4</v>
      </c>
      <c r="P1830" s="11">
        <f>Agridata[[#This Row],[Storage_Loss_%]]/100</f>
        <v>0.19899999999999998</v>
      </c>
      <c r="Q1830" s="7">
        <v>19.899999999999999</v>
      </c>
      <c r="R1830" s="13">
        <v>3933</v>
      </c>
      <c r="S1830">
        <v>269</v>
      </c>
      <c r="T1830" t="s">
        <v>1519</v>
      </c>
      <c r="U1830" t="s">
        <v>1523</v>
      </c>
      <c r="V1830" s="13">
        <v>367162</v>
      </c>
      <c r="W1830" s="7">
        <f>(Agridata[[#This Row],[Profit_After_Storage_Loss]]/Agridata[[#This Row],[Total_Revenue]])*100</f>
        <v>79.251071019550238</v>
      </c>
      <c r="X1830">
        <f>(1-Agridata[[#This Row],[Transport_Cost_NGN]]/(Agridata[[#This Row],[Input_Cost_NGN]]+Agridata[[#This Row],[Final_Profit_NGN]]))*100</f>
        <v>99.818375348630411</v>
      </c>
      <c r="Y1830" s="13">
        <f>Agridata[[#This Row],[Final_Profit_NGN]]*Agridata[[#This Row],[Storage_Loss_%]]</f>
        <v>7306523.7999999998</v>
      </c>
      <c r="Z1830" s="13">
        <f>Agridata[[#This Row],[Final_Profit_NGN]] * (1-Agridata[[#This Row],[Storage_Loss_%]]/100)</f>
        <v>294096.76199999999</v>
      </c>
      <c r="AA1830" s="13">
        <f>Agridata[[#This Row],[Final_Profit_NGN]]+Agridata[[#This Row],[Input_Cost_NGN]]</f>
        <v>371095</v>
      </c>
    </row>
    <row r="1831" spans="1:27" x14ac:dyDescent="0.35">
      <c r="A1831" t="s">
        <v>380</v>
      </c>
      <c r="B1831" t="s">
        <v>1471</v>
      </c>
      <c r="C1831" t="s">
        <v>1492</v>
      </c>
      <c r="D1831">
        <v>2025</v>
      </c>
      <c r="E1831" t="s">
        <v>1501</v>
      </c>
      <c r="F1831" t="s">
        <v>1510</v>
      </c>
      <c r="G1831">
        <v>4.55</v>
      </c>
      <c r="H1831">
        <v>73932</v>
      </c>
      <c r="I1831">
        <v>53319</v>
      </c>
      <c r="J1831">
        <v>7.1</v>
      </c>
      <c r="K1831" t="s">
        <v>1513</v>
      </c>
      <c r="L1831">
        <v>0.8</v>
      </c>
      <c r="M1831" t="s">
        <v>1518</v>
      </c>
      <c r="N1831" s="13">
        <v>247</v>
      </c>
      <c r="O1831">
        <v>1</v>
      </c>
      <c r="P1831" s="11">
        <f>Agridata[[#This Row],[Storage_Loss_%]]/100</f>
        <v>0.27879999999999999</v>
      </c>
      <c r="Q1831" s="7">
        <v>27.88</v>
      </c>
      <c r="R1831" s="13">
        <v>167795</v>
      </c>
      <c r="S1831">
        <v>350</v>
      </c>
      <c r="T1831" t="s">
        <v>1520</v>
      </c>
      <c r="U1831" t="s">
        <v>1523</v>
      </c>
      <c r="V1831" s="13">
        <v>18306992</v>
      </c>
      <c r="W1831" s="7">
        <f>(Agridata[[#This Row],[Profit_After_Storage_Loss]]/Agridata[[#This Row],[Total_Revenue]])*100</f>
        <v>71.464978894749919</v>
      </c>
      <c r="X1831">
        <f>(1-Agridata[[#This Row],[Transport_Cost_NGN]]/(Agridata[[#This Row],[Input_Cost_NGN]]+Agridata[[#This Row],[Final_Profit_NGN]]))*100</f>
        <v>99.998663042772833</v>
      </c>
      <c r="Y1831" s="13">
        <f>Agridata[[#This Row],[Final_Profit_NGN]]*Agridata[[#This Row],[Storage_Loss_%]]</f>
        <v>510398936.95999998</v>
      </c>
      <c r="Z1831" s="13">
        <f>Agridata[[#This Row],[Final_Profit_NGN]] * (1-Agridata[[#This Row],[Storage_Loss_%]]/100)</f>
        <v>13203002.630400002</v>
      </c>
      <c r="AA1831" s="13">
        <f>Agridata[[#This Row],[Final_Profit_NGN]]+Agridata[[#This Row],[Input_Cost_NGN]]</f>
        <v>18474787</v>
      </c>
    </row>
    <row r="1832" spans="1:27" x14ac:dyDescent="0.35">
      <c r="A1832" t="s">
        <v>636</v>
      </c>
      <c r="B1832" t="s">
        <v>1471</v>
      </c>
      <c r="C1832" t="s">
        <v>1486</v>
      </c>
      <c r="D1832">
        <v>2024</v>
      </c>
      <c r="E1832" t="s">
        <v>1502</v>
      </c>
      <c r="F1832" t="s">
        <v>1505</v>
      </c>
      <c r="G1832">
        <v>1.25</v>
      </c>
      <c r="H1832">
        <v>13757</v>
      </c>
      <c r="I1832">
        <v>8049</v>
      </c>
      <c r="J1832">
        <v>16.899999999999999</v>
      </c>
      <c r="K1832" t="s">
        <v>1513</v>
      </c>
      <c r="L1832">
        <v>1.31</v>
      </c>
      <c r="M1832" t="s">
        <v>1517</v>
      </c>
      <c r="N1832" s="13">
        <v>661</v>
      </c>
      <c r="O1832">
        <v>30</v>
      </c>
      <c r="P1832" s="11">
        <f>Agridata[[#This Row],[Storage_Loss_%]]/100</f>
        <v>0.41490000000000005</v>
      </c>
      <c r="Q1832" s="7">
        <v>41.49</v>
      </c>
      <c r="R1832" s="13">
        <v>8003</v>
      </c>
      <c r="S1832">
        <v>103</v>
      </c>
      <c r="T1832" t="s">
        <v>1521</v>
      </c>
      <c r="U1832" t="s">
        <v>1522</v>
      </c>
      <c r="V1832" s="13">
        <v>812093</v>
      </c>
      <c r="W1832" s="7">
        <f>(Agridata[[#This Row],[Profit_After_Storage_Loss]]/Agridata[[#This Row],[Total_Revenue]])*100</f>
        <v>57.939023516759001</v>
      </c>
      <c r="X1832">
        <f>(1-Agridata[[#This Row],[Transport_Cost_NGN]]/(Agridata[[#This Row],[Input_Cost_NGN]]+Agridata[[#This Row],[Final_Profit_NGN]]))*100</f>
        <v>99.919399680037458</v>
      </c>
      <c r="Y1832" s="13">
        <f>Agridata[[#This Row],[Final_Profit_NGN]]*Agridata[[#This Row],[Storage_Loss_%]]</f>
        <v>33693738.57</v>
      </c>
      <c r="Z1832" s="13">
        <f>Agridata[[#This Row],[Final_Profit_NGN]] * (1-Agridata[[#This Row],[Storage_Loss_%]]/100)</f>
        <v>475155.61429999996</v>
      </c>
      <c r="AA1832" s="13">
        <f>Agridata[[#This Row],[Final_Profit_NGN]]+Agridata[[#This Row],[Input_Cost_NGN]]</f>
        <v>820096</v>
      </c>
    </row>
    <row r="1833" spans="1:27" x14ac:dyDescent="0.35">
      <c r="A1833" t="s">
        <v>98</v>
      </c>
      <c r="B1833" t="s">
        <v>1470</v>
      </c>
      <c r="C1833" t="s">
        <v>1475</v>
      </c>
      <c r="D1833">
        <v>2025</v>
      </c>
      <c r="E1833" t="s">
        <v>1502</v>
      </c>
      <c r="F1833" t="s">
        <v>1503</v>
      </c>
      <c r="G1833">
        <v>1.31</v>
      </c>
      <c r="H1833">
        <v>14957</v>
      </c>
      <c r="I1833">
        <v>9104</v>
      </c>
      <c r="J1833">
        <v>39</v>
      </c>
      <c r="K1833" t="s">
        <v>1515</v>
      </c>
      <c r="L1833">
        <v>1.92</v>
      </c>
      <c r="M1833" t="s">
        <v>1517</v>
      </c>
      <c r="N1833" s="13">
        <v>7957</v>
      </c>
      <c r="O1833">
        <v>30</v>
      </c>
      <c r="P1833" s="11">
        <f>Agridata[[#This Row],[Storage_Loss_%]]/100</f>
        <v>0.39130000000000004</v>
      </c>
      <c r="Q1833" s="7">
        <v>39.130000000000003</v>
      </c>
      <c r="R1833" s="13">
        <v>13317</v>
      </c>
      <c r="S1833">
        <v>357</v>
      </c>
      <c r="T1833" t="s">
        <v>1519</v>
      </c>
      <c r="U1833" t="s">
        <v>1522</v>
      </c>
      <c r="V1833" s="13">
        <v>3196353</v>
      </c>
      <c r="W1833" s="7">
        <f>(Agridata[[#This Row],[Profit_After_Storage_Loss]]/Agridata[[#This Row],[Total_Revenue]])*100</f>
        <v>60.617448868575273</v>
      </c>
      <c r="X1833">
        <f>(1-Agridata[[#This Row],[Transport_Cost_NGN]]/(Agridata[[#This Row],[Input_Cost_NGN]]+Agridata[[#This Row],[Final_Profit_NGN]]))*100</f>
        <v>99.752092894285084</v>
      </c>
      <c r="Y1833" s="13">
        <f>Agridata[[#This Row],[Final_Profit_NGN]]*Agridata[[#This Row],[Storage_Loss_%]]</f>
        <v>125073292.89000002</v>
      </c>
      <c r="Z1833" s="13">
        <f>Agridata[[#This Row],[Final_Profit_NGN]] * (1-Agridata[[#This Row],[Storage_Loss_%]]/100)</f>
        <v>1945620.0711000001</v>
      </c>
      <c r="AA1833" s="13">
        <f>Agridata[[#This Row],[Final_Profit_NGN]]+Agridata[[#This Row],[Input_Cost_NGN]]</f>
        <v>3209670</v>
      </c>
    </row>
    <row r="1834" spans="1:27" x14ac:dyDescent="0.35">
      <c r="A1834" t="s">
        <v>1063</v>
      </c>
      <c r="B1834" t="s">
        <v>1473</v>
      </c>
      <c r="C1834" t="s">
        <v>1494</v>
      </c>
      <c r="D1834">
        <v>2023</v>
      </c>
      <c r="E1834" t="s">
        <v>1502</v>
      </c>
      <c r="F1834" t="s">
        <v>1506</v>
      </c>
      <c r="G1834">
        <v>2.58</v>
      </c>
      <c r="H1834">
        <v>7246</v>
      </c>
      <c r="I1834">
        <v>4815</v>
      </c>
      <c r="J1834">
        <v>24.3</v>
      </c>
      <c r="K1834" t="s">
        <v>1515</v>
      </c>
      <c r="L1834">
        <v>1.37</v>
      </c>
      <c r="M1834" t="s">
        <v>1516</v>
      </c>
      <c r="N1834" s="13">
        <v>4952</v>
      </c>
      <c r="O1834">
        <v>30</v>
      </c>
      <c r="P1834" s="11">
        <f>Agridata[[#This Row],[Storage_Loss_%]]/100</f>
        <v>0.33539999999999998</v>
      </c>
      <c r="Q1834" s="7">
        <v>33.54</v>
      </c>
      <c r="R1834" s="13">
        <v>60626</v>
      </c>
      <c r="S1834">
        <v>290</v>
      </c>
      <c r="T1834" t="s">
        <v>1520</v>
      </c>
      <c r="U1834" t="s">
        <v>1522</v>
      </c>
      <c r="V1834" s="13">
        <v>1316809</v>
      </c>
      <c r="W1834" s="7">
        <f>(Agridata[[#This Row],[Profit_After_Storage_Loss]]/Agridata[[#This Row],[Total_Revenue]])*100</f>
        <v>63.534850021961105</v>
      </c>
      <c r="X1834">
        <f>(1-Agridata[[#This Row],[Transport_Cost_NGN]]/(Agridata[[#This Row],[Input_Cost_NGN]]+Agridata[[#This Row],[Final_Profit_NGN]]))*100</f>
        <v>99.640491202851678</v>
      </c>
      <c r="Y1834" s="13">
        <f>Agridata[[#This Row],[Final_Profit_NGN]]*Agridata[[#This Row],[Storage_Loss_%]]</f>
        <v>44165773.859999999</v>
      </c>
      <c r="Z1834" s="13">
        <f>Agridata[[#This Row],[Final_Profit_NGN]] * (1-Agridata[[#This Row],[Storage_Loss_%]]/100)</f>
        <v>875151.26140000008</v>
      </c>
      <c r="AA1834" s="13">
        <f>Agridata[[#This Row],[Final_Profit_NGN]]+Agridata[[#This Row],[Input_Cost_NGN]]</f>
        <v>1377435</v>
      </c>
    </row>
    <row r="1835" spans="1:27" x14ac:dyDescent="0.35">
      <c r="A1835" t="s">
        <v>539</v>
      </c>
      <c r="B1835" t="s">
        <v>1473</v>
      </c>
      <c r="C1835" t="s">
        <v>1497</v>
      </c>
      <c r="D1835">
        <v>2023</v>
      </c>
      <c r="E1835" t="s">
        <v>1501</v>
      </c>
      <c r="F1835" t="s">
        <v>1510</v>
      </c>
      <c r="G1835">
        <v>1.47</v>
      </c>
      <c r="H1835">
        <v>41996</v>
      </c>
      <c r="I1835">
        <v>26843</v>
      </c>
      <c r="J1835">
        <v>20.2</v>
      </c>
      <c r="K1835" t="s">
        <v>1511</v>
      </c>
      <c r="L1835">
        <v>1.93</v>
      </c>
      <c r="M1835" t="s">
        <v>1516</v>
      </c>
      <c r="N1835" s="13">
        <v>2767</v>
      </c>
      <c r="O1835">
        <v>7</v>
      </c>
      <c r="P1835" s="11">
        <f>Agridata[[#This Row],[Storage_Loss_%]]/100</f>
        <v>0.36080000000000001</v>
      </c>
      <c r="Q1835" s="7">
        <v>36.08</v>
      </c>
      <c r="R1835" s="13">
        <v>26547</v>
      </c>
      <c r="S1835">
        <v>436</v>
      </c>
      <c r="T1835" t="s">
        <v>1520</v>
      </c>
      <c r="U1835" t="s">
        <v>1523</v>
      </c>
      <c r="V1835" s="13">
        <v>11557199</v>
      </c>
      <c r="W1835" s="7">
        <f>(Agridata[[#This Row],[Profit_After_Storage_Loss]]/Agridata[[#This Row],[Total_Revenue]])*100</f>
        <v>63.773511615327209</v>
      </c>
      <c r="X1835">
        <f>(1-Agridata[[#This Row],[Transport_Cost_NGN]]/(Agridata[[#This Row],[Input_Cost_NGN]]+Agridata[[#This Row],[Final_Profit_NGN]]))*100</f>
        <v>99.976113081208794</v>
      </c>
      <c r="Y1835" s="13">
        <f>Agridata[[#This Row],[Final_Profit_NGN]]*Agridata[[#This Row],[Storage_Loss_%]]</f>
        <v>416983739.91999996</v>
      </c>
      <c r="Z1835" s="13">
        <f>Agridata[[#This Row],[Final_Profit_NGN]] * (1-Agridata[[#This Row],[Storage_Loss_%]]/100)</f>
        <v>7387361.6008000001</v>
      </c>
      <c r="AA1835" s="13">
        <f>Agridata[[#This Row],[Final_Profit_NGN]]+Agridata[[#This Row],[Input_Cost_NGN]]</f>
        <v>11583746</v>
      </c>
    </row>
    <row r="1836" spans="1:27" x14ac:dyDescent="0.35">
      <c r="A1836" t="s">
        <v>1019</v>
      </c>
      <c r="B1836" t="s">
        <v>1470</v>
      </c>
      <c r="C1836" t="s">
        <v>1495</v>
      </c>
      <c r="D1836">
        <v>2023</v>
      </c>
      <c r="E1836" t="s">
        <v>1501</v>
      </c>
      <c r="F1836" t="s">
        <v>1505</v>
      </c>
      <c r="G1836">
        <v>0.76</v>
      </c>
      <c r="H1836">
        <v>5953</v>
      </c>
      <c r="I1836">
        <v>3617</v>
      </c>
      <c r="J1836">
        <v>7.9</v>
      </c>
      <c r="K1836" t="s">
        <v>1512</v>
      </c>
      <c r="L1836">
        <v>0.88</v>
      </c>
      <c r="M1836" t="s">
        <v>1516</v>
      </c>
      <c r="N1836" s="13">
        <v>2007</v>
      </c>
      <c r="O1836">
        <v>30</v>
      </c>
      <c r="P1836" s="11">
        <f>Agridata[[#This Row],[Storage_Loss_%]]/100</f>
        <v>0.39229999999999998</v>
      </c>
      <c r="Q1836" s="7">
        <v>39.229999999999997</v>
      </c>
      <c r="R1836" s="13">
        <v>4524</v>
      </c>
      <c r="S1836">
        <v>116</v>
      </c>
      <c r="T1836" t="s">
        <v>1520</v>
      </c>
      <c r="U1836" t="s">
        <v>1523</v>
      </c>
      <c r="V1836" s="13">
        <v>408846</v>
      </c>
      <c r="W1836" s="7">
        <f>(Agridata[[#This Row],[Profit_After_Storage_Loss]]/Agridata[[#This Row],[Total_Revenue]])*100</f>
        <v>60.104921547282096</v>
      </c>
      <c r="X1836">
        <f>(1-Agridata[[#This Row],[Transport_Cost_NGN]]/(Agridata[[#This Row],[Input_Cost_NGN]]+Agridata[[#This Row],[Final_Profit_NGN]]))*100</f>
        <v>99.514478554321798</v>
      </c>
      <c r="Y1836" s="13">
        <f>Agridata[[#This Row],[Final_Profit_NGN]]*Agridata[[#This Row],[Storage_Loss_%]]</f>
        <v>16039028.579999998</v>
      </c>
      <c r="Z1836" s="13">
        <f>Agridata[[#This Row],[Final_Profit_NGN]] * (1-Agridata[[#This Row],[Storage_Loss_%]]/100)</f>
        <v>248455.71420000002</v>
      </c>
      <c r="AA1836" s="13">
        <f>Agridata[[#This Row],[Final_Profit_NGN]]+Agridata[[#This Row],[Input_Cost_NGN]]</f>
        <v>413370</v>
      </c>
    </row>
    <row r="1837" spans="1:27" x14ac:dyDescent="0.35">
      <c r="A1837" t="s">
        <v>1064</v>
      </c>
      <c r="B1837" t="s">
        <v>1473</v>
      </c>
      <c r="C1837" t="s">
        <v>1493</v>
      </c>
      <c r="D1837">
        <v>2025</v>
      </c>
      <c r="E1837" t="s">
        <v>1502</v>
      </c>
      <c r="F1837" t="s">
        <v>1510</v>
      </c>
      <c r="G1837">
        <v>0.6</v>
      </c>
      <c r="H1837">
        <v>12419</v>
      </c>
      <c r="I1837">
        <v>8689</v>
      </c>
      <c r="J1837">
        <v>9.6</v>
      </c>
      <c r="K1837" t="s">
        <v>1513</v>
      </c>
      <c r="L1837">
        <v>1.54</v>
      </c>
      <c r="M1837" t="s">
        <v>1517</v>
      </c>
      <c r="N1837" s="13">
        <v>422</v>
      </c>
      <c r="O1837">
        <v>2</v>
      </c>
      <c r="P1837" s="11">
        <f>Agridata[[#This Row],[Storage_Loss_%]]/100</f>
        <v>0.30030000000000001</v>
      </c>
      <c r="Q1837" s="7">
        <v>30.03</v>
      </c>
      <c r="R1837" s="13">
        <v>22384</v>
      </c>
      <c r="S1837">
        <v>391</v>
      </c>
      <c r="T1837" t="s">
        <v>1520</v>
      </c>
      <c r="U1837" t="s">
        <v>1522</v>
      </c>
      <c r="V1837" s="13">
        <v>3340620</v>
      </c>
      <c r="W1837" s="7">
        <f>(Agridata[[#This Row],[Profit_After_Storage_Loss]]/Agridata[[#This Row],[Total_Revenue]])*100</f>
        <v>69.504282897076536</v>
      </c>
      <c r="X1837">
        <f>(1-Agridata[[#This Row],[Transport_Cost_NGN]]/(Agridata[[#This Row],[Input_Cost_NGN]]+Agridata[[#This Row],[Final_Profit_NGN]]))*100</f>
        <v>99.987451694972705</v>
      </c>
      <c r="Y1837" s="13">
        <f>Agridata[[#This Row],[Final_Profit_NGN]]*Agridata[[#This Row],[Storage_Loss_%]]</f>
        <v>100318818.60000001</v>
      </c>
      <c r="Z1837" s="13">
        <f>Agridata[[#This Row],[Final_Profit_NGN]] * (1-Agridata[[#This Row],[Storage_Loss_%]]/100)</f>
        <v>2337431.8139999998</v>
      </c>
      <c r="AA1837" s="13">
        <f>Agridata[[#This Row],[Final_Profit_NGN]]+Agridata[[#This Row],[Input_Cost_NGN]]</f>
        <v>3363004</v>
      </c>
    </row>
    <row r="1838" spans="1:27" x14ac:dyDescent="0.35">
      <c r="A1838" t="s">
        <v>934</v>
      </c>
      <c r="B1838" t="s">
        <v>1473</v>
      </c>
      <c r="C1838" t="s">
        <v>1496</v>
      </c>
      <c r="D1838">
        <v>2024</v>
      </c>
      <c r="E1838" t="s">
        <v>1501</v>
      </c>
      <c r="F1838" t="s">
        <v>1508</v>
      </c>
      <c r="G1838">
        <v>0.75</v>
      </c>
      <c r="H1838">
        <v>811</v>
      </c>
      <c r="I1838">
        <v>737</v>
      </c>
      <c r="J1838">
        <v>8.1999999999999993</v>
      </c>
      <c r="K1838" t="s">
        <v>1512</v>
      </c>
      <c r="L1838">
        <v>1.63</v>
      </c>
      <c r="M1838" t="s">
        <v>1516</v>
      </c>
      <c r="N1838" s="13">
        <v>2084</v>
      </c>
      <c r="O1838">
        <v>3</v>
      </c>
      <c r="P1838" s="11">
        <f>Agridata[[#This Row],[Storage_Loss_%]]/100</f>
        <v>9.0800000000000006E-2</v>
      </c>
      <c r="Q1838" s="7">
        <v>9.08</v>
      </c>
      <c r="R1838" s="13">
        <v>10731</v>
      </c>
      <c r="S1838">
        <v>222</v>
      </c>
      <c r="T1838" t="s">
        <v>1520</v>
      </c>
      <c r="U1838" t="s">
        <v>1522</v>
      </c>
      <c r="V1838" s="13">
        <v>149163</v>
      </c>
      <c r="W1838" s="7">
        <f>(Agridata[[#This Row],[Profit_After_Storage_Loss]]/Agridata[[#This Row],[Total_Revenue]])*100</f>
        <v>84.818066719201482</v>
      </c>
      <c r="X1838">
        <f>(1-Agridata[[#This Row],[Transport_Cost_NGN]]/(Agridata[[#This Row],[Input_Cost_NGN]]+Agridata[[#This Row],[Final_Profit_NGN]]))*100</f>
        <v>98.696636521695623</v>
      </c>
      <c r="Y1838" s="13">
        <f>Agridata[[#This Row],[Final_Profit_NGN]]*Agridata[[#This Row],[Storage_Loss_%]]</f>
        <v>1354400.04</v>
      </c>
      <c r="Z1838" s="13">
        <f>Agridata[[#This Row],[Final_Profit_NGN]] * (1-Agridata[[#This Row],[Storage_Loss_%]]/100)</f>
        <v>135618.99960000001</v>
      </c>
      <c r="AA1838" s="13">
        <f>Agridata[[#This Row],[Final_Profit_NGN]]+Agridata[[#This Row],[Input_Cost_NGN]]</f>
        <v>159894</v>
      </c>
    </row>
    <row r="1839" spans="1:27" x14ac:dyDescent="0.35">
      <c r="A1839" t="s">
        <v>288</v>
      </c>
      <c r="B1839" t="s">
        <v>1473</v>
      </c>
      <c r="C1839" t="s">
        <v>1484</v>
      </c>
      <c r="D1839">
        <v>2021</v>
      </c>
      <c r="E1839" t="s">
        <v>1502</v>
      </c>
      <c r="F1839" t="s">
        <v>1507</v>
      </c>
      <c r="G1839">
        <v>0.32</v>
      </c>
      <c r="H1839">
        <v>787</v>
      </c>
      <c r="I1839">
        <v>616</v>
      </c>
      <c r="J1839">
        <v>1.2</v>
      </c>
      <c r="K1839" t="s">
        <v>1513</v>
      </c>
      <c r="L1839">
        <v>1.27</v>
      </c>
      <c r="M1839" t="s">
        <v>1516</v>
      </c>
      <c r="N1839" s="13">
        <v>200</v>
      </c>
      <c r="O1839">
        <v>14</v>
      </c>
      <c r="P1839" s="11">
        <f>Agridata[[#This Row],[Storage_Loss_%]]/100</f>
        <v>0.21710000000000002</v>
      </c>
      <c r="Q1839" s="7">
        <v>21.71</v>
      </c>
      <c r="R1839" s="13">
        <v>3583</v>
      </c>
      <c r="S1839">
        <v>200</v>
      </c>
      <c r="T1839" t="s">
        <v>1520</v>
      </c>
      <c r="U1839" t="s">
        <v>1523</v>
      </c>
      <c r="V1839" s="13">
        <v>118185</v>
      </c>
      <c r="W1839" s="7">
        <f>(Agridata[[#This Row],[Profit_After_Storage_Loss]]/Agridata[[#This Row],[Total_Revenue]])*100</f>
        <v>75.986331794888628</v>
      </c>
      <c r="X1839">
        <f>(1-Agridata[[#This Row],[Transport_Cost_NGN]]/(Agridata[[#This Row],[Input_Cost_NGN]]+Agridata[[#This Row],[Final_Profit_NGN]]))*100</f>
        <v>99.835753235661258</v>
      </c>
      <c r="Y1839" s="13">
        <f>Agridata[[#This Row],[Final_Profit_NGN]]*Agridata[[#This Row],[Storage_Loss_%]]</f>
        <v>2565796.35</v>
      </c>
      <c r="Z1839" s="13">
        <f>Agridata[[#This Row],[Final_Profit_NGN]] * (1-Agridata[[#This Row],[Storage_Loss_%]]/100)</f>
        <v>92527.036499999987</v>
      </c>
      <c r="AA1839" s="13">
        <f>Agridata[[#This Row],[Final_Profit_NGN]]+Agridata[[#This Row],[Input_Cost_NGN]]</f>
        <v>121768</v>
      </c>
    </row>
    <row r="1840" spans="1:27" x14ac:dyDescent="0.35">
      <c r="A1840" t="s">
        <v>94</v>
      </c>
      <c r="B1840" t="s">
        <v>1469</v>
      </c>
      <c r="C1840" t="s">
        <v>1484</v>
      </c>
      <c r="D1840">
        <v>2021</v>
      </c>
      <c r="E1840" t="s">
        <v>1502</v>
      </c>
      <c r="F1840" t="s">
        <v>1506</v>
      </c>
      <c r="G1840">
        <v>1.34</v>
      </c>
      <c r="H1840">
        <v>4054</v>
      </c>
      <c r="I1840">
        <v>3104</v>
      </c>
      <c r="J1840">
        <v>9.8000000000000007</v>
      </c>
      <c r="K1840" t="s">
        <v>1513</v>
      </c>
      <c r="L1840">
        <v>0.39</v>
      </c>
      <c r="M1840" t="s">
        <v>1516</v>
      </c>
      <c r="N1840" s="13">
        <v>361</v>
      </c>
      <c r="O1840">
        <v>14</v>
      </c>
      <c r="P1840" s="11">
        <f>Agridata[[#This Row],[Storage_Loss_%]]/100</f>
        <v>0.23420000000000002</v>
      </c>
      <c r="Q1840" s="7">
        <v>23.42</v>
      </c>
      <c r="R1840" s="13">
        <v>27705</v>
      </c>
      <c r="S1840">
        <v>244</v>
      </c>
      <c r="T1840" t="s">
        <v>1520</v>
      </c>
      <c r="U1840" t="s">
        <v>1522</v>
      </c>
      <c r="V1840" s="13">
        <v>721737</v>
      </c>
      <c r="W1840" s="7">
        <f>(Agridata[[#This Row],[Profit_After_Storage_Loss]]/Agridata[[#This Row],[Total_Revenue]])*100</f>
        <v>73.749028557246604</v>
      </c>
      <c r="X1840">
        <f>(1-Agridata[[#This Row],[Transport_Cost_NGN]]/(Agridata[[#This Row],[Input_Cost_NGN]]+Agridata[[#This Row],[Final_Profit_NGN]]))*100</f>
        <v>99.951830828803296</v>
      </c>
      <c r="Y1840" s="13">
        <f>Agridata[[#This Row],[Final_Profit_NGN]]*Agridata[[#This Row],[Storage_Loss_%]]</f>
        <v>16903080.540000003</v>
      </c>
      <c r="Z1840" s="13">
        <f>Agridata[[#This Row],[Final_Profit_NGN]] * (1-Agridata[[#This Row],[Storage_Loss_%]]/100)</f>
        <v>552706.19460000005</v>
      </c>
      <c r="AA1840" s="13">
        <f>Agridata[[#This Row],[Final_Profit_NGN]]+Agridata[[#This Row],[Input_Cost_NGN]]</f>
        <v>749442</v>
      </c>
    </row>
    <row r="1841" spans="1:27" x14ac:dyDescent="0.35">
      <c r="A1841" t="s">
        <v>1015</v>
      </c>
      <c r="B1841" t="s">
        <v>1471</v>
      </c>
      <c r="C1841" t="s">
        <v>1500</v>
      </c>
      <c r="D1841">
        <v>2022</v>
      </c>
      <c r="E1841" t="s">
        <v>1501</v>
      </c>
      <c r="F1841" t="s">
        <v>1504</v>
      </c>
      <c r="G1841">
        <v>0.71</v>
      </c>
      <c r="H1841">
        <v>8149</v>
      </c>
      <c r="I1841">
        <v>6491</v>
      </c>
      <c r="J1841">
        <v>5.3</v>
      </c>
      <c r="K1841" t="s">
        <v>1511</v>
      </c>
      <c r="L1841">
        <v>0.42</v>
      </c>
      <c r="M1841" t="s">
        <v>1518</v>
      </c>
      <c r="N1841" s="13">
        <v>673</v>
      </c>
      <c r="O1841">
        <v>1</v>
      </c>
      <c r="P1841" s="11">
        <f>Agridata[[#This Row],[Storage_Loss_%]]/100</f>
        <v>0.2034</v>
      </c>
      <c r="Q1841" s="7">
        <v>20.34</v>
      </c>
      <c r="R1841" s="13">
        <v>7595</v>
      </c>
      <c r="S1841">
        <v>280</v>
      </c>
      <c r="T1841" t="s">
        <v>1520</v>
      </c>
      <c r="U1841" t="s">
        <v>1523</v>
      </c>
      <c r="V1841" s="13">
        <v>1791038</v>
      </c>
      <c r="W1841" s="7">
        <f>(Agridata[[#This Row],[Profit_After_Storage_Loss]]/Agridata[[#This Row],[Total_Revenue]])*100</f>
        <v>79.32362359636457</v>
      </c>
      <c r="X1841">
        <f>(1-Agridata[[#This Row],[Transport_Cost_NGN]]/(Agridata[[#This Row],[Input_Cost_NGN]]+Agridata[[#This Row],[Final_Profit_NGN]]))*100</f>
        <v>99.962582694746516</v>
      </c>
      <c r="Y1841" s="13">
        <f>Agridata[[#This Row],[Final_Profit_NGN]]*Agridata[[#This Row],[Storage_Loss_%]]</f>
        <v>36429712.920000002</v>
      </c>
      <c r="Z1841" s="13">
        <f>Agridata[[#This Row],[Final_Profit_NGN]] * (1-Agridata[[#This Row],[Storage_Loss_%]]/100)</f>
        <v>1426740.8707999999</v>
      </c>
      <c r="AA1841" s="13">
        <f>Agridata[[#This Row],[Final_Profit_NGN]]+Agridata[[#This Row],[Input_Cost_NGN]]</f>
        <v>1798633</v>
      </c>
    </row>
    <row r="1842" spans="1:27" x14ac:dyDescent="0.35">
      <c r="A1842" t="s">
        <v>1018</v>
      </c>
      <c r="B1842" t="s">
        <v>1472</v>
      </c>
      <c r="C1842" t="s">
        <v>1479</v>
      </c>
      <c r="D1842">
        <v>2022</v>
      </c>
      <c r="E1842" t="s">
        <v>1502</v>
      </c>
      <c r="F1842" t="s">
        <v>1505</v>
      </c>
      <c r="G1842">
        <v>0.68</v>
      </c>
      <c r="H1842">
        <v>5487</v>
      </c>
      <c r="I1842">
        <v>4311</v>
      </c>
      <c r="J1842">
        <v>2.7</v>
      </c>
      <c r="K1842" t="s">
        <v>1512</v>
      </c>
      <c r="L1842">
        <v>0.41</v>
      </c>
      <c r="M1842" t="s">
        <v>1518</v>
      </c>
      <c r="N1842" s="13">
        <v>629</v>
      </c>
      <c r="O1842">
        <v>14</v>
      </c>
      <c r="P1842" s="11">
        <f>Agridata[[#This Row],[Storage_Loss_%]]/100</f>
        <v>0.21420000000000003</v>
      </c>
      <c r="Q1842" s="7">
        <v>21.42</v>
      </c>
      <c r="R1842" s="13">
        <v>5372</v>
      </c>
      <c r="S1842">
        <v>91</v>
      </c>
      <c r="T1842" t="s">
        <v>1521</v>
      </c>
      <c r="U1842" t="s">
        <v>1522</v>
      </c>
      <c r="V1842" s="13">
        <v>382377</v>
      </c>
      <c r="W1842" s="7">
        <f>(Agridata[[#This Row],[Profit_After_Storage_Loss]]/Agridata[[#This Row],[Total_Revenue]])*100</f>
        <v>77.491327276150287</v>
      </c>
      <c r="X1842">
        <f>(1-Agridata[[#This Row],[Transport_Cost_NGN]]/(Agridata[[#This Row],[Input_Cost_NGN]]+Agridata[[#This Row],[Final_Profit_NGN]]))*100</f>
        <v>99.837781657721877</v>
      </c>
      <c r="Y1842" s="13">
        <f>Agridata[[#This Row],[Final_Profit_NGN]]*Agridata[[#This Row],[Storage_Loss_%]]</f>
        <v>8190515.3400000008</v>
      </c>
      <c r="Z1842" s="13">
        <f>Agridata[[#This Row],[Final_Profit_NGN]] * (1-Agridata[[#This Row],[Storage_Loss_%]]/100)</f>
        <v>300471.84659999999</v>
      </c>
      <c r="AA1842" s="13">
        <f>Agridata[[#This Row],[Final_Profit_NGN]]+Agridata[[#This Row],[Input_Cost_NGN]]</f>
        <v>387749</v>
      </c>
    </row>
    <row r="1843" spans="1:27" x14ac:dyDescent="0.35">
      <c r="A1843" t="s">
        <v>809</v>
      </c>
      <c r="B1843" t="s">
        <v>1469</v>
      </c>
      <c r="C1843" t="s">
        <v>1480</v>
      </c>
      <c r="D1843">
        <v>2021</v>
      </c>
      <c r="E1843" t="s">
        <v>1501</v>
      </c>
      <c r="F1843" t="s">
        <v>1503</v>
      </c>
      <c r="G1843">
        <v>1.5</v>
      </c>
      <c r="H1843">
        <v>12546</v>
      </c>
      <c r="I1843">
        <v>10541</v>
      </c>
      <c r="J1843">
        <v>1</v>
      </c>
      <c r="K1843" t="s">
        <v>1513</v>
      </c>
      <c r="L1843">
        <v>0.97</v>
      </c>
      <c r="M1843" t="s">
        <v>1518</v>
      </c>
      <c r="N1843" s="13">
        <v>200</v>
      </c>
      <c r="O1843">
        <v>7</v>
      </c>
      <c r="P1843" s="11">
        <f>Agridata[[#This Row],[Storage_Loss_%]]/100</f>
        <v>0.1598</v>
      </c>
      <c r="Q1843" s="7">
        <v>15.98</v>
      </c>
      <c r="R1843" s="13">
        <v>18887</v>
      </c>
      <c r="S1843">
        <v>300</v>
      </c>
      <c r="T1843" t="s">
        <v>1520</v>
      </c>
      <c r="U1843" t="s">
        <v>1523</v>
      </c>
      <c r="V1843" s="13">
        <v>3111590</v>
      </c>
      <c r="W1843" s="7">
        <f>(Agridata[[#This Row],[Profit_After_Storage_Loss]]/Agridata[[#This Row],[Total_Revenue]])*100</f>
        <v>83.513085002700876</v>
      </c>
      <c r="X1843">
        <f>(1-Agridata[[#This Row],[Transport_Cost_NGN]]/(Agridata[[#This Row],[Input_Cost_NGN]]+Agridata[[#This Row],[Final_Profit_NGN]]))*100</f>
        <v>99.993611197271221</v>
      </c>
      <c r="Y1843" s="13">
        <f>Agridata[[#This Row],[Final_Profit_NGN]]*Agridata[[#This Row],[Storage_Loss_%]]</f>
        <v>49723208.200000003</v>
      </c>
      <c r="Z1843" s="13">
        <f>Agridata[[#This Row],[Final_Profit_NGN]] * (1-Agridata[[#This Row],[Storage_Loss_%]]/100)</f>
        <v>2614357.9180000001</v>
      </c>
      <c r="AA1843" s="13">
        <f>Agridata[[#This Row],[Final_Profit_NGN]]+Agridata[[#This Row],[Input_Cost_NGN]]</f>
        <v>3130477</v>
      </c>
    </row>
    <row r="1844" spans="1:27" x14ac:dyDescent="0.35">
      <c r="A1844" t="s">
        <v>237</v>
      </c>
      <c r="B1844" t="s">
        <v>1470</v>
      </c>
      <c r="C1844" t="s">
        <v>1491</v>
      </c>
      <c r="D1844">
        <v>2024</v>
      </c>
      <c r="E1844" t="s">
        <v>1502</v>
      </c>
      <c r="F1844" t="s">
        <v>1503</v>
      </c>
      <c r="G1844">
        <v>6.79</v>
      </c>
      <c r="H1844">
        <v>36460</v>
      </c>
      <c r="I1844">
        <v>31855</v>
      </c>
      <c r="J1844">
        <v>12.1</v>
      </c>
      <c r="K1844" t="s">
        <v>1513</v>
      </c>
      <c r="L1844">
        <v>0.9</v>
      </c>
      <c r="M1844" t="s">
        <v>1517</v>
      </c>
      <c r="N1844" s="13">
        <v>490</v>
      </c>
      <c r="O1844">
        <v>3</v>
      </c>
      <c r="P1844" s="11">
        <f>Agridata[[#This Row],[Storage_Loss_%]]/100</f>
        <v>0.1263</v>
      </c>
      <c r="Q1844" s="7">
        <v>12.63</v>
      </c>
      <c r="R1844" s="13">
        <v>91738</v>
      </c>
      <c r="S1844">
        <v>416</v>
      </c>
      <c r="T1844" t="s">
        <v>1520</v>
      </c>
      <c r="U1844" t="s">
        <v>1523</v>
      </c>
      <c r="V1844" s="13">
        <v>13026936</v>
      </c>
      <c r="W1844" s="7">
        <f>(Agridata[[#This Row],[Profit_After_Storage_Loss]]/Agridata[[#This Row],[Total_Revenue]])*100</f>
        <v>86.759027499273174</v>
      </c>
      <c r="X1844">
        <f>(1-Agridata[[#This Row],[Transport_Cost_NGN]]/(Agridata[[#This Row],[Input_Cost_NGN]]+Agridata[[#This Row],[Final_Profit_NGN]]))*100</f>
        <v>99.996264866403422</v>
      </c>
      <c r="Y1844" s="13">
        <f>Agridata[[#This Row],[Final_Profit_NGN]]*Agridata[[#This Row],[Storage_Loss_%]]</f>
        <v>164530201.68000001</v>
      </c>
      <c r="Z1844" s="13">
        <f>Agridata[[#This Row],[Final_Profit_NGN]] * (1-Agridata[[#This Row],[Storage_Loss_%]]/100)</f>
        <v>11381633.983200001</v>
      </c>
      <c r="AA1844" s="13">
        <f>Agridata[[#This Row],[Final_Profit_NGN]]+Agridata[[#This Row],[Input_Cost_NGN]]</f>
        <v>13118674</v>
      </c>
    </row>
    <row r="1845" spans="1:27" x14ac:dyDescent="0.35">
      <c r="A1845" t="s">
        <v>1065</v>
      </c>
      <c r="B1845" t="s">
        <v>1469</v>
      </c>
      <c r="C1845" t="s">
        <v>1480</v>
      </c>
      <c r="D1845">
        <v>2025</v>
      </c>
      <c r="E1845" t="s">
        <v>1501</v>
      </c>
      <c r="F1845" t="s">
        <v>1503</v>
      </c>
      <c r="G1845">
        <v>1.76</v>
      </c>
      <c r="H1845">
        <v>16135</v>
      </c>
      <c r="I1845">
        <v>10297</v>
      </c>
      <c r="J1845">
        <v>22</v>
      </c>
      <c r="K1845" t="s">
        <v>1515</v>
      </c>
      <c r="L1845">
        <v>1.33</v>
      </c>
      <c r="M1845" t="s">
        <v>1518</v>
      </c>
      <c r="N1845" s="13">
        <v>3173</v>
      </c>
      <c r="O1845">
        <v>30</v>
      </c>
      <c r="P1845" s="11">
        <f>Agridata[[#This Row],[Storage_Loss_%]]/100</f>
        <v>0.36180000000000001</v>
      </c>
      <c r="Q1845" s="7">
        <v>36.18</v>
      </c>
      <c r="R1845" s="13">
        <v>24271</v>
      </c>
      <c r="S1845">
        <v>348</v>
      </c>
      <c r="T1845" t="s">
        <v>1520</v>
      </c>
      <c r="U1845" t="s">
        <v>1522</v>
      </c>
      <c r="V1845" s="13">
        <v>3520079</v>
      </c>
      <c r="W1845" s="7">
        <f>(Agridata[[#This Row],[Profit_After_Storage_Loss]]/Agridata[[#This Row],[Total_Revenue]])*100</f>
        <v>63.382973402739573</v>
      </c>
      <c r="X1845">
        <f>(1-Agridata[[#This Row],[Transport_Cost_NGN]]/(Agridata[[#This Row],[Input_Cost_NGN]]+Agridata[[#This Row],[Final_Profit_NGN]]))*100</f>
        <v>99.91047723842172</v>
      </c>
      <c r="Y1845" s="13">
        <f>Agridata[[#This Row],[Final_Profit_NGN]]*Agridata[[#This Row],[Storage_Loss_%]]</f>
        <v>127356458.22</v>
      </c>
      <c r="Z1845" s="13">
        <f>Agridata[[#This Row],[Final_Profit_NGN]] * (1-Agridata[[#This Row],[Storage_Loss_%]]/100)</f>
        <v>2246514.4177999999</v>
      </c>
      <c r="AA1845" s="13">
        <f>Agridata[[#This Row],[Final_Profit_NGN]]+Agridata[[#This Row],[Input_Cost_NGN]]</f>
        <v>3544350</v>
      </c>
    </row>
    <row r="1846" spans="1:27" x14ac:dyDescent="0.35">
      <c r="A1846" t="s">
        <v>398</v>
      </c>
      <c r="B1846" t="s">
        <v>1471</v>
      </c>
      <c r="C1846" t="s">
        <v>1492</v>
      </c>
      <c r="D1846">
        <v>2023</v>
      </c>
      <c r="E1846" t="s">
        <v>1502</v>
      </c>
      <c r="F1846" t="s">
        <v>1510</v>
      </c>
      <c r="G1846">
        <v>2.65</v>
      </c>
      <c r="H1846">
        <v>63836</v>
      </c>
      <c r="I1846">
        <v>42655</v>
      </c>
      <c r="J1846">
        <v>1.7</v>
      </c>
      <c r="K1846" t="s">
        <v>1513</v>
      </c>
      <c r="L1846">
        <v>0.15</v>
      </c>
      <c r="M1846" t="s">
        <v>1516</v>
      </c>
      <c r="N1846" s="13">
        <v>200</v>
      </c>
      <c r="O1846">
        <v>4</v>
      </c>
      <c r="P1846" s="11">
        <f>Agridata[[#This Row],[Storage_Loss_%]]/100</f>
        <v>0.33179999999999998</v>
      </c>
      <c r="Q1846" s="7">
        <v>33.18</v>
      </c>
      <c r="R1846" s="13">
        <v>57017</v>
      </c>
      <c r="S1846">
        <v>393</v>
      </c>
      <c r="T1846" t="s">
        <v>1520</v>
      </c>
      <c r="U1846" t="s">
        <v>1522</v>
      </c>
      <c r="V1846" s="13">
        <v>16538564</v>
      </c>
      <c r="W1846" s="7">
        <f>(Agridata[[#This Row],[Profit_After_Storage_Loss]]/Agridata[[#This Row],[Total_Revenue]])*100</f>
        <v>66.590428288108754</v>
      </c>
      <c r="X1846">
        <f>(1-Agridata[[#This Row],[Transport_Cost_NGN]]/(Agridata[[#This Row],[Input_Cost_NGN]]+Agridata[[#This Row],[Final_Profit_NGN]]))*100</f>
        <v>99.998794859908784</v>
      </c>
      <c r="Y1846" s="13">
        <f>Agridata[[#This Row],[Final_Profit_NGN]]*Agridata[[#This Row],[Storage_Loss_%]]</f>
        <v>548749553.51999998</v>
      </c>
      <c r="Z1846" s="13">
        <f>Agridata[[#This Row],[Final_Profit_NGN]] * (1-Agridata[[#This Row],[Storage_Loss_%]]/100)</f>
        <v>11051068.4648</v>
      </c>
      <c r="AA1846" s="13">
        <f>Agridata[[#This Row],[Final_Profit_NGN]]+Agridata[[#This Row],[Input_Cost_NGN]]</f>
        <v>16595581</v>
      </c>
    </row>
    <row r="1847" spans="1:27" x14ac:dyDescent="0.35">
      <c r="A1847" t="s">
        <v>250</v>
      </c>
      <c r="B1847" t="s">
        <v>1472</v>
      </c>
      <c r="C1847" t="s">
        <v>1478</v>
      </c>
      <c r="D1847">
        <v>2024</v>
      </c>
      <c r="E1847" t="s">
        <v>1501</v>
      </c>
      <c r="F1847" t="s">
        <v>1510</v>
      </c>
      <c r="G1847">
        <v>1.19</v>
      </c>
      <c r="H1847">
        <v>27733</v>
      </c>
      <c r="I1847">
        <v>19413</v>
      </c>
      <c r="J1847">
        <v>56.4</v>
      </c>
      <c r="K1847" t="s">
        <v>1514</v>
      </c>
      <c r="L1847">
        <v>2.41</v>
      </c>
      <c r="M1847" t="s">
        <v>1518</v>
      </c>
      <c r="N1847" s="13">
        <v>9204</v>
      </c>
      <c r="O1847">
        <v>4</v>
      </c>
      <c r="P1847" s="11">
        <f>Agridata[[#This Row],[Storage_Loss_%]]/100</f>
        <v>0.3</v>
      </c>
      <c r="Q1847" s="7">
        <v>30</v>
      </c>
      <c r="R1847" s="13">
        <v>42162</v>
      </c>
      <c r="S1847">
        <v>456</v>
      </c>
      <c r="T1847" t="s">
        <v>1520</v>
      </c>
      <c r="U1847" t="s">
        <v>1522</v>
      </c>
      <c r="V1847" s="13">
        <v>8712439</v>
      </c>
      <c r="W1847" s="7">
        <f>(Agridata[[#This Row],[Profit_After_Storage_Loss]]/Agridata[[#This Row],[Total_Revenue]])*100</f>
        <v>69.662881266661941</v>
      </c>
      <c r="X1847">
        <f>(1-Agridata[[#This Row],[Transport_Cost_NGN]]/(Agridata[[#This Row],[Input_Cost_NGN]]+Agridata[[#This Row],[Final_Profit_NGN]]))*100</f>
        <v>99.894866710658775</v>
      </c>
      <c r="Y1847" s="13">
        <f>Agridata[[#This Row],[Final_Profit_NGN]]*Agridata[[#This Row],[Storage_Loss_%]]</f>
        <v>261373170</v>
      </c>
      <c r="Z1847" s="13">
        <f>Agridata[[#This Row],[Final_Profit_NGN]] * (1-Agridata[[#This Row],[Storage_Loss_%]]/100)</f>
        <v>6098707.2999999998</v>
      </c>
      <c r="AA1847" s="13">
        <f>Agridata[[#This Row],[Final_Profit_NGN]]+Agridata[[#This Row],[Input_Cost_NGN]]</f>
        <v>8754601</v>
      </c>
    </row>
    <row r="1848" spans="1:27" x14ac:dyDescent="0.35">
      <c r="A1848" t="s">
        <v>1066</v>
      </c>
      <c r="B1848" t="s">
        <v>1470</v>
      </c>
      <c r="C1848" t="s">
        <v>1491</v>
      </c>
      <c r="D1848">
        <v>2023</v>
      </c>
      <c r="E1848" t="s">
        <v>1501</v>
      </c>
      <c r="F1848" t="s">
        <v>1505</v>
      </c>
      <c r="G1848">
        <v>3.56</v>
      </c>
      <c r="H1848">
        <v>29879</v>
      </c>
      <c r="I1848">
        <v>11951</v>
      </c>
      <c r="J1848">
        <v>31.4</v>
      </c>
      <c r="K1848" t="s">
        <v>1511</v>
      </c>
      <c r="L1848">
        <v>1.55</v>
      </c>
      <c r="M1848" t="s">
        <v>1518</v>
      </c>
      <c r="N1848" s="13">
        <v>5142</v>
      </c>
      <c r="O1848">
        <v>60</v>
      </c>
      <c r="P1848" s="11">
        <f>Agridata[[#This Row],[Storage_Loss_%]]/100</f>
        <v>0.6</v>
      </c>
      <c r="Q1848" s="7">
        <v>60</v>
      </c>
      <c r="R1848" s="13">
        <v>39749</v>
      </c>
      <c r="S1848">
        <v>121</v>
      </c>
      <c r="T1848" t="s">
        <v>1520</v>
      </c>
      <c r="U1848" t="s">
        <v>1522</v>
      </c>
      <c r="V1848" s="13">
        <v>1386720</v>
      </c>
      <c r="W1848" s="7">
        <f>(Agridata[[#This Row],[Profit_After_Storage_Loss]]/Agridata[[#This Row],[Total_Revenue]])*100</f>
        <v>38.885387624967663</v>
      </c>
      <c r="X1848">
        <f>(1-Agridata[[#This Row],[Transport_Cost_NGN]]/(Agridata[[#This Row],[Input_Cost_NGN]]+Agridata[[#This Row],[Final_Profit_NGN]]))*100</f>
        <v>99.639529495558605</v>
      </c>
      <c r="Y1848" s="13">
        <f>Agridata[[#This Row],[Final_Profit_NGN]]*Agridata[[#This Row],[Storage_Loss_%]]</f>
        <v>83203200</v>
      </c>
      <c r="Z1848" s="13">
        <f>Agridata[[#This Row],[Final_Profit_NGN]] * (1-Agridata[[#This Row],[Storage_Loss_%]]/100)</f>
        <v>554688</v>
      </c>
      <c r="AA1848" s="13">
        <f>Agridata[[#This Row],[Final_Profit_NGN]]+Agridata[[#This Row],[Input_Cost_NGN]]</f>
        <v>1426469</v>
      </c>
    </row>
    <row r="1849" spans="1:27" x14ac:dyDescent="0.35">
      <c r="A1849" t="s">
        <v>195</v>
      </c>
      <c r="B1849" t="s">
        <v>1471</v>
      </c>
      <c r="C1849" t="s">
        <v>1492</v>
      </c>
      <c r="D1849">
        <v>2022</v>
      </c>
      <c r="E1849" t="s">
        <v>1501</v>
      </c>
      <c r="F1849" t="s">
        <v>1510</v>
      </c>
      <c r="G1849">
        <v>4.33</v>
      </c>
      <c r="H1849">
        <v>126777</v>
      </c>
      <c r="I1849">
        <v>87818</v>
      </c>
      <c r="J1849">
        <v>18.899999999999999</v>
      </c>
      <c r="K1849" t="s">
        <v>1512</v>
      </c>
      <c r="L1849">
        <v>1.43</v>
      </c>
      <c r="M1849" t="s">
        <v>1516</v>
      </c>
      <c r="N1849" s="13">
        <v>3753</v>
      </c>
      <c r="O1849">
        <v>4</v>
      </c>
      <c r="P1849" s="11">
        <f>Agridata[[#This Row],[Storage_Loss_%]]/100</f>
        <v>0.30730000000000002</v>
      </c>
      <c r="Q1849" s="7">
        <v>30.73</v>
      </c>
      <c r="R1849" s="13">
        <v>153594</v>
      </c>
      <c r="S1849">
        <v>281</v>
      </c>
      <c r="T1849" t="s">
        <v>1521</v>
      </c>
      <c r="U1849" t="s">
        <v>1523</v>
      </c>
      <c r="V1849" s="13">
        <v>24272743</v>
      </c>
      <c r="W1849" s="7">
        <f>(Agridata[[#This Row],[Profit_After_Storage_Loss]]/Agridata[[#This Row],[Total_Revenue]])*100</f>
        <v>68.834426856961812</v>
      </c>
      <c r="X1849">
        <f>(1-Agridata[[#This Row],[Transport_Cost_NGN]]/(Agridata[[#This Row],[Input_Cost_NGN]]+Agridata[[#This Row],[Final_Profit_NGN]]))*100</f>
        <v>99.984635436741911</v>
      </c>
      <c r="Y1849" s="13">
        <f>Agridata[[#This Row],[Final_Profit_NGN]]*Agridata[[#This Row],[Storage_Loss_%]]</f>
        <v>745901392.38999999</v>
      </c>
      <c r="Z1849" s="13">
        <f>Agridata[[#This Row],[Final_Profit_NGN]] * (1-Agridata[[#This Row],[Storage_Loss_%]]/100)</f>
        <v>16813729.076099999</v>
      </c>
      <c r="AA1849" s="13">
        <f>Agridata[[#This Row],[Final_Profit_NGN]]+Agridata[[#This Row],[Input_Cost_NGN]]</f>
        <v>24426337</v>
      </c>
    </row>
    <row r="1850" spans="1:27" x14ac:dyDescent="0.35">
      <c r="A1850" t="s">
        <v>1067</v>
      </c>
      <c r="B1850" t="s">
        <v>1470</v>
      </c>
      <c r="C1850" t="s">
        <v>1499</v>
      </c>
      <c r="D1850">
        <v>2022</v>
      </c>
      <c r="E1850" t="s">
        <v>1501</v>
      </c>
      <c r="F1850" t="s">
        <v>1506</v>
      </c>
      <c r="G1850">
        <v>0.78</v>
      </c>
      <c r="H1850">
        <v>2258</v>
      </c>
      <c r="I1850">
        <v>1755</v>
      </c>
      <c r="J1850">
        <v>5.0999999999999996</v>
      </c>
      <c r="K1850" t="s">
        <v>1513</v>
      </c>
      <c r="L1850">
        <v>1.29</v>
      </c>
      <c r="M1850" t="s">
        <v>1516</v>
      </c>
      <c r="N1850" s="13">
        <v>217</v>
      </c>
      <c r="O1850">
        <v>14</v>
      </c>
      <c r="P1850" s="11">
        <f>Agridata[[#This Row],[Storage_Loss_%]]/100</f>
        <v>0.2225</v>
      </c>
      <c r="Q1850" s="7">
        <v>22.25</v>
      </c>
      <c r="R1850" s="13">
        <v>19357</v>
      </c>
      <c r="S1850">
        <v>354</v>
      </c>
      <c r="T1850" t="s">
        <v>1521</v>
      </c>
      <c r="U1850" t="s">
        <v>1522</v>
      </c>
      <c r="V1850" s="13">
        <v>595484</v>
      </c>
      <c r="W1850" s="7">
        <f>(Agridata[[#This Row],[Profit_After_Storage_Loss]]/Agridata[[#This Row],[Total_Revenue]])*100</f>
        <v>75.302201707433298</v>
      </c>
      <c r="X1850">
        <f>(1-Agridata[[#This Row],[Transport_Cost_NGN]]/(Agridata[[#This Row],[Input_Cost_NGN]]+Agridata[[#This Row],[Final_Profit_NGN]]))*100</f>
        <v>99.964706322447597</v>
      </c>
      <c r="Y1850" s="13">
        <f>Agridata[[#This Row],[Final_Profit_NGN]]*Agridata[[#This Row],[Storage_Loss_%]]</f>
        <v>13249519</v>
      </c>
      <c r="Z1850" s="13">
        <f>Agridata[[#This Row],[Final_Profit_NGN]] * (1-Agridata[[#This Row],[Storage_Loss_%]]/100)</f>
        <v>462988.81</v>
      </c>
      <c r="AA1850" s="13">
        <f>Agridata[[#This Row],[Final_Profit_NGN]]+Agridata[[#This Row],[Input_Cost_NGN]]</f>
        <v>614841</v>
      </c>
    </row>
    <row r="1851" spans="1:27" x14ac:dyDescent="0.35">
      <c r="A1851" t="s">
        <v>432</v>
      </c>
      <c r="B1851" t="s">
        <v>1473</v>
      </c>
      <c r="C1851" t="s">
        <v>1496</v>
      </c>
      <c r="D1851">
        <v>2021</v>
      </c>
      <c r="E1851" t="s">
        <v>1501</v>
      </c>
      <c r="F1851" t="s">
        <v>1509</v>
      </c>
      <c r="G1851">
        <v>3.36</v>
      </c>
      <c r="H1851">
        <v>59428</v>
      </c>
      <c r="I1851">
        <v>46526</v>
      </c>
      <c r="J1851">
        <v>20.399999999999999</v>
      </c>
      <c r="K1851" t="s">
        <v>1514</v>
      </c>
      <c r="L1851">
        <v>1.49</v>
      </c>
      <c r="M1851" t="s">
        <v>1517</v>
      </c>
      <c r="N1851" s="13">
        <v>3641</v>
      </c>
      <c r="O1851">
        <v>5</v>
      </c>
      <c r="P1851" s="11">
        <f>Agridata[[#This Row],[Storage_Loss_%]]/100</f>
        <v>0.21710000000000002</v>
      </c>
      <c r="Q1851" s="7">
        <v>21.71</v>
      </c>
      <c r="R1851" s="13">
        <v>69888</v>
      </c>
      <c r="S1851">
        <v>259</v>
      </c>
      <c r="T1851" t="s">
        <v>1520</v>
      </c>
      <c r="U1851" t="s">
        <v>1523</v>
      </c>
      <c r="V1851" s="13">
        <v>11856203</v>
      </c>
      <c r="W1851" s="7">
        <f>(Agridata[[#This Row],[Profit_After_Storage_Loss]]/Agridata[[#This Row],[Total_Revenue]])*100</f>
        <v>77.831213334696159</v>
      </c>
      <c r="X1851">
        <f>(1-Agridata[[#This Row],[Transport_Cost_NGN]]/(Agridata[[#This Row],[Input_Cost_NGN]]+Agridata[[#This Row],[Final_Profit_NGN]]))*100</f>
        <v>99.969470298356768</v>
      </c>
      <c r="Y1851" s="13">
        <f>Agridata[[#This Row],[Final_Profit_NGN]]*Agridata[[#This Row],[Storage_Loss_%]]</f>
        <v>257398167.13</v>
      </c>
      <c r="Z1851" s="13">
        <f>Agridata[[#This Row],[Final_Profit_NGN]] * (1-Agridata[[#This Row],[Storage_Loss_%]]/100)</f>
        <v>9282221.3286999986</v>
      </c>
      <c r="AA1851" s="13">
        <f>Agridata[[#This Row],[Final_Profit_NGN]]+Agridata[[#This Row],[Input_Cost_NGN]]</f>
        <v>11926091</v>
      </c>
    </row>
    <row r="1852" spans="1:27" x14ac:dyDescent="0.35">
      <c r="A1852" t="s">
        <v>275</v>
      </c>
      <c r="B1852" t="s">
        <v>1473</v>
      </c>
      <c r="C1852" t="s">
        <v>1493</v>
      </c>
      <c r="D1852">
        <v>2022</v>
      </c>
      <c r="E1852" t="s">
        <v>1501</v>
      </c>
      <c r="F1852" t="s">
        <v>1506</v>
      </c>
      <c r="G1852">
        <v>0.89</v>
      </c>
      <c r="H1852">
        <v>1721</v>
      </c>
      <c r="I1852">
        <v>1601</v>
      </c>
      <c r="J1852">
        <v>43.3</v>
      </c>
      <c r="K1852" t="s">
        <v>1511</v>
      </c>
      <c r="L1852">
        <v>2.73</v>
      </c>
      <c r="M1852" t="s">
        <v>1517</v>
      </c>
      <c r="N1852" s="13">
        <v>5727</v>
      </c>
      <c r="O1852">
        <v>3</v>
      </c>
      <c r="P1852" s="11">
        <f>Agridata[[#This Row],[Storage_Loss_%]]/100</f>
        <v>6.9699999999999998E-2</v>
      </c>
      <c r="Q1852" s="7">
        <v>6.97</v>
      </c>
      <c r="R1852" s="13">
        <v>22506</v>
      </c>
      <c r="S1852">
        <v>372</v>
      </c>
      <c r="T1852" t="s">
        <v>1520</v>
      </c>
      <c r="U1852" t="s">
        <v>1522</v>
      </c>
      <c r="V1852" s="13">
        <v>561384</v>
      </c>
      <c r="W1852" s="7">
        <f>(Agridata[[#This Row],[Profit_After_Storage_Loss]]/Agridata[[#This Row],[Total_Revenue]])*100</f>
        <v>89.444165031084623</v>
      </c>
      <c r="X1852">
        <f>(1-Agridata[[#This Row],[Transport_Cost_NGN]]/(Agridata[[#This Row],[Input_Cost_NGN]]+Agridata[[#This Row],[Final_Profit_NGN]]))*100</f>
        <v>99.019164568668756</v>
      </c>
      <c r="Y1852" s="13">
        <f>Agridata[[#This Row],[Final_Profit_NGN]]*Agridata[[#This Row],[Storage_Loss_%]]</f>
        <v>3912846.48</v>
      </c>
      <c r="Z1852" s="13">
        <f>Agridata[[#This Row],[Final_Profit_NGN]] * (1-Agridata[[#This Row],[Storage_Loss_%]]/100)</f>
        <v>522255.53519999998</v>
      </c>
      <c r="AA1852" s="13">
        <f>Agridata[[#This Row],[Final_Profit_NGN]]+Agridata[[#This Row],[Input_Cost_NGN]]</f>
        <v>583890</v>
      </c>
    </row>
    <row r="1853" spans="1:27" x14ac:dyDescent="0.35">
      <c r="A1853" t="s">
        <v>1068</v>
      </c>
      <c r="B1853" t="s">
        <v>1472</v>
      </c>
      <c r="C1853" t="s">
        <v>1489</v>
      </c>
      <c r="D1853">
        <v>2024</v>
      </c>
      <c r="E1853" t="s">
        <v>1502</v>
      </c>
      <c r="F1853" t="s">
        <v>1506</v>
      </c>
      <c r="G1853">
        <v>0.45</v>
      </c>
      <c r="H1853">
        <v>1366</v>
      </c>
      <c r="I1853">
        <v>1290</v>
      </c>
      <c r="J1853">
        <v>9.8000000000000007</v>
      </c>
      <c r="K1853" t="s">
        <v>1513</v>
      </c>
      <c r="L1853">
        <v>0.87</v>
      </c>
      <c r="M1853" t="s">
        <v>1516</v>
      </c>
      <c r="N1853" s="13">
        <v>403</v>
      </c>
      <c r="O1853">
        <v>3</v>
      </c>
      <c r="P1853" s="11">
        <f>Agridata[[#This Row],[Storage_Loss_%]]/100</f>
        <v>5.5500000000000001E-2</v>
      </c>
      <c r="Q1853" s="7">
        <v>5.55</v>
      </c>
      <c r="R1853" s="13">
        <v>7057</v>
      </c>
      <c r="S1853">
        <v>381</v>
      </c>
      <c r="T1853" t="s">
        <v>1520</v>
      </c>
      <c r="U1853" t="s">
        <v>1522</v>
      </c>
      <c r="V1853" s="13">
        <v>479116</v>
      </c>
      <c r="W1853" s="7">
        <f>(Agridata[[#This Row],[Profit_After_Storage_Loss]]/Agridata[[#This Row],[Total_Revenue]])*100</f>
        <v>93.07901960824644</v>
      </c>
      <c r="X1853">
        <f>(1-Agridata[[#This Row],[Transport_Cost_NGN]]/(Agridata[[#This Row],[Input_Cost_NGN]]+Agridata[[#This Row],[Final_Profit_NGN]]))*100</f>
        <v>99.917107696231582</v>
      </c>
      <c r="Y1853" s="13">
        <f>Agridata[[#This Row],[Final_Profit_NGN]]*Agridata[[#This Row],[Storage_Loss_%]]</f>
        <v>2659093.7999999998</v>
      </c>
      <c r="Z1853" s="13">
        <f>Agridata[[#This Row],[Final_Profit_NGN]] * (1-Agridata[[#This Row],[Storage_Loss_%]]/100)</f>
        <v>452525.06199999998</v>
      </c>
      <c r="AA1853" s="13">
        <f>Agridata[[#This Row],[Final_Profit_NGN]]+Agridata[[#This Row],[Input_Cost_NGN]]</f>
        <v>486173</v>
      </c>
    </row>
    <row r="1854" spans="1:27" x14ac:dyDescent="0.35">
      <c r="A1854" t="s">
        <v>898</v>
      </c>
      <c r="B1854" t="s">
        <v>1472</v>
      </c>
      <c r="C1854" t="s">
        <v>1478</v>
      </c>
      <c r="D1854">
        <v>2021</v>
      </c>
      <c r="E1854" t="s">
        <v>1501</v>
      </c>
      <c r="F1854" t="s">
        <v>1508</v>
      </c>
      <c r="G1854">
        <v>2.48</v>
      </c>
      <c r="H1854">
        <v>3285</v>
      </c>
      <c r="I1854">
        <v>1977</v>
      </c>
      <c r="J1854">
        <v>20.9</v>
      </c>
      <c r="K1854" t="s">
        <v>1512</v>
      </c>
      <c r="L1854">
        <v>1.55</v>
      </c>
      <c r="M1854" t="s">
        <v>1517</v>
      </c>
      <c r="N1854" s="13">
        <v>5742</v>
      </c>
      <c r="O1854">
        <v>30</v>
      </c>
      <c r="P1854" s="11">
        <f>Agridata[[#This Row],[Storage_Loss_%]]/100</f>
        <v>0.39810000000000001</v>
      </c>
      <c r="Q1854" s="7">
        <v>39.81</v>
      </c>
      <c r="R1854" s="13">
        <v>31834</v>
      </c>
      <c r="S1854">
        <v>244</v>
      </c>
      <c r="T1854" t="s">
        <v>1521</v>
      </c>
      <c r="U1854" t="s">
        <v>1522</v>
      </c>
      <c r="V1854" s="13">
        <v>439989</v>
      </c>
      <c r="W1854" s="7">
        <f>(Agridata[[#This Row],[Profit_After_Storage_Loss]]/Agridata[[#This Row],[Total_Revenue]])*100</f>
        <v>56.128967663721355</v>
      </c>
      <c r="X1854">
        <f>(1-Agridata[[#This Row],[Transport_Cost_NGN]]/(Agridata[[#This Row],[Input_Cost_NGN]]+Agridata[[#This Row],[Final_Profit_NGN]]))*100</f>
        <v>98.783018208099222</v>
      </c>
      <c r="Y1854" s="13">
        <f>Agridata[[#This Row],[Final_Profit_NGN]]*Agridata[[#This Row],[Storage_Loss_%]]</f>
        <v>17515962.09</v>
      </c>
      <c r="Z1854" s="13">
        <f>Agridata[[#This Row],[Final_Profit_NGN]] * (1-Agridata[[#This Row],[Storage_Loss_%]]/100)</f>
        <v>264829.37910000002</v>
      </c>
      <c r="AA1854" s="13">
        <f>Agridata[[#This Row],[Final_Profit_NGN]]+Agridata[[#This Row],[Input_Cost_NGN]]</f>
        <v>471823</v>
      </c>
    </row>
    <row r="1855" spans="1:27" x14ac:dyDescent="0.35">
      <c r="A1855" t="s">
        <v>796</v>
      </c>
      <c r="B1855" t="s">
        <v>1473</v>
      </c>
      <c r="C1855" t="s">
        <v>1493</v>
      </c>
      <c r="D1855">
        <v>2024</v>
      </c>
      <c r="E1855" t="s">
        <v>1502</v>
      </c>
      <c r="F1855" t="s">
        <v>1507</v>
      </c>
      <c r="G1855">
        <v>2.2000000000000002</v>
      </c>
      <c r="H1855">
        <v>4716</v>
      </c>
      <c r="I1855">
        <v>2827</v>
      </c>
      <c r="J1855">
        <v>2.4</v>
      </c>
      <c r="K1855" t="s">
        <v>1511</v>
      </c>
      <c r="L1855">
        <v>0.84</v>
      </c>
      <c r="M1855" t="s">
        <v>1517</v>
      </c>
      <c r="N1855" s="13">
        <v>388</v>
      </c>
      <c r="O1855">
        <v>30</v>
      </c>
      <c r="P1855" s="11">
        <f>Agridata[[#This Row],[Storage_Loss_%]]/100</f>
        <v>0.40039999999999998</v>
      </c>
      <c r="Q1855" s="7">
        <v>40.04</v>
      </c>
      <c r="R1855" s="13">
        <v>39838</v>
      </c>
      <c r="S1855">
        <v>295</v>
      </c>
      <c r="T1855" t="s">
        <v>1521</v>
      </c>
      <c r="U1855" t="s">
        <v>1523</v>
      </c>
      <c r="V1855" s="13">
        <v>785400</v>
      </c>
      <c r="W1855" s="7">
        <f>(Agridata[[#This Row],[Profit_After_Storage_Loss]]/Agridata[[#This Row],[Total_Revenue]])*100</f>
        <v>57.06545748014512</v>
      </c>
      <c r="X1855">
        <f>(1-Agridata[[#This Row],[Transport_Cost_NGN]]/(Agridata[[#This Row],[Input_Cost_NGN]]+Agridata[[#This Row],[Final_Profit_NGN]]))*100</f>
        <v>99.952983260586649</v>
      </c>
      <c r="Y1855" s="13">
        <f>Agridata[[#This Row],[Final_Profit_NGN]]*Agridata[[#This Row],[Storage_Loss_%]]</f>
        <v>31447416</v>
      </c>
      <c r="Z1855" s="13">
        <f>Agridata[[#This Row],[Final_Profit_NGN]] * (1-Agridata[[#This Row],[Storage_Loss_%]]/100)</f>
        <v>470925.84</v>
      </c>
      <c r="AA1855" s="13">
        <f>Agridata[[#This Row],[Final_Profit_NGN]]+Agridata[[#This Row],[Input_Cost_NGN]]</f>
        <v>825238</v>
      </c>
    </row>
    <row r="1856" spans="1:27" x14ac:dyDescent="0.35">
      <c r="A1856" t="s">
        <v>181</v>
      </c>
      <c r="B1856" t="s">
        <v>1469</v>
      </c>
      <c r="C1856" t="s">
        <v>1484</v>
      </c>
      <c r="D1856">
        <v>2023</v>
      </c>
      <c r="E1856" t="s">
        <v>1501</v>
      </c>
      <c r="F1856" t="s">
        <v>1505</v>
      </c>
      <c r="G1856">
        <v>2.2000000000000002</v>
      </c>
      <c r="H1856">
        <v>25127</v>
      </c>
      <c r="I1856">
        <v>10050</v>
      </c>
      <c r="J1856">
        <v>13.6</v>
      </c>
      <c r="K1856" t="s">
        <v>1512</v>
      </c>
      <c r="L1856">
        <v>0.4</v>
      </c>
      <c r="M1856" t="s">
        <v>1516</v>
      </c>
      <c r="N1856" s="13">
        <v>2902</v>
      </c>
      <c r="O1856">
        <v>60</v>
      </c>
      <c r="P1856" s="11">
        <f>Agridata[[#This Row],[Storage_Loss_%]]/100</f>
        <v>0.6</v>
      </c>
      <c r="Q1856" s="7">
        <v>60</v>
      </c>
      <c r="R1856" s="13">
        <v>19005</v>
      </c>
      <c r="S1856">
        <v>75</v>
      </c>
      <c r="T1856" t="s">
        <v>1521</v>
      </c>
      <c r="U1856" t="s">
        <v>1522</v>
      </c>
      <c r="V1856" s="13">
        <v>724306</v>
      </c>
      <c r="W1856" s="7">
        <f>(Agridata[[#This Row],[Profit_After_Storage_Loss]]/Agridata[[#This Row],[Total_Revenue]])*100</f>
        <v>38.977278689539105</v>
      </c>
      <c r="X1856">
        <f>(1-Agridata[[#This Row],[Transport_Cost_NGN]]/(Agridata[[#This Row],[Input_Cost_NGN]]+Agridata[[#This Row],[Final_Profit_NGN]]))*100</f>
        <v>99.609584682589116</v>
      </c>
      <c r="Y1856" s="13">
        <f>Agridata[[#This Row],[Final_Profit_NGN]]*Agridata[[#This Row],[Storage_Loss_%]]</f>
        <v>43458360</v>
      </c>
      <c r="Z1856" s="13">
        <f>Agridata[[#This Row],[Final_Profit_NGN]] * (1-Agridata[[#This Row],[Storage_Loss_%]]/100)</f>
        <v>289722.40000000002</v>
      </c>
      <c r="AA1856" s="13">
        <f>Agridata[[#This Row],[Final_Profit_NGN]]+Agridata[[#This Row],[Input_Cost_NGN]]</f>
        <v>743311</v>
      </c>
    </row>
    <row r="1857" spans="1:27" x14ac:dyDescent="0.35">
      <c r="A1857" t="s">
        <v>1069</v>
      </c>
      <c r="B1857" t="s">
        <v>1472</v>
      </c>
      <c r="C1857" t="s">
        <v>1488</v>
      </c>
      <c r="D1857">
        <v>2021</v>
      </c>
      <c r="E1857" t="s">
        <v>1501</v>
      </c>
      <c r="F1857" t="s">
        <v>1505</v>
      </c>
      <c r="G1857">
        <v>2.0499999999999998</v>
      </c>
      <c r="H1857">
        <v>24945</v>
      </c>
      <c r="I1857">
        <v>15730</v>
      </c>
      <c r="J1857">
        <v>40.200000000000003</v>
      </c>
      <c r="K1857" t="s">
        <v>1511</v>
      </c>
      <c r="L1857">
        <v>1.0900000000000001</v>
      </c>
      <c r="M1857" t="s">
        <v>1518</v>
      </c>
      <c r="N1857" s="13">
        <v>6341</v>
      </c>
      <c r="O1857">
        <v>30</v>
      </c>
      <c r="P1857" s="11">
        <f>Agridata[[#This Row],[Storage_Loss_%]]/100</f>
        <v>0.36939999999999995</v>
      </c>
      <c r="Q1857" s="7">
        <v>36.94</v>
      </c>
      <c r="R1857" s="13">
        <v>13634</v>
      </c>
      <c r="S1857">
        <v>89</v>
      </c>
      <c r="T1857" t="s">
        <v>1520</v>
      </c>
      <c r="U1857" t="s">
        <v>1522</v>
      </c>
      <c r="V1857" s="13">
        <v>1365996</v>
      </c>
      <c r="W1857" s="7">
        <f>(Agridata[[#This Row],[Profit_After_Storage_Loss]]/Agridata[[#This Row],[Total_Revenue]])*100</f>
        <v>62.436818393337347</v>
      </c>
      <c r="X1857">
        <f>(1-Agridata[[#This Row],[Transport_Cost_NGN]]/(Agridata[[#This Row],[Input_Cost_NGN]]+Agridata[[#This Row],[Final_Profit_NGN]]))*100</f>
        <v>99.540384016004296</v>
      </c>
      <c r="Y1857" s="13">
        <f>Agridata[[#This Row],[Final_Profit_NGN]]*Agridata[[#This Row],[Storage_Loss_%]]</f>
        <v>50459892.239999995</v>
      </c>
      <c r="Z1857" s="13">
        <f>Agridata[[#This Row],[Final_Profit_NGN]] * (1-Agridata[[#This Row],[Storage_Loss_%]]/100)</f>
        <v>861397.07760000008</v>
      </c>
      <c r="AA1857" s="13">
        <f>Agridata[[#This Row],[Final_Profit_NGN]]+Agridata[[#This Row],[Input_Cost_NGN]]</f>
        <v>1379630</v>
      </c>
    </row>
    <row r="1858" spans="1:27" x14ac:dyDescent="0.35">
      <c r="A1858" t="s">
        <v>827</v>
      </c>
      <c r="B1858" t="s">
        <v>1471</v>
      </c>
      <c r="C1858" t="s">
        <v>1500</v>
      </c>
      <c r="D1858">
        <v>2021</v>
      </c>
      <c r="E1858" t="s">
        <v>1502</v>
      </c>
      <c r="F1858" t="s">
        <v>1505</v>
      </c>
      <c r="G1858">
        <v>6.08</v>
      </c>
      <c r="H1858">
        <v>35505</v>
      </c>
      <c r="I1858">
        <v>26639</v>
      </c>
      <c r="J1858">
        <v>29.3</v>
      </c>
      <c r="K1858" t="s">
        <v>1513</v>
      </c>
      <c r="L1858">
        <v>1.07</v>
      </c>
      <c r="M1858" t="s">
        <v>1516</v>
      </c>
      <c r="N1858" s="13">
        <v>997</v>
      </c>
      <c r="O1858">
        <v>14</v>
      </c>
      <c r="P1858" s="11">
        <f>Agridata[[#This Row],[Storage_Loss_%]]/100</f>
        <v>0.24969999999999998</v>
      </c>
      <c r="Q1858" s="7">
        <v>24.97</v>
      </c>
      <c r="R1858" s="13">
        <v>59660</v>
      </c>
      <c r="S1858">
        <v>84</v>
      </c>
      <c r="T1858" t="s">
        <v>1520</v>
      </c>
      <c r="U1858" t="s">
        <v>1523</v>
      </c>
      <c r="V1858" s="13">
        <v>2154643</v>
      </c>
      <c r="W1858" s="7">
        <f>(Agridata[[#This Row],[Profit_After_Storage_Loss]]/Agridata[[#This Row],[Total_Revenue]])*100</f>
        <v>73.00846554875281</v>
      </c>
      <c r="X1858">
        <f>(1-Agridata[[#This Row],[Transport_Cost_NGN]]/(Agridata[[#This Row],[Input_Cost_NGN]]+Agridata[[#This Row],[Final_Profit_NGN]]))*100</f>
        <v>99.954974545037416</v>
      </c>
      <c r="Y1858" s="13">
        <f>Agridata[[#This Row],[Final_Profit_NGN]]*Agridata[[#This Row],[Storage_Loss_%]]</f>
        <v>53801435.710000001</v>
      </c>
      <c r="Z1858" s="13">
        <f>Agridata[[#This Row],[Final_Profit_NGN]] * (1-Agridata[[#This Row],[Storage_Loss_%]]/100)</f>
        <v>1616628.6428999999</v>
      </c>
      <c r="AA1858" s="13">
        <f>Agridata[[#This Row],[Final_Profit_NGN]]+Agridata[[#This Row],[Input_Cost_NGN]]</f>
        <v>2214303</v>
      </c>
    </row>
    <row r="1859" spans="1:27" x14ac:dyDescent="0.35">
      <c r="A1859" t="s">
        <v>544</v>
      </c>
      <c r="B1859" t="s">
        <v>1471</v>
      </c>
      <c r="C1859" t="s">
        <v>1500</v>
      </c>
      <c r="D1859">
        <v>2022</v>
      </c>
      <c r="E1859" t="s">
        <v>1502</v>
      </c>
      <c r="F1859" t="s">
        <v>1503</v>
      </c>
      <c r="G1859">
        <v>3.31</v>
      </c>
      <c r="H1859">
        <v>30048</v>
      </c>
      <c r="I1859">
        <v>17980</v>
      </c>
      <c r="J1859">
        <v>60.5</v>
      </c>
      <c r="K1859" t="s">
        <v>1512</v>
      </c>
      <c r="L1859">
        <v>2.21</v>
      </c>
      <c r="M1859" t="s">
        <v>1516</v>
      </c>
      <c r="N1859" s="13">
        <v>15039</v>
      </c>
      <c r="O1859">
        <v>30</v>
      </c>
      <c r="P1859" s="11">
        <f>Agridata[[#This Row],[Storage_Loss_%]]/100</f>
        <v>0.40159999999999996</v>
      </c>
      <c r="Q1859" s="7">
        <v>40.159999999999997</v>
      </c>
      <c r="R1859" s="13">
        <v>51800</v>
      </c>
      <c r="S1859">
        <v>280</v>
      </c>
      <c r="T1859" t="s">
        <v>1520</v>
      </c>
      <c r="U1859" t="s">
        <v>1523</v>
      </c>
      <c r="V1859" s="13">
        <v>4917217</v>
      </c>
      <c r="W1859" s="7">
        <f>(Agridata[[#This Row],[Profit_After_Storage_Loss]]/Agridata[[#This Row],[Total_Revenue]])*100</f>
        <v>59.216192112041476</v>
      </c>
      <c r="X1859">
        <f>(1-Agridata[[#This Row],[Transport_Cost_NGN]]/(Agridata[[#This Row],[Input_Cost_NGN]]+Agridata[[#This Row],[Final_Profit_NGN]]))*100</f>
        <v>99.697344565333552</v>
      </c>
      <c r="Y1859" s="13">
        <f>Agridata[[#This Row],[Final_Profit_NGN]]*Agridata[[#This Row],[Storage_Loss_%]]</f>
        <v>197475434.71999997</v>
      </c>
      <c r="Z1859" s="13">
        <f>Agridata[[#This Row],[Final_Profit_NGN]] * (1-Agridata[[#This Row],[Storage_Loss_%]]/100)</f>
        <v>2942462.6528000003</v>
      </c>
      <c r="AA1859" s="13">
        <f>Agridata[[#This Row],[Final_Profit_NGN]]+Agridata[[#This Row],[Input_Cost_NGN]]</f>
        <v>4969017</v>
      </c>
    </row>
    <row r="1860" spans="1:27" x14ac:dyDescent="0.35">
      <c r="A1860" t="s">
        <v>507</v>
      </c>
      <c r="B1860" t="s">
        <v>1469</v>
      </c>
      <c r="C1860" t="s">
        <v>1498</v>
      </c>
      <c r="D1860">
        <v>2025</v>
      </c>
      <c r="E1860" t="s">
        <v>1501</v>
      </c>
      <c r="F1860" t="s">
        <v>1508</v>
      </c>
      <c r="G1860">
        <v>1.27</v>
      </c>
      <c r="H1860">
        <v>1706</v>
      </c>
      <c r="I1860">
        <v>1541</v>
      </c>
      <c r="J1860">
        <v>3.7</v>
      </c>
      <c r="K1860" t="s">
        <v>1511</v>
      </c>
      <c r="L1860">
        <v>0.25</v>
      </c>
      <c r="M1860" t="s">
        <v>1518</v>
      </c>
      <c r="N1860" s="13">
        <v>516</v>
      </c>
      <c r="O1860">
        <v>1</v>
      </c>
      <c r="P1860" s="11">
        <f>Agridata[[#This Row],[Storage_Loss_%]]/100</f>
        <v>9.6500000000000002E-2</v>
      </c>
      <c r="Q1860" s="7">
        <v>9.65</v>
      </c>
      <c r="R1860" s="13">
        <v>16413</v>
      </c>
      <c r="S1860">
        <v>276</v>
      </c>
      <c r="T1860" t="s">
        <v>1520</v>
      </c>
      <c r="U1860" t="s">
        <v>1522</v>
      </c>
      <c r="V1860" s="13">
        <v>404134</v>
      </c>
      <c r="W1860" s="7">
        <f>(Agridata[[#This Row],[Profit_After_Storage_Loss]]/Agridata[[#This Row],[Total_Revenue]])*100</f>
        <v>86.823843470527663</v>
      </c>
      <c r="X1860">
        <f>(1-Agridata[[#This Row],[Transport_Cost_NGN]]/(Agridata[[#This Row],[Input_Cost_NGN]]+Agridata[[#This Row],[Final_Profit_NGN]]))*100</f>
        <v>99.87730265582681</v>
      </c>
      <c r="Y1860" s="13">
        <f>Agridata[[#This Row],[Final_Profit_NGN]]*Agridata[[#This Row],[Storage_Loss_%]]</f>
        <v>3899893.1</v>
      </c>
      <c r="Z1860" s="13">
        <f>Agridata[[#This Row],[Final_Profit_NGN]] * (1-Agridata[[#This Row],[Storage_Loss_%]]/100)</f>
        <v>365135.06899999996</v>
      </c>
      <c r="AA1860" s="13">
        <f>Agridata[[#This Row],[Final_Profit_NGN]]+Agridata[[#This Row],[Input_Cost_NGN]]</f>
        <v>420547</v>
      </c>
    </row>
    <row r="1861" spans="1:27" x14ac:dyDescent="0.35">
      <c r="A1861" t="s">
        <v>1070</v>
      </c>
      <c r="B1861" t="s">
        <v>1470</v>
      </c>
      <c r="C1861" t="s">
        <v>1491</v>
      </c>
      <c r="D1861">
        <v>2023</v>
      </c>
      <c r="E1861" t="s">
        <v>1502</v>
      </c>
      <c r="F1861" t="s">
        <v>1508</v>
      </c>
      <c r="G1861">
        <v>6.57</v>
      </c>
      <c r="H1861">
        <v>7926</v>
      </c>
      <c r="I1861">
        <v>4597</v>
      </c>
      <c r="J1861">
        <v>14.5</v>
      </c>
      <c r="K1861" t="s">
        <v>1511</v>
      </c>
      <c r="L1861">
        <v>1.38</v>
      </c>
      <c r="M1861" t="s">
        <v>1516</v>
      </c>
      <c r="N1861" s="13">
        <v>2535</v>
      </c>
      <c r="O1861">
        <v>30</v>
      </c>
      <c r="P1861" s="11">
        <f>Agridata[[#This Row],[Storage_Loss_%]]/100</f>
        <v>0.4199</v>
      </c>
      <c r="Q1861" s="7">
        <v>41.99</v>
      </c>
      <c r="R1861" s="13">
        <v>100565</v>
      </c>
      <c r="S1861">
        <v>271</v>
      </c>
      <c r="T1861" t="s">
        <v>1520</v>
      </c>
      <c r="U1861" t="s">
        <v>1522</v>
      </c>
      <c r="V1861" s="13">
        <v>1130230</v>
      </c>
      <c r="W1861" s="7">
        <f>(Agridata[[#This Row],[Profit_After_Storage_Loss]]/Agridata[[#This Row],[Total_Revenue]])*100</f>
        <v>53.270156524847764</v>
      </c>
      <c r="X1861">
        <f>(1-Agridata[[#This Row],[Transport_Cost_NGN]]/(Agridata[[#This Row],[Input_Cost_NGN]]+Agridata[[#This Row],[Final_Profit_NGN]]))*100</f>
        <v>99.794035562380415</v>
      </c>
      <c r="Y1861" s="13">
        <f>Agridata[[#This Row],[Final_Profit_NGN]]*Agridata[[#This Row],[Storage_Loss_%]]</f>
        <v>47458357.700000003</v>
      </c>
      <c r="Z1861" s="13">
        <f>Agridata[[#This Row],[Final_Profit_NGN]] * (1-Agridata[[#This Row],[Storage_Loss_%]]/100)</f>
        <v>655646.42300000007</v>
      </c>
      <c r="AA1861" s="13">
        <f>Agridata[[#This Row],[Final_Profit_NGN]]+Agridata[[#This Row],[Input_Cost_NGN]]</f>
        <v>1230795</v>
      </c>
    </row>
    <row r="1862" spans="1:27" x14ac:dyDescent="0.35">
      <c r="A1862" t="s">
        <v>257</v>
      </c>
      <c r="B1862" t="s">
        <v>1469</v>
      </c>
      <c r="C1862" t="s">
        <v>1474</v>
      </c>
      <c r="D1862">
        <v>2023</v>
      </c>
      <c r="E1862" t="s">
        <v>1501</v>
      </c>
      <c r="F1862" t="s">
        <v>1505</v>
      </c>
      <c r="G1862">
        <v>1.56</v>
      </c>
      <c r="H1862">
        <v>24238</v>
      </c>
      <c r="I1862">
        <v>18782</v>
      </c>
      <c r="J1862">
        <v>33.200000000000003</v>
      </c>
      <c r="K1862" t="s">
        <v>1512</v>
      </c>
      <c r="L1862">
        <v>0.96</v>
      </c>
      <c r="M1862" t="s">
        <v>1516</v>
      </c>
      <c r="N1862" s="13">
        <v>7350</v>
      </c>
      <c r="O1862">
        <v>14</v>
      </c>
      <c r="P1862" s="11">
        <f>Agridata[[#This Row],[Storage_Loss_%]]/100</f>
        <v>0.22510000000000002</v>
      </c>
      <c r="Q1862" s="7">
        <v>22.51</v>
      </c>
      <c r="R1862" s="13">
        <v>16392</v>
      </c>
      <c r="S1862">
        <v>91</v>
      </c>
      <c r="T1862" t="s">
        <v>1520</v>
      </c>
      <c r="U1862" t="s">
        <v>1522</v>
      </c>
      <c r="V1862" s="13">
        <v>1668329</v>
      </c>
      <c r="W1862" s="7">
        <f>(Agridata[[#This Row],[Profit_After_Storage_Loss]]/Agridata[[#This Row],[Total_Revenue]])*100</f>
        <v>76.736037723753654</v>
      </c>
      <c r="X1862">
        <f>(1-Agridata[[#This Row],[Transport_Cost_NGN]]/(Agridata[[#This Row],[Input_Cost_NGN]]+Agridata[[#This Row],[Final_Profit_NGN]]))*100</f>
        <v>99.563725981928158</v>
      </c>
      <c r="Y1862" s="13">
        <f>Agridata[[#This Row],[Final_Profit_NGN]]*Agridata[[#This Row],[Storage_Loss_%]]</f>
        <v>37554085.789999999</v>
      </c>
      <c r="Z1862" s="13">
        <f>Agridata[[#This Row],[Final_Profit_NGN]] * (1-Agridata[[#This Row],[Storage_Loss_%]]/100)</f>
        <v>1292788.1420999998</v>
      </c>
      <c r="AA1862" s="13">
        <f>Agridata[[#This Row],[Final_Profit_NGN]]+Agridata[[#This Row],[Input_Cost_NGN]]</f>
        <v>1684721</v>
      </c>
    </row>
    <row r="1863" spans="1:27" x14ac:dyDescent="0.35">
      <c r="A1863" t="s">
        <v>278</v>
      </c>
      <c r="B1863" t="s">
        <v>1472</v>
      </c>
      <c r="C1863" t="s">
        <v>1488</v>
      </c>
      <c r="D1863">
        <v>2022</v>
      </c>
      <c r="E1863" t="s">
        <v>1502</v>
      </c>
      <c r="F1863" t="s">
        <v>1505</v>
      </c>
      <c r="G1863">
        <v>2.88</v>
      </c>
      <c r="H1863">
        <v>17878</v>
      </c>
      <c r="I1863">
        <v>10312</v>
      </c>
      <c r="J1863">
        <v>30.1</v>
      </c>
      <c r="K1863" t="s">
        <v>1512</v>
      </c>
      <c r="L1863">
        <v>0.93</v>
      </c>
      <c r="M1863" t="s">
        <v>1518</v>
      </c>
      <c r="N1863" s="13">
        <v>7206</v>
      </c>
      <c r="O1863">
        <v>30</v>
      </c>
      <c r="P1863" s="11">
        <f>Agridata[[#This Row],[Storage_Loss_%]]/100</f>
        <v>0.42320000000000002</v>
      </c>
      <c r="Q1863" s="7">
        <v>42.32</v>
      </c>
      <c r="R1863" s="13">
        <v>28086</v>
      </c>
      <c r="S1863">
        <v>98</v>
      </c>
      <c r="T1863" t="s">
        <v>1520</v>
      </c>
      <c r="U1863" t="s">
        <v>1522</v>
      </c>
      <c r="V1863" s="13">
        <v>965179</v>
      </c>
      <c r="W1863" s="7">
        <f>(Agridata[[#This Row],[Profit_After_Storage_Loss]]/Agridata[[#This Row],[Total_Revenue]])*100</f>
        <v>56.049014834913137</v>
      </c>
      <c r="X1863">
        <f>(1-Agridata[[#This Row],[Transport_Cost_NGN]]/(Agridata[[#This Row],[Input_Cost_NGN]]+Agridata[[#This Row],[Final_Profit_NGN]]))*100</f>
        <v>99.274513850785041</v>
      </c>
      <c r="Y1863" s="13">
        <f>Agridata[[#This Row],[Final_Profit_NGN]]*Agridata[[#This Row],[Storage_Loss_%]]</f>
        <v>40846375.280000001</v>
      </c>
      <c r="Z1863" s="13">
        <f>Agridata[[#This Row],[Final_Profit_NGN]] * (1-Agridata[[#This Row],[Storage_Loss_%]]/100)</f>
        <v>556715.24719999998</v>
      </c>
      <c r="AA1863" s="13">
        <f>Agridata[[#This Row],[Final_Profit_NGN]]+Agridata[[#This Row],[Input_Cost_NGN]]</f>
        <v>993265</v>
      </c>
    </row>
    <row r="1864" spans="1:27" x14ac:dyDescent="0.35">
      <c r="A1864" t="s">
        <v>846</v>
      </c>
      <c r="B1864" t="s">
        <v>1470</v>
      </c>
      <c r="C1864" t="s">
        <v>1499</v>
      </c>
      <c r="D1864">
        <v>2024</v>
      </c>
      <c r="E1864" t="s">
        <v>1502</v>
      </c>
      <c r="F1864" t="s">
        <v>1504</v>
      </c>
      <c r="G1864">
        <v>3.42</v>
      </c>
      <c r="H1864">
        <v>30313</v>
      </c>
      <c r="I1864">
        <v>23444</v>
      </c>
      <c r="J1864">
        <v>6.9</v>
      </c>
      <c r="K1864" t="s">
        <v>1513</v>
      </c>
      <c r="L1864">
        <v>1.41</v>
      </c>
      <c r="M1864" t="s">
        <v>1516</v>
      </c>
      <c r="N1864" s="13">
        <v>285</v>
      </c>
      <c r="O1864">
        <v>5</v>
      </c>
      <c r="P1864" s="11">
        <f>Agridata[[#This Row],[Storage_Loss_%]]/100</f>
        <v>0.2266</v>
      </c>
      <c r="Q1864" s="7">
        <v>22.66</v>
      </c>
      <c r="R1864" s="13">
        <v>53528</v>
      </c>
      <c r="S1864">
        <v>311</v>
      </c>
      <c r="T1864" t="s">
        <v>1520</v>
      </c>
      <c r="U1864" t="s">
        <v>1522</v>
      </c>
      <c r="V1864" s="13">
        <v>7164361</v>
      </c>
      <c r="W1864" s="7">
        <f>(Agridata[[#This Row],[Profit_After_Storage_Loss]]/Agridata[[#This Row],[Total_Revenue]])*100</f>
        <v>76.766445111583167</v>
      </c>
      <c r="X1864">
        <f>(1-Agridata[[#This Row],[Transport_Cost_NGN]]/(Agridata[[#This Row],[Input_Cost_NGN]]+Agridata[[#This Row],[Final_Profit_NGN]]))*100</f>
        <v>99.996051477100849</v>
      </c>
      <c r="Y1864" s="13">
        <f>Agridata[[#This Row],[Final_Profit_NGN]]*Agridata[[#This Row],[Storage_Loss_%]]</f>
        <v>162344420.25999999</v>
      </c>
      <c r="Z1864" s="13">
        <f>Agridata[[#This Row],[Final_Profit_NGN]] * (1-Agridata[[#This Row],[Storage_Loss_%]]/100)</f>
        <v>5540916.7973999996</v>
      </c>
      <c r="AA1864" s="13">
        <f>Agridata[[#This Row],[Final_Profit_NGN]]+Agridata[[#This Row],[Input_Cost_NGN]]</f>
        <v>7217889</v>
      </c>
    </row>
    <row r="1865" spans="1:27" x14ac:dyDescent="0.35">
      <c r="A1865" t="s">
        <v>36</v>
      </c>
      <c r="B1865" t="s">
        <v>1472</v>
      </c>
      <c r="C1865" t="s">
        <v>1479</v>
      </c>
      <c r="D1865">
        <v>2021</v>
      </c>
      <c r="E1865" t="s">
        <v>1502</v>
      </c>
      <c r="F1865" t="s">
        <v>1509</v>
      </c>
      <c r="G1865">
        <v>5.12</v>
      </c>
      <c r="H1865">
        <v>70703</v>
      </c>
      <c r="I1865">
        <v>59051</v>
      </c>
      <c r="J1865">
        <v>27</v>
      </c>
      <c r="K1865" t="s">
        <v>1511</v>
      </c>
      <c r="L1865">
        <v>1.1599999999999999</v>
      </c>
      <c r="M1865" t="s">
        <v>1516</v>
      </c>
      <c r="N1865" s="13">
        <v>3918</v>
      </c>
      <c r="O1865">
        <v>3</v>
      </c>
      <c r="P1865" s="11">
        <f>Agridata[[#This Row],[Storage_Loss_%]]/100</f>
        <v>0.1648</v>
      </c>
      <c r="Q1865" s="7">
        <v>16.48</v>
      </c>
      <c r="R1865" s="13">
        <v>123350</v>
      </c>
      <c r="S1865">
        <v>344</v>
      </c>
      <c r="T1865" t="s">
        <v>1520</v>
      </c>
      <c r="U1865" t="s">
        <v>1523</v>
      </c>
      <c r="V1865" s="13">
        <v>19983141</v>
      </c>
      <c r="W1865" s="7">
        <f>(Agridata[[#This Row],[Profit_After_Storage_Loss]]/Agridata[[#This Row],[Total_Revenue]])*100</f>
        <v>83.007618600381335</v>
      </c>
      <c r="X1865">
        <f>(1-Agridata[[#This Row],[Transport_Cost_NGN]]/(Agridata[[#This Row],[Input_Cost_NGN]]+Agridata[[#This Row],[Final_Profit_NGN]]))*100</f>
        <v>99.980513755483244</v>
      </c>
      <c r="Y1865" s="13">
        <f>Agridata[[#This Row],[Final_Profit_NGN]]*Agridata[[#This Row],[Storage_Loss_%]]</f>
        <v>329322163.68000001</v>
      </c>
      <c r="Z1865" s="13">
        <f>Agridata[[#This Row],[Final_Profit_NGN]] * (1-Agridata[[#This Row],[Storage_Loss_%]]/100)</f>
        <v>16689919.3632</v>
      </c>
      <c r="AA1865" s="13">
        <f>Agridata[[#This Row],[Final_Profit_NGN]]+Agridata[[#This Row],[Input_Cost_NGN]]</f>
        <v>20106491</v>
      </c>
    </row>
    <row r="1866" spans="1:27" x14ac:dyDescent="0.35">
      <c r="A1866" t="s">
        <v>1071</v>
      </c>
      <c r="B1866" t="s">
        <v>1469</v>
      </c>
      <c r="C1866" t="s">
        <v>1481</v>
      </c>
      <c r="D1866">
        <v>2023</v>
      </c>
      <c r="E1866" t="s">
        <v>1501</v>
      </c>
      <c r="F1866" t="s">
        <v>1506</v>
      </c>
      <c r="G1866">
        <v>3.93</v>
      </c>
      <c r="H1866">
        <v>12469</v>
      </c>
      <c r="I1866">
        <v>10195</v>
      </c>
      <c r="J1866">
        <v>6</v>
      </c>
      <c r="K1866" t="s">
        <v>1513</v>
      </c>
      <c r="L1866">
        <v>1.1599999999999999</v>
      </c>
      <c r="M1866" t="s">
        <v>1518</v>
      </c>
      <c r="N1866" s="13">
        <v>218</v>
      </c>
      <c r="O1866">
        <v>14</v>
      </c>
      <c r="P1866" s="11">
        <f>Agridata[[#This Row],[Storage_Loss_%]]/100</f>
        <v>0.18230000000000002</v>
      </c>
      <c r="Q1866" s="7">
        <v>18.23</v>
      </c>
      <c r="R1866" s="13">
        <v>113579</v>
      </c>
      <c r="S1866">
        <v>264</v>
      </c>
      <c r="T1866" t="s">
        <v>1520</v>
      </c>
      <c r="U1866" t="s">
        <v>1523</v>
      </c>
      <c r="V1866" s="13">
        <v>2550769</v>
      </c>
      <c r="W1866" s="7">
        <f>(Agridata[[#This Row],[Profit_After_Storage_Loss]]/Agridata[[#This Row],[Total_Revenue]])*100</f>
        <v>78.284211045253855</v>
      </c>
      <c r="X1866">
        <f>(1-Agridata[[#This Row],[Transport_Cost_NGN]]/(Agridata[[#This Row],[Input_Cost_NGN]]+Agridata[[#This Row],[Final_Profit_NGN]]))*100</f>
        <v>99.991817885651585</v>
      </c>
      <c r="Y1866" s="13">
        <f>Agridata[[#This Row],[Final_Profit_NGN]]*Agridata[[#This Row],[Storage_Loss_%]]</f>
        <v>46500518.870000005</v>
      </c>
      <c r="Z1866" s="13">
        <f>Agridata[[#This Row],[Final_Profit_NGN]] * (1-Agridata[[#This Row],[Storage_Loss_%]]/100)</f>
        <v>2085763.8112999999</v>
      </c>
      <c r="AA1866" s="13">
        <f>Agridata[[#This Row],[Final_Profit_NGN]]+Agridata[[#This Row],[Input_Cost_NGN]]</f>
        <v>2664348</v>
      </c>
    </row>
    <row r="1867" spans="1:27" x14ac:dyDescent="0.35">
      <c r="A1867" t="s">
        <v>1012</v>
      </c>
      <c r="B1867" t="s">
        <v>1471</v>
      </c>
      <c r="C1867" t="s">
        <v>1477</v>
      </c>
      <c r="D1867">
        <v>2024</v>
      </c>
      <c r="E1867" t="s">
        <v>1501</v>
      </c>
      <c r="F1867" t="s">
        <v>1503</v>
      </c>
      <c r="G1867">
        <v>4.1100000000000003</v>
      </c>
      <c r="H1867">
        <v>36796</v>
      </c>
      <c r="I1867">
        <v>27821</v>
      </c>
      <c r="J1867">
        <v>1.5</v>
      </c>
      <c r="K1867" t="s">
        <v>1513</v>
      </c>
      <c r="L1867">
        <v>0.35</v>
      </c>
      <c r="M1867" t="s">
        <v>1517</v>
      </c>
      <c r="N1867" s="13">
        <v>200</v>
      </c>
      <c r="O1867">
        <v>14</v>
      </c>
      <c r="P1867" s="11">
        <f>Agridata[[#This Row],[Storage_Loss_%]]/100</f>
        <v>0.24390000000000001</v>
      </c>
      <c r="Q1867" s="7">
        <v>24.39</v>
      </c>
      <c r="R1867" s="13">
        <v>51132</v>
      </c>
      <c r="S1867">
        <v>289</v>
      </c>
      <c r="T1867" t="s">
        <v>1520</v>
      </c>
      <c r="U1867" t="s">
        <v>1523</v>
      </c>
      <c r="V1867" s="13">
        <v>7908535</v>
      </c>
      <c r="W1867" s="7">
        <f>(Agridata[[#This Row],[Profit_After_Storage_Loss]]/Agridata[[#This Row],[Total_Revenue]])*100</f>
        <v>75.124289916902313</v>
      </c>
      <c r="X1867">
        <f>(1-Agridata[[#This Row],[Transport_Cost_NGN]]/(Agridata[[#This Row],[Input_Cost_NGN]]+Agridata[[#This Row],[Final_Profit_NGN]]))*100</f>
        <v>99.997487332070548</v>
      </c>
      <c r="Y1867" s="13">
        <f>Agridata[[#This Row],[Final_Profit_NGN]]*Agridata[[#This Row],[Storage_Loss_%]]</f>
        <v>192889168.65000001</v>
      </c>
      <c r="Z1867" s="13">
        <f>Agridata[[#This Row],[Final_Profit_NGN]] * (1-Agridata[[#This Row],[Storage_Loss_%]]/100)</f>
        <v>5979643.3135000002</v>
      </c>
      <c r="AA1867" s="13">
        <f>Agridata[[#This Row],[Final_Profit_NGN]]+Agridata[[#This Row],[Input_Cost_NGN]]</f>
        <v>7959667</v>
      </c>
    </row>
    <row r="1868" spans="1:27" x14ac:dyDescent="0.35">
      <c r="A1868" t="s">
        <v>810</v>
      </c>
      <c r="B1868" t="s">
        <v>1470</v>
      </c>
      <c r="C1868" t="s">
        <v>1491</v>
      </c>
      <c r="D1868">
        <v>2025</v>
      </c>
      <c r="E1868" t="s">
        <v>1501</v>
      </c>
      <c r="F1868" t="s">
        <v>1506</v>
      </c>
      <c r="G1868">
        <v>3.03</v>
      </c>
      <c r="H1868">
        <v>6992</v>
      </c>
      <c r="I1868">
        <v>6347</v>
      </c>
      <c r="J1868">
        <v>8.3000000000000007</v>
      </c>
      <c r="K1868" t="s">
        <v>1513</v>
      </c>
      <c r="L1868">
        <v>1.2</v>
      </c>
      <c r="M1868" t="s">
        <v>1517</v>
      </c>
      <c r="N1868" s="13">
        <v>341</v>
      </c>
      <c r="O1868">
        <v>3</v>
      </c>
      <c r="P1868" s="11">
        <f>Agridata[[#This Row],[Storage_Loss_%]]/100</f>
        <v>9.2200000000000004E-2</v>
      </c>
      <c r="Q1868" s="7">
        <v>9.2200000000000006</v>
      </c>
      <c r="R1868" s="13">
        <v>46524</v>
      </c>
      <c r="S1868">
        <v>337</v>
      </c>
      <c r="T1868" t="s">
        <v>1520</v>
      </c>
      <c r="U1868" t="s">
        <v>1523</v>
      </c>
      <c r="V1868" s="13">
        <v>2070685</v>
      </c>
      <c r="W1868" s="7">
        <f>(Agridata[[#This Row],[Profit_After_Storage_Loss]]/Agridata[[#This Row],[Total_Revenue]])*100</f>
        <v>88.785181009527165</v>
      </c>
      <c r="X1868">
        <f>(1-Agridata[[#This Row],[Transport_Cost_NGN]]/(Agridata[[#This Row],[Input_Cost_NGN]]+Agridata[[#This Row],[Final_Profit_NGN]]))*100</f>
        <v>99.983893890494514</v>
      </c>
      <c r="Y1868" s="13">
        <f>Agridata[[#This Row],[Final_Profit_NGN]]*Agridata[[#This Row],[Storage_Loss_%]]</f>
        <v>19091715.700000003</v>
      </c>
      <c r="Z1868" s="13">
        <f>Agridata[[#This Row],[Final_Profit_NGN]] * (1-Agridata[[#This Row],[Storage_Loss_%]]/100)</f>
        <v>1879767.8429999999</v>
      </c>
      <c r="AA1868" s="13">
        <f>Agridata[[#This Row],[Final_Profit_NGN]]+Agridata[[#This Row],[Input_Cost_NGN]]</f>
        <v>2117209</v>
      </c>
    </row>
    <row r="1869" spans="1:27" x14ac:dyDescent="0.35">
      <c r="A1869" t="s">
        <v>456</v>
      </c>
      <c r="B1869" t="s">
        <v>1471</v>
      </c>
      <c r="C1869" t="s">
        <v>1492</v>
      </c>
      <c r="D1869">
        <v>2025</v>
      </c>
      <c r="E1869" t="s">
        <v>1501</v>
      </c>
      <c r="F1869" t="s">
        <v>1505</v>
      </c>
      <c r="G1869">
        <v>1.1000000000000001</v>
      </c>
      <c r="H1869">
        <v>15578</v>
      </c>
      <c r="I1869">
        <v>13605</v>
      </c>
      <c r="J1869">
        <v>36.700000000000003</v>
      </c>
      <c r="K1869" t="s">
        <v>1512</v>
      </c>
      <c r="L1869">
        <v>1.5</v>
      </c>
      <c r="M1869" t="s">
        <v>1518</v>
      </c>
      <c r="N1869" s="13">
        <v>6655</v>
      </c>
      <c r="O1869">
        <v>7</v>
      </c>
      <c r="P1869" s="11">
        <f>Agridata[[#This Row],[Storage_Loss_%]]/100</f>
        <v>0.12659999999999999</v>
      </c>
      <c r="Q1869" s="7">
        <v>12.66</v>
      </c>
      <c r="R1869" s="13">
        <v>12181</v>
      </c>
      <c r="S1869">
        <v>95</v>
      </c>
      <c r="T1869" t="s">
        <v>1520</v>
      </c>
      <c r="U1869" t="s">
        <v>1523</v>
      </c>
      <c r="V1869" s="13">
        <v>1260715</v>
      </c>
      <c r="W1869" s="7">
        <f>(Agridata[[#This Row],[Profit_After_Storage_Loss]]/Agridata[[#This Row],[Total_Revenue]])*100</f>
        <v>86.504198379129164</v>
      </c>
      <c r="X1869">
        <f>(1-Agridata[[#This Row],[Transport_Cost_NGN]]/(Agridata[[#This Row],[Input_Cost_NGN]]+Agridata[[#This Row],[Final_Profit_NGN]]))*100</f>
        <v>99.47717645432148</v>
      </c>
      <c r="Y1869" s="13">
        <f>Agridata[[#This Row],[Final_Profit_NGN]]*Agridata[[#This Row],[Storage_Loss_%]]</f>
        <v>15960651.9</v>
      </c>
      <c r="Z1869" s="13">
        <f>Agridata[[#This Row],[Final_Profit_NGN]] * (1-Agridata[[#This Row],[Storage_Loss_%]]/100)</f>
        <v>1101108.4809999999</v>
      </c>
      <c r="AA1869" s="13">
        <f>Agridata[[#This Row],[Final_Profit_NGN]]+Agridata[[#This Row],[Input_Cost_NGN]]</f>
        <v>1272896</v>
      </c>
    </row>
    <row r="1870" spans="1:27" x14ac:dyDescent="0.35">
      <c r="A1870" t="s">
        <v>88</v>
      </c>
      <c r="B1870" t="s">
        <v>1469</v>
      </c>
      <c r="C1870" t="s">
        <v>1498</v>
      </c>
      <c r="D1870">
        <v>2021</v>
      </c>
      <c r="E1870" t="s">
        <v>1501</v>
      </c>
      <c r="F1870" t="s">
        <v>1507</v>
      </c>
      <c r="G1870">
        <v>6.47</v>
      </c>
      <c r="H1870">
        <v>9853</v>
      </c>
      <c r="I1870">
        <v>7575</v>
      </c>
      <c r="J1870">
        <v>30.3</v>
      </c>
      <c r="K1870" t="s">
        <v>1511</v>
      </c>
      <c r="L1870">
        <v>1.42</v>
      </c>
      <c r="M1870" t="s">
        <v>1516</v>
      </c>
      <c r="N1870" s="13">
        <v>4223</v>
      </c>
      <c r="O1870">
        <v>14</v>
      </c>
      <c r="P1870" s="11">
        <f>Agridata[[#This Row],[Storage_Loss_%]]/100</f>
        <v>0.2311</v>
      </c>
      <c r="Q1870" s="7">
        <v>23.11</v>
      </c>
      <c r="R1870" s="13">
        <v>81347</v>
      </c>
      <c r="S1870">
        <v>206</v>
      </c>
      <c r="T1870" t="s">
        <v>1521</v>
      </c>
      <c r="U1870" t="s">
        <v>1523</v>
      </c>
      <c r="V1870" s="13">
        <v>1459276</v>
      </c>
      <c r="W1870" s="7">
        <f>(Agridata[[#This Row],[Profit_After_Storage_Loss]]/Agridata[[#This Row],[Total_Revenue]])*100</f>
        <v>72.830102912912508</v>
      </c>
      <c r="X1870">
        <f>(1-Agridata[[#This Row],[Transport_Cost_NGN]]/(Agridata[[#This Row],[Input_Cost_NGN]]+Agridata[[#This Row],[Final_Profit_NGN]]))*100</f>
        <v>99.725890110688979</v>
      </c>
      <c r="Y1870" s="13">
        <f>Agridata[[#This Row],[Final_Profit_NGN]]*Agridata[[#This Row],[Storage_Loss_%]]</f>
        <v>33723868.359999999</v>
      </c>
      <c r="Z1870" s="13">
        <f>Agridata[[#This Row],[Final_Profit_NGN]] * (1-Agridata[[#This Row],[Storage_Loss_%]]/100)</f>
        <v>1122037.3164000001</v>
      </c>
      <c r="AA1870" s="13">
        <f>Agridata[[#This Row],[Final_Profit_NGN]]+Agridata[[#This Row],[Input_Cost_NGN]]</f>
        <v>1540623</v>
      </c>
    </row>
    <row r="1871" spans="1:27" x14ac:dyDescent="0.35">
      <c r="A1871" t="s">
        <v>1072</v>
      </c>
      <c r="B1871" t="s">
        <v>1469</v>
      </c>
      <c r="C1871" t="s">
        <v>1481</v>
      </c>
      <c r="D1871">
        <v>2021</v>
      </c>
      <c r="E1871" t="s">
        <v>1501</v>
      </c>
      <c r="F1871" t="s">
        <v>1509</v>
      </c>
      <c r="G1871">
        <v>3.79</v>
      </c>
      <c r="H1871">
        <v>49909</v>
      </c>
      <c r="I1871">
        <v>42342</v>
      </c>
      <c r="J1871">
        <v>27.7</v>
      </c>
      <c r="K1871" t="s">
        <v>1511</v>
      </c>
      <c r="L1871">
        <v>1.4</v>
      </c>
      <c r="M1871" t="s">
        <v>1516</v>
      </c>
      <c r="N1871" s="13">
        <v>2849</v>
      </c>
      <c r="O1871">
        <v>1</v>
      </c>
      <c r="P1871" s="11">
        <f>Agridata[[#This Row],[Storage_Loss_%]]/100</f>
        <v>0.15160000000000001</v>
      </c>
      <c r="Q1871" s="7">
        <v>15.16</v>
      </c>
      <c r="R1871" s="13">
        <v>131274</v>
      </c>
      <c r="S1871">
        <v>276</v>
      </c>
      <c r="T1871" t="s">
        <v>1521</v>
      </c>
      <c r="U1871" t="s">
        <v>1522</v>
      </c>
      <c r="V1871" s="13">
        <v>11435406</v>
      </c>
      <c r="W1871" s="7">
        <f>(Agridata[[#This Row],[Profit_After_Storage_Loss]]/Agridata[[#This Row],[Total_Revenue]])*100</f>
        <v>83.877123343950046</v>
      </c>
      <c r="X1871">
        <f>(1-Agridata[[#This Row],[Transport_Cost_NGN]]/(Agridata[[#This Row],[Input_Cost_NGN]]+Agridata[[#This Row],[Final_Profit_NGN]]))*100</f>
        <v>99.975368904473882</v>
      </c>
      <c r="Y1871" s="13">
        <f>Agridata[[#This Row],[Final_Profit_NGN]]*Agridata[[#This Row],[Storage_Loss_%]]</f>
        <v>173360754.96000001</v>
      </c>
      <c r="Z1871" s="13">
        <f>Agridata[[#This Row],[Final_Profit_NGN]] * (1-Agridata[[#This Row],[Storage_Loss_%]]/100)</f>
        <v>9701798.4504000004</v>
      </c>
      <c r="AA1871" s="13">
        <f>Agridata[[#This Row],[Final_Profit_NGN]]+Agridata[[#This Row],[Input_Cost_NGN]]</f>
        <v>11566680</v>
      </c>
    </row>
    <row r="1872" spans="1:27" x14ac:dyDescent="0.35">
      <c r="A1872" t="s">
        <v>445</v>
      </c>
      <c r="B1872" t="s">
        <v>1470</v>
      </c>
      <c r="C1872" t="s">
        <v>1499</v>
      </c>
      <c r="D1872">
        <v>2023</v>
      </c>
      <c r="E1872" t="s">
        <v>1501</v>
      </c>
      <c r="F1872" t="s">
        <v>1503</v>
      </c>
      <c r="G1872">
        <v>3.5</v>
      </c>
      <c r="H1872">
        <v>43208</v>
      </c>
      <c r="I1872">
        <v>27389</v>
      </c>
      <c r="J1872">
        <v>36.299999999999997</v>
      </c>
      <c r="K1872" t="s">
        <v>1513</v>
      </c>
      <c r="L1872">
        <v>1.1200000000000001</v>
      </c>
      <c r="M1872" t="s">
        <v>1516</v>
      </c>
      <c r="N1872" s="13">
        <v>1442</v>
      </c>
      <c r="O1872">
        <v>30</v>
      </c>
      <c r="P1872" s="11">
        <f>Agridata[[#This Row],[Storage_Loss_%]]/100</f>
        <v>0.36609999999999998</v>
      </c>
      <c r="Q1872" s="7">
        <v>36.61</v>
      </c>
      <c r="R1872" s="13">
        <v>50949</v>
      </c>
      <c r="S1872">
        <v>345</v>
      </c>
      <c r="T1872" t="s">
        <v>1520</v>
      </c>
      <c r="U1872" t="s">
        <v>1523</v>
      </c>
      <c r="V1872" s="13">
        <v>9302322</v>
      </c>
      <c r="W1872" s="7">
        <f>(Agridata[[#This Row],[Profit_After_Storage_Loss]]/Agridata[[#This Row],[Total_Revenue]])*100</f>
        <v>63.044702925853436</v>
      </c>
      <c r="X1872">
        <f>(1-Agridata[[#This Row],[Transport_Cost_NGN]]/(Agridata[[#This Row],[Input_Cost_NGN]]+Agridata[[#This Row],[Final_Profit_NGN]]))*100</f>
        <v>99.984582933606859</v>
      </c>
      <c r="Y1872" s="13">
        <f>Agridata[[#This Row],[Final_Profit_NGN]]*Agridata[[#This Row],[Storage_Loss_%]]</f>
        <v>340558008.42000002</v>
      </c>
      <c r="Z1872" s="13">
        <f>Agridata[[#This Row],[Final_Profit_NGN]] * (1-Agridata[[#This Row],[Storage_Loss_%]]/100)</f>
        <v>5896741.9158000005</v>
      </c>
      <c r="AA1872" s="13">
        <f>Agridata[[#This Row],[Final_Profit_NGN]]+Agridata[[#This Row],[Input_Cost_NGN]]</f>
        <v>9353271</v>
      </c>
    </row>
    <row r="1873" spans="1:27" x14ac:dyDescent="0.35">
      <c r="A1873" t="s">
        <v>1073</v>
      </c>
      <c r="B1873" t="s">
        <v>1470</v>
      </c>
      <c r="C1873" t="s">
        <v>1495</v>
      </c>
      <c r="D1873">
        <v>2024</v>
      </c>
      <c r="E1873" t="s">
        <v>1502</v>
      </c>
      <c r="F1873" t="s">
        <v>1510</v>
      </c>
      <c r="G1873">
        <v>3.5</v>
      </c>
      <c r="H1873">
        <v>84330</v>
      </c>
      <c r="I1873">
        <v>54679</v>
      </c>
      <c r="J1873">
        <v>10.8</v>
      </c>
      <c r="K1873" t="s">
        <v>1511</v>
      </c>
      <c r="L1873">
        <v>1.17</v>
      </c>
      <c r="M1873" t="s">
        <v>1516</v>
      </c>
      <c r="N1873" s="13">
        <v>1658</v>
      </c>
      <c r="O1873">
        <v>7</v>
      </c>
      <c r="P1873" s="11">
        <f>Agridata[[#This Row],[Storage_Loss_%]]/100</f>
        <v>0.35159999999999997</v>
      </c>
      <c r="Q1873" s="7">
        <v>35.159999999999997</v>
      </c>
      <c r="R1873" s="13">
        <v>101629</v>
      </c>
      <c r="S1873">
        <v>438</v>
      </c>
      <c r="T1873" t="s">
        <v>1521</v>
      </c>
      <c r="U1873" t="s">
        <v>1523</v>
      </c>
      <c r="V1873" s="13">
        <v>23606621</v>
      </c>
      <c r="W1873" s="7">
        <f>(Agridata[[#This Row],[Profit_After_Storage_Loss]]/Agridata[[#This Row],[Total_Revenue]])*100</f>
        <v>64.562053531576566</v>
      </c>
      <c r="X1873">
        <f>(1-Agridata[[#This Row],[Transport_Cost_NGN]]/(Agridata[[#This Row],[Input_Cost_NGN]]+Agridata[[#This Row],[Final_Profit_NGN]]))*100</f>
        <v>99.993006653801942</v>
      </c>
      <c r="Y1873" s="13">
        <f>Agridata[[#This Row],[Final_Profit_NGN]]*Agridata[[#This Row],[Storage_Loss_%]]</f>
        <v>830008794.3599999</v>
      </c>
      <c r="Z1873" s="13">
        <f>Agridata[[#This Row],[Final_Profit_NGN]] * (1-Agridata[[#This Row],[Storage_Loss_%]]/100)</f>
        <v>15306533.056400003</v>
      </c>
      <c r="AA1873" s="13">
        <f>Agridata[[#This Row],[Final_Profit_NGN]]+Agridata[[#This Row],[Input_Cost_NGN]]</f>
        <v>23708250</v>
      </c>
    </row>
    <row r="1874" spans="1:27" x14ac:dyDescent="0.35">
      <c r="A1874" t="s">
        <v>568</v>
      </c>
      <c r="B1874" t="s">
        <v>1470</v>
      </c>
      <c r="C1874" t="s">
        <v>1495</v>
      </c>
      <c r="D1874">
        <v>2024</v>
      </c>
      <c r="E1874" t="s">
        <v>1501</v>
      </c>
      <c r="F1874" t="s">
        <v>1509</v>
      </c>
      <c r="G1874">
        <v>8.69</v>
      </c>
      <c r="H1874">
        <v>74187</v>
      </c>
      <c r="I1874">
        <v>63199</v>
      </c>
      <c r="J1874">
        <v>3.7</v>
      </c>
      <c r="K1874" t="s">
        <v>1511</v>
      </c>
      <c r="L1874">
        <v>1.41</v>
      </c>
      <c r="M1874" t="s">
        <v>1516</v>
      </c>
      <c r="N1874" s="13">
        <v>548</v>
      </c>
      <c r="O1874">
        <v>2</v>
      </c>
      <c r="P1874" s="11">
        <f>Agridata[[#This Row],[Storage_Loss_%]]/100</f>
        <v>0.14810000000000001</v>
      </c>
      <c r="Q1874" s="7">
        <v>14.81</v>
      </c>
      <c r="R1874" s="13">
        <v>231797</v>
      </c>
      <c r="S1874">
        <v>378</v>
      </c>
      <c r="T1874" t="s">
        <v>1520</v>
      </c>
      <c r="U1874" t="s">
        <v>1522</v>
      </c>
      <c r="V1874" s="13">
        <v>23417985</v>
      </c>
      <c r="W1874" s="7">
        <f>(Agridata[[#This Row],[Profit_After_Storage_Loss]]/Agridata[[#This Row],[Total_Revenue]])*100</f>
        <v>84.355033046393416</v>
      </c>
      <c r="X1874">
        <f>(1-Agridata[[#This Row],[Transport_Cost_NGN]]/(Agridata[[#This Row],[Input_Cost_NGN]]+Agridata[[#This Row],[Final_Profit_NGN]]))*100</f>
        <v>99.997682853905374</v>
      </c>
      <c r="Y1874" s="13">
        <f>Agridata[[#This Row],[Final_Profit_NGN]]*Agridata[[#This Row],[Storage_Loss_%]]</f>
        <v>346820357.85000002</v>
      </c>
      <c r="Z1874" s="13">
        <f>Agridata[[#This Row],[Final_Profit_NGN]] * (1-Agridata[[#This Row],[Storage_Loss_%]]/100)</f>
        <v>19949781.421500001</v>
      </c>
      <c r="AA1874" s="13">
        <f>Agridata[[#This Row],[Final_Profit_NGN]]+Agridata[[#This Row],[Input_Cost_NGN]]</f>
        <v>23649782</v>
      </c>
    </row>
    <row r="1875" spans="1:27" x14ac:dyDescent="0.35">
      <c r="A1875" t="s">
        <v>1074</v>
      </c>
      <c r="B1875" t="s">
        <v>1473</v>
      </c>
      <c r="C1875" t="s">
        <v>1497</v>
      </c>
      <c r="D1875">
        <v>2022</v>
      </c>
      <c r="E1875" t="s">
        <v>1502</v>
      </c>
      <c r="F1875" t="s">
        <v>1506</v>
      </c>
      <c r="G1875">
        <v>3.92</v>
      </c>
      <c r="H1875">
        <v>12405</v>
      </c>
      <c r="I1875">
        <v>4962</v>
      </c>
      <c r="J1875">
        <v>31.9</v>
      </c>
      <c r="K1875" t="s">
        <v>1512</v>
      </c>
      <c r="L1875">
        <v>1.44</v>
      </c>
      <c r="M1875" t="s">
        <v>1518</v>
      </c>
      <c r="N1875" s="13">
        <v>7306</v>
      </c>
      <c r="O1875">
        <v>60</v>
      </c>
      <c r="P1875" s="11">
        <f>Agridata[[#This Row],[Storage_Loss_%]]/100</f>
        <v>0.6</v>
      </c>
      <c r="Q1875" s="7">
        <v>60</v>
      </c>
      <c r="R1875" s="13">
        <v>111810</v>
      </c>
      <c r="S1875">
        <v>312</v>
      </c>
      <c r="T1875" t="s">
        <v>1521</v>
      </c>
      <c r="U1875" t="s">
        <v>1522</v>
      </c>
      <c r="V1875" s="13">
        <v>1413547</v>
      </c>
      <c r="W1875" s="7">
        <f>(Agridata[[#This Row],[Profit_After_Storage_Loss]]/Agridata[[#This Row],[Total_Revenue]])*100</f>
        <v>37.067965073094364</v>
      </c>
      <c r="X1875">
        <f>(1-Agridata[[#This Row],[Transport_Cost_NGN]]/(Agridata[[#This Row],[Input_Cost_NGN]]+Agridata[[#This Row],[Final_Profit_NGN]]))*100</f>
        <v>99.521030158841512</v>
      </c>
      <c r="Y1875" s="13">
        <f>Agridata[[#This Row],[Final_Profit_NGN]]*Agridata[[#This Row],[Storage_Loss_%]]</f>
        <v>84812820</v>
      </c>
      <c r="Z1875" s="13">
        <f>Agridata[[#This Row],[Final_Profit_NGN]] * (1-Agridata[[#This Row],[Storage_Loss_%]]/100)</f>
        <v>565418.80000000005</v>
      </c>
      <c r="AA1875" s="13">
        <f>Agridata[[#This Row],[Final_Profit_NGN]]+Agridata[[#This Row],[Input_Cost_NGN]]</f>
        <v>1525357</v>
      </c>
    </row>
    <row r="1876" spans="1:27" x14ac:dyDescent="0.35">
      <c r="A1876" t="s">
        <v>842</v>
      </c>
      <c r="B1876" t="s">
        <v>1470</v>
      </c>
      <c r="C1876" t="s">
        <v>1482</v>
      </c>
      <c r="D1876">
        <v>2024</v>
      </c>
      <c r="E1876" t="s">
        <v>1502</v>
      </c>
      <c r="F1876" t="s">
        <v>1510</v>
      </c>
      <c r="G1876">
        <v>0.44</v>
      </c>
      <c r="H1876">
        <v>9833</v>
      </c>
      <c r="I1876">
        <v>7421</v>
      </c>
      <c r="J1876">
        <v>3.2</v>
      </c>
      <c r="K1876" t="s">
        <v>1513</v>
      </c>
      <c r="L1876">
        <v>0.26</v>
      </c>
      <c r="M1876" t="s">
        <v>1516</v>
      </c>
      <c r="N1876" s="13">
        <v>200</v>
      </c>
      <c r="O1876">
        <v>2</v>
      </c>
      <c r="P1876" s="11">
        <f>Agridata[[#This Row],[Storage_Loss_%]]/100</f>
        <v>0.2452</v>
      </c>
      <c r="Q1876" s="7">
        <v>24.52</v>
      </c>
      <c r="R1876" s="13">
        <v>15862</v>
      </c>
      <c r="S1876">
        <v>484</v>
      </c>
      <c r="T1876" t="s">
        <v>1520</v>
      </c>
      <c r="U1876" t="s">
        <v>1523</v>
      </c>
      <c r="V1876" s="13">
        <v>3539785</v>
      </c>
      <c r="W1876" s="7">
        <f>(Agridata[[#This Row],[Profit_After_Storage_Loss]]/Agridata[[#This Row],[Total_Revenue]])*100</f>
        <v>75.143278227563087</v>
      </c>
      <c r="X1876">
        <f>(1-Agridata[[#This Row],[Transport_Cost_NGN]]/(Agridata[[#This Row],[Input_Cost_NGN]]+Agridata[[#This Row],[Final_Profit_NGN]]))*100</f>
        <v>99.994375144664247</v>
      </c>
      <c r="Y1876" s="13">
        <f>Agridata[[#This Row],[Final_Profit_NGN]]*Agridata[[#This Row],[Storage_Loss_%]]</f>
        <v>86795528.200000003</v>
      </c>
      <c r="Z1876" s="13">
        <f>Agridata[[#This Row],[Final_Profit_NGN]] * (1-Agridata[[#This Row],[Storage_Loss_%]]/100)</f>
        <v>2671829.7179999999</v>
      </c>
      <c r="AA1876" s="13">
        <f>Agridata[[#This Row],[Final_Profit_NGN]]+Agridata[[#This Row],[Input_Cost_NGN]]</f>
        <v>3555647</v>
      </c>
    </row>
    <row r="1877" spans="1:27" x14ac:dyDescent="0.35">
      <c r="A1877" t="s">
        <v>300</v>
      </c>
      <c r="B1877" t="s">
        <v>1470</v>
      </c>
      <c r="C1877" t="s">
        <v>1482</v>
      </c>
      <c r="D1877">
        <v>2025</v>
      </c>
      <c r="E1877" t="s">
        <v>1502</v>
      </c>
      <c r="F1877" t="s">
        <v>1506</v>
      </c>
      <c r="G1877">
        <v>1.92</v>
      </c>
      <c r="H1877">
        <v>5914</v>
      </c>
      <c r="I1877">
        <v>4747</v>
      </c>
      <c r="J1877">
        <v>13.8</v>
      </c>
      <c r="K1877" t="s">
        <v>1512</v>
      </c>
      <c r="L1877">
        <v>0.95</v>
      </c>
      <c r="M1877" t="s">
        <v>1516</v>
      </c>
      <c r="N1877" s="13">
        <v>3630</v>
      </c>
      <c r="O1877">
        <v>14</v>
      </c>
      <c r="P1877" s="11">
        <f>Agridata[[#This Row],[Storage_Loss_%]]/100</f>
        <v>0.19719999999999999</v>
      </c>
      <c r="Q1877" s="7">
        <v>19.72</v>
      </c>
      <c r="R1877" s="13">
        <v>49604</v>
      </c>
      <c r="S1877">
        <v>324</v>
      </c>
      <c r="T1877" t="s">
        <v>1520</v>
      </c>
      <c r="U1877" t="s">
        <v>1523</v>
      </c>
      <c r="V1877" s="13">
        <v>1469414</v>
      </c>
      <c r="W1877" s="7">
        <f>(Agridata[[#This Row],[Profit_After_Storage_Loss]]/Agridata[[#This Row],[Total_Revenue]])*100</f>
        <v>77.65843190798266</v>
      </c>
      <c r="X1877">
        <f>(1-Agridata[[#This Row],[Transport_Cost_NGN]]/(Agridata[[#This Row],[Input_Cost_NGN]]+Agridata[[#This Row],[Final_Profit_NGN]]))*100</f>
        <v>99.761029823214727</v>
      </c>
      <c r="Y1877" s="13">
        <f>Agridata[[#This Row],[Final_Profit_NGN]]*Agridata[[#This Row],[Storage_Loss_%]]</f>
        <v>28976844.079999998</v>
      </c>
      <c r="Z1877" s="13">
        <f>Agridata[[#This Row],[Final_Profit_NGN]] * (1-Agridata[[#This Row],[Storage_Loss_%]]/100)</f>
        <v>1179645.5592</v>
      </c>
      <c r="AA1877" s="13">
        <f>Agridata[[#This Row],[Final_Profit_NGN]]+Agridata[[#This Row],[Input_Cost_NGN]]</f>
        <v>1519018</v>
      </c>
    </row>
    <row r="1878" spans="1:27" x14ac:dyDescent="0.35">
      <c r="A1878" t="s">
        <v>699</v>
      </c>
      <c r="B1878" t="s">
        <v>1472</v>
      </c>
      <c r="C1878" t="s">
        <v>1479</v>
      </c>
      <c r="D1878">
        <v>2025</v>
      </c>
      <c r="E1878" t="s">
        <v>1502</v>
      </c>
      <c r="F1878" t="s">
        <v>1509</v>
      </c>
      <c r="G1878">
        <v>2.86</v>
      </c>
      <c r="H1878">
        <v>29837</v>
      </c>
      <c r="I1878">
        <v>24403</v>
      </c>
      <c r="J1878">
        <v>4.8</v>
      </c>
      <c r="K1878" t="s">
        <v>1513</v>
      </c>
      <c r="L1878">
        <v>0.7</v>
      </c>
      <c r="M1878" t="s">
        <v>1516</v>
      </c>
      <c r="N1878" s="13">
        <v>203</v>
      </c>
      <c r="O1878">
        <v>4</v>
      </c>
      <c r="P1878" s="11">
        <f>Agridata[[#This Row],[Storage_Loss_%]]/100</f>
        <v>0.18210000000000001</v>
      </c>
      <c r="Q1878" s="7">
        <v>18.21</v>
      </c>
      <c r="R1878" s="13">
        <v>49583</v>
      </c>
      <c r="S1878">
        <v>443</v>
      </c>
      <c r="T1878" t="s">
        <v>1520</v>
      </c>
      <c r="U1878" t="s">
        <v>1522</v>
      </c>
      <c r="V1878" s="13">
        <v>10652638</v>
      </c>
      <c r="W1878" s="7">
        <f>(Agridata[[#This Row],[Profit_After_Storage_Loss]]/Agridata[[#This Row],[Total_Revenue]])*100</f>
        <v>81.411069909694433</v>
      </c>
      <c r="X1878">
        <f>(1-Agridata[[#This Row],[Transport_Cost_NGN]]/(Agridata[[#This Row],[Input_Cost_NGN]]+Agridata[[#This Row],[Final_Profit_NGN]]))*100</f>
        <v>99.998103197457795</v>
      </c>
      <c r="Y1878" s="13">
        <f>Agridata[[#This Row],[Final_Profit_NGN]]*Agridata[[#This Row],[Storage_Loss_%]]</f>
        <v>193984537.98000002</v>
      </c>
      <c r="Z1878" s="13">
        <f>Agridata[[#This Row],[Final_Profit_NGN]] * (1-Agridata[[#This Row],[Storage_Loss_%]]/100)</f>
        <v>8712792.6201999988</v>
      </c>
      <c r="AA1878" s="13">
        <f>Agridata[[#This Row],[Final_Profit_NGN]]+Agridata[[#This Row],[Input_Cost_NGN]]</f>
        <v>10702221</v>
      </c>
    </row>
    <row r="1879" spans="1:27" x14ac:dyDescent="0.35">
      <c r="A1879" t="s">
        <v>1075</v>
      </c>
      <c r="B1879" t="s">
        <v>1469</v>
      </c>
      <c r="C1879" t="s">
        <v>1474</v>
      </c>
      <c r="D1879">
        <v>2025</v>
      </c>
      <c r="E1879" t="s">
        <v>1501</v>
      </c>
      <c r="F1879" t="s">
        <v>1510</v>
      </c>
      <c r="G1879">
        <v>8.5500000000000007</v>
      </c>
      <c r="H1879">
        <v>226200</v>
      </c>
      <c r="I1879">
        <v>159471</v>
      </c>
      <c r="J1879">
        <v>26.7</v>
      </c>
      <c r="K1879" t="s">
        <v>1513</v>
      </c>
      <c r="L1879">
        <v>1.06</v>
      </c>
      <c r="M1879" t="s">
        <v>1516</v>
      </c>
      <c r="N1879" s="13">
        <v>774</v>
      </c>
      <c r="O1879">
        <v>5</v>
      </c>
      <c r="P1879" s="11">
        <f>Agridata[[#This Row],[Storage_Loss_%]]/100</f>
        <v>0.29499999999999998</v>
      </c>
      <c r="Q1879" s="7">
        <v>29.5</v>
      </c>
      <c r="R1879" s="13">
        <v>222642</v>
      </c>
      <c r="S1879">
        <v>360</v>
      </c>
      <c r="T1879" t="s">
        <v>1520</v>
      </c>
      <c r="U1879" t="s">
        <v>1522</v>
      </c>
      <c r="V1879" s="13">
        <v>56612049</v>
      </c>
      <c r="W1879" s="7">
        <f>(Agridata[[#This Row],[Profit_After_Storage_Loss]]/Agridata[[#This Row],[Total_Revenue]])*100</f>
        <v>70.223826051944229</v>
      </c>
      <c r="X1879">
        <f>(1-Agridata[[#This Row],[Transport_Cost_NGN]]/(Agridata[[#This Row],[Input_Cost_NGN]]+Agridata[[#This Row],[Final_Profit_NGN]]))*100</f>
        <v>99.998638155699666</v>
      </c>
      <c r="Y1879" s="13">
        <f>Agridata[[#This Row],[Final_Profit_NGN]]*Agridata[[#This Row],[Storage_Loss_%]]</f>
        <v>1670055445.5</v>
      </c>
      <c r="Z1879" s="13">
        <f>Agridata[[#This Row],[Final_Profit_NGN]] * (1-Agridata[[#This Row],[Storage_Loss_%]]/100)</f>
        <v>39911494.545000002</v>
      </c>
      <c r="AA1879" s="13">
        <f>Agridata[[#This Row],[Final_Profit_NGN]]+Agridata[[#This Row],[Input_Cost_NGN]]</f>
        <v>56834691</v>
      </c>
    </row>
    <row r="1880" spans="1:27" x14ac:dyDescent="0.35">
      <c r="A1880" t="s">
        <v>249</v>
      </c>
      <c r="B1880" t="s">
        <v>1471</v>
      </c>
      <c r="C1880" t="s">
        <v>1477</v>
      </c>
      <c r="D1880">
        <v>2022</v>
      </c>
      <c r="E1880" t="s">
        <v>1501</v>
      </c>
      <c r="F1880" t="s">
        <v>1506</v>
      </c>
      <c r="G1880">
        <v>1.71</v>
      </c>
      <c r="H1880">
        <v>5860</v>
      </c>
      <c r="I1880">
        <v>4784</v>
      </c>
      <c r="J1880">
        <v>5.3</v>
      </c>
      <c r="K1880" t="s">
        <v>1513</v>
      </c>
      <c r="L1880">
        <v>0.84</v>
      </c>
      <c r="M1880" t="s">
        <v>1518</v>
      </c>
      <c r="N1880" s="13">
        <v>200</v>
      </c>
      <c r="O1880">
        <v>14</v>
      </c>
      <c r="P1880" s="11">
        <f>Agridata[[#This Row],[Storage_Loss_%]]/100</f>
        <v>0.18350000000000002</v>
      </c>
      <c r="Q1880" s="7">
        <v>18.350000000000001</v>
      </c>
      <c r="R1880" s="13">
        <v>32222</v>
      </c>
      <c r="S1880">
        <v>248</v>
      </c>
      <c r="T1880" t="s">
        <v>1520</v>
      </c>
      <c r="U1880" t="s">
        <v>1523</v>
      </c>
      <c r="V1880" s="13">
        <v>1142146</v>
      </c>
      <c r="W1880" s="7">
        <f>(Agridata[[#This Row],[Profit_After_Storage_Loss]]/Agridata[[#This Row],[Total_Revenue]])*100</f>
        <v>79.409708796561219</v>
      </c>
      <c r="X1880">
        <f>(1-Agridata[[#This Row],[Transport_Cost_NGN]]/(Agridata[[#This Row],[Input_Cost_NGN]]+Agridata[[#This Row],[Final_Profit_NGN]]))*100</f>
        <v>99.982969563203355</v>
      </c>
      <c r="Y1880" s="13">
        <f>Agridata[[#This Row],[Final_Profit_NGN]]*Agridata[[#This Row],[Storage_Loss_%]]</f>
        <v>20958379.100000001</v>
      </c>
      <c r="Z1880" s="13">
        <f>Agridata[[#This Row],[Final_Profit_NGN]] * (1-Agridata[[#This Row],[Storage_Loss_%]]/100)</f>
        <v>932562.20900000003</v>
      </c>
      <c r="AA1880" s="13">
        <f>Agridata[[#This Row],[Final_Profit_NGN]]+Agridata[[#This Row],[Input_Cost_NGN]]</f>
        <v>1174368</v>
      </c>
    </row>
    <row r="1881" spans="1:27" x14ac:dyDescent="0.35">
      <c r="A1881" t="s">
        <v>536</v>
      </c>
      <c r="B1881" t="s">
        <v>1470</v>
      </c>
      <c r="C1881" t="s">
        <v>1485</v>
      </c>
      <c r="D1881">
        <v>2024</v>
      </c>
      <c r="E1881" t="s">
        <v>1502</v>
      </c>
      <c r="F1881" t="s">
        <v>1504</v>
      </c>
      <c r="G1881">
        <v>0.81</v>
      </c>
      <c r="H1881">
        <v>4012</v>
      </c>
      <c r="I1881">
        <v>3120</v>
      </c>
      <c r="J1881">
        <v>43</v>
      </c>
      <c r="K1881" t="s">
        <v>1513</v>
      </c>
      <c r="L1881">
        <v>1.74</v>
      </c>
      <c r="M1881" t="s">
        <v>1516</v>
      </c>
      <c r="N1881" s="13">
        <v>1575</v>
      </c>
      <c r="O1881">
        <v>2</v>
      </c>
      <c r="P1881" s="11">
        <f>Agridata[[#This Row],[Storage_Loss_%]]/100</f>
        <v>0.2223</v>
      </c>
      <c r="Q1881" s="7">
        <v>22.23</v>
      </c>
      <c r="R1881" s="13">
        <v>14172</v>
      </c>
      <c r="S1881">
        <v>301</v>
      </c>
      <c r="T1881" t="s">
        <v>1521</v>
      </c>
      <c r="U1881" t="s">
        <v>1523</v>
      </c>
      <c r="V1881" s="13">
        <v>913982</v>
      </c>
      <c r="W1881" s="7">
        <f>(Agridata[[#This Row],[Profit_After_Storage_Loss]]/Agridata[[#This Row],[Total_Revenue]])*100</f>
        <v>76.582528481264973</v>
      </c>
      <c r="X1881">
        <f>(1-Agridata[[#This Row],[Transport_Cost_NGN]]/(Agridata[[#This Row],[Input_Cost_NGN]]+Agridata[[#This Row],[Final_Profit_NGN]]))*100</f>
        <v>99.830308332453455</v>
      </c>
      <c r="Y1881" s="13">
        <f>Agridata[[#This Row],[Final_Profit_NGN]]*Agridata[[#This Row],[Storage_Loss_%]]</f>
        <v>20317819.859999999</v>
      </c>
      <c r="Z1881" s="13">
        <f>Agridata[[#This Row],[Final_Profit_NGN]] * (1-Agridata[[#This Row],[Storage_Loss_%]]/100)</f>
        <v>710803.8014</v>
      </c>
      <c r="AA1881" s="13">
        <f>Agridata[[#This Row],[Final_Profit_NGN]]+Agridata[[#This Row],[Input_Cost_NGN]]</f>
        <v>928154</v>
      </c>
    </row>
    <row r="1882" spans="1:27" x14ac:dyDescent="0.35">
      <c r="A1882" t="s">
        <v>689</v>
      </c>
      <c r="B1882" t="s">
        <v>1469</v>
      </c>
      <c r="C1882" t="s">
        <v>1484</v>
      </c>
      <c r="D1882">
        <v>2022</v>
      </c>
      <c r="E1882" t="s">
        <v>1501</v>
      </c>
      <c r="F1882" t="s">
        <v>1504</v>
      </c>
      <c r="G1882">
        <v>5.6</v>
      </c>
      <c r="H1882">
        <v>68863</v>
      </c>
      <c r="I1882">
        <v>54938</v>
      </c>
      <c r="J1882">
        <v>35.299999999999997</v>
      </c>
      <c r="K1882" t="s">
        <v>1513</v>
      </c>
      <c r="L1882">
        <v>1.71</v>
      </c>
      <c r="M1882" t="s">
        <v>1516</v>
      </c>
      <c r="N1882" s="13">
        <v>1262</v>
      </c>
      <c r="O1882">
        <v>2</v>
      </c>
      <c r="P1882" s="11">
        <f>Agridata[[#This Row],[Storage_Loss_%]]/100</f>
        <v>0.20219999999999999</v>
      </c>
      <c r="Q1882" s="7">
        <v>20.22</v>
      </c>
      <c r="R1882" s="13">
        <v>123925</v>
      </c>
      <c r="S1882">
        <v>269</v>
      </c>
      <c r="T1882" t="s">
        <v>1520</v>
      </c>
      <c r="U1882" t="s">
        <v>1523</v>
      </c>
      <c r="V1882" s="13">
        <v>14505352</v>
      </c>
      <c r="W1882" s="7">
        <f>(Agridata[[#This Row],[Profit_After_Storage_Loss]]/Agridata[[#This Row],[Total_Revenue]])*100</f>
        <v>79.104181468434845</v>
      </c>
      <c r="X1882">
        <f>(1-Agridata[[#This Row],[Transport_Cost_NGN]]/(Agridata[[#This Row],[Input_Cost_NGN]]+Agridata[[#This Row],[Final_Profit_NGN]]))*100</f>
        <v>99.991373462953774</v>
      </c>
      <c r="Y1882" s="13">
        <f>Agridata[[#This Row],[Final_Profit_NGN]]*Agridata[[#This Row],[Storage_Loss_%]]</f>
        <v>293298217.44</v>
      </c>
      <c r="Z1882" s="13">
        <f>Agridata[[#This Row],[Final_Profit_NGN]] * (1-Agridata[[#This Row],[Storage_Loss_%]]/100)</f>
        <v>11572369.8256</v>
      </c>
      <c r="AA1882" s="13">
        <f>Agridata[[#This Row],[Final_Profit_NGN]]+Agridata[[#This Row],[Input_Cost_NGN]]</f>
        <v>14629277</v>
      </c>
    </row>
    <row r="1883" spans="1:27" x14ac:dyDescent="0.35">
      <c r="A1883" t="s">
        <v>825</v>
      </c>
      <c r="B1883" t="s">
        <v>1470</v>
      </c>
      <c r="C1883" t="s">
        <v>1475</v>
      </c>
      <c r="D1883">
        <v>2022</v>
      </c>
      <c r="E1883" t="s">
        <v>1502</v>
      </c>
      <c r="F1883" t="s">
        <v>1510</v>
      </c>
      <c r="G1883">
        <v>1.06</v>
      </c>
      <c r="H1883">
        <v>19674</v>
      </c>
      <c r="I1883">
        <v>14159</v>
      </c>
      <c r="J1883">
        <v>2.6</v>
      </c>
      <c r="K1883" t="s">
        <v>1513</v>
      </c>
      <c r="L1883">
        <v>0.28999999999999998</v>
      </c>
      <c r="M1883" t="s">
        <v>1516</v>
      </c>
      <c r="N1883" s="13">
        <v>200</v>
      </c>
      <c r="O1883">
        <v>1</v>
      </c>
      <c r="P1883" s="11">
        <f>Agridata[[#This Row],[Storage_Loss_%]]/100</f>
        <v>0.28029999999999999</v>
      </c>
      <c r="Q1883" s="7">
        <v>28.03</v>
      </c>
      <c r="R1883" s="13">
        <v>35769</v>
      </c>
      <c r="S1883">
        <v>336</v>
      </c>
      <c r="T1883" t="s">
        <v>1519</v>
      </c>
      <c r="U1883" t="s">
        <v>1522</v>
      </c>
      <c r="V1883" s="13">
        <v>4673881</v>
      </c>
      <c r="W1883" s="7">
        <f>(Agridata[[#This Row],[Profit_After_Storage_Loss]]/Agridata[[#This Row],[Total_Revenue]])*100</f>
        <v>71.4233999490408</v>
      </c>
      <c r="X1883">
        <f>(1-Agridata[[#This Row],[Transport_Cost_NGN]]/(Agridata[[#This Row],[Input_Cost_NGN]]+Agridata[[#This Row],[Final_Profit_NGN]]))*100</f>
        <v>99.995753399934173</v>
      </c>
      <c r="Y1883" s="13">
        <f>Agridata[[#This Row],[Final_Profit_NGN]]*Agridata[[#This Row],[Storage_Loss_%]]</f>
        <v>131008884.43000001</v>
      </c>
      <c r="Z1883" s="13">
        <f>Agridata[[#This Row],[Final_Profit_NGN]] * (1-Agridata[[#This Row],[Storage_Loss_%]]/100)</f>
        <v>3363792.1557</v>
      </c>
      <c r="AA1883" s="13">
        <f>Agridata[[#This Row],[Final_Profit_NGN]]+Agridata[[#This Row],[Input_Cost_NGN]]</f>
        <v>4709650</v>
      </c>
    </row>
    <row r="1884" spans="1:27" x14ac:dyDescent="0.35">
      <c r="A1884" t="s">
        <v>117</v>
      </c>
      <c r="B1884" t="s">
        <v>1473</v>
      </c>
      <c r="C1884" t="s">
        <v>1484</v>
      </c>
      <c r="D1884">
        <v>2022</v>
      </c>
      <c r="E1884" t="s">
        <v>1501</v>
      </c>
      <c r="F1884" t="s">
        <v>1508</v>
      </c>
      <c r="G1884">
        <v>1.21</v>
      </c>
      <c r="H1884">
        <v>1392</v>
      </c>
      <c r="I1884">
        <v>1043</v>
      </c>
      <c r="J1884">
        <v>15.2</v>
      </c>
      <c r="K1884" t="s">
        <v>1513</v>
      </c>
      <c r="L1884">
        <v>1.39</v>
      </c>
      <c r="M1884" t="s">
        <v>1516</v>
      </c>
      <c r="N1884" s="13">
        <v>675</v>
      </c>
      <c r="O1884">
        <v>14</v>
      </c>
      <c r="P1884" s="11">
        <f>Agridata[[#This Row],[Storage_Loss_%]]/100</f>
        <v>0.25030000000000002</v>
      </c>
      <c r="Q1884" s="7">
        <v>25.03</v>
      </c>
      <c r="R1884" s="13">
        <v>18093</v>
      </c>
      <c r="S1884">
        <v>220</v>
      </c>
      <c r="T1884" t="s">
        <v>1520</v>
      </c>
      <c r="U1884" t="s">
        <v>1523</v>
      </c>
      <c r="V1884" s="13">
        <v>208398</v>
      </c>
      <c r="W1884" s="7">
        <f>(Agridata[[#This Row],[Profit_After_Storage_Loss]]/Agridata[[#This Row],[Total_Revenue]])*100</f>
        <v>68.98109885161</v>
      </c>
      <c r="X1884">
        <f>(1-Agridata[[#This Row],[Transport_Cost_NGN]]/(Agridata[[#This Row],[Input_Cost_NGN]]+Agridata[[#This Row],[Final_Profit_NGN]]))*100</f>
        <v>99.701974912910458</v>
      </c>
      <c r="Y1884" s="13">
        <f>Agridata[[#This Row],[Final_Profit_NGN]]*Agridata[[#This Row],[Storage_Loss_%]]</f>
        <v>5216201.9400000004</v>
      </c>
      <c r="Z1884" s="13">
        <f>Agridata[[#This Row],[Final_Profit_NGN]] * (1-Agridata[[#This Row],[Storage_Loss_%]]/100)</f>
        <v>156235.98060000001</v>
      </c>
      <c r="AA1884" s="13">
        <f>Agridata[[#This Row],[Final_Profit_NGN]]+Agridata[[#This Row],[Input_Cost_NGN]]</f>
        <v>226491</v>
      </c>
    </row>
    <row r="1885" spans="1:27" x14ac:dyDescent="0.35">
      <c r="A1885" t="s">
        <v>583</v>
      </c>
      <c r="B1885" t="s">
        <v>1472</v>
      </c>
      <c r="C1885" t="s">
        <v>1479</v>
      </c>
      <c r="D1885">
        <v>2024</v>
      </c>
      <c r="E1885" t="s">
        <v>1502</v>
      </c>
      <c r="F1885" t="s">
        <v>1510</v>
      </c>
      <c r="G1885">
        <v>5.47</v>
      </c>
      <c r="H1885">
        <v>91186</v>
      </c>
      <c r="I1885">
        <v>63629</v>
      </c>
      <c r="J1885">
        <v>50.2</v>
      </c>
      <c r="K1885" t="s">
        <v>1512</v>
      </c>
      <c r="L1885">
        <v>1.17</v>
      </c>
      <c r="M1885" t="s">
        <v>1518</v>
      </c>
      <c r="N1885" s="13">
        <v>11058</v>
      </c>
      <c r="O1885">
        <v>5</v>
      </c>
      <c r="P1885" s="11">
        <f>Agridata[[#This Row],[Storage_Loss_%]]/100</f>
        <v>0.30219999999999997</v>
      </c>
      <c r="Q1885" s="7">
        <v>30.22</v>
      </c>
      <c r="R1885" s="13">
        <v>124122</v>
      </c>
      <c r="S1885">
        <v>385</v>
      </c>
      <c r="T1885" t="s">
        <v>1521</v>
      </c>
      <c r="U1885" t="s">
        <v>1523</v>
      </c>
      <c r="V1885" s="13">
        <v>24117014</v>
      </c>
      <c r="W1885" s="7">
        <f>(Agridata[[#This Row],[Profit_After_Storage_Loss]]/Agridata[[#This Row],[Total_Revenue]])*100</f>
        <v>69.422705145501425</v>
      </c>
      <c r="X1885">
        <f>(1-Agridata[[#This Row],[Transport_Cost_NGN]]/(Agridata[[#This Row],[Input_Cost_NGN]]+Agridata[[#This Row],[Final_Profit_NGN]]))*100</f>
        <v>99.954383325929939</v>
      </c>
      <c r="Y1885" s="13">
        <f>Agridata[[#This Row],[Final_Profit_NGN]]*Agridata[[#This Row],[Storage_Loss_%]]</f>
        <v>728816163.07999992</v>
      </c>
      <c r="Z1885" s="13">
        <f>Agridata[[#This Row],[Final_Profit_NGN]] * (1-Agridata[[#This Row],[Storage_Loss_%]]/100)</f>
        <v>16828852.369199999</v>
      </c>
      <c r="AA1885" s="13">
        <f>Agridata[[#This Row],[Final_Profit_NGN]]+Agridata[[#This Row],[Input_Cost_NGN]]</f>
        <v>24241136</v>
      </c>
    </row>
    <row r="1886" spans="1:27" x14ac:dyDescent="0.35">
      <c r="A1886" t="s">
        <v>844</v>
      </c>
      <c r="B1886" t="s">
        <v>1469</v>
      </c>
      <c r="C1886" t="s">
        <v>1498</v>
      </c>
      <c r="D1886">
        <v>2022</v>
      </c>
      <c r="E1886" t="s">
        <v>1501</v>
      </c>
      <c r="F1886" t="s">
        <v>1509</v>
      </c>
      <c r="G1886">
        <v>1.0900000000000001</v>
      </c>
      <c r="H1886">
        <v>11301</v>
      </c>
      <c r="I1886">
        <v>9278</v>
      </c>
      <c r="J1886">
        <v>57.3</v>
      </c>
      <c r="K1886" t="s">
        <v>1512</v>
      </c>
      <c r="L1886">
        <v>2.58</v>
      </c>
      <c r="M1886" t="s">
        <v>1518</v>
      </c>
      <c r="N1886" s="13">
        <v>12254</v>
      </c>
      <c r="O1886">
        <v>3</v>
      </c>
      <c r="P1886" s="11">
        <f>Agridata[[#This Row],[Storage_Loss_%]]/100</f>
        <v>0.17899999999999999</v>
      </c>
      <c r="Q1886" s="7">
        <v>17.899999999999999</v>
      </c>
      <c r="R1886" s="13">
        <v>23911</v>
      </c>
      <c r="S1886">
        <v>305</v>
      </c>
      <c r="T1886" t="s">
        <v>1520</v>
      </c>
      <c r="U1886" t="s">
        <v>1522</v>
      </c>
      <c r="V1886" s="13">
        <v>2765328</v>
      </c>
      <c r="W1886" s="7">
        <f>(Agridata[[#This Row],[Profit_After_Storage_Loss]]/Agridata[[#This Row],[Total_Revenue]])*100</f>
        <v>81.396190430436391</v>
      </c>
      <c r="X1886">
        <f>(1-Agridata[[#This Row],[Transport_Cost_NGN]]/(Agridata[[#This Row],[Input_Cost_NGN]]+Agridata[[#This Row],[Final_Profit_NGN]]))*100</f>
        <v>99.560668698523145</v>
      </c>
      <c r="Y1886" s="13">
        <f>Agridata[[#This Row],[Final_Profit_NGN]]*Agridata[[#This Row],[Storage_Loss_%]]</f>
        <v>49499371.199999996</v>
      </c>
      <c r="Z1886" s="13">
        <f>Agridata[[#This Row],[Final_Profit_NGN]] * (1-Agridata[[#This Row],[Storage_Loss_%]]/100)</f>
        <v>2270334.2879999997</v>
      </c>
      <c r="AA1886" s="13">
        <f>Agridata[[#This Row],[Final_Profit_NGN]]+Agridata[[#This Row],[Input_Cost_NGN]]</f>
        <v>2789239</v>
      </c>
    </row>
    <row r="1887" spans="1:27" x14ac:dyDescent="0.35">
      <c r="A1887" t="s">
        <v>1076</v>
      </c>
      <c r="B1887" t="s">
        <v>1473</v>
      </c>
      <c r="C1887" t="s">
        <v>1494</v>
      </c>
      <c r="D1887">
        <v>2021</v>
      </c>
      <c r="E1887" t="s">
        <v>1501</v>
      </c>
      <c r="F1887" t="s">
        <v>1503</v>
      </c>
      <c r="G1887">
        <v>2.84</v>
      </c>
      <c r="H1887">
        <v>25662</v>
      </c>
      <c r="I1887">
        <v>22492</v>
      </c>
      <c r="J1887">
        <v>1.7</v>
      </c>
      <c r="K1887" t="s">
        <v>1511</v>
      </c>
      <c r="L1887">
        <v>0.78</v>
      </c>
      <c r="M1887" t="s">
        <v>1518</v>
      </c>
      <c r="N1887" s="13">
        <v>250</v>
      </c>
      <c r="O1887">
        <v>7</v>
      </c>
      <c r="P1887" s="11">
        <f>Agridata[[#This Row],[Storage_Loss_%]]/100</f>
        <v>0.1235</v>
      </c>
      <c r="Q1887" s="7">
        <v>12.35</v>
      </c>
      <c r="R1887" s="13">
        <v>40503</v>
      </c>
      <c r="S1887">
        <v>305</v>
      </c>
      <c r="T1887" t="s">
        <v>1521</v>
      </c>
      <c r="U1887" t="s">
        <v>1522</v>
      </c>
      <c r="V1887" s="13">
        <v>6750707</v>
      </c>
      <c r="W1887" s="7">
        <f>(Agridata[[#This Row],[Profit_After_Storage_Loss]]/Agridata[[#This Row],[Total_Revenue]])*100</f>
        <v>87.127252514647623</v>
      </c>
      <c r="X1887">
        <f>(1-Agridata[[#This Row],[Transport_Cost_NGN]]/(Agridata[[#This Row],[Input_Cost_NGN]]+Agridata[[#This Row],[Final_Profit_NGN]]))*100</f>
        <v>99.996318770881771</v>
      </c>
      <c r="Y1887" s="13">
        <f>Agridata[[#This Row],[Final_Profit_NGN]]*Agridata[[#This Row],[Storage_Loss_%]]</f>
        <v>83371231.450000003</v>
      </c>
      <c r="Z1887" s="13">
        <f>Agridata[[#This Row],[Final_Profit_NGN]] * (1-Agridata[[#This Row],[Storage_Loss_%]]/100)</f>
        <v>5916994.6855000006</v>
      </c>
      <c r="AA1887" s="13">
        <f>Agridata[[#This Row],[Final_Profit_NGN]]+Agridata[[#This Row],[Input_Cost_NGN]]</f>
        <v>6791210</v>
      </c>
    </row>
    <row r="1888" spans="1:27" x14ac:dyDescent="0.35">
      <c r="A1888" t="s">
        <v>1077</v>
      </c>
      <c r="B1888" t="s">
        <v>1471</v>
      </c>
      <c r="C1888" t="s">
        <v>1477</v>
      </c>
      <c r="D1888">
        <v>2021</v>
      </c>
      <c r="E1888" t="s">
        <v>1501</v>
      </c>
      <c r="F1888" t="s">
        <v>1503</v>
      </c>
      <c r="G1888">
        <v>2.44</v>
      </c>
      <c r="H1888">
        <v>20083</v>
      </c>
      <c r="I1888">
        <v>11585</v>
      </c>
      <c r="J1888">
        <v>10.6</v>
      </c>
      <c r="K1888" t="s">
        <v>1513</v>
      </c>
      <c r="L1888">
        <v>0.54</v>
      </c>
      <c r="M1888" t="s">
        <v>1516</v>
      </c>
      <c r="N1888" s="13">
        <v>383</v>
      </c>
      <c r="O1888">
        <v>30</v>
      </c>
      <c r="P1888" s="11">
        <f>Agridata[[#This Row],[Storage_Loss_%]]/100</f>
        <v>0.42310000000000003</v>
      </c>
      <c r="Q1888" s="7">
        <v>42.31</v>
      </c>
      <c r="R1888" s="13">
        <v>20573</v>
      </c>
      <c r="S1888">
        <v>241</v>
      </c>
      <c r="T1888" t="s">
        <v>1520</v>
      </c>
      <c r="U1888" t="s">
        <v>1522</v>
      </c>
      <c r="V1888" s="13">
        <v>2743110</v>
      </c>
      <c r="W1888" s="7">
        <f>(Agridata[[#This Row],[Profit_After_Storage_Loss]]/Agridata[[#This Row],[Total_Revenue]])*100</f>
        <v>57.260552639358423</v>
      </c>
      <c r="X1888">
        <f>(1-Agridata[[#This Row],[Transport_Cost_NGN]]/(Agridata[[#This Row],[Input_Cost_NGN]]+Agridata[[#This Row],[Final_Profit_NGN]]))*100</f>
        <v>99.986141681227551</v>
      </c>
      <c r="Y1888" s="13">
        <f>Agridata[[#This Row],[Final_Profit_NGN]]*Agridata[[#This Row],[Storage_Loss_%]]</f>
        <v>116060984.10000001</v>
      </c>
      <c r="Z1888" s="13">
        <f>Agridata[[#This Row],[Final_Profit_NGN]] * (1-Agridata[[#This Row],[Storage_Loss_%]]/100)</f>
        <v>1582500.159</v>
      </c>
      <c r="AA1888" s="13">
        <f>Agridata[[#This Row],[Final_Profit_NGN]]+Agridata[[#This Row],[Input_Cost_NGN]]</f>
        <v>2763683</v>
      </c>
    </row>
    <row r="1889" spans="1:27" x14ac:dyDescent="0.35">
      <c r="A1889" t="s">
        <v>295</v>
      </c>
      <c r="B1889" t="s">
        <v>1469</v>
      </c>
      <c r="C1889" t="s">
        <v>1480</v>
      </c>
      <c r="D1889">
        <v>2022</v>
      </c>
      <c r="E1889" t="s">
        <v>1501</v>
      </c>
      <c r="F1889" t="s">
        <v>1506</v>
      </c>
      <c r="G1889">
        <v>0.76</v>
      </c>
      <c r="H1889">
        <v>1306</v>
      </c>
      <c r="I1889">
        <v>1062</v>
      </c>
      <c r="J1889">
        <v>58.8</v>
      </c>
      <c r="K1889" t="s">
        <v>1512</v>
      </c>
      <c r="L1889">
        <v>2.79</v>
      </c>
      <c r="M1889" t="s">
        <v>1516</v>
      </c>
      <c r="N1889" s="13">
        <v>10123</v>
      </c>
      <c r="O1889">
        <v>14</v>
      </c>
      <c r="P1889" s="11">
        <f>Agridata[[#This Row],[Storage_Loss_%]]/100</f>
        <v>0.18640000000000001</v>
      </c>
      <c r="Q1889" s="7">
        <v>18.64</v>
      </c>
      <c r="R1889" s="13">
        <v>14544</v>
      </c>
      <c r="S1889">
        <v>305</v>
      </c>
      <c r="T1889" t="s">
        <v>1520</v>
      </c>
      <c r="U1889" t="s">
        <v>1522</v>
      </c>
      <c r="V1889" s="13">
        <v>296004</v>
      </c>
      <c r="W1889" s="7">
        <f>(Agridata[[#This Row],[Profit_After_Storage_Loss]]/Agridata[[#This Row],[Total_Revenue]])*100</f>
        <v>77.549639476023032</v>
      </c>
      <c r="X1889">
        <f>(1-Agridata[[#This Row],[Transport_Cost_NGN]]/(Agridata[[#This Row],[Input_Cost_NGN]]+Agridata[[#This Row],[Final_Profit_NGN]]))*100</f>
        <v>96.740278475469168</v>
      </c>
      <c r="Y1889" s="13">
        <f>Agridata[[#This Row],[Final_Profit_NGN]]*Agridata[[#This Row],[Storage_Loss_%]]</f>
        <v>5517514.5600000005</v>
      </c>
      <c r="Z1889" s="13">
        <f>Agridata[[#This Row],[Final_Profit_NGN]] * (1-Agridata[[#This Row],[Storage_Loss_%]]/100)</f>
        <v>240828.85440000001</v>
      </c>
      <c r="AA1889" s="13">
        <f>Agridata[[#This Row],[Final_Profit_NGN]]+Agridata[[#This Row],[Input_Cost_NGN]]</f>
        <v>310548</v>
      </c>
    </row>
    <row r="1890" spans="1:27" x14ac:dyDescent="0.35">
      <c r="A1890" t="s">
        <v>522</v>
      </c>
      <c r="B1890" t="s">
        <v>1471</v>
      </c>
      <c r="C1890" t="s">
        <v>1477</v>
      </c>
      <c r="D1890">
        <v>2025</v>
      </c>
      <c r="E1890" t="s">
        <v>1502</v>
      </c>
      <c r="F1890" t="s">
        <v>1509</v>
      </c>
      <c r="G1890">
        <v>0.98</v>
      </c>
      <c r="H1890">
        <v>14715</v>
      </c>
      <c r="I1890">
        <v>11754</v>
      </c>
      <c r="J1890">
        <v>22.4</v>
      </c>
      <c r="K1890" t="s">
        <v>1512</v>
      </c>
      <c r="L1890">
        <v>1.1599999999999999</v>
      </c>
      <c r="M1890" t="s">
        <v>1518</v>
      </c>
      <c r="N1890" s="13">
        <v>4663</v>
      </c>
      <c r="O1890">
        <v>4</v>
      </c>
      <c r="P1890" s="11">
        <f>Agridata[[#This Row],[Storage_Loss_%]]/100</f>
        <v>0.20120000000000002</v>
      </c>
      <c r="Q1890" s="7">
        <v>20.12</v>
      </c>
      <c r="R1890" s="13">
        <v>18392</v>
      </c>
      <c r="S1890">
        <v>369</v>
      </c>
      <c r="T1890" t="s">
        <v>1520</v>
      </c>
      <c r="U1890" t="s">
        <v>1522</v>
      </c>
      <c r="V1890" s="13">
        <v>4270799</v>
      </c>
      <c r="W1890" s="7">
        <f>(Agridata[[#This Row],[Profit_After_Storage_Loss]]/Agridata[[#This Row],[Total_Revenue]])*100</f>
        <v>79.537475509950468</v>
      </c>
      <c r="X1890">
        <f>(1-Agridata[[#This Row],[Transport_Cost_NGN]]/(Agridata[[#This Row],[Input_Cost_NGN]]+Agridata[[#This Row],[Final_Profit_NGN]]))*100</f>
        <v>99.891284860012064</v>
      </c>
      <c r="Y1890" s="13">
        <f>Agridata[[#This Row],[Final_Profit_NGN]]*Agridata[[#This Row],[Storage_Loss_%]]</f>
        <v>85928475.88000001</v>
      </c>
      <c r="Z1890" s="13">
        <f>Agridata[[#This Row],[Final_Profit_NGN]] * (1-Agridata[[#This Row],[Storage_Loss_%]]/100)</f>
        <v>3411514.2411999996</v>
      </c>
      <c r="AA1890" s="13">
        <f>Agridata[[#This Row],[Final_Profit_NGN]]+Agridata[[#This Row],[Input_Cost_NGN]]</f>
        <v>4289191</v>
      </c>
    </row>
    <row r="1891" spans="1:27" x14ac:dyDescent="0.35">
      <c r="A1891" t="s">
        <v>725</v>
      </c>
      <c r="B1891" t="s">
        <v>1469</v>
      </c>
      <c r="C1891" t="s">
        <v>1474</v>
      </c>
      <c r="D1891">
        <v>2024</v>
      </c>
      <c r="E1891" t="s">
        <v>1501</v>
      </c>
      <c r="F1891" t="s">
        <v>1504</v>
      </c>
      <c r="G1891">
        <v>0.4</v>
      </c>
      <c r="H1891">
        <v>2252</v>
      </c>
      <c r="I1891">
        <v>1802</v>
      </c>
      <c r="J1891">
        <v>12.8</v>
      </c>
      <c r="K1891" t="s">
        <v>1512</v>
      </c>
      <c r="L1891">
        <v>0.39</v>
      </c>
      <c r="M1891" t="s">
        <v>1518</v>
      </c>
      <c r="N1891" s="13">
        <v>2654</v>
      </c>
      <c r="O1891">
        <v>3</v>
      </c>
      <c r="P1891" s="11">
        <f>Agridata[[#This Row],[Storage_Loss_%]]/100</f>
        <v>0.19980000000000001</v>
      </c>
      <c r="Q1891" s="7">
        <v>19.98</v>
      </c>
      <c r="R1891" s="13">
        <v>8253</v>
      </c>
      <c r="S1891">
        <v>244</v>
      </c>
      <c r="T1891" t="s">
        <v>1520</v>
      </c>
      <c r="U1891" t="s">
        <v>1522</v>
      </c>
      <c r="V1891" s="13">
        <v>424385</v>
      </c>
      <c r="W1891" s="7">
        <f>(Agridata[[#This Row],[Profit_After_Storage_Loss]]/Agridata[[#This Row],[Total_Revenue]])*100</f>
        <v>78.493538940176322</v>
      </c>
      <c r="X1891">
        <f>(1-Agridata[[#This Row],[Transport_Cost_NGN]]/(Agridata[[#This Row],[Input_Cost_NGN]]+Agridata[[#This Row],[Final_Profit_NGN]]))*100</f>
        <v>99.386554116836706</v>
      </c>
      <c r="Y1891" s="13">
        <f>Agridata[[#This Row],[Final_Profit_NGN]]*Agridata[[#This Row],[Storage_Loss_%]]</f>
        <v>8479212.3000000007</v>
      </c>
      <c r="Z1891" s="13">
        <f>Agridata[[#This Row],[Final_Profit_NGN]] * (1-Agridata[[#This Row],[Storage_Loss_%]]/100)</f>
        <v>339592.87700000004</v>
      </c>
      <c r="AA1891" s="13">
        <f>Agridata[[#This Row],[Final_Profit_NGN]]+Agridata[[#This Row],[Input_Cost_NGN]]</f>
        <v>432638</v>
      </c>
    </row>
    <row r="1892" spans="1:27" x14ac:dyDescent="0.35">
      <c r="A1892" t="s">
        <v>1078</v>
      </c>
      <c r="B1892" t="s">
        <v>1472</v>
      </c>
      <c r="C1892" t="s">
        <v>1488</v>
      </c>
      <c r="D1892">
        <v>2021</v>
      </c>
      <c r="E1892" t="s">
        <v>1501</v>
      </c>
      <c r="F1892" t="s">
        <v>1507</v>
      </c>
      <c r="G1892">
        <v>0.73</v>
      </c>
      <c r="H1892">
        <v>1795</v>
      </c>
      <c r="I1892">
        <v>1452</v>
      </c>
      <c r="J1892">
        <v>41.8</v>
      </c>
      <c r="K1892" t="s">
        <v>1512</v>
      </c>
      <c r="L1892">
        <v>1.39</v>
      </c>
      <c r="M1892" t="s">
        <v>1518</v>
      </c>
      <c r="N1892" s="13">
        <v>9949</v>
      </c>
      <c r="O1892">
        <v>14</v>
      </c>
      <c r="P1892" s="11">
        <f>Agridata[[#This Row],[Storage_Loss_%]]/100</f>
        <v>0.19059999999999999</v>
      </c>
      <c r="Q1892" s="7">
        <v>19.059999999999999</v>
      </c>
      <c r="R1892" s="13">
        <v>10267</v>
      </c>
      <c r="S1892">
        <v>261</v>
      </c>
      <c r="T1892" t="s">
        <v>1520</v>
      </c>
      <c r="U1892" t="s">
        <v>1522</v>
      </c>
      <c r="V1892" s="13">
        <v>354967</v>
      </c>
      <c r="W1892" s="7">
        <f>(Agridata[[#This Row],[Profit_After_Storage_Loss]]/Agridata[[#This Row],[Total_Revenue]])*100</f>
        <v>78.664716264093713</v>
      </c>
      <c r="X1892">
        <f>(1-Agridata[[#This Row],[Transport_Cost_NGN]]/(Agridata[[#This Row],[Input_Cost_NGN]]+Agridata[[#This Row],[Final_Profit_NGN]]))*100</f>
        <v>97.275992925083642</v>
      </c>
      <c r="Y1892" s="13">
        <f>Agridata[[#This Row],[Final_Profit_NGN]]*Agridata[[#This Row],[Storage_Loss_%]]</f>
        <v>6765671.0199999996</v>
      </c>
      <c r="Z1892" s="13">
        <f>Agridata[[#This Row],[Final_Profit_NGN]] * (1-Agridata[[#This Row],[Storage_Loss_%]]/100)</f>
        <v>287310.28980000003</v>
      </c>
      <c r="AA1892" s="13">
        <f>Agridata[[#This Row],[Final_Profit_NGN]]+Agridata[[#This Row],[Input_Cost_NGN]]</f>
        <v>365234</v>
      </c>
    </row>
    <row r="1893" spans="1:27" x14ac:dyDescent="0.35">
      <c r="A1893" t="s">
        <v>350</v>
      </c>
      <c r="B1893" t="s">
        <v>1472</v>
      </c>
      <c r="C1893" t="s">
        <v>1489</v>
      </c>
      <c r="D1893">
        <v>2024</v>
      </c>
      <c r="E1893" t="s">
        <v>1502</v>
      </c>
      <c r="F1893" t="s">
        <v>1507</v>
      </c>
      <c r="G1893">
        <v>0.39</v>
      </c>
      <c r="H1893">
        <v>525</v>
      </c>
      <c r="I1893">
        <v>417</v>
      </c>
      <c r="J1893">
        <v>18.7</v>
      </c>
      <c r="K1893" t="s">
        <v>1512</v>
      </c>
      <c r="L1893">
        <v>0.72</v>
      </c>
      <c r="M1893" t="s">
        <v>1518</v>
      </c>
      <c r="N1893" s="13">
        <v>4718</v>
      </c>
      <c r="O1893">
        <v>14</v>
      </c>
      <c r="P1893" s="11">
        <f>Agridata[[#This Row],[Storage_Loss_%]]/100</f>
        <v>0.20449999999999999</v>
      </c>
      <c r="Q1893" s="7">
        <v>20.45</v>
      </c>
      <c r="R1893" s="13">
        <v>8305</v>
      </c>
      <c r="S1893">
        <v>262</v>
      </c>
      <c r="T1893" t="s">
        <v>1520</v>
      </c>
      <c r="U1893" t="s">
        <v>1522</v>
      </c>
      <c r="V1893" s="13">
        <v>95139</v>
      </c>
      <c r="W1893" s="7">
        <f>(Agridata[[#This Row],[Profit_After_Storage_Loss]]/Agridata[[#This Row],[Total_Revenue]])*100</f>
        <v>73.163329434283284</v>
      </c>
      <c r="X1893">
        <f>(1-Agridata[[#This Row],[Transport_Cost_NGN]]/(Agridata[[#This Row],[Input_Cost_NGN]]+Agridata[[#This Row],[Final_Profit_NGN]]))*100</f>
        <v>95.439078148563468</v>
      </c>
      <c r="Y1893" s="13">
        <f>Agridata[[#This Row],[Final_Profit_NGN]]*Agridata[[#This Row],[Storage_Loss_%]]</f>
        <v>1945592.55</v>
      </c>
      <c r="Z1893" s="13">
        <f>Agridata[[#This Row],[Final_Profit_NGN]] * (1-Agridata[[#This Row],[Storage_Loss_%]]/100)</f>
        <v>75683.074500000002</v>
      </c>
      <c r="AA1893" s="13">
        <f>Agridata[[#This Row],[Final_Profit_NGN]]+Agridata[[#This Row],[Input_Cost_NGN]]</f>
        <v>103444</v>
      </c>
    </row>
    <row r="1894" spans="1:27" x14ac:dyDescent="0.35">
      <c r="A1894" t="s">
        <v>730</v>
      </c>
      <c r="B1894" t="s">
        <v>1471</v>
      </c>
      <c r="C1894" t="s">
        <v>1477</v>
      </c>
      <c r="D1894">
        <v>2021</v>
      </c>
      <c r="E1894" t="s">
        <v>1501</v>
      </c>
      <c r="F1894" t="s">
        <v>1505</v>
      </c>
      <c r="G1894">
        <v>0.86</v>
      </c>
      <c r="H1894">
        <v>7848</v>
      </c>
      <c r="I1894">
        <v>3139</v>
      </c>
      <c r="J1894">
        <v>33.200000000000003</v>
      </c>
      <c r="K1894" t="s">
        <v>1514</v>
      </c>
      <c r="L1894">
        <v>2.16</v>
      </c>
      <c r="M1894" t="s">
        <v>1516</v>
      </c>
      <c r="N1894" s="13">
        <v>4487</v>
      </c>
      <c r="O1894">
        <v>60</v>
      </c>
      <c r="P1894" s="11">
        <f>Agridata[[#This Row],[Storage_Loss_%]]/100</f>
        <v>0.6</v>
      </c>
      <c r="Q1894" s="7">
        <v>60</v>
      </c>
      <c r="R1894" s="13">
        <v>9106</v>
      </c>
      <c r="S1894">
        <v>76</v>
      </c>
      <c r="T1894" t="s">
        <v>1520</v>
      </c>
      <c r="U1894" t="s">
        <v>1522</v>
      </c>
      <c r="V1894" s="13">
        <v>222586</v>
      </c>
      <c r="W1894" s="7">
        <f>(Agridata[[#This Row],[Profit_After_Storage_Loss]]/Agridata[[#This Row],[Total_Revenue]])*100</f>
        <v>38.427912918875066</v>
      </c>
      <c r="X1894">
        <f>(1-Agridata[[#This Row],[Transport_Cost_NGN]]/(Agridata[[#This Row],[Input_Cost_NGN]]+Agridata[[#This Row],[Final_Profit_NGN]]))*100</f>
        <v>98.063377242200858</v>
      </c>
      <c r="Y1894" s="13">
        <f>Agridata[[#This Row],[Final_Profit_NGN]]*Agridata[[#This Row],[Storage_Loss_%]]</f>
        <v>13355160</v>
      </c>
      <c r="Z1894" s="13">
        <f>Agridata[[#This Row],[Final_Profit_NGN]] * (1-Agridata[[#This Row],[Storage_Loss_%]]/100)</f>
        <v>89034.400000000009</v>
      </c>
      <c r="AA1894" s="13">
        <f>Agridata[[#This Row],[Final_Profit_NGN]]+Agridata[[#This Row],[Input_Cost_NGN]]</f>
        <v>231692</v>
      </c>
    </row>
    <row r="1895" spans="1:27" x14ac:dyDescent="0.35">
      <c r="A1895" t="s">
        <v>1079</v>
      </c>
      <c r="B1895" t="s">
        <v>1469</v>
      </c>
      <c r="C1895" t="s">
        <v>1498</v>
      </c>
      <c r="D1895">
        <v>2024</v>
      </c>
      <c r="E1895" t="s">
        <v>1501</v>
      </c>
      <c r="F1895" t="s">
        <v>1503</v>
      </c>
      <c r="G1895">
        <v>0.85</v>
      </c>
      <c r="H1895">
        <v>10319</v>
      </c>
      <c r="I1895">
        <v>8301</v>
      </c>
      <c r="J1895">
        <v>6.6</v>
      </c>
      <c r="K1895" t="s">
        <v>1513</v>
      </c>
      <c r="L1895">
        <v>1.1399999999999999</v>
      </c>
      <c r="M1895" t="s">
        <v>1518</v>
      </c>
      <c r="N1895" s="13">
        <v>203</v>
      </c>
      <c r="O1895">
        <v>14</v>
      </c>
      <c r="P1895" s="11">
        <f>Agridata[[#This Row],[Storage_Loss_%]]/100</f>
        <v>0.19550000000000001</v>
      </c>
      <c r="Q1895" s="7">
        <v>19.55</v>
      </c>
      <c r="R1895" s="13">
        <v>13972</v>
      </c>
      <c r="S1895">
        <v>349</v>
      </c>
      <c r="T1895" t="s">
        <v>1520</v>
      </c>
      <c r="U1895" t="s">
        <v>1522</v>
      </c>
      <c r="V1895" s="13">
        <v>2853904</v>
      </c>
      <c r="W1895" s="7">
        <f>(Agridata[[#This Row],[Profit_After_Storage_Loss]]/Agridata[[#This Row],[Total_Revenue]])*100</f>
        <v>80.058055787628206</v>
      </c>
      <c r="X1895">
        <f>(1-Agridata[[#This Row],[Transport_Cost_NGN]]/(Agridata[[#This Row],[Input_Cost_NGN]]+Agridata[[#This Row],[Final_Profit_NGN]]))*100</f>
        <v>99.992921590752175</v>
      </c>
      <c r="Y1895" s="13">
        <f>Agridata[[#This Row],[Final_Profit_NGN]]*Agridata[[#This Row],[Storage_Loss_%]]</f>
        <v>55793823.200000003</v>
      </c>
      <c r="Z1895" s="13">
        <f>Agridata[[#This Row],[Final_Profit_NGN]] * (1-Agridata[[#This Row],[Storage_Loss_%]]/100)</f>
        <v>2295965.7680000002</v>
      </c>
      <c r="AA1895" s="13">
        <f>Agridata[[#This Row],[Final_Profit_NGN]]+Agridata[[#This Row],[Input_Cost_NGN]]</f>
        <v>2867876</v>
      </c>
    </row>
    <row r="1896" spans="1:27" x14ac:dyDescent="0.35">
      <c r="A1896" t="s">
        <v>1080</v>
      </c>
      <c r="B1896" t="s">
        <v>1471</v>
      </c>
      <c r="C1896" t="s">
        <v>1483</v>
      </c>
      <c r="D1896">
        <v>2022</v>
      </c>
      <c r="E1896" t="s">
        <v>1502</v>
      </c>
      <c r="F1896" t="s">
        <v>1503</v>
      </c>
      <c r="G1896">
        <v>14.53</v>
      </c>
      <c r="H1896">
        <v>149706</v>
      </c>
      <c r="I1896">
        <v>116845</v>
      </c>
      <c r="J1896">
        <v>20.100000000000001</v>
      </c>
      <c r="K1896" t="s">
        <v>1512</v>
      </c>
      <c r="L1896">
        <v>0.69</v>
      </c>
      <c r="M1896" t="s">
        <v>1518</v>
      </c>
      <c r="N1896" s="13">
        <v>4089</v>
      </c>
      <c r="O1896">
        <v>14</v>
      </c>
      <c r="P1896" s="11">
        <f>Agridata[[#This Row],[Storage_Loss_%]]/100</f>
        <v>0.2195</v>
      </c>
      <c r="Q1896" s="7">
        <v>21.95</v>
      </c>
      <c r="R1896" s="13">
        <v>162213</v>
      </c>
      <c r="S1896">
        <v>263</v>
      </c>
      <c r="T1896" t="s">
        <v>1520</v>
      </c>
      <c r="U1896" t="s">
        <v>1523</v>
      </c>
      <c r="V1896" s="13">
        <v>30256631</v>
      </c>
      <c r="W1896" s="7">
        <f>(Agridata[[#This Row],[Profit_After_Storage_Loss]]/Agridata[[#This Row],[Total_Revenue]])*100</f>
        <v>77.633786791832065</v>
      </c>
      <c r="X1896">
        <f>(1-Agridata[[#This Row],[Transport_Cost_NGN]]/(Agridata[[#This Row],[Input_Cost_NGN]]+Agridata[[#This Row],[Final_Profit_NGN]]))*100</f>
        <v>99.986557674578307</v>
      </c>
      <c r="Y1896" s="13">
        <f>Agridata[[#This Row],[Final_Profit_NGN]]*Agridata[[#This Row],[Storage_Loss_%]]</f>
        <v>664133050.44999993</v>
      </c>
      <c r="Z1896" s="13">
        <f>Agridata[[#This Row],[Final_Profit_NGN]] * (1-Agridata[[#This Row],[Storage_Loss_%]]/100)</f>
        <v>23615300.495499998</v>
      </c>
      <c r="AA1896" s="13">
        <f>Agridata[[#This Row],[Final_Profit_NGN]]+Agridata[[#This Row],[Input_Cost_NGN]]</f>
        <v>30418844</v>
      </c>
    </row>
    <row r="1897" spans="1:27" x14ac:dyDescent="0.35">
      <c r="A1897" t="s">
        <v>1062</v>
      </c>
      <c r="B1897" t="s">
        <v>1473</v>
      </c>
      <c r="C1897" t="s">
        <v>1496</v>
      </c>
      <c r="D1897">
        <v>2023</v>
      </c>
      <c r="E1897" t="s">
        <v>1501</v>
      </c>
      <c r="F1897" t="s">
        <v>1505</v>
      </c>
      <c r="G1897">
        <v>1.71</v>
      </c>
      <c r="H1897">
        <v>25762</v>
      </c>
      <c r="I1897">
        <v>21258</v>
      </c>
      <c r="J1897">
        <v>8.5</v>
      </c>
      <c r="K1897" t="s">
        <v>1512</v>
      </c>
      <c r="L1897">
        <v>1.1200000000000001</v>
      </c>
      <c r="M1897" t="s">
        <v>1517</v>
      </c>
      <c r="N1897" s="13">
        <v>2066</v>
      </c>
      <c r="O1897">
        <v>7</v>
      </c>
      <c r="P1897" s="11">
        <f>Agridata[[#This Row],[Storage_Loss_%]]/100</f>
        <v>0.17480000000000001</v>
      </c>
      <c r="Q1897" s="7">
        <v>17.48</v>
      </c>
      <c r="R1897" s="13">
        <v>21255</v>
      </c>
      <c r="S1897">
        <v>89</v>
      </c>
      <c r="T1897" t="s">
        <v>1520</v>
      </c>
      <c r="U1897" t="s">
        <v>1522</v>
      </c>
      <c r="V1897" s="13">
        <v>1849722</v>
      </c>
      <c r="W1897" s="7">
        <f>(Agridata[[#This Row],[Profit_After_Storage_Loss]]/Agridata[[#This Row],[Total_Revenue]])*100</f>
        <v>81.582541869835907</v>
      </c>
      <c r="X1897">
        <f>(1-Agridata[[#This Row],[Transport_Cost_NGN]]/(Agridata[[#This Row],[Input_Cost_NGN]]+Agridata[[#This Row],[Final_Profit_NGN]]))*100</f>
        <v>99.889576408475349</v>
      </c>
      <c r="Y1897" s="13">
        <f>Agridata[[#This Row],[Final_Profit_NGN]]*Agridata[[#This Row],[Storage_Loss_%]]</f>
        <v>32333140.560000002</v>
      </c>
      <c r="Z1897" s="13">
        <f>Agridata[[#This Row],[Final_Profit_NGN]] * (1-Agridata[[#This Row],[Storage_Loss_%]]/100)</f>
        <v>1526390.5943999998</v>
      </c>
      <c r="AA1897" s="13">
        <f>Agridata[[#This Row],[Final_Profit_NGN]]+Agridata[[#This Row],[Input_Cost_NGN]]</f>
        <v>1870977</v>
      </c>
    </row>
    <row r="1898" spans="1:27" x14ac:dyDescent="0.35">
      <c r="A1898" t="s">
        <v>215</v>
      </c>
      <c r="B1898" t="s">
        <v>1471</v>
      </c>
      <c r="C1898" t="s">
        <v>1486</v>
      </c>
      <c r="D1898">
        <v>2024</v>
      </c>
      <c r="E1898" t="s">
        <v>1502</v>
      </c>
      <c r="F1898" t="s">
        <v>1507</v>
      </c>
      <c r="G1898">
        <v>0.56000000000000005</v>
      </c>
      <c r="H1898">
        <v>1337</v>
      </c>
      <c r="I1898">
        <v>852</v>
      </c>
      <c r="J1898">
        <v>20.7</v>
      </c>
      <c r="K1898" t="s">
        <v>1511</v>
      </c>
      <c r="L1898">
        <v>2.0699999999999998</v>
      </c>
      <c r="M1898" t="s">
        <v>1517</v>
      </c>
      <c r="N1898" s="13">
        <v>2843</v>
      </c>
      <c r="O1898">
        <v>30</v>
      </c>
      <c r="P1898" s="11">
        <f>Agridata[[#This Row],[Storage_Loss_%]]/100</f>
        <v>0.36210000000000003</v>
      </c>
      <c r="Q1898" s="7">
        <v>36.21</v>
      </c>
      <c r="R1898" s="13">
        <v>8075</v>
      </c>
      <c r="S1898">
        <v>256</v>
      </c>
      <c r="T1898" t="s">
        <v>1520</v>
      </c>
      <c r="U1898" t="s">
        <v>1522</v>
      </c>
      <c r="V1898" s="13">
        <v>205013</v>
      </c>
      <c r="W1898" s="7">
        <f>(Agridata[[#This Row],[Profit_After_Storage_Loss]]/Agridata[[#This Row],[Total_Revenue]])*100</f>
        <v>61.372668897356952</v>
      </c>
      <c r="X1898">
        <f>(1-Agridata[[#This Row],[Transport_Cost_NGN]]/(Agridata[[#This Row],[Input_Cost_NGN]]+Agridata[[#This Row],[Final_Profit_NGN]]))*100</f>
        <v>98.665809430845471</v>
      </c>
      <c r="Y1898" s="13">
        <f>Agridata[[#This Row],[Final_Profit_NGN]]*Agridata[[#This Row],[Storage_Loss_%]]</f>
        <v>7423520.7300000004</v>
      </c>
      <c r="Z1898" s="13">
        <f>Agridata[[#This Row],[Final_Profit_NGN]] * (1-Agridata[[#This Row],[Storage_Loss_%]]/100)</f>
        <v>130777.79269999998</v>
      </c>
      <c r="AA1898" s="13">
        <f>Agridata[[#This Row],[Final_Profit_NGN]]+Agridata[[#This Row],[Input_Cost_NGN]]</f>
        <v>213088</v>
      </c>
    </row>
    <row r="1899" spans="1:27" x14ac:dyDescent="0.35">
      <c r="A1899" t="s">
        <v>622</v>
      </c>
      <c r="B1899" t="s">
        <v>1473</v>
      </c>
      <c r="C1899" t="s">
        <v>1494</v>
      </c>
      <c r="D1899">
        <v>2025</v>
      </c>
      <c r="E1899" t="s">
        <v>1501</v>
      </c>
      <c r="F1899" t="s">
        <v>1504</v>
      </c>
      <c r="G1899">
        <v>3.95</v>
      </c>
      <c r="H1899">
        <v>37533</v>
      </c>
      <c r="I1899">
        <v>28356</v>
      </c>
      <c r="J1899">
        <v>2.5</v>
      </c>
      <c r="K1899" t="s">
        <v>1511</v>
      </c>
      <c r="L1899">
        <v>1.4</v>
      </c>
      <c r="M1899" t="s">
        <v>1518</v>
      </c>
      <c r="N1899" s="13">
        <v>314</v>
      </c>
      <c r="O1899">
        <v>5</v>
      </c>
      <c r="P1899" s="11">
        <f>Agridata[[#This Row],[Storage_Loss_%]]/100</f>
        <v>0.2445</v>
      </c>
      <c r="Q1899" s="7">
        <v>24.45</v>
      </c>
      <c r="R1899" s="13">
        <v>84085</v>
      </c>
      <c r="S1899">
        <v>311</v>
      </c>
      <c r="T1899" t="s">
        <v>1520</v>
      </c>
      <c r="U1899" t="s">
        <v>1522</v>
      </c>
      <c r="V1899" s="13">
        <v>8646130</v>
      </c>
      <c r="W1899" s="7">
        <f>(Agridata[[#This Row],[Profit_After_Storage_Loss]]/Agridata[[#This Row],[Total_Revenue]])*100</f>
        <v>74.822340744185581</v>
      </c>
      <c r="X1899">
        <f>(1-Agridata[[#This Row],[Transport_Cost_NGN]]/(Agridata[[#This Row],[Input_Cost_NGN]]+Agridata[[#This Row],[Final_Profit_NGN]]))*100</f>
        <v>99.996403295909658</v>
      </c>
      <c r="Y1899" s="13">
        <f>Agridata[[#This Row],[Final_Profit_NGN]]*Agridata[[#This Row],[Storage_Loss_%]]</f>
        <v>211397878.5</v>
      </c>
      <c r="Z1899" s="13">
        <f>Agridata[[#This Row],[Final_Profit_NGN]] * (1-Agridata[[#This Row],[Storage_Loss_%]]/100)</f>
        <v>6532151.2150000008</v>
      </c>
      <c r="AA1899" s="13">
        <f>Agridata[[#This Row],[Final_Profit_NGN]]+Agridata[[#This Row],[Input_Cost_NGN]]</f>
        <v>8730215</v>
      </c>
    </row>
    <row r="1900" spans="1:27" x14ac:dyDescent="0.35">
      <c r="A1900" t="s">
        <v>399</v>
      </c>
      <c r="B1900" t="s">
        <v>1471</v>
      </c>
      <c r="C1900" t="s">
        <v>1486</v>
      </c>
      <c r="D1900">
        <v>2024</v>
      </c>
      <c r="E1900" t="s">
        <v>1501</v>
      </c>
      <c r="F1900" t="s">
        <v>1506</v>
      </c>
      <c r="G1900">
        <v>1</v>
      </c>
      <c r="H1900">
        <v>1834</v>
      </c>
      <c r="I1900">
        <v>1165</v>
      </c>
      <c r="J1900">
        <v>15.6</v>
      </c>
      <c r="K1900" t="s">
        <v>1513</v>
      </c>
      <c r="L1900">
        <v>1.06</v>
      </c>
      <c r="M1900" t="s">
        <v>1518</v>
      </c>
      <c r="N1900" s="13">
        <v>609</v>
      </c>
      <c r="O1900">
        <v>30</v>
      </c>
      <c r="P1900" s="11">
        <f>Agridata[[#This Row],[Storage_Loss_%]]/100</f>
        <v>0.36460000000000004</v>
      </c>
      <c r="Q1900" s="7">
        <v>36.46</v>
      </c>
      <c r="R1900" s="13">
        <v>16268</v>
      </c>
      <c r="S1900">
        <v>383</v>
      </c>
      <c r="T1900" t="s">
        <v>1521</v>
      </c>
      <c r="U1900" t="s">
        <v>1522</v>
      </c>
      <c r="V1900" s="13">
        <v>424857</v>
      </c>
      <c r="W1900" s="7">
        <f>(Agridata[[#This Row],[Profit_After_Storage_Loss]]/Agridata[[#This Row],[Total_Revenue]])*100</f>
        <v>61.196744188155272</v>
      </c>
      <c r="X1900">
        <f>(1-Agridata[[#This Row],[Transport_Cost_NGN]]/(Agridata[[#This Row],[Input_Cost_NGN]]+Agridata[[#This Row],[Final_Profit_NGN]]))*100</f>
        <v>99.861943893454239</v>
      </c>
      <c r="Y1900" s="13">
        <f>Agridata[[#This Row],[Final_Profit_NGN]]*Agridata[[#This Row],[Storage_Loss_%]]</f>
        <v>15490286.220000001</v>
      </c>
      <c r="Z1900" s="13">
        <f>Agridata[[#This Row],[Final_Profit_NGN]] * (1-Agridata[[#This Row],[Storage_Loss_%]]/100)</f>
        <v>269954.13779999997</v>
      </c>
      <c r="AA1900" s="13">
        <f>Agridata[[#This Row],[Final_Profit_NGN]]+Agridata[[#This Row],[Input_Cost_NGN]]</f>
        <v>441125</v>
      </c>
    </row>
    <row r="1901" spans="1:27" x14ac:dyDescent="0.35">
      <c r="A1901" t="s">
        <v>855</v>
      </c>
      <c r="B1901" t="s">
        <v>1472</v>
      </c>
      <c r="C1901" t="s">
        <v>1478</v>
      </c>
      <c r="D1901">
        <v>2024</v>
      </c>
      <c r="E1901" t="s">
        <v>1502</v>
      </c>
      <c r="F1901" t="s">
        <v>1506</v>
      </c>
      <c r="G1901">
        <v>3.76</v>
      </c>
      <c r="H1901">
        <v>12902</v>
      </c>
      <c r="I1901">
        <v>8031</v>
      </c>
      <c r="J1901">
        <v>4.2</v>
      </c>
      <c r="K1901" t="s">
        <v>1513</v>
      </c>
      <c r="L1901">
        <v>0.75</v>
      </c>
      <c r="M1901" t="s">
        <v>1516</v>
      </c>
      <c r="N1901" s="13">
        <v>200</v>
      </c>
      <c r="O1901">
        <v>30</v>
      </c>
      <c r="P1901" s="11">
        <f>Agridata[[#This Row],[Storage_Loss_%]]/100</f>
        <v>0.3775</v>
      </c>
      <c r="Q1901" s="7">
        <v>37.75</v>
      </c>
      <c r="R1901" s="13">
        <v>96312</v>
      </c>
      <c r="S1901">
        <v>314</v>
      </c>
      <c r="T1901" t="s">
        <v>1520</v>
      </c>
      <c r="U1901" t="s">
        <v>1523</v>
      </c>
      <c r="V1901" s="13">
        <v>2400005</v>
      </c>
      <c r="W1901" s="7">
        <f>(Agridata[[#This Row],[Profit_After_Storage_Loss]]/Agridata[[#This Row],[Total_Revenue]])*100</f>
        <v>59.84829300525535</v>
      </c>
      <c r="X1901">
        <f>(1-Agridata[[#This Row],[Transport_Cost_NGN]]/(Agridata[[#This Row],[Input_Cost_NGN]]+Agridata[[#This Row],[Final_Profit_NGN]]))*100</f>
        <v>99.991988197011835</v>
      </c>
      <c r="Y1901" s="13">
        <f>Agridata[[#This Row],[Final_Profit_NGN]]*Agridata[[#This Row],[Storage_Loss_%]]</f>
        <v>90600188.75</v>
      </c>
      <c r="Z1901" s="13">
        <f>Agridata[[#This Row],[Final_Profit_NGN]] * (1-Agridata[[#This Row],[Storage_Loss_%]]/100)</f>
        <v>1494003.1125</v>
      </c>
      <c r="AA1901" s="13">
        <f>Agridata[[#This Row],[Final_Profit_NGN]]+Agridata[[#This Row],[Input_Cost_NGN]]</f>
        <v>2496317</v>
      </c>
    </row>
    <row r="1902" spans="1:27" x14ac:dyDescent="0.35">
      <c r="A1902" t="s">
        <v>1081</v>
      </c>
      <c r="B1902" t="s">
        <v>1470</v>
      </c>
      <c r="C1902" t="s">
        <v>1485</v>
      </c>
      <c r="D1902">
        <v>2023</v>
      </c>
      <c r="E1902" t="s">
        <v>1501</v>
      </c>
      <c r="F1902" t="s">
        <v>1506</v>
      </c>
      <c r="G1902">
        <v>1.9</v>
      </c>
      <c r="H1902">
        <v>4448</v>
      </c>
      <c r="I1902">
        <v>4203</v>
      </c>
      <c r="J1902">
        <v>28.1</v>
      </c>
      <c r="K1902" t="s">
        <v>1511</v>
      </c>
      <c r="L1902">
        <v>1.59</v>
      </c>
      <c r="M1902" t="s">
        <v>1518</v>
      </c>
      <c r="N1902" s="13">
        <v>4242</v>
      </c>
      <c r="O1902">
        <v>3</v>
      </c>
      <c r="P1902" s="11">
        <f>Agridata[[#This Row],[Storage_Loss_%]]/100</f>
        <v>5.5E-2</v>
      </c>
      <c r="Q1902" s="7">
        <v>5.5</v>
      </c>
      <c r="R1902" s="13">
        <v>53618</v>
      </c>
      <c r="S1902">
        <v>346</v>
      </c>
      <c r="T1902" t="s">
        <v>1520</v>
      </c>
      <c r="U1902" t="s">
        <v>1522</v>
      </c>
      <c r="V1902" s="13">
        <v>1381836</v>
      </c>
      <c r="W1902" s="7">
        <f>(Agridata[[#This Row],[Profit_After_Storage_Loss]]/Agridata[[#This Row],[Total_Revenue]])*100</f>
        <v>90.9701752894903</v>
      </c>
      <c r="X1902">
        <f>(1-Agridata[[#This Row],[Transport_Cost_NGN]]/(Agridata[[#This Row],[Input_Cost_NGN]]+Agridata[[#This Row],[Final_Profit_NGN]]))*100</f>
        <v>99.70448373824587</v>
      </c>
      <c r="Y1902" s="13">
        <f>Agridata[[#This Row],[Final_Profit_NGN]]*Agridata[[#This Row],[Storage_Loss_%]]</f>
        <v>7600098</v>
      </c>
      <c r="Z1902" s="13">
        <f>Agridata[[#This Row],[Final_Profit_NGN]] * (1-Agridata[[#This Row],[Storage_Loss_%]]/100)</f>
        <v>1305835.02</v>
      </c>
      <c r="AA1902" s="13">
        <f>Agridata[[#This Row],[Final_Profit_NGN]]+Agridata[[#This Row],[Input_Cost_NGN]]</f>
        <v>1435454</v>
      </c>
    </row>
    <row r="1903" spans="1:27" x14ac:dyDescent="0.35">
      <c r="A1903" t="s">
        <v>278</v>
      </c>
      <c r="B1903" t="s">
        <v>1471</v>
      </c>
      <c r="C1903" t="s">
        <v>1486</v>
      </c>
      <c r="D1903">
        <v>2022</v>
      </c>
      <c r="E1903" t="s">
        <v>1502</v>
      </c>
      <c r="F1903" t="s">
        <v>1505</v>
      </c>
      <c r="G1903">
        <v>0.55000000000000004</v>
      </c>
      <c r="H1903">
        <v>6724</v>
      </c>
      <c r="I1903">
        <v>5195</v>
      </c>
      <c r="J1903">
        <v>4</v>
      </c>
      <c r="K1903" t="s">
        <v>1513</v>
      </c>
      <c r="L1903">
        <v>0.96</v>
      </c>
      <c r="M1903" t="s">
        <v>1517</v>
      </c>
      <c r="N1903" s="13">
        <v>200</v>
      </c>
      <c r="O1903">
        <v>7</v>
      </c>
      <c r="P1903" s="11">
        <f>Agridata[[#This Row],[Storage_Loss_%]]/100</f>
        <v>0.2273</v>
      </c>
      <c r="Q1903" s="7">
        <v>22.73</v>
      </c>
      <c r="R1903" s="13">
        <v>3800</v>
      </c>
      <c r="S1903">
        <v>80</v>
      </c>
      <c r="T1903" t="s">
        <v>1520</v>
      </c>
      <c r="U1903" t="s">
        <v>1522</v>
      </c>
      <c r="V1903" s="13">
        <v>407444</v>
      </c>
      <c r="W1903" s="7">
        <f>(Agridata[[#This Row],[Profit_After_Storage_Loss]]/Agridata[[#This Row],[Total_Revenue]])*100</f>
        <v>76.556005388528462</v>
      </c>
      <c r="X1903">
        <f>(1-Agridata[[#This Row],[Transport_Cost_NGN]]/(Agridata[[#This Row],[Input_Cost_NGN]]+Agridata[[#This Row],[Final_Profit_NGN]]))*100</f>
        <v>99.951367071616843</v>
      </c>
      <c r="Y1903" s="13">
        <f>Agridata[[#This Row],[Final_Profit_NGN]]*Agridata[[#This Row],[Storage_Loss_%]]</f>
        <v>9261202.120000001</v>
      </c>
      <c r="Z1903" s="13">
        <f>Agridata[[#This Row],[Final_Profit_NGN]] * (1-Agridata[[#This Row],[Storage_Loss_%]]/100)</f>
        <v>314831.97879999998</v>
      </c>
      <c r="AA1903" s="13">
        <f>Agridata[[#This Row],[Final_Profit_NGN]]+Agridata[[#This Row],[Input_Cost_NGN]]</f>
        <v>411244</v>
      </c>
    </row>
    <row r="1904" spans="1:27" x14ac:dyDescent="0.35">
      <c r="A1904" t="s">
        <v>1082</v>
      </c>
      <c r="B1904" t="s">
        <v>1473</v>
      </c>
      <c r="C1904" t="s">
        <v>1493</v>
      </c>
      <c r="D1904">
        <v>2023</v>
      </c>
      <c r="E1904" t="s">
        <v>1501</v>
      </c>
      <c r="F1904" t="s">
        <v>1503</v>
      </c>
      <c r="G1904">
        <v>0.34</v>
      </c>
      <c r="H1904">
        <v>2013</v>
      </c>
      <c r="I1904">
        <v>1571</v>
      </c>
      <c r="J1904">
        <v>8</v>
      </c>
      <c r="K1904" t="s">
        <v>1511</v>
      </c>
      <c r="L1904">
        <v>0.33</v>
      </c>
      <c r="M1904" t="s">
        <v>1518</v>
      </c>
      <c r="N1904" s="13">
        <v>1258</v>
      </c>
      <c r="O1904">
        <v>14</v>
      </c>
      <c r="P1904" s="11">
        <f>Agridata[[#This Row],[Storage_Loss_%]]/100</f>
        <v>0.21920000000000001</v>
      </c>
      <c r="Q1904" s="7">
        <v>21.92</v>
      </c>
      <c r="R1904" s="13">
        <v>5179</v>
      </c>
      <c r="S1904">
        <v>304</v>
      </c>
      <c r="T1904" t="s">
        <v>1520</v>
      </c>
      <c r="U1904" t="s">
        <v>1522</v>
      </c>
      <c r="V1904" s="13">
        <v>466372</v>
      </c>
      <c r="W1904" s="7">
        <f>(Agridata[[#This Row],[Profit_After_Storage_Loss]]/Agridata[[#This Row],[Total_Revenue]])*100</f>
        <v>77.222454750387541</v>
      </c>
      <c r="X1904">
        <f>(1-Agridata[[#This Row],[Transport_Cost_NGN]]/(Agridata[[#This Row],[Input_Cost_NGN]]+Agridata[[#This Row],[Final_Profit_NGN]]))*100</f>
        <v>99.733220796902131</v>
      </c>
      <c r="Y1904" s="13">
        <f>Agridata[[#This Row],[Final_Profit_NGN]]*Agridata[[#This Row],[Storage_Loss_%]]</f>
        <v>10222874.24</v>
      </c>
      <c r="Z1904" s="13">
        <f>Agridata[[#This Row],[Final_Profit_NGN]] * (1-Agridata[[#This Row],[Storage_Loss_%]]/100)</f>
        <v>364143.25759999995</v>
      </c>
      <c r="AA1904" s="13">
        <f>Agridata[[#This Row],[Final_Profit_NGN]]+Agridata[[#This Row],[Input_Cost_NGN]]</f>
        <v>471551</v>
      </c>
    </row>
    <row r="1905" spans="1:27" x14ac:dyDescent="0.35">
      <c r="A1905" t="s">
        <v>1083</v>
      </c>
      <c r="B1905" t="s">
        <v>1472</v>
      </c>
      <c r="C1905" t="s">
        <v>1488</v>
      </c>
      <c r="D1905">
        <v>2023</v>
      </c>
      <c r="E1905" t="s">
        <v>1501</v>
      </c>
      <c r="F1905" t="s">
        <v>1504</v>
      </c>
      <c r="G1905">
        <v>0.73</v>
      </c>
      <c r="H1905">
        <v>7737</v>
      </c>
      <c r="I1905">
        <v>6191</v>
      </c>
      <c r="J1905">
        <v>16.100000000000001</v>
      </c>
      <c r="K1905" t="s">
        <v>1512</v>
      </c>
      <c r="L1905">
        <v>1.02</v>
      </c>
      <c r="M1905" t="s">
        <v>1517</v>
      </c>
      <c r="N1905" s="13">
        <v>3777</v>
      </c>
      <c r="O1905">
        <v>2</v>
      </c>
      <c r="P1905" s="11">
        <f>Agridata[[#This Row],[Storage_Loss_%]]/100</f>
        <v>0.19980000000000001</v>
      </c>
      <c r="Q1905" s="7">
        <v>19.98</v>
      </c>
      <c r="R1905" s="13">
        <v>10784</v>
      </c>
      <c r="S1905">
        <v>282</v>
      </c>
      <c r="T1905" t="s">
        <v>1520</v>
      </c>
      <c r="U1905" t="s">
        <v>1522</v>
      </c>
      <c r="V1905" s="13">
        <v>1713843</v>
      </c>
      <c r="W1905" s="7">
        <f>(Agridata[[#This Row],[Profit_After_Storage_Loss]]/Agridata[[#This Row],[Total_Revenue]])*100</f>
        <v>79.519639237933774</v>
      </c>
      <c r="X1905">
        <f>(1-Agridata[[#This Row],[Transport_Cost_NGN]]/(Agridata[[#This Row],[Input_Cost_NGN]]+Agridata[[#This Row],[Final_Profit_NGN]]))*100</f>
        <v>99.780996122639849</v>
      </c>
      <c r="Y1905" s="13">
        <f>Agridata[[#This Row],[Final_Profit_NGN]]*Agridata[[#This Row],[Storage_Loss_%]]</f>
        <v>34242583.140000001</v>
      </c>
      <c r="Z1905" s="13">
        <f>Agridata[[#This Row],[Final_Profit_NGN]] * (1-Agridata[[#This Row],[Storage_Loss_%]]/100)</f>
        <v>1371417.1686</v>
      </c>
      <c r="AA1905" s="13">
        <f>Agridata[[#This Row],[Final_Profit_NGN]]+Agridata[[#This Row],[Input_Cost_NGN]]</f>
        <v>1724627</v>
      </c>
    </row>
    <row r="1906" spans="1:27" x14ac:dyDescent="0.35">
      <c r="A1906" t="s">
        <v>972</v>
      </c>
      <c r="B1906" t="s">
        <v>1470</v>
      </c>
      <c r="C1906" t="s">
        <v>1475</v>
      </c>
      <c r="D1906">
        <v>2023</v>
      </c>
      <c r="E1906" t="s">
        <v>1501</v>
      </c>
      <c r="F1906" t="s">
        <v>1503</v>
      </c>
      <c r="G1906">
        <v>2.84</v>
      </c>
      <c r="H1906">
        <v>18627</v>
      </c>
      <c r="I1906">
        <v>11867</v>
      </c>
      <c r="J1906">
        <v>27.1</v>
      </c>
      <c r="K1906" t="s">
        <v>1511</v>
      </c>
      <c r="L1906">
        <v>1.61</v>
      </c>
      <c r="M1906" t="s">
        <v>1516</v>
      </c>
      <c r="N1906" s="13">
        <v>3743</v>
      </c>
      <c r="O1906">
        <v>30</v>
      </c>
      <c r="P1906" s="11">
        <f>Agridata[[#This Row],[Storage_Loss_%]]/100</f>
        <v>0.3629</v>
      </c>
      <c r="Q1906" s="7">
        <v>36.29</v>
      </c>
      <c r="R1906" s="13">
        <v>35608</v>
      </c>
      <c r="S1906">
        <v>376</v>
      </c>
      <c r="T1906" t="s">
        <v>1520</v>
      </c>
      <c r="U1906" t="s">
        <v>1522</v>
      </c>
      <c r="V1906" s="13">
        <v>4378022</v>
      </c>
      <c r="W1906" s="7">
        <f>(Agridata[[#This Row],[Profit_After_Storage_Loss]]/Agridata[[#This Row],[Total_Revenue]])*100</f>
        <v>63.196004563137365</v>
      </c>
      <c r="X1906">
        <f>(1-Agridata[[#This Row],[Transport_Cost_NGN]]/(Agridata[[#This Row],[Input_Cost_NGN]]+Agridata[[#This Row],[Final_Profit_NGN]]))*100</f>
        <v>99.915194522422595</v>
      </c>
      <c r="Y1906" s="13">
        <f>Agridata[[#This Row],[Final_Profit_NGN]]*Agridata[[#This Row],[Storage_Loss_%]]</f>
        <v>158878418.38</v>
      </c>
      <c r="Z1906" s="13">
        <f>Agridata[[#This Row],[Final_Profit_NGN]] * (1-Agridata[[#This Row],[Storage_Loss_%]]/100)</f>
        <v>2789237.8161999998</v>
      </c>
      <c r="AA1906" s="13">
        <f>Agridata[[#This Row],[Final_Profit_NGN]]+Agridata[[#This Row],[Input_Cost_NGN]]</f>
        <v>4413630</v>
      </c>
    </row>
    <row r="1907" spans="1:27" x14ac:dyDescent="0.35">
      <c r="A1907" t="s">
        <v>923</v>
      </c>
      <c r="B1907" t="s">
        <v>1472</v>
      </c>
      <c r="C1907" t="s">
        <v>1479</v>
      </c>
      <c r="D1907">
        <v>2025</v>
      </c>
      <c r="E1907" t="s">
        <v>1501</v>
      </c>
      <c r="F1907" t="s">
        <v>1507</v>
      </c>
      <c r="G1907">
        <v>0.67</v>
      </c>
      <c r="H1907">
        <v>1155</v>
      </c>
      <c r="I1907">
        <v>721</v>
      </c>
      <c r="J1907">
        <v>15.7</v>
      </c>
      <c r="K1907" t="s">
        <v>1512</v>
      </c>
      <c r="L1907">
        <v>0.97</v>
      </c>
      <c r="M1907" t="s">
        <v>1516</v>
      </c>
      <c r="N1907" s="13">
        <v>4504</v>
      </c>
      <c r="O1907">
        <v>30</v>
      </c>
      <c r="P1907" s="11">
        <f>Agridata[[#This Row],[Storage_Loss_%]]/100</f>
        <v>0.37549999999999994</v>
      </c>
      <c r="Q1907" s="7">
        <v>37.549999999999997</v>
      </c>
      <c r="R1907" s="13">
        <v>12985</v>
      </c>
      <c r="S1907">
        <v>230</v>
      </c>
      <c r="T1907" t="s">
        <v>1520</v>
      </c>
      <c r="U1907" t="s">
        <v>1522</v>
      </c>
      <c r="V1907" s="13">
        <v>146683</v>
      </c>
      <c r="W1907" s="7">
        <f>(Agridata[[#This Row],[Profit_After_Storage_Loss]]/Agridata[[#This Row],[Total_Revenue]])*100</f>
        <v>57.371253789112409</v>
      </c>
      <c r="X1907">
        <f>(1-Agridata[[#This Row],[Transport_Cost_NGN]]/(Agridata[[#This Row],[Input_Cost_NGN]]+Agridata[[#This Row],[Final_Profit_NGN]]))*100</f>
        <v>97.179146729463639</v>
      </c>
      <c r="Y1907" s="13">
        <f>Agridata[[#This Row],[Final_Profit_NGN]]*Agridata[[#This Row],[Storage_Loss_%]]</f>
        <v>5507946.6499999994</v>
      </c>
      <c r="Z1907" s="13">
        <f>Agridata[[#This Row],[Final_Profit_NGN]] * (1-Agridata[[#This Row],[Storage_Loss_%]]/100)</f>
        <v>91603.533500000005</v>
      </c>
      <c r="AA1907" s="13">
        <f>Agridata[[#This Row],[Final_Profit_NGN]]+Agridata[[#This Row],[Input_Cost_NGN]]</f>
        <v>159668</v>
      </c>
    </row>
    <row r="1908" spans="1:27" x14ac:dyDescent="0.35">
      <c r="A1908" t="s">
        <v>130</v>
      </c>
      <c r="B1908" t="s">
        <v>1470</v>
      </c>
      <c r="C1908" t="s">
        <v>1490</v>
      </c>
      <c r="D1908">
        <v>2025</v>
      </c>
      <c r="E1908" t="s">
        <v>1501</v>
      </c>
      <c r="F1908" t="s">
        <v>1505</v>
      </c>
      <c r="G1908">
        <v>10.18</v>
      </c>
      <c r="H1908">
        <v>166581</v>
      </c>
      <c r="I1908">
        <v>149423</v>
      </c>
      <c r="J1908">
        <v>7.8</v>
      </c>
      <c r="K1908" t="s">
        <v>1512</v>
      </c>
      <c r="L1908">
        <v>1.04</v>
      </c>
      <c r="M1908" t="s">
        <v>1516</v>
      </c>
      <c r="N1908" s="13">
        <v>2098</v>
      </c>
      <c r="O1908">
        <v>3</v>
      </c>
      <c r="P1908" s="11">
        <f>Agridata[[#This Row],[Storage_Loss_%]]/100</f>
        <v>0.10300000000000001</v>
      </c>
      <c r="Q1908" s="7">
        <v>10.3</v>
      </c>
      <c r="R1908" s="13">
        <v>89409</v>
      </c>
      <c r="S1908">
        <v>110</v>
      </c>
      <c r="T1908" t="s">
        <v>1520</v>
      </c>
      <c r="U1908" t="s">
        <v>1523</v>
      </c>
      <c r="V1908" s="13">
        <v>16180658</v>
      </c>
      <c r="W1908" s="7">
        <f>(Agridata[[#This Row],[Profit_After_Storage_Loss]]/Agridata[[#This Row],[Total_Revenue]])*100</f>
        <v>89.207071034188118</v>
      </c>
      <c r="X1908">
        <f>(1-Agridata[[#This Row],[Transport_Cost_NGN]]/(Agridata[[#This Row],[Input_Cost_NGN]]+Agridata[[#This Row],[Final_Profit_NGN]]))*100</f>
        <v>99.987105154514737</v>
      </c>
      <c r="Y1908" s="13">
        <f>Agridata[[#This Row],[Final_Profit_NGN]]*Agridata[[#This Row],[Storage_Loss_%]]</f>
        <v>166660777.40000001</v>
      </c>
      <c r="Z1908" s="13">
        <f>Agridata[[#This Row],[Final_Profit_NGN]] * (1-Agridata[[#This Row],[Storage_Loss_%]]/100)</f>
        <v>14514050.226</v>
      </c>
      <c r="AA1908" s="13">
        <f>Agridata[[#This Row],[Final_Profit_NGN]]+Agridata[[#This Row],[Input_Cost_NGN]]</f>
        <v>16270067</v>
      </c>
    </row>
    <row r="1909" spans="1:27" x14ac:dyDescent="0.35">
      <c r="A1909" t="s">
        <v>243</v>
      </c>
      <c r="B1909" t="s">
        <v>1471</v>
      </c>
      <c r="C1909" t="s">
        <v>1500</v>
      </c>
      <c r="D1909">
        <v>2021</v>
      </c>
      <c r="E1909" t="s">
        <v>1502</v>
      </c>
      <c r="F1909" t="s">
        <v>1503</v>
      </c>
      <c r="G1909">
        <v>1</v>
      </c>
      <c r="H1909">
        <v>7323</v>
      </c>
      <c r="I1909">
        <v>6011</v>
      </c>
      <c r="J1909">
        <v>58.1</v>
      </c>
      <c r="K1909" t="s">
        <v>1512</v>
      </c>
      <c r="L1909">
        <v>2.95</v>
      </c>
      <c r="M1909" t="s">
        <v>1516</v>
      </c>
      <c r="N1909" s="13">
        <v>11672</v>
      </c>
      <c r="O1909">
        <v>7</v>
      </c>
      <c r="P1909" s="11">
        <f>Agridata[[#This Row],[Storage_Loss_%]]/100</f>
        <v>0.17910000000000001</v>
      </c>
      <c r="Q1909" s="7">
        <v>17.91</v>
      </c>
      <c r="R1909" s="13">
        <v>18062</v>
      </c>
      <c r="S1909">
        <v>249</v>
      </c>
      <c r="T1909" t="s">
        <v>1520</v>
      </c>
      <c r="U1909" t="s">
        <v>1523</v>
      </c>
      <c r="V1909" s="13">
        <v>1452038</v>
      </c>
      <c r="W1909" s="7">
        <f>(Agridata[[#This Row],[Profit_After_Storage_Loss]]/Agridata[[#This Row],[Total_Revenue]])*100</f>
        <v>81.081422637915779</v>
      </c>
      <c r="X1909">
        <f>(1-Agridata[[#This Row],[Transport_Cost_NGN]]/(Agridata[[#This Row],[Input_Cost_NGN]]+Agridata[[#This Row],[Final_Profit_NGN]]))*100</f>
        <v>99.206040405414598</v>
      </c>
      <c r="Y1909" s="13">
        <f>Agridata[[#This Row],[Final_Profit_NGN]]*Agridata[[#This Row],[Storage_Loss_%]]</f>
        <v>26006000.580000002</v>
      </c>
      <c r="Z1909" s="13">
        <f>Agridata[[#This Row],[Final_Profit_NGN]] * (1-Agridata[[#This Row],[Storage_Loss_%]]/100)</f>
        <v>1191977.9941999998</v>
      </c>
      <c r="AA1909" s="13">
        <f>Agridata[[#This Row],[Final_Profit_NGN]]+Agridata[[#This Row],[Input_Cost_NGN]]</f>
        <v>1470100</v>
      </c>
    </row>
    <row r="1910" spans="1:27" x14ac:dyDescent="0.35">
      <c r="A1910" t="s">
        <v>503</v>
      </c>
      <c r="B1910" t="s">
        <v>1469</v>
      </c>
      <c r="C1910" t="s">
        <v>1498</v>
      </c>
      <c r="D1910">
        <v>2022</v>
      </c>
      <c r="E1910" t="s">
        <v>1502</v>
      </c>
      <c r="F1910" t="s">
        <v>1504</v>
      </c>
      <c r="G1910">
        <v>3.53</v>
      </c>
      <c r="H1910">
        <v>25074</v>
      </c>
      <c r="I1910">
        <v>19660</v>
      </c>
      <c r="J1910">
        <v>20.5</v>
      </c>
      <c r="K1910" t="s">
        <v>1512</v>
      </c>
      <c r="L1910">
        <v>1.44</v>
      </c>
      <c r="M1910" t="s">
        <v>1517</v>
      </c>
      <c r="N1910" s="13">
        <v>3995</v>
      </c>
      <c r="O1910">
        <v>2</v>
      </c>
      <c r="P1910" s="11">
        <f>Agridata[[#This Row],[Storage_Loss_%]]/100</f>
        <v>0.21590000000000001</v>
      </c>
      <c r="Q1910" s="7">
        <v>21.59</v>
      </c>
      <c r="R1910" s="13">
        <v>53748</v>
      </c>
      <c r="S1910">
        <v>248</v>
      </c>
      <c r="T1910" t="s">
        <v>1520</v>
      </c>
      <c r="U1910" t="s">
        <v>1522</v>
      </c>
      <c r="V1910" s="13">
        <v>4769181</v>
      </c>
      <c r="W1910" s="7">
        <f>(Agridata[[#This Row],[Profit_After_Storage_Loss]]/Agridata[[#This Row],[Total_Revenue]])*100</f>
        <v>77.536178162689112</v>
      </c>
      <c r="X1910">
        <f>(1-Agridata[[#This Row],[Transport_Cost_NGN]]/(Agridata[[#This Row],[Input_Cost_NGN]]+Agridata[[#This Row],[Final_Profit_NGN]]))*100</f>
        <v>99.917166518520176</v>
      </c>
      <c r="Y1910" s="13">
        <f>Agridata[[#This Row],[Final_Profit_NGN]]*Agridata[[#This Row],[Storage_Loss_%]]</f>
        <v>102966617.79000001</v>
      </c>
      <c r="Z1910" s="13">
        <f>Agridata[[#This Row],[Final_Profit_NGN]] * (1-Agridata[[#This Row],[Storage_Loss_%]]/100)</f>
        <v>3739514.8221</v>
      </c>
      <c r="AA1910" s="13">
        <f>Agridata[[#This Row],[Final_Profit_NGN]]+Agridata[[#This Row],[Input_Cost_NGN]]</f>
        <v>4822929</v>
      </c>
    </row>
    <row r="1911" spans="1:27" x14ac:dyDescent="0.35">
      <c r="A1911" t="s">
        <v>235</v>
      </c>
      <c r="B1911" t="s">
        <v>1469</v>
      </c>
      <c r="C1911" t="s">
        <v>1484</v>
      </c>
      <c r="D1911">
        <v>2024</v>
      </c>
      <c r="E1911" t="s">
        <v>1502</v>
      </c>
      <c r="F1911" t="s">
        <v>1509</v>
      </c>
      <c r="G1911">
        <v>0.6</v>
      </c>
      <c r="H1911">
        <v>10072</v>
      </c>
      <c r="I1911">
        <v>8892</v>
      </c>
      <c r="J1911">
        <v>24.4</v>
      </c>
      <c r="K1911" t="s">
        <v>1512</v>
      </c>
      <c r="L1911">
        <v>1.29</v>
      </c>
      <c r="M1911" t="s">
        <v>1516</v>
      </c>
      <c r="N1911" s="13">
        <v>5701</v>
      </c>
      <c r="O1911">
        <v>1</v>
      </c>
      <c r="P1911" s="11">
        <f>Agridata[[#This Row],[Storage_Loss_%]]/100</f>
        <v>0.11710000000000001</v>
      </c>
      <c r="Q1911" s="7">
        <v>11.71</v>
      </c>
      <c r="R1911" s="13">
        <v>11086</v>
      </c>
      <c r="S1911">
        <v>358</v>
      </c>
      <c r="T1911" t="s">
        <v>1519</v>
      </c>
      <c r="U1911" t="s">
        <v>1523</v>
      </c>
      <c r="V1911" s="13">
        <v>3134716</v>
      </c>
      <c r="W1911" s="7">
        <f>(Agridata[[#This Row],[Profit_After_Storage_Loss]]/Agridata[[#This Row],[Total_Revenue]])*100</f>
        <v>87.97886060216122</v>
      </c>
      <c r="X1911">
        <f>(1-Agridata[[#This Row],[Transport_Cost_NGN]]/(Agridata[[#This Row],[Input_Cost_NGN]]+Agridata[[#This Row],[Final_Profit_NGN]]))*100</f>
        <v>99.818774353884947</v>
      </c>
      <c r="Y1911" s="13">
        <f>Agridata[[#This Row],[Final_Profit_NGN]]*Agridata[[#This Row],[Storage_Loss_%]]</f>
        <v>36707524.359999999</v>
      </c>
      <c r="Z1911" s="13">
        <f>Agridata[[#This Row],[Final_Profit_NGN]] * (1-Agridata[[#This Row],[Storage_Loss_%]]/100)</f>
        <v>2767640.7563999998</v>
      </c>
      <c r="AA1911" s="13">
        <f>Agridata[[#This Row],[Final_Profit_NGN]]+Agridata[[#This Row],[Input_Cost_NGN]]</f>
        <v>3145802</v>
      </c>
    </row>
    <row r="1912" spans="1:27" x14ac:dyDescent="0.35">
      <c r="A1912" t="s">
        <v>652</v>
      </c>
      <c r="B1912" t="s">
        <v>1469</v>
      </c>
      <c r="C1912" t="s">
        <v>1480</v>
      </c>
      <c r="D1912">
        <v>2024</v>
      </c>
      <c r="E1912" t="s">
        <v>1501</v>
      </c>
      <c r="F1912" t="s">
        <v>1504</v>
      </c>
      <c r="G1912">
        <v>3.34</v>
      </c>
      <c r="H1912">
        <v>31140</v>
      </c>
      <c r="I1912">
        <v>24874</v>
      </c>
      <c r="J1912">
        <v>69.2</v>
      </c>
      <c r="K1912" t="s">
        <v>1512</v>
      </c>
      <c r="L1912">
        <v>2.31</v>
      </c>
      <c r="M1912" t="s">
        <v>1516</v>
      </c>
      <c r="N1912" s="13">
        <v>15693</v>
      </c>
      <c r="O1912">
        <v>2</v>
      </c>
      <c r="P1912" s="11">
        <f>Agridata[[#This Row],[Storage_Loss_%]]/100</f>
        <v>0.20120000000000002</v>
      </c>
      <c r="Q1912" s="7">
        <v>20.12</v>
      </c>
      <c r="R1912" s="13">
        <v>65250</v>
      </c>
      <c r="S1912">
        <v>308</v>
      </c>
      <c r="T1912" t="s">
        <v>1520</v>
      </c>
      <c r="U1912" t="s">
        <v>1523</v>
      </c>
      <c r="V1912" s="13">
        <v>7503638</v>
      </c>
      <c r="W1912" s="7">
        <f>(Agridata[[#This Row],[Profit_After_Storage_Loss]]/Agridata[[#This Row],[Total_Revenue]])*100</f>
        <v>79.191369120536592</v>
      </c>
      <c r="X1912">
        <f>(1-Agridata[[#This Row],[Transport_Cost_NGN]]/(Agridata[[#This Row],[Input_Cost_NGN]]+Agridata[[#This Row],[Final_Profit_NGN]]))*100</f>
        <v>99.792664391387476</v>
      </c>
      <c r="Y1912" s="13">
        <f>Agridata[[#This Row],[Final_Profit_NGN]]*Agridata[[#This Row],[Storage_Loss_%]]</f>
        <v>150973196.56</v>
      </c>
      <c r="Z1912" s="13">
        <f>Agridata[[#This Row],[Final_Profit_NGN]] * (1-Agridata[[#This Row],[Storage_Loss_%]]/100)</f>
        <v>5993906.0343999993</v>
      </c>
      <c r="AA1912" s="13">
        <f>Agridata[[#This Row],[Final_Profit_NGN]]+Agridata[[#This Row],[Input_Cost_NGN]]</f>
        <v>7568888</v>
      </c>
    </row>
    <row r="1913" spans="1:27" x14ac:dyDescent="0.35">
      <c r="A1913" t="s">
        <v>1084</v>
      </c>
      <c r="B1913" t="s">
        <v>1473</v>
      </c>
      <c r="C1913" t="s">
        <v>1497</v>
      </c>
      <c r="D1913">
        <v>2024</v>
      </c>
      <c r="E1913" t="s">
        <v>1501</v>
      </c>
      <c r="F1913" t="s">
        <v>1506</v>
      </c>
      <c r="G1913">
        <v>2.48</v>
      </c>
      <c r="H1913">
        <v>6978</v>
      </c>
      <c r="I1913">
        <v>6128</v>
      </c>
      <c r="J1913">
        <v>5.8</v>
      </c>
      <c r="K1913" t="s">
        <v>1511</v>
      </c>
      <c r="L1913">
        <v>0.67</v>
      </c>
      <c r="M1913" t="s">
        <v>1517</v>
      </c>
      <c r="N1913" s="13">
        <v>718</v>
      </c>
      <c r="O1913">
        <v>3</v>
      </c>
      <c r="P1913" s="11">
        <f>Agridata[[#This Row],[Storage_Loss_%]]/100</f>
        <v>0.1217</v>
      </c>
      <c r="Q1913" s="7">
        <v>12.17</v>
      </c>
      <c r="R1913" s="13">
        <v>47983</v>
      </c>
      <c r="S1913">
        <v>383</v>
      </c>
      <c r="T1913" t="s">
        <v>1520</v>
      </c>
      <c r="U1913" t="s">
        <v>1523</v>
      </c>
      <c r="V1913" s="13">
        <v>2274853</v>
      </c>
      <c r="W1913" s="7">
        <f>(Agridata[[#This Row],[Profit_After_Storage_Loss]]/Agridata[[#This Row],[Total_Revenue]])*100</f>
        <v>86.015689006886404</v>
      </c>
      <c r="X1913">
        <f>(1-Agridata[[#This Row],[Transport_Cost_NGN]]/(Agridata[[#This Row],[Input_Cost_NGN]]+Agridata[[#This Row],[Final_Profit_NGN]]))*100</f>
        <v>99.969089509547814</v>
      </c>
      <c r="Y1913" s="13">
        <f>Agridata[[#This Row],[Final_Profit_NGN]]*Agridata[[#This Row],[Storage_Loss_%]]</f>
        <v>27684961.010000002</v>
      </c>
      <c r="Z1913" s="13">
        <f>Agridata[[#This Row],[Final_Profit_NGN]] * (1-Agridata[[#This Row],[Storage_Loss_%]]/100)</f>
        <v>1998003.3898999998</v>
      </c>
      <c r="AA1913" s="13">
        <f>Agridata[[#This Row],[Final_Profit_NGN]]+Agridata[[#This Row],[Input_Cost_NGN]]</f>
        <v>2322836</v>
      </c>
    </row>
    <row r="1914" spans="1:27" x14ac:dyDescent="0.35">
      <c r="A1914" t="s">
        <v>331</v>
      </c>
      <c r="B1914" t="s">
        <v>1471</v>
      </c>
      <c r="C1914" t="s">
        <v>1477</v>
      </c>
      <c r="D1914">
        <v>2024</v>
      </c>
      <c r="E1914" t="s">
        <v>1502</v>
      </c>
      <c r="F1914" t="s">
        <v>1508</v>
      </c>
      <c r="G1914">
        <v>0.21</v>
      </c>
      <c r="H1914">
        <v>231</v>
      </c>
      <c r="I1914">
        <v>141</v>
      </c>
      <c r="J1914">
        <v>21.1</v>
      </c>
      <c r="K1914" t="s">
        <v>1512</v>
      </c>
      <c r="L1914">
        <v>1.81</v>
      </c>
      <c r="M1914" t="s">
        <v>1518</v>
      </c>
      <c r="N1914" s="13">
        <v>4480</v>
      </c>
      <c r="O1914">
        <v>30</v>
      </c>
      <c r="P1914" s="11">
        <f>Agridata[[#This Row],[Storage_Loss_%]]/100</f>
        <v>0.38900000000000001</v>
      </c>
      <c r="Q1914" s="7">
        <v>38.9</v>
      </c>
      <c r="R1914" s="13">
        <v>1783</v>
      </c>
      <c r="S1914">
        <v>195</v>
      </c>
      <c r="T1914" t="s">
        <v>1520</v>
      </c>
      <c r="U1914" t="s">
        <v>1522</v>
      </c>
      <c r="V1914" s="13">
        <v>20958</v>
      </c>
      <c r="W1914" s="7">
        <f>(Agridata[[#This Row],[Profit_After_Storage_Loss]]/Agridata[[#This Row],[Total_Revenue]])*100</f>
        <v>56.309476276329093</v>
      </c>
      <c r="X1914">
        <f>(1-Agridata[[#This Row],[Transport_Cost_NGN]]/(Agridata[[#This Row],[Input_Cost_NGN]]+Agridata[[#This Row],[Final_Profit_NGN]]))*100</f>
        <v>80.299898861087911</v>
      </c>
      <c r="Y1914" s="13">
        <f>Agridata[[#This Row],[Final_Profit_NGN]]*Agridata[[#This Row],[Storage_Loss_%]]</f>
        <v>815266.2</v>
      </c>
      <c r="Z1914" s="13">
        <f>Agridata[[#This Row],[Final_Profit_NGN]] * (1-Agridata[[#This Row],[Storage_Loss_%]]/100)</f>
        <v>12805.338</v>
      </c>
      <c r="AA1914" s="13">
        <f>Agridata[[#This Row],[Final_Profit_NGN]]+Agridata[[#This Row],[Input_Cost_NGN]]</f>
        <v>22741</v>
      </c>
    </row>
    <row r="1915" spans="1:27" x14ac:dyDescent="0.35">
      <c r="A1915" t="s">
        <v>1085</v>
      </c>
      <c r="B1915" t="s">
        <v>1471</v>
      </c>
      <c r="C1915" t="s">
        <v>1500</v>
      </c>
      <c r="D1915">
        <v>2023</v>
      </c>
      <c r="E1915" t="s">
        <v>1502</v>
      </c>
      <c r="F1915" t="s">
        <v>1509</v>
      </c>
      <c r="G1915">
        <v>1.27</v>
      </c>
      <c r="H1915">
        <v>9958</v>
      </c>
      <c r="I1915">
        <v>7878</v>
      </c>
      <c r="J1915">
        <v>16.899999999999999</v>
      </c>
      <c r="K1915" t="s">
        <v>1513</v>
      </c>
      <c r="L1915">
        <v>1.5</v>
      </c>
      <c r="M1915" t="s">
        <v>1516</v>
      </c>
      <c r="N1915" s="13">
        <v>529</v>
      </c>
      <c r="O1915">
        <v>4</v>
      </c>
      <c r="P1915" s="11">
        <f>Agridata[[#This Row],[Storage_Loss_%]]/100</f>
        <v>0.20879999999999999</v>
      </c>
      <c r="Q1915" s="7">
        <v>20.88</v>
      </c>
      <c r="R1915" s="13">
        <v>44589</v>
      </c>
      <c r="S1915">
        <v>280</v>
      </c>
      <c r="T1915" t="s">
        <v>1520</v>
      </c>
      <c r="U1915" t="s">
        <v>1523</v>
      </c>
      <c r="V1915" s="13">
        <v>2138664</v>
      </c>
      <c r="W1915" s="7">
        <f>(Agridata[[#This Row],[Profit_After_Storage_Loss]]/Agridata[[#This Row],[Total_Revenue]])*100</f>
        <v>77.504116875139985</v>
      </c>
      <c r="X1915">
        <f>(1-Agridata[[#This Row],[Transport_Cost_NGN]]/(Agridata[[#This Row],[Input_Cost_NGN]]+Agridata[[#This Row],[Final_Profit_NGN]]))*100</f>
        <v>99.975770100854092</v>
      </c>
      <c r="Y1915" s="13">
        <f>Agridata[[#This Row],[Final_Profit_NGN]]*Agridata[[#This Row],[Storage_Loss_%]]</f>
        <v>44655304.32</v>
      </c>
      <c r="Z1915" s="13">
        <f>Agridata[[#This Row],[Final_Profit_NGN]] * (1-Agridata[[#This Row],[Storage_Loss_%]]/100)</f>
        <v>1692110.9568</v>
      </c>
      <c r="AA1915" s="13">
        <f>Agridata[[#This Row],[Final_Profit_NGN]]+Agridata[[#This Row],[Input_Cost_NGN]]</f>
        <v>2183253</v>
      </c>
    </row>
    <row r="1916" spans="1:27" x14ac:dyDescent="0.35">
      <c r="A1916" t="s">
        <v>48</v>
      </c>
      <c r="B1916" t="s">
        <v>1471</v>
      </c>
      <c r="C1916" t="s">
        <v>1492</v>
      </c>
      <c r="D1916">
        <v>2022</v>
      </c>
      <c r="E1916" t="s">
        <v>1501</v>
      </c>
      <c r="F1916" t="s">
        <v>1509</v>
      </c>
      <c r="G1916">
        <v>1.41</v>
      </c>
      <c r="H1916">
        <v>19717</v>
      </c>
      <c r="I1916">
        <v>15927</v>
      </c>
      <c r="J1916">
        <v>1.2</v>
      </c>
      <c r="K1916" t="s">
        <v>1512</v>
      </c>
      <c r="L1916">
        <v>1.44</v>
      </c>
      <c r="M1916" t="s">
        <v>1517</v>
      </c>
      <c r="N1916" s="13">
        <v>233</v>
      </c>
      <c r="O1916">
        <v>3</v>
      </c>
      <c r="P1916" s="11">
        <f>Agridata[[#This Row],[Storage_Loss_%]]/100</f>
        <v>0.19219999999999998</v>
      </c>
      <c r="Q1916" s="7">
        <v>19.22</v>
      </c>
      <c r="R1916" s="13">
        <v>23731</v>
      </c>
      <c r="S1916">
        <v>298</v>
      </c>
      <c r="T1916" t="s">
        <v>1520</v>
      </c>
      <c r="U1916" t="s">
        <v>1523</v>
      </c>
      <c r="V1916" s="13">
        <v>4674820</v>
      </c>
      <c r="W1916" s="7">
        <f>(Agridata[[#This Row],[Profit_After_Storage_Loss]]/Agridata[[#This Row],[Total_Revenue]])*100</f>
        <v>80.372003964626543</v>
      </c>
      <c r="X1916">
        <f>(1-Agridata[[#This Row],[Transport_Cost_NGN]]/(Agridata[[#This Row],[Input_Cost_NGN]]+Agridata[[#This Row],[Final_Profit_NGN]]))*100</f>
        <v>99.995041024349845</v>
      </c>
      <c r="Y1916" s="13">
        <f>Agridata[[#This Row],[Final_Profit_NGN]]*Agridata[[#This Row],[Storage_Loss_%]]</f>
        <v>89850040.399999991</v>
      </c>
      <c r="Z1916" s="13">
        <f>Agridata[[#This Row],[Final_Profit_NGN]] * (1-Agridata[[#This Row],[Storage_Loss_%]]/100)</f>
        <v>3776319.5960000004</v>
      </c>
      <c r="AA1916" s="13">
        <f>Agridata[[#This Row],[Final_Profit_NGN]]+Agridata[[#This Row],[Input_Cost_NGN]]</f>
        <v>4698551</v>
      </c>
    </row>
    <row r="1917" spans="1:27" x14ac:dyDescent="0.35">
      <c r="A1917" t="s">
        <v>446</v>
      </c>
      <c r="B1917" t="s">
        <v>1469</v>
      </c>
      <c r="C1917" t="s">
        <v>1498</v>
      </c>
      <c r="D1917">
        <v>2024</v>
      </c>
      <c r="E1917" t="s">
        <v>1502</v>
      </c>
      <c r="F1917" t="s">
        <v>1509</v>
      </c>
      <c r="G1917">
        <v>0.65</v>
      </c>
      <c r="H1917">
        <v>9347</v>
      </c>
      <c r="I1917">
        <v>7552</v>
      </c>
      <c r="J1917">
        <v>3.3</v>
      </c>
      <c r="K1917" t="s">
        <v>1511</v>
      </c>
      <c r="L1917">
        <v>1.05</v>
      </c>
      <c r="M1917" t="s">
        <v>1516</v>
      </c>
      <c r="N1917" s="13">
        <v>353</v>
      </c>
      <c r="O1917">
        <v>4</v>
      </c>
      <c r="P1917" s="11">
        <f>Agridata[[#This Row],[Storage_Loss_%]]/100</f>
        <v>0.192</v>
      </c>
      <c r="Q1917" s="7">
        <v>19.2</v>
      </c>
      <c r="R1917" s="13">
        <v>14559</v>
      </c>
      <c r="S1917">
        <v>307</v>
      </c>
      <c r="T1917" t="s">
        <v>1521</v>
      </c>
      <c r="U1917" t="s">
        <v>1523</v>
      </c>
      <c r="V1917" s="13">
        <v>2280368</v>
      </c>
      <c r="W1917" s="7">
        <f>(Agridata[[#This Row],[Profit_After_Storage_Loss]]/Agridata[[#This Row],[Total_Revenue]])*100</f>
        <v>80.287405394594259</v>
      </c>
      <c r="X1917">
        <f>(1-Agridata[[#This Row],[Transport_Cost_NGN]]/(Agridata[[#This Row],[Input_Cost_NGN]]+Agridata[[#This Row],[Final_Profit_NGN]]))*100</f>
        <v>99.984618247116359</v>
      </c>
      <c r="Y1917" s="13">
        <f>Agridata[[#This Row],[Final_Profit_NGN]]*Agridata[[#This Row],[Storage_Loss_%]]</f>
        <v>43783065.600000001</v>
      </c>
      <c r="Z1917" s="13">
        <f>Agridata[[#This Row],[Final_Profit_NGN]] * (1-Agridata[[#This Row],[Storage_Loss_%]]/100)</f>
        <v>1842537.344</v>
      </c>
      <c r="AA1917" s="13">
        <f>Agridata[[#This Row],[Final_Profit_NGN]]+Agridata[[#This Row],[Input_Cost_NGN]]</f>
        <v>2294927</v>
      </c>
    </row>
    <row r="1918" spans="1:27" x14ac:dyDescent="0.35">
      <c r="A1918" t="s">
        <v>1086</v>
      </c>
      <c r="B1918" t="s">
        <v>1470</v>
      </c>
      <c r="C1918" t="s">
        <v>1495</v>
      </c>
      <c r="D1918">
        <v>2023</v>
      </c>
      <c r="E1918" t="s">
        <v>1501</v>
      </c>
      <c r="F1918" t="s">
        <v>1509</v>
      </c>
      <c r="G1918">
        <v>0.82</v>
      </c>
      <c r="H1918">
        <v>7292</v>
      </c>
      <c r="I1918">
        <v>5929</v>
      </c>
      <c r="J1918">
        <v>16.399999999999999</v>
      </c>
      <c r="K1918" t="s">
        <v>1512</v>
      </c>
      <c r="L1918">
        <v>1.01</v>
      </c>
      <c r="M1918" t="s">
        <v>1517</v>
      </c>
      <c r="N1918" s="13">
        <v>4258</v>
      </c>
      <c r="O1918">
        <v>3</v>
      </c>
      <c r="P1918" s="11">
        <f>Agridata[[#This Row],[Storage_Loss_%]]/100</f>
        <v>0.18690000000000001</v>
      </c>
      <c r="Q1918" s="7">
        <v>18.690000000000001</v>
      </c>
      <c r="R1918" s="13">
        <v>27553</v>
      </c>
      <c r="S1918">
        <v>286</v>
      </c>
      <c r="T1918" t="s">
        <v>1520</v>
      </c>
      <c r="U1918" t="s">
        <v>1523</v>
      </c>
      <c r="V1918" s="13">
        <v>1646927</v>
      </c>
      <c r="W1918" s="7">
        <f>(Agridata[[#This Row],[Profit_After_Storage_Loss]]/Agridata[[#This Row],[Total_Revenue]])*100</f>
        <v>79.972071550570917</v>
      </c>
      <c r="X1918">
        <f>(1-Agridata[[#This Row],[Transport_Cost_NGN]]/(Agridata[[#This Row],[Input_Cost_NGN]]+Agridata[[#This Row],[Final_Profit_NGN]]))*100</f>
        <v>99.74571210166738</v>
      </c>
      <c r="Y1918" s="13">
        <f>Agridata[[#This Row],[Final_Profit_NGN]]*Agridata[[#This Row],[Storage_Loss_%]]</f>
        <v>30781065.630000003</v>
      </c>
      <c r="Z1918" s="13">
        <f>Agridata[[#This Row],[Final_Profit_NGN]] * (1-Agridata[[#This Row],[Storage_Loss_%]]/100)</f>
        <v>1339116.3436999999</v>
      </c>
      <c r="AA1918" s="13">
        <f>Agridata[[#This Row],[Final_Profit_NGN]]+Agridata[[#This Row],[Input_Cost_NGN]]</f>
        <v>1674480</v>
      </c>
    </row>
    <row r="1919" spans="1:27" x14ac:dyDescent="0.35">
      <c r="A1919" t="s">
        <v>274</v>
      </c>
      <c r="B1919" t="s">
        <v>1471</v>
      </c>
      <c r="C1919" t="s">
        <v>1492</v>
      </c>
      <c r="D1919">
        <v>2025</v>
      </c>
      <c r="E1919" t="s">
        <v>1501</v>
      </c>
      <c r="F1919" t="s">
        <v>1509</v>
      </c>
      <c r="G1919">
        <v>1.84</v>
      </c>
      <c r="H1919">
        <v>30872</v>
      </c>
      <c r="I1919">
        <v>23993</v>
      </c>
      <c r="J1919">
        <v>38.5</v>
      </c>
      <c r="K1919" t="s">
        <v>1511</v>
      </c>
      <c r="L1919">
        <v>1.63</v>
      </c>
      <c r="M1919" t="s">
        <v>1518</v>
      </c>
      <c r="N1919" s="13">
        <v>4917</v>
      </c>
      <c r="O1919">
        <v>7</v>
      </c>
      <c r="P1919" s="11">
        <f>Agridata[[#This Row],[Storage_Loss_%]]/100</f>
        <v>0.2228</v>
      </c>
      <c r="Q1919" s="7">
        <v>22.28</v>
      </c>
      <c r="R1919" s="13">
        <v>47252</v>
      </c>
      <c r="S1919">
        <v>289</v>
      </c>
      <c r="T1919" t="s">
        <v>1520</v>
      </c>
      <c r="U1919" t="s">
        <v>1522</v>
      </c>
      <c r="V1919" s="13">
        <v>6812469</v>
      </c>
      <c r="W1919" s="7">
        <f>(Agridata[[#This Row],[Profit_After_Storage_Loss]]/Agridata[[#This Row],[Total_Revenue]])*100</f>
        <v>77.184639241158635</v>
      </c>
      <c r="X1919">
        <f>(1-Agridata[[#This Row],[Transport_Cost_NGN]]/(Agridata[[#This Row],[Input_Cost_NGN]]+Agridata[[#This Row],[Final_Profit_NGN]]))*100</f>
        <v>99.928320699923518</v>
      </c>
      <c r="Y1919" s="13">
        <f>Agridata[[#This Row],[Final_Profit_NGN]]*Agridata[[#This Row],[Storage_Loss_%]]</f>
        <v>151781809.31999999</v>
      </c>
      <c r="Z1919" s="13">
        <f>Agridata[[#This Row],[Final_Profit_NGN]] * (1-Agridata[[#This Row],[Storage_Loss_%]]/100)</f>
        <v>5294650.9068</v>
      </c>
      <c r="AA1919" s="13">
        <f>Agridata[[#This Row],[Final_Profit_NGN]]+Agridata[[#This Row],[Input_Cost_NGN]]</f>
        <v>6859721</v>
      </c>
    </row>
    <row r="1920" spans="1:27" x14ac:dyDescent="0.35">
      <c r="A1920" t="s">
        <v>254</v>
      </c>
      <c r="B1920" t="s">
        <v>1470</v>
      </c>
      <c r="C1920" t="s">
        <v>1495</v>
      </c>
      <c r="D1920">
        <v>2024</v>
      </c>
      <c r="E1920" t="s">
        <v>1502</v>
      </c>
      <c r="F1920" t="s">
        <v>1505</v>
      </c>
      <c r="G1920">
        <v>1.62</v>
      </c>
      <c r="H1920">
        <v>20116</v>
      </c>
      <c r="I1920">
        <v>15237</v>
      </c>
      <c r="J1920">
        <v>29.8</v>
      </c>
      <c r="K1920" t="s">
        <v>1511</v>
      </c>
      <c r="L1920">
        <v>1.99</v>
      </c>
      <c r="M1920" t="s">
        <v>1516</v>
      </c>
      <c r="N1920" s="13">
        <v>4239</v>
      </c>
      <c r="O1920">
        <v>14</v>
      </c>
      <c r="P1920" s="11">
        <f>Agridata[[#This Row],[Storage_Loss_%]]/100</f>
        <v>0.24249999999999999</v>
      </c>
      <c r="Q1920" s="7">
        <v>24.25</v>
      </c>
      <c r="R1920" s="13">
        <v>18493</v>
      </c>
      <c r="S1920">
        <v>101</v>
      </c>
      <c r="T1920" t="s">
        <v>1521</v>
      </c>
      <c r="U1920" t="s">
        <v>1522</v>
      </c>
      <c r="V1920" s="13">
        <v>1500816</v>
      </c>
      <c r="W1920" s="7">
        <f>(Agridata[[#This Row],[Profit_After_Storage_Loss]]/Agridata[[#This Row],[Total_Revenue]])*100</f>
        <v>74.827972453266582</v>
      </c>
      <c r="X1920">
        <f>(1-Agridata[[#This Row],[Transport_Cost_NGN]]/(Agridata[[#This Row],[Input_Cost_NGN]]+Agridata[[#This Row],[Final_Profit_NGN]]))*100</f>
        <v>99.720991582357513</v>
      </c>
      <c r="Y1920" s="13">
        <f>Agridata[[#This Row],[Final_Profit_NGN]]*Agridata[[#This Row],[Storage_Loss_%]]</f>
        <v>36394788</v>
      </c>
      <c r="Z1920" s="13">
        <f>Agridata[[#This Row],[Final_Profit_NGN]] * (1-Agridata[[#This Row],[Storage_Loss_%]]/100)</f>
        <v>1136868.1200000001</v>
      </c>
      <c r="AA1920" s="13">
        <f>Agridata[[#This Row],[Final_Profit_NGN]]+Agridata[[#This Row],[Input_Cost_NGN]]</f>
        <v>1519309</v>
      </c>
    </row>
    <row r="1921" spans="1:27" x14ac:dyDescent="0.35">
      <c r="A1921" t="s">
        <v>73</v>
      </c>
      <c r="B1921" t="s">
        <v>1472</v>
      </c>
      <c r="C1921" t="s">
        <v>1488</v>
      </c>
      <c r="D1921">
        <v>2022</v>
      </c>
      <c r="E1921" t="s">
        <v>1501</v>
      </c>
      <c r="F1921" t="s">
        <v>1506</v>
      </c>
      <c r="G1921">
        <v>3.72</v>
      </c>
      <c r="H1921">
        <v>11319</v>
      </c>
      <c r="I1921">
        <v>10052</v>
      </c>
      <c r="J1921">
        <v>37.200000000000003</v>
      </c>
      <c r="K1921" t="s">
        <v>1513</v>
      </c>
      <c r="L1921">
        <v>1.1599999999999999</v>
      </c>
      <c r="M1921" t="s">
        <v>1518</v>
      </c>
      <c r="N1921" s="13">
        <v>1443</v>
      </c>
      <c r="O1921">
        <v>7</v>
      </c>
      <c r="P1921" s="11">
        <f>Agridata[[#This Row],[Storage_Loss_%]]/100</f>
        <v>0.1119</v>
      </c>
      <c r="Q1921" s="7">
        <v>11.19</v>
      </c>
      <c r="R1921" s="13">
        <v>83488</v>
      </c>
      <c r="S1921">
        <v>282</v>
      </c>
      <c r="T1921" t="s">
        <v>1520</v>
      </c>
      <c r="U1921" t="s">
        <v>1523</v>
      </c>
      <c r="V1921" s="13">
        <v>2721387</v>
      </c>
      <c r="W1921" s="7">
        <f>(Agridata[[#This Row],[Profit_After_Storage_Loss]]/Agridata[[#This Row],[Total_Revenue]])*100</f>
        <v>86.16654199206738</v>
      </c>
      <c r="X1921">
        <f>(1-Agridata[[#This Row],[Transport_Cost_NGN]]/(Agridata[[#This Row],[Input_Cost_NGN]]+Agridata[[#This Row],[Final_Profit_NGN]]))*100</f>
        <v>99.948553857123756</v>
      </c>
      <c r="Y1921" s="13">
        <f>Agridata[[#This Row],[Final_Profit_NGN]]*Agridata[[#This Row],[Storage_Loss_%]]</f>
        <v>30452320.529999997</v>
      </c>
      <c r="Z1921" s="13">
        <f>Agridata[[#This Row],[Final_Profit_NGN]] * (1-Agridata[[#This Row],[Storage_Loss_%]]/100)</f>
        <v>2416863.7947</v>
      </c>
      <c r="AA1921" s="13">
        <f>Agridata[[#This Row],[Final_Profit_NGN]]+Agridata[[#This Row],[Input_Cost_NGN]]</f>
        <v>2804875</v>
      </c>
    </row>
    <row r="1922" spans="1:27" x14ac:dyDescent="0.35">
      <c r="A1922" t="s">
        <v>828</v>
      </c>
      <c r="B1922" t="s">
        <v>1473</v>
      </c>
      <c r="C1922" t="s">
        <v>1493</v>
      </c>
      <c r="D1922">
        <v>2025</v>
      </c>
      <c r="E1922" t="s">
        <v>1502</v>
      </c>
      <c r="F1922" t="s">
        <v>1507</v>
      </c>
      <c r="G1922">
        <v>0.71</v>
      </c>
      <c r="H1922">
        <v>1341</v>
      </c>
      <c r="I1922">
        <v>1039</v>
      </c>
      <c r="J1922">
        <v>30.3</v>
      </c>
      <c r="K1922" t="s">
        <v>1513</v>
      </c>
      <c r="L1922">
        <v>1.92</v>
      </c>
      <c r="M1922" t="s">
        <v>1518</v>
      </c>
      <c r="N1922" s="13">
        <v>1209</v>
      </c>
      <c r="O1922">
        <v>14</v>
      </c>
      <c r="P1922" s="11">
        <f>Agridata[[#This Row],[Storage_Loss_%]]/100</f>
        <v>0.22500000000000001</v>
      </c>
      <c r="Q1922" s="7">
        <v>22.5</v>
      </c>
      <c r="R1922" s="13">
        <v>15490</v>
      </c>
      <c r="S1922">
        <v>253</v>
      </c>
      <c r="T1922" t="s">
        <v>1520</v>
      </c>
      <c r="U1922" t="s">
        <v>1523</v>
      </c>
      <c r="V1922" s="13">
        <v>243540</v>
      </c>
      <c r="W1922" s="7">
        <f>(Agridata[[#This Row],[Profit_After_Storage_Loss]]/Agridata[[#This Row],[Total_Revenue]])*100</f>
        <v>72.865498204841145</v>
      </c>
      <c r="X1922">
        <f>(1-Agridata[[#This Row],[Transport_Cost_NGN]]/(Agridata[[#This Row],[Input_Cost_NGN]]+Agridata[[#This Row],[Final_Profit_NGN]]))*100</f>
        <v>99.533258695903953</v>
      </c>
      <c r="Y1922" s="13">
        <f>Agridata[[#This Row],[Final_Profit_NGN]]*Agridata[[#This Row],[Storage_Loss_%]]</f>
        <v>5479650</v>
      </c>
      <c r="Z1922" s="13">
        <f>Agridata[[#This Row],[Final_Profit_NGN]] * (1-Agridata[[#This Row],[Storage_Loss_%]]/100)</f>
        <v>188743.5</v>
      </c>
      <c r="AA1922" s="13">
        <f>Agridata[[#This Row],[Final_Profit_NGN]]+Agridata[[#This Row],[Input_Cost_NGN]]</f>
        <v>259030</v>
      </c>
    </row>
    <row r="1923" spans="1:27" x14ac:dyDescent="0.35">
      <c r="A1923" t="s">
        <v>679</v>
      </c>
      <c r="B1923" t="s">
        <v>1471</v>
      </c>
      <c r="C1923" t="s">
        <v>1477</v>
      </c>
      <c r="D1923">
        <v>2023</v>
      </c>
      <c r="E1923" t="s">
        <v>1502</v>
      </c>
      <c r="F1923" t="s">
        <v>1509</v>
      </c>
      <c r="G1923">
        <v>0.73</v>
      </c>
      <c r="H1923">
        <v>7783</v>
      </c>
      <c r="I1923">
        <v>6178</v>
      </c>
      <c r="J1923">
        <v>8.9</v>
      </c>
      <c r="K1923" t="s">
        <v>1513</v>
      </c>
      <c r="L1923">
        <v>0.6</v>
      </c>
      <c r="M1923" t="s">
        <v>1516</v>
      </c>
      <c r="N1923" s="13">
        <v>299</v>
      </c>
      <c r="O1923">
        <v>5</v>
      </c>
      <c r="P1923" s="11">
        <f>Agridata[[#This Row],[Storage_Loss_%]]/100</f>
        <v>0.20610000000000001</v>
      </c>
      <c r="Q1923" s="7">
        <v>20.61</v>
      </c>
      <c r="R1923" s="13">
        <v>12233</v>
      </c>
      <c r="S1923">
        <v>361</v>
      </c>
      <c r="T1923" t="s">
        <v>1520</v>
      </c>
      <c r="U1923" t="s">
        <v>1522</v>
      </c>
      <c r="V1923" s="13">
        <v>2195424</v>
      </c>
      <c r="W1923" s="7">
        <f>(Agridata[[#This Row],[Profit_After_Storage_Loss]]/Agridata[[#This Row],[Total_Revenue]])*100</f>
        <v>78.950086612186581</v>
      </c>
      <c r="X1923">
        <f>(1-Agridata[[#This Row],[Transport_Cost_NGN]]/(Agridata[[#This Row],[Input_Cost_NGN]]+Agridata[[#This Row],[Final_Profit_NGN]]))*100</f>
        <v>99.986456229387088</v>
      </c>
      <c r="Y1923" s="13">
        <f>Agridata[[#This Row],[Final_Profit_NGN]]*Agridata[[#This Row],[Storage_Loss_%]]</f>
        <v>45247688.640000001</v>
      </c>
      <c r="Z1923" s="13">
        <f>Agridata[[#This Row],[Final_Profit_NGN]] * (1-Agridata[[#This Row],[Storage_Loss_%]]/100)</f>
        <v>1742947.1136</v>
      </c>
      <c r="AA1923" s="13">
        <f>Agridata[[#This Row],[Final_Profit_NGN]]+Agridata[[#This Row],[Input_Cost_NGN]]</f>
        <v>2207657</v>
      </c>
    </row>
    <row r="1924" spans="1:27" x14ac:dyDescent="0.35">
      <c r="A1924" t="s">
        <v>360</v>
      </c>
      <c r="B1924" t="s">
        <v>1470</v>
      </c>
      <c r="C1924" t="s">
        <v>1475</v>
      </c>
      <c r="D1924">
        <v>2022</v>
      </c>
      <c r="E1924" t="s">
        <v>1501</v>
      </c>
      <c r="F1924" t="s">
        <v>1507</v>
      </c>
      <c r="G1924">
        <v>1.63</v>
      </c>
      <c r="H1924">
        <v>3680</v>
      </c>
      <c r="I1924">
        <v>3222</v>
      </c>
      <c r="J1924">
        <v>11.2</v>
      </c>
      <c r="K1924" t="s">
        <v>1513</v>
      </c>
      <c r="L1924">
        <v>0.74</v>
      </c>
      <c r="M1924" t="s">
        <v>1516</v>
      </c>
      <c r="N1924" s="13">
        <v>487</v>
      </c>
      <c r="O1924">
        <v>7</v>
      </c>
      <c r="P1924" s="11">
        <f>Agridata[[#This Row],[Storage_Loss_%]]/100</f>
        <v>0.12429999999999999</v>
      </c>
      <c r="Q1924" s="7">
        <v>12.43</v>
      </c>
      <c r="R1924" s="13">
        <v>37384</v>
      </c>
      <c r="S1924">
        <v>198</v>
      </c>
      <c r="T1924" t="s">
        <v>1521</v>
      </c>
      <c r="U1924" t="s">
        <v>1522</v>
      </c>
      <c r="V1924" s="13">
        <v>593706</v>
      </c>
      <c r="W1924" s="7">
        <f>(Agridata[[#This Row],[Profit_After_Storage_Loss]]/Agridata[[#This Row],[Total_Revenue]])*100</f>
        <v>82.382599027080133</v>
      </c>
      <c r="X1924">
        <f>(1-Agridata[[#This Row],[Transport_Cost_NGN]]/(Agridata[[#This Row],[Input_Cost_NGN]]+Agridata[[#This Row],[Final_Profit_NGN]]))*100</f>
        <v>99.922831925715826</v>
      </c>
      <c r="Y1924" s="13">
        <f>Agridata[[#This Row],[Final_Profit_NGN]]*Agridata[[#This Row],[Storage_Loss_%]]</f>
        <v>7379765.5800000001</v>
      </c>
      <c r="Z1924" s="13">
        <f>Agridata[[#This Row],[Final_Profit_NGN]] * (1-Agridata[[#This Row],[Storage_Loss_%]]/100)</f>
        <v>519908.34419999999</v>
      </c>
      <c r="AA1924" s="13">
        <f>Agridata[[#This Row],[Final_Profit_NGN]]+Agridata[[#This Row],[Input_Cost_NGN]]</f>
        <v>631090</v>
      </c>
    </row>
    <row r="1925" spans="1:27" x14ac:dyDescent="0.35">
      <c r="A1925" t="s">
        <v>625</v>
      </c>
      <c r="B1925" t="s">
        <v>1472</v>
      </c>
      <c r="C1925" t="s">
        <v>1487</v>
      </c>
      <c r="D1925">
        <v>2023</v>
      </c>
      <c r="E1925" t="s">
        <v>1502</v>
      </c>
      <c r="F1925" t="s">
        <v>1503</v>
      </c>
      <c r="G1925">
        <v>6.51</v>
      </c>
      <c r="H1925">
        <v>69937</v>
      </c>
      <c r="I1925">
        <v>64705</v>
      </c>
      <c r="J1925">
        <v>6.6</v>
      </c>
      <c r="K1925" t="s">
        <v>1513</v>
      </c>
      <c r="L1925">
        <v>1.35</v>
      </c>
      <c r="M1925" t="s">
        <v>1517</v>
      </c>
      <c r="N1925" s="13">
        <v>298</v>
      </c>
      <c r="O1925">
        <v>1</v>
      </c>
      <c r="P1925" s="11">
        <f>Agridata[[#This Row],[Storage_Loss_%]]/100</f>
        <v>7.4800000000000005E-2</v>
      </c>
      <c r="Q1925" s="7">
        <v>7.48</v>
      </c>
      <c r="R1925" s="13">
        <v>105599</v>
      </c>
      <c r="S1925">
        <v>333</v>
      </c>
      <c r="T1925" t="s">
        <v>1520</v>
      </c>
      <c r="U1925" t="s">
        <v>1523</v>
      </c>
      <c r="V1925" s="13">
        <v>21225401</v>
      </c>
      <c r="W1925" s="7">
        <f>(Agridata[[#This Row],[Profit_After_Storage_Loss]]/Agridata[[#This Row],[Total_Revenue]])*100</f>
        <v>92.061980240963848</v>
      </c>
      <c r="X1925">
        <f>(1-Agridata[[#This Row],[Transport_Cost_NGN]]/(Agridata[[#This Row],[Input_Cost_NGN]]+Agridata[[#This Row],[Final_Profit_NGN]]))*100</f>
        <v>99.998602972200075</v>
      </c>
      <c r="Y1925" s="13">
        <f>Agridata[[#This Row],[Final_Profit_NGN]]*Agridata[[#This Row],[Storage_Loss_%]]</f>
        <v>158765999.48000002</v>
      </c>
      <c r="Z1925" s="13">
        <f>Agridata[[#This Row],[Final_Profit_NGN]] * (1-Agridata[[#This Row],[Storage_Loss_%]]/100)</f>
        <v>19637741.005199999</v>
      </c>
      <c r="AA1925" s="13">
        <f>Agridata[[#This Row],[Final_Profit_NGN]]+Agridata[[#This Row],[Input_Cost_NGN]]</f>
        <v>21331000</v>
      </c>
    </row>
    <row r="1926" spans="1:27" x14ac:dyDescent="0.35">
      <c r="A1926" t="s">
        <v>1087</v>
      </c>
      <c r="B1926" t="s">
        <v>1473</v>
      </c>
      <c r="C1926" t="s">
        <v>1494</v>
      </c>
      <c r="D1926">
        <v>2022</v>
      </c>
      <c r="E1926" t="s">
        <v>1502</v>
      </c>
      <c r="F1926" t="s">
        <v>1504</v>
      </c>
      <c r="G1926">
        <v>1.19</v>
      </c>
      <c r="H1926">
        <v>7797</v>
      </c>
      <c r="I1926">
        <v>5992</v>
      </c>
      <c r="J1926">
        <v>6.4</v>
      </c>
      <c r="K1926" t="s">
        <v>1513</v>
      </c>
      <c r="L1926">
        <v>1.3</v>
      </c>
      <c r="M1926" t="s">
        <v>1516</v>
      </c>
      <c r="N1926" s="13">
        <v>223</v>
      </c>
      <c r="O1926">
        <v>5</v>
      </c>
      <c r="P1926" s="11">
        <f>Agridata[[#This Row],[Storage_Loss_%]]/100</f>
        <v>0.23139999999999999</v>
      </c>
      <c r="Q1926" s="7">
        <v>23.14</v>
      </c>
      <c r="R1926" s="13">
        <v>22193</v>
      </c>
      <c r="S1926">
        <v>260</v>
      </c>
      <c r="T1926" t="s">
        <v>1521</v>
      </c>
      <c r="U1926" t="s">
        <v>1522</v>
      </c>
      <c r="V1926" s="13">
        <v>1519925</v>
      </c>
      <c r="W1926" s="7">
        <f>(Agridata[[#This Row],[Profit_After_Storage_Loss]]/Agridata[[#This Row],[Total_Revenue]])*100</f>
        <v>75.753888807471284</v>
      </c>
      <c r="X1926">
        <f>(1-Agridata[[#This Row],[Transport_Cost_NGN]]/(Agridata[[#This Row],[Input_Cost_NGN]]+Agridata[[#This Row],[Final_Profit_NGN]]))*100</f>
        <v>99.985539368582693</v>
      </c>
      <c r="Y1926" s="13">
        <f>Agridata[[#This Row],[Final_Profit_NGN]]*Agridata[[#This Row],[Storage_Loss_%]]</f>
        <v>35171064.5</v>
      </c>
      <c r="Z1926" s="13">
        <f>Agridata[[#This Row],[Final_Profit_NGN]] * (1-Agridata[[#This Row],[Storage_Loss_%]]/100)</f>
        <v>1168214.355</v>
      </c>
      <c r="AA1926" s="13">
        <f>Agridata[[#This Row],[Final_Profit_NGN]]+Agridata[[#This Row],[Input_Cost_NGN]]</f>
        <v>1542118</v>
      </c>
    </row>
    <row r="1927" spans="1:27" x14ac:dyDescent="0.35">
      <c r="A1927" t="s">
        <v>319</v>
      </c>
      <c r="B1927" t="s">
        <v>1469</v>
      </c>
      <c r="C1927" t="s">
        <v>1480</v>
      </c>
      <c r="D1927">
        <v>2022</v>
      </c>
      <c r="E1927" t="s">
        <v>1502</v>
      </c>
      <c r="F1927" t="s">
        <v>1505</v>
      </c>
      <c r="G1927">
        <v>0.61</v>
      </c>
      <c r="H1927">
        <v>5628</v>
      </c>
      <c r="I1927">
        <v>3254</v>
      </c>
      <c r="J1927">
        <v>73.5</v>
      </c>
      <c r="K1927" t="s">
        <v>1511</v>
      </c>
      <c r="L1927">
        <v>3.96</v>
      </c>
      <c r="M1927" t="s">
        <v>1517</v>
      </c>
      <c r="N1927" s="13">
        <v>9076</v>
      </c>
      <c r="O1927">
        <v>30</v>
      </c>
      <c r="P1927" s="11">
        <f>Agridata[[#This Row],[Storage_Loss_%]]/100</f>
        <v>0.42180000000000001</v>
      </c>
      <c r="Q1927" s="7">
        <v>42.18</v>
      </c>
      <c r="R1927" s="13">
        <v>5214</v>
      </c>
      <c r="S1927">
        <v>101</v>
      </c>
      <c r="T1927" t="s">
        <v>1520</v>
      </c>
      <c r="U1927" t="s">
        <v>1523</v>
      </c>
      <c r="V1927" s="13">
        <v>311078</v>
      </c>
      <c r="W1927" s="7">
        <f>(Agridata[[#This Row],[Profit_After_Storage_Loss]]/Agridata[[#This Row],[Total_Revenue]])*100</f>
        <v>56.86685075816019</v>
      </c>
      <c r="X1927">
        <f>(1-Agridata[[#This Row],[Transport_Cost_NGN]]/(Agridata[[#This Row],[Input_Cost_NGN]]+Agridata[[#This Row],[Final_Profit_NGN]]))*100</f>
        <v>97.130499664866647</v>
      </c>
      <c r="Y1927" s="13">
        <f>Agridata[[#This Row],[Final_Profit_NGN]]*Agridata[[#This Row],[Storage_Loss_%]]</f>
        <v>13121270.039999999</v>
      </c>
      <c r="Z1927" s="13">
        <f>Agridata[[#This Row],[Final_Profit_NGN]] * (1-Agridata[[#This Row],[Storage_Loss_%]]/100)</f>
        <v>179865.29960000003</v>
      </c>
      <c r="AA1927" s="13">
        <f>Agridata[[#This Row],[Final_Profit_NGN]]+Agridata[[#This Row],[Input_Cost_NGN]]</f>
        <v>316292</v>
      </c>
    </row>
    <row r="1928" spans="1:27" x14ac:dyDescent="0.35">
      <c r="A1928" t="s">
        <v>1088</v>
      </c>
      <c r="B1928" t="s">
        <v>1469</v>
      </c>
      <c r="C1928" t="s">
        <v>1474</v>
      </c>
      <c r="D1928">
        <v>2025</v>
      </c>
      <c r="E1928" t="s">
        <v>1502</v>
      </c>
      <c r="F1928" t="s">
        <v>1510</v>
      </c>
      <c r="G1928">
        <v>4.46</v>
      </c>
      <c r="H1928">
        <v>113944</v>
      </c>
      <c r="I1928">
        <v>80387</v>
      </c>
      <c r="J1928">
        <v>14.4</v>
      </c>
      <c r="K1928" t="s">
        <v>1513</v>
      </c>
      <c r="L1928">
        <v>1.77</v>
      </c>
      <c r="M1928" t="s">
        <v>1518</v>
      </c>
      <c r="N1928" s="13">
        <v>508</v>
      </c>
      <c r="O1928">
        <v>3</v>
      </c>
      <c r="P1928" s="11">
        <f>Agridata[[#This Row],[Storage_Loss_%]]/100</f>
        <v>0.29449999999999998</v>
      </c>
      <c r="Q1928" s="7">
        <v>29.45</v>
      </c>
      <c r="R1928" s="13">
        <v>142956</v>
      </c>
      <c r="S1928">
        <v>430</v>
      </c>
      <c r="T1928" t="s">
        <v>1520</v>
      </c>
      <c r="U1928" t="s">
        <v>1522</v>
      </c>
      <c r="V1928" s="13">
        <v>34077282</v>
      </c>
      <c r="W1928" s="7">
        <f>(Agridata[[#This Row],[Profit_After_Storage_Loss]]/Agridata[[#This Row],[Total_Revenue]])*100</f>
        <v>70.255275404572004</v>
      </c>
      <c r="X1928">
        <f>(1-Agridata[[#This Row],[Transport_Cost_NGN]]/(Agridata[[#This Row],[Input_Cost_NGN]]+Agridata[[#This Row],[Final_Profit_NGN]]))*100</f>
        <v>99.998515498343409</v>
      </c>
      <c r="Y1928" s="13">
        <f>Agridata[[#This Row],[Final_Profit_NGN]]*Agridata[[#This Row],[Storage_Loss_%]]</f>
        <v>1003575954.9</v>
      </c>
      <c r="Z1928" s="13">
        <f>Agridata[[#This Row],[Final_Profit_NGN]] * (1-Agridata[[#This Row],[Storage_Loss_%]]/100)</f>
        <v>24041522.451000001</v>
      </c>
      <c r="AA1928" s="13">
        <f>Agridata[[#This Row],[Final_Profit_NGN]]+Agridata[[#This Row],[Input_Cost_NGN]]</f>
        <v>34220238</v>
      </c>
    </row>
    <row r="1929" spans="1:27" x14ac:dyDescent="0.35">
      <c r="A1929" t="s">
        <v>938</v>
      </c>
      <c r="B1929" t="s">
        <v>1471</v>
      </c>
      <c r="C1929" t="s">
        <v>1477</v>
      </c>
      <c r="D1929">
        <v>2021</v>
      </c>
      <c r="E1929" t="s">
        <v>1502</v>
      </c>
      <c r="F1929" t="s">
        <v>1508</v>
      </c>
      <c r="G1929">
        <v>1.25</v>
      </c>
      <c r="H1929">
        <v>1684</v>
      </c>
      <c r="I1929">
        <v>1025</v>
      </c>
      <c r="J1929">
        <v>27.6</v>
      </c>
      <c r="K1929" t="s">
        <v>1512</v>
      </c>
      <c r="L1929">
        <v>0.8</v>
      </c>
      <c r="M1929" t="s">
        <v>1516</v>
      </c>
      <c r="N1929" s="13">
        <v>5743</v>
      </c>
      <c r="O1929">
        <v>30</v>
      </c>
      <c r="P1929" s="11">
        <f>Agridata[[#This Row],[Storage_Loss_%]]/100</f>
        <v>0.39090000000000003</v>
      </c>
      <c r="Q1929" s="7">
        <v>39.090000000000003</v>
      </c>
      <c r="R1929" s="13">
        <v>19045</v>
      </c>
      <c r="S1929">
        <v>183</v>
      </c>
      <c r="T1929" t="s">
        <v>1521</v>
      </c>
      <c r="U1929" t="s">
        <v>1522</v>
      </c>
      <c r="V1929" s="13">
        <v>160912</v>
      </c>
      <c r="W1929" s="7">
        <f>(Agridata[[#This Row],[Profit_After_Storage_Loss]]/Agridata[[#This Row],[Total_Revenue]])*100</f>
        <v>54.463843695994044</v>
      </c>
      <c r="X1929">
        <f>(1-Agridata[[#This Row],[Transport_Cost_NGN]]/(Agridata[[#This Row],[Input_Cost_NGN]]+Agridata[[#This Row],[Final_Profit_NGN]]))*100</f>
        <v>96.808682074051021</v>
      </c>
      <c r="Y1929" s="13">
        <f>Agridata[[#This Row],[Final_Profit_NGN]]*Agridata[[#This Row],[Storage_Loss_%]]</f>
        <v>6290050.080000001</v>
      </c>
      <c r="Z1929" s="13">
        <f>Agridata[[#This Row],[Final_Profit_NGN]] * (1-Agridata[[#This Row],[Storage_Loss_%]]/100)</f>
        <v>98011.499199999991</v>
      </c>
      <c r="AA1929" s="13">
        <f>Agridata[[#This Row],[Final_Profit_NGN]]+Agridata[[#This Row],[Input_Cost_NGN]]</f>
        <v>179957</v>
      </c>
    </row>
    <row r="1930" spans="1:27" x14ac:dyDescent="0.35">
      <c r="A1930" t="s">
        <v>1089</v>
      </c>
      <c r="B1930" t="s">
        <v>1470</v>
      </c>
      <c r="C1930" t="s">
        <v>1475</v>
      </c>
      <c r="D1930">
        <v>2023</v>
      </c>
      <c r="E1930" t="s">
        <v>1501</v>
      </c>
      <c r="F1930" t="s">
        <v>1506</v>
      </c>
      <c r="G1930">
        <v>6.66</v>
      </c>
      <c r="H1930">
        <v>23029</v>
      </c>
      <c r="I1930">
        <v>18837</v>
      </c>
      <c r="J1930">
        <v>93.1</v>
      </c>
      <c r="K1930" t="s">
        <v>1512</v>
      </c>
      <c r="L1930">
        <v>2.25</v>
      </c>
      <c r="M1930" t="s">
        <v>1518</v>
      </c>
      <c r="N1930" s="13">
        <v>26085</v>
      </c>
      <c r="O1930">
        <v>14</v>
      </c>
      <c r="P1930" s="11">
        <f>Agridata[[#This Row],[Storage_Loss_%]]/100</f>
        <v>0.182</v>
      </c>
      <c r="Q1930" s="7">
        <v>18.2</v>
      </c>
      <c r="R1930" s="13">
        <v>117672</v>
      </c>
      <c r="S1930">
        <v>368</v>
      </c>
      <c r="T1930" t="s">
        <v>1520</v>
      </c>
      <c r="U1930" t="s">
        <v>1523</v>
      </c>
      <c r="V1930" s="13">
        <v>6718939</v>
      </c>
      <c r="W1930" s="7">
        <f>(Agridata[[#This Row],[Profit_After_Storage_Loss]]/Agridata[[#This Row],[Total_Revenue]])*100</f>
        <v>80.392055391187242</v>
      </c>
      <c r="X1930">
        <f>(1-Agridata[[#This Row],[Transport_Cost_NGN]]/(Agridata[[#This Row],[Input_Cost_NGN]]+Agridata[[#This Row],[Final_Profit_NGN]]))*100</f>
        <v>99.618451305771245</v>
      </c>
      <c r="Y1930" s="13">
        <f>Agridata[[#This Row],[Final_Profit_NGN]]*Agridata[[#This Row],[Storage_Loss_%]]</f>
        <v>122284689.8</v>
      </c>
      <c r="Z1930" s="13">
        <f>Agridata[[#This Row],[Final_Profit_NGN]] * (1-Agridata[[#This Row],[Storage_Loss_%]]/100)</f>
        <v>5496092.102</v>
      </c>
      <c r="AA1930" s="13">
        <f>Agridata[[#This Row],[Final_Profit_NGN]]+Agridata[[#This Row],[Input_Cost_NGN]]</f>
        <v>6836611</v>
      </c>
    </row>
    <row r="1931" spans="1:27" x14ac:dyDescent="0.35">
      <c r="A1931" t="s">
        <v>700</v>
      </c>
      <c r="B1931" t="s">
        <v>1469</v>
      </c>
      <c r="C1931" t="s">
        <v>1480</v>
      </c>
      <c r="D1931">
        <v>2024</v>
      </c>
      <c r="E1931" t="s">
        <v>1502</v>
      </c>
      <c r="F1931" t="s">
        <v>1506</v>
      </c>
      <c r="G1931">
        <v>2.4500000000000002</v>
      </c>
      <c r="H1931">
        <v>7586</v>
      </c>
      <c r="I1931">
        <v>6637</v>
      </c>
      <c r="J1931">
        <v>16.399999999999999</v>
      </c>
      <c r="K1931" t="s">
        <v>1512</v>
      </c>
      <c r="L1931">
        <v>0.59</v>
      </c>
      <c r="M1931" t="s">
        <v>1517</v>
      </c>
      <c r="N1931" s="13">
        <v>3677</v>
      </c>
      <c r="O1931">
        <v>7</v>
      </c>
      <c r="P1931" s="11">
        <f>Agridata[[#This Row],[Storage_Loss_%]]/100</f>
        <v>0.125</v>
      </c>
      <c r="Q1931" s="7">
        <v>12.5</v>
      </c>
      <c r="R1931" s="13">
        <v>54461</v>
      </c>
      <c r="S1931">
        <v>370</v>
      </c>
      <c r="T1931" t="s">
        <v>1520</v>
      </c>
      <c r="U1931" t="s">
        <v>1522</v>
      </c>
      <c r="V1931" s="13">
        <v>2372996</v>
      </c>
      <c r="W1931" s="7">
        <f>(Agridata[[#This Row],[Profit_After_Storage_Loss]]/Agridata[[#This Row],[Total_Revenue]])*100</f>
        <v>85.536901374566057</v>
      </c>
      <c r="X1931">
        <f>(1-Agridata[[#This Row],[Transport_Cost_NGN]]/(Agridata[[#This Row],[Input_Cost_NGN]]+Agridata[[#This Row],[Final_Profit_NGN]]))*100</f>
        <v>99.848524608262892</v>
      </c>
      <c r="Y1931" s="13">
        <f>Agridata[[#This Row],[Final_Profit_NGN]]*Agridata[[#This Row],[Storage_Loss_%]]</f>
        <v>29662450</v>
      </c>
      <c r="Z1931" s="13">
        <f>Agridata[[#This Row],[Final_Profit_NGN]] * (1-Agridata[[#This Row],[Storage_Loss_%]]/100)</f>
        <v>2076371.5</v>
      </c>
      <c r="AA1931" s="13">
        <f>Agridata[[#This Row],[Final_Profit_NGN]]+Agridata[[#This Row],[Input_Cost_NGN]]</f>
        <v>2427457</v>
      </c>
    </row>
    <row r="1932" spans="1:27" x14ac:dyDescent="0.35">
      <c r="A1932" t="s">
        <v>79</v>
      </c>
      <c r="B1932" t="s">
        <v>1469</v>
      </c>
      <c r="C1932" t="s">
        <v>1484</v>
      </c>
      <c r="D1932">
        <v>2025</v>
      </c>
      <c r="E1932" t="s">
        <v>1502</v>
      </c>
      <c r="F1932" t="s">
        <v>1506</v>
      </c>
      <c r="G1932">
        <v>0.94</v>
      </c>
      <c r="H1932">
        <v>1503</v>
      </c>
      <c r="I1932">
        <v>1206</v>
      </c>
      <c r="J1932">
        <v>4.7</v>
      </c>
      <c r="K1932" t="s">
        <v>1512</v>
      </c>
      <c r="L1932">
        <v>1.56</v>
      </c>
      <c r="M1932" t="s">
        <v>1517</v>
      </c>
      <c r="N1932" s="13">
        <v>910</v>
      </c>
      <c r="O1932">
        <v>14</v>
      </c>
      <c r="P1932" s="11">
        <f>Agridata[[#This Row],[Storage_Loss_%]]/100</f>
        <v>0.1973</v>
      </c>
      <c r="Q1932" s="7">
        <v>19.73</v>
      </c>
      <c r="R1932" s="13">
        <v>26083</v>
      </c>
      <c r="S1932">
        <v>276</v>
      </c>
      <c r="T1932" t="s">
        <v>1521</v>
      </c>
      <c r="U1932" t="s">
        <v>1522</v>
      </c>
      <c r="V1932" s="13">
        <v>302535</v>
      </c>
      <c r="W1932" s="7">
        <f>(Agridata[[#This Row],[Profit_After_Storage_Loss]]/Agridata[[#This Row],[Total_Revenue]])*100</f>
        <v>73.898826144642101</v>
      </c>
      <c r="X1932">
        <f>(1-Agridata[[#This Row],[Transport_Cost_NGN]]/(Agridata[[#This Row],[Input_Cost_NGN]]+Agridata[[#This Row],[Final_Profit_NGN]]))*100</f>
        <v>99.723082728274164</v>
      </c>
      <c r="Y1932" s="13">
        <f>Agridata[[#This Row],[Final_Profit_NGN]]*Agridata[[#This Row],[Storage_Loss_%]]</f>
        <v>5969015.5499999998</v>
      </c>
      <c r="Z1932" s="13">
        <f>Agridata[[#This Row],[Final_Profit_NGN]] * (1-Agridata[[#This Row],[Storage_Loss_%]]/100)</f>
        <v>242844.84449999998</v>
      </c>
      <c r="AA1932" s="13">
        <f>Agridata[[#This Row],[Final_Profit_NGN]]+Agridata[[#This Row],[Input_Cost_NGN]]</f>
        <v>328618</v>
      </c>
    </row>
    <row r="1933" spans="1:27" x14ac:dyDescent="0.35">
      <c r="A1933" t="s">
        <v>1090</v>
      </c>
      <c r="B1933" t="s">
        <v>1473</v>
      </c>
      <c r="C1933" t="s">
        <v>1496</v>
      </c>
      <c r="D1933">
        <v>2022</v>
      </c>
      <c r="E1933" t="s">
        <v>1502</v>
      </c>
      <c r="F1933" t="s">
        <v>1505</v>
      </c>
      <c r="G1933">
        <v>2.78</v>
      </c>
      <c r="H1933">
        <v>26696</v>
      </c>
      <c r="I1933">
        <v>16447</v>
      </c>
      <c r="J1933">
        <v>3</v>
      </c>
      <c r="K1933" t="s">
        <v>1513</v>
      </c>
      <c r="L1933">
        <v>0.54</v>
      </c>
      <c r="M1933" t="s">
        <v>1518</v>
      </c>
      <c r="N1933" s="13">
        <v>200</v>
      </c>
      <c r="O1933">
        <v>30</v>
      </c>
      <c r="P1933" s="11">
        <f>Agridata[[#This Row],[Storage_Loss_%]]/100</f>
        <v>0.38390000000000002</v>
      </c>
      <c r="Q1933" s="7">
        <v>38.39</v>
      </c>
      <c r="R1933" s="13">
        <v>28777</v>
      </c>
      <c r="S1933">
        <v>82</v>
      </c>
      <c r="T1933" t="s">
        <v>1519</v>
      </c>
      <c r="U1933" t="s">
        <v>1523</v>
      </c>
      <c r="V1933" s="13">
        <v>1306191</v>
      </c>
      <c r="W1933" s="7">
        <f>(Agridata[[#This Row],[Profit_After_Storage_Loss]]/Agridata[[#This Row],[Total_Revenue]])*100</f>
        <v>60.281915004704231</v>
      </c>
      <c r="X1933">
        <f>(1-Agridata[[#This Row],[Transport_Cost_NGN]]/(Agridata[[#This Row],[Input_Cost_NGN]]+Agridata[[#This Row],[Final_Profit_NGN]]))*100</f>
        <v>99.985018367481473</v>
      </c>
      <c r="Y1933" s="13">
        <f>Agridata[[#This Row],[Final_Profit_NGN]]*Agridata[[#This Row],[Storage_Loss_%]]</f>
        <v>50144672.490000002</v>
      </c>
      <c r="Z1933" s="13">
        <f>Agridata[[#This Row],[Final_Profit_NGN]] * (1-Agridata[[#This Row],[Storage_Loss_%]]/100)</f>
        <v>804744.27509999997</v>
      </c>
      <c r="AA1933" s="13">
        <f>Agridata[[#This Row],[Final_Profit_NGN]]+Agridata[[#This Row],[Input_Cost_NGN]]</f>
        <v>1334968</v>
      </c>
    </row>
    <row r="1934" spans="1:27" x14ac:dyDescent="0.35">
      <c r="A1934" t="s">
        <v>476</v>
      </c>
      <c r="B1934" t="s">
        <v>1472</v>
      </c>
      <c r="C1934" t="s">
        <v>1479</v>
      </c>
      <c r="D1934">
        <v>2024</v>
      </c>
      <c r="E1934" t="s">
        <v>1502</v>
      </c>
      <c r="F1934" t="s">
        <v>1503</v>
      </c>
      <c r="G1934">
        <v>0.51</v>
      </c>
      <c r="H1934">
        <v>2566</v>
      </c>
      <c r="I1934">
        <v>2259</v>
      </c>
      <c r="J1934">
        <v>9.9</v>
      </c>
      <c r="K1934" t="s">
        <v>1511</v>
      </c>
      <c r="L1934">
        <v>1.24</v>
      </c>
      <c r="M1934" t="s">
        <v>1516</v>
      </c>
      <c r="N1934" s="13">
        <v>1739</v>
      </c>
      <c r="O1934">
        <v>3</v>
      </c>
      <c r="P1934" s="11">
        <f>Agridata[[#This Row],[Storage_Loss_%]]/100</f>
        <v>0.1193</v>
      </c>
      <c r="Q1934" s="7">
        <v>11.93</v>
      </c>
      <c r="R1934" s="13">
        <v>4618</v>
      </c>
      <c r="S1934">
        <v>396</v>
      </c>
      <c r="T1934" t="s">
        <v>1520</v>
      </c>
      <c r="U1934" t="s">
        <v>1523</v>
      </c>
      <c r="V1934" s="13">
        <v>879262</v>
      </c>
      <c r="W1934" s="7">
        <f>(Agridata[[#This Row],[Profit_After_Storage_Loss]]/Agridata[[#This Row],[Total_Revenue]])*100</f>
        <v>87.609861451780787</v>
      </c>
      <c r="X1934">
        <f>(1-Agridata[[#This Row],[Transport_Cost_NGN]]/(Agridata[[#This Row],[Input_Cost_NGN]]+Agridata[[#This Row],[Final_Profit_NGN]]))*100</f>
        <v>99.80325383536227</v>
      </c>
      <c r="Y1934" s="13">
        <f>Agridata[[#This Row],[Final_Profit_NGN]]*Agridata[[#This Row],[Storage_Loss_%]]</f>
        <v>10489595.66</v>
      </c>
      <c r="Z1934" s="13">
        <f>Agridata[[#This Row],[Final_Profit_NGN]] * (1-Agridata[[#This Row],[Storage_Loss_%]]/100)</f>
        <v>774366.04340000008</v>
      </c>
      <c r="AA1934" s="13">
        <f>Agridata[[#This Row],[Final_Profit_NGN]]+Agridata[[#This Row],[Input_Cost_NGN]]</f>
        <v>883880</v>
      </c>
    </row>
    <row r="1935" spans="1:27" x14ac:dyDescent="0.35">
      <c r="A1935" t="s">
        <v>1091</v>
      </c>
      <c r="B1935" t="s">
        <v>1470</v>
      </c>
      <c r="C1935" t="s">
        <v>1491</v>
      </c>
      <c r="D1935">
        <v>2025</v>
      </c>
      <c r="E1935" t="s">
        <v>1501</v>
      </c>
      <c r="F1935" t="s">
        <v>1510</v>
      </c>
      <c r="G1935">
        <v>4.4800000000000004</v>
      </c>
      <c r="H1935">
        <v>114725</v>
      </c>
      <c r="I1935">
        <v>83634</v>
      </c>
      <c r="J1935">
        <v>92.6</v>
      </c>
      <c r="K1935" t="s">
        <v>1511</v>
      </c>
      <c r="L1935">
        <v>2.38</v>
      </c>
      <c r="M1935" t="s">
        <v>1518</v>
      </c>
      <c r="N1935" s="13">
        <v>14177</v>
      </c>
      <c r="O1935">
        <v>3</v>
      </c>
      <c r="P1935" s="11">
        <f>Agridata[[#This Row],[Storage_Loss_%]]/100</f>
        <v>0.27100000000000002</v>
      </c>
      <c r="Q1935" s="7">
        <v>27.1</v>
      </c>
      <c r="R1935" s="13">
        <v>150848</v>
      </c>
      <c r="S1935">
        <v>406</v>
      </c>
      <c r="T1935" t="s">
        <v>1521</v>
      </c>
      <c r="U1935" t="s">
        <v>1523</v>
      </c>
      <c r="V1935" s="13">
        <v>33450825</v>
      </c>
      <c r="W1935" s="7">
        <f>(Agridata[[#This Row],[Profit_After_Storage_Loss]]/Agridata[[#This Row],[Total_Revenue]])*100</f>
        <v>72.572730009603987</v>
      </c>
      <c r="X1935">
        <f>(1-Agridata[[#This Row],[Transport_Cost_NGN]]/(Agridata[[#This Row],[Input_Cost_NGN]]+Agridata[[#This Row],[Final_Profit_NGN]]))*100</f>
        <v>99.957808648396764</v>
      </c>
      <c r="Y1935" s="13">
        <f>Agridata[[#This Row],[Final_Profit_NGN]]*Agridata[[#This Row],[Storage_Loss_%]]</f>
        <v>906517357.5</v>
      </c>
      <c r="Z1935" s="13">
        <f>Agridata[[#This Row],[Final_Profit_NGN]] * (1-Agridata[[#This Row],[Storage_Loss_%]]/100)</f>
        <v>24385651.425000001</v>
      </c>
      <c r="AA1935" s="13">
        <f>Agridata[[#This Row],[Final_Profit_NGN]]+Agridata[[#This Row],[Input_Cost_NGN]]</f>
        <v>33601673</v>
      </c>
    </row>
    <row r="1936" spans="1:27" x14ac:dyDescent="0.35">
      <c r="A1936" t="s">
        <v>637</v>
      </c>
      <c r="B1936" t="s">
        <v>1469</v>
      </c>
      <c r="C1936" t="s">
        <v>1480</v>
      </c>
      <c r="D1936">
        <v>2021</v>
      </c>
      <c r="E1936" t="s">
        <v>1501</v>
      </c>
      <c r="F1936" t="s">
        <v>1509</v>
      </c>
      <c r="G1936">
        <v>6.25</v>
      </c>
      <c r="H1936">
        <v>51355</v>
      </c>
      <c r="I1936">
        <v>41284</v>
      </c>
      <c r="J1936">
        <v>1</v>
      </c>
      <c r="K1936" t="s">
        <v>1513</v>
      </c>
      <c r="L1936">
        <v>1.27</v>
      </c>
      <c r="M1936" t="s">
        <v>1517</v>
      </c>
      <c r="N1936" s="13">
        <v>200</v>
      </c>
      <c r="O1936">
        <v>2</v>
      </c>
      <c r="P1936" s="11">
        <f>Agridata[[#This Row],[Storage_Loss_%]]/100</f>
        <v>0.1961</v>
      </c>
      <c r="Q1936" s="7">
        <v>19.61</v>
      </c>
      <c r="R1936" s="13">
        <v>132699</v>
      </c>
      <c r="S1936">
        <v>307</v>
      </c>
      <c r="T1936" t="s">
        <v>1520</v>
      </c>
      <c r="U1936" t="s">
        <v>1523</v>
      </c>
      <c r="V1936" s="13">
        <v>12414548</v>
      </c>
      <c r="W1936" s="7">
        <f>(Agridata[[#This Row],[Profit_After_Storage_Loss]]/Agridata[[#This Row],[Total_Revenue]])*100</f>
        <v>79.539799744119179</v>
      </c>
      <c r="X1936">
        <f>(1-Agridata[[#This Row],[Transport_Cost_NGN]]/(Agridata[[#This Row],[Input_Cost_NGN]]+Agridata[[#This Row],[Final_Profit_NGN]]))*100</f>
        <v>99.998406024843533</v>
      </c>
      <c r="Y1936" s="13">
        <f>Agridata[[#This Row],[Final_Profit_NGN]]*Agridata[[#This Row],[Storage_Loss_%]]</f>
        <v>243449286.28</v>
      </c>
      <c r="Z1936" s="13">
        <f>Agridata[[#This Row],[Final_Profit_NGN]] * (1-Agridata[[#This Row],[Storage_Loss_%]]/100)</f>
        <v>9980055.1372000016</v>
      </c>
      <c r="AA1936" s="13">
        <f>Agridata[[#This Row],[Final_Profit_NGN]]+Agridata[[#This Row],[Input_Cost_NGN]]</f>
        <v>12547247</v>
      </c>
    </row>
    <row r="1937" spans="1:27" x14ac:dyDescent="0.35">
      <c r="A1937" t="s">
        <v>205</v>
      </c>
      <c r="B1937" t="s">
        <v>1470</v>
      </c>
      <c r="C1937" t="s">
        <v>1476</v>
      </c>
      <c r="D1937">
        <v>2022</v>
      </c>
      <c r="E1937" t="s">
        <v>1501</v>
      </c>
      <c r="F1937" t="s">
        <v>1510</v>
      </c>
      <c r="G1937">
        <v>1.1399999999999999</v>
      </c>
      <c r="H1937">
        <v>25753</v>
      </c>
      <c r="I1937">
        <v>18578</v>
      </c>
      <c r="J1937">
        <v>3.3</v>
      </c>
      <c r="K1937" t="s">
        <v>1513</v>
      </c>
      <c r="L1937">
        <v>1.28</v>
      </c>
      <c r="M1937" t="s">
        <v>1518</v>
      </c>
      <c r="N1937" s="13">
        <v>200</v>
      </c>
      <c r="O1937">
        <v>2</v>
      </c>
      <c r="P1937" s="11">
        <f>Agridata[[#This Row],[Storage_Loss_%]]/100</f>
        <v>0.27860000000000001</v>
      </c>
      <c r="Q1937" s="7">
        <v>27.86</v>
      </c>
      <c r="R1937" s="13">
        <v>31126</v>
      </c>
      <c r="S1937">
        <v>390</v>
      </c>
      <c r="T1937" t="s">
        <v>1520</v>
      </c>
      <c r="U1937" t="s">
        <v>1523</v>
      </c>
      <c r="V1937" s="13">
        <v>7141640</v>
      </c>
      <c r="W1937" s="7">
        <f>(Agridata[[#This Row],[Profit_After_Storage_Loss]]/Agridata[[#This Row],[Total_Revenue]])*100</f>
        <v>71.826950663105421</v>
      </c>
      <c r="X1937">
        <f>(1-Agridata[[#This Row],[Transport_Cost_NGN]]/(Agridata[[#This Row],[Input_Cost_NGN]]+Agridata[[#This Row],[Final_Profit_NGN]]))*100</f>
        <v>99.997211675384364</v>
      </c>
      <c r="Y1937" s="13">
        <f>Agridata[[#This Row],[Final_Profit_NGN]]*Agridata[[#This Row],[Storage_Loss_%]]</f>
        <v>198966090.40000001</v>
      </c>
      <c r="Z1937" s="13">
        <f>Agridata[[#This Row],[Final_Profit_NGN]] * (1-Agridata[[#This Row],[Storage_Loss_%]]/100)</f>
        <v>5151979.0959999999</v>
      </c>
      <c r="AA1937" s="13">
        <f>Agridata[[#This Row],[Final_Profit_NGN]]+Agridata[[#This Row],[Input_Cost_NGN]]</f>
        <v>7172766</v>
      </c>
    </row>
    <row r="1938" spans="1:27" x14ac:dyDescent="0.35">
      <c r="A1938" t="s">
        <v>90</v>
      </c>
      <c r="B1938" t="s">
        <v>1470</v>
      </c>
      <c r="C1938" t="s">
        <v>1490</v>
      </c>
      <c r="D1938">
        <v>2022</v>
      </c>
      <c r="E1938" t="s">
        <v>1501</v>
      </c>
      <c r="F1938" t="s">
        <v>1506</v>
      </c>
      <c r="G1938">
        <v>5.79</v>
      </c>
      <c r="H1938">
        <v>16754</v>
      </c>
      <c r="I1938">
        <v>12957</v>
      </c>
      <c r="J1938">
        <v>1</v>
      </c>
      <c r="K1938" t="s">
        <v>1513</v>
      </c>
      <c r="L1938">
        <v>0.4</v>
      </c>
      <c r="M1938" t="s">
        <v>1518</v>
      </c>
      <c r="N1938" s="13">
        <v>200</v>
      </c>
      <c r="O1938">
        <v>14</v>
      </c>
      <c r="P1938" s="11">
        <f>Agridata[[#This Row],[Storage_Loss_%]]/100</f>
        <v>0.2266</v>
      </c>
      <c r="Q1938" s="7">
        <v>22.66</v>
      </c>
      <c r="R1938" s="13">
        <v>175795</v>
      </c>
      <c r="S1938">
        <v>394</v>
      </c>
      <c r="T1938" t="s">
        <v>1520</v>
      </c>
      <c r="U1938" t="s">
        <v>1522</v>
      </c>
      <c r="V1938" s="13">
        <v>4878013</v>
      </c>
      <c r="W1938" s="7">
        <f>(Agridata[[#This Row],[Profit_After_Storage_Loss]]/Agridata[[#This Row],[Total_Revenue]])*100</f>
        <v>74.649754288251543</v>
      </c>
      <c r="X1938">
        <f>(1-Agridata[[#This Row],[Transport_Cost_NGN]]/(Agridata[[#This Row],[Input_Cost_NGN]]+Agridata[[#This Row],[Final_Profit_NGN]]))*100</f>
        <v>99.99604258808408</v>
      </c>
      <c r="Y1938" s="13">
        <f>Agridata[[#This Row],[Final_Profit_NGN]]*Agridata[[#This Row],[Storage_Loss_%]]</f>
        <v>110535774.58</v>
      </c>
      <c r="Z1938" s="13">
        <f>Agridata[[#This Row],[Final_Profit_NGN]] * (1-Agridata[[#This Row],[Storage_Loss_%]]/100)</f>
        <v>3772655.2541999999</v>
      </c>
      <c r="AA1938" s="13">
        <f>Agridata[[#This Row],[Final_Profit_NGN]]+Agridata[[#This Row],[Input_Cost_NGN]]</f>
        <v>5053808</v>
      </c>
    </row>
    <row r="1939" spans="1:27" x14ac:dyDescent="0.35">
      <c r="A1939" t="s">
        <v>1090</v>
      </c>
      <c r="B1939" t="s">
        <v>1469</v>
      </c>
      <c r="C1939" t="s">
        <v>1484</v>
      </c>
      <c r="D1939">
        <v>2025</v>
      </c>
      <c r="E1939" t="s">
        <v>1501</v>
      </c>
      <c r="F1939" t="s">
        <v>1507</v>
      </c>
      <c r="G1939">
        <v>2.17</v>
      </c>
      <c r="H1939">
        <v>6423</v>
      </c>
      <c r="I1939">
        <v>4142</v>
      </c>
      <c r="J1939">
        <v>23.9</v>
      </c>
      <c r="K1939" t="s">
        <v>1512</v>
      </c>
      <c r="L1939">
        <v>1.56</v>
      </c>
      <c r="M1939" t="s">
        <v>1518</v>
      </c>
      <c r="N1939" s="13">
        <v>5559</v>
      </c>
      <c r="O1939">
        <v>30</v>
      </c>
      <c r="P1939" s="11">
        <f>Agridata[[#This Row],[Storage_Loss_%]]/100</f>
        <v>0.35499999999999998</v>
      </c>
      <c r="Q1939" s="7">
        <v>35.5</v>
      </c>
      <c r="R1939" s="13">
        <v>32816</v>
      </c>
      <c r="S1939">
        <v>217</v>
      </c>
      <c r="T1939" t="s">
        <v>1520</v>
      </c>
      <c r="U1939" t="s">
        <v>1522</v>
      </c>
      <c r="V1939" s="13">
        <v>851451</v>
      </c>
      <c r="W1939" s="7">
        <f>(Agridata[[#This Row],[Profit_After_Storage_Loss]]/Agridata[[#This Row],[Total_Revenue]])*100</f>
        <v>62.106342880600543</v>
      </c>
      <c r="X1939">
        <f>(1-Agridata[[#This Row],[Transport_Cost_NGN]]/(Agridata[[#This Row],[Input_Cost_NGN]]+Agridata[[#This Row],[Final_Profit_NGN]]))*100</f>
        <v>99.37134372310625</v>
      </c>
      <c r="Y1939" s="13">
        <f>Agridata[[#This Row],[Final_Profit_NGN]]*Agridata[[#This Row],[Storage_Loss_%]]</f>
        <v>30226510.5</v>
      </c>
      <c r="Z1939" s="13">
        <f>Agridata[[#This Row],[Final_Profit_NGN]] * (1-Agridata[[#This Row],[Storage_Loss_%]]/100)</f>
        <v>549185.89500000002</v>
      </c>
      <c r="AA1939" s="13">
        <f>Agridata[[#This Row],[Final_Profit_NGN]]+Agridata[[#This Row],[Input_Cost_NGN]]</f>
        <v>884267</v>
      </c>
    </row>
    <row r="1940" spans="1:27" x14ac:dyDescent="0.35">
      <c r="A1940" t="s">
        <v>793</v>
      </c>
      <c r="B1940" t="s">
        <v>1473</v>
      </c>
      <c r="C1940" t="s">
        <v>1494</v>
      </c>
      <c r="D1940">
        <v>2023</v>
      </c>
      <c r="E1940" t="s">
        <v>1501</v>
      </c>
      <c r="F1940" t="s">
        <v>1506</v>
      </c>
      <c r="G1940">
        <v>2.19</v>
      </c>
      <c r="H1940">
        <v>5839</v>
      </c>
      <c r="I1940">
        <v>4631</v>
      </c>
      <c r="J1940">
        <v>3.8</v>
      </c>
      <c r="K1940" t="s">
        <v>1515</v>
      </c>
      <c r="L1940">
        <v>1.44</v>
      </c>
      <c r="M1940" t="s">
        <v>1516</v>
      </c>
      <c r="N1940" s="13">
        <v>682</v>
      </c>
      <c r="O1940">
        <v>14</v>
      </c>
      <c r="P1940" s="11">
        <f>Agridata[[#This Row],[Storage_Loss_%]]/100</f>
        <v>0.20679999999999998</v>
      </c>
      <c r="Q1940" s="7">
        <v>20.68</v>
      </c>
      <c r="R1940" s="13">
        <v>35207</v>
      </c>
      <c r="S1940">
        <v>341</v>
      </c>
      <c r="T1940" t="s">
        <v>1520</v>
      </c>
      <c r="U1940" t="s">
        <v>1522</v>
      </c>
      <c r="V1940" s="13">
        <v>1527491</v>
      </c>
      <c r="W1940" s="7">
        <f>(Agridata[[#This Row],[Profit_After_Storage_Loss]]/Agridata[[#This Row],[Total_Revenue]])*100</f>
        <v>77.532950141358086</v>
      </c>
      <c r="X1940">
        <f>(1-Agridata[[#This Row],[Transport_Cost_NGN]]/(Agridata[[#This Row],[Input_Cost_NGN]]+Agridata[[#This Row],[Final_Profit_NGN]]))*100</f>
        <v>99.956357530373751</v>
      </c>
      <c r="Y1940" s="13">
        <f>Agridata[[#This Row],[Final_Profit_NGN]]*Agridata[[#This Row],[Storage_Loss_%]]</f>
        <v>31588513.879999999</v>
      </c>
      <c r="Z1940" s="13">
        <f>Agridata[[#This Row],[Final_Profit_NGN]] * (1-Agridata[[#This Row],[Storage_Loss_%]]/100)</f>
        <v>1211605.8611999999</v>
      </c>
      <c r="AA1940" s="13">
        <f>Agridata[[#This Row],[Final_Profit_NGN]]+Agridata[[#This Row],[Input_Cost_NGN]]</f>
        <v>1562698</v>
      </c>
    </row>
    <row r="1941" spans="1:27" x14ac:dyDescent="0.35">
      <c r="A1941" t="s">
        <v>970</v>
      </c>
      <c r="B1941" t="s">
        <v>1473</v>
      </c>
      <c r="C1941" t="s">
        <v>1497</v>
      </c>
      <c r="D1941">
        <v>2022</v>
      </c>
      <c r="E1941" t="s">
        <v>1501</v>
      </c>
      <c r="F1941" t="s">
        <v>1503</v>
      </c>
      <c r="G1941">
        <v>0.66</v>
      </c>
      <c r="H1941">
        <v>5730</v>
      </c>
      <c r="I1941">
        <v>4555</v>
      </c>
      <c r="J1941">
        <v>19.2</v>
      </c>
      <c r="K1941" t="s">
        <v>1512</v>
      </c>
      <c r="L1941">
        <v>0.75</v>
      </c>
      <c r="M1941" t="s">
        <v>1518</v>
      </c>
      <c r="N1941" s="13">
        <v>4199</v>
      </c>
      <c r="O1941">
        <v>14</v>
      </c>
      <c r="P1941" s="11">
        <f>Agridata[[#This Row],[Storage_Loss_%]]/100</f>
        <v>0.20499999999999999</v>
      </c>
      <c r="Q1941" s="7">
        <v>20.5</v>
      </c>
      <c r="R1941" s="13">
        <v>7375</v>
      </c>
      <c r="S1941">
        <v>245</v>
      </c>
      <c r="T1941" t="s">
        <v>1520</v>
      </c>
      <c r="U1941" t="s">
        <v>1522</v>
      </c>
      <c r="V1941" s="13">
        <v>1093242</v>
      </c>
      <c r="W1941" s="7">
        <f>(Agridata[[#This Row],[Profit_After_Storage_Loss]]/Agridata[[#This Row],[Total_Revenue]])*100</f>
        <v>78.96728743968157</v>
      </c>
      <c r="X1941">
        <f>(1-Agridata[[#This Row],[Transport_Cost_NGN]]/(Agridata[[#This Row],[Input_Cost_NGN]]+Agridata[[#This Row],[Final_Profit_NGN]]))*100</f>
        <v>99.618486721538929</v>
      </c>
      <c r="Y1941" s="13">
        <f>Agridata[[#This Row],[Final_Profit_NGN]]*Agridata[[#This Row],[Storage_Loss_%]]</f>
        <v>22411461</v>
      </c>
      <c r="Z1941" s="13">
        <f>Agridata[[#This Row],[Final_Profit_NGN]] * (1-Agridata[[#This Row],[Storage_Loss_%]]/100)</f>
        <v>869127.39</v>
      </c>
      <c r="AA1941" s="13">
        <f>Agridata[[#This Row],[Final_Profit_NGN]]+Agridata[[#This Row],[Input_Cost_NGN]]</f>
        <v>1100617</v>
      </c>
    </row>
    <row r="1942" spans="1:27" x14ac:dyDescent="0.35">
      <c r="A1942" t="s">
        <v>1092</v>
      </c>
      <c r="B1942" t="s">
        <v>1471</v>
      </c>
      <c r="C1942" t="s">
        <v>1500</v>
      </c>
      <c r="D1942">
        <v>2025</v>
      </c>
      <c r="E1942" t="s">
        <v>1501</v>
      </c>
      <c r="F1942" t="s">
        <v>1508</v>
      </c>
      <c r="G1942">
        <v>2.13</v>
      </c>
      <c r="H1942">
        <v>2895</v>
      </c>
      <c r="I1942">
        <v>2679</v>
      </c>
      <c r="J1942">
        <v>18.600000000000001</v>
      </c>
      <c r="K1942" t="s">
        <v>1512</v>
      </c>
      <c r="L1942">
        <v>0.53</v>
      </c>
      <c r="M1942" t="s">
        <v>1518</v>
      </c>
      <c r="N1942" s="13">
        <v>4619</v>
      </c>
      <c r="O1942">
        <v>1</v>
      </c>
      <c r="P1942" s="11">
        <f>Agridata[[#This Row],[Storage_Loss_%]]/100</f>
        <v>7.46E-2</v>
      </c>
      <c r="Q1942" s="7">
        <v>7.46</v>
      </c>
      <c r="R1942" s="13">
        <v>28140</v>
      </c>
      <c r="S1942">
        <v>234</v>
      </c>
      <c r="T1942" t="s">
        <v>1521</v>
      </c>
      <c r="U1942" t="s">
        <v>1523</v>
      </c>
      <c r="V1942" s="13">
        <v>587859</v>
      </c>
      <c r="W1942" s="7">
        <f>(Agridata[[#This Row],[Profit_After_Storage_Loss]]/Agridata[[#This Row],[Total_Revenue]])*100</f>
        <v>88.31259768278845</v>
      </c>
      <c r="X1942">
        <f>(1-Agridata[[#This Row],[Transport_Cost_NGN]]/(Agridata[[#This Row],[Input_Cost_NGN]]+Agridata[[#This Row],[Final_Profit_NGN]]))*100</f>
        <v>99.250161120391439</v>
      </c>
      <c r="Y1942" s="13">
        <f>Agridata[[#This Row],[Final_Profit_NGN]]*Agridata[[#This Row],[Storage_Loss_%]]</f>
        <v>4385428.1399999997</v>
      </c>
      <c r="Z1942" s="13">
        <f>Agridata[[#This Row],[Final_Profit_NGN]] * (1-Agridata[[#This Row],[Storage_Loss_%]]/100)</f>
        <v>544004.71860000002</v>
      </c>
      <c r="AA1942" s="13">
        <f>Agridata[[#This Row],[Final_Profit_NGN]]+Agridata[[#This Row],[Input_Cost_NGN]]</f>
        <v>615999</v>
      </c>
    </row>
    <row r="1943" spans="1:27" x14ac:dyDescent="0.35">
      <c r="A1943" t="s">
        <v>793</v>
      </c>
      <c r="B1943" t="s">
        <v>1473</v>
      </c>
      <c r="C1943" t="s">
        <v>1497</v>
      </c>
      <c r="D1943">
        <v>2024</v>
      </c>
      <c r="E1943" t="s">
        <v>1502</v>
      </c>
      <c r="F1943" t="s">
        <v>1503</v>
      </c>
      <c r="G1943">
        <v>0.62</v>
      </c>
      <c r="H1943">
        <v>5980</v>
      </c>
      <c r="I1943">
        <v>4867</v>
      </c>
      <c r="J1943">
        <v>19.899999999999999</v>
      </c>
      <c r="K1943" t="s">
        <v>1512</v>
      </c>
      <c r="L1943">
        <v>1.77</v>
      </c>
      <c r="M1943" t="s">
        <v>1516</v>
      </c>
      <c r="N1943" s="13">
        <v>4898</v>
      </c>
      <c r="O1943">
        <v>7</v>
      </c>
      <c r="P1943" s="11">
        <f>Agridata[[#This Row],[Storage_Loss_%]]/100</f>
        <v>0.18609999999999999</v>
      </c>
      <c r="Q1943" s="7">
        <v>18.61</v>
      </c>
      <c r="R1943" s="13">
        <v>9398</v>
      </c>
      <c r="S1943">
        <v>269</v>
      </c>
      <c r="T1943" t="s">
        <v>1520</v>
      </c>
      <c r="U1943" t="s">
        <v>1523</v>
      </c>
      <c r="V1943" s="13">
        <v>1281835</v>
      </c>
      <c r="W1943" s="7">
        <f>(Agridata[[#This Row],[Profit_After_Storage_Loss]]/Agridata[[#This Row],[Total_Revenue]])*100</f>
        <v>80.797617974447689</v>
      </c>
      <c r="X1943">
        <f>(1-Agridata[[#This Row],[Transport_Cost_NGN]]/(Agridata[[#This Row],[Input_Cost_NGN]]+Agridata[[#This Row],[Final_Profit_NGN]]))*100</f>
        <v>99.620672643899283</v>
      </c>
      <c r="Y1943" s="13">
        <f>Agridata[[#This Row],[Final_Profit_NGN]]*Agridata[[#This Row],[Storage_Loss_%]]</f>
        <v>23854949.349999998</v>
      </c>
      <c r="Z1943" s="13">
        <f>Agridata[[#This Row],[Final_Profit_NGN]] * (1-Agridata[[#This Row],[Storage_Loss_%]]/100)</f>
        <v>1043285.5065000001</v>
      </c>
      <c r="AA1943" s="13">
        <f>Agridata[[#This Row],[Final_Profit_NGN]]+Agridata[[#This Row],[Input_Cost_NGN]]</f>
        <v>1291233</v>
      </c>
    </row>
    <row r="1944" spans="1:27" x14ac:dyDescent="0.35">
      <c r="A1944" t="s">
        <v>272</v>
      </c>
      <c r="B1944" t="s">
        <v>1469</v>
      </c>
      <c r="C1944" t="s">
        <v>1481</v>
      </c>
      <c r="D1944">
        <v>2025</v>
      </c>
      <c r="E1944" t="s">
        <v>1501</v>
      </c>
      <c r="F1944" t="s">
        <v>1506</v>
      </c>
      <c r="G1944">
        <v>1.26</v>
      </c>
      <c r="H1944">
        <v>3764</v>
      </c>
      <c r="I1944">
        <v>2388</v>
      </c>
      <c r="J1944">
        <v>4.0999999999999996</v>
      </c>
      <c r="K1944" t="s">
        <v>1513</v>
      </c>
      <c r="L1944">
        <v>0.81</v>
      </c>
      <c r="M1944" t="s">
        <v>1516</v>
      </c>
      <c r="N1944" s="13">
        <v>200</v>
      </c>
      <c r="O1944">
        <v>30</v>
      </c>
      <c r="P1944" s="11">
        <f>Agridata[[#This Row],[Storage_Loss_%]]/100</f>
        <v>0.3654</v>
      </c>
      <c r="Q1944" s="7">
        <v>36.54</v>
      </c>
      <c r="R1944" s="13">
        <v>17709</v>
      </c>
      <c r="S1944">
        <v>274</v>
      </c>
      <c r="T1944" t="s">
        <v>1520</v>
      </c>
      <c r="U1944" t="s">
        <v>1522</v>
      </c>
      <c r="V1944" s="13">
        <v>629860</v>
      </c>
      <c r="W1944" s="7">
        <f>(Agridata[[#This Row],[Profit_After_Storage_Loss]]/Agridata[[#This Row],[Total_Revenue]])*100</f>
        <v>61.724566185225051</v>
      </c>
      <c r="X1944">
        <f>(1-Agridata[[#This Row],[Transport_Cost_NGN]]/(Agridata[[#This Row],[Input_Cost_NGN]]+Agridata[[#This Row],[Final_Profit_NGN]]))*100</f>
        <v>99.969115260304307</v>
      </c>
      <c r="Y1944" s="13">
        <f>Agridata[[#This Row],[Final_Profit_NGN]]*Agridata[[#This Row],[Storage_Loss_%]]</f>
        <v>23015084.399999999</v>
      </c>
      <c r="Z1944" s="13">
        <f>Agridata[[#This Row],[Final_Profit_NGN]] * (1-Agridata[[#This Row],[Storage_Loss_%]]/100)</f>
        <v>399709.15600000002</v>
      </c>
      <c r="AA1944" s="13">
        <f>Agridata[[#This Row],[Final_Profit_NGN]]+Agridata[[#This Row],[Input_Cost_NGN]]</f>
        <v>647569</v>
      </c>
    </row>
    <row r="1945" spans="1:27" x14ac:dyDescent="0.35">
      <c r="A1945" t="s">
        <v>799</v>
      </c>
      <c r="B1945" t="s">
        <v>1472</v>
      </c>
      <c r="C1945" t="s">
        <v>1478</v>
      </c>
      <c r="D1945">
        <v>2023</v>
      </c>
      <c r="E1945" t="s">
        <v>1502</v>
      </c>
      <c r="F1945" t="s">
        <v>1506</v>
      </c>
      <c r="G1945">
        <v>2.54</v>
      </c>
      <c r="H1945">
        <v>5692</v>
      </c>
      <c r="I1945">
        <v>3770</v>
      </c>
      <c r="J1945">
        <v>51.7</v>
      </c>
      <c r="K1945" t="s">
        <v>1512</v>
      </c>
      <c r="L1945">
        <v>2.54</v>
      </c>
      <c r="M1945" t="s">
        <v>1516</v>
      </c>
      <c r="N1945" s="13">
        <v>12097</v>
      </c>
      <c r="O1945">
        <v>30</v>
      </c>
      <c r="P1945" s="11">
        <f>Agridata[[#This Row],[Storage_Loss_%]]/100</f>
        <v>0.33759999999999996</v>
      </c>
      <c r="Q1945" s="7">
        <v>33.76</v>
      </c>
      <c r="R1945" s="13">
        <v>60195</v>
      </c>
      <c r="S1945">
        <v>324</v>
      </c>
      <c r="T1945" t="s">
        <v>1519</v>
      </c>
      <c r="U1945" t="s">
        <v>1522</v>
      </c>
      <c r="V1945" s="13">
        <v>1136974</v>
      </c>
      <c r="W1945" s="7">
        <f>(Agridata[[#This Row],[Profit_After_Storage_Loss]]/Agridata[[#This Row],[Total_Revenue]])*100</f>
        <v>62.909378508798689</v>
      </c>
      <c r="X1945">
        <f>(1-Agridata[[#This Row],[Transport_Cost_NGN]]/(Agridata[[#This Row],[Input_Cost_NGN]]+Agridata[[#This Row],[Final_Profit_NGN]]))*100</f>
        <v>98.989532806145164</v>
      </c>
      <c r="Y1945" s="13">
        <f>Agridata[[#This Row],[Final_Profit_NGN]]*Agridata[[#This Row],[Storage_Loss_%]]</f>
        <v>38384242.239999995</v>
      </c>
      <c r="Z1945" s="13">
        <f>Agridata[[#This Row],[Final_Profit_NGN]] * (1-Agridata[[#This Row],[Storage_Loss_%]]/100)</f>
        <v>753131.57760000008</v>
      </c>
      <c r="AA1945" s="13">
        <f>Agridata[[#This Row],[Final_Profit_NGN]]+Agridata[[#This Row],[Input_Cost_NGN]]</f>
        <v>1197169</v>
      </c>
    </row>
    <row r="1946" spans="1:27" x14ac:dyDescent="0.35">
      <c r="A1946" t="s">
        <v>81</v>
      </c>
      <c r="B1946" t="s">
        <v>1473</v>
      </c>
      <c r="C1946" t="s">
        <v>1493</v>
      </c>
      <c r="D1946">
        <v>2021</v>
      </c>
      <c r="E1946" t="s">
        <v>1502</v>
      </c>
      <c r="F1946" t="s">
        <v>1504</v>
      </c>
      <c r="G1946">
        <v>2.17</v>
      </c>
      <c r="H1946">
        <v>11398</v>
      </c>
      <c r="I1946">
        <v>9067</v>
      </c>
      <c r="J1946">
        <v>9.5</v>
      </c>
      <c r="K1946" t="s">
        <v>1513</v>
      </c>
      <c r="L1946">
        <v>1.59</v>
      </c>
      <c r="M1946" t="s">
        <v>1518</v>
      </c>
      <c r="N1946" s="13">
        <v>401</v>
      </c>
      <c r="O1946">
        <v>4</v>
      </c>
      <c r="P1946" s="11">
        <f>Agridata[[#This Row],[Storage_Loss_%]]/100</f>
        <v>0.20449999999999999</v>
      </c>
      <c r="Q1946" s="7">
        <v>20.45</v>
      </c>
      <c r="R1946" s="13">
        <v>38400</v>
      </c>
      <c r="S1946">
        <v>256</v>
      </c>
      <c r="T1946" t="s">
        <v>1520</v>
      </c>
      <c r="U1946" t="s">
        <v>1522</v>
      </c>
      <c r="V1946" s="13">
        <v>2259140</v>
      </c>
      <c r="W1946" s="7">
        <f>(Agridata[[#This Row],[Profit_After_Storage_Loss]]/Agridata[[#This Row],[Total_Revenue]])*100</f>
        <v>78.220438817169665</v>
      </c>
      <c r="X1946">
        <f>(1-Agridata[[#This Row],[Transport_Cost_NGN]]/(Agridata[[#This Row],[Input_Cost_NGN]]+Agridata[[#This Row],[Final_Profit_NGN]]))*100</f>
        <v>99.982546549788026</v>
      </c>
      <c r="Y1946" s="13">
        <f>Agridata[[#This Row],[Final_Profit_NGN]]*Agridata[[#This Row],[Storage_Loss_%]]</f>
        <v>46199413</v>
      </c>
      <c r="Z1946" s="13">
        <f>Agridata[[#This Row],[Final_Profit_NGN]] * (1-Agridata[[#This Row],[Storage_Loss_%]]/100)</f>
        <v>1797145.8699999999</v>
      </c>
      <c r="AA1946" s="13">
        <f>Agridata[[#This Row],[Final_Profit_NGN]]+Agridata[[#This Row],[Input_Cost_NGN]]</f>
        <v>2297540</v>
      </c>
    </row>
    <row r="1947" spans="1:27" x14ac:dyDescent="0.35">
      <c r="A1947" t="s">
        <v>550</v>
      </c>
      <c r="B1947" t="s">
        <v>1472</v>
      </c>
      <c r="C1947" t="s">
        <v>1487</v>
      </c>
      <c r="D1947">
        <v>2024</v>
      </c>
      <c r="E1947" t="s">
        <v>1501</v>
      </c>
      <c r="F1947" t="s">
        <v>1508</v>
      </c>
      <c r="G1947">
        <v>0.43</v>
      </c>
      <c r="H1947">
        <v>452</v>
      </c>
      <c r="I1947">
        <v>290</v>
      </c>
      <c r="J1947">
        <v>43.8</v>
      </c>
      <c r="K1947" t="s">
        <v>1515</v>
      </c>
      <c r="L1947">
        <v>2.16</v>
      </c>
      <c r="M1947" t="s">
        <v>1518</v>
      </c>
      <c r="N1947" s="13">
        <v>9425</v>
      </c>
      <c r="O1947">
        <v>30</v>
      </c>
      <c r="P1947" s="11">
        <f>Agridata[[#This Row],[Storage_Loss_%]]/100</f>
        <v>0.35680000000000001</v>
      </c>
      <c r="Q1947" s="7">
        <v>35.68</v>
      </c>
      <c r="R1947" s="13">
        <v>6407</v>
      </c>
      <c r="S1947">
        <v>247</v>
      </c>
      <c r="T1947" t="s">
        <v>1519</v>
      </c>
      <c r="U1947" t="s">
        <v>1522</v>
      </c>
      <c r="V1947" s="13">
        <v>55082</v>
      </c>
      <c r="W1947" s="7">
        <f>(Agridata[[#This Row],[Profit_After_Storage_Loss]]/Agridata[[#This Row],[Total_Revenue]])*100</f>
        <v>57.618016881068165</v>
      </c>
      <c r="X1947">
        <f>(1-Agridata[[#This Row],[Transport_Cost_NGN]]/(Agridata[[#This Row],[Input_Cost_NGN]]+Agridata[[#This Row],[Final_Profit_NGN]]))*100</f>
        <v>84.672055164338332</v>
      </c>
      <c r="Y1947" s="13">
        <f>Agridata[[#This Row],[Final_Profit_NGN]]*Agridata[[#This Row],[Storage_Loss_%]]</f>
        <v>1965325.76</v>
      </c>
      <c r="Z1947" s="13">
        <f>Agridata[[#This Row],[Final_Profit_NGN]] * (1-Agridata[[#This Row],[Storage_Loss_%]]/100)</f>
        <v>35428.742400000003</v>
      </c>
      <c r="AA1947" s="13">
        <f>Agridata[[#This Row],[Final_Profit_NGN]]+Agridata[[#This Row],[Input_Cost_NGN]]</f>
        <v>61489</v>
      </c>
    </row>
    <row r="1948" spans="1:27" x14ac:dyDescent="0.35">
      <c r="A1948" t="s">
        <v>812</v>
      </c>
      <c r="B1948" t="s">
        <v>1472</v>
      </c>
      <c r="C1948" t="s">
        <v>1478</v>
      </c>
      <c r="D1948">
        <v>2023</v>
      </c>
      <c r="E1948" t="s">
        <v>1502</v>
      </c>
      <c r="F1948" t="s">
        <v>1508</v>
      </c>
      <c r="G1948">
        <v>0.21</v>
      </c>
      <c r="H1948">
        <v>333</v>
      </c>
      <c r="I1948">
        <v>261</v>
      </c>
      <c r="J1948">
        <v>10.5</v>
      </c>
      <c r="K1948" t="s">
        <v>1512</v>
      </c>
      <c r="L1948">
        <v>1.1599999999999999</v>
      </c>
      <c r="M1948" t="s">
        <v>1518</v>
      </c>
      <c r="N1948" s="13">
        <v>2269</v>
      </c>
      <c r="O1948">
        <v>14</v>
      </c>
      <c r="P1948" s="11">
        <f>Agridata[[#This Row],[Storage_Loss_%]]/100</f>
        <v>0.214</v>
      </c>
      <c r="Q1948" s="7">
        <v>21.4</v>
      </c>
      <c r="R1948" s="13">
        <v>3278</v>
      </c>
      <c r="S1948">
        <v>219</v>
      </c>
      <c r="T1948" t="s">
        <v>1520</v>
      </c>
      <c r="U1948" t="s">
        <v>1522</v>
      </c>
      <c r="V1948" s="13">
        <v>51041</v>
      </c>
      <c r="W1948" s="7">
        <f>(Agridata[[#This Row],[Profit_After_Storage_Loss]]/Agridata[[#This Row],[Total_Revenue]])*100</f>
        <v>73.856709438686281</v>
      </c>
      <c r="X1948">
        <f>(1-Agridata[[#This Row],[Transport_Cost_NGN]]/(Agridata[[#This Row],[Input_Cost_NGN]]+Agridata[[#This Row],[Final_Profit_NGN]]))*100</f>
        <v>95.822824426075599</v>
      </c>
      <c r="Y1948" s="13">
        <f>Agridata[[#This Row],[Final_Profit_NGN]]*Agridata[[#This Row],[Storage_Loss_%]]</f>
        <v>1092277.3999999999</v>
      </c>
      <c r="Z1948" s="13">
        <f>Agridata[[#This Row],[Final_Profit_NGN]] * (1-Agridata[[#This Row],[Storage_Loss_%]]/100)</f>
        <v>40118.226000000002</v>
      </c>
      <c r="AA1948" s="13">
        <f>Agridata[[#This Row],[Final_Profit_NGN]]+Agridata[[#This Row],[Input_Cost_NGN]]</f>
        <v>54319</v>
      </c>
    </row>
    <row r="1949" spans="1:27" x14ac:dyDescent="0.35">
      <c r="A1949" t="s">
        <v>116</v>
      </c>
      <c r="B1949" t="s">
        <v>1472</v>
      </c>
      <c r="C1949" t="s">
        <v>1487</v>
      </c>
      <c r="D1949">
        <v>2024</v>
      </c>
      <c r="E1949" t="s">
        <v>1501</v>
      </c>
      <c r="F1949" t="s">
        <v>1510</v>
      </c>
      <c r="G1949">
        <v>1.06</v>
      </c>
      <c r="H1949">
        <v>32909</v>
      </c>
      <c r="I1949">
        <v>21667</v>
      </c>
      <c r="J1949">
        <v>9</v>
      </c>
      <c r="K1949" t="s">
        <v>1513</v>
      </c>
      <c r="L1949">
        <v>1.44</v>
      </c>
      <c r="M1949" t="s">
        <v>1516</v>
      </c>
      <c r="N1949" s="13">
        <v>342</v>
      </c>
      <c r="O1949">
        <v>5</v>
      </c>
      <c r="P1949" s="11">
        <f>Agridata[[#This Row],[Storage_Loss_%]]/100</f>
        <v>0.34159999999999996</v>
      </c>
      <c r="Q1949" s="7">
        <v>34.159999999999997</v>
      </c>
      <c r="R1949" s="13">
        <v>27672</v>
      </c>
      <c r="S1949">
        <v>435</v>
      </c>
      <c r="T1949" t="s">
        <v>1521</v>
      </c>
      <c r="U1949" t="s">
        <v>1522</v>
      </c>
      <c r="V1949" s="13">
        <v>9302880</v>
      </c>
      <c r="W1949" s="7">
        <f>(Agridata[[#This Row],[Profit_After_Storage_Loss]]/Agridata[[#This Row],[Total_Revenue]])*100</f>
        <v>65.644735616928145</v>
      </c>
      <c r="X1949">
        <f>(1-Agridata[[#This Row],[Transport_Cost_NGN]]/(Agridata[[#This Row],[Input_Cost_NGN]]+Agridata[[#This Row],[Final_Profit_NGN]]))*100</f>
        <v>99.996334622003076</v>
      </c>
      <c r="Y1949" s="13">
        <f>Agridata[[#This Row],[Final_Profit_NGN]]*Agridata[[#This Row],[Storage_Loss_%]]</f>
        <v>317786380.79999995</v>
      </c>
      <c r="Z1949" s="13">
        <f>Agridata[[#This Row],[Final_Profit_NGN]] * (1-Agridata[[#This Row],[Storage_Loss_%]]/100)</f>
        <v>6125016.1920000007</v>
      </c>
      <c r="AA1949" s="13">
        <f>Agridata[[#This Row],[Final_Profit_NGN]]+Agridata[[#This Row],[Input_Cost_NGN]]</f>
        <v>9330552</v>
      </c>
    </row>
    <row r="1950" spans="1:27" x14ac:dyDescent="0.35">
      <c r="A1950" t="s">
        <v>755</v>
      </c>
      <c r="B1950" t="s">
        <v>1472</v>
      </c>
      <c r="C1950" t="s">
        <v>1488</v>
      </c>
      <c r="D1950">
        <v>2022</v>
      </c>
      <c r="E1950" t="s">
        <v>1502</v>
      </c>
      <c r="F1950" t="s">
        <v>1503</v>
      </c>
      <c r="G1950">
        <v>2.1800000000000002</v>
      </c>
      <c r="H1950">
        <v>14964</v>
      </c>
      <c r="I1950">
        <v>5985</v>
      </c>
      <c r="J1950">
        <v>29.3</v>
      </c>
      <c r="K1950" t="s">
        <v>1513</v>
      </c>
      <c r="L1950">
        <v>1.8</v>
      </c>
      <c r="M1950" t="s">
        <v>1516</v>
      </c>
      <c r="N1950" s="13">
        <v>1094</v>
      </c>
      <c r="O1950">
        <v>60</v>
      </c>
      <c r="P1950" s="11">
        <f>Agridata[[#This Row],[Storage_Loss_%]]/100</f>
        <v>0.6</v>
      </c>
      <c r="Q1950" s="7">
        <v>60</v>
      </c>
      <c r="R1950" s="13">
        <v>41673</v>
      </c>
      <c r="S1950">
        <v>271</v>
      </c>
      <c r="T1950" t="s">
        <v>1520</v>
      </c>
      <c r="U1950" t="s">
        <v>1522</v>
      </c>
      <c r="V1950" s="13">
        <v>1562949</v>
      </c>
      <c r="W1950" s="7">
        <f>(Agridata[[#This Row],[Profit_After_Storage_Loss]]/Agridata[[#This Row],[Total_Revenue]])*100</f>
        <v>38.96117590310989</v>
      </c>
      <c r="X1950">
        <f>(1-Agridata[[#This Row],[Transport_Cost_NGN]]/(Agridata[[#This Row],[Input_Cost_NGN]]+Agridata[[#This Row],[Final_Profit_NGN]]))*100</f>
        <v>99.931821949343842</v>
      </c>
      <c r="Y1950" s="13">
        <f>Agridata[[#This Row],[Final_Profit_NGN]]*Agridata[[#This Row],[Storage_Loss_%]]</f>
        <v>93776940</v>
      </c>
      <c r="Z1950" s="13">
        <f>Agridata[[#This Row],[Final_Profit_NGN]] * (1-Agridata[[#This Row],[Storage_Loss_%]]/100)</f>
        <v>625179.6</v>
      </c>
      <c r="AA1950" s="13">
        <f>Agridata[[#This Row],[Final_Profit_NGN]]+Agridata[[#This Row],[Input_Cost_NGN]]</f>
        <v>1604622</v>
      </c>
    </row>
    <row r="1951" spans="1:27" x14ac:dyDescent="0.35">
      <c r="A1951" t="s">
        <v>1093</v>
      </c>
      <c r="B1951" t="s">
        <v>1473</v>
      </c>
      <c r="C1951" t="s">
        <v>1497</v>
      </c>
      <c r="D1951">
        <v>2021</v>
      </c>
      <c r="E1951" t="s">
        <v>1501</v>
      </c>
      <c r="F1951" t="s">
        <v>1508</v>
      </c>
      <c r="G1951">
        <v>1.51</v>
      </c>
      <c r="H1951">
        <v>1821</v>
      </c>
      <c r="I1951">
        <v>1169</v>
      </c>
      <c r="J1951">
        <v>10.4</v>
      </c>
      <c r="K1951" t="s">
        <v>1512</v>
      </c>
      <c r="L1951">
        <v>1.46</v>
      </c>
      <c r="M1951" t="s">
        <v>1518</v>
      </c>
      <c r="N1951" s="13">
        <v>2593</v>
      </c>
      <c r="O1951">
        <v>30</v>
      </c>
      <c r="P1951" s="11">
        <f>Agridata[[#This Row],[Storage_Loss_%]]/100</f>
        <v>0.35759999999999997</v>
      </c>
      <c r="Q1951" s="7">
        <v>35.76</v>
      </c>
      <c r="R1951" s="13">
        <v>12414</v>
      </c>
      <c r="S1951">
        <v>164</v>
      </c>
      <c r="T1951" t="s">
        <v>1520</v>
      </c>
      <c r="U1951" t="s">
        <v>1522</v>
      </c>
      <c r="V1951" s="13">
        <v>174792</v>
      </c>
      <c r="W1951" s="7">
        <f>(Agridata[[#This Row],[Profit_After_Storage_Loss]]/Agridata[[#This Row],[Total_Revenue]])*100</f>
        <v>59.980118585942762</v>
      </c>
      <c r="X1951">
        <f>(1-Agridata[[#This Row],[Transport_Cost_NGN]]/(Agridata[[#This Row],[Input_Cost_NGN]]+Agridata[[#This Row],[Final_Profit_NGN]]))*100</f>
        <v>98.614894821747171</v>
      </c>
      <c r="Y1951" s="13">
        <f>Agridata[[#This Row],[Final_Profit_NGN]]*Agridata[[#This Row],[Storage_Loss_%]]</f>
        <v>6250561.9199999999</v>
      </c>
      <c r="Z1951" s="13">
        <f>Agridata[[#This Row],[Final_Profit_NGN]] * (1-Agridata[[#This Row],[Storage_Loss_%]]/100)</f>
        <v>112286.38080000001</v>
      </c>
      <c r="AA1951" s="13">
        <f>Agridata[[#This Row],[Final_Profit_NGN]]+Agridata[[#This Row],[Input_Cost_NGN]]</f>
        <v>187206</v>
      </c>
    </row>
    <row r="1952" spans="1:27" x14ac:dyDescent="0.35">
      <c r="A1952" t="s">
        <v>70</v>
      </c>
      <c r="B1952" t="s">
        <v>1472</v>
      </c>
      <c r="C1952" t="s">
        <v>1487</v>
      </c>
      <c r="D1952">
        <v>2023</v>
      </c>
      <c r="E1952" t="s">
        <v>1501</v>
      </c>
      <c r="F1952" t="s">
        <v>1506</v>
      </c>
      <c r="G1952">
        <v>3.36</v>
      </c>
      <c r="H1952">
        <v>12293</v>
      </c>
      <c r="I1952">
        <v>11131</v>
      </c>
      <c r="J1952">
        <v>21.6</v>
      </c>
      <c r="K1952" t="s">
        <v>1512</v>
      </c>
      <c r="L1952">
        <v>0.56999999999999995</v>
      </c>
      <c r="M1952" t="s">
        <v>1518</v>
      </c>
      <c r="N1952" s="13">
        <v>5615</v>
      </c>
      <c r="O1952">
        <v>7</v>
      </c>
      <c r="P1952" s="11">
        <f>Agridata[[#This Row],[Storage_Loss_%]]/100</f>
        <v>9.4499999999999987E-2</v>
      </c>
      <c r="Q1952" s="7">
        <v>9.4499999999999993</v>
      </c>
      <c r="R1952" s="13">
        <v>98878</v>
      </c>
      <c r="S1952">
        <v>294</v>
      </c>
      <c r="T1952" t="s">
        <v>1520</v>
      </c>
      <c r="U1952" t="s">
        <v>1522</v>
      </c>
      <c r="V1952" s="13">
        <v>3135296</v>
      </c>
      <c r="W1952" s="7">
        <f>(Agridata[[#This Row],[Profit_After_Storage_Loss]]/Agridata[[#This Row],[Total_Revenue]])*100</f>
        <v>87.781626096802455</v>
      </c>
      <c r="X1952">
        <f>(1-Agridata[[#This Row],[Transport_Cost_NGN]]/(Agridata[[#This Row],[Input_Cost_NGN]]+Agridata[[#This Row],[Final_Profit_NGN]]))*100</f>
        <v>99.826385345995604</v>
      </c>
      <c r="Y1952" s="13">
        <f>Agridata[[#This Row],[Final_Profit_NGN]]*Agridata[[#This Row],[Storage_Loss_%]]</f>
        <v>29628547.199999999</v>
      </c>
      <c r="Z1952" s="13">
        <f>Agridata[[#This Row],[Final_Profit_NGN]] * (1-Agridata[[#This Row],[Storage_Loss_%]]/100)</f>
        <v>2839010.5279999999</v>
      </c>
      <c r="AA1952" s="13">
        <f>Agridata[[#This Row],[Final_Profit_NGN]]+Agridata[[#This Row],[Input_Cost_NGN]]</f>
        <v>3234174</v>
      </c>
    </row>
    <row r="1953" spans="1:27" x14ac:dyDescent="0.35">
      <c r="A1953" t="s">
        <v>128</v>
      </c>
      <c r="B1953" t="s">
        <v>1469</v>
      </c>
      <c r="C1953" t="s">
        <v>1498</v>
      </c>
      <c r="D1953">
        <v>2024</v>
      </c>
      <c r="E1953" t="s">
        <v>1501</v>
      </c>
      <c r="F1953" t="s">
        <v>1508</v>
      </c>
      <c r="G1953">
        <v>0.91</v>
      </c>
      <c r="H1953">
        <v>1378</v>
      </c>
      <c r="I1953">
        <v>1072</v>
      </c>
      <c r="J1953">
        <v>10</v>
      </c>
      <c r="K1953" t="s">
        <v>1512</v>
      </c>
      <c r="L1953">
        <v>0.5</v>
      </c>
      <c r="M1953" t="s">
        <v>1516</v>
      </c>
      <c r="N1953" s="13">
        <v>1842</v>
      </c>
      <c r="O1953">
        <v>14</v>
      </c>
      <c r="P1953" s="11">
        <f>Agridata[[#This Row],[Storage_Loss_%]]/100</f>
        <v>0.22149999999999997</v>
      </c>
      <c r="Q1953" s="7">
        <v>22.15</v>
      </c>
      <c r="R1953" s="13">
        <v>9121</v>
      </c>
      <c r="S1953">
        <v>224</v>
      </c>
      <c r="T1953" t="s">
        <v>1520</v>
      </c>
      <c r="U1953" t="s">
        <v>1522</v>
      </c>
      <c r="V1953" s="13">
        <v>226764</v>
      </c>
      <c r="W1953" s="7">
        <f>(Agridata[[#This Row],[Profit_After_Storage_Loss]]/Agridata[[#This Row],[Total_Revenue]])*100</f>
        <v>74.83976259618035</v>
      </c>
      <c r="X1953">
        <f>(1-Agridata[[#This Row],[Transport_Cost_NGN]]/(Agridata[[#This Row],[Input_Cost_NGN]]+Agridata[[#This Row],[Final_Profit_NGN]]))*100</f>
        <v>99.219111007482468</v>
      </c>
      <c r="Y1953" s="13">
        <f>Agridata[[#This Row],[Final_Profit_NGN]]*Agridata[[#This Row],[Storage_Loss_%]]</f>
        <v>5022822.5999999996</v>
      </c>
      <c r="Z1953" s="13">
        <f>Agridata[[#This Row],[Final_Profit_NGN]] * (1-Agridata[[#This Row],[Storage_Loss_%]]/100)</f>
        <v>176535.774</v>
      </c>
      <c r="AA1953" s="13">
        <f>Agridata[[#This Row],[Final_Profit_NGN]]+Agridata[[#This Row],[Input_Cost_NGN]]</f>
        <v>235885</v>
      </c>
    </row>
    <row r="1954" spans="1:27" x14ac:dyDescent="0.35">
      <c r="A1954" t="s">
        <v>1051</v>
      </c>
      <c r="B1954" t="s">
        <v>1469</v>
      </c>
      <c r="C1954" t="s">
        <v>1481</v>
      </c>
      <c r="D1954">
        <v>2023</v>
      </c>
      <c r="E1954" t="s">
        <v>1501</v>
      </c>
      <c r="F1954" t="s">
        <v>1503</v>
      </c>
      <c r="G1954">
        <v>4.18</v>
      </c>
      <c r="H1954">
        <v>33845</v>
      </c>
      <c r="I1954">
        <v>29279</v>
      </c>
      <c r="J1954">
        <v>12.2</v>
      </c>
      <c r="K1954" t="s">
        <v>1511</v>
      </c>
      <c r="L1954">
        <v>0.65</v>
      </c>
      <c r="M1954" t="s">
        <v>1518</v>
      </c>
      <c r="N1954" s="13">
        <v>1537</v>
      </c>
      <c r="O1954">
        <v>7</v>
      </c>
      <c r="P1954" s="11">
        <f>Agridata[[#This Row],[Storage_Loss_%]]/100</f>
        <v>0.13489999999999999</v>
      </c>
      <c r="Q1954" s="7">
        <v>13.49</v>
      </c>
      <c r="R1954" s="13">
        <v>52622</v>
      </c>
      <c r="S1954">
        <v>322</v>
      </c>
      <c r="T1954" t="s">
        <v>1520</v>
      </c>
      <c r="U1954" t="s">
        <v>1523</v>
      </c>
      <c r="V1954" s="13">
        <v>9279401</v>
      </c>
      <c r="W1954" s="7">
        <f>(Agridata[[#This Row],[Profit_After_Storage_Loss]]/Agridata[[#This Row],[Total_Revenue]])*100</f>
        <v>86.022181954545118</v>
      </c>
      <c r="X1954">
        <f>(1-Agridata[[#This Row],[Transport_Cost_NGN]]/(Agridata[[#This Row],[Input_Cost_NGN]]+Agridata[[#This Row],[Final_Profit_NGN]]))*100</f>
        <v>99.983529830563</v>
      </c>
      <c r="Y1954" s="13">
        <f>Agridata[[#This Row],[Final_Profit_NGN]]*Agridata[[#This Row],[Storage_Loss_%]]</f>
        <v>125179119.48999999</v>
      </c>
      <c r="Z1954" s="13">
        <f>Agridata[[#This Row],[Final_Profit_NGN]] * (1-Agridata[[#This Row],[Storage_Loss_%]]/100)</f>
        <v>8027609.8050999995</v>
      </c>
      <c r="AA1954" s="13">
        <f>Agridata[[#This Row],[Final_Profit_NGN]]+Agridata[[#This Row],[Input_Cost_NGN]]</f>
        <v>9332023</v>
      </c>
    </row>
    <row r="1955" spans="1:27" x14ac:dyDescent="0.35">
      <c r="A1955" t="s">
        <v>1094</v>
      </c>
      <c r="B1955" t="s">
        <v>1472</v>
      </c>
      <c r="C1955" t="s">
        <v>1489</v>
      </c>
      <c r="D1955">
        <v>2021</v>
      </c>
      <c r="E1955" t="s">
        <v>1501</v>
      </c>
      <c r="F1955" t="s">
        <v>1510</v>
      </c>
      <c r="G1955">
        <v>1.99</v>
      </c>
      <c r="H1955">
        <v>52477</v>
      </c>
      <c r="I1955">
        <v>37001</v>
      </c>
      <c r="J1955">
        <v>3.3</v>
      </c>
      <c r="K1955" t="s">
        <v>1513</v>
      </c>
      <c r="L1955">
        <v>1.19</v>
      </c>
      <c r="M1955" t="s">
        <v>1516</v>
      </c>
      <c r="N1955" s="13">
        <v>200</v>
      </c>
      <c r="O1955">
        <v>4</v>
      </c>
      <c r="P1955" s="11">
        <f>Agridata[[#This Row],[Storage_Loss_%]]/100</f>
        <v>0.2949</v>
      </c>
      <c r="Q1955" s="7">
        <v>29.49</v>
      </c>
      <c r="R1955" s="13">
        <v>62714</v>
      </c>
      <c r="S1955">
        <v>414</v>
      </c>
      <c r="T1955" t="s">
        <v>1520</v>
      </c>
      <c r="U1955" t="s">
        <v>1523</v>
      </c>
      <c r="V1955" s="13">
        <v>15102316</v>
      </c>
      <c r="W1955" s="7">
        <f>(Agridata[[#This Row],[Profit_After_Storage_Loss]]/Agridata[[#This Row],[Total_Revenue]])*100</f>
        <v>70.218410458798957</v>
      </c>
      <c r="X1955">
        <f>(1-Agridata[[#This Row],[Transport_Cost_NGN]]/(Agridata[[#This Row],[Input_Cost_NGN]]+Agridata[[#This Row],[Final_Profit_NGN]]))*100</f>
        <v>99.9986811763643</v>
      </c>
      <c r="Y1955" s="13">
        <f>Agridata[[#This Row],[Final_Profit_NGN]]*Agridata[[#This Row],[Storage_Loss_%]]</f>
        <v>445367298.83999997</v>
      </c>
      <c r="Z1955" s="13">
        <f>Agridata[[#This Row],[Final_Profit_NGN]] * (1-Agridata[[#This Row],[Storage_Loss_%]]/100)</f>
        <v>10648643.011600001</v>
      </c>
      <c r="AA1955" s="13">
        <f>Agridata[[#This Row],[Final_Profit_NGN]]+Agridata[[#This Row],[Input_Cost_NGN]]</f>
        <v>15165030</v>
      </c>
    </row>
    <row r="1956" spans="1:27" x14ac:dyDescent="0.35">
      <c r="A1956" t="s">
        <v>592</v>
      </c>
      <c r="B1956" t="s">
        <v>1469</v>
      </c>
      <c r="C1956" t="s">
        <v>1498</v>
      </c>
      <c r="D1956">
        <v>2021</v>
      </c>
      <c r="E1956" t="s">
        <v>1501</v>
      </c>
      <c r="F1956" t="s">
        <v>1509</v>
      </c>
      <c r="G1956">
        <v>0.89</v>
      </c>
      <c r="H1956">
        <v>13345</v>
      </c>
      <c r="I1956">
        <v>10946</v>
      </c>
      <c r="J1956">
        <v>19.399999999999999</v>
      </c>
      <c r="K1956" t="s">
        <v>1512</v>
      </c>
      <c r="L1956">
        <v>0.7</v>
      </c>
      <c r="M1956" t="s">
        <v>1516</v>
      </c>
      <c r="N1956" s="13">
        <v>3976</v>
      </c>
      <c r="O1956">
        <v>1</v>
      </c>
      <c r="P1956" s="11">
        <f>Agridata[[#This Row],[Storage_Loss_%]]/100</f>
        <v>0.1797</v>
      </c>
      <c r="Q1956" s="7">
        <v>17.97</v>
      </c>
      <c r="R1956" s="13">
        <v>22493</v>
      </c>
      <c r="S1956">
        <v>309</v>
      </c>
      <c r="T1956" t="s">
        <v>1520</v>
      </c>
      <c r="U1956" t="s">
        <v>1522</v>
      </c>
      <c r="V1956" s="13">
        <v>3322022</v>
      </c>
      <c r="W1956" s="7">
        <f>(Agridata[[#This Row],[Profit_After_Storage_Loss]]/Agridata[[#This Row],[Total_Revenue]])*100</f>
        <v>81.478320372311089</v>
      </c>
      <c r="X1956">
        <f>(1-Agridata[[#This Row],[Transport_Cost_NGN]]/(Agridata[[#This Row],[Input_Cost_NGN]]+Agridata[[#This Row],[Final_Profit_NGN]]))*100</f>
        <v>99.88111878702891</v>
      </c>
      <c r="Y1956" s="13">
        <f>Agridata[[#This Row],[Final_Profit_NGN]]*Agridata[[#This Row],[Storage_Loss_%]]</f>
        <v>59696735.339999996</v>
      </c>
      <c r="Z1956" s="13">
        <f>Agridata[[#This Row],[Final_Profit_NGN]] * (1-Agridata[[#This Row],[Storage_Loss_%]]/100)</f>
        <v>2725054.6466000001</v>
      </c>
      <c r="AA1956" s="13">
        <f>Agridata[[#This Row],[Final_Profit_NGN]]+Agridata[[#This Row],[Input_Cost_NGN]]</f>
        <v>3344515</v>
      </c>
    </row>
    <row r="1957" spans="1:27" x14ac:dyDescent="0.35">
      <c r="A1957" t="s">
        <v>425</v>
      </c>
      <c r="B1957" t="s">
        <v>1470</v>
      </c>
      <c r="C1957" t="s">
        <v>1495</v>
      </c>
      <c r="D1957">
        <v>2025</v>
      </c>
      <c r="E1957" t="s">
        <v>1502</v>
      </c>
      <c r="F1957" t="s">
        <v>1510</v>
      </c>
      <c r="G1957">
        <v>0.52</v>
      </c>
      <c r="H1957">
        <v>8628</v>
      </c>
      <c r="I1957">
        <v>5754</v>
      </c>
      <c r="J1957">
        <v>3.4</v>
      </c>
      <c r="K1957" t="s">
        <v>1513</v>
      </c>
      <c r="L1957">
        <v>0.55000000000000004</v>
      </c>
      <c r="M1957" t="s">
        <v>1516</v>
      </c>
      <c r="N1957" s="13">
        <v>200</v>
      </c>
      <c r="O1957">
        <v>5</v>
      </c>
      <c r="P1957" s="11">
        <f>Agridata[[#This Row],[Storage_Loss_%]]/100</f>
        <v>0.33310000000000001</v>
      </c>
      <c r="Q1957" s="7">
        <v>33.31</v>
      </c>
      <c r="R1957" s="13">
        <v>20403</v>
      </c>
      <c r="S1957">
        <v>417</v>
      </c>
      <c r="T1957" t="s">
        <v>1520</v>
      </c>
      <c r="U1957" t="s">
        <v>1522</v>
      </c>
      <c r="V1957" s="13">
        <v>2354821</v>
      </c>
      <c r="W1957" s="7">
        <f>(Agridata[[#This Row],[Profit_After_Storage_Loss]]/Agridata[[#This Row],[Total_Revenue]])*100</f>
        <v>66.117137789951613</v>
      </c>
      <c r="X1957">
        <f>(1-Agridata[[#This Row],[Transport_Cost_NGN]]/(Agridata[[#This Row],[Input_Cost_NGN]]+Agridata[[#This Row],[Final_Profit_NGN]]))*100</f>
        <v>99.991579741531751</v>
      </c>
      <c r="Y1957" s="13">
        <f>Agridata[[#This Row],[Final_Profit_NGN]]*Agridata[[#This Row],[Storage_Loss_%]]</f>
        <v>78439087.510000005</v>
      </c>
      <c r="Z1957" s="13">
        <f>Agridata[[#This Row],[Final_Profit_NGN]] * (1-Agridata[[#This Row],[Storage_Loss_%]]/100)</f>
        <v>1570430.1249000002</v>
      </c>
      <c r="AA1957" s="13">
        <f>Agridata[[#This Row],[Final_Profit_NGN]]+Agridata[[#This Row],[Input_Cost_NGN]]</f>
        <v>2375224</v>
      </c>
    </row>
    <row r="1958" spans="1:27" x14ac:dyDescent="0.35">
      <c r="A1958" t="s">
        <v>933</v>
      </c>
      <c r="B1958" t="s">
        <v>1469</v>
      </c>
      <c r="C1958" t="s">
        <v>1498</v>
      </c>
      <c r="D1958">
        <v>2025</v>
      </c>
      <c r="E1958" t="s">
        <v>1501</v>
      </c>
      <c r="F1958" t="s">
        <v>1503</v>
      </c>
      <c r="G1958">
        <v>0.42</v>
      </c>
      <c r="H1958">
        <v>3388</v>
      </c>
      <c r="I1958">
        <v>2538</v>
      </c>
      <c r="J1958">
        <v>1</v>
      </c>
      <c r="K1958" t="s">
        <v>1513</v>
      </c>
      <c r="L1958">
        <v>0.79</v>
      </c>
      <c r="M1958" t="s">
        <v>1517</v>
      </c>
      <c r="N1958" s="13">
        <v>200</v>
      </c>
      <c r="O1958">
        <v>14</v>
      </c>
      <c r="P1958" s="11">
        <f>Agridata[[#This Row],[Storage_Loss_%]]/100</f>
        <v>0.25079999999999997</v>
      </c>
      <c r="Q1958" s="7">
        <v>25.08</v>
      </c>
      <c r="R1958" s="13">
        <v>5252</v>
      </c>
      <c r="S1958">
        <v>297</v>
      </c>
      <c r="T1958" t="s">
        <v>1520</v>
      </c>
      <c r="U1958" t="s">
        <v>1523</v>
      </c>
      <c r="V1958" s="13">
        <v>740797</v>
      </c>
      <c r="W1958" s="7">
        <f>(Agridata[[#This Row],[Profit_After_Storage_Loss]]/Agridata[[#This Row],[Total_Revenue]])*100</f>
        <v>74.392581774119407</v>
      </c>
      <c r="X1958">
        <f>(1-Agridata[[#This Row],[Transport_Cost_NGN]]/(Agridata[[#This Row],[Input_Cost_NGN]]+Agridata[[#This Row],[Final_Profit_NGN]]))*100</f>
        <v>99.973192109365471</v>
      </c>
      <c r="Y1958" s="13">
        <f>Agridata[[#This Row],[Final_Profit_NGN]]*Agridata[[#This Row],[Storage_Loss_%]]</f>
        <v>18579188.759999998</v>
      </c>
      <c r="Z1958" s="13">
        <f>Agridata[[#This Row],[Final_Profit_NGN]] * (1-Agridata[[#This Row],[Storage_Loss_%]]/100)</f>
        <v>555005.1124000001</v>
      </c>
      <c r="AA1958" s="13">
        <f>Agridata[[#This Row],[Final_Profit_NGN]]+Agridata[[#This Row],[Input_Cost_NGN]]</f>
        <v>746049</v>
      </c>
    </row>
    <row r="1959" spans="1:27" x14ac:dyDescent="0.35">
      <c r="A1959" t="s">
        <v>380</v>
      </c>
      <c r="B1959" t="s">
        <v>1470</v>
      </c>
      <c r="C1959" t="s">
        <v>1495</v>
      </c>
      <c r="D1959">
        <v>2023</v>
      </c>
      <c r="E1959" t="s">
        <v>1501</v>
      </c>
      <c r="F1959" t="s">
        <v>1506</v>
      </c>
      <c r="G1959">
        <v>2.56</v>
      </c>
      <c r="H1959">
        <v>10022</v>
      </c>
      <c r="I1959">
        <v>8481</v>
      </c>
      <c r="J1959">
        <v>13</v>
      </c>
      <c r="K1959" t="s">
        <v>1512</v>
      </c>
      <c r="L1959">
        <v>1.84</v>
      </c>
      <c r="M1959" t="s">
        <v>1517</v>
      </c>
      <c r="N1959" s="13">
        <v>3908</v>
      </c>
      <c r="O1959">
        <v>7</v>
      </c>
      <c r="P1959" s="11">
        <f>Agridata[[#This Row],[Storage_Loss_%]]/100</f>
        <v>0.1537</v>
      </c>
      <c r="Q1959" s="7">
        <v>15.37</v>
      </c>
      <c r="R1959" s="13">
        <v>51960</v>
      </c>
      <c r="S1959">
        <v>323</v>
      </c>
      <c r="T1959" t="s">
        <v>1520</v>
      </c>
      <c r="U1959" t="s">
        <v>1522</v>
      </c>
      <c r="V1959" s="13">
        <v>2656102</v>
      </c>
      <c r="W1959" s="7">
        <f>(Agridata[[#This Row],[Profit_After_Storage_Loss]]/Agridata[[#This Row],[Total_Revenue]])*100</f>
        <v>83.006191239343877</v>
      </c>
      <c r="X1959">
        <f>(1-Agridata[[#This Row],[Transport_Cost_NGN]]/(Agridata[[#This Row],[Input_Cost_NGN]]+Agridata[[#This Row],[Final_Profit_NGN]]))*100</f>
        <v>99.855690157758573</v>
      </c>
      <c r="Y1959" s="13">
        <f>Agridata[[#This Row],[Final_Profit_NGN]]*Agridata[[#This Row],[Storage_Loss_%]]</f>
        <v>40824287.739999995</v>
      </c>
      <c r="Z1959" s="13">
        <f>Agridata[[#This Row],[Final_Profit_NGN]] * (1-Agridata[[#This Row],[Storage_Loss_%]]/100)</f>
        <v>2247859.1226000004</v>
      </c>
      <c r="AA1959" s="13">
        <f>Agridata[[#This Row],[Final_Profit_NGN]]+Agridata[[#This Row],[Input_Cost_NGN]]</f>
        <v>2708062</v>
      </c>
    </row>
    <row r="1960" spans="1:27" x14ac:dyDescent="0.35">
      <c r="A1960" t="s">
        <v>853</v>
      </c>
      <c r="B1960" t="s">
        <v>1471</v>
      </c>
      <c r="C1960" t="s">
        <v>1486</v>
      </c>
      <c r="D1960">
        <v>2023</v>
      </c>
      <c r="E1960" t="s">
        <v>1502</v>
      </c>
      <c r="F1960" t="s">
        <v>1503</v>
      </c>
      <c r="G1960">
        <v>1.53</v>
      </c>
      <c r="H1960">
        <v>14639</v>
      </c>
      <c r="I1960">
        <v>5855</v>
      </c>
      <c r="J1960">
        <v>81</v>
      </c>
      <c r="K1960" t="s">
        <v>1515</v>
      </c>
      <c r="L1960">
        <v>1.79</v>
      </c>
      <c r="M1960" t="s">
        <v>1518</v>
      </c>
      <c r="N1960" s="13">
        <v>15825</v>
      </c>
      <c r="O1960">
        <v>60</v>
      </c>
      <c r="P1960" s="11">
        <f>Agridata[[#This Row],[Storage_Loss_%]]/100</f>
        <v>0.6</v>
      </c>
      <c r="Q1960" s="7">
        <v>60</v>
      </c>
      <c r="R1960" s="13">
        <v>22257</v>
      </c>
      <c r="S1960">
        <v>318</v>
      </c>
      <c r="T1960" t="s">
        <v>1519</v>
      </c>
      <c r="U1960" t="s">
        <v>1523</v>
      </c>
      <c r="V1960" s="13">
        <v>1805190</v>
      </c>
      <c r="W1960" s="7">
        <f>(Agridata[[#This Row],[Profit_After_Storage_Loss]]/Agridata[[#This Row],[Total_Revenue]])*100</f>
        <v>39.512828552620135</v>
      </c>
      <c r="X1960">
        <f>(1-Agridata[[#This Row],[Transport_Cost_NGN]]/(Agridata[[#This Row],[Input_Cost_NGN]]+Agridata[[#This Row],[Final_Profit_NGN]]))*100</f>
        <v>99.13403781340854</v>
      </c>
      <c r="Y1960" s="13">
        <f>Agridata[[#This Row],[Final_Profit_NGN]]*Agridata[[#This Row],[Storage_Loss_%]]</f>
        <v>108311400</v>
      </c>
      <c r="Z1960" s="13">
        <f>Agridata[[#This Row],[Final_Profit_NGN]] * (1-Agridata[[#This Row],[Storage_Loss_%]]/100)</f>
        <v>722076</v>
      </c>
      <c r="AA1960" s="13">
        <f>Agridata[[#This Row],[Final_Profit_NGN]]+Agridata[[#This Row],[Input_Cost_NGN]]</f>
        <v>1827447</v>
      </c>
    </row>
    <row r="1961" spans="1:27" x14ac:dyDescent="0.35">
      <c r="A1961" t="s">
        <v>554</v>
      </c>
      <c r="B1961" t="s">
        <v>1473</v>
      </c>
      <c r="C1961" t="s">
        <v>1494</v>
      </c>
      <c r="D1961">
        <v>2021</v>
      </c>
      <c r="E1961" t="s">
        <v>1501</v>
      </c>
      <c r="F1961" t="s">
        <v>1507</v>
      </c>
      <c r="G1961">
        <v>0.56999999999999995</v>
      </c>
      <c r="H1961">
        <v>1553</v>
      </c>
      <c r="I1961">
        <v>621</v>
      </c>
      <c r="J1961">
        <v>1.2</v>
      </c>
      <c r="K1961" t="s">
        <v>1512</v>
      </c>
      <c r="L1961">
        <v>0.89</v>
      </c>
      <c r="M1961" t="s">
        <v>1517</v>
      </c>
      <c r="N1961" s="13">
        <v>330</v>
      </c>
      <c r="O1961">
        <v>60</v>
      </c>
      <c r="P1961" s="11">
        <f>Agridata[[#This Row],[Storage_Loss_%]]/100</f>
        <v>0.6</v>
      </c>
      <c r="Q1961" s="7">
        <v>60</v>
      </c>
      <c r="R1961" s="13">
        <v>7010</v>
      </c>
      <c r="S1961">
        <v>200</v>
      </c>
      <c r="T1961" t="s">
        <v>1520</v>
      </c>
      <c r="U1961" t="s">
        <v>1522</v>
      </c>
      <c r="V1961" s="13">
        <v>115618</v>
      </c>
      <c r="W1961" s="7">
        <f>(Agridata[[#This Row],[Profit_After_Storage_Loss]]/Agridata[[#This Row],[Total_Revenue]])*100</f>
        <v>37.713409661741203</v>
      </c>
      <c r="X1961">
        <f>(1-Agridata[[#This Row],[Transport_Cost_NGN]]/(Agridata[[#This Row],[Input_Cost_NGN]]+Agridata[[#This Row],[Final_Profit_NGN]]))*100</f>
        <v>99.730893433799778</v>
      </c>
      <c r="Y1961" s="13">
        <f>Agridata[[#This Row],[Final_Profit_NGN]]*Agridata[[#This Row],[Storage_Loss_%]]</f>
        <v>6937080</v>
      </c>
      <c r="Z1961" s="13">
        <f>Agridata[[#This Row],[Final_Profit_NGN]] * (1-Agridata[[#This Row],[Storage_Loss_%]]/100)</f>
        <v>46247.200000000004</v>
      </c>
      <c r="AA1961" s="13">
        <f>Agridata[[#This Row],[Final_Profit_NGN]]+Agridata[[#This Row],[Input_Cost_NGN]]</f>
        <v>122628</v>
      </c>
    </row>
    <row r="1962" spans="1:27" x14ac:dyDescent="0.35">
      <c r="A1962" t="s">
        <v>1046</v>
      </c>
      <c r="B1962" t="s">
        <v>1469</v>
      </c>
      <c r="C1962" t="s">
        <v>1481</v>
      </c>
      <c r="D1962">
        <v>2022</v>
      </c>
      <c r="E1962" t="s">
        <v>1502</v>
      </c>
      <c r="F1962" t="s">
        <v>1504</v>
      </c>
      <c r="G1962">
        <v>1.41</v>
      </c>
      <c r="H1962">
        <v>9409</v>
      </c>
      <c r="I1962">
        <v>7404</v>
      </c>
      <c r="J1962">
        <v>42.3</v>
      </c>
      <c r="K1962" t="s">
        <v>1512</v>
      </c>
      <c r="L1962">
        <v>1.74</v>
      </c>
      <c r="M1962" t="s">
        <v>1517</v>
      </c>
      <c r="N1962" s="13">
        <v>8713</v>
      </c>
      <c r="O1962">
        <v>5</v>
      </c>
      <c r="P1962" s="11">
        <f>Agridata[[#This Row],[Storage_Loss_%]]/100</f>
        <v>0.21299999999999999</v>
      </c>
      <c r="Q1962" s="7">
        <v>21.3</v>
      </c>
      <c r="R1962" s="13">
        <v>24701</v>
      </c>
      <c r="S1962">
        <v>228</v>
      </c>
      <c r="T1962" t="s">
        <v>1520</v>
      </c>
      <c r="U1962" t="s">
        <v>1522</v>
      </c>
      <c r="V1962" s="13">
        <v>1637817</v>
      </c>
      <c r="W1962" s="7">
        <f>(Agridata[[#This Row],[Profit_After_Storage_Loss]]/Agridata[[#This Row],[Total_Revenue]])*100</f>
        <v>77.530708178798662</v>
      </c>
      <c r="X1962">
        <f>(1-Agridata[[#This Row],[Transport_Cost_NGN]]/(Agridata[[#This Row],[Input_Cost_NGN]]+Agridata[[#This Row],[Final_Profit_NGN]]))*100</f>
        <v>99.47591544873498</v>
      </c>
      <c r="Y1962" s="13">
        <f>Agridata[[#This Row],[Final_Profit_NGN]]*Agridata[[#This Row],[Storage_Loss_%]]</f>
        <v>34885502.100000001</v>
      </c>
      <c r="Z1962" s="13">
        <f>Agridata[[#This Row],[Final_Profit_NGN]] * (1-Agridata[[#This Row],[Storage_Loss_%]]/100)</f>
        <v>1288961.9790000001</v>
      </c>
      <c r="AA1962" s="13">
        <f>Agridata[[#This Row],[Final_Profit_NGN]]+Agridata[[#This Row],[Input_Cost_NGN]]</f>
        <v>1662518</v>
      </c>
    </row>
    <row r="1963" spans="1:27" x14ac:dyDescent="0.35">
      <c r="A1963" t="s">
        <v>700</v>
      </c>
      <c r="B1963" t="s">
        <v>1469</v>
      </c>
      <c r="C1963" t="s">
        <v>1480</v>
      </c>
      <c r="D1963">
        <v>2021</v>
      </c>
      <c r="E1963" t="s">
        <v>1501</v>
      </c>
      <c r="F1963" t="s">
        <v>1509</v>
      </c>
      <c r="G1963">
        <v>1.68</v>
      </c>
      <c r="H1963">
        <v>16907</v>
      </c>
      <c r="I1963">
        <v>14183</v>
      </c>
      <c r="J1963">
        <v>19.100000000000001</v>
      </c>
      <c r="K1963" t="s">
        <v>1511</v>
      </c>
      <c r="L1963">
        <v>1.94</v>
      </c>
      <c r="M1963" t="s">
        <v>1517</v>
      </c>
      <c r="N1963" s="13">
        <v>2411</v>
      </c>
      <c r="O1963">
        <v>1</v>
      </c>
      <c r="P1963" s="11">
        <f>Agridata[[#This Row],[Storage_Loss_%]]/100</f>
        <v>0.16109999999999999</v>
      </c>
      <c r="Q1963" s="7">
        <v>16.11</v>
      </c>
      <c r="R1963" s="13">
        <v>32750</v>
      </c>
      <c r="S1963">
        <v>263</v>
      </c>
      <c r="T1963" t="s">
        <v>1520</v>
      </c>
      <c r="U1963" t="s">
        <v>1522</v>
      </c>
      <c r="V1963" s="13">
        <v>3657667</v>
      </c>
      <c r="W1963" s="7">
        <f>(Agridata[[#This Row],[Profit_After_Storage_Loss]]/Agridata[[#This Row],[Total_Revenue]])*100</f>
        <v>83.145531962919094</v>
      </c>
      <c r="X1963">
        <f>(1-Agridata[[#This Row],[Transport_Cost_NGN]]/(Agridata[[#This Row],[Input_Cost_NGN]]+Agridata[[#This Row],[Final_Profit_NGN]]))*100</f>
        <v>99.934668629588472</v>
      </c>
      <c r="Y1963" s="13">
        <f>Agridata[[#This Row],[Final_Profit_NGN]]*Agridata[[#This Row],[Storage_Loss_%]]</f>
        <v>58925015.369999997</v>
      </c>
      <c r="Z1963" s="13">
        <f>Agridata[[#This Row],[Final_Profit_NGN]] * (1-Agridata[[#This Row],[Storage_Loss_%]]/100)</f>
        <v>3068416.8462999999</v>
      </c>
      <c r="AA1963" s="13">
        <f>Agridata[[#This Row],[Final_Profit_NGN]]+Agridata[[#This Row],[Input_Cost_NGN]]</f>
        <v>3690417</v>
      </c>
    </row>
    <row r="1964" spans="1:27" x14ac:dyDescent="0.35">
      <c r="A1964" t="s">
        <v>891</v>
      </c>
      <c r="B1964" t="s">
        <v>1472</v>
      </c>
      <c r="C1964" t="s">
        <v>1488</v>
      </c>
      <c r="D1964">
        <v>2023</v>
      </c>
      <c r="E1964" t="s">
        <v>1501</v>
      </c>
      <c r="F1964" t="s">
        <v>1507</v>
      </c>
      <c r="G1964">
        <v>2.82</v>
      </c>
      <c r="H1964">
        <v>4376</v>
      </c>
      <c r="I1964">
        <v>1750</v>
      </c>
      <c r="J1964">
        <v>13.5</v>
      </c>
      <c r="K1964" t="s">
        <v>1513</v>
      </c>
      <c r="L1964">
        <v>1.58</v>
      </c>
      <c r="M1964" t="s">
        <v>1517</v>
      </c>
      <c r="N1964" s="13">
        <v>524</v>
      </c>
      <c r="O1964">
        <v>60</v>
      </c>
      <c r="P1964" s="11">
        <f>Agridata[[#This Row],[Storage_Loss_%]]/100</f>
        <v>0.6</v>
      </c>
      <c r="Q1964" s="7">
        <v>60</v>
      </c>
      <c r="R1964" s="13">
        <v>56611</v>
      </c>
      <c r="S1964">
        <v>239</v>
      </c>
      <c r="T1964" t="s">
        <v>1519</v>
      </c>
      <c r="U1964" t="s">
        <v>1522</v>
      </c>
      <c r="V1964" s="13">
        <v>356933</v>
      </c>
      <c r="W1964" s="7">
        <f>(Agridata[[#This Row],[Profit_After_Storage_Loss]]/Agridata[[#This Row],[Total_Revenue]])*100</f>
        <v>34.524306966126943</v>
      </c>
      <c r="X1964">
        <f>(1-Agridata[[#This Row],[Transport_Cost_NGN]]/(Agridata[[#This Row],[Input_Cost_NGN]]+Agridata[[#This Row],[Final_Profit_NGN]]))*100</f>
        <v>99.873290387479926</v>
      </c>
      <c r="Y1964" s="13">
        <f>Agridata[[#This Row],[Final_Profit_NGN]]*Agridata[[#This Row],[Storage_Loss_%]]</f>
        <v>21415980</v>
      </c>
      <c r="Z1964" s="13">
        <f>Agridata[[#This Row],[Final_Profit_NGN]] * (1-Agridata[[#This Row],[Storage_Loss_%]]/100)</f>
        <v>142773.20000000001</v>
      </c>
      <c r="AA1964" s="13">
        <f>Agridata[[#This Row],[Final_Profit_NGN]]+Agridata[[#This Row],[Input_Cost_NGN]]</f>
        <v>413544</v>
      </c>
    </row>
    <row r="1965" spans="1:27" x14ac:dyDescent="0.35">
      <c r="A1965" t="s">
        <v>1095</v>
      </c>
      <c r="B1965" t="s">
        <v>1473</v>
      </c>
      <c r="C1965" t="s">
        <v>1493</v>
      </c>
      <c r="D1965">
        <v>2023</v>
      </c>
      <c r="E1965" t="s">
        <v>1501</v>
      </c>
      <c r="F1965" t="s">
        <v>1507</v>
      </c>
      <c r="G1965">
        <v>3.88</v>
      </c>
      <c r="H1965">
        <v>8831</v>
      </c>
      <c r="I1965">
        <v>7804</v>
      </c>
      <c r="J1965">
        <v>9.9</v>
      </c>
      <c r="K1965" t="s">
        <v>1513</v>
      </c>
      <c r="L1965">
        <v>1.45</v>
      </c>
      <c r="M1965" t="s">
        <v>1516</v>
      </c>
      <c r="N1965" s="13">
        <v>425</v>
      </c>
      <c r="O1965">
        <v>7</v>
      </c>
      <c r="P1965" s="11">
        <f>Agridata[[#This Row],[Storage_Loss_%]]/100</f>
        <v>0.1162</v>
      </c>
      <c r="Q1965" s="7">
        <v>11.62</v>
      </c>
      <c r="R1965" s="13">
        <v>60085</v>
      </c>
      <c r="S1965">
        <v>243</v>
      </c>
      <c r="T1965" t="s">
        <v>1520</v>
      </c>
      <c r="U1965" t="s">
        <v>1523</v>
      </c>
      <c r="V1965" s="13">
        <v>1816899</v>
      </c>
      <c r="W1965" s="7">
        <f>(Agridata[[#This Row],[Profit_After_Storage_Loss]]/Agridata[[#This Row],[Total_Revenue]])*100</f>
        <v>85.550827082170116</v>
      </c>
      <c r="X1965">
        <f>(1-Agridata[[#This Row],[Transport_Cost_NGN]]/(Agridata[[#This Row],[Input_Cost_NGN]]+Agridata[[#This Row],[Final_Profit_NGN]]))*100</f>
        <v>99.977357292337061</v>
      </c>
      <c r="Y1965" s="13">
        <f>Agridata[[#This Row],[Final_Profit_NGN]]*Agridata[[#This Row],[Storage_Loss_%]]</f>
        <v>21112366.379999999</v>
      </c>
      <c r="Z1965" s="13">
        <f>Agridata[[#This Row],[Final_Profit_NGN]] * (1-Agridata[[#This Row],[Storage_Loss_%]]/100)</f>
        <v>1605775.3362</v>
      </c>
      <c r="AA1965" s="13">
        <f>Agridata[[#This Row],[Final_Profit_NGN]]+Agridata[[#This Row],[Input_Cost_NGN]]</f>
        <v>1876984</v>
      </c>
    </row>
    <row r="1966" spans="1:27" x14ac:dyDescent="0.35">
      <c r="A1966" t="s">
        <v>1070</v>
      </c>
      <c r="B1966" t="s">
        <v>1471</v>
      </c>
      <c r="C1966" t="s">
        <v>1492</v>
      </c>
      <c r="D1966">
        <v>2025</v>
      </c>
      <c r="E1966" t="s">
        <v>1501</v>
      </c>
      <c r="F1966" t="s">
        <v>1507</v>
      </c>
      <c r="G1966">
        <v>1.22</v>
      </c>
      <c r="H1966">
        <v>1954</v>
      </c>
      <c r="I1966">
        <v>1228</v>
      </c>
      <c r="J1966">
        <v>7.5</v>
      </c>
      <c r="K1966" t="s">
        <v>1513</v>
      </c>
      <c r="L1966">
        <v>1.55</v>
      </c>
      <c r="M1966" t="s">
        <v>1516</v>
      </c>
      <c r="N1966" s="13">
        <v>267</v>
      </c>
      <c r="O1966">
        <v>30</v>
      </c>
      <c r="P1966" s="11">
        <f>Agridata[[#This Row],[Storage_Loss_%]]/100</f>
        <v>0.3715</v>
      </c>
      <c r="Q1966" s="7">
        <v>37.15</v>
      </c>
      <c r="R1966" s="13">
        <v>21490</v>
      </c>
      <c r="S1966">
        <v>225</v>
      </c>
      <c r="T1966" t="s">
        <v>1521</v>
      </c>
      <c r="U1966" t="s">
        <v>1523</v>
      </c>
      <c r="V1966" s="13">
        <v>251780</v>
      </c>
      <c r="W1966" s="7">
        <f>(Agridata[[#This Row],[Profit_After_Storage_Loss]]/Agridata[[#This Row],[Total_Revenue]])*100</f>
        <v>57.907465144362725</v>
      </c>
      <c r="X1966">
        <f>(1-Agridata[[#This Row],[Transport_Cost_NGN]]/(Agridata[[#This Row],[Input_Cost_NGN]]+Agridata[[#This Row],[Final_Profit_NGN]]))*100</f>
        <v>99.902294434076182</v>
      </c>
      <c r="Y1966" s="13">
        <f>Agridata[[#This Row],[Final_Profit_NGN]]*Agridata[[#This Row],[Storage_Loss_%]]</f>
        <v>9353627</v>
      </c>
      <c r="Z1966" s="13">
        <f>Agridata[[#This Row],[Final_Profit_NGN]] * (1-Agridata[[#This Row],[Storage_Loss_%]]/100)</f>
        <v>158243.73000000001</v>
      </c>
      <c r="AA1966" s="13">
        <f>Agridata[[#This Row],[Final_Profit_NGN]]+Agridata[[#This Row],[Input_Cost_NGN]]</f>
        <v>273270</v>
      </c>
    </row>
    <row r="1967" spans="1:27" x14ac:dyDescent="0.35">
      <c r="A1967" t="s">
        <v>1096</v>
      </c>
      <c r="B1967" t="s">
        <v>1473</v>
      </c>
      <c r="C1967" t="s">
        <v>1493</v>
      </c>
      <c r="D1967">
        <v>2023</v>
      </c>
      <c r="E1967" t="s">
        <v>1501</v>
      </c>
      <c r="F1967" t="s">
        <v>1507</v>
      </c>
      <c r="G1967">
        <v>2.7</v>
      </c>
      <c r="H1967">
        <v>7334</v>
      </c>
      <c r="I1967">
        <v>2933</v>
      </c>
      <c r="J1967">
        <v>6</v>
      </c>
      <c r="K1967" t="s">
        <v>1513</v>
      </c>
      <c r="L1967">
        <v>0.48</v>
      </c>
      <c r="M1967" t="s">
        <v>1516</v>
      </c>
      <c r="N1967" s="13">
        <v>240</v>
      </c>
      <c r="O1967">
        <v>60</v>
      </c>
      <c r="P1967" s="11">
        <f>Agridata[[#This Row],[Storage_Loss_%]]/100</f>
        <v>0.6</v>
      </c>
      <c r="Q1967" s="7">
        <v>60</v>
      </c>
      <c r="R1967" s="13">
        <v>45710</v>
      </c>
      <c r="S1967">
        <v>229</v>
      </c>
      <c r="T1967" t="s">
        <v>1520</v>
      </c>
      <c r="U1967" t="s">
        <v>1523</v>
      </c>
      <c r="V1967" s="13">
        <v>618991</v>
      </c>
      <c r="W1967" s="7">
        <f>(Agridata[[#This Row],[Profit_After_Storage_Loss]]/Agridata[[#This Row],[Total_Revenue]])*100</f>
        <v>37.249289530179738</v>
      </c>
      <c r="X1967">
        <f>(1-Agridata[[#This Row],[Transport_Cost_NGN]]/(Agridata[[#This Row],[Input_Cost_NGN]]+Agridata[[#This Row],[Final_Profit_NGN]]))*100</f>
        <v>99.963893540102987</v>
      </c>
      <c r="Y1967" s="13">
        <f>Agridata[[#This Row],[Final_Profit_NGN]]*Agridata[[#This Row],[Storage_Loss_%]]</f>
        <v>37139460</v>
      </c>
      <c r="Z1967" s="13">
        <f>Agridata[[#This Row],[Final_Profit_NGN]] * (1-Agridata[[#This Row],[Storage_Loss_%]]/100)</f>
        <v>247596.40000000002</v>
      </c>
      <c r="AA1967" s="13">
        <f>Agridata[[#This Row],[Final_Profit_NGN]]+Agridata[[#This Row],[Input_Cost_NGN]]</f>
        <v>664701</v>
      </c>
    </row>
    <row r="1968" spans="1:27" x14ac:dyDescent="0.35">
      <c r="A1968" t="s">
        <v>589</v>
      </c>
      <c r="B1968" t="s">
        <v>1470</v>
      </c>
      <c r="C1968" t="s">
        <v>1475</v>
      </c>
      <c r="D1968">
        <v>2025</v>
      </c>
      <c r="E1968" t="s">
        <v>1501</v>
      </c>
      <c r="F1968" t="s">
        <v>1504</v>
      </c>
      <c r="G1968">
        <v>1.72</v>
      </c>
      <c r="H1968">
        <v>15629</v>
      </c>
      <c r="I1968">
        <v>11634</v>
      </c>
      <c r="J1968">
        <v>9.6</v>
      </c>
      <c r="K1968" t="s">
        <v>1511</v>
      </c>
      <c r="L1968">
        <v>1.46</v>
      </c>
      <c r="M1968" t="s">
        <v>1516</v>
      </c>
      <c r="N1968" s="13">
        <v>1788</v>
      </c>
      <c r="O1968">
        <v>5</v>
      </c>
      <c r="P1968" s="11">
        <f>Agridata[[#This Row],[Storage_Loss_%]]/100</f>
        <v>0.25559999999999999</v>
      </c>
      <c r="Q1968" s="7">
        <v>25.56</v>
      </c>
      <c r="R1968" s="13">
        <v>35937</v>
      </c>
      <c r="S1968">
        <v>273</v>
      </c>
      <c r="T1968" t="s">
        <v>1520</v>
      </c>
      <c r="U1968" t="s">
        <v>1522</v>
      </c>
      <c r="V1968" s="13">
        <v>3106597</v>
      </c>
      <c r="W1968" s="7">
        <f>(Agridata[[#This Row],[Profit_After_Storage_Loss]]/Agridata[[#This Row],[Total_Revenue]])*100</f>
        <v>73.588728293790922</v>
      </c>
      <c r="X1968">
        <f>(1-Agridata[[#This Row],[Transport_Cost_NGN]]/(Agridata[[#This Row],[Input_Cost_NGN]]+Agridata[[#This Row],[Final_Profit_NGN]]))*100</f>
        <v>99.943103240887766</v>
      </c>
      <c r="Y1968" s="13">
        <f>Agridata[[#This Row],[Final_Profit_NGN]]*Agridata[[#This Row],[Storage_Loss_%]]</f>
        <v>79404619.319999993</v>
      </c>
      <c r="Z1968" s="13">
        <f>Agridata[[#This Row],[Final_Profit_NGN]] * (1-Agridata[[#This Row],[Storage_Loss_%]]/100)</f>
        <v>2312550.8067999999</v>
      </c>
      <c r="AA1968" s="13">
        <f>Agridata[[#This Row],[Final_Profit_NGN]]+Agridata[[#This Row],[Input_Cost_NGN]]</f>
        <v>3142534</v>
      </c>
    </row>
    <row r="1969" spans="1:27" x14ac:dyDescent="0.35">
      <c r="A1969" t="s">
        <v>809</v>
      </c>
      <c r="B1969" t="s">
        <v>1471</v>
      </c>
      <c r="C1969" t="s">
        <v>1483</v>
      </c>
      <c r="D1969">
        <v>2023</v>
      </c>
      <c r="E1969" t="s">
        <v>1501</v>
      </c>
      <c r="F1969" t="s">
        <v>1505</v>
      </c>
      <c r="G1969">
        <v>4.47</v>
      </c>
      <c r="H1969">
        <v>41367</v>
      </c>
      <c r="I1969">
        <v>25531</v>
      </c>
      <c r="J1969">
        <v>10</v>
      </c>
      <c r="K1969" t="s">
        <v>1512</v>
      </c>
      <c r="L1969">
        <v>1.0900000000000001</v>
      </c>
      <c r="M1969" t="s">
        <v>1518</v>
      </c>
      <c r="N1969" s="13">
        <v>2156</v>
      </c>
      <c r="O1969">
        <v>30</v>
      </c>
      <c r="P1969" s="11">
        <f>Agridata[[#This Row],[Storage_Loss_%]]/100</f>
        <v>0.38280000000000003</v>
      </c>
      <c r="Q1969" s="7">
        <v>38.28</v>
      </c>
      <c r="R1969" s="13">
        <v>34942</v>
      </c>
      <c r="S1969">
        <v>99</v>
      </c>
      <c r="T1969" t="s">
        <v>1519</v>
      </c>
      <c r="U1969" t="s">
        <v>1523</v>
      </c>
      <c r="V1969" s="13">
        <v>2465196</v>
      </c>
      <c r="W1969" s="7">
        <f>(Agridata[[#This Row],[Profit_After_Storage_Loss]]/Agridata[[#This Row],[Total_Revenue]])*100</f>
        <v>60.857399519546519</v>
      </c>
      <c r="X1969">
        <f>(1-Agridata[[#This Row],[Transport_Cost_NGN]]/(Agridata[[#This Row],[Input_Cost_NGN]]+Agridata[[#This Row],[Final_Profit_NGN]]))*100</f>
        <v>99.913764760185245</v>
      </c>
      <c r="Y1969" s="13">
        <f>Agridata[[#This Row],[Final_Profit_NGN]]*Agridata[[#This Row],[Storage_Loss_%]]</f>
        <v>94367702.88000001</v>
      </c>
      <c r="Z1969" s="13">
        <f>Agridata[[#This Row],[Final_Profit_NGN]] * (1-Agridata[[#This Row],[Storage_Loss_%]]/100)</f>
        <v>1521518.9712</v>
      </c>
      <c r="AA1969" s="13">
        <f>Agridata[[#This Row],[Final_Profit_NGN]]+Agridata[[#This Row],[Input_Cost_NGN]]</f>
        <v>2500138</v>
      </c>
    </row>
    <row r="1970" spans="1:27" x14ac:dyDescent="0.35">
      <c r="A1970" t="s">
        <v>575</v>
      </c>
      <c r="B1970" t="s">
        <v>1469</v>
      </c>
      <c r="C1970" t="s">
        <v>1474</v>
      </c>
      <c r="D1970">
        <v>2022</v>
      </c>
      <c r="E1970" t="s">
        <v>1501</v>
      </c>
      <c r="F1970" t="s">
        <v>1510</v>
      </c>
      <c r="G1970">
        <v>1</v>
      </c>
      <c r="H1970">
        <v>13550</v>
      </c>
      <c r="I1970">
        <v>9909</v>
      </c>
      <c r="J1970">
        <v>16.5</v>
      </c>
      <c r="K1970" t="s">
        <v>1512</v>
      </c>
      <c r="L1970">
        <v>1.51</v>
      </c>
      <c r="M1970" t="s">
        <v>1518</v>
      </c>
      <c r="N1970" s="13">
        <v>3803</v>
      </c>
      <c r="O1970">
        <v>1</v>
      </c>
      <c r="P1970" s="11">
        <f>Agridata[[#This Row],[Storage_Loss_%]]/100</f>
        <v>0.26869999999999999</v>
      </c>
      <c r="Q1970" s="7">
        <v>26.87</v>
      </c>
      <c r="R1970" s="13">
        <v>29520</v>
      </c>
      <c r="S1970">
        <v>291</v>
      </c>
      <c r="T1970" t="s">
        <v>1521</v>
      </c>
      <c r="U1970" t="s">
        <v>1522</v>
      </c>
      <c r="V1970" s="13">
        <v>2821361</v>
      </c>
      <c r="W1970" s="7">
        <f>(Agridata[[#This Row],[Profit_After_Storage_Loss]]/Agridata[[#This Row],[Total_Revenue]])*100</f>
        <v>72.372761237666538</v>
      </c>
      <c r="X1970">
        <f>(1-Agridata[[#This Row],[Transport_Cost_NGN]]/(Agridata[[#This Row],[Input_Cost_NGN]]+Agridata[[#This Row],[Final_Profit_NGN]]))*100</f>
        <v>99.866602639675236</v>
      </c>
      <c r="Y1970" s="13">
        <f>Agridata[[#This Row],[Final_Profit_NGN]]*Agridata[[#This Row],[Storage_Loss_%]]</f>
        <v>75809970.070000008</v>
      </c>
      <c r="Z1970" s="13">
        <f>Agridata[[#This Row],[Final_Profit_NGN]] * (1-Agridata[[#This Row],[Storage_Loss_%]]/100)</f>
        <v>2063261.2993000001</v>
      </c>
      <c r="AA1970" s="13">
        <f>Agridata[[#This Row],[Final_Profit_NGN]]+Agridata[[#This Row],[Input_Cost_NGN]]</f>
        <v>2850881</v>
      </c>
    </row>
    <row r="1971" spans="1:27" x14ac:dyDescent="0.35">
      <c r="A1971" t="s">
        <v>1097</v>
      </c>
      <c r="B1971" t="s">
        <v>1473</v>
      </c>
      <c r="C1971" t="s">
        <v>1497</v>
      </c>
      <c r="D1971">
        <v>2023</v>
      </c>
      <c r="E1971" t="s">
        <v>1502</v>
      </c>
      <c r="F1971" t="s">
        <v>1507</v>
      </c>
      <c r="G1971">
        <v>2.14</v>
      </c>
      <c r="H1971">
        <v>4828</v>
      </c>
      <c r="I1971">
        <v>3001</v>
      </c>
      <c r="J1971">
        <v>7.8</v>
      </c>
      <c r="K1971" t="s">
        <v>1511</v>
      </c>
      <c r="L1971">
        <v>0.84</v>
      </c>
      <c r="M1971" t="s">
        <v>1518</v>
      </c>
      <c r="N1971" s="13">
        <v>1012</v>
      </c>
      <c r="O1971">
        <v>30</v>
      </c>
      <c r="P1971" s="11">
        <f>Agridata[[#This Row],[Storage_Loss_%]]/100</f>
        <v>0.37829999999999997</v>
      </c>
      <c r="Q1971" s="7">
        <v>37.83</v>
      </c>
      <c r="R1971" s="13">
        <v>48909</v>
      </c>
      <c r="S1971">
        <v>262</v>
      </c>
      <c r="T1971" t="s">
        <v>1520</v>
      </c>
      <c r="U1971" t="s">
        <v>1523</v>
      </c>
      <c r="V1971" s="13">
        <v>728479</v>
      </c>
      <c r="W1971" s="7">
        <f>(Agridata[[#This Row],[Profit_After_Storage_Loss]]/Agridata[[#This Row],[Total_Revenue]])*100</f>
        <v>58.258603721693682</v>
      </c>
      <c r="X1971">
        <f>(1-Agridata[[#This Row],[Transport_Cost_NGN]]/(Agridata[[#This Row],[Input_Cost_NGN]]+Agridata[[#This Row],[Final_Profit_NGN]]))*100</f>
        <v>99.869820475746991</v>
      </c>
      <c r="Y1971" s="13">
        <f>Agridata[[#This Row],[Final_Profit_NGN]]*Agridata[[#This Row],[Storage_Loss_%]]</f>
        <v>27558360.57</v>
      </c>
      <c r="Z1971" s="13">
        <f>Agridata[[#This Row],[Final_Profit_NGN]] * (1-Agridata[[#This Row],[Storage_Loss_%]]/100)</f>
        <v>452895.39430000004</v>
      </c>
      <c r="AA1971" s="13">
        <f>Agridata[[#This Row],[Final_Profit_NGN]]+Agridata[[#This Row],[Input_Cost_NGN]]</f>
        <v>777388</v>
      </c>
    </row>
    <row r="1972" spans="1:27" x14ac:dyDescent="0.35">
      <c r="A1972" t="s">
        <v>1086</v>
      </c>
      <c r="B1972" t="s">
        <v>1469</v>
      </c>
      <c r="C1972" t="s">
        <v>1481</v>
      </c>
      <c r="D1972">
        <v>2022</v>
      </c>
      <c r="E1972" t="s">
        <v>1502</v>
      </c>
      <c r="F1972" t="s">
        <v>1503</v>
      </c>
      <c r="G1972">
        <v>0.99</v>
      </c>
      <c r="H1972">
        <v>6510</v>
      </c>
      <c r="I1972">
        <v>5583</v>
      </c>
      <c r="J1972">
        <v>29.7</v>
      </c>
      <c r="K1972" t="s">
        <v>1512</v>
      </c>
      <c r="L1972">
        <v>1.37</v>
      </c>
      <c r="M1972" t="s">
        <v>1516</v>
      </c>
      <c r="N1972" s="13">
        <v>5292</v>
      </c>
      <c r="O1972">
        <v>7</v>
      </c>
      <c r="P1972" s="11">
        <f>Agridata[[#This Row],[Storage_Loss_%]]/100</f>
        <v>0.14230000000000001</v>
      </c>
      <c r="Q1972" s="7">
        <v>14.23</v>
      </c>
      <c r="R1972" s="13">
        <v>12790</v>
      </c>
      <c r="S1972">
        <v>296</v>
      </c>
      <c r="T1972" t="s">
        <v>1520</v>
      </c>
      <c r="U1972" t="s">
        <v>1522</v>
      </c>
      <c r="V1972" s="13">
        <v>1617961</v>
      </c>
      <c r="W1972" s="7">
        <f>(Agridata[[#This Row],[Profit_After_Storage_Loss]]/Agridata[[#This Row],[Total_Revenue]])*100</f>
        <v>85.097304842983377</v>
      </c>
      <c r="X1972">
        <f>(1-Agridata[[#This Row],[Transport_Cost_NGN]]/(Agridata[[#This Row],[Input_Cost_NGN]]+Agridata[[#This Row],[Final_Profit_NGN]]))*100</f>
        <v>99.675486938226626</v>
      </c>
      <c r="Y1972" s="13">
        <f>Agridata[[#This Row],[Final_Profit_NGN]]*Agridata[[#This Row],[Storage_Loss_%]]</f>
        <v>23023585.030000001</v>
      </c>
      <c r="Z1972" s="13">
        <f>Agridata[[#This Row],[Final_Profit_NGN]] * (1-Agridata[[#This Row],[Storage_Loss_%]]/100)</f>
        <v>1387725.1497</v>
      </c>
      <c r="AA1972" s="13">
        <f>Agridata[[#This Row],[Final_Profit_NGN]]+Agridata[[#This Row],[Input_Cost_NGN]]</f>
        <v>1630751</v>
      </c>
    </row>
    <row r="1973" spans="1:27" x14ac:dyDescent="0.35">
      <c r="A1973" t="s">
        <v>458</v>
      </c>
      <c r="B1973" t="s">
        <v>1472</v>
      </c>
      <c r="C1973" t="s">
        <v>1488</v>
      </c>
      <c r="D1973">
        <v>2025</v>
      </c>
      <c r="E1973" t="s">
        <v>1502</v>
      </c>
      <c r="F1973" t="s">
        <v>1510</v>
      </c>
      <c r="G1973">
        <v>2.2999999999999998</v>
      </c>
      <c r="H1973">
        <v>57862</v>
      </c>
      <c r="I1973">
        <v>43141</v>
      </c>
      <c r="J1973">
        <v>27</v>
      </c>
      <c r="K1973" t="s">
        <v>1512</v>
      </c>
      <c r="L1973">
        <v>2.0299999999999998</v>
      </c>
      <c r="M1973" t="s">
        <v>1518</v>
      </c>
      <c r="N1973" s="13">
        <v>7465</v>
      </c>
      <c r="O1973">
        <v>2</v>
      </c>
      <c r="P1973" s="11">
        <f>Agridata[[#This Row],[Storage_Loss_%]]/100</f>
        <v>0.25440000000000002</v>
      </c>
      <c r="Q1973" s="7">
        <v>25.44</v>
      </c>
      <c r="R1973" s="13">
        <v>62646</v>
      </c>
      <c r="S1973">
        <v>495</v>
      </c>
      <c r="T1973" t="s">
        <v>1520</v>
      </c>
      <c r="U1973" t="s">
        <v>1523</v>
      </c>
      <c r="V1973" s="13">
        <v>21071137</v>
      </c>
      <c r="W1973" s="7">
        <f>(Agridata[[#This Row],[Profit_After_Storage_Loss]]/Agridata[[#This Row],[Total_Revenue]])*100</f>
        <v>74.338984871757233</v>
      </c>
      <c r="X1973">
        <f>(1-Agridata[[#This Row],[Transport_Cost_NGN]]/(Agridata[[#This Row],[Input_Cost_NGN]]+Agridata[[#This Row],[Final_Profit_NGN]]))*100</f>
        <v>99.9646774077315</v>
      </c>
      <c r="Y1973" s="13">
        <f>Agridata[[#This Row],[Final_Profit_NGN]]*Agridata[[#This Row],[Storage_Loss_%]]</f>
        <v>536049725.28000003</v>
      </c>
      <c r="Z1973" s="13">
        <f>Agridata[[#This Row],[Final_Profit_NGN]] * (1-Agridata[[#This Row],[Storage_Loss_%]]/100)</f>
        <v>15710639.747200001</v>
      </c>
      <c r="AA1973" s="13">
        <f>Agridata[[#This Row],[Final_Profit_NGN]]+Agridata[[#This Row],[Input_Cost_NGN]]</f>
        <v>21133783</v>
      </c>
    </row>
    <row r="1974" spans="1:27" x14ac:dyDescent="0.35">
      <c r="A1974" t="s">
        <v>1098</v>
      </c>
      <c r="B1974" t="s">
        <v>1473</v>
      </c>
      <c r="C1974" t="s">
        <v>1493</v>
      </c>
      <c r="D1974">
        <v>2024</v>
      </c>
      <c r="E1974" t="s">
        <v>1502</v>
      </c>
      <c r="F1974" t="s">
        <v>1510</v>
      </c>
      <c r="G1974">
        <v>0.3</v>
      </c>
      <c r="H1974">
        <v>5207</v>
      </c>
      <c r="I1974">
        <v>3674</v>
      </c>
      <c r="J1974">
        <v>15.3</v>
      </c>
      <c r="K1974" t="s">
        <v>1512</v>
      </c>
      <c r="L1974">
        <v>1.61</v>
      </c>
      <c r="M1974" t="s">
        <v>1517</v>
      </c>
      <c r="N1974" s="13">
        <v>3479</v>
      </c>
      <c r="O1974">
        <v>1</v>
      </c>
      <c r="P1974" s="11">
        <f>Agridata[[#This Row],[Storage_Loss_%]]/100</f>
        <v>0.29430000000000001</v>
      </c>
      <c r="Q1974" s="7">
        <v>29.43</v>
      </c>
      <c r="R1974" s="13">
        <v>6039</v>
      </c>
      <c r="S1974">
        <v>414</v>
      </c>
      <c r="T1974" t="s">
        <v>1519</v>
      </c>
      <c r="U1974" t="s">
        <v>1522</v>
      </c>
      <c r="V1974" s="13">
        <v>1496308</v>
      </c>
      <c r="W1974" s="7">
        <f>(Agridata[[#This Row],[Profit_After_Storage_Loss]]/Agridata[[#This Row],[Total_Revenue]])*100</f>
        <v>70.286329030510259</v>
      </c>
      <c r="X1974">
        <f>(1-Agridata[[#This Row],[Transport_Cost_NGN]]/(Agridata[[#This Row],[Input_Cost_NGN]]+Agridata[[#This Row],[Final_Profit_NGN]]))*100</f>
        <v>99.768428998094322</v>
      </c>
      <c r="Y1974" s="13">
        <f>Agridata[[#This Row],[Final_Profit_NGN]]*Agridata[[#This Row],[Storage_Loss_%]]</f>
        <v>44036344.439999998</v>
      </c>
      <c r="Z1974" s="13">
        <f>Agridata[[#This Row],[Final_Profit_NGN]] * (1-Agridata[[#This Row],[Storage_Loss_%]]/100)</f>
        <v>1055944.5556000001</v>
      </c>
      <c r="AA1974" s="13">
        <f>Agridata[[#This Row],[Final_Profit_NGN]]+Agridata[[#This Row],[Input_Cost_NGN]]</f>
        <v>1502347</v>
      </c>
    </row>
    <row r="1975" spans="1:27" x14ac:dyDescent="0.35">
      <c r="A1975" t="s">
        <v>753</v>
      </c>
      <c r="B1975" t="s">
        <v>1470</v>
      </c>
      <c r="C1975" t="s">
        <v>1495</v>
      </c>
      <c r="D1975">
        <v>2023</v>
      </c>
      <c r="E1975" t="s">
        <v>1501</v>
      </c>
      <c r="F1975" t="s">
        <v>1503</v>
      </c>
      <c r="G1975">
        <v>1.75</v>
      </c>
      <c r="H1975">
        <v>14118</v>
      </c>
      <c r="I1975">
        <v>11285</v>
      </c>
      <c r="J1975">
        <v>2.1</v>
      </c>
      <c r="K1975" t="s">
        <v>1513</v>
      </c>
      <c r="L1975">
        <v>1.3</v>
      </c>
      <c r="M1975" t="s">
        <v>1516</v>
      </c>
      <c r="N1975" s="13">
        <v>200</v>
      </c>
      <c r="O1975">
        <v>7</v>
      </c>
      <c r="P1975" s="11">
        <f>Agridata[[#This Row],[Storage_Loss_%]]/100</f>
        <v>0.2006</v>
      </c>
      <c r="Q1975" s="7">
        <v>20.059999999999999</v>
      </c>
      <c r="R1975" s="13">
        <v>29696</v>
      </c>
      <c r="S1975">
        <v>369</v>
      </c>
      <c r="T1975" t="s">
        <v>1520</v>
      </c>
      <c r="U1975" t="s">
        <v>1522</v>
      </c>
      <c r="V1975" s="13">
        <v>4092628</v>
      </c>
      <c r="W1975" s="7">
        <f>(Agridata[[#This Row],[Profit_After_Storage_Loss]]/Agridata[[#This Row],[Total_Revenue]])*100</f>
        <v>79.364135938853906</v>
      </c>
      <c r="X1975">
        <f>(1-Agridata[[#This Row],[Transport_Cost_NGN]]/(Agridata[[#This Row],[Input_Cost_NGN]]+Agridata[[#This Row],[Final_Profit_NGN]]))*100</f>
        <v>99.995148367765367</v>
      </c>
      <c r="Y1975" s="13">
        <f>Agridata[[#This Row],[Final_Profit_NGN]]*Agridata[[#This Row],[Storage_Loss_%]]</f>
        <v>82098117.679999992</v>
      </c>
      <c r="Z1975" s="13">
        <f>Agridata[[#This Row],[Final_Profit_NGN]] * (1-Agridata[[#This Row],[Storage_Loss_%]]/100)</f>
        <v>3271646.8232</v>
      </c>
      <c r="AA1975" s="13">
        <f>Agridata[[#This Row],[Final_Profit_NGN]]+Agridata[[#This Row],[Input_Cost_NGN]]</f>
        <v>4122324</v>
      </c>
    </row>
    <row r="1976" spans="1:27" x14ac:dyDescent="0.35">
      <c r="A1976" t="s">
        <v>805</v>
      </c>
      <c r="B1976" t="s">
        <v>1472</v>
      </c>
      <c r="C1976" t="s">
        <v>1489</v>
      </c>
      <c r="D1976">
        <v>2024</v>
      </c>
      <c r="E1976" t="s">
        <v>1502</v>
      </c>
      <c r="F1976" t="s">
        <v>1507</v>
      </c>
      <c r="G1976">
        <v>0.38</v>
      </c>
      <c r="H1976">
        <v>971</v>
      </c>
      <c r="I1976">
        <v>761</v>
      </c>
      <c r="J1976">
        <v>9.5</v>
      </c>
      <c r="K1976" t="s">
        <v>1513</v>
      </c>
      <c r="L1976">
        <v>1.1200000000000001</v>
      </c>
      <c r="M1976" t="s">
        <v>1516</v>
      </c>
      <c r="N1976" s="13">
        <v>377</v>
      </c>
      <c r="O1976">
        <v>14</v>
      </c>
      <c r="P1976" s="11">
        <f>Agridata[[#This Row],[Storage_Loss_%]]/100</f>
        <v>0.21579999999999999</v>
      </c>
      <c r="Q1976" s="7">
        <v>21.58</v>
      </c>
      <c r="R1976" s="13">
        <v>6079</v>
      </c>
      <c r="S1976">
        <v>271</v>
      </c>
      <c r="T1976" t="s">
        <v>1520</v>
      </c>
      <c r="U1976" t="s">
        <v>1522</v>
      </c>
      <c r="V1976" s="13">
        <v>197713</v>
      </c>
      <c r="W1976" s="7">
        <f>(Agridata[[#This Row],[Profit_After_Storage_Loss]]/Agridata[[#This Row],[Total_Revenue]])*100</f>
        <v>76.080775791002594</v>
      </c>
      <c r="X1976">
        <f>(1-Agridata[[#This Row],[Transport_Cost_NGN]]/(Agridata[[#This Row],[Input_Cost_NGN]]+Agridata[[#This Row],[Final_Profit_NGN]]))*100</f>
        <v>99.815007458585228</v>
      </c>
      <c r="Y1976" s="13">
        <f>Agridata[[#This Row],[Final_Profit_NGN]]*Agridata[[#This Row],[Storage_Loss_%]]</f>
        <v>4266646.54</v>
      </c>
      <c r="Z1976" s="13">
        <f>Agridata[[#This Row],[Final_Profit_NGN]] * (1-Agridata[[#This Row],[Storage_Loss_%]]/100)</f>
        <v>155046.53460000001</v>
      </c>
      <c r="AA1976" s="13">
        <f>Agridata[[#This Row],[Final_Profit_NGN]]+Agridata[[#This Row],[Input_Cost_NGN]]</f>
        <v>203792</v>
      </c>
    </row>
    <row r="1977" spans="1:27" x14ac:dyDescent="0.35">
      <c r="A1977" t="s">
        <v>1095</v>
      </c>
      <c r="B1977" t="s">
        <v>1470</v>
      </c>
      <c r="C1977" t="s">
        <v>1490</v>
      </c>
      <c r="D1977">
        <v>2023</v>
      </c>
      <c r="E1977" t="s">
        <v>1502</v>
      </c>
      <c r="F1977" t="s">
        <v>1506</v>
      </c>
      <c r="G1977">
        <v>2.58</v>
      </c>
      <c r="H1977">
        <v>5945</v>
      </c>
      <c r="I1977">
        <v>4904</v>
      </c>
      <c r="J1977">
        <v>7.8</v>
      </c>
      <c r="K1977" t="s">
        <v>1513</v>
      </c>
      <c r="L1977">
        <v>1.21</v>
      </c>
      <c r="M1977" t="s">
        <v>1516</v>
      </c>
      <c r="N1977" s="13">
        <v>308</v>
      </c>
      <c r="O1977">
        <v>7</v>
      </c>
      <c r="P1977" s="11">
        <f>Agridata[[#This Row],[Storage_Loss_%]]/100</f>
        <v>0.17510000000000001</v>
      </c>
      <c r="Q1977" s="7">
        <v>17.510000000000002</v>
      </c>
      <c r="R1977" s="13">
        <v>58800</v>
      </c>
      <c r="S1977">
        <v>370</v>
      </c>
      <c r="T1977" t="s">
        <v>1520</v>
      </c>
      <c r="U1977" t="s">
        <v>1522</v>
      </c>
      <c r="V1977" s="13">
        <v>1737228</v>
      </c>
      <c r="W1977" s="7">
        <f>(Agridata[[#This Row],[Profit_After_Storage_Loss]]/Agridata[[#This Row],[Total_Revenue]])*100</f>
        <v>79.789367270443449</v>
      </c>
      <c r="X1977">
        <f>(1-Agridata[[#This Row],[Transport_Cost_NGN]]/(Agridata[[#This Row],[Input_Cost_NGN]]+Agridata[[#This Row],[Final_Profit_NGN]]))*100</f>
        <v>99.982851046865633</v>
      </c>
      <c r="Y1977" s="13">
        <f>Agridata[[#This Row],[Final_Profit_NGN]]*Agridata[[#This Row],[Storage_Loss_%]]</f>
        <v>30418862.280000001</v>
      </c>
      <c r="Z1977" s="13">
        <f>Agridata[[#This Row],[Final_Profit_NGN]] * (1-Agridata[[#This Row],[Storage_Loss_%]]/100)</f>
        <v>1433039.3772</v>
      </c>
      <c r="AA1977" s="13">
        <f>Agridata[[#This Row],[Final_Profit_NGN]]+Agridata[[#This Row],[Input_Cost_NGN]]</f>
        <v>1796028</v>
      </c>
    </row>
    <row r="1978" spans="1:27" x14ac:dyDescent="0.35">
      <c r="A1978" t="s">
        <v>696</v>
      </c>
      <c r="B1978" t="s">
        <v>1470</v>
      </c>
      <c r="C1978" t="s">
        <v>1495</v>
      </c>
      <c r="D1978">
        <v>2021</v>
      </c>
      <c r="E1978" t="s">
        <v>1501</v>
      </c>
      <c r="F1978" t="s">
        <v>1509</v>
      </c>
      <c r="G1978">
        <v>3.36</v>
      </c>
      <c r="H1978">
        <v>39978</v>
      </c>
      <c r="I1978">
        <v>31554</v>
      </c>
      <c r="J1978">
        <v>7.7</v>
      </c>
      <c r="K1978" t="s">
        <v>1513</v>
      </c>
      <c r="L1978">
        <v>0.59</v>
      </c>
      <c r="M1978" t="s">
        <v>1518</v>
      </c>
      <c r="N1978" s="13">
        <v>308</v>
      </c>
      <c r="O1978">
        <v>4</v>
      </c>
      <c r="P1978" s="11">
        <f>Agridata[[#This Row],[Storage_Loss_%]]/100</f>
        <v>0.2107</v>
      </c>
      <c r="Q1978" s="7">
        <v>21.07</v>
      </c>
      <c r="R1978" s="13">
        <v>116178</v>
      </c>
      <c r="S1978">
        <v>264</v>
      </c>
      <c r="T1978" t="s">
        <v>1520</v>
      </c>
      <c r="U1978" t="s">
        <v>1522</v>
      </c>
      <c r="V1978" s="13">
        <v>8130468</v>
      </c>
      <c r="W1978" s="7">
        <f>(Agridata[[#This Row],[Profit_After_Storage_Loss]]/Agridata[[#This Row],[Total_Revenue]])*100</f>
        <v>77.818041327346904</v>
      </c>
      <c r="X1978">
        <f>(1-Agridata[[#This Row],[Transport_Cost_NGN]]/(Agridata[[#This Row],[Input_Cost_NGN]]+Agridata[[#This Row],[Final_Profit_NGN]]))*100</f>
        <v>99.996265148279676</v>
      </c>
      <c r="Y1978" s="13">
        <f>Agridata[[#This Row],[Final_Profit_NGN]]*Agridata[[#This Row],[Storage_Loss_%]]</f>
        <v>171308960.75999999</v>
      </c>
      <c r="Z1978" s="13">
        <f>Agridata[[#This Row],[Final_Profit_NGN]] * (1-Agridata[[#This Row],[Storage_Loss_%]]/100)</f>
        <v>6417378.3924000002</v>
      </c>
      <c r="AA1978" s="13">
        <f>Agridata[[#This Row],[Final_Profit_NGN]]+Agridata[[#This Row],[Input_Cost_NGN]]</f>
        <v>8246646</v>
      </c>
    </row>
    <row r="1979" spans="1:27" x14ac:dyDescent="0.35">
      <c r="A1979" t="s">
        <v>1099</v>
      </c>
      <c r="B1979" t="s">
        <v>1473</v>
      </c>
      <c r="C1979" t="s">
        <v>1493</v>
      </c>
      <c r="D1979">
        <v>2022</v>
      </c>
      <c r="E1979" t="s">
        <v>1502</v>
      </c>
      <c r="F1979" t="s">
        <v>1507</v>
      </c>
      <c r="G1979">
        <v>1.93</v>
      </c>
      <c r="H1979">
        <v>5082</v>
      </c>
      <c r="I1979">
        <v>3830</v>
      </c>
      <c r="J1979">
        <v>63.7</v>
      </c>
      <c r="K1979" t="s">
        <v>1512</v>
      </c>
      <c r="L1979">
        <v>2.31</v>
      </c>
      <c r="M1979" t="s">
        <v>1516</v>
      </c>
      <c r="N1979" s="13">
        <v>13798</v>
      </c>
      <c r="O1979">
        <v>14</v>
      </c>
      <c r="P1979" s="11">
        <f>Agridata[[#This Row],[Storage_Loss_%]]/100</f>
        <v>0.24629999999999999</v>
      </c>
      <c r="Q1979" s="7">
        <v>24.63</v>
      </c>
      <c r="R1979" s="13">
        <v>25214</v>
      </c>
      <c r="S1979">
        <v>204</v>
      </c>
      <c r="T1979" t="s">
        <v>1520</v>
      </c>
      <c r="U1979" t="s">
        <v>1523</v>
      </c>
      <c r="V1979" s="13">
        <v>734495</v>
      </c>
      <c r="W1979" s="7">
        <f>(Agridata[[#This Row],[Profit_After_Storage_Loss]]/Agridata[[#This Row],[Total_Revenue]])*100</f>
        <v>72.868543284336511</v>
      </c>
      <c r="X1979">
        <f>(1-Agridata[[#This Row],[Transport_Cost_NGN]]/(Agridata[[#This Row],[Input_Cost_NGN]]+Agridata[[#This Row],[Final_Profit_NGN]]))*100</f>
        <v>98.183778262466276</v>
      </c>
      <c r="Y1979" s="13">
        <f>Agridata[[#This Row],[Final_Profit_NGN]]*Agridata[[#This Row],[Storage_Loss_%]]</f>
        <v>18090611.849999998</v>
      </c>
      <c r="Z1979" s="13">
        <f>Agridata[[#This Row],[Final_Profit_NGN]] * (1-Agridata[[#This Row],[Storage_Loss_%]]/100)</f>
        <v>553588.88150000002</v>
      </c>
      <c r="AA1979" s="13">
        <f>Agridata[[#This Row],[Final_Profit_NGN]]+Agridata[[#This Row],[Input_Cost_NGN]]</f>
        <v>759709</v>
      </c>
    </row>
    <row r="1980" spans="1:27" x14ac:dyDescent="0.35">
      <c r="A1980" t="s">
        <v>832</v>
      </c>
      <c r="B1980" t="s">
        <v>1471</v>
      </c>
      <c r="C1980" t="s">
        <v>1486</v>
      </c>
      <c r="D1980">
        <v>2022</v>
      </c>
      <c r="E1980" t="s">
        <v>1502</v>
      </c>
      <c r="F1980" t="s">
        <v>1507</v>
      </c>
      <c r="G1980">
        <v>2.76</v>
      </c>
      <c r="H1980">
        <v>3472</v>
      </c>
      <c r="I1980">
        <v>2702</v>
      </c>
      <c r="J1980">
        <v>135.80000000000001</v>
      </c>
      <c r="K1980" t="s">
        <v>1514</v>
      </c>
      <c r="L1980">
        <v>6.01</v>
      </c>
      <c r="M1980" t="s">
        <v>1516</v>
      </c>
      <c r="N1980" s="13">
        <v>23666</v>
      </c>
      <c r="O1980">
        <v>14</v>
      </c>
      <c r="P1980" s="11">
        <f>Agridata[[#This Row],[Storage_Loss_%]]/100</f>
        <v>0.22149999999999997</v>
      </c>
      <c r="Q1980" s="7">
        <v>22.15</v>
      </c>
      <c r="R1980" s="13">
        <v>52156</v>
      </c>
      <c r="S1980">
        <v>195</v>
      </c>
      <c r="T1980" t="s">
        <v>1521</v>
      </c>
      <c r="U1980" t="s">
        <v>1523</v>
      </c>
      <c r="V1980" s="13">
        <v>445800</v>
      </c>
      <c r="W1980" s="7">
        <f>(Agridata[[#This Row],[Profit_After_Storage_Loss]]/Agridata[[#This Row],[Total_Revenue]])*100</f>
        <v>69.69597715460803</v>
      </c>
      <c r="X1980">
        <f>(1-Agridata[[#This Row],[Transport_Cost_NGN]]/(Agridata[[#This Row],[Input_Cost_NGN]]+Agridata[[#This Row],[Final_Profit_NGN]]))*100</f>
        <v>95.24737125368506</v>
      </c>
      <c r="Y1980" s="13">
        <f>Agridata[[#This Row],[Final_Profit_NGN]]*Agridata[[#This Row],[Storage_Loss_%]]</f>
        <v>9874470</v>
      </c>
      <c r="Z1980" s="13">
        <f>Agridata[[#This Row],[Final_Profit_NGN]] * (1-Agridata[[#This Row],[Storage_Loss_%]]/100)</f>
        <v>347055.3</v>
      </c>
      <c r="AA1980" s="13">
        <f>Agridata[[#This Row],[Final_Profit_NGN]]+Agridata[[#This Row],[Input_Cost_NGN]]</f>
        <v>497956</v>
      </c>
    </row>
    <row r="1981" spans="1:27" x14ac:dyDescent="0.35">
      <c r="A1981" t="s">
        <v>53</v>
      </c>
      <c r="B1981" t="s">
        <v>1470</v>
      </c>
      <c r="C1981" t="s">
        <v>1482</v>
      </c>
      <c r="D1981">
        <v>2025</v>
      </c>
      <c r="E1981" t="s">
        <v>1502</v>
      </c>
      <c r="F1981" t="s">
        <v>1506</v>
      </c>
      <c r="G1981">
        <v>6.4</v>
      </c>
      <c r="H1981">
        <v>19188</v>
      </c>
      <c r="I1981">
        <v>16123</v>
      </c>
      <c r="J1981">
        <v>3.4</v>
      </c>
      <c r="K1981" t="s">
        <v>1513</v>
      </c>
      <c r="L1981">
        <v>1.1399999999999999</v>
      </c>
      <c r="M1981" t="s">
        <v>1516</v>
      </c>
      <c r="N1981" s="13">
        <v>200</v>
      </c>
      <c r="O1981">
        <v>7</v>
      </c>
      <c r="P1981" s="11">
        <f>Agridata[[#This Row],[Storage_Loss_%]]/100</f>
        <v>0.15970000000000001</v>
      </c>
      <c r="Q1981" s="7">
        <v>15.97</v>
      </c>
      <c r="R1981" s="13">
        <v>166392</v>
      </c>
      <c r="S1981">
        <v>307</v>
      </c>
      <c r="T1981" t="s">
        <v>1520</v>
      </c>
      <c r="U1981" t="s">
        <v>1523</v>
      </c>
      <c r="V1981" s="13">
        <v>4733672</v>
      </c>
      <c r="W1981" s="7">
        <f>(Agridata[[#This Row],[Profit_After_Storage_Loss]]/Agridata[[#This Row],[Total_Revenue]])*100</f>
        <v>81.176584256858689</v>
      </c>
      <c r="X1981">
        <f>(1-Agridata[[#This Row],[Transport_Cost_NGN]]/(Agridata[[#This Row],[Input_Cost_NGN]]+Agridata[[#This Row],[Final_Profit_NGN]]))*100</f>
        <v>99.995918420657361</v>
      </c>
      <c r="Y1981" s="13">
        <f>Agridata[[#This Row],[Final_Profit_NGN]]*Agridata[[#This Row],[Storage_Loss_%]]</f>
        <v>75596741.840000004</v>
      </c>
      <c r="Z1981" s="13">
        <f>Agridata[[#This Row],[Final_Profit_NGN]] * (1-Agridata[[#This Row],[Storage_Loss_%]]/100)</f>
        <v>3977704.5816000002</v>
      </c>
      <c r="AA1981" s="13">
        <f>Agridata[[#This Row],[Final_Profit_NGN]]+Agridata[[#This Row],[Input_Cost_NGN]]</f>
        <v>4900064</v>
      </c>
    </row>
    <row r="1982" spans="1:27" x14ac:dyDescent="0.35">
      <c r="A1982" t="s">
        <v>794</v>
      </c>
      <c r="B1982" t="s">
        <v>1473</v>
      </c>
      <c r="C1982" t="s">
        <v>1493</v>
      </c>
      <c r="D1982">
        <v>2022</v>
      </c>
      <c r="E1982" t="s">
        <v>1501</v>
      </c>
      <c r="F1982" t="s">
        <v>1508</v>
      </c>
      <c r="G1982">
        <v>2.23</v>
      </c>
      <c r="H1982">
        <v>3860</v>
      </c>
      <c r="I1982">
        <v>3588</v>
      </c>
      <c r="J1982">
        <v>5.5</v>
      </c>
      <c r="K1982" t="s">
        <v>1511</v>
      </c>
      <c r="L1982">
        <v>0.44</v>
      </c>
      <c r="M1982" t="s">
        <v>1517</v>
      </c>
      <c r="N1982" s="13">
        <v>675</v>
      </c>
      <c r="O1982">
        <v>1</v>
      </c>
      <c r="P1982" s="11">
        <f>Agridata[[#This Row],[Storage_Loss_%]]/100</f>
        <v>7.0300000000000001E-2</v>
      </c>
      <c r="Q1982" s="7">
        <v>7.03</v>
      </c>
      <c r="R1982" s="13">
        <v>33934</v>
      </c>
      <c r="S1982">
        <v>200</v>
      </c>
      <c r="T1982" t="s">
        <v>1520</v>
      </c>
      <c r="U1982" t="s">
        <v>1523</v>
      </c>
      <c r="V1982" s="13">
        <v>675815</v>
      </c>
      <c r="W1982" s="7">
        <f>(Agridata[[#This Row],[Profit_After_Storage_Loss]]/Agridata[[#This Row],[Total_Revenue]])*100</f>
        <v>88.524986368420372</v>
      </c>
      <c r="X1982">
        <f>(1-Agridata[[#This Row],[Transport_Cost_NGN]]/(Agridata[[#This Row],[Input_Cost_NGN]]+Agridata[[#This Row],[Final_Profit_NGN]]))*100</f>
        <v>99.904895956176048</v>
      </c>
      <c r="Y1982" s="13">
        <f>Agridata[[#This Row],[Final_Profit_NGN]]*Agridata[[#This Row],[Storage_Loss_%]]</f>
        <v>4750979.45</v>
      </c>
      <c r="Z1982" s="13">
        <f>Agridata[[#This Row],[Final_Profit_NGN]] * (1-Agridata[[#This Row],[Storage_Loss_%]]/100)</f>
        <v>628305.20549999992</v>
      </c>
      <c r="AA1982" s="13">
        <f>Agridata[[#This Row],[Final_Profit_NGN]]+Agridata[[#This Row],[Input_Cost_NGN]]</f>
        <v>709749</v>
      </c>
    </row>
    <row r="1983" spans="1:27" x14ac:dyDescent="0.35">
      <c r="A1983" t="s">
        <v>607</v>
      </c>
      <c r="B1983" t="s">
        <v>1470</v>
      </c>
      <c r="C1983" t="s">
        <v>1495</v>
      </c>
      <c r="D1983">
        <v>2023</v>
      </c>
      <c r="E1983" t="s">
        <v>1501</v>
      </c>
      <c r="F1983" t="s">
        <v>1505</v>
      </c>
      <c r="G1983">
        <v>0.87</v>
      </c>
      <c r="H1983">
        <v>8529</v>
      </c>
      <c r="I1983">
        <v>7133</v>
      </c>
      <c r="J1983">
        <v>19</v>
      </c>
      <c r="K1983" t="s">
        <v>1511</v>
      </c>
      <c r="L1983">
        <v>1.59</v>
      </c>
      <c r="M1983" t="s">
        <v>1516</v>
      </c>
      <c r="N1983" s="13">
        <v>3448</v>
      </c>
      <c r="O1983">
        <v>7</v>
      </c>
      <c r="P1983" s="11">
        <f>Agridata[[#This Row],[Storage_Loss_%]]/100</f>
        <v>0.1636</v>
      </c>
      <c r="Q1983" s="7">
        <v>16.36</v>
      </c>
      <c r="R1983" s="13">
        <v>5982</v>
      </c>
      <c r="S1983">
        <v>100</v>
      </c>
      <c r="T1983" t="s">
        <v>1520</v>
      </c>
      <c r="U1983" t="s">
        <v>1522</v>
      </c>
      <c r="V1983" s="13">
        <v>696737</v>
      </c>
      <c r="W1983" s="7">
        <f>(Agridata[[#This Row],[Profit_After_Storage_Loss]]/Agridata[[#This Row],[Total_Revenue]])*100</f>
        <v>82.928002060567593</v>
      </c>
      <c r="X1983">
        <f>(1-Agridata[[#This Row],[Transport_Cost_NGN]]/(Agridata[[#This Row],[Input_Cost_NGN]]+Agridata[[#This Row],[Final_Profit_NGN]]))*100</f>
        <v>99.509334456589343</v>
      </c>
      <c r="Y1983" s="13">
        <f>Agridata[[#This Row],[Final_Profit_NGN]]*Agridata[[#This Row],[Storage_Loss_%]]</f>
        <v>11398617.32</v>
      </c>
      <c r="Z1983" s="13">
        <f>Agridata[[#This Row],[Final_Profit_NGN]] * (1-Agridata[[#This Row],[Storage_Loss_%]]/100)</f>
        <v>582750.82680000004</v>
      </c>
      <c r="AA1983" s="13">
        <f>Agridata[[#This Row],[Final_Profit_NGN]]+Agridata[[#This Row],[Input_Cost_NGN]]</f>
        <v>702719</v>
      </c>
    </row>
    <row r="1984" spans="1:27" x14ac:dyDescent="0.35">
      <c r="A1984" t="s">
        <v>735</v>
      </c>
      <c r="B1984" t="s">
        <v>1469</v>
      </c>
      <c r="C1984" t="s">
        <v>1474</v>
      </c>
      <c r="D1984">
        <v>2022</v>
      </c>
      <c r="E1984" t="s">
        <v>1502</v>
      </c>
      <c r="F1984" t="s">
        <v>1505</v>
      </c>
      <c r="G1984">
        <v>0.81</v>
      </c>
      <c r="H1984">
        <v>10727</v>
      </c>
      <c r="I1984">
        <v>9827</v>
      </c>
      <c r="J1984">
        <v>21.9</v>
      </c>
      <c r="K1984" t="s">
        <v>1513</v>
      </c>
      <c r="L1984">
        <v>2.0099999999999998</v>
      </c>
      <c r="M1984" t="s">
        <v>1518</v>
      </c>
      <c r="N1984" s="13">
        <v>721</v>
      </c>
      <c r="O1984">
        <v>1</v>
      </c>
      <c r="P1984" s="11">
        <f>Agridata[[#This Row],[Storage_Loss_%]]/100</f>
        <v>8.3900000000000002E-2</v>
      </c>
      <c r="Q1984" s="7">
        <v>8.39</v>
      </c>
      <c r="R1984" s="13">
        <v>9977</v>
      </c>
      <c r="S1984">
        <v>92</v>
      </c>
      <c r="T1984" t="s">
        <v>1520</v>
      </c>
      <c r="U1984" t="s">
        <v>1522</v>
      </c>
      <c r="V1984" s="13">
        <v>884346</v>
      </c>
      <c r="W1984" s="7">
        <f>(Agridata[[#This Row],[Profit_After_Storage_Loss]]/Agridata[[#This Row],[Total_Revenue]])*100</f>
        <v>90.588005742891553</v>
      </c>
      <c r="X1984">
        <f>(1-Agridata[[#This Row],[Transport_Cost_NGN]]/(Agridata[[#This Row],[Input_Cost_NGN]]+Agridata[[#This Row],[Final_Profit_NGN]]))*100</f>
        <v>99.919380358103282</v>
      </c>
      <c r="Y1984" s="13">
        <f>Agridata[[#This Row],[Final_Profit_NGN]]*Agridata[[#This Row],[Storage_Loss_%]]</f>
        <v>7419662.9400000004</v>
      </c>
      <c r="Z1984" s="13">
        <f>Agridata[[#This Row],[Final_Profit_NGN]] * (1-Agridata[[#This Row],[Storage_Loss_%]]/100)</f>
        <v>810149.37060000002</v>
      </c>
      <c r="AA1984" s="13">
        <f>Agridata[[#This Row],[Final_Profit_NGN]]+Agridata[[#This Row],[Input_Cost_NGN]]</f>
        <v>894323</v>
      </c>
    </row>
    <row r="1985" spans="1:27" x14ac:dyDescent="0.35">
      <c r="A1985" t="s">
        <v>1100</v>
      </c>
      <c r="B1985" t="s">
        <v>1472</v>
      </c>
      <c r="C1985" t="s">
        <v>1478</v>
      </c>
      <c r="D1985">
        <v>2024</v>
      </c>
      <c r="E1985" t="s">
        <v>1501</v>
      </c>
      <c r="F1985" t="s">
        <v>1505</v>
      </c>
      <c r="G1985">
        <v>3.3</v>
      </c>
      <c r="H1985">
        <v>41016</v>
      </c>
      <c r="I1985">
        <v>31672</v>
      </c>
      <c r="J1985">
        <v>2.8</v>
      </c>
      <c r="K1985" t="s">
        <v>1513</v>
      </c>
      <c r="L1985">
        <v>1.37</v>
      </c>
      <c r="M1985" t="s">
        <v>1516</v>
      </c>
      <c r="N1985" s="13">
        <v>200</v>
      </c>
      <c r="O1985">
        <v>14</v>
      </c>
      <c r="P1985" s="11">
        <f>Agridata[[#This Row],[Storage_Loss_%]]/100</f>
        <v>0.2278</v>
      </c>
      <c r="Q1985" s="7">
        <v>22.78</v>
      </c>
      <c r="R1985" s="13">
        <v>30606</v>
      </c>
      <c r="S1985">
        <v>97</v>
      </c>
      <c r="T1985" t="s">
        <v>1519</v>
      </c>
      <c r="U1985" t="s">
        <v>1523</v>
      </c>
      <c r="V1985" s="13">
        <v>3010657</v>
      </c>
      <c r="W1985" s="7">
        <f>(Agridata[[#This Row],[Profit_After_Storage_Loss]]/Agridata[[#This Row],[Total_Revenue]])*100</f>
        <v>76.442890187399129</v>
      </c>
      <c r="X1985">
        <f>(1-Agridata[[#This Row],[Transport_Cost_NGN]]/(Agridata[[#This Row],[Input_Cost_NGN]]+Agridata[[#This Row],[Final_Profit_NGN]]))*100</f>
        <v>99.993423784789414</v>
      </c>
      <c r="Y1985" s="13">
        <f>Agridata[[#This Row],[Final_Profit_NGN]]*Agridata[[#This Row],[Storage_Loss_%]]</f>
        <v>68582766.460000008</v>
      </c>
      <c r="Z1985" s="13">
        <f>Agridata[[#This Row],[Final_Profit_NGN]] * (1-Agridata[[#This Row],[Storage_Loss_%]]/100)</f>
        <v>2324829.3354000002</v>
      </c>
      <c r="AA1985" s="13">
        <f>Agridata[[#This Row],[Final_Profit_NGN]]+Agridata[[#This Row],[Input_Cost_NGN]]</f>
        <v>3041263</v>
      </c>
    </row>
    <row r="1986" spans="1:27" x14ac:dyDescent="0.35">
      <c r="A1986" t="s">
        <v>467</v>
      </c>
      <c r="B1986" t="s">
        <v>1472</v>
      </c>
      <c r="C1986" t="s">
        <v>1487</v>
      </c>
      <c r="D1986">
        <v>2021</v>
      </c>
      <c r="E1986" t="s">
        <v>1501</v>
      </c>
      <c r="F1986" t="s">
        <v>1507</v>
      </c>
      <c r="G1986">
        <v>0.62</v>
      </c>
      <c r="H1986">
        <v>1793</v>
      </c>
      <c r="I1986">
        <v>1078</v>
      </c>
      <c r="J1986">
        <v>2.2999999999999998</v>
      </c>
      <c r="K1986" t="s">
        <v>1511</v>
      </c>
      <c r="L1986">
        <v>0.7</v>
      </c>
      <c r="M1986" t="s">
        <v>1516</v>
      </c>
      <c r="N1986" s="13">
        <v>386</v>
      </c>
      <c r="O1986">
        <v>30</v>
      </c>
      <c r="P1986" s="11">
        <f>Agridata[[#This Row],[Storage_Loss_%]]/100</f>
        <v>0.39860000000000001</v>
      </c>
      <c r="Q1986" s="7">
        <v>39.86</v>
      </c>
      <c r="R1986" s="13">
        <v>7010</v>
      </c>
      <c r="S1986">
        <v>242</v>
      </c>
      <c r="T1986" t="s">
        <v>1520</v>
      </c>
      <c r="U1986" t="s">
        <v>1522</v>
      </c>
      <c r="V1986" s="13">
        <v>250872</v>
      </c>
      <c r="W1986" s="7">
        <f>(Agridata[[#This Row],[Profit_After_Storage_Loss]]/Agridata[[#This Row],[Total_Revenue]])*100</f>
        <v>58.505215873926829</v>
      </c>
      <c r="X1986">
        <f>(1-Agridata[[#This Row],[Transport_Cost_NGN]]/(Agridata[[#This Row],[Input_Cost_NGN]]+Agridata[[#This Row],[Final_Profit_NGN]]))*100</f>
        <v>99.850319138210494</v>
      </c>
      <c r="Y1986" s="13">
        <f>Agridata[[#This Row],[Final_Profit_NGN]]*Agridata[[#This Row],[Storage_Loss_%]]</f>
        <v>9999757.9199999999</v>
      </c>
      <c r="Z1986" s="13">
        <f>Agridata[[#This Row],[Final_Profit_NGN]] * (1-Agridata[[#This Row],[Storage_Loss_%]]/100)</f>
        <v>150874.42079999999</v>
      </c>
      <c r="AA1986" s="13">
        <f>Agridata[[#This Row],[Final_Profit_NGN]]+Agridata[[#This Row],[Input_Cost_NGN]]</f>
        <v>257882</v>
      </c>
    </row>
    <row r="1987" spans="1:27" x14ac:dyDescent="0.35">
      <c r="A1987" t="s">
        <v>915</v>
      </c>
      <c r="B1987" t="s">
        <v>1470</v>
      </c>
      <c r="C1987" t="s">
        <v>1485</v>
      </c>
      <c r="D1987">
        <v>2022</v>
      </c>
      <c r="E1987" t="s">
        <v>1501</v>
      </c>
      <c r="F1987" t="s">
        <v>1509</v>
      </c>
      <c r="G1987">
        <v>0.57999999999999996</v>
      </c>
      <c r="H1987">
        <v>5752</v>
      </c>
      <c r="I1987">
        <v>4835</v>
      </c>
      <c r="J1987">
        <v>90.3</v>
      </c>
      <c r="K1987" t="s">
        <v>1512</v>
      </c>
      <c r="L1987">
        <v>2.79</v>
      </c>
      <c r="M1987" t="s">
        <v>1518</v>
      </c>
      <c r="N1987" s="13">
        <v>25138</v>
      </c>
      <c r="O1987">
        <v>1</v>
      </c>
      <c r="P1987" s="11">
        <f>Agridata[[#This Row],[Storage_Loss_%]]/100</f>
        <v>0.15939999999999999</v>
      </c>
      <c r="Q1987" s="7">
        <v>15.94</v>
      </c>
      <c r="R1987" s="13">
        <v>18047</v>
      </c>
      <c r="S1987">
        <v>302</v>
      </c>
      <c r="T1987" t="s">
        <v>1520</v>
      </c>
      <c r="U1987" t="s">
        <v>1522</v>
      </c>
      <c r="V1987" s="13">
        <v>1402384</v>
      </c>
      <c r="W1987" s="7">
        <f>(Agridata[[#This Row],[Profit_After_Storage_Loss]]/Agridata[[#This Row],[Total_Revenue]])*100</f>
        <v>82.991992599429338</v>
      </c>
      <c r="X1987">
        <f>(1-Agridata[[#This Row],[Transport_Cost_NGN]]/(Agridata[[#This Row],[Input_Cost_NGN]]+Agridata[[#This Row],[Final_Profit_NGN]]))*100</f>
        <v>98.230255464714574</v>
      </c>
      <c r="Y1987" s="13">
        <f>Agridata[[#This Row],[Final_Profit_NGN]]*Agridata[[#This Row],[Storage_Loss_%]]</f>
        <v>22354000.960000001</v>
      </c>
      <c r="Z1987" s="13">
        <f>Agridata[[#This Row],[Final_Profit_NGN]] * (1-Agridata[[#This Row],[Storage_Loss_%]]/100)</f>
        <v>1178843.9904</v>
      </c>
      <c r="AA1987" s="13">
        <f>Agridata[[#This Row],[Final_Profit_NGN]]+Agridata[[#This Row],[Input_Cost_NGN]]</f>
        <v>1420431</v>
      </c>
    </row>
    <row r="1988" spans="1:27" x14ac:dyDescent="0.35">
      <c r="A1988" t="s">
        <v>1101</v>
      </c>
      <c r="B1988" t="s">
        <v>1473</v>
      </c>
      <c r="C1988" t="s">
        <v>1493</v>
      </c>
      <c r="D1988">
        <v>2021</v>
      </c>
      <c r="E1988" t="s">
        <v>1501</v>
      </c>
      <c r="F1988" t="s">
        <v>1503</v>
      </c>
      <c r="G1988">
        <v>1.78</v>
      </c>
      <c r="H1988">
        <v>16694</v>
      </c>
      <c r="I1988">
        <v>12265</v>
      </c>
      <c r="J1988">
        <v>84.8</v>
      </c>
      <c r="K1988" t="s">
        <v>1512</v>
      </c>
      <c r="L1988">
        <v>3.36</v>
      </c>
      <c r="M1988" t="s">
        <v>1517</v>
      </c>
      <c r="N1988" s="13">
        <v>19372</v>
      </c>
      <c r="O1988">
        <v>14</v>
      </c>
      <c r="P1988" s="11">
        <f>Agridata[[#This Row],[Storage_Loss_%]]/100</f>
        <v>0.26530000000000004</v>
      </c>
      <c r="Q1988" s="7">
        <v>26.53</v>
      </c>
      <c r="R1988" s="13">
        <v>26605</v>
      </c>
      <c r="S1988">
        <v>309</v>
      </c>
      <c r="T1988" t="s">
        <v>1520</v>
      </c>
      <c r="U1988" t="s">
        <v>1522</v>
      </c>
      <c r="V1988" s="13">
        <v>3706010</v>
      </c>
      <c r="W1988" s="7">
        <f>(Agridata[[#This Row],[Profit_After_Storage_Loss]]/Agridata[[#This Row],[Total_Revenue]])*100</f>
        <v>72.946327092400367</v>
      </c>
      <c r="X1988">
        <f>(1-Agridata[[#This Row],[Transport_Cost_NGN]]/(Agridata[[#This Row],[Input_Cost_NGN]]+Agridata[[#This Row],[Final_Profit_NGN]]))*100</f>
        <v>99.481007283097782</v>
      </c>
      <c r="Y1988" s="13">
        <f>Agridata[[#This Row],[Final_Profit_NGN]]*Agridata[[#This Row],[Storage_Loss_%]]</f>
        <v>98320445.299999997</v>
      </c>
      <c r="Z1988" s="13">
        <f>Agridata[[#This Row],[Final_Profit_NGN]] * (1-Agridata[[#This Row],[Storage_Loss_%]]/100)</f>
        <v>2722805.5469999998</v>
      </c>
      <c r="AA1988" s="13">
        <f>Agridata[[#This Row],[Final_Profit_NGN]]+Agridata[[#This Row],[Input_Cost_NGN]]</f>
        <v>3732615</v>
      </c>
    </row>
    <row r="1989" spans="1:27" x14ac:dyDescent="0.35">
      <c r="A1989" t="s">
        <v>931</v>
      </c>
      <c r="B1989" t="s">
        <v>1472</v>
      </c>
      <c r="C1989" t="s">
        <v>1488</v>
      </c>
      <c r="D1989">
        <v>2023</v>
      </c>
      <c r="E1989" t="s">
        <v>1501</v>
      </c>
      <c r="F1989" t="s">
        <v>1508</v>
      </c>
      <c r="G1989">
        <v>3.6</v>
      </c>
      <c r="H1989">
        <v>4254</v>
      </c>
      <c r="I1989">
        <v>3840</v>
      </c>
      <c r="J1989">
        <v>35.799999999999997</v>
      </c>
      <c r="K1989" t="s">
        <v>1512</v>
      </c>
      <c r="L1989">
        <v>1.04</v>
      </c>
      <c r="M1989" t="s">
        <v>1516</v>
      </c>
      <c r="N1989" s="13">
        <v>9738</v>
      </c>
      <c r="O1989">
        <v>3</v>
      </c>
      <c r="P1989" s="11">
        <f>Agridata[[#This Row],[Storage_Loss_%]]/100</f>
        <v>9.7100000000000006E-2</v>
      </c>
      <c r="Q1989" s="7">
        <v>9.7100000000000009</v>
      </c>
      <c r="R1989" s="13">
        <v>51828</v>
      </c>
      <c r="S1989">
        <v>194</v>
      </c>
      <c r="T1989" t="s">
        <v>1520</v>
      </c>
      <c r="U1989" t="s">
        <v>1522</v>
      </c>
      <c r="V1989" s="13">
        <v>675945</v>
      </c>
      <c r="W1989" s="7">
        <f>(Agridata[[#This Row],[Profit_After_Storage_Loss]]/Agridata[[#This Row],[Total_Revenue]])*100</f>
        <v>83.860041592639476</v>
      </c>
      <c r="X1989">
        <f>(1-Agridata[[#This Row],[Transport_Cost_NGN]]/(Agridata[[#This Row],[Input_Cost_NGN]]+Agridata[[#This Row],[Final_Profit_NGN]]))*100</f>
        <v>98.661945414298131</v>
      </c>
      <c r="Y1989" s="13">
        <f>Agridata[[#This Row],[Final_Profit_NGN]]*Agridata[[#This Row],[Storage_Loss_%]]</f>
        <v>6563425.9500000002</v>
      </c>
      <c r="Z1989" s="13">
        <f>Agridata[[#This Row],[Final_Profit_NGN]] * (1-Agridata[[#This Row],[Storage_Loss_%]]/100)</f>
        <v>610310.74050000007</v>
      </c>
      <c r="AA1989" s="13">
        <f>Agridata[[#This Row],[Final_Profit_NGN]]+Agridata[[#This Row],[Input_Cost_NGN]]</f>
        <v>727773</v>
      </c>
    </row>
    <row r="1990" spans="1:27" x14ac:dyDescent="0.35">
      <c r="A1990" t="s">
        <v>1079</v>
      </c>
      <c r="B1990" t="s">
        <v>1471</v>
      </c>
      <c r="C1990" t="s">
        <v>1486</v>
      </c>
      <c r="D1990">
        <v>2025</v>
      </c>
      <c r="E1990" t="s">
        <v>1502</v>
      </c>
      <c r="F1990" t="s">
        <v>1504</v>
      </c>
      <c r="G1990">
        <v>2.72</v>
      </c>
      <c r="H1990">
        <v>24610</v>
      </c>
      <c r="I1990">
        <v>19466</v>
      </c>
      <c r="J1990">
        <v>15.2</v>
      </c>
      <c r="K1990" t="s">
        <v>1515</v>
      </c>
      <c r="L1990">
        <v>1.25</v>
      </c>
      <c r="M1990" t="s">
        <v>1516</v>
      </c>
      <c r="N1990" s="13">
        <v>2681</v>
      </c>
      <c r="O1990">
        <v>2</v>
      </c>
      <c r="P1990" s="11">
        <f>Agridata[[#This Row],[Storage_Loss_%]]/100</f>
        <v>0.20899999999999999</v>
      </c>
      <c r="Q1990" s="7">
        <v>20.9</v>
      </c>
      <c r="R1990" s="13">
        <v>30274</v>
      </c>
      <c r="S1990">
        <v>301</v>
      </c>
      <c r="T1990" t="s">
        <v>1520</v>
      </c>
      <c r="U1990" t="s">
        <v>1523</v>
      </c>
      <c r="V1990" s="13">
        <v>5767719</v>
      </c>
      <c r="W1990" s="7">
        <f>(Agridata[[#This Row],[Profit_After_Storage_Loss]]/Agridata[[#This Row],[Total_Revenue]])*100</f>
        <v>78.686982357515788</v>
      </c>
      <c r="X1990">
        <f>(1-Agridata[[#This Row],[Transport_Cost_NGN]]/(Agridata[[#This Row],[Input_Cost_NGN]]+Agridata[[#This Row],[Final_Profit_NGN]]))*100</f>
        <v>99.953759861386516</v>
      </c>
      <c r="Y1990" s="13">
        <f>Agridata[[#This Row],[Final_Profit_NGN]]*Agridata[[#This Row],[Storage_Loss_%]]</f>
        <v>120545327.09999999</v>
      </c>
      <c r="Z1990" s="13">
        <f>Agridata[[#This Row],[Final_Profit_NGN]] * (1-Agridata[[#This Row],[Storage_Loss_%]]/100)</f>
        <v>4562265.7290000003</v>
      </c>
      <c r="AA1990" s="13">
        <f>Agridata[[#This Row],[Final_Profit_NGN]]+Agridata[[#This Row],[Input_Cost_NGN]]</f>
        <v>5797993</v>
      </c>
    </row>
    <row r="1991" spans="1:27" x14ac:dyDescent="0.35">
      <c r="A1991" t="s">
        <v>1086</v>
      </c>
      <c r="B1991" t="s">
        <v>1469</v>
      </c>
      <c r="C1991" t="s">
        <v>1498</v>
      </c>
      <c r="D1991">
        <v>2022</v>
      </c>
      <c r="E1991" t="s">
        <v>1502</v>
      </c>
      <c r="F1991" t="s">
        <v>1503</v>
      </c>
      <c r="G1991">
        <v>1.47</v>
      </c>
      <c r="H1991">
        <v>7518</v>
      </c>
      <c r="I1991">
        <v>5706</v>
      </c>
      <c r="J1991">
        <v>17.899999999999999</v>
      </c>
      <c r="K1991" t="s">
        <v>1512</v>
      </c>
      <c r="L1991">
        <v>1.31</v>
      </c>
      <c r="M1991" t="s">
        <v>1518</v>
      </c>
      <c r="N1991" s="13">
        <v>3154</v>
      </c>
      <c r="O1991">
        <v>14</v>
      </c>
      <c r="P1991" s="11">
        <f>Agridata[[#This Row],[Storage_Loss_%]]/100</f>
        <v>0.24100000000000002</v>
      </c>
      <c r="Q1991" s="7">
        <v>24.1</v>
      </c>
      <c r="R1991" s="13">
        <v>15474</v>
      </c>
      <c r="S1991">
        <v>269</v>
      </c>
      <c r="T1991" t="s">
        <v>1520</v>
      </c>
      <c r="U1991" t="s">
        <v>1523</v>
      </c>
      <c r="V1991" s="13">
        <v>1500937</v>
      </c>
      <c r="W1991" s="7">
        <f>(Agridata[[#This Row],[Profit_After_Storage_Loss]]/Agridata[[#This Row],[Total_Revenue]])*100</f>
        <v>75.125489263794577</v>
      </c>
      <c r="X1991">
        <f>(1-Agridata[[#This Row],[Transport_Cost_NGN]]/(Agridata[[#This Row],[Input_Cost_NGN]]+Agridata[[#This Row],[Final_Profit_NGN]]))*100</f>
        <v>99.792008894686205</v>
      </c>
      <c r="Y1991" s="13">
        <f>Agridata[[#This Row],[Final_Profit_NGN]]*Agridata[[#This Row],[Storage_Loss_%]]</f>
        <v>36172581.700000003</v>
      </c>
      <c r="Z1991" s="13">
        <f>Agridata[[#This Row],[Final_Profit_NGN]] * (1-Agridata[[#This Row],[Storage_Loss_%]]/100)</f>
        <v>1139211.183</v>
      </c>
      <c r="AA1991" s="13">
        <f>Agridata[[#This Row],[Final_Profit_NGN]]+Agridata[[#This Row],[Input_Cost_NGN]]</f>
        <v>1516411</v>
      </c>
    </row>
    <row r="1992" spans="1:27" x14ac:dyDescent="0.35">
      <c r="A1992" t="s">
        <v>871</v>
      </c>
      <c r="B1992" t="s">
        <v>1471</v>
      </c>
      <c r="C1992" t="s">
        <v>1500</v>
      </c>
      <c r="D1992">
        <v>2025</v>
      </c>
      <c r="E1992" t="s">
        <v>1501</v>
      </c>
      <c r="F1992" t="s">
        <v>1510</v>
      </c>
      <c r="G1992">
        <v>1.1000000000000001</v>
      </c>
      <c r="H1992">
        <v>17904</v>
      </c>
      <c r="I1992">
        <v>12903</v>
      </c>
      <c r="J1992">
        <v>24.7</v>
      </c>
      <c r="K1992" t="s">
        <v>1512</v>
      </c>
      <c r="L1992">
        <v>1.6</v>
      </c>
      <c r="M1992" t="s">
        <v>1518</v>
      </c>
      <c r="N1992" s="13">
        <v>6047</v>
      </c>
      <c r="O1992">
        <v>3</v>
      </c>
      <c r="P1992" s="11">
        <f>Agridata[[#This Row],[Storage_Loss_%]]/100</f>
        <v>0.27929999999999999</v>
      </c>
      <c r="Q1992" s="7">
        <v>27.93</v>
      </c>
      <c r="R1992" s="13">
        <v>40053</v>
      </c>
      <c r="S1992">
        <v>388</v>
      </c>
      <c r="T1992" t="s">
        <v>1521</v>
      </c>
      <c r="U1992" t="s">
        <v>1522</v>
      </c>
      <c r="V1992" s="13">
        <v>4910201</v>
      </c>
      <c r="W1992" s="7">
        <f>(Agridata[[#This Row],[Profit_After_Storage_Loss]]/Agridata[[#This Row],[Total_Revenue]])*100</f>
        <v>71.486874425029498</v>
      </c>
      <c r="X1992">
        <f>(1-Agridata[[#This Row],[Transport_Cost_NGN]]/(Agridata[[#This Row],[Input_Cost_NGN]]+Agridata[[#This Row],[Final_Profit_NGN]]))*100</f>
        <v>99.877844652011788</v>
      </c>
      <c r="Y1992" s="13">
        <f>Agridata[[#This Row],[Final_Profit_NGN]]*Agridata[[#This Row],[Storage_Loss_%]]</f>
        <v>137141913.93000001</v>
      </c>
      <c r="Z1992" s="13">
        <f>Agridata[[#This Row],[Final_Profit_NGN]] * (1-Agridata[[#This Row],[Storage_Loss_%]]/100)</f>
        <v>3538781.8607000001</v>
      </c>
      <c r="AA1992" s="13">
        <f>Agridata[[#This Row],[Final_Profit_NGN]]+Agridata[[#This Row],[Input_Cost_NGN]]</f>
        <v>4950254</v>
      </c>
    </row>
    <row r="1993" spans="1:27" x14ac:dyDescent="0.35">
      <c r="A1993" t="s">
        <v>1102</v>
      </c>
      <c r="B1993" t="s">
        <v>1469</v>
      </c>
      <c r="C1993" t="s">
        <v>1481</v>
      </c>
      <c r="D1993">
        <v>2024</v>
      </c>
      <c r="E1993" t="s">
        <v>1501</v>
      </c>
      <c r="F1993" t="s">
        <v>1510</v>
      </c>
      <c r="G1993">
        <v>1.78</v>
      </c>
      <c r="H1993">
        <v>45280</v>
      </c>
      <c r="I1993">
        <v>32085</v>
      </c>
      <c r="J1993">
        <v>2.9</v>
      </c>
      <c r="K1993" t="s">
        <v>1511</v>
      </c>
      <c r="L1993">
        <v>1.54</v>
      </c>
      <c r="M1993" t="s">
        <v>1516</v>
      </c>
      <c r="N1993" s="13">
        <v>362</v>
      </c>
      <c r="O1993">
        <v>2</v>
      </c>
      <c r="P1993" s="11">
        <f>Agridata[[#This Row],[Storage_Loss_%]]/100</f>
        <v>0.29139999999999999</v>
      </c>
      <c r="Q1993" s="7">
        <v>29.14</v>
      </c>
      <c r="R1993" s="13">
        <v>53717</v>
      </c>
      <c r="S1993">
        <v>397</v>
      </c>
      <c r="T1993" t="s">
        <v>1521</v>
      </c>
      <c r="U1993" t="s">
        <v>1523</v>
      </c>
      <c r="V1993" s="13">
        <v>12556289</v>
      </c>
      <c r="W1993" s="7">
        <f>(Agridata[[#This Row],[Profit_After_Storage_Loss]]/Agridata[[#This Row],[Total_Revenue]])*100</f>
        <v>70.55814553458579</v>
      </c>
      <c r="X1993">
        <f>(1-Agridata[[#This Row],[Transport_Cost_NGN]]/(Agridata[[#This Row],[Input_Cost_NGN]]+Agridata[[#This Row],[Final_Profit_NGN]]))*100</f>
        <v>99.997129263856024</v>
      </c>
      <c r="Y1993" s="13">
        <f>Agridata[[#This Row],[Final_Profit_NGN]]*Agridata[[#This Row],[Storage_Loss_%]]</f>
        <v>365890261.45999998</v>
      </c>
      <c r="Z1993" s="13">
        <f>Agridata[[#This Row],[Final_Profit_NGN]] * (1-Agridata[[#This Row],[Storage_Loss_%]]/100)</f>
        <v>8897386.385400001</v>
      </c>
      <c r="AA1993" s="13">
        <f>Agridata[[#This Row],[Final_Profit_NGN]]+Agridata[[#This Row],[Input_Cost_NGN]]</f>
        <v>12610006</v>
      </c>
    </row>
    <row r="1994" spans="1:27" x14ac:dyDescent="0.35">
      <c r="A1994" t="s">
        <v>1054</v>
      </c>
      <c r="B1994" t="s">
        <v>1471</v>
      </c>
      <c r="C1994" t="s">
        <v>1486</v>
      </c>
      <c r="D1994">
        <v>2022</v>
      </c>
      <c r="E1994" t="s">
        <v>1502</v>
      </c>
      <c r="F1994" t="s">
        <v>1508</v>
      </c>
      <c r="G1994">
        <v>0.57999999999999996</v>
      </c>
      <c r="H1994">
        <v>985</v>
      </c>
      <c r="I1994">
        <v>864</v>
      </c>
      <c r="J1994">
        <v>32.5</v>
      </c>
      <c r="K1994" t="s">
        <v>1515</v>
      </c>
      <c r="L1994">
        <v>1.49</v>
      </c>
      <c r="M1994" t="s">
        <v>1516</v>
      </c>
      <c r="N1994" s="13">
        <v>5372</v>
      </c>
      <c r="O1994">
        <v>7</v>
      </c>
      <c r="P1994" s="11">
        <f>Agridata[[#This Row],[Storage_Loss_%]]/100</f>
        <v>0.1226</v>
      </c>
      <c r="Q1994" s="7">
        <v>12.26</v>
      </c>
      <c r="R1994" s="13">
        <v>8163</v>
      </c>
      <c r="S1994">
        <v>192</v>
      </c>
      <c r="T1994" t="s">
        <v>1520</v>
      </c>
      <c r="U1994" t="s">
        <v>1522</v>
      </c>
      <c r="V1994" s="13">
        <v>150695</v>
      </c>
      <c r="W1994" s="7">
        <f>(Agridata[[#This Row],[Profit_After_Storage_Loss]]/Agridata[[#This Row],[Total_Revenue]])*100</f>
        <v>83.231434992257235</v>
      </c>
      <c r="X1994">
        <f>(1-Agridata[[#This Row],[Transport_Cost_NGN]]/(Agridata[[#This Row],[Input_Cost_NGN]]+Agridata[[#This Row],[Final_Profit_NGN]]))*100</f>
        <v>96.61836356998073</v>
      </c>
      <c r="Y1994" s="13">
        <f>Agridata[[#This Row],[Final_Profit_NGN]]*Agridata[[#This Row],[Storage_Loss_%]]</f>
        <v>1847520.7</v>
      </c>
      <c r="Z1994" s="13">
        <f>Agridata[[#This Row],[Final_Profit_NGN]] * (1-Agridata[[#This Row],[Storage_Loss_%]]/100)</f>
        <v>132219.79300000001</v>
      </c>
      <c r="AA1994" s="13">
        <f>Agridata[[#This Row],[Final_Profit_NGN]]+Agridata[[#This Row],[Input_Cost_NGN]]</f>
        <v>158858</v>
      </c>
    </row>
    <row r="1995" spans="1:27" x14ac:dyDescent="0.35">
      <c r="A1995" t="s">
        <v>895</v>
      </c>
      <c r="B1995" t="s">
        <v>1473</v>
      </c>
      <c r="C1995" t="s">
        <v>1493</v>
      </c>
      <c r="D1995">
        <v>2023</v>
      </c>
      <c r="E1995" t="s">
        <v>1502</v>
      </c>
      <c r="F1995" t="s">
        <v>1503</v>
      </c>
      <c r="G1995">
        <v>2.71</v>
      </c>
      <c r="H1995">
        <v>24089</v>
      </c>
      <c r="I1995">
        <v>19268</v>
      </c>
      <c r="J1995">
        <v>62.1</v>
      </c>
      <c r="K1995" t="s">
        <v>1512</v>
      </c>
      <c r="L1995">
        <v>1.93</v>
      </c>
      <c r="M1995" t="s">
        <v>1518</v>
      </c>
      <c r="N1995" s="13">
        <v>14396</v>
      </c>
      <c r="O1995">
        <v>14</v>
      </c>
      <c r="P1995" s="11">
        <f>Agridata[[#This Row],[Storage_Loss_%]]/100</f>
        <v>0.20010000000000003</v>
      </c>
      <c r="Q1995" s="7">
        <v>20.010000000000002</v>
      </c>
      <c r="R1995" s="13">
        <v>28806</v>
      </c>
      <c r="S1995">
        <v>296</v>
      </c>
      <c r="T1995" t="s">
        <v>1519</v>
      </c>
      <c r="U1995" t="s">
        <v>1523</v>
      </c>
      <c r="V1995" s="13">
        <v>5603093</v>
      </c>
      <c r="W1995" s="7">
        <f>(Agridata[[#This Row],[Profit_After_Storage_Loss]]/Agridata[[#This Row],[Total_Revenue]])*100</f>
        <v>79.580867673585757</v>
      </c>
      <c r="X1995">
        <f>(1-Agridata[[#This Row],[Transport_Cost_NGN]]/(Agridata[[#This Row],[Input_Cost_NGN]]+Agridata[[#This Row],[Final_Profit_NGN]]))*100</f>
        <v>99.74438462053385</v>
      </c>
      <c r="Y1995" s="13">
        <f>Agridata[[#This Row],[Final_Profit_NGN]]*Agridata[[#This Row],[Storage_Loss_%]]</f>
        <v>112117890.93000001</v>
      </c>
      <c r="Z1995" s="13">
        <f>Agridata[[#This Row],[Final_Profit_NGN]] * (1-Agridata[[#This Row],[Storage_Loss_%]]/100)</f>
        <v>4481914.0906999996</v>
      </c>
      <c r="AA1995" s="13">
        <f>Agridata[[#This Row],[Final_Profit_NGN]]+Agridata[[#This Row],[Input_Cost_NGN]]</f>
        <v>5631899</v>
      </c>
    </row>
    <row r="1996" spans="1:27" x14ac:dyDescent="0.35">
      <c r="A1996" t="s">
        <v>84</v>
      </c>
      <c r="B1996" t="s">
        <v>1472</v>
      </c>
      <c r="C1996" t="s">
        <v>1479</v>
      </c>
      <c r="D1996">
        <v>2021</v>
      </c>
      <c r="E1996" t="s">
        <v>1502</v>
      </c>
      <c r="F1996" t="s">
        <v>1503</v>
      </c>
      <c r="G1996">
        <v>2.02</v>
      </c>
      <c r="H1996">
        <v>12149</v>
      </c>
      <c r="I1996">
        <v>7646</v>
      </c>
      <c r="J1996">
        <v>38.700000000000003</v>
      </c>
      <c r="K1996" t="s">
        <v>1512</v>
      </c>
      <c r="L1996">
        <v>1.58</v>
      </c>
      <c r="M1996" t="s">
        <v>1518</v>
      </c>
      <c r="N1996" s="13">
        <v>10074</v>
      </c>
      <c r="O1996">
        <v>30</v>
      </c>
      <c r="P1996" s="11">
        <f>Agridata[[#This Row],[Storage_Loss_%]]/100</f>
        <v>0.37060000000000004</v>
      </c>
      <c r="Q1996" s="7">
        <v>37.06</v>
      </c>
      <c r="R1996" s="13">
        <v>24709</v>
      </c>
      <c r="S1996">
        <v>297</v>
      </c>
      <c r="T1996" t="s">
        <v>1520</v>
      </c>
      <c r="U1996" t="s">
        <v>1522</v>
      </c>
      <c r="V1996" s="13">
        <v>2213371</v>
      </c>
      <c r="W1996" s="7">
        <f>(Agridata[[#This Row],[Profit_After_Storage_Loss]]/Agridata[[#This Row],[Total_Revenue]])*100</f>
        <v>62.245125616599935</v>
      </c>
      <c r="X1996">
        <f>(1-Agridata[[#This Row],[Transport_Cost_NGN]]/(Agridata[[#This Row],[Input_Cost_NGN]]+Agridata[[#This Row],[Final_Profit_NGN]]))*100</f>
        <v>99.549882041750067</v>
      </c>
      <c r="Y1996" s="13">
        <f>Agridata[[#This Row],[Final_Profit_NGN]]*Agridata[[#This Row],[Storage_Loss_%]]</f>
        <v>82027529.260000005</v>
      </c>
      <c r="Z1996" s="13">
        <f>Agridata[[#This Row],[Final_Profit_NGN]] * (1-Agridata[[#This Row],[Storage_Loss_%]]/100)</f>
        <v>1393095.7074</v>
      </c>
      <c r="AA1996" s="13">
        <f>Agridata[[#This Row],[Final_Profit_NGN]]+Agridata[[#This Row],[Input_Cost_NGN]]</f>
        <v>2238080</v>
      </c>
    </row>
    <row r="1997" spans="1:27" x14ac:dyDescent="0.35">
      <c r="A1997" t="s">
        <v>561</v>
      </c>
      <c r="B1997" t="s">
        <v>1471</v>
      </c>
      <c r="C1997" t="s">
        <v>1477</v>
      </c>
      <c r="D1997">
        <v>2024</v>
      </c>
      <c r="E1997" t="s">
        <v>1501</v>
      </c>
      <c r="F1997" t="s">
        <v>1508</v>
      </c>
      <c r="G1997">
        <v>3.24</v>
      </c>
      <c r="H1997">
        <v>7215</v>
      </c>
      <c r="I1997">
        <v>5625</v>
      </c>
      <c r="J1997">
        <v>8.4</v>
      </c>
      <c r="K1997" t="s">
        <v>1513</v>
      </c>
      <c r="L1997">
        <v>1.68</v>
      </c>
      <c r="M1997" t="s">
        <v>1516</v>
      </c>
      <c r="N1997" s="13">
        <v>245</v>
      </c>
      <c r="O1997">
        <v>14</v>
      </c>
      <c r="P1997" s="11">
        <f>Agridata[[#This Row],[Storage_Loss_%]]/100</f>
        <v>0.22030000000000002</v>
      </c>
      <c r="Q1997" s="7">
        <v>22.03</v>
      </c>
      <c r="R1997" s="13">
        <v>27535</v>
      </c>
      <c r="S1997">
        <v>196</v>
      </c>
      <c r="T1997" t="s">
        <v>1520</v>
      </c>
      <c r="U1997" t="s">
        <v>1523</v>
      </c>
      <c r="V1997" s="13">
        <v>1063695</v>
      </c>
      <c r="W1997" s="7">
        <f>(Agridata[[#This Row],[Profit_After_Storage_Loss]]/Agridata[[#This Row],[Total_Revenue]])*100</f>
        <v>76.002583460865253</v>
      </c>
      <c r="X1997">
        <f>(1-Agridata[[#This Row],[Transport_Cost_NGN]]/(Agridata[[#This Row],[Input_Cost_NGN]]+Agridata[[#This Row],[Final_Profit_NGN]]))*100</f>
        <v>99.977548271216889</v>
      </c>
      <c r="Y1997" s="13">
        <f>Agridata[[#This Row],[Final_Profit_NGN]]*Agridata[[#This Row],[Storage_Loss_%]]</f>
        <v>23433200.850000001</v>
      </c>
      <c r="Z1997" s="13">
        <f>Agridata[[#This Row],[Final_Profit_NGN]] * (1-Agridata[[#This Row],[Storage_Loss_%]]/100)</f>
        <v>829362.99149999989</v>
      </c>
      <c r="AA1997" s="13">
        <f>Agridata[[#This Row],[Final_Profit_NGN]]+Agridata[[#This Row],[Input_Cost_NGN]]</f>
        <v>1091230</v>
      </c>
    </row>
    <row r="1998" spans="1:27" x14ac:dyDescent="0.35">
      <c r="A1998" t="s">
        <v>932</v>
      </c>
      <c r="B1998" t="s">
        <v>1473</v>
      </c>
      <c r="C1998" t="s">
        <v>1497</v>
      </c>
      <c r="D1998">
        <v>2025</v>
      </c>
      <c r="E1998" t="s">
        <v>1502</v>
      </c>
      <c r="F1998" t="s">
        <v>1505</v>
      </c>
      <c r="G1998">
        <v>1.1499999999999999</v>
      </c>
      <c r="H1998">
        <v>11368</v>
      </c>
      <c r="I1998">
        <v>4547</v>
      </c>
      <c r="J1998">
        <v>90.7</v>
      </c>
      <c r="K1998" t="s">
        <v>1514</v>
      </c>
      <c r="L1998">
        <v>3.54</v>
      </c>
      <c r="M1998" t="s">
        <v>1516</v>
      </c>
      <c r="N1998" s="13">
        <v>13840</v>
      </c>
      <c r="O1998">
        <v>60</v>
      </c>
      <c r="P1998" s="11">
        <f>Agridata[[#This Row],[Storage_Loss_%]]/100</f>
        <v>0.6</v>
      </c>
      <c r="Q1998" s="7">
        <v>60</v>
      </c>
      <c r="R1998" s="13">
        <v>7505</v>
      </c>
      <c r="S1998">
        <v>110</v>
      </c>
      <c r="T1998" t="s">
        <v>1520</v>
      </c>
      <c r="U1998" t="s">
        <v>1522</v>
      </c>
      <c r="V1998" s="13">
        <v>473824</v>
      </c>
      <c r="W1998" s="7">
        <f>(Agridata[[#This Row],[Profit_After_Storage_Loss]]/Agridata[[#This Row],[Total_Revenue]])*100</f>
        <v>39.376310174537579</v>
      </c>
      <c r="X1998">
        <f>(1-Agridata[[#This Row],[Transport_Cost_NGN]]/(Agridata[[#This Row],[Input_Cost_NGN]]+Agridata[[#This Row],[Final_Profit_NGN]]))*100</f>
        <v>97.124627853297852</v>
      </c>
      <c r="Y1998" s="13">
        <f>Agridata[[#This Row],[Final_Profit_NGN]]*Agridata[[#This Row],[Storage_Loss_%]]</f>
        <v>28429440</v>
      </c>
      <c r="Z1998" s="13">
        <f>Agridata[[#This Row],[Final_Profit_NGN]] * (1-Agridata[[#This Row],[Storage_Loss_%]]/100)</f>
        <v>189529.60000000001</v>
      </c>
      <c r="AA1998" s="13">
        <f>Agridata[[#This Row],[Final_Profit_NGN]]+Agridata[[#This Row],[Input_Cost_NGN]]</f>
        <v>481329</v>
      </c>
    </row>
    <row r="1999" spans="1:27" x14ac:dyDescent="0.35">
      <c r="A1999" t="s">
        <v>885</v>
      </c>
      <c r="B1999" t="s">
        <v>1473</v>
      </c>
      <c r="C1999" t="s">
        <v>1494</v>
      </c>
      <c r="D1999">
        <v>2024</v>
      </c>
      <c r="E1999" t="s">
        <v>1501</v>
      </c>
      <c r="F1999" t="s">
        <v>1509</v>
      </c>
      <c r="G1999">
        <v>0.56000000000000005</v>
      </c>
      <c r="H1999">
        <v>6121</v>
      </c>
      <c r="I1999">
        <v>5172</v>
      </c>
      <c r="J1999">
        <v>47.7</v>
      </c>
      <c r="K1999" t="s">
        <v>1513</v>
      </c>
      <c r="L1999">
        <v>2.09</v>
      </c>
      <c r="M1999" t="s">
        <v>1516</v>
      </c>
      <c r="N1999" s="13">
        <v>1701</v>
      </c>
      <c r="O1999">
        <v>3</v>
      </c>
      <c r="P1999" s="11">
        <f>Agridata[[#This Row],[Storage_Loss_%]]/100</f>
        <v>0.155</v>
      </c>
      <c r="Q1999" s="7">
        <v>15.5</v>
      </c>
      <c r="R1999" s="13">
        <v>15253</v>
      </c>
      <c r="S1999">
        <v>310</v>
      </c>
      <c r="T1999" t="s">
        <v>1521</v>
      </c>
      <c r="U1999" t="s">
        <v>1522</v>
      </c>
      <c r="V1999" s="13">
        <v>1570333</v>
      </c>
      <c r="W1999" s="7">
        <f>(Agridata[[#This Row],[Profit_After_Storage_Loss]]/Agridata[[#This Row],[Total_Revenue]])*100</f>
        <v>83.687127976659738</v>
      </c>
      <c r="X1999">
        <f>(1-Agridata[[#This Row],[Transport_Cost_NGN]]/(Agridata[[#This Row],[Input_Cost_NGN]]+Agridata[[#This Row],[Final_Profit_NGN]]))*100</f>
        <v>99.892721050766085</v>
      </c>
      <c r="Y1999" s="13">
        <f>Agridata[[#This Row],[Final_Profit_NGN]]*Agridata[[#This Row],[Storage_Loss_%]]</f>
        <v>24340161.5</v>
      </c>
      <c r="Z1999" s="13">
        <f>Agridata[[#This Row],[Final_Profit_NGN]] * (1-Agridata[[#This Row],[Storage_Loss_%]]/100)</f>
        <v>1326931.385</v>
      </c>
      <c r="AA1999" s="13">
        <f>Agridata[[#This Row],[Final_Profit_NGN]]+Agridata[[#This Row],[Input_Cost_NGN]]</f>
        <v>1585586</v>
      </c>
    </row>
    <row r="2000" spans="1:27" x14ac:dyDescent="0.35">
      <c r="A2000" t="s">
        <v>1072</v>
      </c>
      <c r="B2000" t="s">
        <v>1470</v>
      </c>
      <c r="C2000" t="s">
        <v>1476</v>
      </c>
      <c r="D2000">
        <v>2024</v>
      </c>
      <c r="E2000" t="s">
        <v>1501</v>
      </c>
      <c r="F2000" t="s">
        <v>1507</v>
      </c>
      <c r="G2000">
        <v>3.21</v>
      </c>
      <c r="H2000">
        <v>6116</v>
      </c>
      <c r="I2000">
        <v>5401</v>
      </c>
      <c r="J2000">
        <v>100.8</v>
      </c>
      <c r="K2000" t="s">
        <v>1512</v>
      </c>
      <c r="L2000">
        <v>3.1</v>
      </c>
      <c r="M2000" t="s">
        <v>1516</v>
      </c>
      <c r="N2000" s="13">
        <v>26562</v>
      </c>
      <c r="O2000">
        <v>3</v>
      </c>
      <c r="P2000" s="11">
        <f>Agridata[[#This Row],[Storage_Loss_%]]/100</f>
        <v>0.11689999999999999</v>
      </c>
      <c r="Q2000" s="7">
        <v>11.69</v>
      </c>
      <c r="R2000" s="13">
        <v>58762</v>
      </c>
      <c r="S2000">
        <v>294</v>
      </c>
      <c r="T2000" t="s">
        <v>1520</v>
      </c>
      <c r="U2000" t="s">
        <v>1522</v>
      </c>
      <c r="V2000" s="13">
        <v>1486692</v>
      </c>
      <c r="W2000" s="7">
        <f>(Agridata[[#This Row],[Profit_After_Storage_Loss]]/Agridata[[#This Row],[Total_Revenue]])*100</f>
        <v>84.952234437259207</v>
      </c>
      <c r="X2000">
        <f>(1-Agridata[[#This Row],[Transport_Cost_NGN]]/(Agridata[[#This Row],[Input_Cost_NGN]]+Agridata[[#This Row],[Final_Profit_NGN]]))*100</f>
        <v>98.281281746334741</v>
      </c>
      <c r="Y2000" s="13">
        <f>Agridata[[#This Row],[Final_Profit_NGN]]*Agridata[[#This Row],[Storage_Loss_%]]</f>
        <v>17379429.48</v>
      </c>
      <c r="Z2000" s="13">
        <f>Agridata[[#This Row],[Final_Profit_NGN]] * (1-Agridata[[#This Row],[Storage_Loss_%]]/100)</f>
        <v>1312897.7052</v>
      </c>
      <c r="AA2000" s="13">
        <f>Agridata[[#This Row],[Final_Profit_NGN]]+Agridata[[#This Row],[Input_Cost_NGN]]</f>
        <v>1545454</v>
      </c>
    </row>
    <row r="2001" spans="1:27" x14ac:dyDescent="0.35">
      <c r="A2001" t="s">
        <v>911</v>
      </c>
      <c r="B2001" t="s">
        <v>1470</v>
      </c>
      <c r="C2001" t="s">
        <v>1491</v>
      </c>
      <c r="D2001">
        <v>2022</v>
      </c>
      <c r="E2001" t="s">
        <v>1502</v>
      </c>
      <c r="F2001" t="s">
        <v>1503</v>
      </c>
      <c r="G2001">
        <v>1.04</v>
      </c>
      <c r="H2001">
        <v>8282</v>
      </c>
      <c r="I2001">
        <v>6238</v>
      </c>
      <c r="J2001">
        <v>11.1</v>
      </c>
      <c r="K2001" t="s">
        <v>1512</v>
      </c>
      <c r="L2001">
        <v>1.04</v>
      </c>
      <c r="M2001" t="s">
        <v>1516</v>
      </c>
      <c r="N2001" s="13">
        <v>3135</v>
      </c>
      <c r="O2001">
        <v>14</v>
      </c>
      <c r="P2001" s="11">
        <f>Agridata[[#This Row],[Storage_Loss_%]]/100</f>
        <v>0.24670000000000003</v>
      </c>
      <c r="Q2001" s="7">
        <v>24.67</v>
      </c>
      <c r="R2001" s="13">
        <v>19695</v>
      </c>
      <c r="S2001">
        <v>335</v>
      </c>
      <c r="T2001" t="s">
        <v>1520</v>
      </c>
      <c r="U2001" t="s">
        <v>1523</v>
      </c>
      <c r="V2001" s="13">
        <v>2046003</v>
      </c>
      <c r="W2001" s="7">
        <f>(Agridata[[#This Row],[Profit_After_Storage_Loss]]/Agridata[[#This Row],[Total_Revenue]])*100</f>
        <v>74.611780613623097</v>
      </c>
      <c r="X2001">
        <f>(1-Agridata[[#This Row],[Transport_Cost_NGN]]/(Agridata[[#This Row],[Input_Cost_NGN]]+Agridata[[#This Row],[Final_Profit_NGN]]))*100</f>
        <v>99.84823531803778</v>
      </c>
      <c r="Y2001" s="13">
        <f>Agridata[[#This Row],[Final_Profit_NGN]]*Agridata[[#This Row],[Storage_Loss_%]]</f>
        <v>50474894.010000005</v>
      </c>
      <c r="Z2001" s="13">
        <f>Agridata[[#This Row],[Final_Profit_NGN]] * (1-Agridata[[#This Row],[Storage_Loss_%]]/100)</f>
        <v>1541254.0599</v>
      </c>
      <c r="AA2001" s="13">
        <f>Agridata[[#This Row],[Final_Profit_NGN]]+Agridata[[#This Row],[Input_Cost_NGN]]</f>
        <v>2065698</v>
      </c>
    </row>
    <row r="2002" spans="1:27" x14ac:dyDescent="0.35">
      <c r="A2002" t="s">
        <v>687</v>
      </c>
      <c r="B2002" t="s">
        <v>1469</v>
      </c>
      <c r="C2002" t="s">
        <v>1474</v>
      </c>
      <c r="D2002">
        <v>2024</v>
      </c>
      <c r="E2002" t="s">
        <v>1502</v>
      </c>
      <c r="F2002" t="s">
        <v>1508</v>
      </c>
      <c r="G2002">
        <v>0.79</v>
      </c>
      <c r="H2002">
        <v>1495</v>
      </c>
      <c r="I2002">
        <v>1145</v>
      </c>
      <c r="J2002">
        <v>6.1</v>
      </c>
      <c r="K2002" t="s">
        <v>1513</v>
      </c>
      <c r="L2002">
        <v>0.6</v>
      </c>
      <c r="M2002" t="s">
        <v>1516</v>
      </c>
      <c r="N2002" s="13">
        <v>218</v>
      </c>
      <c r="O2002">
        <v>14</v>
      </c>
      <c r="P2002" s="11">
        <f>Agridata[[#This Row],[Storage_Loss_%]]/100</f>
        <v>0.23350000000000001</v>
      </c>
      <c r="Q2002" s="7">
        <v>23.35</v>
      </c>
      <c r="R2002" s="13">
        <v>10709</v>
      </c>
      <c r="S2002">
        <v>215</v>
      </c>
      <c r="T2002" t="s">
        <v>1520</v>
      </c>
      <c r="U2002" t="s">
        <v>1522</v>
      </c>
      <c r="V2002" s="13">
        <v>232787</v>
      </c>
      <c r="W2002" s="7">
        <f>(Agridata[[#This Row],[Profit_After_Storage_Loss]]/Agridata[[#This Row],[Total_Revenue]])*100</f>
        <v>73.278918544863146</v>
      </c>
      <c r="X2002">
        <f>(1-Agridata[[#This Row],[Transport_Cost_NGN]]/(Agridata[[#This Row],[Input_Cost_NGN]]+Agridata[[#This Row],[Final_Profit_NGN]]))*100</f>
        <v>99.910470808555374</v>
      </c>
      <c r="Y2002" s="13">
        <f>Agridata[[#This Row],[Final_Profit_NGN]]*Agridata[[#This Row],[Storage_Loss_%]]</f>
        <v>5435576.4500000002</v>
      </c>
      <c r="Z2002" s="13">
        <f>Agridata[[#This Row],[Final_Profit_NGN]] * (1-Agridata[[#This Row],[Storage_Loss_%]]/100)</f>
        <v>178431.23549999998</v>
      </c>
      <c r="AA2002" s="13">
        <f>Agridata[[#This Row],[Final_Profit_NGN]]+Agridata[[#This Row],[Input_Cost_NGN]]</f>
        <v>243496</v>
      </c>
    </row>
    <row r="2003" spans="1:27" x14ac:dyDescent="0.35">
      <c r="A2003" t="s">
        <v>290</v>
      </c>
      <c r="B2003" t="s">
        <v>1472</v>
      </c>
      <c r="C2003" t="s">
        <v>1478</v>
      </c>
      <c r="D2003">
        <v>2021</v>
      </c>
      <c r="E2003" t="s">
        <v>1502</v>
      </c>
      <c r="F2003" t="s">
        <v>1508</v>
      </c>
      <c r="G2003">
        <v>4.33</v>
      </c>
      <c r="H2003">
        <v>8283</v>
      </c>
      <c r="I2003">
        <v>6976</v>
      </c>
      <c r="J2003">
        <v>17.3</v>
      </c>
      <c r="K2003" t="s">
        <v>1512</v>
      </c>
      <c r="L2003">
        <v>0.95</v>
      </c>
      <c r="M2003" t="s">
        <v>1517</v>
      </c>
      <c r="N2003" s="13">
        <v>5015</v>
      </c>
      <c r="O2003">
        <v>7</v>
      </c>
      <c r="P2003" s="11">
        <f>Agridata[[#This Row],[Storage_Loss_%]]/100</f>
        <v>0.15770000000000001</v>
      </c>
      <c r="Q2003" s="7">
        <v>15.77</v>
      </c>
      <c r="R2003" s="13">
        <v>49927</v>
      </c>
      <c r="S2003">
        <v>218</v>
      </c>
      <c r="T2003" t="s">
        <v>1519</v>
      </c>
      <c r="U2003" t="s">
        <v>1523</v>
      </c>
      <c r="V2003" s="13">
        <v>1450619</v>
      </c>
      <c r="W2003" s="7">
        <f>(Agridata[[#This Row],[Profit_After_Storage_Loss]]/Agridata[[#This Row],[Total_Revenue]])*100</f>
        <v>81.427452653900659</v>
      </c>
      <c r="X2003">
        <f>(1-Agridata[[#This Row],[Transport_Cost_NGN]]/(Agridata[[#This Row],[Input_Cost_NGN]]+Agridata[[#This Row],[Final_Profit_NGN]]))*100</f>
        <v>99.665788319718288</v>
      </c>
      <c r="Y2003" s="13">
        <f>Agridata[[#This Row],[Final_Profit_NGN]]*Agridata[[#This Row],[Storage_Loss_%]]</f>
        <v>22876261.629999999</v>
      </c>
      <c r="Z2003" s="13">
        <f>Agridata[[#This Row],[Final_Profit_NGN]] * (1-Agridata[[#This Row],[Storage_Loss_%]]/100)</f>
        <v>1221856.3837000001</v>
      </c>
      <c r="AA2003" s="13">
        <f>Agridata[[#This Row],[Final_Profit_NGN]]+Agridata[[#This Row],[Input_Cost_NGN]]</f>
        <v>1500546</v>
      </c>
    </row>
    <row r="2004" spans="1:27" x14ac:dyDescent="0.35">
      <c r="A2004" t="s">
        <v>544</v>
      </c>
      <c r="B2004" t="s">
        <v>1470</v>
      </c>
      <c r="C2004" t="s">
        <v>1490</v>
      </c>
      <c r="D2004">
        <v>2025</v>
      </c>
      <c r="E2004" t="s">
        <v>1502</v>
      </c>
      <c r="F2004" t="s">
        <v>1508</v>
      </c>
      <c r="G2004">
        <v>0.73</v>
      </c>
      <c r="H2004">
        <v>703</v>
      </c>
      <c r="I2004">
        <v>281</v>
      </c>
      <c r="J2004">
        <v>13.3</v>
      </c>
      <c r="K2004" t="s">
        <v>1511</v>
      </c>
      <c r="L2004">
        <v>0.71</v>
      </c>
      <c r="M2004" t="s">
        <v>1516</v>
      </c>
      <c r="N2004" s="13">
        <v>2208</v>
      </c>
      <c r="O2004">
        <v>60</v>
      </c>
      <c r="P2004" s="11">
        <f>Agridata[[#This Row],[Storage_Loss_%]]/100</f>
        <v>0.6</v>
      </c>
      <c r="Q2004" s="7">
        <v>60</v>
      </c>
      <c r="R2004" s="13">
        <v>10351</v>
      </c>
      <c r="S2004">
        <v>323</v>
      </c>
      <c r="T2004" t="s">
        <v>1520</v>
      </c>
      <c r="U2004" t="s">
        <v>1522</v>
      </c>
      <c r="V2004" s="13">
        <v>77297</v>
      </c>
      <c r="W2004" s="7">
        <f>(Agridata[[#This Row],[Profit_After_Storage_Loss]]/Agridata[[#This Row],[Total_Revenue]])*100</f>
        <v>35.27610441767068</v>
      </c>
      <c r="X2004">
        <f>(1-Agridata[[#This Row],[Transport_Cost_NGN]]/(Agridata[[#This Row],[Input_Cost_NGN]]+Agridata[[#This Row],[Final_Profit_NGN]]))*100</f>
        <v>97.480832420591454</v>
      </c>
      <c r="Y2004" s="13">
        <f>Agridata[[#This Row],[Final_Profit_NGN]]*Agridata[[#This Row],[Storage_Loss_%]]</f>
        <v>4637820</v>
      </c>
      <c r="Z2004" s="13">
        <f>Agridata[[#This Row],[Final_Profit_NGN]] * (1-Agridata[[#This Row],[Storage_Loss_%]]/100)</f>
        <v>30918.800000000003</v>
      </c>
      <c r="AA2004" s="13">
        <f>Agridata[[#This Row],[Final_Profit_NGN]]+Agridata[[#This Row],[Input_Cost_NGN]]</f>
        <v>87648</v>
      </c>
    </row>
    <row r="2005" spans="1:27" x14ac:dyDescent="0.35">
      <c r="A2005" t="s">
        <v>1074</v>
      </c>
      <c r="B2005" t="s">
        <v>1471</v>
      </c>
      <c r="C2005" t="s">
        <v>1486</v>
      </c>
      <c r="D2005">
        <v>2022</v>
      </c>
      <c r="E2005" t="s">
        <v>1501</v>
      </c>
      <c r="F2005" t="s">
        <v>1503</v>
      </c>
      <c r="G2005">
        <v>2.13</v>
      </c>
      <c r="H2005">
        <v>12097</v>
      </c>
      <c r="I2005">
        <v>11013</v>
      </c>
      <c r="J2005">
        <v>46.2</v>
      </c>
      <c r="K2005" t="s">
        <v>1512</v>
      </c>
      <c r="L2005">
        <v>1.2</v>
      </c>
      <c r="M2005" t="s">
        <v>1516</v>
      </c>
      <c r="N2005" s="13">
        <v>10229</v>
      </c>
      <c r="O2005">
        <v>1</v>
      </c>
      <c r="P2005" s="11">
        <f>Agridata[[#This Row],[Storage_Loss_%]]/100</f>
        <v>8.9600000000000013E-2</v>
      </c>
      <c r="Q2005" s="7">
        <v>8.9600000000000009</v>
      </c>
      <c r="R2005" s="13">
        <v>17919</v>
      </c>
      <c r="S2005">
        <v>246</v>
      </c>
      <c r="T2005" t="s">
        <v>1520</v>
      </c>
      <c r="U2005" t="s">
        <v>1522</v>
      </c>
      <c r="V2005" s="13">
        <v>2653959</v>
      </c>
      <c r="W2005" s="7">
        <f>(Agridata[[#This Row],[Profit_After_Storage_Loss]]/Agridata[[#This Row],[Total_Revenue]])*100</f>
        <v>90.429438529753227</v>
      </c>
      <c r="X2005">
        <f>(1-Agridata[[#This Row],[Transport_Cost_NGN]]/(Agridata[[#This Row],[Input_Cost_NGN]]+Agridata[[#This Row],[Final_Profit_NGN]]))*100</f>
        <v>99.617160663772822</v>
      </c>
      <c r="Y2005" s="13">
        <f>Agridata[[#This Row],[Final_Profit_NGN]]*Agridata[[#This Row],[Storage_Loss_%]]</f>
        <v>23779472.640000001</v>
      </c>
      <c r="Z2005" s="13">
        <f>Agridata[[#This Row],[Final_Profit_NGN]] * (1-Agridata[[#This Row],[Storage_Loss_%]]/100)</f>
        <v>2416164.2736</v>
      </c>
      <c r="AA2005" s="13">
        <f>Agridata[[#This Row],[Final_Profit_NGN]]+Agridata[[#This Row],[Input_Cost_NGN]]</f>
        <v>2671878</v>
      </c>
    </row>
    <row r="2006" spans="1:27" x14ac:dyDescent="0.35">
      <c r="A2006" t="s">
        <v>1081</v>
      </c>
      <c r="B2006" t="s">
        <v>1472</v>
      </c>
      <c r="C2006" t="s">
        <v>1478</v>
      </c>
      <c r="D2006">
        <v>2024</v>
      </c>
      <c r="E2006" t="s">
        <v>1501</v>
      </c>
      <c r="F2006" t="s">
        <v>1503</v>
      </c>
      <c r="G2006">
        <v>5.19</v>
      </c>
      <c r="H2006">
        <v>43963</v>
      </c>
      <c r="I2006">
        <v>39100</v>
      </c>
      <c r="J2006">
        <v>15.4</v>
      </c>
      <c r="K2006" t="s">
        <v>1515</v>
      </c>
      <c r="L2006">
        <v>0.34</v>
      </c>
      <c r="M2006" t="s">
        <v>1518</v>
      </c>
      <c r="N2006" s="13">
        <v>3424</v>
      </c>
      <c r="O2006">
        <v>7</v>
      </c>
      <c r="P2006" s="11">
        <f>Agridata[[#This Row],[Storage_Loss_%]]/100</f>
        <v>0.1106</v>
      </c>
      <c r="Q2006" s="7">
        <v>11.06</v>
      </c>
      <c r="R2006" s="13">
        <v>49888</v>
      </c>
      <c r="S2006">
        <v>363</v>
      </c>
      <c r="T2006" t="s">
        <v>1520</v>
      </c>
      <c r="U2006" t="s">
        <v>1523</v>
      </c>
      <c r="V2006" s="13">
        <v>13998055</v>
      </c>
      <c r="W2006" s="7">
        <f>(Agridata[[#This Row],[Profit_After_Storage_Loss]]/Agridata[[#This Row],[Total_Revenue]])*100</f>
        <v>88.624150290188382</v>
      </c>
      <c r="X2006">
        <f>(1-Agridata[[#This Row],[Transport_Cost_NGN]]/(Agridata[[#This Row],[Input_Cost_NGN]]+Agridata[[#This Row],[Final_Profit_NGN]]))*100</f>
        <v>99.975626324793595</v>
      </c>
      <c r="Y2006" s="13">
        <f>Agridata[[#This Row],[Final_Profit_NGN]]*Agridata[[#This Row],[Storage_Loss_%]]</f>
        <v>154818488.30000001</v>
      </c>
      <c r="Z2006" s="13">
        <f>Agridata[[#This Row],[Final_Profit_NGN]] * (1-Agridata[[#This Row],[Storage_Loss_%]]/100)</f>
        <v>12449870.116999999</v>
      </c>
      <c r="AA2006" s="13">
        <f>Agridata[[#This Row],[Final_Profit_NGN]]+Agridata[[#This Row],[Input_Cost_NGN]]</f>
        <v>14047943</v>
      </c>
    </row>
    <row r="2007" spans="1:27" x14ac:dyDescent="0.35">
      <c r="A2007" t="s">
        <v>918</v>
      </c>
      <c r="B2007" t="s">
        <v>1469</v>
      </c>
      <c r="C2007" t="s">
        <v>1498</v>
      </c>
      <c r="D2007">
        <v>2021</v>
      </c>
      <c r="E2007" t="s">
        <v>1501</v>
      </c>
      <c r="F2007" t="s">
        <v>1507</v>
      </c>
      <c r="G2007">
        <v>4.34</v>
      </c>
      <c r="H2007">
        <v>6091</v>
      </c>
      <c r="I2007">
        <v>5641</v>
      </c>
      <c r="J2007">
        <v>18.399999999999999</v>
      </c>
      <c r="K2007" t="s">
        <v>1512</v>
      </c>
      <c r="L2007">
        <v>1.36</v>
      </c>
      <c r="M2007" t="s">
        <v>1517</v>
      </c>
      <c r="N2007" s="13">
        <v>3351</v>
      </c>
      <c r="O2007">
        <v>3</v>
      </c>
      <c r="P2007" s="11">
        <f>Agridata[[#This Row],[Storage_Loss_%]]/100</f>
        <v>7.3800000000000004E-2</v>
      </c>
      <c r="Q2007" s="7">
        <v>7.38</v>
      </c>
      <c r="R2007" s="13">
        <v>75509</v>
      </c>
      <c r="S2007">
        <v>210</v>
      </c>
      <c r="T2007" t="s">
        <v>1520</v>
      </c>
      <c r="U2007" t="s">
        <v>1523</v>
      </c>
      <c r="V2007" s="13">
        <v>1093904</v>
      </c>
      <c r="W2007" s="7">
        <f>(Agridata[[#This Row],[Profit_After_Storage_Loss]]/Agridata[[#This Row],[Total_Revenue]])*100</f>
        <v>86.639526394866479</v>
      </c>
      <c r="X2007">
        <f>(1-Agridata[[#This Row],[Transport_Cost_NGN]]/(Agridata[[#This Row],[Input_Cost_NGN]]+Agridata[[#This Row],[Final_Profit_NGN]]))*100</f>
        <v>99.713445976742179</v>
      </c>
      <c r="Y2007" s="13">
        <f>Agridata[[#This Row],[Final_Profit_NGN]]*Agridata[[#This Row],[Storage_Loss_%]]</f>
        <v>8073011.5199999996</v>
      </c>
      <c r="Z2007" s="13">
        <f>Agridata[[#This Row],[Final_Profit_NGN]] * (1-Agridata[[#This Row],[Storage_Loss_%]]/100)</f>
        <v>1013173.8848</v>
      </c>
      <c r="AA2007" s="13">
        <f>Agridata[[#This Row],[Final_Profit_NGN]]+Agridata[[#This Row],[Input_Cost_NGN]]</f>
        <v>1169413</v>
      </c>
    </row>
    <row r="2008" spans="1:27" x14ac:dyDescent="0.35">
      <c r="A2008" t="s">
        <v>903</v>
      </c>
      <c r="B2008" t="s">
        <v>1472</v>
      </c>
      <c r="C2008" t="s">
        <v>1488</v>
      </c>
      <c r="D2008">
        <v>2022</v>
      </c>
      <c r="E2008" t="s">
        <v>1501</v>
      </c>
      <c r="F2008" t="s">
        <v>1510</v>
      </c>
      <c r="G2008">
        <v>0.98</v>
      </c>
      <c r="H2008">
        <v>26637</v>
      </c>
      <c r="I2008">
        <v>18920</v>
      </c>
      <c r="J2008">
        <v>30.4</v>
      </c>
      <c r="K2008" t="s">
        <v>1515</v>
      </c>
      <c r="L2008">
        <v>1.31</v>
      </c>
      <c r="M2008" t="s">
        <v>1516</v>
      </c>
      <c r="N2008" s="13">
        <v>5907</v>
      </c>
      <c r="O2008">
        <v>1</v>
      </c>
      <c r="P2008" s="11">
        <f>Agridata[[#This Row],[Storage_Loss_%]]/100</f>
        <v>0.28970000000000001</v>
      </c>
      <c r="Q2008" s="7">
        <v>28.97</v>
      </c>
      <c r="R2008" s="13">
        <v>18699</v>
      </c>
      <c r="S2008">
        <v>316</v>
      </c>
      <c r="T2008" t="s">
        <v>1520</v>
      </c>
      <c r="U2008" t="s">
        <v>1522</v>
      </c>
      <c r="V2008" s="13">
        <v>5894327</v>
      </c>
      <c r="W2008" s="7">
        <f>(Agridata[[#This Row],[Profit_After_Storage_Loss]]/Agridata[[#This Row],[Total_Revenue]])*100</f>
        <v>70.805378973473125</v>
      </c>
      <c r="X2008">
        <f>(1-Agridata[[#This Row],[Transport_Cost_NGN]]/(Agridata[[#This Row],[Input_Cost_NGN]]+Agridata[[#This Row],[Final_Profit_NGN]]))*100</f>
        <v>99.900101910595353</v>
      </c>
      <c r="Y2008" s="13">
        <f>Agridata[[#This Row],[Final_Profit_NGN]]*Agridata[[#This Row],[Storage_Loss_%]]</f>
        <v>170758653.19</v>
      </c>
      <c r="Z2008" s="13">
        <f>Agridata[[#This Row],[Final_Profit_NGN]] * (1-Agridata[[#This Row],[Storage_Loss_%]]/100)</f>
        <v>4186740.4680999997</v>
      </c>
      <c r="AA2008" s="13">
        <f>Agridata[[#This Row],[Final_Profit_NGN]]+Agridata[[#This Row],[Input_Cost_NGN]]</f>
        <v>5913026</v>
      </c>
    </row>
    <row r="2009" spans="1:27" x14ac:dyDescent="0.35">
      <c r="A2009" t="s">
        <v>801</v>
      </c>
      <c r="B2009" t="s">
        <v>1472</v>
      </c>
      <c r="C2009" t="s">
        <v>1479</v>
      </c>
      <c r="D2009">
        <v>2021</v>
      </c>
      <c r="E2009" t="s">
        <v>1501</v>
      </c>
      <c r="F2009" t="s">
        <v>1503</v>
      </c>
      <c r="G2009">
        <v>1.49</v>
      </c>
      <c r="H2009">
        <v>10912</v>
      </c>
      <c r="I2009">
        <v>10020</v>
      </c>
      <c r="J2009">
        <v>56.1</v>
      </c>
      <c r="K2009" t="s">
        <v>1512</v>
      </c>
      <c r="L2009">
        <v>2.64</v>
      </c>
      <c r="M2009" t="s">
        <v>1516</v>
      </c>
      <c r="N2009" s="13">
        <v>12618</v>
      </c>
      <c r="O2009">
        <v>1</v>
      </c>
      <c r="P2009" s="11">
        <f>Agridata[[#This Row],[Storage_Loss_%]]/100</f>
        <v>8.1699999999999995E-2</v>
      </c>
      <c r="Q2009" s="7">
        <v>8.17</v>
      </c>
      <c r="R2009" s="13">
        <v>13427</v>
      </c>
      <c r="S2009">
        <v>310</v>
      </c>
      <c r="T2009" t="s">
        <v>1520</v>
      </c>
      <c r="U2009" t="s">
        <v>1522</v>
      </c>
      <c r="V2009" s="13">
        <v>3049093</v>
      </c>
      <c r="W2009" s="7">
        <f>(Agridata[[#This Row],[Profit_After_Storage_Loss]]/Agridata[[#This Row],[Total_Revenue]])*100</f>
        <v>91.427389923984165</v>
      </c>
      <c r="X2009">
        <f>(1-Agridata[[#This Row],[Transport_Cost_NGN]]/(Agridata[[#This Row],[Input_Cost_NGN]]+Agridata[[#This Row],[Final_Profit_NGN]]))*100</f>
        <v>99.587986364170675</v>
      </c>
      <c r="Y2009" s="13">
        <f>Agridata[[#This Row],[Final_Profit_NGN]]*Agridata[[#This Row],[Storage_Loss_%]]</f>
        <v>24911089.809999999</v>
      </c>
      <c r="Z2009" s="13">
        <f>Agridata[[#This Row],[Final_Profit_NGN]] * (1-Agridata[[#This Row],[Storage_Loss_%]]/100)</f>
        <v>2799982.1019000001</v>
      </c>
      <c r="AA2009" s="13">
        <f>Agridata[[#This Row],[Final_Profit_NGN]]+Agridata[[#This Row],[Input_Cost_NGN]]</f>
        <v>3062520</v>
      </c>
    </row>
    <row r="2010" spans="1:27" x14ac:dyDescent="0.35">
      <c r="A2010" t="s">
        <v>617</v>
      </c>
      <c r="B2010" t="s">
        <v>1472</v>
      </c>
      <c r="C2010" t="s">
        <v>1489</v>
      </c>
      <c r="D2010">
        <v>2024</v>
      </c>
      <c r="E2010" t="s">
        <v>1502</v>
      </c>
      <c r="F2010" t="s">
        <v>1503</v>
      </c>
      <c r="G2010">
        <v>1.81</v>
      </c>
      <c r="H2010">
        <v>15129</v>
      </c>
      <c r="I2010">
        <v>6051</v>
      </c>
      <c r="J2010">
        <v>4.7</v>
      </c>
      <c r="K2010" t="s">
        <v>1513</v>
      </c>
      <c r="L2010">
        <v>1.42</v>
      </c>
      <c r="M2010" t="s">
        <v>1518</v>
      </c>
      <c r="N2010" s="13">
        <v>200</v>
      </c>
      <c r="O2010">
        <v>60</v>
      </c>
      <c r="P2010" s="11">
        <f>Agridata[[#This Row],[Storage_Loss_%]]/100</f>
        <v>0.6</v>
      </c>
      <c r="Q2010" s="7">
        <v>60</v>
      </c>
      <c r="R2010" s="13">
        <v>32326</v>
      </c>
      <c r="S2010">
        <v>295</v>
      </c>
      <c r="T2010" t="s">
        <v>1519</v>
      </c>
      <c r="U2010" t="s">
        <v>1523</v>
      </c>
      <c r="V2010" s="13">
        <v>1734669</v>
      </c>
      <c r="W2010" s="7">
        <f>(Agridata[[#This Row],[Profit_After_Storage_Loss]]/Agridata[[#This Row],[Total_Revenue]])*100</f>
        <v>39.268226565440202</v>
      </c>
      <c r="X2010">
        <f>(1-Agridata[[#This Row],[Transport_Cost_NGN]]/(Agridata[[#This Row],[Input_Cost_NGN]]+Agridata[[#This Row],[Final_Profit_NGN]]))*100</f>
        <v>99.988681348843656</v>
      </c>
      <c r="Y2010" s="13">
        <f>Agridata[[#This Row],[Final_Profit_NGN]]*Agridata[[#This Row],[Storage_Loss_%]]</f>
        <v>104080140</v>
      </c>
      <c r="Z2010" s="13">
        <f>Agridata[[#This Row],[Final_Profit_NGN]] * (1-Agridata[[#This Row],[Storage_Loss_%]]/100)</f>
        <v>693867.60000000009</v>
      </c>
      <c r="AA2010" s="13">
        <f>Agridata[[#This Row],[Final_Profit_NGN]]+Agridata[[#This Row],[Input_Cost_NGN]]</f>
        <v>1766995</v>
      </c>
    </row>
    <row r="2011" spans="1:27" x14ac:dyDescent="0.35">
      <c r="A2011" t="s">
        <v>67</v>
      </c>
      <c r="B2011" t="s">
        <v>1470</v>
      </c>
      <c r="C2011" t="s">
        <v>1485</v>
      </c>
      <c r="D2011">
        <v>2024</v>
      </c>
      <c r="E2011" t="s">
        <v>1501</v>
      </c>
      <c r="F2011" t="s">
        <v>1507</v>
      </c>
      <c r="G2011">
        <v>2.76</v>
      </c>
      <c r="H2011">
        <v>5495</v>
      </c>
      <c r="I2011">
        <v>4819</v>
      </c>
      <c r="J2011">
        <v>16.600000000000001</v>
      </c>
      <c r="K2011" t="s">
        <v>1512</v>
      </c>
      <c r="L2011">
        <v>1.82</v>
      </c>
      <c r="M2011" t="s">
        <v>1516</v>
      </c>
      <c r="N2011" s="13">
        <v>4391</v>
      </c>
      <c r="O2011">
        <v>7</v>
      </c>
      <c r="P2011" s="11">
        <f>Agridata[[#This Row],[Storage_Loss_%]]/100</f>
        <v>0.1229</v>
      </c>
      <c r="Q2011" s="7">
        <v>12.29</v>
      </c>
      <c r="R2011" s="13">
        <v>40770</v>
      </c>
      <c r="S2011">
        <v>290</v>
      </c>
      <c r="T2011" t="s">
        <v>1521</v>
      </c>
      <c r="U2011" t="s">
        <v>1523</v>
      </c>
      <c r="V2011" s="13">
        <v>1338374</v>
      </c>
      <c r="W2011" s="7">
        <f>(Agridata[[#This Row],[Profit_After_Storage_Loss]]/Agridata[[#This Row],[Total_Revenue]])*100</f>
        <v>85.117133192763049</v>
      </c>
      <c r="X2011">
        <f>(1-Agridata[[#This Row],[Transport_Cost_NGN]]/(Agridata[[#This Row],[Input_Cost_NGN]]+Agridata[[#This Row],[Final_Profit_NGN]]))*100</f>
        <v>99.681614102660774</v>
      </c>
      <c r="Y2011" s="13">
        <f>Agridata[[#This Row],[Final_Profit_NGN]]*Agridata[[#This Row],[Storage_Loss_%]]</f>
        <v>16448616.459999999</v>
      </c>
      <c r="Z2011" s="13">
        <f>Agridata[[#This Row],[Final_Profit_NGN]] * (1-Agridata[[#This Row],[Storage_Loss_%]]/100)</f>
        <v>1173887.8354</v>
      </c>
      <c r="AA2011" s="13">
        <f>Agridata[[#This Row],[Final_Profit_NGN]]+Agridata[[#This Row],[Input_Cost_NGN]]</f>
        <v>1379144</v>
      </c>
    </row>
    <row r="2012" spans="1:27" x14ac:dyDescent="0.35">
      <c r="A2012" t="s">
        <v>1103</v>
      </c>
      <c r="B2012" t="s">
        <v>1471</v>
      </c>
      <c r="C2012" t="s">
        <v>1477</v>
      </c>
      <c r="D2012">
        <v>2024</v>
      </c>
      <c r="E2012" t="s">
        <v>1501</v>
      </c>
      <c r="F2012" t="s">
        <v>1505</v>
      </c>
      <c r="G2012">
        <v>2.31</v>
      </c>
      <c r="H2012">
        <v>29439</v>
      </c>
      <c r="I2012">
        <v>22423</v>
      </c>
      <c r="J2012">
        <v>1</v>
      </c>
      <c r="K2012" t="s">
        <v>1512</v>
      </c>
      <c r="L2012">
        <v>1.03</v>
      </c>
      <c r="M2012" t="s">
        <v>1517</v>
      </c>
      <c r="N2012" s="13">
        <v>234</v>
      </c>
      <c r="O2012">
        <v>14</v>
      </c>
      <c r="P2012" s="11">
        <f>Agridata[[#This Row],[Storage_Loss_%]]/100</f>
        <v>0.23829999999999998</v>
      </c>
      <c r="Q2012" s="7">
        <v>23.83</v>
      </c>
      <c r="R2012" s="13">
        <v>14551</v>
      </c>
      <c r="S2012">
        <v>94</v>
      </c>
      <c r="T2012" t="s">
        <v>1520</v>
      </c>
      <c r="U2012" t="s">
        <v>1522</v>
      </c>
      <c r="V2012" s="13">
        <v>2071900</v>
      </c>
      <c r="W2012" s="7">
        <f>(Agridata[[#This Row],[Profit_After_Storage_Loss]]/Agridata[[#This Row],[Total_Revenue]])*100</f>
        <v>75.638787107868808</v>
      </c>
      <c r="X2012">
        <f>(1-Agridata[[#This Row],[Transport_Cost_NGN]]/(Agridata[[#This Row],[Input_Cost_NGN]]+Agridata[[#This Row],[Final_Profit_NGN]]))*100</f>
        <v>99.988784783347413</v>
      </c>
      <c r="Y2012" s="13">
        <f>Agridata[[#This Row],[Final_Profit_NGN]]*Agridata[[#This Row],[Storage_Loss_%]]</f>
        <v>49373377</v>
      </c>
      <c r="Z2012" s="13">
        <f>Agridata[[#This Row],[Final_Profit_NGN]] * (1-Agridata[[#This Row],[Storage_Loss_%]]/100)</f>
        <v>1578166.23</v>
      </c>
      <c r="AA2012" s="13">
        <f>Agridata[[#This Row],[Final_Profit_NGN]]+Agridata[[#This Row],[Input_Cost_NGN]]</f>
        <v>2086451</v>
      </c>
    </row>
    <row r="2013" spans="1:27" x14ac:dyDescent="0.35">
      <c r="A2013" t="s">
        <v>227</v>
      </c>
      <c r="B2013" t="s">
        <v>1471</v>
      </c>
      <c r="C2013" t="s">
        <v>1483</v>
      </c>
      <c r="D2013">
        <v>2025</v>
      </c>
      <c r="E2013" t="s">
        <v>1502</v>
      </c>
      <c r="F2013" t="s">
        <v>1509</v>
      </c>
      <c r="G2013">
        <v>0.25</v>
      </c>
      <c r="H2013">
        <v>3993</v>
      </c>
      <c r="I2013">
        <v>3295</v>
      </c>
      <c r="J2013">
        <v>16.399999999999999</v>
      </c>
      <c r="K2013" t="s">
        <v>1512</v>
      </c>
      <c r="L2013">
        <v>1.67</v>
      </c>
      <c r="M2013" t="s">
        <v>1516</v>
      </c>
      <c r="N2013" s="13">
        <v>3436</v>
      </c>
      <c r="O2013">
        <v>4</v>
      </c>
      <c r="P2013" s="11">
        <f>Agridata[[#This Row],[Storage_Loss_%]]/100</f>
        <v>0.17480000000000001</v>
      </c>
      <c r="Q2013" s="7">
        <v>17.48</v>
      </c>
      <c r="R2013" s="13">
        <v>5975</v>
      </c>
      <c r="S2013">
        <v>294</v>
      </c>
      <c r="T2013" t="s">
        <v>1520</v>
      </c>
      <c r="U2013" t="s">
        <v>1522</v>
      </c>
      <c r="V2013" s="13">
        <v>949632</v>
      </c>
      <c r="W2013" s="7">
        <f>(Agridata[[#This Row],[Profit_After_Storage_Loss]]/Agridata[[#This Row],[Total_Revenue]])*100</f>
        <v>82.004037894238934</v>
      </c>
      <c r="X2013">
        <f>(1-Agridata[[#This Row],[Transport_Cost_NGN]]/(Agridata[[#This Row],[Input_Cost_NGN]]+Agridata[[#This Row],[Final_Profit_NGN]]))*100</f>
        <v>99.640437962467828</v>
      </c>
      <c r="Y2013" s="13">
        <f>Agridata[[#This Row],[Final_Profit_NGN]]*Agridata[[#This Row],[Storage_Loss_%]]</f>
        <v>16599567.360000001</v>
      </c>
      <c r="Z2013" s="13">
        <f>Agridata[[#This Row],[Final_Profit_NGN]] * (1-Agridata[[#This Row],[Storage_Loss_%]]/100)</f>
        <v>783636.3263999999</v>
      </c>
      <c r="AA2013" s="13">
        <f>Agridata[[#This Row],[Final_Profit_NGN]]+Agridata[[#This Row],[Input_Cost_NGN]]</f>
        <v>955607</v>
      </c>
    </row>
    <row r="2014" spans="1:27" x14ac:dyDescent="0.35">
      <c r="A2014" t="s">
        <v>430</v>
      </c>
      <c r="B2014" t="s">
        <v>1473</v>
      </c>
      <c r="C2014" t="s">
        <v>1497</v>
      </c>
      <c r="D2014">
        <v>2025</v>
      </c>
      <c r="E2014" t="s">
        <v>1502</v>
      </c>
      <c r="F2014" t="s">
        <v>1508</v>
      </c>
      <c r="G2014">
        <v>6.47</v>
      </c>
      <c r="H2014">
        <v>11544</v>
      </c>
      <c r="I2014">
        <v>10637</v>
      </c>
      <c r="J2014">
        <v>1</v>
      </c>
      <c r="K2014" t="s">
        <v>1513</v>
      </c>
      <c r="L2014">
        <v>0.23</v>
      </c>
      <c r="M2014" t="s">
        <v>1516</v>
      </c>
      <c r="N2014" s="13">
        <v>200</v>
      </c>
      <c r="O2014">
        <v>1</v>
      </c>
      <c r="P2014" s="11">
        <f>Agridata[[#This Row],[Storage_Loss_%]]/100</f>
        <v>7.85E-2</v>
      </c>
      <c r="Q2014" s="7">
        <v>7.85</v>
      </c>
      <c r="R2014" s="13">
        <v>97980</v>
      </c>
      <c r="S2014">
        <v>253</v>
      </c>
      <c r="T2014" t="s">
        <v>1520</v>
      </c>
      <c r="U2014" t="s">
        <v>1523</v>
      </c>
      <c r="V2014" s="13">
        <v>2566070</v>
      </c>
      <c r="W2014" s="7">
        <f>(Agridata[[#This Row],[Profit_After_Storage_Loss]]/Agridata[[#This Row],[Total_Revenue]])*100</f>
        <v>88.76085302453032</v>
      </c>
      <c r="X2014">
        <f>(1-Agridata[[#This Row],[Transport_Cost_NGN]]/(Agridata[[#This Row],[Input_Cost_NGN]]+Agridata[[#This Row],[Final_Profit_NGN]]))*100</f>
        <v>99.992492633396523</v>
      </c>
      <c r="Y2014" s="13">
        <f>Agridata[[#This Row],[Final_Profit_NGN]]*Agridata[[#This Row],[Storage_Loss_%]]</f>
        <v>20143649.5</v>
      </c>
      <c r="Z2014" s="13">
        <f>Agridata[[#This Row],[Final_Profit_NGN]] * (1-Agridata[[#This Row],[Storage_Loss_%]]/100)</f>
        <v>2364633.5049999999</v>
      </c>
      <c r="AA2014" s="13">
        <f>Agridata[[#This Row],[Final_Profit_NGN]]+Agridata[[#This Row],[Input_Cost_NGN]]</f>
        <v>2664050</v>
      </c>
    </row>
    <row r="2015" spans="1:27" x14ac:dyDescent="0.35">
      <c r="A2015" t="s">
        <v>1104</v>
      </c>
      <c r="B2015" t="s">
        <v>1472</v>
      </c>
      <c r="C2015" t="s">
        <v>1478</v>
      </c>
      <c r="D2015">
        <v>2024</v>
      </c>
      <c r="E2015" t="s">
        <v>1501</v>
      </c>
      <c r="F2015" t="s">
        <v>1508</v>
      </c>
      <c r="G2015">
        <v>1</v>
      </c>
      <c r="H2015">
        <v>1982</v>
      </c>
      <c r="I2015">
        <v>1528</v>
      </c>
      <c r="J2015">
        <v>2.4</v>
      </c>
      <c r="K2015" t="s">
        <v>1513</v>
      </c>
      <c r="L2015">
        <v>0.83</v>
      </c>
      <c r="M2015" t="s">
        <v>1516</v>
      </c>
      <c r="N2015" s="13">
        <v>200</v>
      </c>
      <c r="O2015">
        <v>14</v>
      </c>
      <c r="P2015" s="11">
        <f>Agridata[[#This Row],[Storage_Loss_%]]/100</f>
        <v>0.2288</v>
      </c>
      <c r="Q2015" s="7">
        <v>22.88</v>
      </c>
      <c r="R2015" s="13">
        <v>11205</v>
      </c>
      <c r="S2015">
        <v>246</v>
      </c>
      <c r="T2015" t="s">
        <v>1520</v>
      </c>
      <c r="U2015" t="s">
        <v>1522</v>
      </c>
      <c r="V2015" s="13">
        <v>360725</v>
      </c>
      <c r="W2015" s="7">
        <f>(Agridata[[#This Row],[Profit_After_Storage_Loss]]/Agridata[[#This Row],[Total_Revenue]])*100</f>
        <v>74.796633775172751</v>
      </c>
      <c r="X2015">
        <f>(1-Agridata[[#This Row],[Transport_Cost_NGN]]/(Agridata[[#This Row],[Input_Cost_NGN]]+Agridata[[#This Row],[Final_Profit_NGN]]))*100</f>
        <v>99.946226440459228</v>
      </c>
      <c r="Y2015" s="13">
        <f>Agridata[[#This Row],[Final_Profit_NGN]]*Agridata[[#This Row],[Storage_Loss_%]]</f>
        <v>8253388</v>
      </c>
      <c r="Z2015" s="13">
        <f>Agridata[[#This Row],[Final_Profit_NGN]] * (1-Agridata[[#This Row],[Storage_Loss_%]]/100)</f>
        <v>278191.12</v>
      </c>
      <c r="AA2015" s="13">
        <f>Agridata[[#This Row],[Final_Profit_NGN]]+Agridata[[#This Row],[Input_Cost_NGN]]</f>
        <v>371930</v>
      </c>
    </row>
    <row r="2016" spans="1:27" x14ac:dyDescent="0.35">
      <c r="A2016" t="s">
        <v>1105</v>
      </c>
      <c r="B2016" t="s">
        <v>1471</v>
      </c>
      <c r="C2016" t="s">
        <v>1492</v>
      </c>
      <c r="D2016">
        <v>2021</v>
      </c>
      <c r="E2016" t="s">
        <v>1502</v>
      </c>
      <c r="F2016" t="s">
        <v>1506</v>
      </c>
      <c r="G2016">
        <v>0.74</v>
      </c>
      <c r="H2016">
        <v>1128</v>
      </c>
      <c r="I2016">
        <v>451</v>
      </c>
      <c r="J2016">
        <v>4.0999999999999996</v>
      </c>
      <c r="K2016" t="s">
        <v>1515</v>
      </c>
      <c r="L2016">
        <v>1.31</v>
      </c>
      <c r="M2016" t="s">
        <v>1518</v>
      </c>
      <c r="N2016" s="13">
        <v>754</v>
      </c>
      <c r="O2016">
        <v>60</v>
      </c>
      <c r="P2016" s="11">
        <f>Agridata[[#This Row],[Storage_Loss_%]]/100</f>
        <v>0.6</v>
      </c>
      <c r="Q2016" s="7">
        <v>60</v>
      </c>
      <c r="R2016" s="13">
        <v>19513</v>
      </c>
      <c r="S2016">
        <v>337</v>
      </c>
      <c r="T2016" t="s">
        <v>1520</v>
      </c>
      <c r="U2016" t="s">
        <v>1523</v>
      </c>
      <c r="V2016" s="13">
        <v>130201</v>
      </c>
      <c r="W2016" s="7">
        <f>(Agridata[[#This Row],[Profit_After_Storage_Loss]]/Agridata[[#This Row],[Total_Revenue]])*100</f>
        <v>34.786593104185314</v>
      </c>
      <c r="X2016">
        <f>(1-Agridata[[#This Row],[Transport_Cost_NGN]]/(Agridata[[#This Row],[Input_Cost_NGN]]+Agridata[[#This Row],[Final_Profit_NGN]]))*100</f>
        <v>99.496373084681451</v>
      </c>
      <c r="Y2016" s="13">
        <f>Agridata[[#This Row],[Final_Profit_NGN]]*Agridata[[#This Row],[Storage_Loss_%]]</f>
        <v>7812060</v>
      </c>
      <c r="Z2016" s="13">
        <f>Agridata[[#This Row],[Final_Profit_NGN]] * (1-Agridata[[#This Row],[Storage_Loss_%]]/100)</f>
        <v>52080.4</v>
      </c>
      <c r="AA2016" s="13">
        <f>Agridata[[#This Row],[Final_Profit_NGN]]+Agridata[[#This Row],[Input_Cost_NGN]]</f>
        <v>149714</v>
      </c>
    </row>
    <row r="2017" spans="1:27" x14ac:dyDescent="0.35">
      <c r="A2017" t="s">
        <v>1106</v>
      </c>
      <c r="B2017" t="s">
        <v>1470</v>
      </c>
      <c r="C2017" t="s">
        <v>1499</v>
      </c>
      <c r="D2017">
        <v>2022</v>
      </c>
      <c r="E2017" t="s">
        <v>1501</v>
      </c>
      <c r="F2017" t="s">
        <v>1510</v>
      </c>
      <c r="G2017">
        <v>1.93</v>
      </c>
      <c r="H2017">
        <v>33291</v>
      </c>
      <c r="I2017">
        <v>21945</v>
      </c>
      <c r="J2017">
        <v>37.6</v>
      </c>
      <c r="K2017" t="s">
        <v>1513</v>
      </c>
      <c r="L2017">
        <v>1.85</v>
      </c>
      <c r="M2017" t="s">
        <v>1517</v>
      </c>
      <c r="N2017" s="13">
        <v>1385</v>
      </c>
      <c r="O2017">
        <v>4</v>
      </c>
      <c r="P2017" s="11">
        <f>Agridata[[#This Row],[Storage_Loss_%]]/100</f>
        <v>0.34079999999999999</v>
      </c>
      <c r="Q2017" s="7">
        <v>34.08</v>
      </c>
      <c r="R2017" s="13">
        <v>45866</v>
      </c>
      <c r="S2017">
        <v>399</v>
      </c>
      <c r="T2017" t="s">
        <v>1520</v>
      </c>
      <c r="U2017" t="s">
        <v>1523</v>
      </c>
      <c r="V2017" s="13">
        <v>8621244</v>
      </c>
      <c r="W2017" s="7">
        <f>(Agridata[[#This Row],[Profit_After_Storage_Loss]]/Agridata[[#This Row],[Total_Revenue]])*100</f>
        <v>65.57115399250732</v>
      </c>
      <c r="X2017">
        <f>(1-Agridata[[#This Row],[Transport_Cost_NGN]]/(Agridata[[#This Row],[Input_Cost_NGN]]+Agridata[[#This Row],[Final_Profit_NGN]]))*100</f>
        <v>99.984020048205224</v>
      </c>
      <c r="Y2017" s="13">
        <f>Agridata[[#This Row],[Final_Profit_NGN]]*Agridata[[#This Row],[Storage_Loss_%]]</f>
        <v>293811995.51999998</v>
      </c>
      <c r="Z2017" s="13">
        <f>Agridata[[#This Row],[Final_Profit_NGN]] * (1-Agridata[[#This Row],[Storage_Loss_%]]/100)</f>
        <v>5683124.0448000003</v>
      </c>
      <c r="AA2017" s="13">
        <f>Agridata[[#This Row],[Final_Profit_NGN]]+Agridata[[#This Row],[Input_Cost_NGN]]</f>
        <v>8667110</v>
      </c>
    </row>
    <row r="2018" spans="1:27" x14ac:dyDescent="0.35">
      <c r="A2018" t="s">
        <v>139</v>
      </c>
      <c r="B2018" t="s">
        <v>1470</v>
      </c>
      <c r="C2018" t="s">
        <v>1476</v>
      </c>
      <c r="D2018">
        <v>2021</v>
      </c>
      <c r="E2018" t="s">
        <v>1501</v>
      </c>
      <c r="F2018" t="s">
        <v>1503</v>
      </c>
      <c r="G2018">
        <v>1.3</v>
      </c>
      <c r="H2018">
        <v>12635</v>
      </c>
      <c r="I2018">
        <v>7730</v>
      </c>
      <c r="J2018">
        <v>7.6</v>
      </c>
      <c r="K2018" t="s">
        <v>1512</v>
      </c>
      <c r="L2018">
        <v>0.82</v>
      </c>
      <c r="M2018" t="s">
        <v>1518</v>
      </c>
      <c r="N2018" s="13">
        <v>1897</v>
      </c>
      <c r="O2018">
        <v>30</v>
      </c>
      <c r="P2018" s="11">
        <f>Agridata[[#This Row],[Storage_Loss_%]]/100</f>
        <v>0.38819999999999999</v>
      </c>
      <c r="Q2018" s="7">
        <v>38.82</v>
      </c>
      <c r="R2018" s="13">
        <v>12417</v>
      </c>
      <c r="S2018">
        <v>338</v>
      </c>
      <c r="T2018" t="s">
        <v>1519</v>
      </c>
      <c r="U2018" t="s">
        <v>1522</v>
      </c>
      <c r="V2018" s="13">
        <v>2572299</v>
      </c>
      <c r="W2018" s="7">
        <f>(Agridata[[#This Row],[Profit_After_Storage_Loss]]/Agridata[[#This Row],[Total_Revenue]])*100</f>
        <v>60.886090703969032</v>
      </c>
      <c r="X2018">
        <f>(1-Agridata[[#This Row],[Transport_Cost_NGN]]/(Agridata[[#This Row],[Input_Cost_NGN]]+Agridata[[#This Row],[Final_Profit_NGN]]))*100</f>
        <v>99.926607023750378</v>
      </c>
      <c r="Y2018" s="13">
        <f>Agridata[[#This Row],[Final_Profit_NGN]]*Agridata[[#This Row],[Storage_Loss_%]]</f>
        <v>99856647.180000007</v>
      </c>
      <c r="Z2018" s="13">
        <f>Agridata[[#This Row],[Final_Profit_NGN]] * (1-Agridata[[#This Row],[Storage_Loss_%]]/100)</f>
        <v>1573732.5282000001</v>
      </c>
      <c r="AA2018" s="13">
        <f>Agridata[[#This Row],[Final_Profit_NGN]]+Agridata[[#This Row],[Input_Cost_NGN]]</f>
        <v>2584716</v>
      </c>
    </row>
    <row r="2019" spans="1:27" x14ac:dyDescent="0.35">
      <c r="A2019" t="s">
        <v>882</v>
      </c>
      <c r="B2019" t="s">
        <v>1471</v>
      </c>
      <c r="C2019" t="s">
        <v>1477</v>
      </c>
      <c r="D2019">
        <v>2022</v>
      </c>
      <c r="E2019" t="s">
        <v>1501</v>
      </c>
      <c r="F2019" t="s">
        <v>1509</v>
      </c>
      <c r="G2019">
        <v>2.71</v>
      </c>
      <c r="H2019">
        <v>37146</v>
      </c>
      <c r="I2019">
        <v>29742</v>
      </c>
      <c r="J2019">
        <v>51.6</v>
      </c>
      <c r="K2019" t="s">
        <v>1512</v>
      </c>
      <c r="L2019">
        <v>2.21</v>
      </c>
      <c r="M2019" t="s">
        <v>1518</v>
      </c>
      <c r="N2019" s="13">
        <v>10968</v>
      </c>
      <c r="O2019">
        <v>4</v>
      </c>
      <c r="P2019" s="11">
        <f>Agridata[[#This Row],[Storage_Loss_%]]/100</f>
        <v>0.1993</v>
      </c>
      <c r="Q2019" s="7">
        <v>19.93</v>
      </c>
      <c r="R2019" s="13">
        <v>73486</v>
      </c>
      <c r="S2019">
        <v>319</v>
      </c>
      <c r="T2019" t="s">
        <v>1521</v>
      </c>
      <c r="U2019" t="s">
        <v>1522</v>
      </c>
      <c r="V2019" s="13">
        <v>9308368</v>
      </c>
      <c r="W2019" s="7">
        <f>(Agridata[[#This Row],[Profit_After_Storage_Loss]]/Agridata[[#This Row],[Total_Revenue]])*100</f>
        <v>79.442829291523836</v>
      </c>
      <c r="X2019">
        <f>(1-Agridata[[#This Row],[Transport_Cost_NGN]]/(Agridata[[#This Row],[Input_Cost_NGN]]+Agridata[[#This Row],[Final_Profit_NGN]]))*100</f>
        <v>99.883093469585006</v>
      </c>
      <c r="Y2019" s="13">
        <f>Agridata[[#This Row],[Final_Profit_NGN]]*Agridata[[#This Row],[Storage_Loss_%]]</f>
        <v>185515774.24000001</v>
      </c>
      <c r="Z2019" s="13">
        <f>Agridata[[#This Row],[Final_Profit_NGN]] * (1-Agridata[[#This Row],[Storage_Loss_%]]/100)</f>
        <v>7453210.2576000001</v>
      </c>
      <c r="AA2019" s="13">
        <f>Agridata[[#This Row],[Final_Profit_NGN]]+Agridata[[#This Row],[Input_Cost_NGN]]</f>
        <v>9381854</v>
      </c>
    </row>
    <row r="2020" spans="1:27" x14ac:dyDescent="0.35">
      <c r="A2020" t="s">
        <v>757</v>
      </c>
      <c r="B2020" t="s">
        <v>1473</v>
      </c>
      <c r="C2020" t="s">
        <v>1494</v>
      </c>
      <c r="D2020">
        <v>2023</v>
      </c>
      <c r="E2020" t="s">
        <v>1501</v>
      </c>
      <c r="F2020" t="s">
        <v>1505</v>
      </c>
      <c r="G2020">
        <v>2.96</v>
      </c>
      <c r="H2020">
        <v>30965</v>
      </c>
      <c r="I2020">
        <v>26930</v>
      </c>
      <c r="J2020">
        <v>51.6</v>
      </c>
      <c r="K2020" t="s">
        <v>1511</v>
      </c>
      <c r="L2020">
        <v>1.34</v>
      </c>
      <c r="M2020" t="s">
        <v>1518</v>
      </c>
      <c r="N2020" s="13">
        <v>7605</v>
      </c>
      <c r="O2020">
        <v>7</v>
      </c>
      <c r="P2020" s="11">
        <f>Agridata[[#This Row],[Storage_Loss_%]]/100</f>
        <v>0.1303</v>
      </c>
      <c r="Q2020" s="7">
        <v>13.03</v>
      </c>
      <c r="R2020" s="13">
        <v>26369</v>
      </c>
      <c r="S2020">
        <v>107</v>
      </c>
      <c r="T2020" t="s">
        <v>1520</v>
      </c>
      <c r="U2020" t="s">
        <v>1523</v>
      </c>
      <c r="V2020" s="13">
        <v>2818721</v>
      </c>
      <c r="W2020" s="7">
        <f>(Agridata[[#This Row],[Profit_After_Storage_Loss]]/Agridata[[#This Row],[Total_Revenue]])*100</f>
        <v>86.163940462340378</v>
      </c>
      <c r="X2020">
        <f>(1-Agridata[[#This Row],[Transport_Cost_NGN]]/(Agridata[[#This Row],[Input_Cost_NGN]]+Agridata[[#This Row],[Final_Profit_NGN]]))*100</f>
        <v>99.732697383914044</v>
      </c>
      <c r="Y2020" s="13">
        <f>Agridata[[#This Row],[Final_Profit_NGN]]*Agridata[[#This Row],[Storage_Loss_%]]</f>
        <v>36727934.629999995</v>
      </c>
      <c r="Z2020" s="13">
        <f>Agridata[[#This Row],[Final_Profit_NGN]] * (1-Agridata[[#This Row],[Storage_Loss_%]]/100)</f>
        <v>2451441.6537000001</v>
      </c>
      <c r="AA2020" s="13">
        <f>Agridata[[#This Row],[Final_Profit_NGN]]+Agridata[[#This Row],[Input_Cost_NGN]]</f>
        <v>2845090</v>
      </c>
    </row>
    <row r="2021" spans="1:27" x14ac:dyDescent="0.35">
      <c r="A2021" t="s">
        <v>933</v>
      </c>
      <c r="B2021" t="s">
        <v>1473</v>
      </c>
      <c r="C2021" t="s">
        <v>1494</v>
      </c>
      <c r="D2021">
        <v>2024</v>
      </c>
      <c r="E2021" t="s">
        <v>1502</v>
      </c>
      <c r="F2021" t="s">
        <v>1507</v>
      </c>
      <c r="G2021">
        <v>1.33</v>
      </c>
      <c r="H2021">
        <v>1601</v>
      </c>
      <c r="I2021">
        <v>640</v>
      </c>
      <c r="J2021">
        <v>8</v>
      </c>
      <c r="K2021" t="s">
        <v>1511</v>
      </c>
      <c r="L2021">
        <v>0.43</v>
      </c>
      <c r="M2021" t="s">
        <v>1516</v>
      </c>
      <c r="N2021" s="13">
        <v>1013</v>
      </c>
      <c r="O2021">
        <v>60</v>
      </c>
      <c r="P2021" s="11">
        <f>Agridata[[#This Row],[Storage_Loss_%]]/100</f>
        <v>0.6</v>
      </c>
      <c r="Q2021" s="7">
        <v>60</v>
      </c>
      <c r="R2021" s="13">
        <v>27451</v>
      </c>
      <c r="S2021">
        <v>282</v>
      </c>
      <c r="T2021" t="s">
        <v>1520</v>
      </c>
      <c r="U2021" t="s">
        <v>1522</v>
      </c>
      <c r="V2021" s="13">
        <v>150212</v>
      </c>
      <c r="W2021" s="7">
        <f>(Agridata[[#This Row],[Profit_After_Storage_Loss]]/Agridata[[#This Row],[Total_Revenue]])*100</f>
        <v>33.819534737114651</v>
      </c>
      <c r="X2021">
        <f>(1-Agridata[[#This Row],[Transport_Cost_NGN]]/(Agridata[[#This Row],[Input_Cost_NGN]]+Agridata[[#This Row],[Final_Profit_NGN]]))*100</f>
        <v>99.42981937713536</v>
      </c>
      <c r="Y2021" s="13">
        <f>Agridata[[#This Row],[Final_Profit_NGN]]*Agridata[[#This Row],[Storage_Loss_%]]</f>
        <v>9012720</v>
      </c>
      <c r="Z2021" s="13">
        <f>Agridata[[#This Row],[Final_Profit_NGN]] * (1-Agridata[[#This Row],[Storage_Loss_%]]/100)</f>
        <v>60084.800000000003</v>
      </c>
      <c r="AA2021" s="13">
        <f>Agridata[[#This Row],[Final_Profit_NGN]]+Agridata[[#This Row],[Input_Cost_NGN]]</f>
        <v>177663</v>
      </c>
    </row>
    <row r="2022" spans="1:27" x14ac:dyDescent="0.35">
      <c r="A2022" t="s">
        <v>1107</v>
      </c>
      <c r="B2022" t="s">
        <v>1471</v>
      </c>
      <c r="C2022" t="s">
        <v>1486</v>
      </c>
      <c r="D2022">
        <v>2022</v>
      </c>
      <c r="E2022" t="s">
        <v>1502</v>
      </c>
      <c r="F2022" t="s">
        <v>1507</v>
      </c>
      <c r="G2022">
        <v>1.26</v>
      </c>
      <c r="H2022">
        <v>3301</v>
      </c>
      <c r="I2022">
        <v>1909</v>
      </c>
      <c r="J2022">
        <v>24.8</v>
      </c>
      <c r="K2022" t="s">
        <v>1512</v>
      </c>
      <c r="L2022">
        <v>0.82</v>
      </c>
      <c r="M2022" t="s">
        <v>1517</v>
      </c>
      <c r="N2022" s="13">
        <v>5318</v>
      </c>
      <c r="O2022">
        <v>30</v>
      </c>
      <c r="P2022" s="11">
        <f>Agridata[[#This Row],[Storage_Loss_%]]/100</f>
        <v>0.42159999999999997</v>
      </c>
      <c r="Q2022" s="7">
        <v>42.16</v>
      </c>
      <c r="R2022" s="13">
        <v>14341</v>
      </c>
      <c r="S2022">
        <v>177</v>
      </c>
      <c r="T2022" t="s">
        <v>1520</v>
      </c>
      <c r="U2022" t="s">
        <v>1522</v>
      </c>
      <c r="V2022" s="13">
        <v>314856</v>
      </c>
      <c r="W2022" s="7">
        <f>(Agridata[[#This Row],[Profit_After_Storage_Loss]]/Agridata[[#This Row],[Total_Revenue]])*100</f>
        <v>55.320282505612141</v>
      </c>
      <c r="X2022">
        <f>(1-Agridata[[#This Row],[Transport_Cost_NGN]]/(Agridata[[#This Row],[Input_Cost_NGN]]+Agridata[[#This Row],[Final_Profit_NGN]]))*100</f>
        <v>98.384553929713817</v>
      </c>
      <c r="Y2022" s="13">
        <f>Agridata[[#This Row],[Final_Profit_NGN]]*Agridata[[#This Row],[Storage_Loss_%]]</f>
        <v>13274328.959999999</v>
      </c>
      <c r="Z2022" s="13">
        <f>Agridata[[#This Row],[Final_Profit_NGN]] * (1-Agridata[[#This Row],[Storage_Loss_%]]/100)</f>
        <v>182112.71040000001</v>
      </c>
      <c r="AA2022" s="13">
        <f>Agridata[[#This Row],[Final_Profit_NGN]]+Agridata[[#This Row],[Input_Cost_NGN]]</f>
        <v>329197</v>
      </c>
    </row>
    <row r="2023" spans="1:27" x14ac:dyDescent="0.35">
      <c r="A2023" t="s">
        <v>487</v>
      </c>
      <c r="B2023" t="s">
        <v>1472</v>
      </c>
      <c r="C2023" t="s">
        <v>1488</v>
      </c>
      <c r="D2023">
        <v>2024</v>
      </c>
      <c r="E2023" t="s">
        <v>1501</v>
      </c>
      <c r="F2023" t="s">
        <v>1506</v>
      </c>
      <c r="G2023">
        <v>1.1399999999999999</v>
      </c>
      <c r="H2023">
        <v>2525</v>
      </c>
      <c r="I2023">
        <v>2142</v>
      </c>
      <c r="J2023">
        <v>8.5</v>
      </c>
      <c r="K2023" t="s">
        <v>1512</v>
      </c>
      <c r="L2023">
        <v>0.94</v>
      </c>
      <c r="M2023" t="s">
        <v>1516</v>
      </c>
      <c r="N2023" s="13">
        <v>2289</v>
      </c>
      <c r="O2023">
        <v>7</v>
      </c>
      <c r="P2023" s="11">
        <f>Agridata[[#This Row],[Storage_Loss_%]]/100</f>
        <v>0.15140000000000001</v>
      </c>
      <c r="Q2023" s="7">
        <v>15.14</v>
      </c>
      <c r="R2023" s="13">
        <v>20724</v>
      </c>
      <c r="S2023">
        <v>303</v>
      </c>
      <c r="T2023" t="s">
        <v>1520</v>
      </c>
      <c r="U2023" t="s">
        <v>1522</v>
      </c>
      <c r="V2023" s="13">
        <v>619523</v>
      </c>
      <c r="W2023" s="7">
        <f>(Agridata[[#This Row],[Profit_After_Storage_Loss]]/Agridata[[#This Row],[Total_Revenue]])*100</f>
        <v>82.113187223056087</v>
      </c>
      <c r="X2023">
        <f>(1-Agridata[[#This Row],[Transport_Cost_NGN]]/(Agridata[[#This Row],[Input_Cost_NGN]]+Agridata[[#This Row],[Final_Profit_NGN]]))*100</f>
        <v>99.642481729707441</v>
      </c>
      <c r="Y2023" s="13">
        <f>Agridata[[#This Row],[Final_Profit_NGN]]*Agridata[[#This Row],[Storage_Loss_%]]</f>
        <v>9379578.2200000007</v>
      </c>
      <c r="Z2023" s="13">
        <f>Agridata[[#This Row],[Final_Profit_NGN]] * (1-Agridata[[#This Row],[Storage_Loss_%]]/100)</f>
        <v>525727.21779999998</v>
      </c>
      <c r="AA2023" s="13">
        <f>Agridata[[#This Row],[Final_Profit_NGN]]+Agridata[[#This Row],[Input_Cost_NGN]]</f>
        <v>640247</v>
      </c>
    </row>
    <row r="2024" spans="1:27" x14ac:dyDescent="0.35">
      <c r="A2024" t="s">
        <v>1108</v>
      </c>
      <c r="B2024" t="s">
        <v>1471</v>
      </c>
      <c r="C2024" t="s">
        <v>1500</v>
      </c>
      <c r="D2024">
        <v>2025</v>
      </c>
      <c r="E2024" t="s">
        <v>1501</v>
      </c>
      <c r="F2024" t="s">
        <v>1509</v>
      </c>
      <c r="G2024">
        <v>2.92</v>
      </c>
      <c r="H2024">
        <v>45263</v>
      </c>
      <c r="I2024">
        <v>34626</v>
      </c>
      <c r="J2024">
        <v>2.2000000000000002</v>
      </c>
      <c r="K2024" t="s">
        <v>1511</v>
      </c>
      <c r="L2024">
        <v>0.96</v>
      </c>
      <c r="M2024" t="s">
        <v>1516</v>
      </c>
      <c r="N2024" s="13">
        <v>255</v>
      </c>
      <c r="O2024">
        <v>5</v>
      </c>
      <c r="P2024" s="11">
        <f>Agridata[[#This Row],[Storage_Loss_%]]/100</f>
        <v>0.23499999999999999</v>
      </c>
      <c r="Q2024" s="7">
        <v>23.5</v>
      </c>
      <c r="R2024" s="13">
        <v>62336</v>
      </c>
      <c r="S2024">
        <v>363</v>
      </c>
      <c r="T2024" t="s">
        <v>1521</v>
      </c>
      <c r="U2024" t="s">
        <v>1523</v>
      </c>
      <c r="V2024" s="13">
        <v>12380955</v>
      </c>
      <c r="W2024" s="7">
        <f>(Agridata[[#This Row],[Profit_After_Storage_Loss]]/Agridata[[#This Row],[Total_Revenue]])*100</f>
        <v>76.116765050339168</v>
      </c>
      <c r="X2024">
        <f>(1-Agridata[[#This Row],[Transport_Cost_NGN]]/(Agridata[[#This Row],[Input_Cost_NGN]]+Agridata[[#This Row],[Final_Profit_NGN]]))*100</f>
        <v>99.997950702912917</v>
      </c>
      <c r="Y2024" s="13">
        <f>Agridata[[#This Row],[Final_Profit_NGN]]*Agridata[[#This Row],[Storage_Loss_%]]</f>
        <v>290952442.5</v>
      </c>
      <c r="Z2024" s="13">
        <f>Agridata[[#This Row],[Final_Profit_NGN]] * (1-Agridata[[#This Row],[Storage_Loss_%]]/100)</f>
        <v>9471430.5749999993</v>
      </c>
      <c r="AA2024" s="13">
        <f>Agridata[[#This Row],[Final_Profit_NGN]]+Agridata[[#This Row],[Input_Cost_NGN]]</f>
        <v>12443291</v>
      </c>
    </row>
    <row r="2025" spans="1:27" x14ac:dyDescent="0.35">
      <c r="A2025" t="s">
        <v>345</v>
      </c>
      <c r="B2025" t="s">
        <v>1469</v>
      </c>
      <c r="C2025" t="s">
        <v>1481</v>
      </c>
      <c r="D2025">
        <v>2022</v>
      </c>
      <c r="E2025" t="s">
        <v>1502</v>
      </c>
      <c r="F2025" t="s">
        <v>1505</v>
      </c>
      <c r="G2025">
        <v>2.29</v>
      </c>
      <c r="H2025">
        <v>18181</v>
      </c>
      <c r="I2025">
        <v>13610</v>
      </c>
      <c r="J2025">
        <v>10.9</v>
      </c>
      <c r="K2025" t="s">
        <v>1512</v>
      </c>
      <c r="L2025">
        <v>0.81</v>
      </c>
      <c r="M2025" t="s">
        <v>1516</v>
      </c>
      <c r="N2025" s="13">
        <v>2359</v>
      </c>
      <c r="O2025">
        <v>14</v>
      </c>
      <c r="P2025" s="11">
        <f>Agridata[[#This Row],[Storage_Loss_%]]/100</f>
        <v>0.25140000000000001</v>
      </c>
      <c r="Q2025" s="7">
        <v>25.14</v>
      </c>
      <c r="R2025" s="13">
        <v>13858</v>
      </c>
      <c r="S2025">
        <v>88</v>
      </c>
      <c r="T2025" t="s">
        <v>1521</v>
      </c>
      <c r="U2025" t="s">
        <v>1523</v>
      </c>
      <c r="V2025" s="13">
        <v>1169487</v>
      </c>
      <c r="W2025" s="7">
        <f>(Agridata[[#This Row],[Profit_After_Storage_Loss]]/Agridata[[#This Row],[Total_Revenue]])*100</f>
        <v>73.983324237648347</v>
      </c>
      <c r="X2025">
        <f>(1-Agridata[[#This Row],[Transport_Cost_NGN]]/(Agridata[[#This Row],[Input_Cost_NGN]]+Agridata[[#This Row],[Final_Profit_NGN]]))*100</f>
        <v>99.800649852747938</v>
      </c>
      <c r="Y2025" s="13">
        <f>Agridata[[#This Row],[Final_Profit_NGN]]*Agridata[[#This Row],[Storage_Loss_%]]</f>
        <v>29400903.18</v>
      </c>
      <c r="Z2025" s="13">
        <f>Agridata[[#This Row],[Final_Profit_NGN]] * (1-Agridata[[#This Row],[Storage_Loss_%]]/100)</f>
        <v>875477.96819999989</v>
      </c>
      <c r="AA2025" s="13">
        <f>Agridata[[#This Row],[Final_Profit_NGN]]+Agridata[[#This Row],[Input_Cost_NGN]]</f>
        <v>1183345</v>
      </c>
    </row>
    <row r="2026" spans="1:27" x14ac:dyDescent="0.35">
      <c r="A2026" t="s">
        <v>169</v>
      </c>
      <c r="B2026" t="s">
        <v>1470</v>
      </c>
      <c r="C2026" t="s">
        <v>1490</v>
      </c>
      <c r="D2026">
        <v>2024</v>
      </c>
      <c r="E2026" t="s">
        <v>1501</v>
      </c>
      <c r="F2026" t="s">
        <v>1506</v>
      </c>
      <c r="G2026">
        <v>0.55000000000000004</v>
      </c>
      <c r="H2026">
        <v>1022</v>
      </c>
      <c r="I2026">
        <v>832</v>
      </c>
      <c r="J2026">
        <v>2.6</v>
      </c>
      <c r="K2026" t="s">
        <v>1512</v>
      </c>
      <c r="L2026">
        <v>1.02</v>
      </c>
      <c r="M2026" t="s">
        <v>1518</v>
      </c>
      <c r="N2026" s="13">
        <v>634</v>
      </c>
      <c r="O2026">
        <v>14</v>
      </c>
      <c r="P2026" s="11">
        <f>Agridata[[#This Row],[Storage_Loss_%]]/100</f>
        <v>0.1852</v>
      </c>
      <c r="Q2026" s="7">
        <v>18.52</v>
      </c>
      <c r="R2026" s="13">
        <v>16216</v>
      </c>
      <c r="S2026">
        <v>340</v>
      </c>
      <c r="T2026" t="s">
        <v>1520</v>
      </c>
      <c r="U2026" t="s">
        <v>1522</v>
      </c>
      <c r="V2026" s="13">
        <v>263202</v>
      </c>
      <c r="W2026" s="7">
        <f>(Agridata[[#This Row],[Profit_After_Storage_Loss]]/Agridata[[#This Row],[Total_Revenue]])*100</f>
        <v>76.75131509065271</v>
      </c>
      <c r="X2026">
        <f>(1-Agridata[[#This Row],[Transport_Cost_NGN]]/(Agridata[[#This Row],[Input_Cost_NGN]]+Agridata[[#This Row],[Final_Profit_NGN]]))*100</f>
        <v>99.773099800299192</v>
      </c>
      <c r="Y2026" s="13">
        <f>Agridata[[#This Row],[Final_Profit_NGN]]*Agridata[[#This Row],[Storage_Loss_%]]</f>
        <v>4874501.04</v>
      </c>
      <c r="Z2026" s="13">
        <f>Agridata[[#This Row],[Final_Profit_NGN]] * (1-Agridata[[#This Row],[Storage_Loss_%]]/100)</f>
        <v>214456.9896</v>
      </c>
      <c r="AA2026" s="13">
        <f>Agridata[[#This Row],[Final_Profit_NGN]]+Agridata[[#This Row],[Input_Cost_NGN]]</f>
        <v>279418</v>
      </c>
    </row>
    <row r="2027" spans="1:27" x14ac:dyDescent="0.35">
      <c r="A2027" t="s">
        <v>999</v>
      </c>
      <c r="B2027" t="s">
        <v>1469</v>
      </c>
      <c r="C2027" t="s">
        <v>1474</v>
      </c>
      <c r="D2027">
        <v>2021</v>
      </c>
      <c r="E2027" t="s">
        <v>1501</v>
      </c>
      <c r="F2027" t="s">
        <v>1506</v>
      </c>
      <c r="G2027">
        <v>0.52</v>
      </c>
      <c r="H2027">
        <v>1799</v>
      </c>
      <c r="I2027">
        <v>1630</v>
      </c>
      <c r="J2027">
        <v>1.2</v>
      </c>
      <c r="K2027" t="s">
        <v>1513</v>
      </c>
      <c r="L2027">
        <v>0.97</v>
      </c>
      <c r="M2027" t="s">
        <v>1518</v>
      </c>
      <c r="N2027" s="13">
        <v>200</v>
      </c>
      <c r="O2027">
        <v>3</v>
      </c>
      <c r="P2027" s="11">
        <f>Agridata[[#This Row],[Storage_Loss_%]]/100</f>
        <v>9.3900000000000011E-2</v>
      </c>
      <c r="Q2027" s="7">
        <v>9.39</v>
      </c>
      <c r="R2027" s="13">
        <v>7686</v>
      </c>
      <c r="S2027">
        <v>309</v>
      </c>
      <c r="T2027" t="s">
        <v>1521</v>
      </c>
      <c r="U2027" t="s">
        <v>1522</v>
      </c>
      <c r="V2027" s="13">
        <v>490748</v>
      </c>
      <c r="W2027" s="7">
        <f>(Agridata[[#This Row],[Profit_After_Storage_Loss]]/Agridata[[#This Row],[Total_Revenue]])*100</f>
        <v>89.212766946075121</v>
      </c>
      <c r="X2027">
        <f>(1-Agridata[[#This Row],[Transport_Cost_NGN]]/(Agridata[[#This Row],[Input_Cost_NGN]]+Agridata[[#This Row],[Final_Profit_NGN]]))*100</f>
        <v>99.959874326390249</v>
      </c>
      <c r="Y2027" s="13">
        <f>Agridata[[#This Row],[Final_Profit_NGN]]*Agridata[[#This Row],[Storage_Loss_%]]</f>
        <v>4608123.7200000007</v>
      </c>
      <c r="Z2027" s="13">
        <f>Agridata[[#This Row],[Final_Profit_NGN]] * (1-Agridata[[#This Row],[Storage_Loss_%]]/100)</f>
        <v>444666.76280000003</v>
      </c>
      <c r="AA2027" s="13">
        <f>Agridata[[#This Row],[Final_Profit_NGN]]+Agridata[[#This Row],[Input_Cost_NGN]]</f>
        <v>498434</v>
      </c>
    </row>
    <row r="2028" spans="1:27" x14ac:dyDescent="0.35">
      <c r="A2028" t="s">
        <v>967</v>
      </c>
      <c r="B2028" t="s">
        <v>1470</v>
      </c>
      <c r="C2028" t="s">
        <v>1485</v>
      </c>
      <c r="D2028">
        <v>2021</v>
      </c>
      <c r="E2028" t="s">
        <v>1502</v>
      </c>
      <c r="F2028" t="s">
        <v>1503</v>
      </c>
      <c r="G2028">
        <v>1.62</v>
      </c>
      <c r="H2028">
        <v>10909</v>
      </c>
      <c r="I2028">
        <v>8608</v>
      </c>
      <c r="J2028">
        <v>38.200000000000003</v>
      </c>
      <c r="K2028" t="s">
        <v>1511</v>
      </c>
      <c r="L2028">
        <v>1.38</v>
      </c>
      <c r="M2028" t="s">
        <v>1516</v>
      </c>
      <c r="N2028" s="13">
        <v>5660</v>
      </c>
      <c r="O2028">
        <v>14</v>
      </c>
      <c r="P2028" s="11">
        <f>Agridata[[#This Row],[Storage_Loss_%]]/100</f>
        <v>0.2109</v>
      </c>
      <c r="Q2028" s="7">
        <v>21.09</v>
      </c>
      <c r="R2028" s="13">
        <v>15566</v>
      </c>
      <c r="S2028">
        <v>273</v>
      </c>
      <c r="T2028" t="s">
        <v>1520</v>
      </c>
      <c r="U2028" t="s">
        <v>1522</v>
      </c>
      <c r="V2028" s="13">
        <v>2305259</v>
      </c>
      <c r="W2028" s="7">
        <f>(Agridata[[#This Row],[Profit_After_Storage_Loss]]/Agridata[[#This Row],[Total_Revenue]])*100</f>
        <v>78.380742921159509</v>
      </c>
      <c r="X2028">
        <f>(1-Agridata[[#This Row],[Transport_Cost_NGN]]/(Agridata[[#This Row],[Input_Cost_NGN]]+Agridata[[#This Row],[Final_Profit_NGN]]))*100</f>
        <v>99.756121206898413</v>
      </c>
      <c r="Y2028" s="13">
        <f>Agridata[[#This Row],[Final_Profit_NGN]]*Agridata[[#This Row],[Storage_Loss_%]]</f>
        <v>48617912.310000002</v>
      </c>
      <c r="Z2028" s="13">
        <f>Agridata[[#This Row],[Final_Profit_NGN]] * (1-Agridata[[#This Row],[Storage_Loss_%]]/100)</f>
        <v>1819079.8769</v>
      </c>
      <c r="AA2028" s="13">
        <f>Agridata[[#This Row],[Final_Profit_NGN]]+Agridata[[#This Row],[Input_Cost_NGN]]</f>
        <v>2320825</v>
      </c>
    </row>
    <row r="2029" spans="1:27" x14ac:dyDescent="0.35">
      <c r="A2029" t="s">
        <v>1109</v>
      </c>
      <c r="B2029" t="s">
        <v>1471</v>
      </c>
      <c r="C2029" t="s">
        <v>1477</v>
      </c>
      <c r="D2029">
        <v>2022</v>
      </c>
      <c r="E2029" t="s">
        <v>1501</v>
      </c>
      <c r="F2029" t="s">
        <v>1503</v>
      </c>
      <c r="G2029">
        <v>2.16</v>
      </c>
      <c r="H2029">
        <v>13430</v>
      </c>
      <c r="I2029">
        <v>8387</v>
      </c>
      <c r="J2029">
        <v>49</v>
      </c>
      <c r="K2029" t="s">
        <v>1511</v>
      </c>
      <c r="L2029">
        <v>1.77</v>
      </c>
      <c r="M2029" t="s">
        <v>1516</v>
      </c>
      <c r="N2029" s="13">
        <v>6852</v>
      </c>
      <c r="O2029">
        <v>30</v>
      </c>
      <c r="P2029" s="11">
        <f>Agridata[[#This Row],[Storage_Loss_%]]/100</f>
        <v>0.37549999999999994</v>
      </c>
      <c r="Q2029" s="7">
        <v>37.549999999999997</v>
      </c>
      <c r="R2029" s="13">
        <v>25436</v>
      </c>
      <c r="S2029">
        <v>245</v>
      </c>
      <c r="T2029" t="s">
        <v>1519</v>
      </c>
      <c r="U2029" t="s">
        <v>1522</v>
      </c>
      <c r="V2029" s="13">
        <v>2001979</v>
      </c>
      <c r="W2029" s="7">
        <f>(Agridata[[#This Row],[Profit_After_Storage_Loss]]/Agridata[[#This Row],[Total_Revenue]])*100</f>
        <v>61.666500716429553</v>
      </c>
      <c r="X2029">
        <f>(1-Agridata[[#This Row],[Transport_Cost_NGN]]/(Agridata[[#This Row],[Input_Cost_NGN]]+Agridata[[#This Row],[Final_Profit_NGN]]))*100</f>
        <v>99.662032686943718</v>
      </c>
      <c r="Y2029" s="13">
        <f>Agridata[[#This Row],[Final_Profit_NGN]]*Agridata[[#This Row],[Storage_Loss_%]]</f>
        <v>75174311.449999988</v>
      </c>
      <c r="Z2029" s="13">
        <f>Agridata[[#This Row],[Final_Profit_NGN]] * (1-Agridata[[#This Row],[Storage_Loss_%]]/100)</f>
        <v>1250235.8855000001</v>
      </c>
      <c r="AA2029" s="13">
        <f>Agridata[[#This Row],[Final_Profit_NGN]]+Agridata[[#This Row],[Input_Cost_NGN]]</f>
        <v>2027415</v>
      </c>
    </row>
    <row r="2030" spans="1:27" x14ac:dyDescent="0.35">
      <c r="A2030" t="s">
        <v>1034</v>
      </c>
      <c r="B2030" t="s">
        <v>1472</v>
      </c>
      <c r="C2030" t="s">
        <v>1487</v>
      </c>
      <c r="D2030">
        <v>2023</v>
      </c>
      <c r="E2030" t="s">
        <v>1501</v>
      </c>
      <c r="F2030" t="s">
        <v>1503</v>
      </c>
      <c r="G2030">
        <v>2.36</v>
      </c>
      <c r="H2030">
        <v>24316</v>
      </c>
      <c r="I2030">
        <v>9726</v>
      </c>
      <c r="J2030">
        <v>18.8</v>
      </c>
      <c r="K2030" t="s">
        <v>1511</v>
      </c>
      <c r="L2030">
        <v>1.74</v>
      </c>
      <c r="M2030" t="s">
        <v>1518</v>
      </c>
      <c r="N2030" s="13">
        <v>3138</v>
      </c>
      <c r="O2030">
        <v>60</v>
      </c>
      <c r="P2030" s="11">
        <f>Agridata[[#This Row],[Storage_Loss_%]]/100</f>
        <v>0.6</v>
      </c>
      <c r="Q2030" s="7">
        <v>60</v>
      </c>
      <c r="R2030" s="13">
        <v>28436</v>
      </c>
      <c r="S2030">
        <v>327</v>
      </c>
      <c r="T2030" t="s">
        <v>1519</v>
      </c>
      <c r="U2030" t="s">
        <v>1523</v>
      </c>
      <c r="V2030" s="13">
        <v>3117024</v>
      </c>
      <c r="W2030" s="7">
        <f>(Agridata[[#This Row],[Profit_After_Storage_Loss]]/Agridata[[#This Row],[Total_Revenue]])*100</f>
        <v>39.638386754242624</v>
      </c>
      <c r="X2030">
        <f>(1-Agridata[[#This Row],[Transport_Cost_NGN]]/(Agridata[[#This Row],[Input_Cost_NGN]]+Agridata[[#This Row],[Final_Profit_NGN]]))*100</f>
        <v>99.900237167218791</v>
      </c>
      <c r="Y2030" s="13">
        <f>Agridata[[#This Row],[Final_Profit_NGN]]*Agridata[[#This Row],[Storage_Loss_%]]</f>
        <v>187021440</v>
      </c>
      <c r="Z2030" s="13">
        <f>Agridata[[#This Row],[Final_Profit_NGN]] * (1-Agridata[[#This Row],[Storage_Loss_%]]/100)</f>
        <v>1246809.6000000001</v>
      </c>
      <c r="AA2030" s="13">
        <f>Agridata[[#This Row],[Final_Profit_NGN]]+Agridata[[#This Row],[Input_Cost_NGN]]</f>
        <v>3145460</v>
      </c>
    </row>
    <row r="2031" spans="1:27" x14ac:dyDescent="0.35">
      <c r="A2031" t="s">
        <v>677</v>
      </c>
      <c r="B2031" t="s">
        <v>1471</v>
      </c>
      <c r="C2031" t="s">
        <v>1492</v>
      </c>
      <c r="D2031">
        <v>2021</v>
      </c>
      <c r="E2031" t="s">
        <v>1502</v>
      </c>
      <c r="F2031" t="s">
        <v>1505</v>
      </c>
      <c r="G2031">
        <v>1.97</v>
      </c>
      <c r="H2031">
        <v>19289</v>
      </c>
      <c r="I2031">
        <v>11035</v>
      </c>
      <c r="J2031">
        <v>11.9</v>
      </c>
      <c r="K2031" t="s">
        <v>1512</v>
      </c>
      <c r="L2031">
        <v>0.63</v>
      </c>
      <c r="M2031" t="s">
        <v>1517</v>
      </c>
      <c r="N2031" s="13">
        <v>2155</v>
      </c>
      <c r="O2031">
        <v>30</v>
      </c>
      <c r="P2031" s="11">
        <f>Agridata[[#This Row],[Storage_Loss_%]]/100</f>
        <v>0.4279</v>
      </c>
      <c r="Q2031" s="7">
        <v>42.79</v>
      </c>
      <c r="R2031" s="13">
        <v>23712</v>
      </c>
      <c r="S2031">
        <v>69</v>
      </c>
      <c r="T2031" t="s">
        <v>1520</v>
      </c>
      <c r="U2031" t="s">
        <v>1522</v>
      </c>
      <c r="V2031" s="13">
        <v>727934</v>
      </c>
      <c r="W2031" s="7">
        <f>(Agridata[[#This Row],[Profit_After_Storage_Loss]]/Agridata[[#This Row],[Total_Revenue]])*100</f>
        <v>55.405209553433401</v>
      </c>
      <c r="X2031">
        <f>(1-Agridata[[#This Row],[Transport_Cost_NGN]]/(Agridata[[#This Row],[Input_Cost_NGN]]+Agridata[[#This Row],[Final_Profit_NGN]]))*100</f>
        <v>99.713295886627478</v>
      </c>
      <c r="Y2031" s="13">
        <f>Agridata[[#This Row],[Final_Profit_NGN]]*Agridata[[#This Row],[Storage_Loss_%]]</f>
        <v>31148295.859999999</v>
      </c>
      <c r="Z2031" s="13">
        <f>Agridata[[#This Row],[Final_Profit_NGN]] * (1-Agridata[[#This Row],[Storage_Loss_%]]/100)</f>
        <v>416451.04140000005</v>
      </c>
      <c r="AA2031" s="13">
        <f>Agridata[[#This Row],[Final_Profit_NGN]]+Agridata[[#This Row],[Input_Cost_NGN]]</f>
        <v>751646</v>
      </c>
    </row>
    <row r="2032" spans="1:27" x14ac:dyDescent="0.35">
      <c r="A2032" t="s">
        <v>106</v>
      </c>
      <c r="B2032" t="s">
        <v>1470</v>
      </c>
      <c r="C2032" t="s">
        <v>1495</v>
      </c>
      <c r="D2032">
        <v>2024</v>
      </c>
      <c r="E2032" t="s">
        <v>1501</v>
      </c>
      <c r="F2032" t="s">
        <v>1509</v>
      </c>
      <c r="G2032">
        <v>6.72</v>
      </c>
      <c r="H2032">
        <v>86617</v>
      </c>
      <c r="I2032">
        <v>72117</v>
      </c>
      <c r="J2032">
        <v>11.7</v>
      </c>
      <c r="K2032" t="s">
        <v>1512</v>
      </c>
      <c r="L2032">
        <v>0.63</v>
      </c>
      <c r="M2032" t="s">
        <v>1517</v>
      </c>
      <c r="N2032" s="13">
        <v>3166</v>
      </c>
      <c r="O2032">
        <v>4</v>
      </c>
      <c r="P2032" s="11">
        <f>Agridata[[#This Row],[Storage_Loss_%]]/100</f>
        <v>0.16739999999999999</v>
      </c>
      <c r="Q2032" s="7">
        <v>16.739999999999998</v>
      </c>
      <c r="R2032" s="13">
        <v>106473</v>
      </c>
      <c r="S2032">
        <v>336</v>
      </c>
      <c r="T2032" t="s">
        <v>1521</v>
      </c>
      <c r="U2032" t="s">
        <v>1523</v>
      </c>
      <c r="V2032" s="13">
        <v>23879360</v>
      </c>
      <c r="W2032" s="7">
        <f>(Agridata[[#This Row],[Profit_After_Storage_Loss]]/Agridata[[#This Row],[Total_Revenue]])*100</f>
        <v>82.890409251160875</v>
      </c>
      <c r="X2032">
        <f>(1-Agridata[[#This Row],[Transport_Cost_NGN]]/(Agridata[[#This Row],[Input_Cost_NGN]]+Agridata[[#This Row],[Final_Profit_NGN]]))*100</f>
        <v>99.986800541803149</v>
      </c>
      <c r="Y2032" s="13">
        <f>Agridata[[#This Row],[Final_Profit_NGN]]*Agridata[[#This Row],[Storage_Loss_%]]</f>
        <v>399740486.39999998</v>
      </c>
      <c r="Z2032" s="13">
        <f>Agridata[[#This Row],[Final_Profit_NGN]] * (1-Agridata[[#This Row],[Storage_Loss_%]]/100)</f>
        <v>19881955.136</v>
      </c>
      <c r="AA2032" s="13">
        <f>Agridata[[#This Row],[Final_Profit_NGN]]+Agridata[[#This Row],[Input_Cost_NGN]]</f>
        <v>23985833</v>
      </c>
    </row>
    <row r="2033" spans="1:27" x14ac:dyDescent="0.35">
      <c r="A2033" t="s">
        <v>138</v>
      </c>
      <c r="B2033" t="s">
        <v>1471</v>
      </c>
      <c r="C2033" t="s">
        <v>1486</v>
      </c>
      <c r="D2033">
        <v>2024</v>
      </c>
      <c r="E2033" t="s">
        <v>1501</v>
      </c>
      <c r="F2033" t="s">
        <v>1509</v>
      </c>
      <c r="G2033">
        <v>2.35</v>
      </c>
      <c r="H2033">
        <v>35272</v>
      </c>
      <c r="I2033">
        <v>26573</v>
      </c>
      <c r="J2033">
        <v>44.3</v>
      </c>
      <c r="K2033" t="s">
        <v>1512</v>
      </c>
      <c r="L2033">
        <v>1.54</v>
      </c>
      <c r="M2033" t="s">
        <v>1516</v>
      </c>
      <c r="N2033" s="13">
        <v>9438</v>
      </c>
      <c r="O2033">
        <v>7</v>
      </c>
      <c r="P2033" s="11">
        <f>Agridata[[#This Row],[Storage_Loss_%]]/100</f>
        <v>0.24660000000000001</v>
      </c>
      <c r="Q2033" s="7">
        <v>24.66</v>
      </c>
      <c r="R2033" s="13">
        <v>39096</v>
      </c>
      <c r="S2033">
        <v>324</v>
      </c>
      <c r="T2033" t="s">
        <v>1520</v>
      </c>
      <c r="U2033" t="s">
        <v>1523</v>
      </c>
      <c r="V2033" s="13">
        <v>8475022</v>
      </c>
      <c r="W2033" s="7">
        <f>(Agridata[[#This Row],[Profit_After_Storage_Loss]]/Agridata[[#This Row],[Total_Revenue]])*100</f>
        <v>74.994046063256334</v>
      </c>
      <c r="X2033">
        <f>(1-Agridata[[#This Row],[Transport_Cost_NGN]]/(Agridata[[#This Row],[Input_Cost_NGN]]+Agridata[[#This Row],[Final_Profit_NGN]]))*100</f>
        <v>99.889148823166423</v>
      </c>
      <c r="Y2033" s="13">
        <f>Agridata[[#This Row],[Final_Profit_NGN]]*Agridata[[#This Row],[Storage_Loss_%]]</f>
        <v>208994042.52000001</v>
      </c>
      <c r="Z2033" s="13">
        <f>Agridata[[#This Row],[Final_Profit_NGN]] * (1-Agridata[[#This Row],[Storage_Loss_%]]/100)</f>
        <v>6385081.5747999996</v>
      </c>
      <c r="AA2033" s="13">
        <f>Agridata[[#This Row],[Final_Profit_NGN]]+Agridata[[#This Row],[Input_Cost_NGN]]</f>
        <v>8514118</v>
      </c>
    </row>
    <row r="2034" spans="1:27" x14ac:dyDescent="0.35">
      <c r="A2034" t="s">
        <v>1055</v>
      </c>
      <c r="B2034" t="s">
        <v>1472</v>
      </c>
      <c r="C2034" t="s">
        <v>1479</v>
      </c>
      <c r="D2034">
        <v>2022</v>
      </c>
      <c r="E2034" t="s">
        <v>1502</v>
      </c>
      <c r="F2034" t="s">
        <v>1507</v>
      </c>
      <c r="G2034">
        <v>1.44</v>
      </c>
      <c r="H2034">
        <v>2814</v>
      </c>
      <c r="I2034">
        <v>2068</v>
      </c>
      <c r="J2034">
        <v>16.3</v>
      </c>
      <c r="K2034" t="s">
        <v>1511</v>
      </c>
      <c r="L2034">
        <v>0.99</v>
      </c>
      <c r="M2034" t="s">
        <v>1517</v>
      </c>
      <c r="N2034" s="13">
        <v>2638</v>
      </c>
      <c r="O2034">
        <v>14</v>
      </c>
      <c r="P2034" s="11">
        <f>Agridata[[#This Row],[Storage_Loss_%]]/100</f>
        <v>0.26500000000000001</v>
      </c>
      <c r="Q2034" s="7">
        <v>26.5</v>
      </c>
      <c r="R2034" s="13">
        <v>31762</v>
      </c>
      <c r="S2034">
        <v>221</v>
      </c>
      <c r="T2034" t="s">
        <v>1521</v>
      </c>
      <c r="U2034" t="s">
        <v>1522</v>
      </c>
      <c r="V2034" s="13">
        <v>418058</v>
      </c>
      <c r="W2034" s="7">
        <f>(Agridata[[#This Row],[Profit_After_Storage_Loss]]/Agridata[[#This Row],[Total_Revenue]])*100</f>
        <v>68.310130718954255</v>
      </c>
      <c r="X2034">
        <f>(1-Agridata[[#This Row],[Transport_Cost_NGN]]/(Agridata[[#This Row],[Input_Cost_NGN]]+Agridata[[#This Row],[Final_Profit_NGN]]))*100</f>
        <v>99.413543195055794</v>
      </c>
      <c r="Y2034" s="13">
        <f>Agridata[[#This Row],[Final_Profit_NGN]]*Agridata[[#This Row],[Storage_Loss_%]]</f>
        <v>11078537</v>
      </c>
      <c r="Z2034" s="13">
        <f>Agridata[[#This Row],[Final_Profit_NGN]] * (1-Agridata[[#This Row],[Storage_Loss_%]]/100)</f>
        <v>307272.63</v>
      </c>
      <c r="AA2034" s="13">
        <f>Agridata[[#This Row],[Final_Profit_NGN]]+Agridata[[#This Row],[Input_Cost_NGN]]</f>
        <v>449820</v>
      </c>
    </row>
    <row r="2035" spans="1:27" x14ac:dyDescent="0.35">
      <c r="A2035" t="s">
        <v>882</v>
      </c>
      <c r="B2035" t="s">
        <v>1471</v>
      </c>
      <c r="C2035" t="s">
        <v>1486</v>
      </c>
      <c r="D2035">
        <v>2023</v>
      </c>
      <c r="E2035" t="s">
        <v>1502</v>
      </c>
      <c r="F2035" t="s">
        <v>1503</v>
      </c>
      <c r="G2035">
        <v>0.44</v>
      </c>
      <c r="H2035">
        <v>2442</v>
      </c>
      <c r="I2035">
        <v>1864</v>
      </c>
      <c r="J2035">
        <v>13.3</v>
      </c>
      <c r="K2035" t="s">
        <v>1512</v>
      </c>
      <c r="L2035">
        <v>0.84</v>
      </c>
      <c r="M2035" t="s">
        <v>1516</v>
      </c>
      <c r="N2035" s="13">
        <v>2492</v>
      </c>
      <c r="O2035">
        <v>14</v>
      </c>
      <c r="P2035" s="11">
        <f>Agridata[[#This Row],[Storage_Loss_%]]/100</f>
        <v>0.23629999999999998</v>
      </c>
      <c r="Q2035" s="7">
        <v>23.63</v>
      </c>
      <c r="R2035" s="13">
        <v>4158</v>
      </c>
      <c r="S2035">
        <v>245</v>
      </c>
      <c r="T2035" t="s">
        <v>1520</v>
      </c>
      <c r="U2035" t="s">
        <v>1522</v>
      </c>
      <c r="V2035" s="13">
        <v>445464</v>
      </c>
      <c r="W2035" s="7">
        <f>(Agridata[[#This Row],[Profit_After_Storage_Loss]]/Agridata[[#This Row],[Total_Revenue]])*100</f>
        <v>75.663747948276551</v>
      </c>
      <c r="X2035">
        <f>(1-Agridata[[#This Row],[Transport_Cost_NGN]]/(Agridata[[#This Row],[Input_Cost_NGN]]+Agridata[[#This Row],[Final_Profit_NGN]]))*100</f>
        <v>99.445756657814783</v>
      </c>
      <c r="Y2035" s="13">
        <f>Agridata[[#This Row],[Final_Profit_NGN]]*Agridata[[#This Row],[Storage_Loss_%]]</f>
        <v>10526314.32</v>
      </c>
      <c r="Z2035" s="13">
        <f>Agridata[[#This Row],[Final_Profit_NGN]] * (1-Agridata[[#This Row],[Storage_Loss_%]]/100)</f>
        <v>340200.85680000001</v>
      </c>
      <c r="AA2035" s="13">
        <f>Agridata[[#This Row],[Final_Profit_NGN]]+Agridata[[#This Row],[Input_Cost_NGN]]</f>
        <v>449622</v>
      </c>
    </row>
    <row r="2036" spans="1:27" x14ac:dyDescent="0.35">
      <c r="A2036" t="s">
        <v>973</v>
      </c>
      <c r="B2036" t="s">
        <v>1470</v>
      </c>
      <c r="C2036" t="s">
        <v>1482</v>
      </c>
      <c r="D2036">
        <v>2024</v>
      </c>
      <c r="E2036" t="s">
        <v>1501</v>
      </c>
      <c r="F2036" t="s">
        <v>1507</v>
      </c>
      <c r="G2036">
        <v>1.68</v>
      </c>
      <c r="H2036">
        <v>3185</v>
      </c>
      <c r="I2036">
        <v>2506</v>
      </c>
      <c r="J2036">
        <v>1.2</v>
      </c>
      <c r="K2036" t="s">
        <v>1512</v>
      </c>
      <c r="L2036">
        <v>0.2</v>
      </c>
      <c r="M2036" t="s">
        <v>1516</v>
      </c>
      <c r="N2036" s="13">
        <v>318</v>
      </c>
      <c r="O2036">
        <v>14</v>
      </c>
      <c r="P2036" s="11">
        <f>Agridata[[#This Row],[Storage_Loss_%]]/100</f>
        <v>0.21299999999999999</v>
      </c>
      <c r="Q2036" s="7">
        <v>21.3</v>
      </c>
      <c r="R2036" s="13">
        <v>38174</v>
      </c>
      <c r="S2036">
        <v>309</v>
      </c>
      <c r="T2036" t="s">
        <v>1520</v>
      </c>
      <c r="U2036" t="s">
        <v>1523</v>
      </c>
      <c r="V2036" s="13">
        <v>728119</v>
      </c>
      <c r="W2036" s="7">
        <f>(Agridata[[#This Row],[Profit_After_Storage_Loss]]/Agridata[[#This Row],[Total_Revenue]])*100</f>
        <v>74.77944506866173</v>
      </c>
      <c r="X2036">
        <f>(1-Agridata[[#This Row],[Transport_Cost_NGN]]/(Agridata[[#This Row],[Input_Cost_NGN]]+Agridata[[#This Row],[Final_Profit_NGN]]))*100</f>
        <v>99.958501513128795</v>
      </c>
      <c r="Y2036" s="13">
        <f>Agridata[[#This Row],[Final_Profit_NGN]]*Agridata[[#This Row],[Storage_Loss_%]]</f>
        <v>15508934.700000001</v>
      </c>
      <c r="Z2036" s="13">
        <f>Agridata[[#This Row],[Final_Profit_NGN]] * (1-Agridata[[#This Row],[Storage_Loss_%]]/100)</f>
        <v>573029.65300000005</v>
      </c>
      <c r="AA2036" s="13">
        <f>Agridata[[#This Row],[Final_Profit_NGN]]+Agridata[[#This Row],[Input_Cost_NGN]]</f>
        <v>766293</v>
      </c>
    </row>
    <row r="2037" spans="1:27" x14ac:dyDescent="0.35">
      <c r="A2037" t="s">
        <v>131</v>
      </c>
      <c r="B2037" t="s">
        <v>1469</v>
      </c>
      <c r="C2037" t="s">
        <v>1474</v>
      </c>
      <c r="D2037">
        <v>2024</v>
      </c>
      <c r="E2037" t="s">
        <v>1501</v>
      </c>
      <c r="F2037" t="s">
        <v>1504</v>
      </c>
      <c r="G2037">
        <v>1.32</v>
      </c>
      <c r="H2037">
        <v>13129</v>
      </c>
      <c r="I2037">
        <v>10063</v>
      </c>
      <c r="J2037">
        <v>8.6</v>
      </c>
      <c r="K2037" t="s">
        <v>1511</v>
      </c>
      <c r="L2037">
        <v>0.89</v>
      </c>
      <c r="M2037" t="s">
        <v>1517</v>
      </c>
      <c r="N2037" s="13">
        <v>1017</v>
      </c>
      <c r="O2037">
        <v>4</v>
      </c>
      <c r="P2037" s="11">
        <f>Agridata[[#This Row],[Storage_Loss_%]]/100</f>
        <v>0.23350000000000001</v>
      </c>
      <c r="Q2037" s="7">
        <v>23.35</v>
      </c>
      <c r="R2037" s="13">
        <v>25674</v>
      </c>
      <c r="S2037">
        <v>252</v>
      </c>
      <c r="T2037" t="s">
        <v>1520</v>
      </c>
      <c r="U2037" t="s">
        <v>1523</v>
      </c>
      <c r="V2037" s="13">
        <v>2483827</v>
      </c>
      <c r="W2037" s="7">
        <f>(Agridata[[#This Row],[Profit_After_Storage_Loss]]/Agridata[[#This Row],[Total_Revenue]])*100</f>
        <v>75.865815375247905</v>
      </c>
      <c r="X2037">
        <f>(1-Agridata[[#This Row],[Transport_Cost_NGN]]/(Agridata[[#This Row],[Input_Cost_NGN]]+Agridata[[#This Row],[Final_Profit_NGN]]))*100</f>
        <v>99.959474014953571</v>
      </c>
      <c r="Y2037" s="13">
        <f>Agridata[[#This Row],[Final_Profit_NGN]]*Agridata[[#This Row],[Storage_Loss_%]]</f>
        <v>57997360.450000003</v>
      </c>
      <c r="Z2037" s="13">
        <f>Agridata[[#This Row],[Final_Profit_NGN]] * (1-Agridata[[#This Row],[Storage_Loss_%]]/100)</f>
        <v>1903853.3954999999</v>
      </c>
      <c r="AA2037" s="13">
        <f>Agridata[[#This Row],[Final_Profit_NGN]]+Agridata[[#This Row],[Input_Cost_NGN]]</f>
        <v>2509501</v>
      </c>
    </row>
    <row r="2038" spans="1:27" x14ac:dyDescent="0.35">
      <c r="A2038" t="s">
        <v>204</v>
      </c>
      <c r="B2038" t="s">
        <v>1473</v>
      </c>
      <c r="C2038" t="s">
        <v>1484</v>
      </c>
      <c r="D2038">
        <v>2025</v>
      </c>
      <c r="E2038" t="s">
        <v>1501</v>
      </c>
      <c r="F2038" t="s">
        <v>1505</v>
      </c>
      <c r="G2038">
        <v>6.5</v>
      </c>
      <c r="H2038">
        <v>65347</v>
      </c>
      <c r="I2038">
        <v>26138</v>
      </c>
      <c r="J2038">
        <v>1</v>
      </c>
      <c r="K2038" t="s">
        <v>1513</v>
      </c>
      <c r="L2038">
        <v>0.56999999999999995</v>
      </c>
      <c r="M2038" t="s">
        <v>1517</v>
      </c>
      <c r="N2038" s="13">
        <v>200</v>
      </c>
      <c r="O2038">
        <v>60</v>
      </c>
      <c r="P2038" s="11">
        <f>Agridata[[#This Row],[Storage_Loss_%]]/100</f>
        <v>0.6</v>
      </c>
      <c r="Q2038" s="7">
        <v>60</v>
      </c>
      <c r="R2038" s="13">
        <v>59545</v>
      </c>
      <c r="S2038">
        <v>88</v>
      </c>
      <c r="T2038" t="s">
        <v>1521</v>
      </c>
      <c r="U2038" t="s">
        <v>1523</v>
      </c>
      <c r="V2038" s="13">
        <v>2217398</v>
      </c>
      <c r="W2038" s="7">
        <f>(Agridata[[#This Row],[Profit_After_Storage_Loss]]/Agridata[[#This Row],[Total_Revenue]])*100</f>
        <v>38.953948342141196</v>
      </c>
      <c r="X2038">
        <f>(1-Agridata[[#This Row],[Transport_Cost_NGN]]/(Agridata[[#This Row],[Input_Cost_NGN]]+Agridata[[#This Row],[Final_Profit_NGN]]))*100</f>
        <v>99.991216293073649</v>
      </c>
      <c r="Y2038" s="13">
        <f>Agridata[[#This Row],[Final_Profit_NGN]]*Agridata[[#This Row],[Storage_Loss_%]]</f>
        <v>133043880</v>
      </c>
      <c r="Z2038" s="13">
        <f>Agridata[[#This Row],[Final_Profit_NGN]] * (1-Agridata[[#This Row],[Storage_Loss_%]]/100)</f>
        <v>886959.20000000007</v>
      </c>
      <c r="AA2038" s="13">
        <f>Agridata[[#This Row],[Final_Profit_NGN]]+Agridata[[#This Row],[Input_Cost_NGN]]</f>
        <v>2276943</v>
      </c>
    </row>
    <row r="2039" spans="1:27" x14ac:dyDescent="0.35">
      <c r="A2039" t="s">
        <v>559</v>
      </c>
      <c r="B2039" t="s">
        <v>1470</v>
      </c>
      <c r="C2039" t="s">
        <v>1482</v>
      </c>
      <c r="D2039">
        <v>2021</v>
      </c>
      <c r="E2039" t="s">
        <v>1502</v>
      </c>
      <c r="F2039" t="s">
        <v>1507</v>
      </c>
      <c r="G2039">
        <v>2.2000000000000002</v>
      </c>
      <c r="H2039">
        <v>2622</v>
      </c>
      <c r="I2039">
        <v>2063</v>
      </c>
      <c r="J2039">
        <v>9.1999999999999993</v>
      </c>
      <c r="K2039" t="s">
        <v>1511</v>
      </c>
      <c r="L2039">
        <v>0.94</v>
      </c>
      <c r="M2039" t="s">
        <v>1516</v>
      </c>
      <c r="N2039" s="13">
        <v>1404</v>
      </c>
      <c r="O2039">
        <v>14</v>
      </c>
      <c r="P2039" s="11">
        <f>Agridata[[#This Row],[Storage_Loss_%]]/100</f>
        <v>0.21289999999999998</v>
      </c>
      <c r="Q2039" s="7">
        <v>21.29</v>
      </c>
      <c r="R2039" s="13">
        <v>29370</v>
      </c>
      <c r="S2039">
        <v>223</v>
      </c>
      <c r="T2039" t="s">
        <v>1519</v>
      </c>
      <c r="U2039" t="s">
        <v>1522</v>
      </c>
      <c r="V2039" s="13">
        <v>424675</v>
      </c>
      <c r="W2039" s="7">
        <f>(Agridata[[#This Row],[Profit_After_Storage_Loss]]/Agridata[[#This Row],[Total_Revenue]])*100</f>
        <v>73.61862645772996</v>
      </c>
      <c r="X2039">
        <f>(1-Agridata[[#This Row],[Transport_Cost_NGN]]/(Agridata[[#This Row],[Input_Cost_NGN]]+Agridata[[#This Row],[Final_Profit_NGN]]))*100</f>
        <v>99.690779548282663</v>
      </c>
      <c r="Y2039" s="13">
        <f>Agridata[[#This Row],[Final_Profit_NGN]]*Agridata[[#This Row],[Storage_Loss_%]]</f>
        <v>9041330.75</v>
      </c>
      <c r="Z2039" s="13">
        <f>Agridata[[#This Row],[Final_Profit_NGN]] * (1-Agridata[[#This Row],[Storage_Loss_%]]/100)</f>
        <v>334261.6925</v>
      </c>
      <c r="AA2039" s="13">
        <f>Agridata[[#This Row],[Final_Profit_NGN]]+Agridata[[#This Row],[Input_Cost_NGN]]</f>
        <v>454045</v>
      </c>
    </row>
    <row r="2040" spans="1:27" x14ac:dyDescent="0.35">
      <c r="A2040" t="s">
        <v>1110</v>
      </c>
      <c r="B2040" t="s">
        <v>1471</v>
      </c>
      <c r="C2040" t="s">
        <v>1492</v>
      </c>
      <c r="D2040">
        <v>2021</v>
      </c>
      <c r="E2040" t="s">
        <v>1501</v>
      </c>
      <c r="F2040" t="s">
        <v>1510</v>
      </c>
      <c r="G2040">
        <v>1.49</v>
      </c>
      <c r="H2040">
        <v>19375</v>
      </c>
      <c r="I2040">
        <v>13694</v>
      </c>
      <c r="J2040">
        <v>2.1</v>
      </c>
      <c r="K2040" t="s">
        <v>1513</v>
      </c>
      <c r="L2040">
        <v>0.2</v>
      </c>
      <c r="M2040" t="s">
        <v>1516</v>
      </c>
      <c r="N2040" s="13">
        <v>200</v>
      </c>
      <c r="O2040">
        <v>4</v>
      </c>
      <c r="P2040" s="11">
        <f>Agridata[[#This Row],[Storage_Loss_%]]/100</f>
        <v>0.29320000000000002</v>
      </c>
      <c r="Q2040" s="7">
        <v>29.32</v>
      </c>
      <c r="R2040" s="13">
        <v>57585</v>
      </c>
      <c r="S2040">
        <v>386</v>
      </c>
      <c r="T2040" t="s">
        <v>1519</v>
      </c>
      <c r="U2040" t="s">
        <v>1522</v>
      </c>
      <c r="V2040" s="13">
        <v>5175241</v>
      </c>
      <c r="W2040" s="7">
        <f>(Agridata[[#This Row],[Profit_After_Storage_Loss]]/Agridata[[#This Row],[Total_Revenue]])*100</f>
        <v>69.902196992600167</v>
      </c>
      <c r="X2040">
        <f>(1-Agridata[[#This Row],[Transport_Cost_NGN]]/(Agridata[[#This Row],[Input_Cost_NGN]]+Agridata[[#This Row],[Final_Profit_NGN]]))*100</f>
        <v>99.996177973431571</v>
      </c>
      <c r="Y2040" s="13">
        <f>Agridata[[#This Row],[Final_Profit_NGN]]*Agridata[[#This Row],[Storage_Loss_%]]</f>
        <v>151738066.12</v>
      </c>
      <c r="Z2040" s="13">
        <f>Agridata[[#This Row],[Final_Profit_NGN]] * (1-Agridata[[#This Row],[Storage_Loss_%]]/100)</f>
        <v>3657860.3388</v>
      </c>
      <c r="AA2040" s="13">
        <f>Agridata[[#This Row],[Final_Profit_NGN]]+Agridata[[#This Row],[Input_Cost_NGN]]</f>
        <v>5232826</v>
      </c>
    </row>
    <row r="2041" spans="1:27" x14ac:dyDescent="0.35">
      <c r="A2041" t="s">
        <v>1111</v>
      </c>
      <c r="B2041" t="s">
        <v>1473</v>
      </c>
      <c r="C2041" t="s">
        <v>1484</v>
      </c>
      <c r="D2041">
        <v>2025</v>
      </c>
      <c r="E2041" t="s">
        <v>1501</v>
      </c>
      <c r="F2041" t="s">
        <v>1507</v>
      </c>
      <c r="G2041">
        <v>0.7</v>
      </c>
      <c r="H2041">
        <v>1072</v>
      </c>
      <c r="I2041">
        <v>865</v>
      </c>
      <c r="J2041">
        <v>85.3</v>
      </c>
      <c r="K2041" t="s">
        <v>1511</v>
      </c>
      <c r="L2041">
        <v>2.16</v>
      </c>
      <c r="M2041" t="s">
        <v>1518</v>
      </c>
      <c r="N2041" s="13">
        <v>14044</v>
      </c>
      <c r="O2041">
        <v>14</v>
      </c>
      <c r="P2041" s="11">
        <f>Agridata[[#This Row],[Storage_Loss_%]]/100</f>
        <v>0.1925</v>
      </c>
      <c r="Q2041" s="7">
        <v>19.25</v>
      </c>
      <c r="R2041" s="13">
        <v>13557</v>
      </c>
      <c r="S2041">
        <v>289</v>
      </c>
      <c r="T2041" t="s">
        <v>1520</v>
      </c>
      <c r="U2041" t="s">
        <v>1522</v>
      </c>
      <c r="V2041" s="13">
        <v>219885</v>
      </c>
      <c r="W2041" s="7">
        <f>(Agridata[[#This Row],[Profit_After_Storage_Loss]]/Agridata[[#This Row],[Total_Revenue]])*100</f>
        <v>76.06049361297454</v>
      </c>
      <c r="X2041">
        <f>(1-Agridata[[#This Row],[Transport_Cost_NGN]]/(Agridata[[#This Row],[Input_Cost_NGN]]+Agridata[[#This Row],[Final_Profit_NGN]]))*100</f>
        <v>93.983944620076926</v>
      </c>
      <c r="Y2041" s="13">
        <f>Agridata[[#This Row],[Final_Profit_NGN]]*Agridata[[#This Row],[Storage_Loss_%]]</f>
        <v>4232786.25</v>
      </c>
      <c r="Z2041" s="13">
        <f>Agridata[[#This Row],[Final_Profit_NGN]] * (1-Agridata[[#This Row],[Storage_Loss_%]]/100)</f>
        <v>177557.13750000001</v>
      </c>
      <c r="AA2041" s="13">
        <f>Agridata[[#This Row],[Final_Profit_NGN]]+Agridata[[#This Row],[Input_Cost_NGN]]</f>
        <v>233442</v>
      </c>
    </row>
    <row r="2042" spans="1:27" x14ac:dyDescent="0.35">
      <c r="A2042" t="s">
        <v>554</v>
      </c>
      <c r="B2042" t="s">
        <v>1473</v>
      </c>
      <c r="C2042" t="s">
        <v>1494</v>
      </c>
      <c r="D2042">
        <v>2025</v>
      </c>
      <c r="E2042" t="s">
        <v>1501</v>
      </c>
      <c r="F2042" t="s">
        <v>1503</v>
      </c>
      <c r="G2042">
        <v>0.54</v>
      </c>
      <c r="H2042">
        <v>6476</v>
      </c>
      <c r="I2042">
        <v>5382</v>
      </c>
      <c r="J2042">
        <v>31.7</v>
      </c>
      <c r="K2042" t="s">
        <v>1514</v>
      </c>
      <c r="L2042">
        <v>2.2200000000000002</v>
      </c>
      <c r="M2042" t="s">
        <v>1517</v>
      </c>
      <c r="N2042" s="13">
        <v>5594</v>
      </c>
      <c r="O2042">
        <v>7</v>
      </c>
      <c r="P2042" s="11">
        <f>Agridata[[#This Row],[Storage_Loss_%]]/100</f>
        <v>0.16889999999999999</v>
      </c>
      <c r="Q2042" s="7">
        <v>16.89</v>
      </c>
      <c r="R2042" s="13">
        <v>8378</v>
      </c>
      <c r="S2042">
        <v>299</v>
      </c>
      <c r="T2042" t="s">
        <v>1520</v>
      </c>
      <c r="U2042" t="s">
        <v>1522</v>
      </c>
      <c r="V2042" s="13">
        <v>1579154</v>
      </c>
      <c r="W2042" s="7">
        <f>(Agridata[[#This Row],[Profit_After_Storage_Loss]]/Agridata[[#This Row],[Total_Revenue]])*100</f>
        <v>82.67139745214584</v>
      </c>
      <c r="X2042">
        <f>(1-Agridata[[#This Row],[Transport_Cost_NGN]]/(Agridata[[#This Row],[Input_Cost_NGN]]+Agridata[[#This Row],[Final_Profit_NGN]]))*100</f>
        <v>99.647629150152568</v>
      </c>
      <c r="Y2042" s="13">
        <f>Agridata[[#This Row],[Final_Profit_NGN]]*Agridata[[#This Row],[Storage_Loss_%]]</f>
        <v>26671911.060000002</v>
      </c>
      <c r="Z2042" s="13">
        <f>Agridata[[#This Row],[Final_Profit_NGN]] * (1-Agridata[[#This Row],[Storage_Loss_%]]/100)</f>
        <v>1312434.8894</v>
      </c>
      <c r="AA2042" s="13">
        <f>Agridata[[#This Row],[Final_Profit_NGN]]+Agridata[[#This Row],[Input_Cost_NGN]]</f>
        <v>1587532</v>
      </c>
    </row>
    <row r="2043" spans="1:27" x14ac:dyDescent="0.35">
      <c r="A2043" t="s">
        <v>623</v>
      </c>
      <c r="B2043" t="s">
        <v>1469</v>
      </c>
      <c r="C2043" t="s">
        <v>1480</v>
      </c>
      <c r="D2043">
        <v>2021</v>
      </c>
      <c r="E2043" t="s">
        <v>1502</v>
      </c>
      <c r="F2043" t="s">
        <v>1505</v>
      </c>
      <c r="G2043">
        <v>2.23</v>
      </c>
      <c r="H2043">
        <v>25117</v>
      </c>
      <c r="I2043">
        <v>14542</v>
      </c>
      <c r="J2043">
        <v>2</v>
      </c>
      <c r="K2043" t="s">
        <v>1512</v>
      </c>
      <c r="L2043">
        <v>1.36</v>
      </c>
      <c r="M2043" t="s">
        <v>1517</v>
      </c>
      <c r="N2043" s="13">
        <v>435</v>
      </c>
      <c r="O2043">
        <v>30</v>
      </c>
      <c r="P2043" s="11">
        <f>Agridata[[#This Row],[Storage_Loss_%]]/100</f>
        <v>0.42100000000000004</v>
      </c>
      <c r="Q2043" s="7">
        <v>42.1</v>
      </c>
      <c r="R2043" s="13">
        <v>16559</v>
      </c>
      <c r="S2043">
        <v>86</v>
      </c>
      <c r="T2043" t="s">
        <v>1520</v>
      </c>
      <c r="U2043" t="s">
        <v>1522</v>
      </c>
      <c r="V2043" s="13">
        <v>1221112</v>
      </c>
      <c r="W2043" s="7">
        <f>(Agridata[[#This Row],[Profit_After_Storage_Loss]]/Agridata[[#This Row],[Total_Revenue]])*100</f>
        <v>57.125346558172566</v>
      </c>
      <c r="X2043">
        <f>(1-Agridata[[#This Row],[Transport_Cost_NGN]]/(Agridata[[#This Row],[Input_Cost_NGN]]+Agridata[[#This Row],[Final_Profit_NGN]]))*100</f>
        <v>99.964853341477664</v>
      </c>
      <c r="Y2043" s="13">
        <f>Agridata[[#This Row],[Final_Profit_NGN]]*Agridata[[#This Row],[Storage_Loss_%]]</f>
        <v>51408815.200000003</v>
      </c>
      <c r="Z2043" s="13">
        <f>Agridata[[#This Row],[Final_Profit_NGN]] * (1-Agridata[[#This Row],[Storage_Loss_%]]/100)</f>
        <v>707023.848</v>
      </c>
      <c r="AA2043" s="13">
        <f>Agridata[[#This Row],[Final_Profit_NGN]]+Agridata[[#This Row],[Input_Cost_NGN]]</f>
        <v>1237671</v>
      </c>
    </row>
    <row r="2044" spans="1:27" x14ac:dyDescent="0.35">
      <c r="A2044" t="s">
        <v>1084</v>
      </c>
      <c r="B2044" t="s">
        <v>1471</v>
      </c>
      <c r="C2044" t="s">
        <v>1492</v>
      </c>
      <c r="D2044">
        <v>2024</v>
      </c>
      <c r="E2044" t="s">
        <v>1502</v>
      </c>
      <c r="F2044" t="s">
        <v>1503</v>
      </c>
      <c r="G2044">
        <v>0.82</v>
      </c>
      <c r="H2044">
        <v>9036</v>
      </c>
      <c r="I2044">
        <v>7642</v>
      </c>
      <c r="J2044">
        <v>75.2</v>
      </c>
      <c r="K2044" t="s">
        <v>1514</v>
      </c>
      <c r="L2044">
        <v>3.04</v>
      </c>
      <c r="M2044" t="s">
        <v>1516</v>
      </c>
      <c r="N2044" s="13">
        <v>10806</v>
      </c>
      <c r="O2044">
        <v>7</v>
      </c>
      <c r="P2044" s="11">
        <f>Agridata[[#This Row],[Storage_Loss_%]]/100</f>
        <v>0.1542</v>
      </c>
      <c r="Q2044" s="7">
        <v>15.42</v>
      </c>
      <c r="R2044" s="13">
        <v>7525</v>
      </c>
      <c r="S2044">
        <v>272</v>
      </c>
      <c r="T2044" t="s">
        <v>1521</v>
      </c>
      <c r="U2044" t="s">
        <v>1522</v>
      </c>
      <c r="V2044" s="13">
        <v>2039507</v>
      </c>
      <c r="W2044" s="7">
        <f>(Agridata[[#This Row],[Profit_After_Storage_Loss]]/Agridata[[#This Row],[Total_Revenue]])*100</f>
        <v>84.269079359775517</v>
      </c>
      <c r="X2044">
        <f>(1-Agridata[[#This Row],[Transport_Cost_NGN]]/(Agridata[[#This Row],[Input_Cost_NGN]]+Agridata[[#This Row],[Final_Profit_NGN]]))*100</f>
        <v>99.47211377252529</v>
      </c>
      <c r="Y2044" s="13">
        <f>Agridata[[#This Row],[Final_Profit_NGN]]*Agridata[[#This Row],[Storage_Loss_%]]</f>
        <v>31449197.940000001</v>
      </c>
      <c r="Z2044" s="13">
        <f>Agridata[[#This Row],[Final_Profit_NGN]] * (1-Agridata[[#This Row],[Storage_Loss_%]]/100)</f>
        <v>1725015.0205999999</v>
      </c>
      <c r="AA2044" s="13">
        <f>Agridata[[#This Row],[Final_Profit_NGN]]+Agridata[[#This Row],[Input_Cost_NGN]]</f>
        <v>2047032</v>
      </c>
    </row>
    <row r="2045" spans="1:27" x14ac:dyDescent="0.35">
      <c r="A2045" t="s">
        <v>1112</v>
      </c>
      <c r="B2045" t="s">
        <v>1469</v>
      </c>
      <c r="C2045" t="s">
        <v>1484</v>
      </c>
      <c r="D2045">
        <v>2025</v>
      </c>
      <c r="E2045" t="s">
        <v>1502</v>
      </c>
      <c r="F2045" t="s">
        <v>1510</v>
      </c>
      <c r="G2045">
        <v>1.78</v>
      </c>
      <c r="H2045">
        <v>30330</v>
      </c>
      <c r="I2045">
        <v>21582</v>
      </c>
      <c r="J2045">
        <v>6.7</v>
      </c>
      <c r="K2045" t="s">
        <v>1513</v>
      </c>
      <c r="L2045">
        <v>1.47</v>
      </c>
      <c r="M2045" t="s">
        <v>1517</v>
      </c>
      <c r="N2045" s="13">
        <v>240</v>
      </c>
      <c r="O2045">
        <v>4</v>
      </c>
      <c r="P2045" s="11">
        <f>Agridata[[#This Row],[Storage_Loss_%]]/100</f>
        <v>0.28839999999999999</v>
      </c>
      <c r="Q2045" s="7">
        <v>28.84</v>
      </c>
      <c r="R2045" s="13">
        <v>41604</v>
      </c>
      <c r="S2045">
        <v>319</v>
      </c>
      <c r="T2045" t="s">
        <v>1520</v>
      </c>
      <c r="U2045" t="s">
        <v>1522</v>
      </c>
      <c r="V2045" s="13">
        <v>6773968</v>
      </c>
      <c r="W2045" s="7">
        <f>(Agridata[[#This Row],[Profit_After_Storage_Loss]]/Agridata[[#This Row],[Total_Revenue]])*100</f>
        <v>70.725621104142107</v>
      </c>
      <c r="X2045">
        <f>(1-Agridata[[#This Row],[Transport_Cost_NGN]]/(Agridata[[#This Row],[Input_Cost_NGN]]+Agridata[[#This Row],[Final_Profit_NGN]]))*100</f>
        <v>99.996478652121937</v>
      </c>
      <c r="Y2045" s="13">
        <f>Agridata[[#This Row],[Final_Profit_NGN]]*Agridata[[#This Row],[Storage_Loss_%]]</f>
        <v>195361237.12</v>
      </c>
      <c r="Z2045" s="13">
        <f>Agridata[[#This Row],[Final_Profit_NGN]] * (1-Agridata[[#This Row],[Storage_Loss_%]]/100)</f>
        <v>4820355.6288000001</v>
      </c>
      <c r="AA2045" s="13">
        <f>Agridata[[#This Row],[Final_Profit_NGN]]+Agridata[[#This Row],[Input_Cost_NGN]]</f>
        <v>6815572</v>
      </c>
    </row>
    <row r="2046" spans="1:27" x14ac:dyDescent="0.35">
      <c r="A2046" t="s">
        <v>833</v>
      </c>
      <c r="B2046" t="s">
        <v>1473</v>
      </c>
      <c r="C2046" t="s">
        <v>1493</v>
      </c>
      <c r="D2046">
        <v>2021</v>
      </c>
      <c r="E2046" t="s">
        <v>1501</v>
      </c>
      <c r="F2046" t="s">
        <v>1506</v>
      </c>
      <c r="G2046">
        <v>0.94</v>
      </c>
      <c r="H2046">
        <v>3082</v>
      </c>
      <c r="I2046">
        <v>2592</v>
      </c>
      <c r="J2046">
        <v>30.1</v>
      </c>
      <c r="K2046" t="s">
        <v>1513</v>
      </c>
      <c r="L2046">
        <v>1.21</v>
      </c>
      <c r="M2046" t="s">
        <v>1518</v>
      </c>
      <c r="N2046" s="13">
        <v>1343</v>
      </c>
      <c r="O2046">
        <v>14</v>
      </c>
      <c r="P2046" s="11">
        <f>Agridata[[#This Row],[Storage_Loss_%]]/100</f>
        <v>0.15869999999999998</v>
      </c>
      <c r="Q2046" s="7">
        <v>15.87</v>
      </c>
      <c r="R2046" s="13">
        <v>13846</v>
      </c>
      <c r="S2046">
        <v>287</v>
      </c>
      <c r="T2046" t="s">
        <v>1520</v>
      </c>
      <c r="U2046" t="s">
        <v>1522</v>
      </c>
      <c r="V2046" s="13">
        <v>721276</v>
      </c>
      <c r="W2046" s="7">
        <f>(Agridata[[#This Row],[Profit_After_Storage_Loss]]/Agridata[[#This Row],[Total_Revenue]])*100</f>
        <v>82.545414067324884</v>
      </c>
      <c r="X2046">
        <f>(1-Agridata[[#This Row],[Transport_Cost_NGN]]/(Agridata[[#This Row],[Input_Cost_NGN]]+Agridata[[#This Row],[Final_Profit_NGN]]))*100</f>
        <v>99.817309235745896</v>
      </c>
      <c r="Y2046" s="13">
        <f>Agridata[[#This Row],[Final_Profit_NGN]]*Agridata[[#This Row],[Storage_Loss_%]]</f>
        <v>11446650.119999999</v>
      </c>
      <c r="Z2046" s="13">
        <f>Agridata[[#This Row],[Final_Profit_NGN]] * (1-Agridata[[#This Row],[Storage_Loss_%]]/100)</f>
        <v>606809.49880000006</v>
      </c>
      <c r="AA2046" s="13">
        <f>Agridata[[#This Row],[Final_Profit_NGN]]+Agridata[[#This Row],[Input_Cost_NGN]]</f>
        <v>735122</v>
      </c>
    </row>
    <row r="2047" spans="1:27" x14ac:dyDescent="0.35">
      <c r="A2047" t="s">
        <v>1113</v>
      </c>
      <c r="B2047" t="s">
        <v>1469</v>
      </c>
      <c r="C2047" t="s">
        <v>1480</v>
      </c>
      <c r="D2047">
        <v>2024</v>
      </c>
      <c r="E2047" t="s">
        <v>1502</v>
      </c>
      <c r="F2047" t="s">
        <v>1510</v>
      </c>
      <c r="G2047">
        <v>1.42</v>
      </c>
      <c r="H2047">
        <v>19577</v>
      </c>
      <c r="I2047">
        <v>14169</v>
      </c>
      <c r="J2047">
        <v>67</v>
      </c>
      <c r="K2047" t="s">
        <v>1511</v>
      </c>
      <c r="L2047">
        <v>2.5</v>
      </c>
      <c r="M2047" t="s">
        <v>1517</v>
      </c>
      <c r="N2047" s="13">
        <v>7551</v>
      </c>
      <c r="O2047">
        <v>2</v>
      </c>
      <c r="P2047" s="11">
        <f>Agridata[[#This Row],[Storage_Loss_%]]/100</f>
        <v>0.2762</v>
      </c>
      <c r="Q2047" s="7">
        <v>27.62</v>
      </c>
      <c r="R2047" s="13">
        <v>41919</v>
      </c>
      <c r="S2047">
        <v>411</v>
      </c>
      <c r="T2047" t="s">
        <v>1520</v>
      </c>
      <c r="U2047" t="s">
        <v>1522</v>
      </c>
      <c r="V2047" s="13">
        <v>5715755</v>
      </c>
      <c r="W2047" s="7">
        <f>(Agridata[[#This Row],[Profit_After_Storage_Loss]]/Agridata[[#This Row],[Total_Revenue]])*100</f>
        <v>71.853034211384667</v>
      </c>
      <c r="X2047">
        <f>(1-Agridata[[#This Row],[Transport_Cost_NGN]]/(Agridata[[#This Row],[Input_Cost_NGN]]+Agridata[[#This Row],[Final_Profit_NGN]]))*100</f>
        <v>99.868853290408595</v>
      </c>
      <c r="Y2047" s="13">
        <f>Agridata[[#This Row],[Final_Profit_NGN]]*Agridata[[#This Row],[Storage_Loss_%]]</f>
        <v>157869153.09999999</v>
      </c>
      <c r="Z2047" s="13">
        <f>Agridata[[#This Row],[Final_Profit_NGN]] * (1-Agridata[[#This Row],[Storage_Loss_%]]/100)</f>
        <v>4137063.469</v>
      </c>
      <c r="AA2047" s="13">
        <f>Agridata[[#This Row],[Final_Profit_NGN]]+Agridata[[#This Row],[Input_Cost_NGN]]</f>
        <v>5757674</v>
      </c>
    </row>
    <row r="2048" spans="1:27" x14ac:dyDescent="0.35">
      <c r="A2048" t="s">
        <v>1114</v>
      </c>
      <c r="B2048" t="s">
        <v>1470</v>
      </c>
      <c r="C2048" t="s">
        <v>1499</v>
      </c>
      <c r="D2048">
        <v>2025</v>
      </c>
      <c r="E2048" t="s">
        <v>1502</v>
      </c>
      <c r="F2048" t="s">
        <v>1505</v>
      </c>
      <c r="G2048">
        <v>1.1100000000000001</v>
      </c>
      <c r="H2048">
        <v>9281</v>
      </c>
      <c r="I2048">
        <v>5286</v>
      </c>
      <c r="J2048">
        <v>52.7</v>
      </c>
      <c r="K2048" t="s">
        <v>1511</v>
      </c>
      <c r="L2048">
        <v>2.79</v>
      </c>
      <c r="M2048" t="s">
        <v>1516</v>
      </c>
      <c r="N2048" s="13">
        <v>9514</v>
      </c>
      <c r="O2048">
        <v>30</v>
      </c>
      <c r="P2048" s="11">
        <f>Agridata[[#This Row],[Storage_Loss_%]]/100</f>
        <v>0.4304</v>
      </c>
      <c r="Q2048" s="7">
        <v>43.04</v>
      </c>
      <c r="R2048" s="13">
        <v>12905</v>
      </c>
      <c r="S2048">
        <v>125</v>
      </c>
      <c r="T2048" t="s">
        <v>1520</v>
      </c>
      <c r="U2048" t="s">
        <v>1522</v>
      </c>
      <c r="V2048" s="13">
        <v>631724</v>
      </c>
      <c r="W2048" s="7">
        <f>(Agridata[[#This Row],[Profit_After_Storage_Loss]]/Agridata[[#This Row],[Total_Revenue]])*100</f>
        <v>55.819702557595143</v>
      </c>
      <c r="X2048">
        <f>(1-Agridata[[#This Row],[Transport_Cost_NGN]]/(Agridata[[#This Row],[Input_Cost_NGN]]+Agridata[[#This Row],[Final_Profit_NGN]]))*100</f>
        <v>98.524112318868688</v>
      </c>
      <c r="Y2048" s="13">
        <f>Agridata[[#This Row],[Final_Profit_NGN]]*Agridata[[#This Row],[Storage_Loss_%]]</f>
        <v>27189400.960000001</v>
      </c>
      <c r="Z2048" s="13">
        <f>Agridata[[#This Row],[Final_Profit_NGN]] * (1-Agridata[[#This Row],[Storage_Loss_%]]/100)</f>
        <v>359829.99040000001</v>
      </c>
      <c r="AA2048" s="13">
        <f>Agridata[[#This Row],[Final_Profit_NGN]]+Agridata[[#This Row],[Input_Cost_NGN]]</f>
        <v>644629</v>
      </c>
    </row>
    <row r="2049" spans="1:27" x14ac:dyDescent="0.35">
      <c r="A2049" t="s">
        <v>1115</v>
      </c>
      <c r="B2049" t="s">
        <v>1473</v>
      </c>
      <c r="C2049" t="s">
        <v>1496</v>
      </c>
      <c r="D2049">
        <v>2025</v>
      </c>
      <c r="E2049" t="s">
        <v>1501</v>
      </c>
      <c r="F2049" t="s">
        <v>1509</v>
      </c>
      <c r="G2049">
        <v>2</v>
      </c>
      <c r="H2049">
        <v>26003</v>
      </c>
      <c r="I2049">
        <v>21273</v>
      </c>
      <c r="J2049">
        <v>25.2</v>
      </c>
      <c r="K2049" t="s">
        <v>1512</v>
      </c>
      <c r="L2049">
        <v>1.75</v>
      </c>
      <c r="M2049" t="s">
        <v>1516</v>
      </c>
      <c r="N2049" s="13">
        <v>6320</v>
      </c>
      <c r="O2049">
        <v>1</v>
      </c>
      <c r="P2049" s="11">
        <f>Agridata[[#This Row],[Storage_Loss_%]]/100</f>
        <v>0.18190000000000001</v>
      </c>
      <c r="Q2049" s="7">
        <v>18.190000000000001</v>
      </c>
      <c r="R2049" s="13">
        <v>33388</v>
      </c>
      <c r="S2049">
        <v>335</v>
      </c>
      <c r="T2049" t="s">
        <v>1520</v>
      </c>
      <c r="U2049" t="s">
        <v>1522</v>
      </c>
      <c r="V2049" s="13">
        <v>7015483</v>
      </c>
      <c r="W2049" s="7">
        <f>(Agridata[[#This Row],[Profit_After_Storage_Loss]]/Agridata[[#This Row],[Total_Revenue]])*100</f>
        <v>81.422495067649848</v>
      </c>
      <c r="X2049">
        <f>(1-Agridata[[#This Row],[Transport_Cost_NGN]]/(Agridata[[#This Row],[Input_Cost_NGN]]+Agridata[[#This Row],[Final_Profit_NGN]]))*100</f>
        <v>99.910340251651647</v>
      </c>
      <c r="Y2049" s="13">
        <f>Agridata[[#This Row],[Final_Profit_NGN]]*Agridata[[#This Row],[Storage_Loss_%]]</f>
        <v>127611635.77000001</v>
      </c>
      <c r="Z2049" s="13">
        <f>Agridata[[#This Row],[Final_Profit_NGN]] * (1-Agridata[[#This Row],[Storage_Loss_%]]/100)</f>
        <v>5739366.6423000004</v>
      </c>
      <c r="AA2049" s="13">
        <f>Agridata[[#This Row],[Final_Profit_NGN]]+Agridata[[#This Row],[Input_Cost_NGN]]</f>
        <v>7048871</v>
      </c>
    </row>
    <row r="2050" spans="1:27" x14ac:dyDescent="0.35">
      <c r="A2050" t="s">
        <v>1116</v>
      </c>
      <c r="B2050" t="s">
        <v>1473</v>
      </c>
      <c r="C2050" t="s">
        <v>1494</v>
      </c>
      <c r="D2050">
        <v>2021</v>
      </c>
      <c r="E2050" t="s">
        <v>1502</v>
      </c>
      <c r="F2050" t="s">
        <v>1505</v>
      </c>
      <c r="G2050">
        <v>2.9</v>
      </c>
      <c r="H2050">
        <v>20664</v>
      </c>
      <c r="I2050">
        <v>17355</v>
      </c>
      <c r="J2050">
        <v>3.6</v>
      </c>
      <c r="K2050" t="s">
        <v>1511</v>
      </c>
      <c r="L2050">
        <v>1.38</v>
      </c>
      <c r="M2050" t="s">
        <v>1516</v>
      </c>
      <c r="N2050" s="13">
        <v>445</v>
      </c>
      <c r="O2050">
        <v>7</v>
      </c>
      <c r="P2050" s="11">
        <f>Agridata[[#This Row],[Storage_Loss_%]]/100</f>
        <v>0.16010000000000002</v>
      </c>
      <c r="Q2050" s="7">
        <v>16.010000000000002</v>
      </c>
      <c r="R2050" s="13">
        <v>20482</v>
      </c>
      <c r="S2050">
        <v>88</v>
      </c>
      <c r="T2050" t="s">
        <v>1520</v>
      </c>
      <c r="U2050" t="s">
        <v>1522</v>
      </c>
      <c r="V2050" s="13">
        <v>1491041</v>
      </c>
      <c r="W2050" s="7">
        <f>(Agridata[[#This Row],[Profit_After_Storage_Loss]]/Agridata[[#This Row],[Total_Revenue]])*100</f>
        <v>82.851887526686667</v>
      </c>
      <c r="X2050">
        <f>(1-Agridata[[#This Row],[Transport_Cost_NGN]]/(Agridata[[#This Row],[Input_Cost_NGN]]+Agridata[[#This Row],[Final_Profit_NGN]]))*100</f>
        <v>99.970559495290516</v>
      </c>
      <c r="Y2050" s="13">
        <f>Agridata[[#This Row],[Final_Profit_NGN]]*Agridata[[#This Row],[Storage_Loss_%]]</f>
        <v>23871566.410000004</v>
      </c>
      <c r="Z2050" s="13">
        <f>Agridata[[#This Row],[Final_Profit_NGN]] * (1-Agridata[[#This Row],[Storage_Loss_%]]/100)</f>
        <v>1252325.3359000001</v>
      </c>
      <c r="AA2050" s="13">
        <f>Agridata[[#This Row],[Final_Profit_NGN]]+Agridata[[#This Row],[Input_Cost_NGN]]</f>
        <v>1511523</v>
      </c>
    </row>
    <row r="2051" spans="1:27" x14ac:dyDescent="0.35">
      <c r="A2051" t="s">
        <v>348</v>
      </c>
      <c r="B2051" t="s">
        <v>1473</v>
      </c>
      <c r="C2051" t="s">
        <v>1496</v>
      </c>
      <c r="D2051">
        <v>2023</v>
      </c>
      <c r="E2051" t="s">
        <v>1501</v>
      </c>
      <c r="F2051" t="s">
        <v>1508</v>
      </c>
      <c r="G2051">
        <v>2.1800000000000002</v>
      </c>
      <c r="H2051">
        <v>3150</v>
      </c>
      <c r="I2051">
        <v>2742</v>
      </c>
      <c r="J2051">
        <v>116.2</v>
      </c>
      <c r="K2051" t="s">
        <v>1511</v>
      </c>
      <c r="L2051">
        <v>4.17</v>
      </c>
      <c r="M2051" t="s">
        <v>1516</v>
      </c>
      <c r="N2051" s="13">
        <v>19516</v>
      </c>
      <c r="O2051">
        <v>7</v>
      </c>
      <c r="P2051" s="11">
        <f>Agridata[[#This Row],[Storage_Loss_%]]/100</f>
        <v>0.1295</v>
      </c>
      <c r="Q2051" s="7">
        <v>12.95</v>
      </c>
      <c r="R2051" s="13">
        <v>27127</v>
      </c>
      <c r="S2051">
        <v>237</v>
      </c>
      <c r="T2051" t="s">
        <v>1521</v>
      </c>
      <c r="U2051" t="s">
        <v>1522</v>
      </c>
      <c r="V2051" s="13">
        <v>596713</v>
      </c>
      <c r="W2051" s="7">
        <f>(Agridata[[#This Row],[Profit_After_Storage_Loss]]/Agridata[[#This Row],[Total_Revenue]])*100</f>
        <v>83.264725971402925</v>
      </c>
      <c r="X2051">
        <f>(1-Agridata[[#This Row],[Transport_Cost_NGN]]/(Agridata[[#This Row],[Input_Cost_NGN]]+Agridata[[#This Row],[Final_Profit_NGN]]))*100</f>
        <v>96.871633752244165</v>
      </c>
      <c r="Y2051" s="13">
        <f>Agridata[[#This Row],[Final_Profit_NGN]]*Agridata[[#This Row],[Storage_Loss_%]]</f>
        <v>7727433.3499999996</v>
      </c>
      <c r="Z2051" s="13">
        <f>Agridata[[#This Row],[Final_Profit_NGN]] * (1-Agridata[[#This Row],[Storage_Loss_%]]/100)</f>
        <v>519438.66650000005</v>
      </c>
      <c r="AA2051" s="13">
        <f>Agridata[[#This Row],[Final_Profit_NGN]]+Agridata[[#This Row],[Input_Cost_NGN]]</f>
        <v>623840</v>
      </c>
    </row>
    <row r="2052" spans="1:27" x14ac:dyDescent="0.35">
      <c r="A2052" t="s">
        <v>172</v>
      </c>
      <c r="B2052" t="s">
        <v>1471</v>
      </c>
      <c r="C2052" t="s">
        <v>1492</v>
      </c>
      <c r="D2052">
        <v>2024</v>
      </c>
      <c r="E2052" t="s">
        <v>1502</v>
      </c>
      <c r="F2052" t="s">
        <v>1510</v>
      </c>
      <c r="G2052">
        <v>3.92</v>
      </c>
      <c r="H2052">
        <v>81218</v>
      </c>
      <c r="I2052">
        <v>51914</v>
      </c>
      <c r="J2052">
        <v>19.600000000000001</v>
      </c>
      <c r="K2052" t="s">
        <v>1515</v>
      </c>
      <c r="L2052">
        <v>1.42</v>
      </c>
      <c r="M2052" t="s">
        <v>1518</v>
      </c>
      <c r="N2052" s="13">
        <v>3797</v>
      </c>
      <c r="O2052">
        <v>7</v>
      </c>
      <c r="P2052" s="11">
        <f>Agridata[[#This Row],[Storage_Loss_%]]/100</f>
        <v>0.36080000000000001</v>
      </c>
      <c r="Q2052" s="7">
        <v>36.08</v>
      </c>
      <c r="R2052" s="13">
        <v>110905</v>
      </c>
      <c r="S2052">
        <v>430</v>
      </c>
      <c r="T2052" t="s">
        <v>1519</v>
      </c>
      <c r="U2052" t="s">
        <v>1523</v>
      </c>
      <c r="V2052" s="13">
        <v>21985088</v>
      </c>
      <c r="W2052" s="7">
        <f>(Agridata[[#This Row],[Profit_After_Storage_Loss]]/Agridata[[#This Row],[Total_Revenue]])*100</f>
        <v>63.599170445066676</v>
      </c>
      <c r="X2052">
        <f>(1-Agridata[[#This Row],[Transport_Cost_NGN]]/(Agridata[[#This Row],[Input_Cost_NGN]]+Agridata[[#This Row],[Final_Profit_NGN]]))*100</f>
        <v>99.982815888835603</v>
      </c>
      <c r="Y2052" s="13">
        <f>Agridata[[#This Row],[Final_Profit_NGN]]*Agridata[[#This Row],[Storage_Loss_%]]</f>
        <v>793221975.03999996</v>
      </c>
      <c r="Z2052" s="13">
        <f>Agridata[[#This Row],[Final_Profit_NGN]] * (1-Agridata[[#This Row],[Storage_Loss_%]]/100)</f>
        <v>14052868.249600001</v>
      </c>
      <c r="AA2052" s="13">
        <f>Agridata[[#This Row],[Final_Profit_NGN]]+Agridata[[#This Row],[Input_Cost_NGN]]</f>
        <v>22095993</v>
      </c>
    </row>
    <row r="2053" spans="1:27" x14ac:dyDescent="0.35">
      <c r="A2053" t="s">
        <v>759</v>
      </c>
      <c r="B2053" t="s">
        <v>1472</v>
      </c>
      <c r="C2053" t="s">
        <v>1479</v>
      </c>
      <c r="D2053">
        <v>2021</v>
      </c>
      <c r="E2053" t="s">
        <v>1502</v>
      </c>
      <c r="F2053" t="s">
        <v>1503</v>
      </c>
      <c r="G2053">
        <v>4.26</v>
      </c>
      <c r="H2053">
        <v>36439</v>
      </c>
      <c r="I2053">
        <v>21626</v>
      </c>
      <c r="J2053">
        <v>8.1999999999999993</v>
      </c>
      <c r="K2053" t="s">
        <v>1513</v>
      </c>
      <c r="L2053">
        <v>0.85</v>
      </c>
      <c r="M2053" t="s">
        <v>1518</v>
      </c>
      <c r="N2053" s="13">
        <v>331</v>
      </c>
      <c r="O2053">
        <v>30</v>
      </c>
      <c r="P2053" s="11">
        <f>Agridata[[#This Row],[Storage_Loss_%]]/100</f>
        <v>0.40649999999999997</v>
      </c>
      <c r="Q2053" s="7">
        <v>40.65</v>
      </c>
      <c r="R2053" s="13">
        <v>49993</v>
      </c>
      <c r="S2053">
        <v>239</v>
      </c>
      <c r="T2053" t="s">
        <v>1520</v>
      </c>
      <c r="U2053" t="s">
        <v>1523</v>
      </c>
      <c r="V2053" s="13">
        <v>5066604</v>
      </c>
      <c r="W2053" s="7">
        <f>(Agridata[[#This Row],[Profit_After_Storage_Loss]]/Agridata[[#This Row],[Total_Revenue]])*100</f>
        <v>58.770105873102764</v>
      </c>
      <c r="X2053">
        <f>(1-Agridata[[#This Row],[Transport_Cost_NGN]]/(Agridata[[#This Row],[Input_Cost_NGN]]+Agridata[[#This Row],[Final_Profit_NGN]]))*100</f>
        <v>99.993530856543913</v>
      </c>
      <c r="Y2053" s="13">
        <f>Agridata[[#This Row],[Final_Profit_NGN]]*Agridata[[#This Row],[Storage_Loss_%]]</f>
        <v>205957452.59999999</v>
      </c>
      <c r="Z2053" s="13">
        <f>Agridata[[#This Row],[Final_Profit_NGN]] * (1-Agridata[[#This Row],[Storage_Loss_%]]/100)</f>
        <v>3007029.4739999999</v>
      </c>
      <c r="AA2053" s="13">
        <f>Agridata[[#This Row],[Final_Profit_NGN]]+Agridata[[#This Row],[Input_Cost_NGN]]</f>
        <v>5116597</v>
      </c>
    </row>
    <row r="2054" spans="1:27" x14ac:dyDescent="0.35">
      <c r="A2054" t="s">
        <v>309</v>
      </c>
      <c r="B2054" t="s">
        <v>1469</v>
      </c>
      <c r="C2054" t="s">
        <v>1484</v>
      </c>
      <c r="D2054">
        <v>2023</v>
      </c>
      <c r="E2054" t="s">
        <v>1501</v>
      </c>
      <c r="F2054" t="s">
        <v>1510</v>
      </c>
      <c r="G2054">
        <v>1.03</v>
      </c>
      <c r="H2054">
        <v>22690</v>
      </c>
      <c r="I2054">
        <v>15417</v>
      </c>
      <c r="J2054">
        <v>24.6</v>
      </c>
      <c r="K2054" t="s">
        <v>1512</v>
      </c>
      <c r="L2054">
        <v>1.61</v>
      </c>
      <c r="M2054" t="s">
        <v>1517</v>
      </c>
      <c r="N2054" s="13">
        <v>5094</v>
      </c>
      <c r="O2054">
        <v>2</v>
      </c>
      <c r="P2054" s="11">
        <f>Agridata[[#This Row],[Storage_Loss_%]]/100</f>
        <v>0.32049999999999995</v>
      </c>
      <c r="Q2054" s="7">
        <v>32.049999999999997</v>
      </c>
      <c r="R2054" s="13">
        <v>35103</v>
      </c>
      <c r="S2054">
        <v>324</v>
      </c>
      <c r="T2054" t="s">
        <v>1520</v>
      </c>
      <c r="U2054" t="s">
        <v>1522</v>
      </c>
      <c r="V2054" s="13">
        <v>4904960</v>
      </c>
      <c r="W2054" s="7">
        <f>(Agridata[[#This Row],[Profit_After_Storage_Loss]]/Agridata[[#This Row],[Total_Revenue]])*100</f>
        <v>67.467162260886141</v>
      </c>
      <c r="X2054">
        <f>(1-Agridata[[#This Row],[Transport_Cost_NGN]]/(Agridata[[#This Row],[Input_Cost_NGN]]+Agridata[[#This Row],[Final_Profit_NGN]]))*100</f>
        <v>99.896883906136424</v>
      </c>
      <c r="Y2054" s="13">
        <f>Agridata[[#This Row],[Final_Profit_NGN]]*Agridata[[#This Row],[Storage_Loss_%]]</f>
        <v>157203968</v>
      </c>
      <c r="Z2054" s="13">
        <f>Agridata[[#This Row],[Final_Profit_NGN]] * (1-Agridata[[#This Row],[Storage_Loss_%]]/100)</f>
        <v>3332920.32</v>
      </c>
      <c r="AA2054" s="13">
        <f>Agridata[[#This Row],[Final_Profit_NGN]]+Agridata[[#This Row],[Input_Cost_NGN]]</f>
        <v>4940063</v>
      </c>
    </row>
    <row r="2055" spans="1:27" x14ac:dyDescent="0.35">
      <c r="A2055" t="s">
        <v>21</v>
      </c>
      <c r="B2055" t="s">
        <v>1473</v>
      </c>
      <c r="C2055" t="s">
        <v>1493</v>
      </c>
      <c r="D2055">
        <v>2024</v>
      </c>
      <c r="E2055" t="s">
        <v>1501</v>
      </c>
      <c r="F2055" t="s">
        <v>1506</v>
      </c>
      <c r="G2055">
        <v>4.21</v>
      </c>
      <c r="H2055">
        <v>10831</v>
      </c>
      <c r="I2055">
        <v>8835</v>
      </c>
      <c r="J2055">
        <v>19.2</v>
      </c>
      <c r="K2055" t="s">
        <v>1514</v>
      </c>
      <c r="L2055">
        <v>2.0299999999999998</v>
      </c>
      <c r="M2055" t="s">
        <v>1517</v>
      </c>
      <c r="N2055" s="13">
        <v>3634</v>
      </c>
      <c r="O2055">
        <v>14</v>
      </c>
      <c r="P2055" s="11">
        <f>Agridata[[#This Row],[Storage_Loss_%]]/100</f>
        <v>0.18420000000000003</v>
      </c>
      <c r="Q2055" s="7">
        <v>18.420000000000002</v>
      </c>
      <c r="R2055" s="13">
        <v>66320</v>
      </c>
      <c r="S2055">
        <v>315</v>
      </c>
      <c r="T2055" t="s">
        <v>1520</v>
      </c>
      <c r="U2055" t="s">
        <v>1522</v>
      </c>
      <c r="V2055" s="13">
        <v>2685241</v>
      </c>
      <c r="W2055" s="7">
        <f>(Agridata[[#This Row],[Profit_After_Storage_Loss]]/Agridata[[#This Row],[Total_Revenue]])*100</f>
        <v>79.613703196113036</v>
      </c>
      <c r="X2055">
        <f>(1-Agridata[[#This Row],[Transport_Cost_NGN]]/(Agridata[[#This Row],[Input_Cost_NGN]]+Agridata[[#This Row],[Final_Profit_NGN]]))*100</f>
        <v>99.86792951346527</v>
      </c>
      <c r="Y2055" s="13">
        <f>Agridata[[#This Row],[Final_Profit_NGN]]*Agridata[[#This Row],[Storage_Loss_%]]</f>
        <v>49462139.220000006</v>
      </c>
      <c r="Z2055" s="13">
        <f>Agridata[[#This Row],[Final_Profit_NGN]] * (1-Agridata[[#This Row],[Storage_Loss_%]]/100)</f>
        <v>2190619.6077999999</v>
      </c>
      <c r="AA2055" s="13">
        <f>Agridata[[#This Row],[Final_Profit_NGN]]+Agridata[[#This Row],[Input_Cost_NGN]]</f>
        <v>2751561</v>
      </c>
    </row>
    <row r="2056" spans="1:27" x14ac:dyDescent="0.35">
      <c r="A2056" t="s">
        <v>448</v>
      </c>
      <c r="B2056" t="s">
        <v>1469</v>
      </c>
      <c r="C2056" t="s">
        <v>1474</v>
      </c>
      <c r="D2056">
        <v>2022</v>
      </c>
      <c r="E2056" t="s">
        <v>1501</v>
      </c>
      <c r="F2056" t="s">
        <v>1508</v>
      </c>
      <c r="G2056">
        <v>1.1100000000000001</v>
      </c>
      <c r="H2056">
        <v>2343</v>
      </c>
      <c r="I2056">
        <v>1904</v>
      </c>
      <c r="J2056">
        <v>2.2000000000000002</v>
      </c>
      <c r="K2056" t="s">
        <v>1513</v>
      </c>
      <c r="L2056">
        <v>0.96</v>
      </c>
      <c r="M2056" t="s">
        <v>1516</v>
      </c>
      <c r="N2056" s="13">
        <v>200</v>
      </c>
      <c r="O2056">
        <v>14</v>
      </c>
      <c r="P2056" s="11">
        <f>Agridata[[#This Row],[Storage_Loss_%]]/100</f>
        <v>0.18719999999999998</v>
      </c>
      <c r="Q2056" s="7">
        <v>18.72</v>
      </c>
      <c r="R2056" s="13">
        <v>9823</v>
      </c>
      <c r="S2056">
        <v>170</v>
      </c>
      <c r="T2056" t="s">
        <v>1520</v>
      </c>
      <c r="U2056" t="s">
        <v>1522</v>
      </c>
      <c r="V2056" s="13">
        <v>310421</v>
      </c>
      <c r="W2056" s="7">
        <f>(Agridata[[#This Row],[Profit_After_Storage_Loss]]/Agridata[[#This Row],[Total_Revenue]])*100</f>
        <v>78.786859019997252</v>
      </c>
      <c r="X2056">
        <f>(1-Agridata[[#This Row],[Transport_Cost_NGN]]/(Agridata[[#This Row],[Input_Cost_NGN]]+Agridata[[#This Row],[Final_Profit_NGN]]))*100</f>
        <v>99.937547619939792</v>
      </c>
      <c r="Y2056" s="13">
        <f>Agridata[[#This Row],[Final_Profit_NGN]]*Agridata[[#This Row],[Storage_Loss_%]]</f>
        <v>5811081.1200000001</v>
      </c>
      <c r="Z2056" s="13">
        <f>Agridata[[#This Row],[Final_Profit_NGN]] * (1-Agridata[[#This Row],[Storage_Loss_%]]/100)</f>
        <v>252310.1888</v>
      </c>
      <c r="AA2056" s="13">
        <f>Agridata[[#This Row],[Final_Profit_NGN]]+Agridata[[#This Row],[Input_Cost_NGN]]</f>
        <v>320244</v>
      </c>
    </row>
    <row r="2057" spans="1:27" x14ac:dyDescent="0.35">
      <c r="A2057" t="s">
        <v>436</v>
      </c>
      <c r="B2057" t="s">
        <v>1471</v>
      </c>
      <c r="C2057" t="s">
        <v>1483</v>
      </c>
      <c r="D2057">
        <v>2022</v>
      </c>
      <c r="E2057" t="s">
        <v>1501</v>
      </c>
      <c r="F2057" t="s">
        <v>1506</v>
      </c>
      <c r="G2057">
        <v>2.3199999999999998</v>
      </c>
      <c r="H2057">
        <v>4565</v>
      </c>
      <c r="I2057">
        <v>4039</v>
      </c>
      <c r="J2057">
        <v>28.4</v>
      </c>
      <c r="K2057" t="s">
        <v>1511</v>
      </c>
      <c r="L2057">
        <v>1.1599999999999999</v>
      </c>
      <c r="M2057" t="s">
        <v>1518</v>
      </c>
      <c r="N2057" s="13">
        <v>3622</v>
      </c>
      <c r="O2057">
        <v>7</v>
      </c>
      <c r="P2057" s="11">
        <f>Agridata[[#This Row],[Storage_Loss_%]]/100</f>
        <v>0.11509999999999999</v>
      </c>
      <c r="Q2057" s="7">
        <v>11.51</v>
      </c>
      <c r="R2057" s="13">
        <v>58698</v>
      </c>
      <c r="S2057">
        <v>291</v>
      </c>
      <c r="T2057" t="s">
        <v>1520</v>
      </c>
      <c r="U2057" t="s">
        <v>1523</v>
      </c>
      <c r="V2057" s="13">
        <v>1101276</v>
      </c>
      <c r="W2057" s="7">
        <f>(Agridata[[#This Row],[Profit_After_Storage_Loss]]/Agridata[[#This Row],[Total_Revenue]])*100</f>
        <v>84.012153065499746</v>
      </c>
      <c r="X2057">
        <f>(1-Agridata[[#This Row],[Transport_Cost_NGN]]/(Agridata[[#This Row],[Input_Cost_NGN]]+Agridata[[#This Row],[Final_Profit_NGN]]))*100</f>
        <v>99.687751622019121</v>
      </c>
      <c r="Y2057" s="13">
        <f>Agridata[[#This Row],[Final_Profit_NGN]]*Agridata[[#This Row],[Storage_Loss_%]]</f>
        <v>12675686.76</v>
      </c>
      <c r="Z2057" s="13">
        <f>Agridata[[#This Row],[Final_Profit_NGN]] * (1-Agridata[[#This Row],[Storage_Loss_%]]/100)</f>
        <v>974519.1324</v>
      </c>
      <c r="AA2057" s="13">
        <f>Agridata[[#This Row],[Final_Profit_NGN]]+Agridata[[#This Row],[Input_Cost_NGN]]</f>
        <v>1159974</v>
      </c>
    </row>
    <row r="2058" spans="1:27" x14ac:dyDescent="0.35">
      <c r="A2058" t="s">
        <v>969</v>
      </c>
      <c r="B2058" t="s">
        <v>1471</v>
      </c>
      <c r="C2058" t="s">
        <v>1486</v>
      </c>
      <c r="D2058">
        <v>2024</v>
      </c>
      <c r="E2058" t="s">
        <v>1502</v>
      </c>
      <c r="F2058" t="s">
        <v>1509</v>
      </c>
      <c r="G2058">
        <v>2.68</v>
      </c>
      <c r="H2058">
        <v>29987</v>
      </c>
      <c r="I2058">
        <v>24544</v>
      </c>
      <c r="J2058">
        <v>47.5</v>
      </c>
      <c r="K2058" t="s">
        <v>1512</v>
      </c>
      <c r="L2058">
        <v>2.33</v>
      </c>
      <c r="M2058" t="s">
        <v>1516</v>
      </c>
      <c r="N2058" s="13">
        <v>9882</v>
      </c>
      <c r="O2058">
        <v>4</v>
      </c>
      <c r="P2058" s="11">
        <f>Agridata[[#This Row],[Storage_Loss_%]]/100</f>
        <v>0.18149999999999999</v>
      </c>
      <c r="Q2058" s="7">
        <v>18.149999999999999</v>
      </c>
      <c r="R2058" s="13">
        <v>47978</v>
      </c>
      <c r="S2058">
        <v>313</v>
      </c>
      <c r="T2058" t="s">
        <v>1519</v>
      </c>
      <c r="U2058" t="s">
        <v>1522</v>
      </c>
      <c r="V2058" s="13">
        <v>7547590</v>
      </c>
      <c r="W2058" s="7">
        <f>(Agridata[[#This Row],[Profit_After_Storage_Loss]]/Agridata[[#This Row],[Total_Revenue]])*100</f>
        <v>81.33298806619861</v>
      </c>
      <c r="X2058">
        <f>(1-Agridata[[#This Row],[Transport_Cost_NGN]]/(Agridata[[#This Row],[Input_Cost_NGN]]+Agridata[[#This Row],[Final_Profit_NGN]]))*100</f>
        <v>99.86989781409369</v>
      </c>
      <c r="Y2058" s="13">
        <f>Agridata[[#This Row],[Final_Profit_NGN]]*Agridata[[#This Row],[Storage_Loss_%]]</f>
        <v>136988758.5</v>
      </c>
      <c r="Z2058" s="13">
        <f>Agridata[[#This Row],[Final_Profit_NGN]] * (1-Agridata[[#This Row],[Storage_Loss_%]]/100)</f>
        <v>6177702.415</v>
      </c>
      <c r="AA2058" s="13">
        <f>Agridata[[#This Row],[Final_Profit_NGN]]+Agridata[[#This Row],[Input_Cost_NGN]]</f>
        <v>7595568</v>
      </c>
    </row>
    <row r="2059" spans="1:27" x14ac:dyDescent="0.35">
      <c r="A2059" t="s">
        <v>555</v>
      </c>
      <c r="B2059" t="s">
        <v>1472</v>
      </c>
      <c r="C2059" t="s">
        <v>1487</v>
      </c>
      <c r="D2059">
        <v>2023</v>
      </c>
      <c r="E2059" t="s">
        <v>1501</v>
      </c>
      <c r="F2059" t="s">
        <v>1505</v>
      </c>
      <c r="G2059">
        <v>1.91</v>
      </c>
      <c r="H2059">
        <v>19216</v>
      </c>
      <c r="I2059">
        <v>11323</v>
      </c>
      <c r="J2059">
        <v>26.6</v>
      </c>
      <c r="K2059" t="s">
        <v>1512</v>
      </c>
      <c r="L2059">
        <v>1.03</v>
      </c>
      <c r="M2059" t="s">
        <v>1518</v>
      </c>
      <c r="N2059" s="13">
        <v>7644</v>
      </c>
      <c r="O2059">
        <v>30</v>
      </c>
      <c r="P2059" s="11">
        <f>Agridata[[#This Row],[Storage_Loss_%]]/100</f>
        <v>0.41070000000000001</v>
      </c>
      <c r="Q2059" s="7">
        <v>41.07</v>
      </c>
      <c r="R2059" s="13">
        <v>17463</v>
      </c>
      <c r="S2059">
        <v>107</v>
      </c>
      <c r="T2059" t="s">
        <v>1520</v>
      </c>
      <c r="U2059" t="s">
        <v>1522</v>
      </c>
      <c r="V2059" s="13">
        <v>1174339</v>
      </c>
      <c r="W2059" s="7">
        <f>(Agridata[[#This Row],[Profit_After_Storage_Loss]]/Agridata[[#This Row],[Total_Revenue]])*100</f>
        <v>58.066522182375927</v>
      </c>
      <c r="X2059">
        <f>(1-Agridata[[#This Row],[Transport_Cost_NGN]]/(Agridata[[#This Row],[Input_Cost_NGN]]+Agridata[[#This Row],[Final_Profit_NGN]]))*100</f>
        <v>99.358618293978367</v>
      </c>
      <c r="Y2059" s="13">
        <f>Agridata[[#This Row],[Final_Profit_NGN]]*Agridata[[#This Row],[Storage_Loss_%]]</f>
        <v>48230102.729999997</v>
      </c>
      <c r="Z2059" s="13">
        <f>Agridata[[#This Row],[Final_Profit_NGN]] * (1-Agridata[[#This Row],[Storage_Loss_%]]/100)</f>
        <v>692037.97269999993</v>
      </c>
      <c r="AA2059" s="13">
        <f>Agridata[[#This Row],[Final_Profit_NGN]]+Agridata[[#This Row],[Input_Cost_NGN]]</f>
        <v>1191802</v>
      </c>
    </row>
    <row r="2060" spans="1:27" x14ac:dyDescent="0.35">
      <c r="A2060" t="s">
        <v>569</v>
      </c>
      <c r="B2060" t="s">
        <v>1471</v>
      </c>
      <c r="C2060" t="s">
        <v>1477</v>
      </c>
      <c r="D2060">
        <v>2022</v>
      </c>
      <c r="E2060" t="s">
        <v>1502</v>
      </c>
      <c r="F2060" t="s">
        <v>1503</v>
      </c>
      <c r="G2060">
        <v>3.22</v>
      </c>
      <c r="H2060">
        <v>23660</v>
      </c>
      <c r="I2060">
        <v>19971</v>
      </c>
      <c r="J2060">
        <v>36.200000000000003</v>
      </c>
      <c r="K2060" t="s">
        <v>1512</v>
      </c>
      <c r="L2060">
        <v>2.42</v>
      </c>
      <c r="M2060" t="s">
        <v>1517</v>
      </c>
      <c r="N2060" s="13">
        <v>8666</v>
      </c>
      <c r="O2060">
        <v>7</v>
      </c>
      <c r="P2060" s="11">
        <f>Agridata[[#This Row],[Storage_Loss_%]]/100</f>
        <v>0.15590000000000001</v>
      </c>
      <c r="Q2060" s="7">
        <v>15.59</v>
      </c>
      <c r="R2060" s="13">
        <v>37195</v>
      </c>
      <c r="S2060">
        <v>254</v>
      </c>
      <c r="T2060" t="s">
        <v>1520</v>
      </c>
      <c r="U2060" t="s">
        <v>1522</v>
      </c>
      <c r="V2060" s="13">
        <v>4976047</v>
      </c>
      <c r="W2060" s="7">
        <f>(Agridata[[#This Row],[Profit_After_Storage_Loss]]/Agridata[[#This Row],[Total_Revenue]])*100</f>
        <v>83.783732616538359</v>
      </c>
      <c r="X2060">
        <f>(1-Agridata[[#This Row],[Transport_Cost_NGN]]/(Agridata[[#This Row],[Input_Cost_NGN]]+Agridata[[#This Row],[Final_Profit_NGN]]))*100</f>
        <v>99.827137808228684</v>
      </c>
      <c r="Y2060" s="13">
        <f>Agridata[[#This Row],[Final_Profit_NGN]]*Agridata[[#This Row],[Storage_Loss_%]]</f>
        <v>77576572.730000004</v>
      </c>
      <c r="Z2060" s="13">
        <f>Agridata[[#This Row],[Final_Profit_NGN]] * (1-Agridata[[#This Row],[Storage_Loss_%]]/100)</f>
        <v>4200281.2726999996</v>
      </c>
      <c r="AA2060" s="13">
        <f>Agridata[[#This Row],[Final_Profit_NGN]]+Agridata[[#This Row],[Input_Cost_NGN]]</f>
        <v>5013242</v>
      </c>
    </row>
    <row r="2061" spans="1:27" x14ac:dyDescent="0.35">
      <c r="A2061" t="s">
        <v>1117</v>
      </c>
      <c r="B2061" t="s">
        <v>1470</v>
      </c>
      <c r="C2061" t="s">
        <v>1495</v>
      </c>
      <c r="D2061">
        <v>2025</v>
      </c>
      <c r="E2061" t="s">
        <v>1501</v>
      </c>
      <c r="F2061" t="s">
        <v>1504</v>
      </c>
      <c r="G2061">
        <v>2.67</v>
      </c>
      <c r="H2061">
        <v>21103</v>
      </c>
      <c r="I2061">
        <v>17574</v>
      </c>
      <c r="J2061">
        <v>1</v>
      </c>
      <c r="K2061" t="s">
        <v>1513</v>
      </c>
      <c r="L2061">
        <v>0.36</v>
      </c>
      <c r="M2061" t="s">
        <v>1518</v>
      </c>
      <c r="N2061" s="13">
        <v>200</v>
      </c>
      <c r="O2061">
        <v>1</v>
      </c>
      <c r="P2061" s="11">
        <f>Agridata[[#This Row],[Storage_Loss_%]]/100</f>
        <v>0.16719999999999999</v>
      </c>
      <c r="Q2061" s="7">
        <v>16.72</v>
      </c>
      <c r="R2061" s="13">
        <v>58151</v>
      </c>
      <c r="S2061">
        <v>324</v>
      </c>
      <c r="T2061" t="s">
        <v>1519</v>
      </c>
      <c r="U2061" t="s">
        <v>1523</v>
      </c>
      <c r="V2061" s="13">
        <v>5578686</v>
      </c>
      <c r="W2061" s="7">
        <f>(Agridata[[#This Row],[Profit_After_Storage_Loss]]/Agridata[[#This Row],[Total_Revenue]])*100</f>
        <v>82.420862991071047</v>
      </c>
      <c r="X2061">
        <f>(1-Agridata[[#This Row],[Transport_Cost_NGN]]/(Agridata[[#This Row],[Input_Cost_NGN]]+Agridata[[#This Row],[Final_Profit_NGN]]))*100</f>
        <v>99.996451910885483</v>
      </c>
      <c r="Y2061" s="13">
        <f>Agridata[[#This Row],[Final_Profit_NGN]]*Agridata[[#This Row],[Storage_Loss_%]]</f>
        <v>93275629.919999987</v>
      </c>
      <c r="Z2061" s="13">
        <f>Agridata[[#This Row],[Final_Profit_NGN]] * (1-Agridata[[#This Row],[Storage_Loss_%]]/100)</f>
        <v>4645929.7007999998</v>
      </c>
      <c r="AA2061" s="13">
        <f>Agridata[[#This Row],[Final_Profit_NGN]]+Agridata[[#This Row],[Input_Cost_NGN]]</f>
        <v>5636837</v>
      </c>
    </row>
    <row r="2062" spans="1:27" x14ac:dyDescent="0.35">
      <c r="A2062" t="s">
        <v>1118</v>
      </c>
      <c r="B2062" t="s">
        <v>1470</v>
      </c>
      <c r="C2062" t="s">
        <v>1476</v>
      </c>
      <c r="D2062">
        <v>2022</v>
      </c>
      <c r="E2062" t="s">
        <v>1501</v>
      </c>
      <c r="F2062" t="s">
        <v>1509</v>
      </c>
      <c r="G2062">
        <v>3.82</v>
      </c>
      <c r="H2062">
        <v>51380</v>
      </c>
      <c r="I2062">
        <v>40004</v>
      </c>
      <c r="J2062">
        <v>68.599999999999994</v>
      </c>
      <c r="K2062" t="s">
        <v>1511</v>
      </c>
      <c r="L2062">
        <v>3.17</v>
      </c>
      <c r="M2062" t="s">
        <v>1516</v>
      </c>
      <c r="N2062" s="13">
        <v>12618</v>
      </c>
      <c r="O2062">
        <v>5</v>
      </c>
      <c r="P2062" s="11">
        <f>Agridata[[#This Row],[Storage_Loss_%]]/100</f>
        <v>0.22140000000000001</v>
      </c>
      <c r="Q2062" s="7">
        <v>22.14</v>
      </c>
      <c r="R2062" s="13">
        <v>115381</v>
      </c>
      <c r="S2062">
        <v>271</v>
      </c>
      <c r="T2062" t="s">
        <v>1520</v>
      </c>
      <c r="U2062" t="s">
        <v>1523</v>
      </c>
      <c r="V2062" s="13">
        <v>10604675</v>
      </c>
      <c r="W2062" s="7">
        <f>(Agridata[[#This Row],[Profit_After_Storage_Loss]]/Agridata[[#This Row],[Total_Revenue]])*100</f>
        <v>77.02198528627089</v>
      </c>
      <c r="X2062">
        <f>(1-Agridata[[#This Row],[Transport_Cost_NGN]]/(Agridata[[#This Row],[Input_Cost_NGN]]+Agridata[[#This Row],[Final_Profit_NGN]]))*100</f>
        <v>99.88229539099423</v>
      </c>
      <c r="Y2062" s="13">
        <f>Agridata[[#This Row],[Final_Profit_NGN]]*Agridata[[#This Row],[Storage_Loss_%]]</f>
        <v>234787504.5</v>
      </c>
      <c r="Z2062" s="13">
        <f>Agridata[[#This Row],[Final_Profit_NGN]] * (1-Agridata[[#This Row],[Storage_Loss_%]]/100)</f>
        <v>8256799.9549999991</v>
      </c>
      <c r="AA2062" s="13">
        <f>Agridata[[#This Row],[Final_Profit_NGN]]+Agridata[[#This Row],[Input_Cost_NGN]]</f>
        <v>10720056</v>
      </c>
    </row>
    <row r="2063" spans="1:27" x14ac:dyDescent="0.35">
      <c r="A2063" t="s">
        <v>375</v>
      </c>
      <c r="B2063" t="s">
        <v>1470</v>
      </c>
      <c r="C2063" t="s">
        <v>1490</v>
      </c>
      <c r="D2063">
        <v>2024</v>
      </c>
      <c r="E2063" t="s">
        <v>1502</v>
      </c>
      <c r="F2063" t="s">
        <v>1506</v>
      </c>
      <c r="G2063">
        <v>0.28999999999999998</v>
      </c>
      <c r="H2063">
        <v>501</v>
      </c>
      <c r="I2063">
        <v>436</v>
      </c>
      <c r="J2063">
        <v>12.9</v>
      </c>
      <c r="K2063" t="s">
        <v>1511</v>
      </c>
      <c r="L2063">
        <v>1.25</v>
      </c>
      <c r="M2063" t="s">
        <v>1516</v>
      </c>
      <c r="N2063" s="13">
        <v>2352</v>
      </c>
      <c r="O2063">
        <v>7</v>
      </c>
      <c r="P2063" s="11">
        <f>Agridata[[#This Row],[Storage_Loss_%]]/100</f>
        <v>0.12920000000000001</v>
      </c>
      <c r="Q2063" s="7">
        <v>12.92</v>
      </c>
      <c r="R2063" s="13">
        <v>7172</v>
      </c>
      <c r="S2063">
        <v>416</v>
      </c>
      <c r="T2063" t="s">
        <v>1519</v>
      </c>
      <c r="U2063" t="s">
        <v>1522</v>
      </c>
      <c r="V2063" s="13">
        <v>170039</v>
      </c>
      <c r="W2063" s="7">
        <f>(Agridata[[#This Row],[Profit_After_Storage_Loss]]/Agridata[[#This Row],[Total_Revenue]])*100</f>
        <v>83.555739316408122</v>
      </c>
      <c r="X2063">
        <f>(1-Agridata[[#This Row],[Transport_Cost_NGN]]/(Agridata[[#This Row],[Input_Cost_NGN]]+Agridata[[#This Row],[Final_Profit_NGN]]))*100</f>
        <v>98.6727686204581</v>
      </c>
      <c r="Y2063" s="13">
        <f>Agridata[[#This Row],[Final_Profit_NGN]]*Agridata[[#This Row],[Storage_Loss_%]]</f>
        <v>2196903.88</v>
      </c>
      <c r="Z2063" s="13">
        <f>Agridata[[#This Row],[Final_Profit_NGN]] * (1-Agridata[[#This Row],[Storage_Loss_%]]/100)</f>
        <v>148069.96119999999</v>
      </c>
      <c r="AA2063" s="13">
        <f>Agridata[[#This Row],[Final_Profit_NGN]]+Agridata[[#This Row],[Input_Cost_NGN]]</f>
        <v>177211</v>
      </c>
    </row>
    <row r="2064" spans="1:27" x14ac:dyDescent="0.35">
      <c r="A2064" t="s">
        <v>795</v>
      </c>
      <c r="B2064" t="s">
        <v>1469</v>
      </c>
      <c r="C2064" t="s">
        <v>1481</v>
      </c>
      <c r="D2064">
        <v>2021</v>
      </c>
      <c r="E2064" t="s">
        <v>1501</v>
      </c>
      <c r="F2064" t="s">
        <v>1503</v>
      </c>
      <c r="G2064">
        <v>1.78</v>
      </c>
      <c r="H2064">
        <v>13876</v>
      </c>
      <c r="I2064">
        <v>12596</v>
      </c>
      <c r="J2064">
        <v>20.9</v>
      </c>
      <c r="K2064" t="s">
        <v>1512</v>
      </c>
      <c r="L2064">
        <v>0.71</v>
      </c>
      <c r="M2064" t="s">
        <v>1516</v>
      </c>
      <c r="N2064" s="13">
        <v>3672</v>
      </c>
      <c r="O2064">
        <v>1</v>
      </c>
      <c r="P2064" s="11">
        <f>Agridata[[#This Row],[Storage_Loss_%]]/100</f>
        <v>9.2200000000000004E-2</v>
      </c>
      <c r="Q2064" s="7">
        <v>9.2200000000000006</v>
      </c>
      <c r="R2064" s="13">
        <v>34058</v>
      </c>
      <c r="S2064">
        <v>216</v>
      </c>
      <c r="T2064" t="s">
        <v>1520</v>
      </c>
      <c r="U2064" t="s">
        <v>1522</v>
      </c>
      <c r="V2064" s="13">
        <v>2655799</v>
      </c>
      <c r="W2064" s="7">
        <f>(Agridata[[#This Row],[Profit_After_Storage_Loss]]/Agridata[[#This Row],[Total_Revenue]])*100</f>
        <v>89.630576354058974</v>
      </c>
      <c r="X2064">
        <f>(1-Agridata[[#This Row],[Transport_Cost_NGN]]/(Agridata[[#This Row],[Input_Cost_NGN]]+Agridata[[#This Row],[Final_Profit_NGN]]))*100</f>
        <v>99.863487166789909</v>
      </c>
      <c r="Y2064" s="13">
        <f>Agridata[[#This Row],[Final_Profit_NGN]]*Agridata[[#This Row],[Storage_Loss_%]]</f>
        <v>24486466.780000001</v>
      </c>
      <c r="Z2064" s="13">
        <f>Agridata[[#This Row],[Final_Profit_NGN]] * (1-Agridata[[#This Row],[Storage_Loss_%]]/100)</f>
        <v>2410934.3322000001</v>
      </c>
      <c r="AA2064" s="13">
        <f>Agridata[[#This Row],[Final_Profit_NGN]]+Agridata[[#This Row],[Input_Cost_NGN]]</f>
        <v>2689857</v>
      </c>
    </row>
    <row r="2065" spans="1:27" x14ac:dyDescent="0.35">
      <c r="A2065" t="s">
        <v>617</v>
      </c>
      <c r="B2065" t="s">
        <v>1472</v>
      </c>
      <c r="C2065" t="s">
        <v>1489</v>
      </c>
      <c r="D2065">
        <v>2021</v>
      </c>
      <c r="E2065" t="s">
        <v>1502</v>
      </c>
      <c r="F2065" t="s">
        <v>1509</v>
      </c>
      <c r="G2065">
        <v>0.39</v>
      </c>
      <c r="H2065">
        <v>4845</v>
      </c>
      <c r="I2065">
        <v>3623</v>
      </c>
      <c r="J2065">
        <v>1.2</v>
      </c>
      <c r="K2065" t="s">
        <v>1513</v>
      </c>
      <c r="L2065">
        <v>1.07</v>
      </c>
      <c r="M2065" t="s">
        <v>1516</v>
      </c>
      <c r="N2065" s="13">
        <v>200</v>
      </c>
      <c r="O2065">
        <v>5</v>
      </c>
      <c r="P2065" s="11">
        <f>Agridata[[#This Row],[Storage_Loss_%]]/100</f>
        <v>0.25209999999999999</v>
      </c>
      <c r="Q2065" s="7">
        <v>25.21</v>
      </c>
      <c r="R2065" s="13">
        <v>9233</v>
      </c>
      <c r="S2065">
        <v>262</v>
      </c>
      <c r="T2065" t="s">
        <v>1520</v>
      </c>
      <c r="U2065" t="s">
        <v>1523</v>
      </c>
      <c r="V2065" s="13">
        <v>930301</v>
      </c>
      <c r="W2065" s="7">
        <f>(Agridata[[#This Row],[Profit_After_Storage_Loss]]/Agridata[[#This Row],[Total_Revenue]])*100</f>
        <v>74.055022798536285</v>
      </c>
      <c r="X2065">
        <f>(1-Agridata[[#This Row],[Transport_Cost_NGN]]/(Agridata[[#This Row],[Input_Cost_NGN]]+Agridata[[#This Row],[Final_Profit_NGN]]))*100</f>
        <v>99.978712851264561</v>
      </c>
      <c r="Y2065" s="13">
        <f>Agridata[[#This Row],[Final_Profit_NGN]]*Agridata[[#This Row],[Storage_Loss_%]]</f>
        <v>23452888.210000001</v>
      </c>
      <c r="Z2065" s="13">
        <f>Agridata[[#This Row],[Final_Profit_NGN]] * (1-Agridata[[#This Row],[Storage_Loss_%]]/100)</f>
        <v>695772.11789999995</v>
      </c>
      <c r="AA2065" s="13">
        <f>Agridata[[#This Row],[Final_Profit_NGN]]+Agridata[[#This Row],[Input_Cost_NGN]]</f>
        <v>939534</v>
      </c>
    </row>
    <row r="2066" spans="1:27" x14ac:dyDescent="0.35">
      <c r="A2066" t="s">
        <v>1119</v>
      </c>
      <c r="B2066" t="s">
        <v>1473</v>
      </c>
      <c r="C2066" t="s">
        <v>1497</v>
      </c>
      <c r="D2066">
        <v>2021</v>
      </c>
      <c r="E2066" t="s">
        <v>1502</v>
      </c>
      <c r="F2066" t="s">
        <v>1506</v>
      </c>
      <c r="G2066">
        <v>4.22</v>
      </c>
      <c r="H2066">
        <v>9517</v>
      </c>
      <c r="I2066">
        <v>8459</v>
      </c>
      <c r="J2066">
        <v>5.8</v>
      </c>
      <c r="K2066" t="s">
        <v>1513</v>
      </c>
      <c r="L2066">
        <v>0.37</v>
      </c>
      <c r="M2066" t="s">
        <v>1516</v>
      </c>
      <c r="N2066" s="13">
        <v>200</v>
      </c>
      <c r="O2066">
        <v>7</v>
      </c>
      <c r="P2066" s="11">
        <f>Agridata[[#This Row],[Storage_Loss_%]]/100</f>
        <v>0.11109999999999999</v>
      </c>
      <c r="Q2066" s="7">
        <v>11.11</v>
      </c>
      <c r="R2066" s="13">
        <v>115846</v>
      </c>
      <c r="S2066">
        <v>280</v>
      </c>
      <c r="T2066" t="s">
        <v>1520</v>
      </c>
      <c r="U2066" t="s">
        <v>1522</v>
      </c>
      <c r="V2066" s="13">
        <v>2228789</v>
      </c>
      <c r="W2066" s="7">
        <f>(Agridata[[#This Row],[Profit_After_Storage_Loss]]/Agridata[[#This Row],[Total_Revenue]])*100</f>
        <v>84.498036670953041</v>
      </c>
      <c r="X2066">
        <f>(1-Agridata[[#This Row],[Transport_Cost_NGN]]/(Agridata[[#This Row],[Input_Cost_NGN]]+Agridata[[#This Row],[Final_Profit_NGN]]))*100</f>
        <v>99.991469887637095</v>
      </c>
      <c r="Y2066" s="13">
        <f>Agridata[[#This Row],[Final_Profit_NGN]]*Agridata[[#This Row],[Storage_Loss_%]]</f>
        <v>24761845.789999999</v>
      </c>
      <c r="Z2066" s="13">
        <f>Agridata[[#This Row],[Final_Profit_NGN]] * (1-Agridata[[#This Row],[Storage_Loss_%]]/100)</f>
        <v>1981170.5421</v>
      </c>
      <c r="AA2066" s="13">
        <f>Agridata[[#This Row],[Final_Profit_NGN]]+Agridata[[#This Row],[Input_Cost_NGN]]</f>
        <v>2344635</v>
      </c>
    </row>
    <row r="2067" spans="1:27" x14ac:dyDescent="0.35">
      <c r="A2067" t="s">
        <v>124</v>
      </c>
      <c r="B2067" t="s">
        <v>1472</v>
      </c>
      <c r="C2067" t="s">
        <v>1487</v>
      </c>
      <c r="D2067">
        <v>2022</v>
      </c>
      <c r="E2067" t="s">
        <v>1501</v>
      </c>
      <c r="F2067" t="s">
        <v>1508</v>
      </c>
      <c r="G2067">
        <v>3.96</v>
      </c>
      <c r="H2067">
        <v>5987</v>
      </c>
      <c r="I2067">
        <v>4705</v>
      </c>
      <c r="J2067">
        <v>3.9</v>
      </c>
      <c r="K2067" t="s">
        <v>1511</v>
      </c>
      <c r="L2067">
        <v>1.36</v>
      </c>
      <c r="M2067" t="s">
        <v>1518</v>
      </c>
      <c r="N2067" s="13">
        <v>615</v>
      </c>
      <c r="O2067">
        <v>14</v>
      </c>
      <c r="P2067" s="11">
        <f>Agridata[[#This Row],[Storage_Loss_%]]/100</f>
        <v>0.214</v>
      </c>
      <c r="Q2067" s="7">
        <v>21.4</v>
      </c>
      <c r="R2067" s="13">
        <v>37140</v>
      </c>
      <c r="S2067">
        <v>219</v>
      </c>
      <c r="T2067" t="s">
        <v>1521</v>
      </c>
      <c r="U2067" t="s">
        <v>1522</v>
      </c>
      <c r="V2067" s="13">
        <v>982337</v>
      </c>
      <c r="W2067" s="7">
        <f>(Agridata[[#This Row],[Profit_After_Storage_Loss]]/Agridata[[#This Row],[Total_Revenue]])*100</f>
        <v>75.736567082925859</v>
      </c>
      <c r="X2067">
        <f>(1-Agridata[[#This Row],[Transport_Cost_NGN]]/(Agridata[[#This Row],[Input_Cost_NGN]]+Agridata[[#This Row],[Final_Profit_NGN]]))*100</f>
        <v>99.939674950979764</v>
      </c>
      <c r="Y2067" s="13">
        <f>Agridata[[#This Row],[Final_Profit_NGN]]*Agridata[[#This Row],[Storage_Loss_%]]</f>
        <v>21022011.799999997</v>
      </c>
      <c r="Z2067" s="13">
        <f>Agridata[[#This Row],[Final_Profit_NGN]] * (1-Agridata[[#This Row],[Storage_Loss_%]]/100)</f>
        <v>772116.88199999998</v>
      </c>
      <c r="AA2067" s="13">
        <f>Agridata[[#This Row],[Final_Profit_NGN]]+Agridata[[#This Row],[Input_Cost_NGN]]</f>
        <v>1019477</v>
      </c>
    </row>
    <row r="2068" spans="1:27" x14ac:dyDescent="0.35">
      <c r="A2068" t="s">
        <v>308</v>
      </c>
      <c r="B2068" t="s">
        <v>1471</v>
      </c>
      <c r="C2068" t="s">
        <v>1477</v>
      </c>
      <c r="D2068">
        <v>2022</v>
      </c>
      <c r="E2068" t="s">
        <v>1502</v>
      </c>
      <c r="F2068" t="s">
        <v>1503</v>
      </c>
      <c r="G2068">
        <v>0.34</v>
      </c>
      <c r="H2068">
        <v>2220</v>
      </c>
      <c r="I2068">
        <v>1383</v>
      </c>
      <c r="J2068">
        <v>6</v>
      </c>
      <c r="K2068" t="s">
        <v>1513</v>
      </c>
      <c r="L2068">
        <v>1.52</v>
      </c>
      <c r="M2068" t="s">
        <v>1516</v>
      </c>
      <c r="N2068" s="13">
        <v>200</v>
      </c>
      <c r="O2068">
        <v>30</v>
      </c>
      <c r="P2068" s="11">
        <f>Agridata[[#This Row],[Storage_Loss_%]]/100</f>
        <v>0.37670000000000003</v>
      </c>
      <c r="Q2068" s="7">
        <v>37.67</v>
      </c>
      <c r="R2068" s="13">
        <v>4769</v>
      </c>
      <c r="S2068">
        <v>236</v>
      </c>
      <c r="T2068" t="s">
        <v>1520</v>
      </c>
      <c r="U2068" t="s">
        <v>1523</v>
      </c>
      <c r="V2068" s="13">
        <v>318156</v>
      </c>
      <c r="W2068" s="7">
        <f>(Agridata[[#This Row],[Profit_After_Storage_Loss]]/Agridata[[#This Row],[Total_Revenue]])*100</f>
        <v>61.409502144460795</v>
      </c>
      <c r="X2068">
        <f>(1-Agridata[[#This Row],[Transport_Cost_NGN]]/(Agridata[[#This Row],[Input_Cost_NGN]]+Agridata[[#This Row],[Final_Profit_NGN]]))*100</f>
        <v>99.938066114422853</v>
      </c>
      <c r="Y2068" s="13">
        <f>Agridata[[#This Row],[Final_Profit_NGN]]*Agridata[[#This Row],[Storage_Loss_%]]</f>
        <v>11984936.520000001</v>
      </c>
      <c r="Z2068" s="13">
        <f>Agridata[[#This Row],[Final_Profit_NGN]] * (1-Agridata[[#This Row],[Storage_Loss_%]]/100)</f>
        <v>198306.6348</v>
      </c>
      <c r="AA2068" s="13">
        <f>Agridata[[#This Row],[Final_Profit_NGN]]+Agridata[[#This Row],[Input_Cost_NGN]]</f>
        <v>322925</v>
      </c>
    </row>
    <row r="2069" spans="1:27" x14ac:dyDescent="0.35">
      <c r="A2069" t="s">
        <v>250</v>
      </c>
      <c r="B2069" t="s">
        <v>1471</v>
      </c>
      <c r="C2069" t="s">
        <v>1483</v>
      </c>
      <c r="D2069">
        <v>2024</v>
      </c>
      <c r="E2069" t="s">
        <v>1502</v>
      </c>
      <c r="F2069" t="s">
        <v>1509</v>
      </c>
      <c r="G2069">
        <v>1.47</v>
      </c>
      <c r="H2069">
        <v>19272</v>
      </c>
      <c r="I2069">
        <v>15394</v>
      </c>
      <c r="J2069">
        <v>21.4</v>
      </c>
      <c r="K2069" t="s">
        <v>1513</v>
      </c>
      <c r="L2069">
        <v>1.37</v>
      </c>
      <c r="M2069" t="s">
        <v>1516</v>
      </c>
      <c r="N2069" s="13">
        <v>620</v>
      </c>
      <c r="O2069">
        <v>7</v>
      </c>
      <c r="P2069" s="11">
        <f>Agridata[[#This Row],[Storage_Loss_%]]/100</f>
        <v>0.20120000000000002</v>
      </c>
      <c r="Q2069" s="7">
        <v>20.12</v>
      </c>
      <c r="R2069" s="13">
        <v>46708</v>
      </c>
      <c r="S2069">
        <v>299</v>
      </c>
      <c r="T2069" t="s">
        <v>1521</v>
      </c>
      <c r="U2069" t="s">
        <v>1522</v>
      </c>
      <c r="V2069" s="13">
        <v>4509450</v>
      </c>
      <c r="W2069" s="7">
        <f>(Agridata[[#This Row],[Profit_After_Storage_Loss]]/Agridata[[#This Row],[Total_Revenue]])*100</f>
        <v>79.061100602744673</v>
      </c>
      <c r="X2069">
        <f>(1-Agridata[[#This Row],[Transport_Cost_NGN]]/(Agridata[[#This Row],[Input_Cost_NGN]]+Agridata[[#This Row],[Final_Profit_NGN]]))*100</f>
        <v>99.98639204347171</v>
      </c>
      <c r="Y2069" s="13">
        <f>Agridata[[#This Row],[Final_Profit_NGN]]*Agridata[[#This Row],[Storage_Loss_%]]</f>
        <v>90730134</v>
      </c>
      <c r="Z2069" s="13">
        <f>Agridata[[#This Row],[Final_Profit_NGN]] * (1-Agridata[[#This Row],[Storage_Loss_%]]/100)</f>
        <v>3602148.6599999997</v>
      </c>
      <c r="AA2069" s="13">
        <f>Agridata[[#This Row],[Final_Profit_NGN]]+Agridata[[#This Row],[Input_Cost_NGN]]</f>
        <v>4556158</v>
      </c>
    </row>
    <row r="2070" spans="1:27" x14ac:dyDescent="0.35">
      <c r="A2070" t="s">
        <v>1120</v>
      </c>
      <c r="B2070" t="s">
        <v>1470</v>
      </c>
      <c r="C2070" t="s">
        <v>1482</v>
      </c>
      <c r="D2070">
        <v>2025</v>
      </c>
      <c r="E2070" t="s">
        <v>1501</v>
      </c>
      <c r="F2070" t="s">
        <v>1508</v>
      </c>
      <c r="G2070">
        <v>1.47</v>
      </c>
      <c r="H2070">
        <v>3219</v>
      </c>
      <c r="I2070">
        <v>2496</v>
      </c>
      <c r="J2070">
        <v>5.9</v>
      </c>
      <c r="K2070" t="s">
        <v>1512</v>
      </c>
      <c r="L2070">
        <v>1.52</v>
      </c>
      <c r="M2070" t="s">
        <v>1517</v>
      </c>
      <c r="N2070" s="13">
        <v>1560</v>
      </c>
      <c r="O2070">
        <v>14</v>
      </c>
      <c r="P2070" s="11">
        <f>Agridata[[#This Row],[Storage_Loss_%]]/100</f>
        <v>0.22450000000000001</v>
      </c>
      <c r="Q2070" s="7">
        <v>22.45</v>
      </c>
      <c r="R2070" s="13">
        <v>23485</v>
      </c>
      <c r="S2070">
        <v>312</v>
      </c>
      <c r="T2070" t="s">
        <v>1520</v>
      </c>
      <c r="U2070" t="s">
        <v>1522</v>
      </c>
      <c r="V2070" s="13">
        <v>745920</v>
      </c>
      <c r="W2070" s="7">
        <f>(Agridata[[#This Row],[Profit_After_Storage_Loss]]/Agridata[[#This Row],[Total_Revenue]])*100</f>
        <v>75.182895874084508</v>
      </c>
      <c r="X2070">
        <f>(1-Agridata[[#This Row],[Transport_Cost_NGN]]/(Agridata[[#This Row],[Input_Cost_NGN]]+Agridata[[#This Row],[Final_Profit_NGN]]))*100</f>
        <v>99.797245923798258</v>
      </c>
      <c r="Y2070" s="13">
        <f>Agridata[[#This Row],[Final_Profit_NGN]]*Agridata[[#This Row],[Storage_Loss_%]]</f>
        <v>16745904</v>
      </c>
      <c r="Z2070" s="13">
        <f>Agridata[[#This Row],[Final_Profit_NGN]] * (1-Agridata[[#This Row],[Storage_Loss_%]]/100)</f>
        <v>578460.96</v>
      </c>
      <c r="AA2070" s="13">
        <f>Agridata[[#This Row],[Final_Profit_NGN]]+Agridata[[#This Row],[Input_Cost_NGN]]</f>
        <v>769405</v>
      </c>
    </row>
    <row r="2071" spans="1:27" x14ac:dyDescent="0.35">
      <c r="A2071" t="s">
        <v>1121</v>
      </c>
      <c r="B2071" t="s">
        <v>1473</v>
      </c>
      <c r="C2071" t="s">
        <v>1494</v>
      </c>
      <c r="D2071">
        <v>2023</v>
      </c>
      <c r="E2071" t="s">
        <v>1502</v>
      </c>
      <c r="F2071" t="s">
        <v>1504</v>
      </c>
      <c r="G2071">
        <v>1.03</v>
      </c>
      <c r="H2071">
        <v>7679</v>
      </c>
      <c r="I2071">
        <v>6135</v>
      </c>
      <c r="J2071">
        <v>22.2</v>
      </c>
      <c r="K2071" t="s">
        <v>1512</v>
      </c>
      <c r="L2071">
        <v>1.23</v>
      </c>
      <c r="M2071" t="s">
        <v>1517</v>
      </c>
      <c r="N2071" s="13">
        <v>5158</v>
      </c>
      <c r="O2071">
        <v>4</v>
      </c>
      <c r="P2071" s="11">
        <f>Agridata[[#This Row],[Storage_Loss_%]]/100</f>
        <v>0.20100000000000001</v>
      </c>
      <c r="Q2071" s="7">
        <v>20.100000000000001</v>
      </c>
      <c r="R2071" s="13">
        <v>15775</v>
      </c>
      <c r="S2071">
        <v>320</v>
      </c>
      <c r="T2071" t="s">
        <v>1521</v>
      </c>
      <c r="U2071" t="s">
        <v>1522</v>
      </c>
      <c r="V2071" s="13">
        <v>1922635</v>
      </c>
      <c r="W2071" s="7">
        <f>(Agridata[[#This Row],[Profit_After_Storage_Loss]]/Agridata[[#This Row],[Total_Revenue]])*100</f>
        <v>79.249764755650233</v>
      </c>
      <c r="X2071">
        <f>(1-Agridata[[#This Row],[Transport_Cost_NGN]]/(Agridata[[#This Row],[Input_Cost_NGN]]+Agridata[[#This Row],[Final_Profit_NGN]]))*100</f>
        <v>99.733905623681267</v>
      </c>
      <c r="Y2071" s="13">
        <f>Agridata[[#This Row],[Final_Profit_NGN]]*Agridata[[#This Row],[Storage_Loss_%]]</f>
        <v>38644963.5</v>
      </c>
      <c r="Z2071" s="13">
        <f>Agridata[[#This Row],[Final_Profit_NGN]] * (1-Agridata[[#This Row],[Storage_Loss_%]]/100)</f>
        <v>1536185.3649999998</v>
      </c>
      <c r="AA2071" s="13">
        <f>Agridata[[#This Row],[Final_Profit_NGN]]+Agridata[[#This Row],[Input_Cost_NGN]]</f>
        <v>1938410</v>
      </c>
    </row>
    <row r="2072" spans="1:27" x14ac:dyDescent="0.35">
      <c r="A2072" t="s">
        <v>1122</v>
      </c>
      <c r="B2072" t="s">
        <v>1472</v>
      </c>
      <c r="C2072" t="s">
        <v>1489</v>
      </c>
      <c r="D2072">
        <v>2022</v>
      </c>
      <c r="E2072" t="s">
        <v>1501</v>
      </c>
      <c r="F2072" t="s">
        <v>1508</v>
      </c>
      <c r="G2072">
        <v>0.87</v>
      </c>
      <c r="H2072">
        <v>1911</v>
      </c>
      <c r="I2072">
        <v>1216</v>
      </c>
      <c r="J2072">
        <v>3.3</v>
      </c>
      <c r="K2072" t="s">
        <v>1512</v>
      </c>
      <c r="L2072">
        <v>1.41</v>
      </c>
      <c r="M2072" t="s">
        <v>1516</v>
      </c>
      <c r="N2072" s="13">
        <v>835</v>
      </c>
      <c r="O2072">
        <v>30</v>
      </c>
      <c r="P2072" s="11">
        <f>Agridata[[#This Row],[Storage_Loss_%]]/100</f>
        <v>0.36359999999999998</v>
      </c>
      <c r="Q2072" s="7">
        <v>36.36</v>
      </c>
      <c r="R2072" s="13">
        <v>6673</v>
      </c>
      <c r="S2072">
        <v>245</v>
      </c>
      <c r="T2072" t="s">
        <v>1521</v>
      </c>
      <c r="U2072" t="s">
        <v>1523</v>
      </c>
      <c r="V2072" s="13">
        <v>287433</v>
      </c>
      <c r="W2072" s="7">
        <f>(Agridata[[#This Row],[Profit_After_Storage_Loss]]/Agridata[[#This Row],[Total_Revenue]])*100</f>
        <v>62.196065772204591</v>
      </c>
      <c r="X2072">
        <f>(1-Agridata[[#This Row],[Transport_Cost_NGN]]/(Agridata[[#This Row],[Input_Cost_NGN]]+Agridata[[#This Row],[Final_Profit_NGN]]))*100</f>
        <v>99.71608875711479</v>
      </c>
      <c r="Y2072" s="13">
        <f>Agridata[[#This Row],[Final_Profit_NGN]]*Agridata[[#This Row],[Storage_Loss_%]]</f>
        <v>10451063.879999999</v>
      </c>
      <c r="Z2072" s="13">
        <f>Agridata[[#This Row],[Final_Profit_NGN]] * (1-Agridata[[#This Row],[Storage_Loss_%]]/100)</f>
        <v>182922.36120000001</v>
      </c>
      <c r="AA2072" s="13">
        <f>Agridata[[#This Row],[Final_Profit_NGN]]+Agridata[[#This Row],[Input_Cost_NGN]]</f>
        <v>294106</v>
      </c>
    </row>
    <row r="2073" spans="1:27" x14ac:dyDescent="0.35">
      <c r="A2073" t="s">
        <v>344</v>
      </c>
      <c r="B2073" t="s">
        <v>1469</v>
      </c>
      <c r="C2073" t="s">
        <v>1480</v>
      </c>
      <c r="D2073">
        <v>2023</v>
      </c>
      <c r="E2073" t="s">
        <v>1501</v>
      </c>
      <c r="F2073" t="s">
        <v>1503</v>
      </c>
      <c r="G2073">
        <v>1.5</v>
      </c>
      <c r="H2073">
        <v>13530</v>
      </c>
      <c r="I2073">
        <v>8077</v>
      </c>
      <c r="J2073">
        <v>68.7</v>
      </c>
      <c r="K2073" t="s">
        <v>1512</v>
      </c>
      <c r="L2073">
        <v>3.23</v>
      </c>
      <c r="M2073" t="s">
        <v>1517</v>
      </c>
      <c r="N2073" s="13">
        <v>15893</v>
      </c>
      <c r="O2073">
        <v>30</v>
      </c>
      <c r="P2073" s="11">
        <f>Agridata[[#This Row],[Storage_Loss_%]]/100</f>
        <v>0.40299999999999997</v>
      </c>
      <c r="Q2073" s="7">
        <v>40.299999999999997</v>
      </c>
      <c r="R2073" s="13">
        <v>23272</v>
      </c>
      <c r="S2073">
        <v>283</v>
      </c>
      <c r="T2073" t="s">
        <v>1521</v>
      </c>
      <c r="U2073" t="s">
        <v>1522</v>
      </c>
      <c r="V2073" s="13">
        <v>2223769</v>
      </c>
      <c r="W2073" s="7">
        <f>(Agridata[[#This Row],[Profit_After_Storage_Loss]]/Agridata[[#This Row],[Total_Revenue]])*100</f>
        <v>59.081703137592946</v>
      </c>
      <c r="X2073">
        <f>(1-Agridata[[#This Row],[Transport_Cost_NGN]]/(Agridata[[#This Row],[Input_Cost_NGN]]+Agridata[[#This Row],[Final_Profit_NGN]]))*100</f>
        <v>99.292714285142097</v>
      </c>
      <c r="Y2073" s="13">
        <f>Agridata[[#This Row],[Final_Profit_NGN]]*Agridata[[#This Row],[Storage_Loss_%]]</f>
        <v>89617890.699999988</v>
      </c>
      <c r="Z2073" s="13">
        <f>Agridata[[#This Row],[Final_Profit_NGN]] * (1-Agridata[[#This Row],[Storage_Loss_%]]/100)</f>
        <v>1327590.0929999999</v>
      </c>
      <c r="AA2073" s="13">
        <f>Agridata[[#This Row],[Final_Profit_NGN]]+Agridata[[#This Row],[Input_Cost_NGN]]</f>
        <v>2247041</v>
      </c>
    </row>
    <row r="2074" spans="1:27" x14ac:dyDescent="0.35">
      <c r="A2074" t="s">
        <v>425</v>
      </c>
      <c r="B2074" t="s">
        <v>1470</v>
      </c>
      <c r="C2074" t="s">
        <v>1475</v>
      </c>
      <c r="D2074">
        <v>2021</v>
      </c>
      <c r="E2074" t="s">
        <v>1501</v>
      </c>
      <c r="F2074" t="s">
        <v>1508</v>
      </c>
      <c r="G2074">
        <v>0.67</v>
      </c>
      <c r="H2074">
        <v>1518</v>
      </c>
      <c r="I2074">
        <v>1216</v>
      </c>
      <c r="J2074">
        <v>42.5</v>
      </c>
      <c r="K2074" t="s">
        <v>1511</v>
      </c>
      <c r="L2074">
        <v>1.38</v>
      </c>
      <c r="M2074" t="s">
        <v>1516</v>
      </c>
      <c r="N2074" s="13">
        <v>6663</v>
      </c>
      <c r="O2074">
        <v>14</v>
      </c>
      <c r="P2074" s="11">
        <f>Agridata[[#This Row],[Storage_Loss_%]]/100</f>
        <v>0.19839999999999999</v>
      </c>
      <c r="Q2074" s="7">
        <v>19.84</v>
      </c>
      <c r="R2074" s="13">
        <v>10712</v>
      </c>
      <c r="S2074">
        <v>176</v>
      </c>
      <c r="T2074" t="s">
        <v>1520</v>
      </c>
      <c r="U2074" t="s">
        <v>1522</v>
      </c>
      <c r="V2074" s="13">
        <v>194501</v>
      </c>
      <c r="W2074" s="7">
        <f>(Agridata[[#This Row],[Profit_After_Storage_Loss]]/Agridata[[#This Row],[Total_Revenue]])*100</f>
        <v>75.975694327357417</v>
      </c>
      <c r="X2074">
        <f>(1-Agridata[[#This Row],[Transport_Cost_NGN]]/(Agridata[[#This Row],[Input_Cost_NGN]]+Agridata[[#This Row],[Final_Profit_NGN]]))*100</f>
        <v>96.753129675020588</v>
      </c>
      <c r="Y2074" s="13">
        <f>Agridata[[#This Row],[Final_Profit_NGN]]*Agridata[[#This Row],[Storage_Loss_%]]</f>
        <v>3858899.84</v>
      </c>
      <c r="Z2074" s="13">
        <f>Agridata[[#This Row],[Final_Profit_NGN]] * (1-Agridata[[#This Row],[Storage_Loss_%]]/100)</f>
        <v>155912.00159999999</v>
      </c>
      <c r="AA2074" s="13">
        <f>Agridata[[#This Row],[Final_Profit_NGN]]+Agridata[[#This Row],[Input_Cost_NGN]]</f>
        <v>205213</v>
      </c>
    </row>
    <row r="2075" spans="1:27" x14ac:dyDescent="0.35">
      <c r="A2075" t="s">
        <v>1123</v>
      </c>
      <c r="B2075" t="s">
        <v>1470</v>
      </c>
      <c r="C2075" t="s">
        <v>1495</v>
      </c>
      <c r="D2075">
        <v>2023</v>
      </c>
      <c r="E2075" t="s">
        <v>1501</v>
      </c>
      <c r="F2075" t="s">
        <v>1503</v>
      </c>
      <c r="G2075">
        <v>7.93</v>
      </c>
      <c r="H2075">
        <v>67833</v>
      </c>
      <c r="I2075">
        <v>59028</v>
      </c>
      <c r="J2075">
        <v>96.7</v>
      </c>
      <c r="K2075" t="s">
        <v>1512</v>
      </c>
      <c r="L2075">
        <v>3.89</v>
      </c>
      <c r="M2075" t="s">
        <v>1516</v>
      </c>
      <c r="N2075" s="13">
        <v>25045</v>
      </c>
      <c r="O2075">
        <v>7</v>
      </c>
      <c r="P2075" s="11">
        <f>Agridata[[#This Row],[Storage_Loss_%]]/100</f>
        <v>0.1298</v>
      </c>
      <c r="Q2075" s="7">
        <v>12.98</v>
      </c>
      <c r="R2075" s="13">
        <v>119420</v>
      </c>
      <c r="S2075">
        <v>299</v>
      </c>
      <c r="T2075" t="s">
        <v>1520</v>
      </c>
      <c r="U2075" t="s">
        <v>1523</v>
      </c>
      <c r="V2075" s="13">
        <v>17328414</v>
      </c>
      <c r="W2075" s="7">
        <f>(Agridata[[#This Row],[Profit_After_Storage_Loss]]/Agridata[[#This Row],[Total_Revenue]])*100</f>
        <v>86.424400087712897</v>
      </c>
      <c r="X2075">
        <f>(1-Agridata[[#This Row],[Transport_Cost_NGN]]/(Agridata[[#This Row],[Input_Cost_NGN]]+Agridata[[#This Row],[Final_Profit_NGN]]))*100</f>
        <v>99.856457827372722</v>
      </c>
      <c r="Y2075" s="13">
        <f>Agridata[[#This Row],[Final_Profit_NGN]]*Agridata[[#This Row],[Storage_Loss_%]]</f>
        <v>224922813.72</v>
      </c>
      <c r="Z2075" s="13">
        <f>Agridata[[#This Row],[Final_Profit_NGN]] * (1-Agridata[[#This Row],[Storage_Loss_%]]/100)</f>
        <v>15079185.8628</v>
      </c>
      <c r="AA2075" s="13">
        <f>Agridata[[#This Row],[Final_Profit_NGN]]+Agridata[[#This Row],[Input_Cost_NGN]]</f>
        <v>17447834</v>
      </c>
    </row>
    <row r="2076" spans="1:27" x14ac:dyDescent="0.35">
      <c r="A2076" t="s">
        <v>156</v>
      </c>
      <c r="B2076" t="s">
        <v>1471</v>
      </c>
      <c r="C2076" t="s">
        <v>1486</v>
      </c>
      <c r="D2076">
        <v>2022</v>
      </c>
      <c r="E2076" t="s">
        <v>1502</v>
      </c>
      <c r="F2076" t="s">
        <v>1504</v>
      </c>
      <c r="G2076">
        <v>1.86</v>
      </c>
      <c r="H2076">
        <v>11120</v>
      </c>
      <c r="I2076">
        <v>7854</v>
      </c>
      <c r="J2076">
        <v>4.5</v>
      </c>
      <c r="K2076" t="s">
        <v>1513</v>
      </c>
      <c r="L2076">
        <v>0.74</v>
      </c>
      <c r="M2076" t="s">
        <v>1516</v>
      </c>
      <c r="N2076" s="13">
        <v>200</v>
      </c>
      <c r="O2076">
        <v>7</v>
      </c>
      <c r="P2076" s="11">
        <f>Agridata[[#This Row],[Storage_Loss_%]]/100</f>
        <v>0.29370000000000002</v>
      </c>
      <c r="Q2076" s="7">
        <v>29.37</v>
      </c>
      <c r="R2076" s="13">
        <v>23188</v>
      </c>
      <c r="S2076">
        <v>214</v>
      </c>
      <c r="T2076" t="s">
        <v>1520</v>
      </c>
      <c r="U2076" t="s">
        <v>1523</v>
      </c>
      <c r="V2076" s="13">
        <v>1640561</v>
      </c>
      <c r="W2076" s="7">
        <f>(Agridata[[#This Row],[Profit_After_Storage_Loss]]/Agridata[[#This Row],[Total_Revenue]])*100</f>
        <v>69.645615672796794</v>
      </c>
      <c r="X2076">
        <f>(1-Agridata[[#This Row],[Transport_Cost_NGN]]/(Agridata[[#This Row],[Input_Cost_NGN]]+Agridata[[#This Row],[Final_Profit_NGN]]))*100</f>
        <v>99.987978955960301</v>
      </c>
      <c r="Y2076" s="13">
        <f>Agridata[[#This Row],[Final_Profit_NGN]]*Agridata[[#This Row],[Storage_Loss_%]]</f>
        <v>48183276.57</v>
      </c>
      <c r="Z2076" s="13">
        <f>Agridata[[#This Row],[Final_Profit_NGN]] * (1-Agridata[[#This Row],[Storage_Loss_%]]/100)</f>
        <v>1158728.2342999999</v>
      </c>
      <c r="AA2076" s="13">
        <f>Agridata[[#This Row],[Final_Profit_NGN]]+Agridata[[#This Row],[Input_Cost_NGN]]</f>
        <v>1663749</v>
      </c>
    </row>
    <row r="2077" spans="1:27" x14ac:dyDescent="0.35">
      <c r="A2077" t="s">
        <v>1124</v>
      </c>
      <c r="B2077" t="s">
        <v>1472</v>
      </c>
      <c r="C2077" t="s">
        <v>1489</v>
      </c>
      <c r="D2077">
        <v>2022</v>
      </c>
      <c r="E2077" t="s">
        <v>1502</v>
      </c>
      <c r="F2077" t="s">
        <v>1507</v>
      </c>
      <c r="G2077">
        <v>0.86</v>
      </c>
      <c r="H2077">
        <v>1896</v>
      </c>
      <c r="I2077">
        <v>1107</v>
      </c>
      <c r="J2077">
        <v>1.3</v>
      </c>
      <c r="K2077" t="s">
        <v>1511</v>
      </c>
      <c r="L2077">
        <v>0.82</v>
      </c>
      <c r="M2077" t="s">
        <v>1518</v>
      </c>
      <c r="N2077" s="13">
        <v>220</v>
      </c>
      <c r="O2077">
        <v>30</v>
      </c>
      <c r="P2077" s="11">
        <f>Agridata[[#This Row],[Storage_Loss_%]]/100</f>
        <v>0.4158</v>
      </c>
      <c r="Q2077" s="7">
        <v>41.58</v>
      </c>
      <c r="R2077" s="13">
        <v>19800</v>
      </c>
      <c r="S2077">
        <v>248</v>
      </c>
      <c r="T2077" t="s">
        <v>1520</v>
      </c>
      <c r="U2077" t="s">
        <v>1522</v>
      </c>
      <c r="V2077" s="13">
        <v>251771</v>
      </c>
      <c r="W2077" s="7">
        <f>(Agridata[[#This Row],[Profit_After_Storage_Loss]]/Agridata[[#This Row],[Total_Revenue]])*100</f>
        <v>54.160649774828698</v>
      </c>
      <c r="X2077">
        <f>(1-Agridata[[#This Row],[Transport_Cost_NGN]]/(Agridata[[#This Row],[Input_Cost_NGN]]+Agridata[[#This Row],[Final_Profit_NGN]]))*100</f>
        <v>99.918989877416948</v>
      </c>
      <c r="Y2077" s="13">
        <f>Agridata[[#This Row],[Final_Profit_NGN]]*Agridata[[#This Row],[Storage_Loss_%]]</f>
        <v>10468638.18</v>
      </c>
      <c r="Z2077" s="13">
        <f>Agridata[[#This Row],[Final_Profit_NGN]] * (1-Agridata[[#This Row],[Storage_Loss_%]]/100)</f>
        <v>147084.61820000003</v>
      </c>
      <c r="AA2077" s="13">
        <f>Agridata[[#This Row],[Final_Profit_NGN]]+Agridata[[#This Row],[Input_Cost_NGN]]</f>
        <v>271571</v>
      </c>
    </row>
    <row r="2078" spans="1:27" x14ac:dyDescent="0.35">
      <c r="A2078" t="s">
        <v>455</v>
      </c>
      <c r="B2078" t="s">
        <v>1469</v>
      </c>
      <c r="C2078" t="s">
        <v>1481</v>
      </c>
      <c r="D2078">
        <v>2025</v>
      </c>
      <c r="E2078" t="s">
        <v>1502</v>
      </c>
      <c r="F2078" t="s">
        <v>1503</v>
      </c>
      <c r="G2078">
        <v>0.84</v>
      </c>
      <c r="H2078">
        <v>5531</v>
      </c>
      <c r="I2078">
        <v>3410</v>
      </c>
      <c r="J2078">
        <v>16</v>
      </c>
      <c r="K2078" t="s">
        <v>1511</v>
      </c>
      <c r="L2078">
        <v>0.56000000000000005</v>
      </c>
      <c r="M2078" t="s">
        <v>1516</v>
      </c>
      <c r="N2078" s="13">
        <v>1846</v>
      </c>
      <c r="O2078">
        <v>30</v>
      </c>
      <c r="P2078" s="11">
        <f>Agridata[[#This Row],[Storage_Loss_%]]/100</f>
        <v>0.38329999999999997</v>
      </c>
      <c r="Q2078" s="7">
        <v>38.33</v>
      </c>
      <c r="R2078" s="13">
        <v>8683</v>
      </c>
      <c r="S2078">
        <v>306</v>
      </c>
      <c r="T2078" t="s">
        <v>1520</v>
      </c>
      <c r="U2078" t="s">
        <v>1522</v>
      </c>
      <c r="V2078" s="13">
        <v>1022497</v>
      </c>
      <c r="W2078" s="7">
        <f>(Agridata[[#This Row],[Profit_After_Storage_Loss]]/Agridata[[#This Row],[Total_Revenue]])*100</f>
        <v>61.150710826431862</v>
      </c>
      <c r="X2078">
        <f>(1-Agridata[[#This Row],[Transport_Cost_NGN]]/(Agridata[[#This Row],[Input_Cost_NGN]]+Agridata[[#This Row],[Final_Profit_NGN]]))*100</f>
        <v>99.820981787854691</v>
      </c>
      <c r="Y2078" s="13">
        <f>Agridata[[#This Row],[Final_Profit_NGN]]*Agridata[[#This Row],[Storage_Loss_%]]</f>
        <v>39192310.009999998</v>
      </c>
      <c r="Z2078" s="13">
        <f>Agridata[[#This Row],[Final_Profit_NGN]] * (1-Agridata[[#This Row],[Storage_Loss_%]]/100)</f>
        <v>630573.89990000008</v>
      </c>
      <c r="AA2078" s="13">
        <f>Agridata[[#This Row],[Final_Profit_NGN]]+Agridata[[#This Row],[Input_Cost_NGN]]</f>
        <v>1031180</v>
      </c>
    </row>
    <row r="2079" spans="1:27" x14ac:dyDescent="0.35">
      <c r="A2079" t="s">
        <v>662</v>
      </c>
      <c r="B2079" t="s">
        <v>1472</v>
      </c>
      <c r="C2079" t="s">
        <v>1479</v>
      </c>
      <c r="D2079">
        <v>2023</v>
      </c>
      <c r="E2079" t="s">
        <v>1501</v>
      </c>
      <c r="F2079" t="s">
        <v>1504</v>
      </c>
      <c r="G2079">
        <v>1.81</v>
      </c>
      <c r="H2079">
        <v>18552</v>
      </c>
      <c r="I2079">
        <v>13991</v>
      </c>
      <c r="J2079">
        <v>15.6</v>
      </c>
      <c r="K2079" t="s">
        <v>1512</v>
      </c>
      <c r="L2079">
        <v>0.62</v>
      </c>
      <c r="M2079" t="s">
        <v>1516</v>
      </c>
      <c r="N2079" s="13">
        <v>3932</v>
      </c>
      <c r="O2079">
        <v>7</v>
      </c>
      <c r="P2079" s="11">
        <f>Agridata[[#This Row],[Storage_Loss_%]]/100</f>
        <v>0.24579999999999999</v>
      </c>
      <c r="Q2079" s="7">
        <v>24.58</v>
      </c>
      <c r="R2079" s="13">
        <v>38590</v>
      </c>
      <c r="S2079">
        <v>262</v>
      </c>
      <c r="T2079" t="s">
        <v>1519</v>
      </c>
      <c r="U2079" t="s">
        <v>1523</v>
      </c>
      <c r="V2079" s="13">
        <v>3586464</v>
      </c>
      <c r="W2079" s="7">
        <f>(Agridata[[#This Row],[Profit_After_Storage_Loss]]/Agridata[[#This Row],[Total_Revenue]])*100</f>
        <v>74.617127049693607</v>
      </c>
      <c r="X2079">
        <f>(1-Agridata[[#This Row],[Transport_Cost_NGN]]/(Agridata[[#This Row],[Input_Cost_NGN]]+Agridata[[#This Row],[Final_Profit_NGN]]))*100</f>
        <v>99.891532650272239</v>
      </c>
      <c r="Y2079" s="13">
        <f>Agridata[[#This Row],[Final_Profit_NGN]]*Agridata[[#This Row],[Storage_Loss_%]]</f>
        <v>88155285.11999999</v>
      </c>
      <c r="Z2079" s="13">
        <f>Agridata[[#This Row],[Final_Profit_NGN]] * (1-Agridata[[#This Row],[Storage_Loss_%]]/100)</f>
        <v>2704911.1488000001</v>
      </c>
      <c r="AA2079" s="13">
        <f>Agridata[[#This Row],[Final_Profit_NGN]]+Agridata[[#This Row],[Input_Cost_NGN]]</f>
        <v>3625054</v>
      </c>
    </row>
    <row r="2080" spans="1:27" x14ac:dyDescent="0.35">
      <c r="A2080" t="s">
        <v>598</v>
      </c>
      <c r="B2080" t="s">
        <v>1473</v>
      </c>
      <c r="C2080" t="s">
        <v>1497</v>
      </c>
      <c r="D2080">
        <v>2023</v>
      </c>
      <c r="E2080" t="s">
        <v>1501</v>
      </c>
      <c r="F2080" t="s">
        <v>1508</v>
      </c>
      <c r="G2080">
        <v>4.5999999999999996</v>
      </c>
      <c r="H2080">
        <v>8768</v>
      </c>
      <c r="I2080">
        <v>5675</v>
      </c>
      <c r="J2080">
        <v>7.6</v>
      </c>
      <c r="K2080" t="s">
        <v>1513</v>
      </c>
      <c r="L2080">
        <v>1.1399999999999999</v>
      </c>
      <c r="M2080" t="s">
        <v>1516</v>
      </c>
      <c r="N2080" s="13">
        <v>261</v>
      </c>
      <c r="O2080">
        <v>30</v>
      </c>
      <c r="P2080" s="11">
        <f>Agridata[[#This Row],[Storage_Loss_%]]/100</f>
        <v>0.35270000000000001</v>
      </c>
      <c r="Q2080" s="7">
        <v>35.270000000000003</v>
      </c>
      <c r="R2080" s="13">
        <v>70491</v>
      </c>
      <c r="S2080">
        <v>262</v>
      </c>
      <c r="T2080" t="s">
        <v>1519</v>
      </c>
      <c r="U2080" t="s">
        <v>1523</v>
      </c>
      <c r="V2080" s="13">
        <v>1401230</v>
      </c>
      <c r="W2080" s="7">
        <f>(Agridata[[#This Row],[Profit_After_Storage_Loss]]/Agridata[[#This Row],[Total_Revenue]])*100</f>
        <v>61.629628102065539</v>
      </c>
      <c r="X2080">
        <f>(1-Agridata[[#This Row],[Transport_Cost_NGN]]/(Agridata[[#This Row],[Input_Cost_NGN]]+Agridata[[#This Row],[Final_Profit_NGN]]))*100</f>
        <v>99.982265660407094</v>
      </c>
      <c r="Y2080" s="13">
        <f>Agridata[[#This Row],[Final_Profit_NGN]]*Agridata[[#This Row],[Storage_Loss_%]]</f>
        <v>49421382.100000001</v>
      </c>
      <c r="Z2080" s="13">
        <f>Agridata[[#This Row],[Final_Profit_NGN]] * (1-Agridata[[#This Row],[Storage_Loss_%]]/100)</f>
        <v>907016.179</v>
      </c>
      <c r="AA2080" s="13">
        <f>Agridata[[#This Row],[Final_Profit_NGN]]+Agridata[[#This Row],[Input_Cost_NGN]]</f>
        <v>1471721</v>
      </c>
    </row>
    <row r="2081" spans="1:27" x14ac:dyDescent="0.35">
      <c r="A2081" t="s">
        <v>44</v>
      </c>
      <c r="B2081" t="s">
        <v>1469</v>
      </c>
      <c r="C2081" t="s">
        <v>1484</v>
      </c>
      <c r="D2081">
        <v>2025</v>
      </c>
      <c r="E2081" t="s">
        <v>1502</v>
      </c>
      <c r="F2081" t="s">
        <v>1510</v>
      </c>
      <c r="G2081">
        <v>1.41</v>
      </c>
      <c r="H2081">
        <v>16772</v>
      </c>
      <c r="I2081">
        <v>12300</v>
      </c>
      <c r="J2081">
        <v>6.4</v>
      </c>
      <c r="K2081" t="s">
        <v>1513</v>
      </c>
      <c r="L2081">
        <v>1.59</v>
      </c>
      <c r="M2081" t="s">
        <v>1518</v>
      </c>
      <c r="N2081" s="13">
        <v>204</v>
      </c>
      <c r="O2081">
        <v>2</v>
      </c>
      <c r="P2081" s="11">
        <f>Agridata[[#This Row],[Storage_Loss_%]]/100</f>
        <v>0.2666</v>
      </c>
      <c r="Q2081" s="7">
        <v>26.66</v>
      </c>
      <c r="R2081" s="13">
        <v>50594</v>
      </c>
      <c r="S2081">
        <v>343</v>
      </c>
      <c r="T2081" t="s">
        <v>1521</v>
      </c>
      <c r="U2081" t="s">
        <v>1523</v>
      </c>
      <c r="V2081" s="13">
        <v>4125913</v>
      </c>
      <c r="W2081" s="7">
        <f>(Agridata[[#This Row],[Profit_After_Storage_Loss]]/Agridata[[#This Row],[Total_Revenue]])*100</f>
        <v>72.451562853839349</v>
      </c>
      <c r="X2081">
        <f>(1-Agridata[[#This Row],[Transport_Cost_NGN]]/(Agridata[[#This Row],[Input_Cost_NGN]]+Agridata[[#This Row],[Final_Profit_NGN]]))*100</f>
        <v>99.995115535542027</v>
      </c>
      <c r="Y2081" s="13">
        <f>Agridata[[#This Row],[Final_Profit_NGN]]*Agridata[[#This Row],[Storage_Loss_%]]</f>
        <v>109996840.58</v>
      </c>
      <c r="Z2081" s="13">
        <f>Agridata[[#This Row],[Final_Profit_NGN]] * (1-Agridata[[#This Row],[Storage_Loss_%]]/100)</f>
        <v>3025944.5942000002</v>
      </c>
      <c r="AA2081" s="13">
        <f>Agridata[[#This Row],[Final_Profit_NGN]]+Agridata[[#This Row],[Input_Cost_NGN]]</f>
        <v>4176507</v>
      </c>
    </row>
    <row r="2082" spans="1:27" x14ac:dyDescent="0.35">
      <c r="A2082" t="s">
        <v>986</v>
      </c>
      <c r="B2082" t="s">
        <v>1470</v>
      </c>
      <c r="C2082" t="s">
        <v>1482</v>
      </c>
      <c r="D2082">
        <v>2021</v>
      </c>
      <c r="E2082" t="s">
        <v>1501</v>
      </c>
      <c r="F2082" t="s">
        <v>1505</v>
      </c>
      <c r="G2082">
        <v>2.7</v>
      </c>
      <c r="H2082">
        <v>36418</v>
      </c>
      <c r="I2082">
        <v>27207</v>
      </c>
      <c r="J2082">
        <v>13.3</v>
      </c>
      <c r="K2082" t="s">
        <v>1512</v>
      </c>
      <c r="L2082">
        <v>1.43</v>
      </c>
      <c r="M2082" t="s">
        <v>1516</v>
      </c>
      <c r="N2082" s="13">
        <v>3535</v>
      </c>
      <c r="O2082">
        <v>14</v>
      </c>
      <c r="P2082" s="11">
        <f>Agridata[[#This Row],[Storage_Loss_%]]/100</f>
        <v>0.25290000000000001</v>
      </c>
      <c r="Q2082" s="7">
        <v>25.29</v>
      </c>
      <c r="R2082" s="13">
        <v>26759</v>
      </c>
      <c r="S2082">
        <v>93</v>
      </c>
      <c r="T2082" t="s">
        <v>1520</v>
      </c>
      <c r="U2082" t="s">
        <v>1522</v>
      </c>
      <c r="V2082" s="13">
        <v>2474655</v>
      </c>
      <c r="W2082" s="7">
        <f>(Agridata[[#This Row],[Profit_After_Storage_Loss]]/Agridata[[#This Row],[Total_Revenue]])*100</f>
        <v>73.910786079393503</v>
      </c>
      <c r="X2082">
        <f>(1-Agridata[[#This Row],[Transport_Cost_NGN]]/(Agridata[[#This Row],[Input_Cost_NGN]]+Agridata[[#This Row],[Final_Profit_NGN]]))*100</f>
        <v>99.85867993063124</v>
      </c>
      <c r="Y2082" s="13">
        <f>Agridata[[#This Row],[Final_Profit_NGN]]*Agridata[[#This Row],[Storage_Loss_%]]</f>
        <v>62584024.949999996</v>
      </c>
      <c r="Z2082" s="13">
        <f>Agridata[[#This Row],[Final_Profit_NGN]] * (1-Agridata[[#This Row],[Storage_Loss_%]]/100)</f>
        <v>1848814.7505000001</v>
      </c>
      <c r="AA2082" s="13">
        <f>Agridata[[#This Row],[Final_Profit_NGN]]+Agridata[[#This Row],[Input_Cost_NGN]]</f>
        <v>2501414</v>
      </c>
    </row>
    <row r="2083" spans="1:27" x14ac:dyDescent="0.35">
      <c r="A2083" t="s">
        <v>1125</v>
      </c>
      <c r="B2083" t="s">
        <v>1471</v>
      </c>
      <c r="C2083" t="s">
        <v>1483</v>
      </c>
      <c r="D2083">
        <v>2021</v>
      </c>
      <c r="E2083" t="s">
        <v>1501</v>
      </c>
      <c r="F2083" t="s">
        <v>1507</v>
      </c>
      <c r="G2083">
        <v>1.47</v>
      </c>
      <c r="H2083">
        <v>4437</v>
      </c>
      <c r="I2083">
        <v>2652</v>
      </c>
      <c r="J2083">
        <v>27.8</v>
      </c>
      <c r="K2083" t="s">
        <v>1512</v>
      </c>
      <c r="L2083">
        <v>2.19</v>
      </c>
      <c r="M2083" t="s">
        <v>1517</v>
      </c>
      <c r="N2083" s="13">
        <v>5876</v>
      </c>
      <c r="O2083">
        <v>30</v>
      </c>
      <c r="P2083" s="11">
        <f>Agridata[[#This Row],[Storage_Loss_%]]/100</f>
        <v>0.40210000000000001</v>
      </c>
      <c r="Q2083" s="7">
        <v>40.21</v>
      </c>
      <c r="R2083" s="13">
        <v>18033</v>
      </c>
      <c r="S2083">
        <v>222</v>
      </c>
      <c r="T2083" t="s">
        <v>1520</v>
      </c>
      <c r="U2083" t="s">
        <v>1522</v>
      </c>
      <c r="V2083" s="13">
        <v>558948</v>
      </c>
      <c r="W2083" s="7">
        <f>(Agridata[[#This Row],[Profit_After_Storage_Loss]]/Agridata[[#This Row],[Total_Revenue]])*100</f>
        <v>57.921319627509391</v>
      </c>
      <c r="X2083">
        <f>(1-Agridata[[#This Row],[Transport_Cost_NGN]]/(Agridata[[#This Row],[Input_Cost_NGN]]+Agridata[[#This Row],[Final_Profit_NGN]]))*100</f>
        <v>98.981595581136986</v>
      </c>
      <c r="Y2083" s="13">
        <f>Agridata[[#This Row],[Final_Profit_NGN]]*Agridata[[#This Row],[Storage_Loss_%]]</f>
        <v>22475299.080000002</v>
      </c>
      <c r="Z2083" s="13">
        <f>Agridata[[#This Row],[Final_Profit_NGN]] * (1-Agridata[[#This Row],[Storage_Loss_%]]/100)</f>
        <v>334195.00919999997</v>
      </c>
      <c r="AA2083" s="13">
        <f>Agridata[[#This Row],[Final_Profit_NGN]]+Agridata[[#This Row],[Input_Cost_NGN]]</f>
        <v>576981</v>
      </c>
    </row>
    <row r="2084" spans="1:27" x14ac:dyDescent="0.35">
      <c r="A2084" t="s">
        <v>350</v>
      </c>
      <c r="B2084" t="s">
        <v>1473</v>
      </c>
      <c r="C2084" t="s">
        <v>1497</v>
      </c>
      <c r="D2084">
        <v>2024</v>
      </c>
      <c r="E2084" t="s">
        <v>1501</v>
      </c>
      <c r="F2084" t="s">
        <v>1509</v>
      </c>
      <c r="G2084">
        <v>0.76</v>
      </c>
      <c r="H2084">
        <v>9097</v>
      </c>
      <c r="I2084">
        <v>7427</v>
      </c>
      <c r="J2084">
        <v>10.7</v>
      </c>
      <c r="K2084" t="s">
        <v>1514</v>
      </c>
      <c r="L2084">
        <v>1.58</v>
      </c>
      <c r="M2084" t="s">
        <v>1518</v>
      </c>
      <c r="N2084" s="13">
        <v>1907</v>
      </c>
      <c r="O2084">
        <v>5</v>
      </c>
      <c r="P2084" s="11">
        <f>Agridata[[#This Row],[Storage_Loss_%]]/100</f>
        <v>0.18350000000000002</v>
      </c>
      <c r="Q2084" s="7">
        <v>18.350000000000001</v>
      </c>
      <c r="R2084" s="13">
        <v>23397</v>
      </c>
      <c r="S2084">
        <v>308</v>
      </c>
      <c r="T2084" t="s">
        <v>1521</v>
      </c>
      <c r="U2084" t="s">
        <v>1522</v>
      </c>
      <c r="V2084" s="13">
        <v>2239337</v>
      </c>
      <c r="W2084" s="7">
        <f>(Agridata[[#This Row],[Profit_After_Storage_Loss]]/Agridata[[#This Row],[Total_Revenue]])*100</f>
        <v>80.805727076183061</v>
      </c>
      <c r="X2084">
        <f>(1-Agridata[[#This Row],[Transport_Cost_NGN]]/(Agridata[[#This Row],[Input_Cost_NGN]]+Agridata[[#This Row],[Final_Profit_NGN]]))*100</f>
        <v>99.915721423728996</v>
      </c>
      <c r="Y2084" s="13">
        <f>Agridata[[#This Row],[Final_Profit_NGN]]*Agridata[[#This Row],[Storage_Loss_%]]</f>
        <v>41091833.950000003</v>
      </c>
      <c r="Z2084" s="13">
        <f>Agridata[[#This Row],[Final_Profit_NGN]] * (1-Agridata[[#This Row],[Storage_Loss_%]]/100)</f>
        <v>1828418.6605</v>
      </c>
      <c r="AA2084" s="13">
        <f>Agridata[[#This Row],[Final_Profit_NGN]]+Agridata[[#This Row],[Input_Cost_NGN]]</f>
        <v>2262734</v>
      </c>
    </row>
    <row r="2085" spans="1:27" x14ac:dyDescent="0.35">
      <c r="A2085" t="s">
        <v>555</v>
      </c>
      <c r="B2085" t="s">
        <v>1473</v>
      </c>
      <c r="C2085" t="s">
        <v>1493</v>
      </c>
      <c r="D2085">
        <v>2021</v>
      </c>
      <c r="E2085" t="s">
        <v>1501</v>
      </c>
      <c r="F2085" t="s">
        <v>1510</v>
      </c>
      <c r="G2085">
        <v>1.55</v>
      </c>
      <c r="H2085">
        <v>23150</v>
      </c>
      <c r="I2085">
        <v>16762</v>
      </c>
      <c r="J2085">
        <v>33.700000000000003</v>
      </c>
      <c r="K2085" t="s">
        <v>1514</v>
      </c>
      <c r="L2085">
        <v>2.4500000000000002</v>
      </c>
      <c r="M2085" t="s">
        <v>1516</v>
      </c>
      <c r="N2085" s="13">
        <v>5378</v>
      </c>
      <c r="O2085">
        <v>1</v>
      </c>
      <c r="P2085" s="11">
        <f>Agridata[[#This Row],[Storage_Loss_%]]/100</f>
        <v>0.27589999999999998</v>
      </c>
      <c r="Q2085" s="7">
        <v>27.59</v>
      </c>
      <c r="R2085" s="13">
        <v>61492</v>
      </c>
      <c r="S2085">
        <v>324</v>
      </c>
      <c r="T2085" t="s">
        <v>1519</v>
      </c>
      <c r="U2085" t="s">
        <v>1522</v>
      </c>
      <c r="V2085" s="13">
        <v>5309710</v>
      </c>
      <c r="W2085" s="7">
        <f>(Agridata[[#This Row],[Profit_After_Storage_Loss]]/Agridata[[#This Row],[Total_Revenue]])*100</f>
        <v>71.581016893425343</v>
      </c>
      <c r="X2085">
        <f>(1-Agridata[[#This Row],[Transport_Cost_NGN]]/(Agridata[[#This Row],[Input_Cost_NGN]]+Agridata[[#This Row],[Final_Profit_NGN]]))*100</f>
        <v>99.899873436150784</v>
      </c>
      <c r="Y2085" s="13">
        <f>Agridata[[#This Row],[Final_Profit_NGN]]*Agridata[[#This Row],[Storage_Loss_%]]</f>
        <v>146494898.90000001</v>
      </c>
      <c r="Z2085" s="13">
        <f>Agridata[[#This Row],[Final_Profit_NGN]] * (1-Agridata[[#This Row],[Storage_Loss_%]]/100)</f>
        <v>3844761.0109999999</v>
      </c>
      <c r="AA2085" s="13">
        <f>Agridata[[#This Row],[Final_Profit_NGN]]+Agridata[[#This Row],[Input_Cost_NGN]]</f>
        <v>5371202</v>
      </c>
    </row>
    <row r="2086" spans="1:27" x14ac:dyDescent="0.35">
      <c r="A2086" t="s">
        <v>142</v>
      </c>
      <c r="B2086" t="s">
        <v>1471</v>
      </c>
      <c r="C2086" t="s">
        <v>1486</v>
      </c>
      <c r="D2086">
        <v>2025</v>
      </c>
      <c r="E2086" t="s">
        <v>1502</v>
      </c>
      <c r="F2086" t="s">
        <v>1508</v>
      </c>
      <c r="G2086">
        <v>2.89</v>
      </c>
      <c r="H2086">
        <v>4889</v>
      </c>
      <c r="I2086">
        <v>3757</v>
      </c>
      <c r="J2086">
        <v>2.1</v>
      </c>
      <c r="K2086" t="s">
        <v>1512</v>
      </c>
      <c r="L2086">
        <v>0.61</v>
      </c>
      <c r="M2086" t="s">
        <v>1516</v>
      </c>
      <c r="N2086" s="13">
        <v>426</v>
      </c>
      <c r="O2086">
        <v>14</v>
      </c>
      <c r="P2086" s="11">
        <f>Agridata[[#This Row],[Storage_Loss_%]]/100</f>
        <v>0.23149999999999998</v>
      </c>
      <c r="Q2086" s="7">
        <v>23.15</v>
      </c>
      <c r="R2086" s="13">
        <v>35098</v>
      </c>
      <c r="S2086">
        <v>235</v>
      </c>
      <c r="T2086" t="s">
        <v>1519</v>
      </c>
      <c r="U2086" t="s">
        <v>1522</v>
      </c>
      <c r="V2086" s="13">
        <v>838543</v>
      </c>
      <c r="W2086" s="7">
        <f>(Agridata[[#This Row],[Profit_After_Storage_Loss]]/Agridata[[#This Row],[Total_Revenue]])*100</f>
        <v>73.762597623051121</v>
      </c>
      <c r="X2086">
        <f>(1-Agridata[[#This Row],[Transport_Cost_NGN]]/(Agridata[[#This Row],[Input_Cost_NGN]]+Agridata[[#This Row],[Final_Profit_NGN]]))*100</f>
        <v>99.951238552219962</v>
      </c>
      <c r="Y2086" s="13">
        <f>Agridata[[#This Row],[Final_Profit_NGN]]*Agridata[[#This Row],[Storage_Loss_%]]</f>
        <v>19412270.449999999</v>
      </c>
      <c r="Z2086" s="13">
        <f>Agridata[[#This Row],[Final_Profit_NGN]] * (1-Agridata[[#This Row],[Storage_Loss_%]]/100)</f>
        <v>644420.29550000001</v>
      </c>
      <c r="AA2086" s="13">
        <f>Agridata[[#This Row],[Final_Profit_NGN]]+Agridata[[#This Row],[Input_Cost_NGN]]</f>
        <v>873641</v>
      </c>
    </row>
    <row r="2087" spans="1:27" x14ac:dyDescent="0.35">
      <c r="A2087" t="s">
        <v>656</v>
      </c>
      <c r="B2087" t="s">
        <v>1470</v>
      </c>
      <c r="C2087" t="s">
        <v>1476</v>
      </c>
      <c r="D2087">
        <v>2024</v>
      </c>
      <c r="E2087" t="s">
        <v>1502</v>
      </c>
      <c r="F2087" t="s">
        <v>1509</v>
      </c>
      <c r="G2087">
        <v>1.61</v>
      </c>
      <c r="H2087">
        <v>18746</v>
      </c>
      <c r="I2087">
        <v>15454</v>
      </c>
      <c r="J2087">
        <v>1</v>
      </c>
      <c r="K2087" t="s">
        <v>1515</v>
      </c>
      <c r="L2087">
        <v>0.6</v>
      </c>
      <c r="M2087" t="s">
        <v>1516</v>
      </c>
      <c r="N2087" s="13">
        <v>200</v>
      </c>
      <c r="O2087">
        <v>1</v>
      </c>
      <c r="P2087" s="11">
        <f>Agridata[[#This Row],[Storage_Loss_%]]/100</f>
        <v>0.17559999999999998</v>
      </c>
      <c r="Q2087" s="7">
        <v>17.559999999999999</v>
      </c>
      <c r="R2087" s="13">
        <v>37162</v>
      </c>
      <c r="S2087">
        <v>280</v>
      </c>
      <c r="T2087" t="s">
        <v>1521</v>
      </c>
      <c r="U2087" t="s">
        <v>1522</v>
      </c>
      <c r="V2087" s="13">
        <v>4246487</v>
      </c>
      <c r="W2087" s="7">
        <f>(Agridata[[#This Row],[Profit_After_Storage_Loss]]/Agridata[[#This Row],[Total_Revenue]])*100</f>
        <v>81.724807116549471</v>
      </c>
      <c r="X2087">
        <f>(1-Agridata[[#This Row],[Transport_Cost_NGN]]/(Agridata[[#This Row],[Input_Cost_NGN]]+Agridata[[#This Row],[Final_Profit_NGN]]))*100</f>
        <v>99.99533108338241</v>
      </c>
      <c r="Y2087" s="13">
        <f>Agridata[[#This Row],[Final_Profit_NGN]]*Agridata[[#This Row],[Storage_Loss_%]]</f>
        <v>74568311.719999999</v>
      </c>
      <c r="Z2087" s="13">
        <f>Agridata[[#This Row],[Final_Profit_NGN]] * (1-Agridata[[#This Row],[Storage_Loss_%]]/100)</f>
        <v>3500803.8828000003</v>
      </c>
      <c r="AA2087" s="13">
        <f>Agridata[[#This Row],[Final_Profit_NGN]]+Agridata[[#This Row],[Input_Cost_NGN]]</f>
        <v>4283649</v>
      </c>
    </row>
    <row r="2088" spans="1:27" x14ac:dyDescent="0.35">
      <c r="A2088" t="s">
        <v>380</v>
      </c>
      <c r="B2088" t="s">
        <v>1471</v>
      </c>
      <c r="C2088" t="s">
        <v>1486</v>
      </c>
      <c r="D2088">
        <v>2023</v>
      </c>
      <c r="E2088" t="s">
        <v>1502</v>
      </c>
      <c r="F2088" t="s">
        <v>1503</v>
      </c>
      <c r="G2088">
        <v>3.21</v>
      </c>
      <c r="H2088">
        <v>34421</v>
      </c>
      <c r="I2088">
        <v>20576</v>
      </c>
      <c r="J2088">
        <v>7.8</v>
      </c>
      <c r="K2088" t="s">
        <v>1511</v>
      </c>
      <c r="L2088">
        <v>0.56999999999999995</v>
      </c>
      <c r="M2088" t="s">
        <v>1516</v>
      </c>
      <c r="N2088" s="13">
        <v>1011</v>
      </c>
      <c r="O2088">
        <v>30</v>
      </c>
      <c r="P2088" s="11">
        <f>Agridata[[#This Row],[Storage_Loss_%]]/100</f>
        <v>0.4022</v>
      </c>
      <c r="Q2088" s="7">
        <v>40.22</v>
      </c>
      <c r="R2088" s="13">
        <v>49289</v>
      </c>
      <c r="S2088">
        <v>293</v>
      </c>
      <c r="T2088" t="s">
        <v>1520</v>
      </c>
      <c r="U2088" t="s">
        <v>1522</v>
      </c>
      <c r="V2088" s="13">
        <v>5918181</v>
      </c>
      <c r="W2088" s="7">
        <f>(Agridata[[#This Row],[Profit_After_Storage_Loss]]/Agridata[[#This Row],[Total_Revenue]])*100</f>
        <v>59.286240262623856</v>
      </c>
      <c r="X2088">
        <f>(1-Agridata[[#This Row],[Transport_Cost_NGN]]/(Agridata[[#This Row],[Input_Cost_NGN]]+Agridata[[#This Row],[Final_Profit_NGN]]))*100</f>
        <v>99.983058146919873</v>
      </c>
      <c r="Y2088" s="13">
        <f>Agridata[[#This Row],[Final_Profit_NGN]]*Agridata[[#This Row],[Storage_Loss_%]]</f>
        <v>238029239.81999999</v>
      </c>
      <c r="Z2088" s="13">
        <f>Agridata[[#This Row],[Final_Profit_NGN]] * (1-Agridata[[#This Row],[Storage_Loss_%]]/100)</f>
        <v>3537888.6017999998</v>
      </c>
      <c r="AA2088" s="13">
        <f>Agridata[[#This Row],[Final_Profit_NGN]]+Agridata[[#This Row],[Input_Cost_NGN]]</f>
        <v>5967470</v>
      </c>
    </row>
    <row r="2089" spans="1:27" x14ac:dyDescent="0.35">
      <c r="A2089" t="s">
        <v>943</v>
      </c>
      <c r="B2089" t="s">
        <v>1469</v>
      </c>
      <c r="C2089" t="s">
        <v>1474</v>
      </c>
      <c r="D2089">
        <v>2023</v>
      </c>
      <c r="E2089" t="s">
        <v>1502</v>
      </c>
      <c r="F2089" t="s">
        <v>1507</v>
      </c>
      <c r="G2089">
        <v>1.31</v>
      </c>
      <c r="H2089">
        <v>2599</v>
      </c>
      <c r="I2089">
        <v>2018</v>
      </c>
      <c r="J2089">
        <v>13.3</v>
      </c>
      <c r="K2089" t="s">
        <v>1512</v>
      </c>
      <c r="L2089">
        <v>1.51</v>
      </c>
      <c r="M2089" t="s">
        <v>1516</v>
      </c>
      <c r="N2089" s="13">
        <v>2864</v>
      </c>
      <c r="O2089">
        <v>14</v>
      </c>
      <c r="P2089" s="11">
        <f>Agridata[[#This Row],[Storage_Loss_%]]/100</f>
        <v>0.22339999999999999</v>
      </c>
      <c r="Q2089" s="7">
        <v>22.34</v>
      </c>
      <c r="R2089" s="13">
        <v>29471</v>
      </c>
      <c r="S2089">
        <v>182</v>
      </c>
      <c r="T2089" t="s">
        <v>1520</v>
      </c>
      <c r="U2089" t="s">
        <v>1522</v>
      </c>
      <c r="V2089" s="13">
        <v>331269</v>
      </c>
      <c r="W2089" s="7">
        <f>(Agridata[[#This Row],[Profit_After_Storage_Loss]]/Agridata[[#This Row],[Total_Revenue]])*100</f>
        <v>71.315491877806721</v>
      </c>
      <c r="X2089">
        <f>(1-Agridata[[#This Row],[Transport_Cost_NGN]]/(Agridata[[#This Row],[Input_Cost_NGN]]+Agridata[[#This Row],[Final_Profit_NGN]]))*100</f>
        <v>99.20607639851417</v>
      </c>
      <c r="Y2089" s="13">
        <f>Agridata[[#This Row],[Final_Profit_NGN]]*Agridata[[#This Row],[Storage_Loss_%]]</f>
        <v>7400549.46</v>
      </c>
      <c r="Z2089" s="13">
        <f>Agridata[[#This Row],[Final_Profit_NGN]] * (1-Agridata[[#This Row],[Storage_Loss_%]]/100)</f>
        <v>257263.50539999999</v>
      </c>
      <c r="AA2089" s="13">
        <f>Agridata[[#This Row],[Final_Profit_NGN]]+Agridata[[#This Row],[Input_Cost_NGN]]</f>
        <v>360740</v>
      </c>
    </row>
    <row r="2090" spans="1:27" x14ac:dyDescent="0.35">
      <c r="A2090" t="s">
        <v>139</v>
      </c>
      <c r="B2090" t="s">
        <v>1472</v>
      </c>
      <c r="C2090" t="s">
        <v>1487</v>
      </c>
      <c r="D2090">
        <v>2022</v>
      </c>
      <c r="E2090" t="s">
        <v>1501</v>
      </c>
      <c r="F2090" t="s">
        <v>1508</v>
      </c>
      <c r="G2090">
        <v>0.93</v>
      </c>
      <c r="H2090">
        <v>1482</v>
      </c>
      <c r="I2090">
        <v>1284</v>
      </c>
      <c r="J2090">
        <v>13.6</v>
      </c>
      <c r="K2090" t="s">
        <v>1512</v>
      </c>
      <c r="L2090">
        <v>0.46</v>
      </c>
      <c r="M2090" t="s">
        <v>1516</v>
      </c>
      <c r="N2090" s="13">
        <v>2950</v>
      </c>
      <c r="O2090">
        <v>3</v>
      </c>
      <c r="P2090" s="11">
        <f>Agridata[[#This Row],[Storage_Loss_%]]/100</f>
        <v>0.13320000000000001</v>
      </c>
      <c r="Q2090" s="7">
        <v>13.32</v>
      </c>
      <c r="R2090" s="13">
        <v>8183</v>
      </c>
      <c r="S2090">
        <v>186</v>
      </c>
      <c r="T2090" t="s">
        <v>1520</v>
      </c>
      <c r="U2090" t="s">
        <v>1523</v>
      </c>
      <c r="V2090" s="13">
        <v>225303</v>
      </c>
      <c r="W2090" s="7">
        <f>(Agridata[[#This Row],[Profit_After_Storage_Loss]]/Agridata[[#This Row],[Total_Revenue]])*100</f>
        <v>83.642120041458583</v>
      </c>
      <c r="X2090">
        <f>(1-Agridata[[#This Row],[Transport_Cost_NGN]]/(Agridata[[#This Row],[Input_Cost_NGN]]+Agridata[[#This Row],[Final_Profit_NGN]]))*100</f>
        <v>98.736540948921999</v>
      </c>
      <c r="Y2090" s="13">
        <f>Agridata[[#This Row],[Final_Profit_NGN]]*Agridata[[#This Row],[Storage_Loss_%]]</f>
        <v>3001035.96</v>
      </c>
      <c r="Z2090" s="13">
        <f>Agridata[[#This Row],[Final_Profit_NGN]] * (1-Agridata[[#This Row],[Storage_Loss_%]]/100)</f>
        <v>195292.6404</v>
      </c>
      <c r="AA2090" s="13">
        <f>Agridata[[#This Row],[Final_Profit_NGN]]+Agridata[[#This Row],[Input_Cost_NGN]]</f>
        <v>233486</v>
      </c>
    </row>
    <row r="2091" spans="1:27" x14ac:dyDescent="0.35">
      <c r="A2091" t="s">
        <v>27</v>
      </c>
      <c r="B2091" t="s">
        <v>1470</v>
      </c>
      <c r="C2091" t="s">
        <v>1495</v>
      </c>
      <c r="D2091">
        <v>2022</v>
      </c>
      <c r="E2091" t="s">
        <v>1502</v>
      </c>
      <c r="F2091" t="s">
        <v>1507</v>
      </c>
      <c r="G2091">
        <v>0.82</v>
      </c>
      <c r="H2091">
        <v>2115</v>
      </c>
      <c r="I2091">
        <v>1891</v>
      </c>
      <c r="J2091">
        <v>21.2</v>
      </c>
      <c r="K2091" t="s">
        <v>1511</v>
      </c>
      <c r="L2091">
        <v>0.84</v>
      </c>
      <c r="M2091" t="s">
        <v>1516</v>
      </c>
      <c r="N2091" s="13">
        <v>3044</v>
      </c>
      <c r="O2091">
        <v>3</v>
      </c>
      <c r="P2091" s="11">
        <f>Agridata[[#This Row],[Storage_Loss_%]]/100</f>
        <v>0.1056</v>
      </c>
      <c r="Q2091" s="7">
        <v>10.56</v>
      </c>
      <c r="R2091" s="13">
        <v>12151</v>
      </c>
      <c r="S2091">
        <v>288</v>
      </c>
      <c r="T2091" t="s">
        <v>1520</v>
      </c>
      <c r="U2091" t="s">
        <v>1522</v>
      </c>
      <c r="V2091" s="13">
        <v>523967</v>
      </c>
      <c r="W2091" s="7">
        <f>(Agridata[[#This Row],[Profit_After_Storage_Loss]]/Agridata[[#This Row],[Total_Revenue]])*100</f>
        <v>87.412861496909272</v>
      </c>
      <c r="X2091">
        <f>(1-Agridata[[#This Row],[Transport_Cost_NGN]]/(Agridata[[#This Row],[Input_Cost_NGN]]+Agridata[[#This Row],[Final_Profit_NGN]]))*100</f>
        <v>99.432214549781946</v>
      </c>
      <c r="Y2091" s="13">
        <f>Agridata[[#This Row],[Final_Profit_NGN]]*Agridata[[#This Row],[Storage_Loss_%]]</f>
        <v>5533091.5200000005</v>
      </c>
      <c r="Z2091" s="13">
        <f>Agridata[[#This Row],[Final_Profit_NGN]] * (1-Agridata[[#This Row],[Storage_Loss_%]]/100)</f>
        <v>468636.08480000001</v>
      </c>
      <c r="AA2091" s="13">
        <f>Agridata[[#This Row],[Final_Profit_NGN]]+Agridata[[#This Row],[Input_Cost_NGN]]</f>
        <v>536118</v>
      </c>
    </row>
    <row r="2092" spans="1:27" x14ac:dyDescent="0.35">
      <c r="A2092" t="s">
        <v>692</v>
      </c>
      <c r="B2092" t="s">
        <v>1469</v>
      </c>
      <c r="C2092" t="s">
        <v>1484</v>
      </c>
      <c r="D2092">
        <v>2022</v>
      </c>
      <c r="E2092" t="s">
        <v>1501</v>
      </c>
      <c r="F2092" t="s">
        <v>1510</v>
      </c>
      <c r="G2092">
        <v>8.4</v>
      </c>
      <c r="H2092">
        <v>231439</v>
      </c>
      <c r="I2092">
        <v>156151</v>
      </c>
      <c r="J2092">
        <v>51.5</v>
      </c>
      <c r="K2092" t="s">
        <v>1515</v>
      </c>
      <c r="L2092">
        <v>2.2000000000000002</v>
      </c>
      <c r="M2092" t="s">
        <v>1516</v>
      </c>
      <c r="N2092" s="13">
        <v>8335</v>
      </c>
      <c r="O2092">
        <v>7</v>
      </c>
      <c r="P2092" s="11">
        <f>Agridata[[#This Row],[Storage_Loss_%]]/100</f>
        <v>0.32530000000000003</v>
      </c>
      <c r="Q2092" s="7">
        <v>32.53</v>
      </c>
      <c r="R2092" s="13">
        <v>230107</v>
      </c>
      <c r="S2092">
        <v>296</v>
      </c>
      <c r="T2092" t="s">
        <v>1519</v>
      </c>
      <c r="U2092" t="s">
        <v>1523</v>
      </c>
      <c r="V2092" s="13">
        <v>45520048</v>
      </c>
      <c r="W2092" s="7">
        <f>(Agridata[[#This Row],[Profit_After_Storage_Loss]]/Agridata[[#This Row],[Total_Revenue]])*100</f>
        <v>67.130649908399207</v>
      </c>
      <c r="X2092">
        <f>(1-Agridata[[#This Row],[Transport_Cost_NGN]]/(Agridata[[#This Row],[Input_Cost_NGN]]+Agridata[[#This Row],[Final_Profit_NGN]]))*100</f>
        <v>99.981781482488969</v>
      </c>
      <c r="Y2092" s="13">
        <f>Agridata[[#This Row],[Final_Profit_NGN]]*Agridata[[#This Row],[Storage_Loss_%]]</f>
        <v>1480767161.4400001</v>
      </c>
      <c r="Z2092" s="13">
        <f>Agridata[[#This Row],[Final_Profit_NGN]] * (1-Agridata[[#This Row],[Storage_Loss_%]]/100)</f>
        <v>30712376.385599997</v>
      </c>
      <c r="AA2092" s="13">
        <f>Agridata[[#This Row],[Final_Profit_NGN]]+Agridata[[#This Row],[Input_Cost_NGN]]</f>
        <v>45750155</v>
      </c>
    </row>
    <row r="2093" spans="1:27" x14ac:dyDescent="0.35">
      <c r="A2093" t="s">
        <v>723</v>
      </c>
      <c r="B2093" t="s">
        <v>1469</v>
      </c>
      <c r="C2093" t="s">
        <v>1498</v>
      </c>
      <c r="D2093">
        <v>2025</v>
      </c>
      <c r="E2093" t="s">
        <v>1501</v>
      </c>
      <c r="F2093" t="s">
        <v>1505</v>
      </c>
      <c r="G2093">
        <v>2.36</v>
      </c>
      <c r="H2093">
        <v>33803</v>
      </c>
      <c r="I2093">
        <v>20839</v>
      </c>
      <c r="J2093">
        <v>40.700000000000003</v>
      </c>
      <c r="K2093" t="s">
        <v>1511</v>
      </c>
      <c r="L2093">
        <v>2.04</v>
      </c>
      <c r="M2093" t="s">
        <v>1517</v>
      </c>
      <c r="N2093" s="13">
        <v>5545</v>
      </c>
      <c r="O2093">
        <v>30</v>
      </c>
      <c r="P2093" s="11">
        <f>Agridata[[#This Row],[Storage_Loss_%]]/100</f>
        <v>0.38350000000000001</v>
      </c>
      <c r="Q2093" s="7">
        <v>38.35</v>
      </c>
      <c r="R2093" s="13">
        <v>27471</v>
      </c>
      <c r="S2093">
        <v>93</v>
      </c>
      <c r="T2093" t="s">
        <v>1520</v>
      </c>
      <c r="U2093" t="s">
        <v>1522</v>
      </c>
      <c r="V2093" s="13">
        <v>1885631</v>
      </c>
      <c r="W2093" s="7">
        <f>(Agridata[[#This Row],[Profit_After_Storage_Loss]]/Agridata[[#This Row],[Total_Revenue]])*100</f>
        <v>60.764742888774357</v>
      </c>
      <c r="X2093">
        <f>(1-Agridata[[#This Row],[Transport_Cost_NGN]]/(Agridata[[#This Row],[Input_Cost_NGN]]+Agridata[[#This Row],[Final_Profit_NGN]]))*100</f>
        <v>99.710156593846008</v>
      </c>
      <c r="Y2093" s="13">
        <f>Agridata[[#This Row],[Final_Profit_NGN]]*Agridata[[#This Row],[Storage_Loss_%]]</f>
        <v>72313948.850000009</v>
      </c>
      <c r="Z2093" s="13">
        <f>Agridata[[#This Row],[Final_Profit_NGN]] * (1-Agridata[[#This Row],[Storage_Loss_%]]/100)</f>
        <v>1162491.5115</v>
      </c>
      <c r="AA2093" s="13">
        <f>Agridata[[#This Row],[Final_Profit_NGN]]+Agridata[[#This Row],[Input_Cost_NGN]]</f>
        <v>1913102</v>
      </c>
    </row>
    <row r="2094" spans="1:27" x14ac:dyDescent="0.35">
      <c r="A2094" t="s">
        <v>780</v>
      </c>
      <c r="B2094" t="s">
        <v>1471</v>
      </c>
      <c r="C2094" t="s">
        <v>1486</v>
      </c>
      <c r="D2094">
        <v>2021</v>
      </c>
      <c r="E2094" t="s">
        <v>1501</v>
      </c>
      <c r="F2094" t="s">
        <v>1504</v>
      </c>
      <c r="G2094">
        <v>1.71</v>
      </c>
      <c r="H2094">
        <v>12647</v>
      </c>
      <c r="I2094">
        <v>9279</v>
      </c>
      <c r="J2094">
        <v>7.9</v>
      </c>
      <c r="K2094" t="s">
        <v>1511</v>
      </c>
      <c r="L2094">
        <v>0.89</v>
      </c>
      <c r="M2094" t="s">
        <v>1516</v>
      </c>
      <c r="N2094" s="13">
        <v>1016</v>
      </c>
      <c r="O2094">
        <v>4</v>
      </c>
      <c r="P2094" s="11">
        <f>Agridata[[#This Row],[Storage_Loss_%]]/100</f>
        <v>0.26629999999999998</v>
      </c>
      <c r="Q2094" s="7">
        <v>26.63</v>
      </c>
      <c r="R2094" s="13">
        <v>20832</v>
      </c>
      <c r="S2094">
        <v>266</v>
      </c>
      <c r="T2094" t="s">
        <v>1520</v>
      </c>
      <c r="U2094" t="s">
        <v>1523</v>
      </c>
      <c r="V2094" s="13">
        <v>2421684</v>
      </c>
      <c r="W2094" s="7">
        <f>(Agridata[[#This Row],[Profit_After_Storage_Loss]]/Agridata[[#This Row],[Total_Revenue]])*100</f>
        <v>72.744233847393431</v>
      </c>
      <c r="X2094">
        <f>(1-Agridata[[#This Row],[Transport_Cost_NGN]]/(Agridata[[#This Row],[Input_Cost_NGN]]+Agridata[[#This Row],[Final_Profit_NGN]]))*100</f>
        <v>99.958403547817085</v>
      </c>
      <c r="Y2094" s="13">
        <f>Agridata[[#This Row],[Final_Profit_NGN]]*Agridata[[#This Row],[Storage_Loss_%]]</f>
        <v>64489444.919999994</v>
      </c>
      <c r="Z2094" s="13">
        <f>Agridata[[#This Row],[Final_Profit_NGN]] * (1-Agridata[[#This Row],[Storage_Loss_%]]/100)</f>
        <v>1776789.5508000001</v>
      </c>
      <c r="AA2094" s="13">
        <f>Agridata[[#This Row],[Final_Profit_NGN]]+Agridata[[#This Row],[Input_Cost_NGN]]</f>
        <v>2442516</v>
      </c>
    </row>
    <row r="2095" spans="1:27" x14ac:dyDescent="0.35">
      <c r="A2095" t="s">
        <v>1126</v>
      </c>
      <c r="B2095" t="s">
        <v>1469</v>
      </c>
      <c r="C2095" t="s">
        <v>1481</v>
      </c>
      <c r="D2095">
        <v>2023</v>
      </c>
      <c r="E2095" t="s">
        <v>1501</v>
      </c>
      <c r="F2095" t="s">
        <v>1505</v>
      </c>
      <c r="G2095">
        <v>4.62</v>
      </c>
      <c r="H2095">
        <v>51766</v>
      </c>
      <c r="I2095">
        <v>44114</v>
      </c>
      <c r="J2095">
        <v>41.9</v>
      </c>
      <c r="K2095" t="s">
        <v>1515</v>
      </c>
      <c r="L2095">
        <v>2.54</v>
      </c>
      <c r="M2095" t="s">
        <v>1517</v>
      </c>
      <c r="N2095" s="13">
        <v>6783</v>
      </c>
      <c r="O2095">
        <v>7</v>
      </c>
      <c r="P2095" s="11">
        <f>Agridata[[#This Row],[Storage_Loss_%]]/100</f>
        <v>0.14779999999999999</v>
      </c>
      <c r="Q2095" s="7">
        <v>14.78</v>
      </c>
      <c r="R2095" s="13">
        <v>41340</v>
      </c>
      <c r="S2095">
        <v>107</v>
      </c>
      <c r="T2095" t="s">
        <v>1520</v>
      </c>
      <c r="U2095" t="s">
        <v>1522</v>
      </c>
      <c r="V2095" s="13">
        <v>4624874</v>
      </c>
      <c r="W2095" s="7">
        <f>(Agridata[[#This Row],[Profit_After_Storage_Loss]]/Agridata[[#This Row],[Total_Revenue]])*100</f>
        <v>84.464999307790009</v>
      </c>
      <c r="X2095">
        <f>(1-Agridata[[#This Row],[Transport_Cost_NGN]]/(Agridata[[#This Row],[Input_Cost_NGN]]+Agridata[[#This Row],[Final_Profit_NGN]]))*100</f>
        <v>99.854635899682265</v>
      </c>
      <c r="Y2095" s="13">
        <f>Agridata[[#This Row],[Final_Profit_NGN]]*Agridata[[#This Row],[Storage_Loss_%]]</f>
        <v>68355637.719999999</v>
      </c>
      <c r="Z2095" s="13">
        <f>Agridata[[#This Row],[Final_Profit_NGN]] * (1-Agridata[[#This Row],[Storage_Loss_%]]/100)</f>
        <v>3941317.6228000005</v>
      </c>
      <c r="AA2095" s="13">
        <f>Agridata[[#This Row],[Final_Profit_NGN]]+Agridata[[#This Row],[Input_Cost_NGN]]</f>
        <v>4666214</v>
      </c>
    </row>
    <row r="2096" spans="1:27" x14ac:dyDescent="0.35">
      <c r="A2096" t="s">
        <v>1127</v>
      </c>
      <c r="B2096" t="s">
        <v>1469</v>
      </c>
      <c r="C2096" t="s">
        <v>1498</v>
      </c>
      <c r="D2096">
        <v>2023</v>
      </c>
      <c r="E2096" t="s">
        <v>1502</v>
      </c>
      <c r="F2096" t="s">
        <v>1509</v>
      </c>
      <c r="G2096">
        <v>1.39</v>
      </c>
      <c r="H2096">
        <v>15011</v>
      </c>
      <c r="I2096">
        <v>12426</v>
      </c>
      <c r="J2096">
        <v>2.4</v>
      </c>
      <c r="K2096" t="s">
        <v>1513</v>
      </c>
      <c r="L2096">
        <v>0.52</v>
      </c>
      <c r="M2096" t="s">
        <v>1518</v>
      </c>
      <c r="N2096" s="13">
        <v>200</v>
      </c>
      <c r="O2096">
        <v>5</v>
      </c>
      <c r="P2096" s="11">
        <f>Agridata[[#This Row],[Storage_Loss_%]]/100</f>
        <v>0.17219999999999999</v>
      </c>
      <c r="Q2096" s="7">
        <v>17.22</v>
      </c>
      <c r="R2096" s="13">
        <v>26437</v>
      </c>
      <c r="S2096">
        <v>277</v>
      </c>
      <c r="T2096" t="s">
        <v>1520</v>
      </c>
      <c r="U2096" t="s">
        <v>1522</v>
      </c>
      <c r="V2096" s="13">
        <v>3380945</v>
      </c>
      <c r="W2096" s="7">
        <f>(Agridata[[#This Row],[Profit_After_Storage_Loss]]/Agridata[[#This Row],[Total_Revenue]])*100</f>
        <v>82.13773128460501</v>
      </c>
      <c r="X2096">
        <f>(1-Agridata[[#This Row],[Transport_Cost_NGN]]/(Agridata[[#This Row],[Input_Cost_NGN]]+Agridata[[#This Row],[Final_Profit_NGN]]))*100</f>
        <v>99.994130391015744</v>
      </c>
      <c r="Y2096" s="13">
        <f>Agridata[[#This Row],[Final_Profit_NGN]]*Agridata[[#This Row],[Storage_Loss_%]]</f>
        <v>58219872.899999999</v>
      </c>
      <c r="Z2096" s="13">
        <f>Agridata[[#This Row],[Final_Profit_NGN]] * (1-Agridata[[#This Row],[Storage_Loss_%]]/100)</f>
        <v>2798746.2709999997</v>
      </c>
      <c r="AA2096" s="13">
        <f>Agridata[[#This Row],[Final_Profit_NGN]]+Agridata[[#This Row],[Input_Cost_NGN]]</f>
        <v>3407382</v>
      </c>
    </row>
    <row r="2097" spans="1:27" x14ac:dyDescent="0.35">
      <c r="A2097" t="s">
        <v>695</v>
      </c>
      <c r="B2097" t="s">
        <v>1472</v>
      </c>
      <c r="C2097" t="s">
        <v>1479</v>
      </c>
      <c r="D2097">
        <v>2021</v>
      </c>
      <c r="E2097" t="s">
        <v>1501</v>
      </c>
      <c r="F2097" t="s">
        <v>1505</v>
      </c>
      <c r="G2097">
        <v>2.42</v>
      </c>
      <c r="H2097">
        <v>29763</v>
      </c>
      <c r="I2097">
        <v>25236</v>
      </c>
      <c r="J2097">
        <v>10.7</v>
      </c>
      <c r="K2097" t="s">
        <v>1511</v>
      </c>
      <c r="L2097">
        <v>1.42</v>
      </c>
      <c r="M2097" t="s">
        <v>1516</v>
      </c>
      <c r="N2097" s="13">
        <v>1786</v>
      </c>
      <c r="O2097">
        <v>7</v>
      </c>
      <c r="P2097" s="11">
        <f>Agridata[[#This Row],[Storage_Loss_%]]/100</f>
        <v>0.15210000000000001</v>
      </c>
      <c r="Q2097" s="7">
        <v>15.21</v>
      </c>
      <c r="R2097" s="13">
        <v>29994</v>
      </c>
      <c r="S2097">
        <v>106</v>
      </c>
      <c r="T2097" t="s">
        <v>1521</v>
      </c>
      <c r="U2097" t="s">
        <v>1523</v>
      </c>
      <c r="V2097" s="13">
        <v>2616486</v>
      </c>
      <c r="W2097" s="7">
        <f>(Agridata[[#This Row],[Profit_After_Storage_Loss]]/Agridata[[#This Row],[Total_Revenue]])*100</f>
        <v>83.829028724947861</v>
      </c>
      <c r="X2097">
        <f>(1-Agridata[[#This Row],[Transport_Cost_NGN]]/(Agridata[[#This Row],[Input_Cost_NGN]]+Agridata[[#This Row],[Final_Profit_NGN]]))*100</f>
        <v>99.932514131979076</v>
      </c>
      <c r="Y2097" s="13">
        <f>Agridata[[#This Row],[Final_Profit_NGN]]*Agridata[[#This Row],[Storage_Loss_%]]</f>
        <v>39796752.060000002</v>
      </c>
      <c r="Z2097" s="13">
        <f>Agridata[[#This Row],[Final_Profit_NGN]] * (1-Agridata[[#This Row],[Storage_Loss_%]]/100)</f>
        <v>2218518.4794000001</v>
      </c>
      <c r="AA2097" s="13">
        <f>Agridata[[#This Row],[Final_Profit_NGN]]+Agridata[[#This Row],[Input_Cost_NGN]]</f>
        <v>2646480</v>
      </c>
    </row>
    <row r="2098" spans="1:27" x14ac:dyDescent="0.35">
      <c r="A2098" t="s">
        <v>1122</v>
      </c>
      <c r="B2098" t="s">
        <v>1470</v>
      </c>
      <c r="C2098" t="s">
        <v>1485</v>
      </c>
      <c r="D2098">
        <v>2023</v>
      </c>
      <c r="E2098" t="s">
        <v>1502</v>
      </c>
      <c r="F2098" t="s">
        <v>1503</v>
      </c>
      <c r="G2098">
        <v>4.75</v>
      </c>
      <c r="H2098">
        <v>51891</v>
      </c>
      <c r="I2098">
        <v>30423</v>
      </c>
      <c r="J2098">
        <v>10.6</v>
      </c>
      <c r="K2098" t="s">
        <v>1513</v>
      </c>
      <c r="L2098">
        <v>0.88</v>
      </c>
      <c r="M2098" t="s">
        <v>1516</v>
      </c>
      <c r="N2098" s="13">
        <v>381</v>
      </c>
      <c r="O2098">
        <v>30</v>
      </c>
      <c r="P2098" s="11">
        <f>Agridata[[#This Row],[Storage_Loss_%]]/100</f>
        <v>0.41369999999999996</v>
      </c>
      <c r="Q2098" s="7">
        <v>41.37</v>
      </c>
      <c r="R2098" s="13">
        <v>78463</v>
      </c>
      <c r="S2098">
        <v>312</v>
      </c>
      <c r="T2098" t="s">
        <v>1520</v>
      </c>
      <c r="U2098" t="s">
        <v>1523</v>
      </c>
      <c r="V2098" s="13">
        <v>9318213</v>
      </c>
      <c r="W2098" s="7">
        <f>(Agridata[[#This Row],[Profit_After_Storage_Loss]]/Agridata[[#This Row],[Total_Revenue]])*100</f>
        <v>58.140434786726715</v>
      </c>
      <c r="X2098">
        <f>(1-Agridata[[#This Row],[Transport_Cost_NGN]]/(Agridata[[#This Row],[Input_Cost_NGN]]+Agridata[[#This Row],[Final_Profit_NGN]]))*100</f>
        <v>99.995945374726119</v>
      </c>
      <c r="Y2098" s="13">
        <f>Agridata[[#This Row],[Final_Profit_NGN]]*Agridata[[#This Row],[Storage_Loss_%]]</f>
        <v>385494471.81</v>
      </c>
      <c r="Z2098" s="13">
        <f>Agridata[[#This Row],[Final_Profit_NGN]] * (1-Agridata[[#This Row],[Storage_Loss_%]]/100)</f>
        <v>5463268.2819000008</v>
      </c>
      <c r="AA2098" s="13">
        <f>Agridata[[#This Row],[Final_Profit_NGN]]+Agridata[[#This Row],[Input_Cost_NGN]]</f>
        <v>9396676</v>
      </c>
    </row>
    <row r="2099" spans="1:27" x14ac:dyDescent="0.35">
      <c r="A2099" t="s">
        <v>576</v>
      </c>
      <c r="B2099" t="s">
        <v>1469</v>
      </c>
      <c r="C2099" t="s">
        <v>1480</v>
      </c>
      <c r="D2099">
        <v>2021</v>
      </c>
      <c r="E2099" t="s">
        <v>1502</v>
      </c>
      <c r="F2099" t="s">
        <v>1505</v>
      </c>
      <c r="G2099">
        <v>1.2</v>
      </c>
      <c r="H2099">
        <v>15925</v>
      </c>
      <c r="I2099">
        <v>12141</v>
      </c>
      <c r="J2099">
        <v>29.7</v>
      </c>
      <c r="K2099" t="s">
        <v>1513</v>
      </c>
      <c r="L2099">
        <v>1.49</v>
      </c>
      <c r="M2099" t="s">
        <v>1518</v>
      </c>
      <c r="N2099" s="13">
        <v>1087</v>
      </c>
      <c r="O2099">
        <v>14</v>
      </c>
      <c r="P2099" s="11">
        <f>Agridata[[#This Row],[Storage_Loss_%]]/100</f>
        <v>0.23760000000000001</v>
      </c>
      <c r="Q2099" s="7">
        <v>23.76</v>
      </c>
      <c r="R2099" s="13">
        <v>11199</v>
      </c>
      <c r="S2099">
        <v>81</v>
      </c>
      <c r="T2099" t="s">
        <v>1520</v>
      </c>
      <c r="U2099" t="s">
        <v>1522</v>
      </c>
      <c r="V2099" s="13">
        <v>961301</v>
      </c>
      <c r="W2099" s="7">
        <f>(Agridata[[#This Row],[Profit_After_Storage_Loss]]/Agridata[[#This Row],[Total_Revenue]])*100</f>
        <v>75.362044462724924</v>
      </c>
      <c r="X2099">
        <f>(1-Agridata[[#This Row],[Transport_Cost_NGN]]/(Agridata[[#This Row],[Input_Cost_NGN]]+Agridata[[#This Row],[Final_Profit_NGN]]))*100</f>
        <v>99.888226221079691</v>
      </c>
      <c r="Y2099" s="13">
        <f>Agridata[[#This Row],[Final_Profit_NGN]]*Agridata[[#This Row],[Storage_Loss_%]]</f>
        <v>22840511.760000002</v>
      </c>
      <c r="Z2099" s="13">
        <f>Agridata[[#This Row],[Final_Profit_NGN]] * (1-Agridata[[#This Row],[Storage_Loss_%]]/100)</f>
        <v>732895.8824</v>
      </c>
      <c r="AA2099" s="13">
        <f>Agridata[[#This Row],[Final_Profit_NGN]]+Agridata[[#This Row],[Input_Cost_NGN]]</f>
        <v>972500</v>
      </c>
    </row>
    <row r="2100" spans="1:27" x14ac:dyDescent="0.35">
      <c r="A2100" t="s">
        <v>708</v>
      </c>
      <c r="B2100" t="s">
        <v>1470</v>
      </c>
      <c r="C2100" t="s">
        <v>1491</v>
      </c>
      <c r="D2100">
        <v>2025</v>
      </c>
      <c r="E2100" t="s">
        <v>1501</v>
      </c>
      <c r="F2100" t="s">
        <v>1506</v>
      </c>
      <c r="G2100">
        <v>8.34</v>
      </c>
      <c r="H2100">
        <v>23431</v>
      </c>
      <c r="I2100">
        <v>18013</v>
      </c>
      <c r="J2100">
        <v>4.5999999999999996</v>
      </c>
      <c r="K2100" t="s">
        <v>1511</v>
      </c>
      <c r="L2100">
        <v>1.02</v>
      </c>
      <c r="M2100" t="s">
        <v>1518</v>
      </c>
      <c r="N2100" s="13">
        <v>780</v>
      </c>
      <c r="O2100">
        <v>14</v>
      </c>
      <c r="P2100" s="11">
        <f>Agridata[[#This Row],[Storage_Loss_%]]/100</f>
        <v>0.23120000000000002</v>
      </c>
      <c r="Q2100" s="7">
        <v>23.12</v>
      </c>
      <c r="R2100" s="13">
        <v>253216</v>
      </c>
      <c r="S2100">
        <v>442</v>
      </c>
      <c r="T2100" t="s">
        <v>1520</v>
      </c>
      <c r="U2100" t="s">
        <v>1522</v>
      </c>
      <c r="V2100" s="13">
        <v>7628133</v>
      </c>
      <c r="W2100" s="7">
        <f>(Agridata[[#This Row],[Profit_After_Storage_Loss]]/Agridata[[#This Row],[Total_Revenue]])*100</f>
        <v>74.409960152760647</v>
      </c>
      <c r="X2100">
        <f>(1-Agridata[[#This Row],[Transport_Cost_NGN]]/(Agridata[[#This Row],[Input_Cost_NGN]]+Agridata[[#This Row],[Final_Profit_NGN]]))*100</f>
        <v>99.990103217101549</v>
      </c>
      <c r="Y2100" s="13">
        <f>Agridata[[#This Row],[Final_Profit_NGN]]*Agridata[[#This Row],[Storage_Loss_%]]</f>
        <v>176362434.96000001</v>
      </c>
      <c r="Z2100" s="13">
        <f>Agridata[[#This Row],[Final_Profit_NGN]] * (1-Agridata[[#This Row],[Storage_Loss_%]]/100)</f>
        <v>5864508.6503999997</v>
      </c>
      <c r="AA2100" s="13">
        <f>Agridata[[#This Row],[Final_Profit_NGN]]+Agridata[[#This Row],[Input_Cost_NGN]]</f>
        <v>7881349</v>
      </c>
    </row>
    <row r="2101" spans="1:27" x14ac:dyDescent="0.35">
      <c r="A2101" t="s">
        <v>1128</v>
      </c>
      <c r="B2101" t="s">
        <v>1473</v>
      </c>
      <c r="C2101" t="s">
        <v>1496</v>
      </c>
      <c r="D2101">
        <v>2023</v>
      </c>
      <c r="E2101" t="s">
        <v>1501</v>
      </c>
      <c r="F2101" t="s">
        <v>1510</v>
      </c>
      <c r="G2101">
        <v>1.64</v>
      </c>
      <c r="H2101">
        <v>37413</v>
      </c>
      <c r="I2101">
        <v>27030</v>
      </c>
      <c r="J2101">
        <v>45.2</v>
      </c>
      <c r="K2101" t="s">
        <v>1512</v>
      </c>
      <c r="L2101">
        <v>2.08</v>
      </c>
      <c r="M2101" t="s">
        <v>1516</v>
      </c>
      <c r="N2101" s="13">
        <v>12703</v>
      </c>
      <c r="O2101">
        <v>1</v>
      </c>
      <c r="P2101" s="11">
        <f>Agridata[[#This Row],[Storage_Loss_%]]/100</f>
        <v>0.27750000000000002</v>
      </c>
      <c r="Q2101" s="7">
        <v>27.75</v>
      </c>
      <c r="R2101" s="13">
        <v>59762</v>
      </c>
      <c r="S2101">
        <v>357</v>
      </c>
      <c r="T2101" t="s">
        <v>1520</v>
      </c>
      <c r="U2101" t="s">
        <v>1522</v>
      </c>
      <c r="V2101" s="13">
        <v>9480748</v>
      </c>
      <c r="W2101" s="7">
        <f>(Agridata[[#This Row],[Profit_After_Storage_Loss]]/Agridata[[#This Row],[Total_Revenue]])*100</f>
        <v>71.797424141895974</v>
      </c>
      <c r="X2101">
        <f>(1-Agridata[[#This Row],[Transport_Cost_NGN]]/(Agridata[[#This Row],[Input_Cost_NGN]]+Agridata[[#This Row],[Final_Profit_NGN]]))*100</f>
        <v>99.86685198170747</v>
      </c>
      <c r="Y2101" s="13">
        <f>Agridata[[#This Row],[Final_Profit_NGN]]*Agridata[[#This Row],[Storage_Loss_%]]</f>
        <v>263090757</v>
      </c>
      <c r="Z2101" s="13">
        <f>Agridata[[#This Row],[Final_Profit_NGN]] * (1-Agridata[[#This Row],[Storage_Loss_%]]/100)</f>
        <v>6849840.4299999997</v>
      </c>
      <c r="AA2101" s="13">
        <f>Agridata[[#This Row],[Final_Profit_NGN]]+Agridata[[#This Row],[Input_Cost_NGN]]</f>
        <v>9540510</v>
      </c>
    </row>
    <row r="2102" spans="1:27" x14ac:dyDescent="0.35">
      <c r="A2102" t="s">
        <v>1129</v>
      </c>
      <c r="B2102" t="s">
        <v>1469</v>
      </c>
      <c r="C2102" t="s">
        <v>1480</v>
      </c>
      <c r="D2102">
        <v>2021</v>
      </c>
      <c r="E2102" t="s">
        <v>1501</v>
      </c>
      <c r="F2102" t="s">
        <v>1510</v>
      </c>
      <c r="G2102">
        <v>1.69</v>
      </c>
      <c r="H2102">
        <v>30574</v>
      </c>
      <c r="I2102">
        <v>22765</v>
      </c>
      <c r="J2102">
        <v>20.6</v>
      </c>
      <c r="K2102" t="s">
        <v>1512</v>
      </c>
      <c r="L2102">
        <v>0.96</v>
      </c>
      <c r="M2102" t="s">
        <v>1517</v>
      </c>
      <c r="N2102" s="13">
        <v>4383</v>
      </c>
      <c r="O2102">
        <v>1</v>
      </c>
      <c r="P2102" s="11">
        <f>Agridata[[#This Row],[Storage_Loss_%]]/100</f>
        <v>0.25540000000000002</v>
      </c>
      <c r="Q2102" s="7">
        <v>25.54</v>
      </c>
      <c r="R2102" s="13">
        <v>55194</v>
      </c>
      <c r="S2102">
        <v>305</v>
      </c>
      <c r="T2102" t="s">
        <v>1520</v>
      </c>
      <c r="U2102" t="s">
        <v>1523</v>
      </c>
      <c r="V2102" s="13">
        <v>6814315</v>
      </c>
      <c r="W2102" s="7">
        <f>(Agridata[[#This Row],[Profit_After_Storage_Loss]]/Agridata[[#This Row],[Total_Revenue]])*100</f>
        <v>73.86174105019731</v>
      </c>
      <c r="X2102">
        <f>(1-Agridata[[#This Row],[Transport_Cost_NGN]]/(Agridata[[#This Row],[Input_Cost_NGN]]+Agridata[[#This Row],[Final_Profit_NGN]]))*100</f>
        <v>99.936196313302744</v>
      </c>
      <c r="Y2102" s="13">
        <f>Agridata[[#This Row],[Final_Profit_NGN]]*Agridata[[#This Row],[Storage_Loss_%]]</f>
        <v>174037605.09999999</v>
      </c>
      <c r="Z2102" s="13">
        <f>Agridata[[#This Row],[Final_Profit_NGN]] * (1-Agridata[[#This Row],[Storage_Loss_%]]/100)</f>
        <v>5073938.9489999991</v>
      </c>
      <c r="AA2102" s="13">
        <f>Agridata[[#This Row],[Final_Profit_NGN]]+Agridata[[#This Row],[Input_Cost_NGN]]</f>
        <v>6869509</v>
      </c>
    </row>
    <row r="2103" spans="1:27" x14ac:dyDescent="0.35">
      <c r="A2103" t="s">
        <v>301</v>
      </c>
      <c r="B2103" t="s">
        <v>1472</v>
      </c>
      <c r="C2103" t="s">
        <v>1488</v>
      </c>
      <c r="D2103">
        <v>2021</v>
      </c>
      <c r="E2103" t="s">
        <v>1501</v>
      </c>
      <c r="F2103" t="s">
        <v>1503</v>
      </c>
      <c r="G2103">
        <v>2.92</v>
      </c>
      <c r="H2103">
        <v>26054</v>
      </c>
      <c r="I2103">
        <v>16976</v>
      </c>
      <c r="J2103">
        <v>7.9</v>
      </c>
      <c r="K2103" t="s">
        <v>1511</v>
      </c>
      <c r="L2103">
        <v>1.56</v>
      </c>
      <c r="M2103" t="s">
        <v>1518</v>
      </c>
      <c r="N2103" s="13">
        <v>1202</v>
      </c>
      <c r="O2103">
        <v>30</v>
      </c>
      <c r="P2103" s="11">
        <f>Agridata[[#This Row],[Storage_Loss_%]]/100</f>
        <v>0.34840000000000004</v>
      </c>
      <c r="Q2103" s="7">
        <v>34.840000000000003</v>
      </c>
      <c r="R2103" s="13">
        <v>42038</v>
      </c>
      <c r="S2103">
        <v>289</v>
      </c>
      <c r="T2103" t="s">
        <v>1520</v>
      </c>
      <c r="U2103" t="s">
        <v>1522</v>
      </c>
      <c r="V2103" s="13">
        <v>4813764</v>
      </c>
      <c r="W2103" s="7">
        <f>(Agridata[[#This Row],[Profit_After_Storage_Loss]]/Agridata[[#This Row],[Total_Revenue]])*100</f>
        <v>64.595892138929884</v>
      </c>
      <c r="X2103">
        <f>(1-Agridata[[#This Row],[Transport_Cost_NGN]]/(Agridata[[#This Row],[Input_Cost_NGN]]+Agridata[[#This Row],[Final_Profit_NGN]]))*100</f>
        <v>99.975246107646072</v>
      </c>
      <c r="Y2103" s="13">
        <f>Agridata[[#This Row],[Final_Profit_NGN]]*Agridata[[#This Row],[Storage_Loss_%]]</f>
        <v>167711537.76000002</v>
      </c>
      <c r="Z2103" s="13">
        <f>Agridata[[#This Row],[Final_Profit_NGN]] * (1-Agridata[[#This Row],[Storage_Loss_%]]/100)</f>
        <v>3136648.6223999998</v>
      </c>
      <c r="AA2103" s="13">
        <f>Agridata[[#This Row],[Final_Profit_NGN]]+Agridata[[#This Row],[Input_Cost_NGN]]</f>
        <v>4855802</v>
      </c>
    </row>
    <row r="2104" spans="1:27" x14ac:dyDescent="0.35">
      <c r="A2104" t="s">
        <v>1130</v>
      </c>
      <c r="B2104" t="s">
        <v>1473</v>
      </c>
      <c r="C2104" t="s">
        <v>1494</v>
      </c>
      <c r="D2104">
        <v>2024</v>
      </c>
      <c r="E2104" t="s">
        <v>1502</v>
      </c>
      <c r="F2104" t="s">
        <v>1503</v>
      </c>
      <c r="G2104">
        <v>5.05</v>
      </c>
      <c r="H2104">
        <v>50348</v>
      </c>
      <c r="I2104">
        <v>39744</v>
      </c>
      <c r="J2104">
        <v>13.9</v>
      </c>
      <c r="K2104" t="s">
        <v>1512</v>
      </c>
      <c r="L2104">
        <v>1</v>
      </c>
      <c r="M2104" t="s">
        <v>1516</v>
      </c>
      <c r="N2104" s="13">
        <v>3288</v>
      </c>
      <c r="O2104">
        <v>14</v>
      </c>
      <c r="P2104" s="11">
        <f>Agridata[[#This Row],[Storage_Loss_%]]/100</f>
        <v>0.21059999999999998</v>
      </c>
      <c r="Q2104" s="7">
        <v>21.06</v>
      </c>
      <c r="R2104" s="13">
        <v>63030</v>
      </c>
      <c r="S2104">
        <v>277</v>
      </c>
      <c r="T2104" t="s">
        <v>1520</v>
      </c>
      <c r="U2104" t="s">
        <v>1522</v>
      </c>
      <c r="V2104" s="13">
        <v>10832680</v>
      </c>
      <c r="W2104" s="7">
        <f>(Agridata[[#This Row],[Profit_After_Storage_Loss]]/Agridata[[#This Row],[Total_Revenue]])*100</f>
        <v>78.483344288715472</v>
      </c>
      <c r="X2104">
        <f>(1-Agridata[[#This Row],[Transport_Cost_NGN]]/(Agridata[[#This Row],[Input_Cost_NGN]]+Agridata[[#This Row],[Final_Profit_NGN]]))*100</f>
        <v>99.969822985376808</v>
      </c>
      <c r="Y2104" s="13">
        <f>Agridata[[#This Row],[Final_Profit_NGN]]*Agridata[[#This Row],[Storage_Loss_%]]</f>
        <v>228136240.79999998</v>
      </c>
      <c r="Z2104" s="13">
        <f>Agridata[[#This Row],[Final_Profit_NGN]] * (1-Agridata[[#This Row],[Storage_Loss_%]]/100)</f>
        <v>8551317.5920000002</v>
      </c>
      <c r="AA2104" s="13">
        <f>Agridata[[#This Row],[Final_Profit_NGN]]+Agridata[[#This Row],[Input_Cost_NGN]]</f>
        <v>10895710</v>
      </c>
    </row>
    <row r="2105" spans="1:27" x14ac:dyDescent="0.35">
      <c r="A2105" t="s">
        <v>838</v>
      </c>
      <c r="B2105" t="s">
        <v>1473</v>
      </c>
      <c r="C2105" t="s">
        <v>1484</v>
      </c>
      <c r="D2105">
        <v>2021</v>
      </c>
      <c r="E2105" t="s">
        <v>1501</v>
      </c>
      <c r="F2105" t="s">
        <v>1506</v>
      </c>
      <c r="G2105">
        <v>1.42</v>
      </c>
      <c r="H2105">
        <v>2961</v>
      </c>
      <c r="I2105">
        <v>2448</v>
      </c>
      <c r="J2105">
        <v>25.9</v>
      </c>
      <c r="K2105" t="s">
        <v>1514</v>
      </c>
      <c r="L2105">
        <v>1.71</v>
      </c>
      <c r="M2105" t="s">
        <v>1518</v>
      </c>
      <c r="N2105" s="13">
        <v>4695</v>
      </c>
      <c r="O2105">
        <v>14</v>
      </c>
      <c r="P2105" s="11">
        <f>Agridata[[#This Row],[Storage_Loss_%]]/100</f>
        <v>0.17300000000000001</v>
      </c>
      <c r="Q2105" s="7">
        <v>17.3</v>
      </c>
      <c r="R2105" s="13">
        <v>28628</v>
      </c>
      <c r="S2105">
        <v>321</v>
      </c>
      <c r="T2105" t="s">
        <v>1519</v>
      </c>
      <c r="U2105" t="s">
        <v>1522</v>
      </c>
      <c r="V2105" s="13">
        <v>744627</v>
      </c>
      <c r="W2105" s="7">
        <f>(Agridata[[#This Row],[Profit_After_Storage_Loss]]/Agridata[[#This Row],[Total_Revenue]])*100</f>
        <v>79.638221414669147</v>
      </c>
      <c r="X2105">
        <f>(1-Agridata[[#This Row],[Transport_Cost_NGN]]/(Agridata[[#This Row],[Input_Cost_NGN]]+Agridata[[#This Row],[Final_Profit_NGN]]))*100</f>
        <v>99.392826428539095</v>
      </c>
      <c r="Y2105" s="13">
        <f>Agridata[[#This Row],[Final_Profit_NGN]]*Agridata[[#This Row],[Storage_Loss_%]]</f>
        <v>12882047.1</v>
      </c>
      <c r="Z2105" s="13">
        <f>Agridata[[#This Row],[Final_Profit_NGN]] * (1-Agridata[[#This Row],[Storage_Loss_%]]/100)</f>
        <v>615806.52899999998</v>
      </c>
      <c r="AA2105" s="13">
        <f>Agridata[[#This Row],[Final_Profit_NGN]]+Agridata[[#This Row],[Input_Cost_NGN]]</f>
        <v>773255</v>
      </c>
    </row>
    <row r="2106" spans="1:27" x14ac:dyDescent="0.35">
      <c r="A2106" t="s">
        <v>248</v>
      </c>
      <c r="B2106" t="s">
        <v>1469</v>
      </c>
      <c r="C2106" t="s">
        <v>1484</v>
      </c>
      <c r="D2106">
        <v>2023</v>
      </c>
      <c r="E2106" t="s">
        <v>1501</v>
      </c>
      <c r="F2106" t="s">
        <v>1508</v>
      </c>
      <c r="G2106">
        <v>0.79</v>
      </c>
      <c r="H2106">
        <v>1622</v>
      </c>
      <c r="I2106">
        <v>1264</v>
      </c>
      <c r="J2106">
        <v>35</v>
      </c>
      <c r="K2106" t="s">
        <v>1511</v>
      </c>
      <c r="L2106">
        <v>1.89</v>
      </c>
      <c r="M2106" t="s">
        <v>1516</v>
      </c>
      <c r="N2106" s="13">
        <v>4808</v>
      </c>
      <c r="O2106">
        <v>14</v>
      </c>
      <c r="P2106" s="11">
        <f>Agridata[[#This Row],[Storage_Loss_%]]/100</f>
        <v>0.22070000000000001</v>
      </c>
      <c r="Q2106" s="7">
        <v>22.07</v>
      </c>
      <c r="R2106" s="13">
        <v>9127</v>
      </c>
      <c r="S2106">
        <v>200</v>
      </c>
      <c r="T2106" t="s">
        <v>1520</v>
      </c>
      <c r="U2106" t="s">
        <v>1522</v>
      </c>
      <c r="V2106" s="13">
        <v>236337</v>
      </c>
      <c r="W2106" s="7">
        <f>(Agridata[[#This Row],[Profit_After_Storage_Loss]]/Agridata[[#This Row],[Total_Revenue]])*100</f>
        <v>75.032356720333738</v>
      </c>
      <c r="X2106">
        <f>(1-Agridata[[#This Row],[Transport_Cost_NGN]]/(Agridata[[#This Row],[Input_Cost_NGN]]+Agridata[[#This Row],[Final_Profit_NGN]]))*100</f>
        <v>98.041260632923766</v>
      </c>
      <c r="Y2106" s="13">
        <f>Agridata[[#This Row],[Final_Profit_NGN]]*Agridata[[#This Row],[Storage_Loss_%]]</f>
        <v>5215957.59</v>
      </c>
      <c r="Z2106" s="13">
        <f>Agridata[[#This Row],[Final_Profit_NGN]] * (1-Agridata[[#This Row],[Storage_Loss_%]]/100)</f>
        <v>184177.4241</v>
      </c>
      <c r="AA2106" s="13">
        <f>Agridata[[#This Row],[Final_Profit_NGN]]+Agridata[[#This Row],[Input_Cost_NGN]]</f>
        <v>245464</v>
      </c>
    </row>
    <row r="2107" spans="1:27" x14ac:dyDescent="0.35">
      <c r="A2107" t="s">
        <v>143</v>
      </c>
      <c r="B2107" t="s">
        <v>1472</v>
      </c>
      <c r="C2107" t="s">
        <v>1489</v>
      </c>
      <c r="D2107">
        <v>2021</v>
      </c>
      <c r="E2107" t="s">
        <v>1502</v>
      </c>
      <c r="F2107" t="s">
        <v>1510</v>
      </c>
      <c r="G2107">
        <v>0.76</v>
      </c>
      <c r="H2107">
        <v>9072</v>
      </c>
      <c r="I2107">
        <v>6499</v>
      </c>
      <c r="J2107">
        <v>51.1</v>
      </c>
      <c r="K2107" t="s">
        <v>1512</v>
      </c>
      <c r="L2107">
        <v>2.21</v>
      </c>
      <c r="M2107" t="s">
        <v>1516</v>
      </c>
      <c r="N2107" s="13">
        <v>12493</v>
      </c>
      <c r="O2107">
        <v>2</v>
      </c>
      <c r="P2107" s="11">
        <f>Agridata[[#This Row],[Storage_Loss_%]]/100</f>
        <v>0.28360000000000002</v>
      </c>
      <c r="Q2107" s="7">
        <v>28.36</v>
      </c>
      <c r="R2107" s="13">
        <v>27173</v>
      </c>
      <c r="S2107">
        <v>348</v>
      </c>
      <c r="T2107" t="s">
        <v>1519</v>
      </c>
      <c r="U2107" t="s">
        <v>1523</v>
      </c>
      <c r="V2107" s="13">
        <v>2199370</v>
      </c>
      <c r="W2107" s="7">
        <f>(Agridata[[#This Row],[Profit_After_Storage_Loss]]/Agridata[[#This Row],[Total_Revenue]])*100</f>
        <v>70.765696777470723</v>
      </c>
      <c r="X2107">
        <f>(1-Agridata[[#This Row],[Transport_Cost_NGN]]/(Agridata[[#This Row],[Input_Cost_NGN]]+Agridata[[#This Row],[Final_Profit_NGN]]))*100</f>
        <v>99.438905963190479</v>
      </c>
      <c r="Y2107" s="13">
        <f>Agridata[[#This Row],[Final_Profit_NGN]]*Agridata[[#This Row],[Storage_Loss_%]]</f>
        <v>62374133.199999996</v>
      </c>
      <c r="Z2107" s="13">
        <f>Agridata[[#This Row],[Final_Profit_NGN]] * (1-Agridata[[#This Row],[Storage_Loss_%]]/100)</f>
        <v>1575628.6679999998</v>
      </c>
      <c r="AA2107" s="13">
        <f>Agridata[[#This Row],[Final_Profit_NGN]]+Agridata[[#This Row],[Input_Cost_NGN]]</f>
        <v>2226543</v>
      </c>
    </row>
    <row r="2108" spans="1:27" x14ac:dyDescent="0.35">
      <c r="A2108" t="s">
        <v>228</v>
      </c>
      <c r="B2108" t="s">
        <v>1471</v>
      </c>
      <c r="C2108" t="s">
        <v>1486</v>
      </c>
      <c r="D2108">
        <v>2024</v>
      </c>
      <c r="E2108" t="s">
        <v>1502</v>
      </c>
      <c r="F2108" t="s">
        <v>1505</v>
      </c>
      <c r="G2108">
        <v>1.02</v>
      </c>
      <c r="H2108">
        <v>8097</v>
      </c>
      <c r="I2108">
        <v>6071</v>
      </c>
      <c r="J2108">
        <v>4.3</v>
      </c>
      <c r="K2108" t="s">
        <v>1511</v>
      </c>
      <c r="L2108">
        <v>1.2</v>
      </c>
      <c r="M2108" t="s">
        <v>1516</v>
      </c>
      <c r="N2108" s="13">
        <v>527</v>
      </c>
      <c r="O2108">
        <v>14</v>
      </c>
      <c r="P2108" s="11">
        <f>Agridata[[#This Row],[Storage_Loss_%]]/100</f>
        <v>0.25009999999999999</v>
      </c>
      <c r="Q2108" s="7">
        <v>25.01</v>
      </c>
      <c r="R2108" s="13">
        <v>7994</v>
      </c>
      <c r="S2108">
        <v>115</v>
      </c>
      <c r="T2108" t="s">
        <v>1520</v>
      </c>
      <c r="U2108" t="s">
        <v>1522</v>
      </c>
      <c r="V2108" s="13">
        <v>682663</v>
      </c>
      <c r="W2108" s="7">
        <f>(Agridata[[#This Row],[Profit_After_Storage_Loss]]/Agridata[[#This Row],[Total_Revenue]])*100</f>
        <v>74.122029270679946</v>
      </c>
      <c r="X2108">
        <f>(1-Agridata[[#This Row],[Transport_Cost_NGN]]/(Agridata[[#This Row],[Input_Cost_NGN]]+Agridata[[#This Row],[Final_Profit_NGN]]))*100</f>
        <v>99.923695843233332</v>
      </c>
      <c r="Y2108" s="13">
        <f>Agridata[[#This Row],[Final_Profit_NGN]]*Agridata[[#This Row],[Storage_Loss_%]]</f>
        <v>17073401.630000003</v>
      </c>
      <c r="Z2108" s="13">
        <f>Agridata[[#This Row],[Final_Profit_NGN]] * (1-Agridata[[#This Row],[Storage_Loss_%]]/100)</f>
        <v>511928.98369999998</v>
      </c>
      <c r="AA2108" s="13">
        <f>Agridata[[#This Row],[Final_Profit_NGN]]+Agridata[[#This Row],[Input_Cost_NGN]]</f>
        <v>690657</v>
      </c>
    </row>
    <row r="2109" spans="1:27" x14ac:dyDescent="0.35">
      <c r="A2109" t="s">
        <v>935</v>
      </c>
      <c r="B2109" t="s">
        <v>1469</v>
      </c>
      <c r="C2109" t="s">
        <v>1481</v>
      </c>
      <c r="D2109">
        <v>2025</v>
      </c>
      <c r="E2109" t="s">
        <v>1502</v>
      </c>
      <c r="F2109" t="s">
        <v>1507</v>
      </c>
      <c r="G2109">
        <v>1.0900000000000001</v>
      </c>
      <c r="H2109">
        <v>3189</v>
      </c>
      <c r="I2109">
        <v>1275</v>
      </c>
      <c r="J2109">
        <v>9.6</v>
      </c>
      <c r="K2109" t="s">
        <v>1513</v>
      </c>
      <c r="L2109">
        <v>0.44</v>
      </c>
      <c r="M2109" t="s">
        <v>1518</v>
      </c>
      <c r="N2109" s="13">
        <v>274</v>
      </c>
      <c r="O2109">
        <v>60</v>
      </c>
      <c r="P2109" s="11">
        <f>Agridata[[#This Row],[Storage_Loss_%]]/100</f>
        <v>0.6</v>
      </c>
      <c r="Q2109" s="7">
        <v>60</v>
      </c>
      <c r="R2109" s="13">
        <v>26070</v>
      </c>
      <c r="S2109">
        <v>261</v>
      </c>
      <c r="T2109" t="s">
        <v>1520</v>
      </c>
      <c r="U2109" t="s">
        <v>1523</v>
      </c>
      <c r="V2109" s="13">
        <v>303104</v>
      </c>
      <c r="W2109" s="7">
        <f>(Agridata[[#This Row],[Profit_After_Storage_Loss]]/Agridata[[#This Row],[Total_Revenue]])*100</f>
        <v>36.832070576655504</v>
      </c>
      <c r="X2109">
        <f>(1-Agridata[[#This Row],[Transport_Cost_NGN]]/(Agridata[[#This Row],[Input_Cost_NGN]]+Agridata[[#This Row],[Final_Profit_NGN]]))*100</f>
        <v>99.916761348101616</v>
      </c>
      <c r="Y2109" s="13">
        <f>Agridata[[#This Row],[Final_Profit_NGN]]*Agridata[[#This Row],[Storage_Loss_%]]</f>
        <v>18186240</v>
      </c>
      <c r="Z2109" s="13">
        <f>Agridata[[#This Row],[Final_Profit_NGN]] * (1-Agridata[[#This Row],[Storage_Loss_%]]/100)</f>
        <v>121241.60000000001</v>
      </c>
      <c r="AA2109" s="13">
        <f>Agridata[[#This Row],[Final_Profit_NGN]]+Agridata[[#This Row],[Input_Cost_NGN]]</f>
        <v>329174</v>
      </c>
    </row>
    <row r="2110" spans="1:27" x14ac:dyDescent="0.35">
      <c r="A2110" t="s">
        <v>1131</v>
      </c>
      <c r="B2110" t="s">
        <v>1472</v>
      </c>
      <c r="C2110" t="s">
        <v>1478</v>
      </c>
      <c r="D2110">
        <v>2022</v>
      </c>
      <c r="E2110" t="s">
        <v>1501</v>
      </c>
      <c r="F2110" t="s">
        <v>1508</v>
      </c>
      <c r="G2110">
        <v>0.95</v>
      </c>
      <c r="H2110">
        <v>2140</v>
      </c>
      <c r="I2110">
        <v>856</v>
      </c>
      <c r="J2110">
        <v>42.7</v>
      </c>
      <c r="K2110" t="s">
        <v>1512</v>
      </c>
      <c r="L2110">
        <v>2.16</v>
      </c>
      <c r="M2110" t="s">
        <v>1516</v>
      </c>
      <c r="N2110" s="13">
        <v>12012</v>
      </c>
      <c r="O2110">
        <v>60</v>
      </c>
      <c r="P2110" s="11">
        <f>Agridata[[#This Row],[Storage_Loss_%]]/100</f>
        <v>0.6</v>
      </c>
      <c r="Q2110" s="7">
        <v>60</v>
      </c>
      <c r="R2110" s="13">
        <v>11883</v>
      </c>
      <c r="S2110">
        <v>226</v>
      </c>
      <c r="T2110" t="s">
        <v>1519</v>
      </c>
      <c r="U2110" t="s">
        <v>1522</v>
      </c>
      <c r="V2110" s="13">
        <v>167627</v>
      </c>
      <c r="W2110" s="7">
        <f>(Agridata[[#This Row],[Profit_After_Storage_Loss]]/Agridata[[#This Row],[Total_Revenue]])*100</f>
        <v>37.352125229792215</v>
      </c>
      <c r="X2110">
        <f>(1-Agridata[[#This Row],[Transport_Cost_NGN]]/(Agridata[[#This Row],[Input_Cost_NGN]]+Agridata[[#This Row],[Final_Profit_NGN]]))*100</f>
        <v>93.308450782686208</v>
      </c>
      <c r="Y2110" s="13">
        <f>Agridata[[#This Row],[Final_Profit_NGN]]*Agridata[[#This Row],[Storage_Loss_%]]</f>
        <v>10057620</v>
      </c>
      <c r="Z2110" s="13">
        <f>Agridata[[#This Row],[Final_Profit_NGN]] * (1-Agridata[[#This Row],[Storage_Loss_%]]/100)</f>
        <v>67050.8</v>
      </c>
      <c r="AA2110" s="13">
        <f>Agridata[[#This Row],[Final_Profit_NGN]]+Agridata[[#This Row],[Input_Cost_NGN]]</f>
        <v>179510</v>
      </c>
    </row>
    <row r="2111" spans="1:27" x14ac:dyDescent="0.35">
      <c r="A2111" t="s">
        <v>578</v>
      </c>
      <c r="B2111" t="s">
        <v>1471</v>
      </c>
      <c r="C2111" t="s">
        <v>1477</v>
      </c>
      <c r="D2111">
        <v>2023</v>
      </c>
      <c r="E2111" t="s">
        <v>1501</v>
      </c>
      <c r="F2111" t="s">
        <v>1509</v>
      </c>
      <c r="G2111">
        <v>1.19</v>
      </c>
      <c r="H2111">
        <v>18562</v>
      </c>
      <c r="I2111">
        <v>14821</v>
      </c>
      <c r="J2111">
        <v>39</v>
      </c>
      <c r="K2111" t="s">
        <v>1512</v>
      </c>
      <c r="L2111">
        <v>1.06</v>
      </c>
      <c r="M2111" t="s">
        <v>1516</v>
      </c>
      <c r="N2111" s="13">
        <v>9446</v>
      </c>
      <c r="O2111">
        <v>5</v>
      </c>
      <c r="P2111" s="11">
        <f>Agridata[[#This Row],[Storage_Loss_%]]/100</f>
        <v>0.20149999999999998</v>
      </c>
      <c r="Q2111" s="7">
        <v>20.149999999999999</v>
      </c>
      <c r="R2111" s="13">
        <v>36817</v>
      </c>
      <c r="S2111">
        <v>259</v>
      </c>
      <c r="T2111" t="s">
        <v>1520</v>
      </c>
      <c r="U2111" t="s">
        <v>1523</v>
      </c>
      <c r="V2111" s="13">
        <v>3753990</v>
      </c>
      <c r="W2111" s="7">
        <f>(Agridata[[#This Row],[Profit_After_Storage_Loss]]/Agridata[[#This Row],[Total_Revenue]])*100</f>
        <v>79.074482425509927</v>
      </c>
      <c r="X2111">
        <f>(1-Agridata[[#This Row],[Transport_Cost_NGN]]/(Agridata[[#This Row],[Input_Cost_NGN]]+Agridata[[#This Row],[Final_Profit_NGN]]))*100</f>
        <v>99.750818229469346</v>
      </c>
      <c r="Y2111" s="13">
        <f>Agridata[[#This Row],[Final_Profit_NGN]]*Agridata[[#This Row],[Storage_Loss_%]]</f>
        <v>75642898.5</v>
      </c>
      <c r="Z2111" s="13">
        <f>Agridata[[#This Row],[Final_Profit_NGN]] * (1-Agridata[[#This Row],[Storage_Loss_%]]/100)</f>
        <v>2997561.0150000001</v>
      </c>
      <c r="AA2111" s="13">
        <f>Agridata[[#This Row],[Final_Profit_NGN]]+Agridata[[#This Row],[Input_Cost_NGN]]</f>
        <v>3790807</v>
      </c>
    </row>
    <row r="2112" spans="1:27" x14ac:dyDescent="0.35">
      <c r="A2112" t="s">
        <v>950</v>
      </c>
      <c r="B2112" t="s">
        <v>1473</v>
      </c>
      <c r="C2112" t="s">
        <v>1484</v>
      </c>
      <c r="D2112">
        <v>2025</v>
      </c>
      <c r="E2112" t="s">
        <v>1501</v>
      </c>
      <c r="F2112" t="s">
        <v>1509</v>
      </c>
      <c r="G2112">
        <v>0.7</v>
      </c>
      <c r="H2112">
        <v>7222</v>
      </c>
      <c r="I2112">
        <v>5498</v>
      </c>
      <c r="J2112">
        <v>22.6</v>
      </c>
      <c r="K2112" t="s">
        <v>1512</v>
      </c>
      <c r="L2112">
        <v>1.72</v>
      </c>
      <c r="M2112" t="s">
        <v>1516</v>
      </c>
      <c r="N2112" s="13">
        <v>6066</v>
      </c>
      <c r="O2112">
        <v>7</v>
      </c>
      <c r="P2112" s="11">
        <f>Agridata[[#This Row],[Storage_Loss_%]]/100</f>
        <v>0.23860000000000001</v>
      </c>
      <c r="Q2112" s="7">
        <v>23.86</v>
      </c>
      <c r="R2112" s="13">
        <v>19457</v>
      </c>
      <c r="S2112">
        <v>371</v>
      </c>
      <c r="T2112" t="s">
        <v>1520</v>
      </c>
      <c r="U2112" t="s">
        <v>1523</v>
      </c>
      <c r="V2112" s="13">
        <v>1993838</v>
      </c>
      <c r="W2112" s="7">
        <f>(Agridata[[#This Row],[Profit_After_Storage_Loss]]/Agridata[[#This Row],[Total_Revenue]])*100</f>
        <v>75.404163483245128</v>
      </c>
      <c r="X2112">
        <f>(1-Agridata[[#This Row],[Transport_Cost_NGN]]/(Agridata[[#This Row],[Input_Cost_NGN]]+Agridata[[#This Row],[Final_Profit_NGN]]))*100</f>
        <v>99.698702872654039</v>
      </c>
      <c r="Y2112" s="13">
        <f>Agridata[[#This Row],[Final_Profit_NGN]]*Agridata[[#This Row],[Storage_Loss_%]]</f>
        <v>47572974.68</v>
      </c>
      <c r="Z2112" s="13">
        <f>Agridata[[#This Row],[Final_Profit_NGN]] * (1-Agridata[[#This Row],[Storage_Loss_%]]/100)</f>
        <v>1518108.2531999999</v>
      </c>
      <c r="AA2112" s="13">
        <f>Agridata[[#This Row],[Final_Profit_NGN]]+Agridata[[#This Row],[Input_Cost_NGN]]</f>
        <v>2013295</v>
      </c>
    </row>
    <row r="2113" spans="1:27" x14ac:dyDescent="0.35">
      <c r="A2113" t="s">
        <v>1132</v>
      </c>
      <c r="B2113" t="s">
        <v>1472</v>
      </c>
      <c r="C2113" t="s">
        <v>1489</v>
      </c>
      <c r="D2113">
        <v>2023</v>
      </c>
      <c r="E2113" t="s">
        <v>1501</v>
      </c>
      <c r="F2113" t="s">
        <v>1506</v>
      </c>
      <c r="G2113">
        <v>1.48</v>
      </c>
      <c r="H2113">
        <v>5556</v>
      </c>
      <c r="I2113">
        <v>3609</v>
      </c>
      <c r="J2113">
        <v>138.80000000000001</v>
      </c>
      <c r="K2113" t="s">
        <v>1512</v>
      </c>
      <c r="L2113">
        <v>4.91</v>
      </c>
      <c r="M2113" t="s">
        <v>1516</v>
      </c>
      <c r="N2113" s="13">
        <v>40318</v>
      </c>
      <c r="O2113">
        <v>30</v>
      </c>
      <c r="P2113" s="11">
        <f>Agridata[[#This Row],[Storage_Loss_%]]/100</f>
        <v>0.35039999999999999</v>
      </c>
      <c r="Q2113" s="7">
        <v>35.04</v>
      </c>
      <c r="R2113" s="13">
        <v>35222</v>
      </c>
      <c r="S2113">
        <v>282</v>
      </c>
      <c r="T2113" t="s">
        <v>1521</v>
      </c>
      <c r="U2113" t="s">
        <v>1522</v>
      </c>
      <c r="V2113" s="13">
        <v>932021</v>
      </c>
      <c r="W2113" s="7">
        <f>(Agridata[[#This Row],[Profit_After_Storage_Loss]]/Agridata[[#This Row],[Total_Revenue]])*100</f>
        <v>62.594491932223853</v>
      </c>
      <c r="X2113">
        <f>(1-Agridata[[#This Row],[Transport_Cost_NGN]]/(Agridata[[#This Row],[Input_Cost_NGN]]+Agridata[[#This Row],[Final_Profit_NGN]]))*100</f>
        <v>95.831657608274242</v>
      </c>
      <c r="Y2113" s="13">
        <f>Agridata[[#This Row],[Final_Profit_NGN]]*Agridata[[#This Row],[Storage_Loss_%]]</f>
        <v>32658015.84</v>
      </c>
      <c r="Z2113" s="13">
        <f>Agridata[[#This Row],[Final_Profit_NGN]] * (1-Agridata[[#This Row],[Storage_Loss_%]]/100)</f>
        <v>605440.84159999993</v>
      </c>
      <c r="AA2113" s="13">
        <f>Agridata[[#This Row],[Final_Profit_NGN]]+Agridata[[#This Row],[Input_Cost_NGN]]</f>
        <v>967243</v>
      </c>
    </row>
    <row r="2114" spans="1:27" x14ac:dyDescent="0.35">
      <c r="A2114" t="s">
        <v>1132</v>
      </c>
      <c r="B2114" t="s">
        <v>1471</v>
      </c>
      <c r="C2114" t="s">
        <v>1492</v>
      </c>
      <c r="D2114">
        <v>2023</v>
      </c>
      <c r="E2114" t="s">
        <v>1502</v>
      </c>
      <c r="F2114" t="s">
        <v>1507</v>
      </c>
      <c r="G2114">
        <v>0.28999999999999998</v>
      </c>
      <c r="H2114">
        <v>737</v>
      </c>
      <c r="I2114">
        <v>608</v>
      </c>
      <c r="J2114">
        <v>32.799999999999997</v>
      </c>
      <c r="K2114" t="s">
        <v>1511</v>
      </c>
      <c r="L2114">
        <v>2.0699999999999998</v>
      </c>
      <c r="M2114" t="s">
        <v>1516</v>
      </c>
      <c r="N2114" s="13">
        <v>3591</v>
      </c>
      <c r="O2114">
        <v>7</v>
      </c>
      <c r="P2114" s="11">
        <f>Agridata[[#This Row],[Storage_Loss_%]]/100</f>
        <v>0.17379999999999998</v>
      </c>
      <c r="Q2114" s="7">
        <v>17.38</v>
      </c>
      <c r="R2114" s="13">
        <v>6689</v>
      </c>
      <c r="S2114">
        <v>239</v>
      </c>
      <c r="T2114" t="s">
        <v>1519</v>
      </c>
      <c r="U2114" t="s">
        <v>1523</v>
      </c>
      <c r="V2114" s="13">
        <v>133579</v>
      </c>
      <c r="W2114" s="7">
        <f>(Agridata[[#This Row],[Profit_After_Storage_Loss]]/Agridata[[#This Row],[Total_Revenue]])*100</f>
        <v>78.680076567713243</v>
      </c>
      <c r="X2114">
        <f>(1-Agridata[[#This Row],[Transport_Cost_NGN]]/(Agridata[[#This Row],[Input_Cost_NGN]]+Agridata[[#This Row],[Final_Profit_NGN]]))*100</f>
        <v>97.439900761399613</v>
      </c>
      <c r="Y2114" s="13">
        <f>Agridata[[#This Row],[Final_Profit_NGN]]*Agridata[[#This Row],[Storage_Loss_%]]</f>
        <v>2321603.02</v>
      </c>
      <c r="Z2114" s="13">
        <f>Agridata[[#This Row],[Final_Profit_NGN]] * (1-Agridata[[#This Row],[Storage_Loss_%]]/100)</f>
        <v>110362.96980000001</v>
      </c>
      <c r="AA2114" s="13">
        <f>Agridata[[#This Row],[Final_Profit_NGN]]+Agridata[[#This Row],[Input_Cost_NGN]]</f>
        <v>140268</v>
      </c>
    </row>
    <row r="2115" spans="1:27" x14ac:dyDescent="0.35">
      <c r="A2115" t="s">
        <v>239</v>
      </c>
      <c r="B2115" t="s">
        <v>1469</v>
      </c>
      <c r="C2115" t="s">
        <v>1474</v>
      </c>
      <c r="D2115">
        <v>2024</v>
      </c>
      <c r="E2115" t="s">
        <v>1502</v>
      </c>
      <c r="F2115" t="s">
        <v>1506</v>
      </c>
      <c r="G2115">
        <v>1.45</v>
      </c>
      <c r="H2115">
        <v>4655</v>
      </c>
      <c r="I2115">
        <v>3818</v>
      </c>
      <c r="J2115">
        <v>4.9000000000000004</v>
      </c>
      <c r="K2115" t="s">
        <v>1511</v>
      </c>
      <c r="L2115">
        <v>0.82</v>
      </c>
      <c r="M2115" t="s">
        <v>1518</v>
      </c>
      <c r="N2115" s="13">
        <v>601</v>
      </c>
      <c r="O2115">
        <v>14</v>
      </c>
      <c r="P2115" s="11">
        <f>Agridata[[#This Row],[Storage_Loss_%]]/100</f>
        <v>0.17960000000000001</v>
      </c>
      <c r="Q2115" s="7">
        <v>17.96</v>
      </c>
      <c r="R2115" s="13">
        <v>22995</v>
      </c>
      <c r="S2115">
        <v>395</v>
      </c>
      <c r="T2115" t="s">
        <v>1520</v>
      </c>
      <c r="U2115" t="s">
        <v>1522</v>
      </c>
      <c r="V2115" s="13">
        <v>1469433</v>
      </c>
      <c r="W2115" s="7">
        <f>(Agridata[[#This Row],[Profit_After_Storage_Loss]]/Agridata[[#This Row],[Total_Revenue]])*100</f>
        <v>80.77594585467439</v>
      </c>
      <c r="X2115">
        <f>(1-Agridata[[#This Row],[Transport_Cost_NGN]]/(Agridata[[#This Row],[Input_Cost_NGN]]+Agridata[[#This Row],[Final_Profit_NGN]]))*100</f>
        <v>99.959730050628906</v>
      </c>
      <c r="Y2115" s="13">
        <f>Agridata[[#This Row],[Final_Profit_NGN]]*Agridata[[#This Row],[Storage_Loss_%]]</f>
        <v>26391016.68</v>
      </c>
      <c r="Z2115" s="13">
        <f>Agridata[[#This Row],[Final_Profit_NGN]] * (1-Agridata[[#This Row],[Storage_Loss_%]]/100)</f>
        <v>1205522.8332</v>
      </c>
      <c r="AA2115" s="13">
        <f>Agridata[[#This Row],[Final_Profit_NGN]]+Agridata[[#This Row],[Input_Cost_NGN]]</f>
        <v>1492428</v>
      </c>
    </row>
    <row r="2116" spans="1:27" x14ac:dyDescent="0.35">
      <c r="A2116" t="s">
        <v>739</v>
      </c>
      <c r="B2116" t="s">
        <v>1471</v>
      </c>
      <c r="C2116" t="s">
        <v>1483</v>
      </c>
      <c r="D2116">
        <v>2023</v>
      </c>
      <c r="E2116" t="s">
        <v>1501</v>
      </c>
      <c r="F2116" t="s">
        <v>1507</v>
      </c>
      <c r="G2116">
        <v>1.82</v>
      </c>
      <c r="H2116">
        <v>4718</v>
      </c>
      <c r="I2116">
        <v>3789</v>
      </c>
      <c r="J2116">
        <v>26.7</v>
      </c>
      <c r="K2116" t="s">
        <v>1511</v>
      </c>
      <c r="L2116">
        <v>1.85</v>
      </c>
      <c r="M2116" t="s">
        <v>1517</v>
      </c>
      <c r="N2116" s="13">
        <v>3080</v>
      </c>
      <c r="O2116">
        <v>14</v>
      </c>
      <c r="P2116" s="11">
        <f>Agridata[[#This Row],[Storage_Loss_%]]/100</f>
        <v>0.1968</v>
      </c>
      <c r="Q2116" s="7">
        <v>19.68</v>
      </c>
      <c r="R2116" s="13">
        <v>31325</v>
      </c>
      <c r="S2116">
        <v>220</v>
      </c>
      <c r="T2116" t="s">
        <v>1520</v>
      </c>
      <c r="U2116" t="s">
        <v>1522</v>
      </c>
      <c r="V2116" s="13">
        <v>790840</v>
      </c>
      <c r="W2116" s="7">
        <f>(Agridata[[#This Row],[Profit_After_Storage_Loss]]/Agridata[[#This Row],[Total_Revenue]])*100</f>
        <v>77.259757834497933</v>
      </c>
      <c r="X2116">
        <f>(1-Agridata[[#This Row],[Transport_Cost_NGN]]/(Agridata[[#This Row],[Input_Cost_NGN]]+Agridata[[#This Row],[Final_Profit_NGN]]))*100</f>
        <v>99.625379333832015</v>
      </c>
      <c r="Y2116" s="13">
        <f>Agridata[[#This Row],[Final_Profit_NGN]]*Agridata[[#This Row],[Storage_Loss_%]]</f>
        <v>15563731.199999999</v>
      </c>
      <c r="Z2116" s="13">
        <f>Agridata[[#This Row],[Final_Profit_NGN]] * (1-Agridata[[#This Row],[Storage_Loss_%]]/100)</f>
        <v>635202.68799999997</v>
      </c>
      <c r="AA2116" s="13">
        <f>Agridata[[#This Row],[Final_Profit_NGN]]+Agridata[[#This Row],[Input_Cost_NGN]]</f>
        <v>822165</v>
      </c>
    </row>
    <row r="2117" spans="1:27" x14ac:dyDescent="0.35">
      <c r="A2117" t="s">
        <v>1133</v>
      </c>
      <c r="B2117" t="s">
        <v>1472</v>
      </c>
      <c r="C2117" t="s">
        <v>1487</v>
      </c>
      <c r="D2117">
        <v>2022</v>
      </c>
      <c r="E2117" t="s">
        <v>1502</v>
      </c>
      <c r="F2117" t="s">
        <v>1506</v>
      </c>
      <c r="G2117">
        <v>1.51</v>
      </c>
      <c r="H2117">
        <v>2545</v>
      </c>
      <c r="I2117">
        <v>1966</v>
      </c>
      <c r="J2117">
        <v>1.5</v>
      </c>
      <c r="K2117" t="s">
        <v>1513</v>
      </c>
      <c r="L2117">
        <v>0.21</v>
      </c>
      <c r="M2117" t="s">
        <v>1517</v>
      </c>
      <c r="N2117" s="13">
        <v>200</v>
      </c>
      <c r="O2117">
        <v>14</v>
      </c>
      <c r="P2117" s="11">
        <f>Agridata[[#This Row],[Storage_Loss_%]]/100</f>
        <v>0.22719999999999999</v>
      </c>
      <c r="Q2117" s="7">
        <v>22.72</v>
      </c>
      <c r="R2117" s="13">
        <v>42121</v>
      </c>
      <c r="S2117">
        <v>378</v>
      </c>
      <c r="T2117" t="s">
        <v>1520</v>
      </c>
      <c r="U2117" t="s">
        <v>1522</v>
      </c>
      <c r="V2117" s="13">
        <v>693396</v>
      </c>
      <c r="W2117" s="7">
        <f>(Agridata[[#This Row],[Profit_After_Storage_Loss]]/Agridata[[#This Row],[Total_Revenue]])*100</f>
        <v>72.854390693892867</v>
      </c>
      <c r="X2117">
        <f>(1-Agridata[[#This Row],[Transport_Cost_NGN]]/(Agridata[[#This Row],[Input_Cost_NGN]]+Agridata[[#This Row],[Final_Profit_NGN]]))*100</f>
        <v>99.972808242365574</v>
      </c>
      <c r="Y2117" s="13">
        <f>Agridata[[#This Row],[Final_Profit_NGN]]*Agridata[[#This Row],[Storage_Loss_%]]</f>
        <v>15753957.119999999</v>
      </c>
      <c r="Z2117" s="13">
        <f>Agridata[[#This Row],[Final_Profit_NGN]] * (1-Agridata[[#This Row],[Storage_Loss_%]]/100)</f>
        <v>535856.42879999999</v>
      </c>
      <c r="AA2117" s="13">
        <f>Agridata[[#This Row],[Final_Profit_NGN]]+Agridata[[#This Row],[Input_Cost_NGN]]</f>
        <v>735517</v>
      </c>
    </row>
    <row r="2118" spans="1:27" x14ac:dyDescent="0.35">
      <c r="A2118" t="s">
        <v>861</v>
      </c>
      <c r="B2118" t="s">
        <v>1469</v>
      </c>
      <c r="C2118" t="s">
        <v>1484</v>
      </c>
      <c r="D2118">
        <v>2023</v>
      </c>
      <c r="E2118" t="s">
        <v>1501</v>
      </c>
      <c r="F2118" t="s">
        <v>1507</v>
      </c>
      <c r="G2118">
        <v>4.21</v>
      </c>
      <c r="H2118">
        <v>6001</v>
      </c>
      <c r="I2118">
        <v>3747</v>
      </c>
      <c r="J2118">
        <v>13.9</v>
      </c>
      <c r="K2118" t="s">
        <v>1514</v>
      </c>
      <c r="L2118">
        <v>0.98</v>
      </c>
      <c r="M2118" t="s">
        <v>1516</v>
      </c>
      <c r="N2118" s="13">
        <v>1962</v>
      </c>
      <c r="O2118">
        <v>30</v>
      </c>
      <c r="P2118" s="11">
        <f>Agridata[[#This Row],[Storage_Loss_%]]/100</f>
        <v>0.37549999999999994</v>
      </c>
      <c r="Q2118" s="7">
        <v>37.549999999999997</v>
      </c>
      <c r="R2118" s="13">
        <v>94260</v>
      </c>
      <c r="S2118">
        <v>223</v>
      </c>
      <c r="T2118" t="s">
        <v>1519</v>
      </c>
      <c r="U2118" t="s">
        <v>1522</v>
      </c>
      <c r="V2118" s="13">
        <v>731004</v>
      </c>
      <c r="W2118" s="7">
        <f>(Agridata[[#This Row],[Profit_After_Storage_Loss]]/Agridata[[#This Row],[Total_Revenue]])*100</f>
        <v>55.317086168789629</v>
      </c>
      <c r="X2118">
        <f>(1-Agridata[[#This Row],[Transport_Cost_NGN]]/(Agridata[[#This Row],[Input_Cost_NGN]]+Agridata[[#This Row],[Final_Profit_NGN]]))*100</f>
        <v>99.76225789565521</v>
      </c>
      <c r="Y2118" s="13">
        <f>Agridata[[#This Row],[Final_Profit_NGN]]*Agridata[[#This Row],[Storage_Loss_%]]</f>
        <v>27449200.199999999</v>
      </c>
      <c r="Z2118" s="13">
        <f>Agridata[[#This Row],[Final_Profit_NGN]] * (1-Agridata[[#This Row],[Storage_Loss_%]]/100)</f>
        <v>456511.99800000002</v>
      </c>
      <c r="AA2118" s="13">
        <f>Agridata[[#This Row],[Final_Profit_NGN]]+Agridata[[#This Row],[Input_Cost_NGN]]</f>
        <v>825264</v>
      </c>
    </row>
    <row r="2119" spans="1:27" x14ac:dyDescent="0.35">
      <c r="A2119" t="s">
        <v>132</v>
      </c>
      <c r="B2119" t="s">
        <v>1471</v>
      </c>
      <c r="C2119" t="s">
        <v>1486</v>
      </c>
      <c r="D2119">
        <v>2025</v>
      </c>
      <c r="E2119" t="s">
        <v>1501</v>
      </c>
      <c r="F2119" t="s">
        <v>1505</v>
      </c>
      <c r="G2119">
        <v>7.42</v>
      </c>
      <c r="H2119">
        <v>90148</v>
      </c>
      <c r="I2119">
        <v>73822</v>
      </c>
      <c r="J2119">
        <v>12.3</v>
      </c>
      <c r="K2119" t="s">
        <v>1513</v>
      </c>
      <c r="L2119">
        <v>1.02</v>
      </c>
      <c r="M2119" t="s">
        <v>1516</v>
      </c>
      <c r="N2119" s="13">
        <v>488</v>
      </c>
      <c r="O2119">
        <v>7</v>
      </c>
      <c r="P2119" s="11">
        <f>Agridata[[#This Row],[Storage_Loss_%]]/100</f>
        <v>0.18109999999999998</v>
      </c>
      <c r="Q2119" s="7">
        <v>18.11</v>
      </c>
      <c r="R2119" s="13">
        <v>52014</v>
      </c>
      <c r="S2119">
        <v>106</v>
      </c>
      <c r="T2119" t="s">
        <v>1520</v>
      </c>
      <c r="U2119" t="s">
        <v>1523</v>
      </c>
      <c r="V2119" s="13">
        <v>7694379</v>
      </c>
      <c r="W2119" s="7">
        <f>(Agridata[[#This Row],[Profit_After_Storage_Loss]]/Agridata[[#This Row],[Total_Revenue]])*100</f>
        <v>81.340140670632124</v>
      </c>
      <c r="X2119">
        <f>(1-Agridata[[#This Row],[Transport_Cost_NGN]]/(Agridata[[#This Row],[Input_Cost_NGN]]+Agridata[[#This Row],[Final_Profit_NGN]]))*100</f>
        <v>99.993700293801254</v>
      </c>
      <c r="Y2119" s="13">
        <f>Agridata[[#This Row],[Final_Profit_NGN]]*Agridata[[#This Row],[Storage_Loss_%]]</f>
        <v>139345203.69</v>
      </c>
      <c r="Z2119" s="13">
        <f>Agridata[[#This Row],[Final_Profit_NGN]] * (1-Agridata[[#This Row],[Storage_Loss_%]]/100)</f>
        <v>6300926.9630999994</v>
      </c>
      <c r="AA2119" s="13">
        <f>Agridata[[#This Row],[Final_Profit_NGN]]+Agridata[[#This Row],[Input_Cost_NGN]]</f>
        <v>7746393</v>
      </c>
    </row>
    <row r="2120" spans="1:27" x14ac:dyDescent="0.35">
      <c r="A2120" t="s">
        <v>579</v>
      </c>
      <c r="B2120" t="s">
        <v>1471</v>
      </c>
      <c r="C2120" t="s">
        <v>1486</v>
      </c>
      <c r="D2120">
        <v>2024</v>
      </c>
      <c r="E2120" t="s">
        <v>1501</v>
      </c>
      <c r="F2120" t="s">
        <v>1505</v>
      </c>
      <c r="G2120">
        <v>1.65</v>
      </c>
      <c r="H2120">
        <v>12182</v>
      </c>
      <c r="I2120">
        <v>9422</v>
      </c>
      <c r="J2120">
        <v>9.4</v>
      </c>
      <c r="K2120" t="s">
        <v>1513</v>
      </c>
      <c r="L2120">
        <v>1.58</v>
      </c>
      <c r="M2120" t="s">
        <v>1516</v>
      </c>
      <c r="N2120" s="13">
        <v>279</v>
      </c>
      <c r="O2120">
        <v>14</v>
      </c>
      <c r="P2120" s="11">
        <f>Agridata[[#This Row],[Storage_Loss_%]]/100</f>
        <v>0.22649999999999998</v>
      </c>
      <c r="Q2120" s="7">
        <v>22.65</v>
      </c>
      <c r="R2120" s="13">
        <v>17454</v>
      </c>
      <c r="S2120">
        <v>98</v>
      </c>
      <c r="T2120" t="s">
        <v>1521</v>
      </c>
      <c r="U2120" t="s">
        <v>1523</v>
      </c>
      <c r="V2120" s="13">
        <v>896390</v>
      </c>
      <c r="W2120" s="7">
        <f>(Agridata[[#This Row],[Profit_After_Storage_Loss]]/Agridata[[#This Row],[Total_Revenue]])*100</f>
        <v>75.872650583688255</v>
      </c>
      <c r="X2120">
        <f>(1-Agridata[[#This Row],[Transport_Cost_NGN]]/(Agridata[[#This Row],[Input_Cost_NGN]]+Agridata[[#This Row],[Final_Profit_NGN]]))*100</f>
        <v>99.969469625012579</v>
      </c>
      <c r="Y2120" s="13">
        <f>Agridata[[#This Row],[Final_Profit_NGN]]*Agridata[[#This Row],[Storage_Loss_%]]</f>
        <v>20303233.5</v>
      </c>
      <c r="Z2120" s="13">
        <f>Agridata[[#This Row],[Final_Profit_NGN]] * (1-Agridata[[#This Row],[Storage_Loss_%]]/100)</f>
        <v>693357.66500000004</v>
      </c>
      <c r="AA2120" s="13">
        <f>Agridata[[#This Row],[Final_Profit_NGN]]+Agridata[[#This Row],[Input_Cost_NGN]]</f>
        <v>913844</v>
      </c>
    </row>
    <row r="2121" spans="1:27" x14ac:dyDescent="0.35">
      <c r="A2121" t="s">
        <v>527</v>
      </c>
      <c r="B2121" t="s">
        <v>1473</v>
      </c>
      <c r="C2121" t="s">
        <v>1497</v>
      </c>
      <c r="D2121">
        <v>2022</v>
      </c>
      <c r="E2121" t="s">
        <v>1502</v>
      </c>
      <c r="F2121" t="s">
        <v>1506</v>
      </c>
      <c r="G2121">
        <v>1.47</v>
      </c>
      <c r="H2121">
        <v>4005</v>
      </c>
      <c r="I2121">
        <v>3242</v>
      </c>
      <c r="J2121">
        <v>4.5</v>
      </c>
      <c r="K2121" t="s">
        <v>1513</v>
      </c>
      <c r="L2121">
        <v>1.55</v>
      </c>
      <c r="M2121" t="s">
        <v>1518</v>
      </c>
      <c r="N2121" s="13">
        <v>200</v>
      </c>
      <c r="O2121">
        <v>14</v>
      </c>
      <c r="P2121" s="11">
        <f>Agridata[[#This Row],[Storage_Loss_%]]/100</f>
        <v>0.19039999999999999</v>
      </c>
      <c r="Q2121" s="7">
        <v>19.04</v>
      </c>
      <c r="R2121" s="13">
        <v>43633</v>
      </c>
      <c r="S2121">
        <v>370</v>
      </c>
      <c r="T2121" t="s">
        <v>1519</v>
      </c>
      <c r="U2121" t="s">
        <v>1522</v>
      </c>
      <c r="V2121" s="13">
        <v>1143712</v>
      </c>
      <c r="W2121" s="7">
        <f>(Agridata[[#This Row],[Profit_After_Storage_Loss]]/Agridata[[#This Row],[Total_Revenue]])*100</f>
        <v>77.984851513250149</v>
      </c>
      <c r="X2121">
        <f>(1-Agridata[[#This Row],[Transport_Cost_NGN]]/(Agridata[[#This Row],[Input_Cost_NGN]]+Agridata[[#This Row],[Final_Profit_NGN]]))*100</f>
        <v>99.983155696111908</v>
      </c>
      <c r="Y2121" s="13">
        <f>Agridata[[#This Row],[Final_Profit_NGN]]*Agridata[[#This Row],[Storage_Loss_%]]</f>
        <v>21776276.48</v>
      </c>
      <c r="Z2121" s="13">
        <f>Agridata[[#This Row],[Final_Profit_NGN]] * (1-Agridata[[#This Row],[Storage_Loss_%]]/100)</f>
        <v>925949.2352</v>
      </c>
      <c r="AA2121" s="13">
        <f>Agridata[[#This Row],[Final_Profit_NGN]]+Agridata[[#This Row],[Input_Cost_NGN]]</f>
        <v>1187345</v>
      </c>
    </row>
    <row r="2122" spans="1:27" x14ac:dyDescent="0.35">
      <c r="A2122" t="s">
        <v>966</v>
      </c>
      <c r="B2122" t="s">
        <v>1470</v>
      </c>
      <c r="C2122" t="s">
        <v>1495</v>
      </c>
      <c r="D2122">
        <v>2024</v>
      </c>
      <c r="E2122" t="s">
        <v>1502</v>
      </c>
      <c r="F2122" t="s">
        <v>1508</v>
      </c>
      <c r="G2122">
        <v>1.19</v>
      </c>
      <c r="H2122">
        <v>2036</v>
      </c>
      <c r="I2122">
        <v>1831</v>
      </c>
      <c r="J2122">
        <v>2.4</v>
      </c>
      <c r="K2122" t="s">
        <v>1513</v>
      </c>
      <c r="L2122">
        <v>0.99</v>
      </c>
      <c r="M2122" t="s">
        <v>1517</v>
      </c>
      <c r="N2122" s="13">
        <v>200</v>
      </c>
      <c r="O2122">
        <v>3</v>
      </c>
      <c r="P2122" s="11">
        <f>Agridata[[#This Row],[Storage_Loss_%]]/100</f>
        <v>0.10060000000000001</v>
      </c>
      <c r="Q2122" s="7">
        <v>10.06</v>
      </c>
      <c r="R2122" s="13">
        <v>15315</v>
      </c>
      <c r="S2122">
        <v>189</v>
      </c>
      <c r="T2122" t="s">
        <v>1521</v>
      </c>
      <c r="U2122" t="s">
        <v>1523</v>
      </c>
      <c r="V2122" s="13">
        <v>327084</v>
      </c>
      <c r="W2122" s="7">
        <f>(Agridata[[#This Row],[Profit_After_Storage_Loss]]/Agridata[[#This Row],[Total_Revenue]])*100</f>
        <v>85.917117047654941</v>
      </c>
      <c r="X2122">
        <f>(1-Agridata[[#This Row],[Transport_Cost_NGN]]/(Agridata[[#This Row],[Input_Cost_NGN]]+Agridata[[#This Row],[Final_Profit_NGN]]))*100</f>
        <v>99.941588614452726</v>
      </c>
      <c r="Y2122" s="13">
        <f>Agridata[[#This Row],[Final_Profit_NGN]]*Agridata[[#This Row],[Storage_Loss_%]]</f>
        <v>3290465.04</v>
      </c>
      <c r="Z2122" s="13">
        <f>Agridata[[#This Row],[Final_Profit_NGN]] * (1-Agridata[[#This Row],[Storage_Loss_%]]/100)</f>
        <v>294179.34960000002</v>
      </c>
      <c r="AA2122" s="13">
        <f>Agridata[[#This Row],[Final_Profit_NGN]]+Agridata[[#This Row],[Input_Cost_NGN]]</f>
        <v>342399</v>
      </c>
    </row>
    <row r="2123" spans="1:27" x14ac:dyDescent="0.35">
      <c r="A2123" t="s">
        <v>44</v>
      </c>
      <c r="B2123" t="s">
        <v>1472</v>
      </c>
      <c r="C2123" t="s">
        <v>1478</v>
      </c>
      <c r="D2123">
        <v>2023</v>
      </c>
      <c r="E2123" t="s">
        <v>1501</v>
      </c>
      <c r="F2123" t="s">
        <v>1507</v>
      </c>
      <c r="G2123">
        <v>3.24</v>
      </c>
      <c r="H2123">
        <v>9392</v>
      </c>
      <c r="I2123">
        <v>8557</v>
      </c>
      <c r="J2123">
        <v>19.3</v>
      </c>
      <c r="K2123" t="s">
        <v>1512</v>
      </c>
      <c r="L2123">
        <v>1.07</v>
      </c>
      <c r="M2123" t="s">
        <v>1516</v>
      </c>
      <c r="N2123" s="13">
        <v>5112</v>
      </c>
      <c r="O2123">
        <v>1</v>
      </c>
      <c r="P2123" s="11">
        <f>Agridata[[#This Row],[Storage_Loss_%]]/100</f>
        <v>8.8800000000000004E-2</v>
      </c>
      <c r="Q2123" s="7">
        <v>8.8800000000000008</v>
      </c>
      <c r="R2123" s="13">
        <v>52188</v>
      </c>
      <c r="S2123">
        <v>278</v>
      </c>
      <c r="T2123" t="s">
        <v>1520</v>
      </c>
      <c r="U2123" t="s">
        <v>1522</v>
      </c>
      <c r="V2123" s="13">
        <v>2297758</v>
      </c>
      <c r="W2123" s="7">
        <f>(Agridata[[#This Row],[Profit_After_Storage_Loss]]/Agridata[[#This Row],[Total_Revenue]])*100</f>
        <v>89.096391559635848</v>
      </c>
      <c r="X2123">
        <f>(1-Agridata[[#This Row],[Transport_Cost_NGN]]/(Agridata[[#This Row],[Input_Cost_NGN]]+Agridata[[#This Row],[Final_Profit_NGN]]))*100</f>
        <v>99.782463086385818</v>
      </c>
      <c r="Y2123" s="13">
        <f>Agridata[[#This Row],[Final_Profit_NGN]]*Agridata[[#This Row],[Storage_Loss_%]]</f>
        <v>20404091.040000003</v>
      </c>
      <c r="Z2123" s="13">
        <f>Agridata[[#This Row],[Final_Profit_NGN]] * (1-Agridata[[#This Row],[Storage_Loss_%]]/100)</f>
        <v>2093717.0896000001</v>
      </c>
      <c r="AA2123" s="13">
        <f>Agridata[[#This Row],[Final_Profit_NGN]]+Agridata[[#This Row],[Input_Cost_NGN]]</f>
        <v>2349946</v>
      </c>
    </row>
    <row r="2124" spans="1:27" x14ac:dyDescent="0.35">
      <c r="A2124" t="s">
        <v>1134</v>
      </c>
      <c r="B2124" t="s">
        <v>1471</v>
      </c>
      <c r="C2124" t="s">
        <v>1492</v>
      </c>
      <c r="D2124">
        <v>2021</v>
      </c>
      <c r="E2124" t="s">
        <v>1502</v>
      </c>
      <c r="F2124" t="s">
        <v>1508</v>
      </c>
      <c r="G2124">
        <v>1.1299999999999999</v>
      </c>
      <c r="H2124">
        <v>2077</v>
      </c>
      <c r="I2124">
        <v>1637</v>
      </c>
      <c r="J2124">
        <v>45.6</v>
      </c>
      <c r="K2124" t="s">
        <v>1512</v>
      </c>
      <c r="L2124">
        <v>1.81</v>
      </c>
      <c r="M2124" t="s">
        <v>1517</v>
      </c>
      <c r="N2124" s="13">
        <v>9534</v>
      </c>
      <c r="O2124">
        <v>14</v>
      </c>
      <c r="P2124" s="11">
        <f>Agridata[[#This Row],[Storage_Loss_%]]/100</f>
        <v>0.2114</v>
      </c>
      <c r="Q2124" s="7">
        <v>21.14</v>
      </c>
      <c r="R2124" s="13">
        <v>14094</v>
      </c>
      <c r="S2124">
        <v>166</v>
      </c>
      <c r="T2124" t="s">
        <v>1520</v>
      </c>
      <c r="U2124" t="s">
        <v>1523</v>
      </c>
      <c r="V2124" s="13">
        <v>245397</v>
      </c>
      <c r="W2124" s="7">
        <f>(Agridata[[#This Row],[Profit_After_Storage_Loss]]/Agridata[[#This Row],[Total_Revenue]])*100</f>
        <v>74.576796189463224</v>
      </c>
      <c r="X2124">
        <f>(1-Agridata[[#This Row],[Transport_Cost_NGN]]/(Agridata[[#This Row],[Input_Cost_NGN]]+Agridata[[#This Row],[Final_Profit_NGN]]))*100</f>
        <v>96.325884134709867</v>
      </c>
      <c r="Y2124" s="13">
        <f>Agridata[[#This Row],[Final_Profit_NGN]]*Agridata[[#This Row],[Storage_Loss_%]]</f>
        <v>5187692.58</v>
      </c>
      <c r="Z2124" s="13">
        <f>Agridata[[#This Row],[Final_Profit_NGN]] * (1-Agridata[[#This Row],[Storage_Loss_%]]/100)</f>
        <v>193520.0742</v>
      </c>
      <c r="AA2124" s="13">
        <f>Agridata[[#This Row],[Final_Profit_NGN]]+Agridata[[#This Row],[Input_Cost_NGN]]</f>
        <v>259491</v>
      </c>
    </row>
    <row r="2125" spans="1:27" x14ac:dyDescent="0.35">
      <c r="A2125" t="s">
        <v>548</v>
      </c>
      <c r="B2125" t="s">
        <v>1471</v>
      </c>
      <c r="C2125" t="s">
        <v>1492</v>
      </c>
      <c r="D2125">
        <v>2023</v>
      </c>
      <c r="E2125" t="s">
        <v>1501</v>
      </c>
      <c r="F2125" t="s">
        <v>1507</v>
      </c>
      <c r="G2125">
        <v>0.89</v>
      </c>
      <c r="H2125">
        <v>1817</v>
      </c>
      <c r="I2125">
        <v>1216</v>
      </c>
      <c r="J2125">
        <v>16.2</v>
      </c>
      <c r="K2125" t="s">
        <v>1512</v>
      </c>
      <c r="L2125">
        <v>1.43</v>
      </c>
      <c r="M2125" t="s">
        <v>1518</v>
      </c>
      <c r="N2125" s="13">
        <v>3876</v>
      </c>
      <c r="O2125">
        <v>30</v>
      </c>
      <c r="P2125" s="11">
        <f>Agridata[[#This Row],[Storage_Loss_%]]/100</f>
        <v>0.33039999999999997</v>
      </c>
      <c r="Q2125" s="7">
        <v>33.04</v>
      </c>
      <c r="R2125" s="13">
        <v>16873</v>
      </c>
      <c r="S2125">
        <v>194</v>
      </c>
      <c r="T2125" t="s">
        <v>1520</v>
      </c>
      <c r="U2125" t="s">
        <v>1522</v>
      </c>
      <c r="V2125" s="13">
        <v>212796</v>
      </c>
      <c r="W2125" s="7">
        <f>(Agridata[[#This Row],[Profit_After_Storage_Loss]]/Agridata[[#This Row],[Total_Revenue]])*100</f>
        <v>62.040676625926885</v>
      </c>
      <c r="X2125">
        <f>(1-Agridata[[#This Row],[Transport_Cost_NGN]]/(Agridata[[#This Row],[Input_Cost_NGN]]+Agridata[[#This Row],[Final_Profit_NGN]]))*100</f>
        <v>98.31235386578075</v>
      </c>
      <c r="Y2125" s="13">
        <f>Agridata[[#This Row],[Final_Profit_NGN]]*Agridata[[#This Row],[Storage_Loss_%]]</f>
        <v>7030779.8399999999</v>
      </c>
      <c r="Z2125" s="13">
        <f>Agridata[[#This Row],[Final_Profit_NGN]] * (1-Agridata[[#This Row],[Storage_Loss_%]]/100)</f>
        <v>142488.2016</v>
      </c>
      <c r="AA2125" s="13">
        <f>Agridata[[#This Row],[Final_Profit_NGN]]+Agridata[[#This Row],[Input_Cost_NGN]]</f>
        <v>229669</v>
      </c>
    </row>
    <row r="2126" spans="1:27" x14ac:dyDescent="0.35">
      <c r="A2126" t="s">
        <v>889</v>
      </c>
      <c r="B2126" t="s">
        <v>1469</v>
      </c>
      <c r="C2126" t="s">
        <v>1481</v>
      </c>
      <c r="D2126">
        <v>2024</v>
      </c>
      <c r="E2126" t="s">
        <v>1502</v>
      </c>
      <c r="F2126" t="s">
        <v>1509</v>
      </c>
      <c r="G2126">
        <v>0.78</v>
      </c>
      <c r="H2126">
        <v>7637</v>
      </c>
      <c r="I2126">
        <v>6478</v>
      </c>
      <c r="J2126">
        <v>32.200000000000003</v>
      </c>
      <c r="K2126" t="s">
        <v>1512</v>
      </c>
      <c r="L2126">
        <v>1.81</v>
      </c>
      <c r="M2126" t="s">
        <v>1518</v>
      </c>
      <c r="N2126" s="13">
        <v>7283</v>
      </c>
      <c r="O2126">
        <v>4</v>
      </c>
      <c r="P2126" s="11">
        <f>Agridata[[#This Row],[Storage_Loss_%]]/100</f>
        <v>0.1517</v>
      </c>
      <c r="Q2126" s="7">
        <v>15.17</v>
      </c>
      <c r="R2126" s="13">
        <v>20153</v>
      </c>
      <c r="S2126">
        <v>336</v>
      </c>
      <c r="T2126" t="s">
        <v>1520</v>
      </c>
      <c r="U2126" t="s">
        <v>1522</v>
      </c>
      <c r="V2126" s="13">
        <v>2127406</v>
      </c>
      <c r="W2126" s="7">
        <f>(Agridata[[#This Row],[Profit_After_Storage_Loss]]/Agridata[[#This Row],[Total_Revenue]])*100</f>
        <v>84.033943179209516</v>
      </c>
      <c r="X2126">
        <f>(1-Agridata[[#This Row],[Transport_Cost_NGN]]/(Agridata[[#This Row],[Input_Cost_NGN]]+Agridata[[#This Row],[Final_Profit_NGN]]))*100</f>
        <v>99.660870783992422</v>
      </c>
      <c r="Y2126" s="13">
        <f>Agridata[[#This Row],[Final_Profit_NGN]]*Agridata[[#This Row],[Storage_Loss_%]]</f>
        <v>32272749.02</v>
      </c>
      <c r="Z2126" s="13">
        <f>Agridata[[#This Row],[Final_Profit_NGN]] * (1-Agridata[[#This Row],[Storage_Loss_%]]/100)</f>
        <v>1804678.5098000001</v>
      </c>
      <c r="AA2126" s="13">
        <f>Agridata[[#This Row],[Final_Profit_NGN]]+Agridata[[#This Row],[Input_Cost_NGN]]</f>
        <v>2147559</v>
      </c>
    </row>
    <row r="2127" spans="1:27" x14ac:dyDescent="0.35">
      <c r="A2127" t="s">
        <v>990</v>
      </c>
      <c r="B2127" t="s">
        <v>1473</v>
      </c>
      <c r="C2127" t="s">
        <v>1493</v>
      </c>
      <c r="D2127">
        <v>2023</v>
      </c>
      <c r="E2127" t="s">
        <v>1502</v>
      </c>
      <c r="F2127" t="s">
        <v>1508</v>
      </c>
      <c r="G2127">
        <v>2.93</v>
      </c>
      <c r="H2127">
        <v>4802</v>
      </c>
      <c r="I2127">
        <v>3697</v>
      </c>
      <c r="J2127">
        <v>10.199999999999999</v>
      </c>
      <c r="K2127" t="s">
        <v>1512</v>
      </c>
      <c r="L2127">
        <v>0.56000000000000005</v>
      </c>
      <c r="M2127" t="s">
        <v>1517</v>
      </c>
      <c r="N2127" s="13">
        <v>2632</v>
      </c>
      <c r="O2127">
        <v>14</v>
      </c>
      <c r="P2127" s="11">
        <f>Agridata[[#This Row],[Storage_Loss_%]]/100</f>
        <v>0.23010000000000003</v>
      </c>
      <c r="Q2127" s="7">
        <v>23.01</v>
      </c>
      <c r="R2127" s="13">
        <v>43687</v>
      </c>
      <c r="S2127">
        <v>261</v>
      </c>
      <c r="T2127" t="s">
        <v>1520</v>
      </c>
      <c r="U2127" t="s">
        <v>1522</v>
      </c>
      <c r="V2127" s="13">
        <v>908949</v>
      </c>
      <c r="W2127" s="7">
        <f>(Agridata[[#This Row],[Profit_After_Storage_Loss]]/Agridata[[#This Row],[Total_Revenue]])*100</f>
        <v>73.459310282206431</v>
      </c>
      <c r="X2127">
        <f>(1-Agridata[[#This Row],[Transport_Cost_NGN]]/(Agridata[[#This Row],[Input_Cost_NGN]]+Agridata[[#This Row],[Final_Profit_NGN]]))*100</f>
        <v>99.72371398939363</v>
      </c>
      <c r="Y2127" s="13">
        <f>Agridata[[#This Row],[Final_Profit_NGN]]*Agridata[[#This Row],[Storage_Loss_%]]</f>
        <v>20914916.490000002</v>
      </c>
      <c r="Z2127" s="13">
        <f>Agridata[[#This Row],[Final_Profit_NGN]] * (1-Agridata[[#This Row],[Storage_Loss_%]]/100)</f>
        <v>699799.83510000003</v>
      </c>
      <c r="AA2127" s="13">
        <f>Agridata[[#This Row],[Final_Profit_NGN]]+Agridata[[#This Row],[Input_Cost_NGN]]</f>
        <v>952636</v>
      </c>
    </row>
    <row r="2128" spans="1:27" x14ac:dyDescent="0.35">
      <c r="A2128" t="s">
        <v>1135</v>
      </c>
      <c r="B2128" t="s">
        <v>1473</v>
      </c>
      <c r="C2128" t="s">
        <v>1497</v>
      </c>
      <c r="D2128">
        <v>2024</v>
      </c>
      <c r="E2128" t="s">
        <v>1501</v>
      </c>
      <c r="F2128" t="s">
        <v>1507</v>
      </c>
      <c r="G2128">
        <v>1.48</v>
      </c>
      <c r="H2128">
        <v>3285</v>
      </c>
      <c r="I2128">
        <v>2085</v>
      </c>
      <c r="J2128">
        <v>49.4</v>
      </c>
      <c r="K2128" t="s">
        <v>1513</v>
      </c>
      <c r="L2128">
        <v>2.25</v>
      </c>
      <c r="M2128" t="s">
        <v>1518</v>
      </c>
      <c r="N2128" s="13">
        <v>1829</v>
      </c>
      <c r="O2128">
        <v>30</v>
      </c>
      <c r="P2128" s="11">
        <f>Agridata[[#This Row],[Storage_Loss_%]]/100</f>
        <v>0.36520000000000002</v>
      </c>
      <c r="Q2128" s="7">
        <v>36.520000000000003</v>
      </c>
      <c r="R2128" s="13">
        <v>32269</v>
      </c>
      <c r="S2128">
        <v>253</v>
      </c>
      <c r="T2128" t="s">
        <v>1520</v>
      </c>
      <c r="U2128" t="s">
        <v>1522</v>
      </c>
      <c r="V2128" s="13">
        <v>488132</v>
      </c>
      <c r="W2128" s="7">
        <f>(Agridata[[#This Row],[Profit_After_Storage_Loss]]/Agridata[[#This Row],[Total_Revenue]])*100</f>
        <v>59.543735234943817</v>
      </c>
      <c r="X2128">
        <f>(1-Agridata[[#This Row],[Transport_Cost_NGN]]/(Agridata[[#This Row],[Input_Cost_NGN]]+Agridata[[#This Row],[Final_Profit_NGN]]))*100</f>
        <v>99.648540260299271</v>
      </c>
      <c r="Y2128" s="13">
        <f>Agridata[[#This Row],[Final_Profit_NGN]]*Agridata[[#This Row],[Storage_Loss_%]]</f>
        <v>17826580.640000001</v>
      </c>
      <c r="Z2128" s="13">
        <f>Agridata[[#This Row],[Final_Profit_NGN]] * (1-Agridata[[#This Row],[Storage_Loss_%]]/100)</f>
        <v>309866.1936</v>
      </c>
      <c r="AA2128" s="13">
        <f>Agridata[[#This Row],[Final_Profit_NGN]]+Agridata[[#This Row],[Input_Cost_NGN]]</f>
        <v>520401</v>
      </c>
    </row>
    <row r="2129" spans="1:27" x14ac:dyDescent="0.35">
      <c r="A2129" t="s">
        <v>1136</v>
      </c>
      <c r="B2129" t="s">
        <v>1470</v>
      </c>
      <c r="C2129" t="s">
        <v>1491</v>
      </c>
      <c r="D2129">
        <v>2021</v>
      </c>
      <c r="E2129" t="s">
        <v>1501</v>
      </c>
      <c r="F2129" t="s">
        <v>1504</v>
      </c>
      <c r="G2129">
        <v>0.95</v>
      </c>
      <c r="H2129">
        <v>9473</v>
      </c>
      <c r="I2129">
        <v>7255</v>
      </c>
      <c r="J2129">
        <v>30.4</v>
      </c>
      <c r="K2129" t="s">
        <v>1512</v>
      </c>
      <c r="L2129">
        <v>1.32</v>
      </c>
      <c r="M2129" t="s">
        <v>1518</v>
      </c>
      <c r="N2129" s="13">
        <v>8909</v>
      </c>
      <c r="O2129">
        <v>4</v>
      </c>
      <c r="P2129" s="11">
        <f>Agridata[[#This Row],[Storage_Loss_%]]/100</f>
        <v>0.2341</v>
      </c>
      <c r="Q2129" s="7">
        <v>23.41</v>
      </c>
      <c r="R2129" s="13">
        <v>10849</v>
      </c>
      <c r="S2129">
        <v>296</v>
      </c>
      <c r="T2129" t="s">
        <v>1519</v>
      </c>
      <c r="U2129" t="s">
        <v>1522</v>
      </c>
      <c r="V2129" s="13">
        <v>2106248</v>
      </c>
      <c r="W2129" s="7">
        <f>(Agridata[[#This Row],[Profit_After_Storage_Loss]]/Agridata[[#This Row],[Total_Revenue]])*100</f>
        <v>76.197516845000493</v>
      </c>
      <c r="X2129">
        <f>(1-Agridata[[#This Row],[Transport_Cost_NGN]]/(Agridata[[#This Row],[Input_Cost_NGN]]+Agridata[[#This Row],[Final_Profit_NGN]]))*100</f>
        <v>99.579187916283473</v>
      </c>
      <c r="Y2129" s="13">
        <f>Agridata[[#This Row],[Final_Profit_NGN]]*Agridata[[#This Row],[Storage_Loss_%]]</f>
        <v>49307265.68</v>
      </c>
      <c r="Z2129" s="13">
        <f>Agridata[[#This Row],[Final_Profit_NGN]] * (1-Agridata[[#This Row],[Storage_Loss_%]]/100)</f>
        <v>1613175.3432</v>
      </c>
      <c r="AA2129" s="13">
        <f>Agridata[[#This Row],[Final_Profit_NGN]]+Agridata[[#This Row],[Input_Cost_NGN]]</f>
        <v>2117097</v>
      </c>
    </row>
    <row r="2130" spans="1:27" x14ac:dyDescent="0.35">
      <c r="A2130" t="s">
        <v>691</v>
      </c>
      <c r="B2130" t="s">
        <v>1469</v>
      </c>
      <c r="C2130" t="s">
        <v>1484</v>
      </c>
      <c r="D2130">
        <v>2023</v>
      </c>
      <c r="E2130" t="s">
        <v>1501</v>
      </c>
      <c r="F2130" t="s">
        <v>1509</v>
      </c>
      <c r="G2130">
        <v>3.07</v>
      </c>
      <c r="H2130">
        <v>42245</v>
      </c>
      <c r="I2130">
        <v>33728</v>
      </c>
      <c r="J2130">
        <v>54.2</v>
      </c>
      <c r="K2130" t="s">
        <v>1512</v>
      </c>
      <c r="L2130">
        <v>2.06</v>
      </c>
      <c r="M2130" t="s">
        <v>1517</v>
      </c>
      <c r="N2130" s="13">
        <v>9947</v>
      </c>
      <c r="O2130">
        <v>1</v>
      </c>
      <c r="P2130" s="11">
        <f>Agridata[[#This Row],[Storage_Loss_%]]/100</f>
        <v>0.2016</v>
      </c>
      <c r="Q2130" s="7">
        <v>20.16</v>
      </c>
      <c r="R2130" s="13">
        <v>98500</v>
      </c>
      <c r="S2130">
        <v>281</v>
      </c>
      <c r="T2130" t="s">
        <v>1521</v>
      </c>
      <c r="U2130" t="s">
        <v>1523</v>
      </c>
      <c r="V2130" s="13">
        <v>9274346</v>
      </c>
      <c r="W2130" s="7">
        <f>(Agridata[[#This Row],[Profit_After_Storage_Loss]]/Agridata[[#This Row],[Total_Revenue]])*100</f>
        <v>79.000954954343655</v>
      </c>
      <c r="X2130">
        <f>(1-Agridata[[#This Row],[Transport_Cost_NGN]]/(Agridata[[#This Row],[Input_Cost_NGN]]+Agridata[[#This Row],[Final_Profit_NGN]]))*100</f>
        <v>99.89387428322199</v>
      </c>
      <c r="Y2130" s="13">
        <f>Agridata[[#This Row],[Final_Profit_NGN]]*Agridata[[#This Row],[Storage_Loss_%]]</f>
        <v>186970815.36000001</v>
      </c>
      <c r="Z2130" s="13">
        <f>Agridata[[#This Row],[Final_Profit_NGN]] * (1-Agridata[[#This Row],[Storage_Loss_%]]/100)</f>
        <v>7404637.8464000002</v>
      </c>
      <c r="AA2130" s="13">
        <f>Agridata[[#This Row],[Final_Profit_NGN]]+Agridata[[#This Row],[Input_Cost_NGN]]</f>
        <v>9372846</v>
      </c>
    </row>
    <row r="2131" spans="1:27" x14ac:dyDescent="0.35">
      <c r="A2131" t="s">
        <v>992</v>
      </c>
      <c r="B2131" t="s">
        <v>1471</v>
      </c>
      <c r="C2131" t="s">
        <v>1492</v>
      </c>
      <c r="D2131">
        <v>2024</v>
      </c>
      <c r="E2131" t="s">
        <v>1501</v>
      </c>
      <c r="F2131" t="s">
        <v>1505</v>
      </c>
      <c r="G2131">
        <v>8.67</v>
      </c>
      <c r="H2131">
        <v>89803</v>
      </c>
      <c r="I2131">
        <v>72300</v>
      </c>
      <c r="J2131">
        <v>5.9</v>
      </c>
      <c r="K2131" t="s">
        <v>1513</v>
      </c>
      <c r="L2131">
        <v>0.57999999999999996</v>
      </c>
      <c r="M2131" t="s">
        <v>1516</v>
      </c>
      <c r="N2131" s="13">
        <v>200</v>
      </c>
      <c r="O2131">
        <v>7</v>
      </c>
      <c r="P2131" s="11">
        <f>Agridata[[#This Row],[Storage_Loss_%]]/100</f>
        <v>0.19489999999999999</v>
      </c>
      <c r="Q2131" s="7">
        <v>19.489999999999998</v>
      </c>
      <c r="R2131" s="13">
        <v>82933</v>
      </c>
      <c r="S2131">
        <v>84</v>
      </c>
      <c r="T2131" t="s">
        <v>1520</v>
      </c>
      <c r="U2131" t="s">
        <v>1523</v>
      </c>
      <c r="V2131" s="13">
        <v>5929335</v>
      </c>
      <c r="W2131" s="7">
        <f>(Agridata[[#This Row],[Profit_After_Storage_Loss]]/Agridata[[#This Row],[Total_Revenue]])*100</f>
        <v>79.399448070179176</v>
      </c>
      <c r="X2131">
        <f>(1-Agridata[[#This Row],[Transport_Cost_NGN]]/(Agridata[[#This Row],[Input_Cost_NGN]]+Agridata[[#This Row],[Final_Profit_NGN]]))*100</f>
        <v>99.996673468315123</v>
      </c>
      <c r="Y2131" s="13">
        <f>Agridata[[#This Row],[Final_Profit_NGN]]*Agridata[[#This Row],[Storage_Loss_%]]</f>
        <v>115562739.14999999</v>
      </c>
      <c r="Z2131" s="13">
        <f>Agridata[[#This Row],[Final_Profit_NGN]] * (1-Agridata[[#This Row],[Storage_Loss_%]]/100)</f>
        <v>4773707.6085000001</v>
      </c>
      <c r="AA2131" s="13">
        <f>Agridata[[#This Row],[Final_Profit_NGN]]+Agridata[[#This Row],[Input_Cost_NGN]]</f>
        <v>6012268</v>
      </c>
    </row>
    <row r="2132" spans="1:27" x14ac:dyDescent="0.35">
      <c r="A2132" t="s">
        <v>596</v>
      </c>
      <c r="B2132" t="s">
        <v>1471</v>
      </c>
      <c r="C2132" t="s">
        <v>1486</v>
      </c>
      <c r="D2132">
        <v>2024</v>
      </c>
      <c r="E2132" t="s">
        <v>1501</v>
      </c>
      <c r="F2132" t="s">
        <v>1504</v>
      </c>
      <c r="G2132">
        <v>1.58</v>
      </c>
      <c r="H2132">
        <v>17155</v>
      </c>
      <c r="I2132">
        <v>12372</v>
      </c>
      <c r="J2132">
        <v>43.2</v>
      </c>
      <c r="K2132" t="s">
        <v>1511</v>
      </c>
      <c r="L2132">
        <v>1.37</v>
      </c>
      <c r="M2132" t="s">
        <v>1516</v>
      </c>
      <c r="N2132" s="13">
        <v>4691</v>
      </c>
      <c r="O2132">
        <v>4</v>
      </c>
      <c r="P2132" s="11">
        <f>Agridata[[#This Row],[Storage_Loss_%]]/100</f>
        <v>0.27879999999999999</v>
      </c>
      <c r="Q2132" s="7">
        <v>27.88</v>
      </c>
      <c r="R2132" s="13">
        <v>22172</v>
      </c>
      <c r="S2132">
        <v>291</v>
      </c>
      <c r="T2132" t="s">
        <v>1520</v>
      </c>
      <c r="U2132" t="s">
        <v>1522</v>
      </c>
      <c r="V2132" s="13">
        <v>3537387</v>
      </c>
      <c r="W2132" s="7">
        <f>(Agridata[[#This Row],[Profit_After_Storage_Loss]]/Agridata[[#This Row],[Total_Revenue]])*100</f>
        <v>71.670774508864739</v>
      </c>
      <c r="X2132">
        <f>(1-Agridata[[#This Row],[Transport_Cost_NGN]]/(Agridata[[#This Row],[Input_Cost_NGN]]+Agridata[[#This Row],[Final_Profit_NGN]]))*100</f>
        <v>99.868214011904286</v>
      </c>
      <c r="Y2132" s="13">
        <f>Agridata[[#This Row],[Final_Profit_NGN]]*Agridata[[#This Row],[Storage_Loss_%]]</f>
        <v>98622349.560000002</v>
      </c>
      <c r="Z2132" s="13">
        <f>Agridata[[#This Row],[Final_Profit_NGN]] * (1-Agridata[[#This Row],[Storage_Loss_%]]/100)</f>
        <v>2551163.5044000004</v>
      </c>
      <c r="AA2132" s="13">
        <f>Agridata[[#This Row],[Final_Profit_NGN]]+Agridata[[#This Row],[Input_Cost_NGN]]</f>
        <v>3559559</v>
      </c>
    </row>
    <row r="2133" spans="1:27" x14ac:dyDescent="0.35">
      <c r="A2133" t="s">
        <v>623</v>
      </c>
      <c r="B2133" t="s">
        <v>1473</v>
      </c>
      <c r="C2133" t="s">
        <v>1494</v>
      </c>
      <c r="D2133">
        <v>2022</v>
      </c>
      <c r="E2133" t="s">
        <v>1501</v>
      </c>
      <c r="F2133" t="s">
        <v>1507</v>
      </c>
      <c r="G2133">
        <v>1.83</v>
      </c>
      <c r="H2133">
        <v>3656</v>
      </c>
      <c r="I2133">
        <v>3303</v>
      </c>
      <c r="J2133">
        <v>58</v>
      </c>
      <c r="K2133" t="s">
        <v>1514</v>
      </c>
      <c r="L2133">
        <v>3.53</v>
      </c>
      <c r="M2133" t="s">
        <v>1516</v>
      </c>
      <c r="N2133" s="13">
        <v>8706</v>
      </c>
      <c r="O2133">
        <v>3</v>
      </c>
      <c r="P2133" s="11">
        <f>Agridata[[#This Row],[Storage_Loss_%]]/100</f>
        <v>9.6300000000000011E-2</v>
      </c>
      <c r="Q2133" s="7">
        <v>9.6300000000000008</v>
      </c>
      <c r="R2133" s="13">
        <v>26572</v>
      </c>
      <c r="S2133">
        <v>235</v>
      </c>
      <c r="T2133" t="s">
        <v>1519</v>
      </c>
      <c r="U2133" t="s">
        <v>1523</v>
      </c>
      <c r="V2133" s="13">
        <v>733165</v>
      </c>
      <c r="W2133" s="7">
        <f>(Agridata[[#This Row],[Profit_After_Storage_Loss]]/Agridata[[#This Row],[Total_Revenue]])*100</f>
        <v>87.209285647533292</v>
      </c>
      <c r="X2133">
        <f>(1-Agridata[[#This Row],[Transport_Cost_NGN]]/(Agridata[[#This Row],[Input_Cost_NGN]]+Agridata[[#This Row],[Final_Profit_NGN]]))*100</f>
        <v>98.854077134587357</v>
      </c>
      <c r="Y2133" s="13">
        <f>Agridata[[#This Row],[Final_Profit_NGN]]*Agridata[[#This Row],[Storage_Loss_%]]</f>
        <v>7060378.9500000002</v>
      </c>
      <c r="Z2133" s="13">
        <f>Agridata[[#This Row],[Final_Profit_NGN]] * (1-Agridata[[#This Row],[Storage_Loss_%]]/100)</f>
        <v>662561.21049999993</v>
      </c>
      <c r="AA2133" s="13">
        <f>Agridata[[#This Row],[Final_Profit_NGN]]+Agridata[[#This Row],[Input_Cost_NGN]]</f>
        <v>759737</v>
      </c>
    </row>
    <row r="2134" spans="1:27" x14ac:dyDescent="0.35">
      <c r="A2134" t="s">
        <v>1137</v>
      </c>
      <c r="B2134" t="s">
        <v>1472</v>
      </c>
      <c r="C2134" t="s">
        <v>1479</v>
      </c>
      <c r="D2134">
        <v>2023</v>
      </c>
      <c r="E2134" t="s">
        <v>1501</v>
      </c>
      <c r="F2134" t="s">
        <v>1503</v>
      </c>
      <c r="G2134">
        <v>3.47</v>
      </c>
      <c r="H2134">
        <v>30730</v>
      </c>
      <c r="I2134">
        <v>12292</v>
      </c>
      <c r="J2134">
        <v>4.4000000000000004</v>
      </c>
      <c r="K2134" t="s">
        <v>1513</v>
      </c>
      <c r="L2134">
        <v>0.94</v>
      </c>
      <c r="M2134" t="s">
        <v>1517</v>
      </c>
      <c r="N2134" s="13">
        <v>200</v>
      </c>
      <c r="O2134">
        <v>60</v>
      </c>
      <c r="P2134" s="11">
        <f>Agridata[[#This Row],[Storage_Loss_%]]/100</f>
        <v>0.6</v>
      </c>
      <c r="Q2134" s="7">
        <v>60</v>
      </c>
      <c r="R2134" s="13">
        <v>44490</v>
      </c>
      <c r="S2134">
        <v>341</v>
      </c>
      <c r="T2134" t="s">
        <v>1520</v>
      </c>
      <c r="U2134" t="s">
        <v>1523</v>
      </c>
      <c r="V2134" s="13">
        <v>4104967</v>
      </c>
      <c r="W2134" s="7">
        <f>(Agridata[[#This Row],[Profit_After_Storage_Loss]]/Agridata[[#This Row],[Total_Revenue]])*100</f>
        <v>39.571124607388391</v>
      </c>
      <c r="X2134">
        <f>(1-Agridata[[#This Row],[Transport_Cost_NGN]]/(Agridata[[#This Row],[Input_Cost_NGN]]+Agridata[[#This Row],[Final_Profit_NGN]]))*100</f>
        <v>99.995180092238584</v>
      </c>
      <c r="Y2134" s="13">
        <f>Agridata[[#This Row],[Final_Profit_NGN]]*Agridata[[#This Row],[Storage_Loss_%]]</f>
        <v>246298020</v>
      </c>
      <c r="Z2134" s="13">
        <f>Agridata[[#This Row],[Final_Profit_NGN]] * (1-Agridata[[#This Row],[Storage_Loss_%]]/100)</f>
        <v>1641986.8</v>
      </c>
      <c r="AA2134" s="13">
        <f>Agridata[[#This Row],[Final_Profit_NGN]]+Agridata[[#This Row],[Input_Cost_NGN]]</f>
        <v>4149457</v>
      </c>
    </row>
    <row r="2135" spans="1:27" x14ac:dyDescent="0.35">
      <c r="A2135" t="s">
        <v>861</v>
      </c>
      <c r="B2135" t="s">
        <v>1472</v>
      </c>
      <c r="C2135" t="s">
        <v>1489</v>
      </c>
      <c r="D2135">
        <v>2021</v>
      </c>
      <c r="E2135" t="s">
        <v>1502</v>
      </c>
      <c r="F2135" t="s">
        <v>1503</v>
      </c>
      <c r="G2135">
        <v>4.66</v>
      </c>
      <c r="H2135">
        <v>24313</v>
      </c>
      <c r="I2135">
        <v>19627</v>
      </c>
      <c r="J2135">
        <v>17.600000000000001</v>
      </c>
      <c r="K2135" t="s">
        <v>1512</v>
      </c>
      <c r="L2135">
        <v>1.69</v>
      </c>
      <c r="M2135" t="s">
        <v>1516</v>
      </c>
      <c r="N2135" s="13">
        <v>4485</v>
      </c>
      <c r="O2135">
        <v>7</v>
      </c>
      <c r="P2135" s="11">
        <f>Agridata[[#This Row],[Storage_Loss_%]]/100</f>
        <v>0.19269999999999998</v>
      </c>
      <c r="Q2135" s="7">
        <v>19.27</v>
      </c>
      <c r="R2135" s="13">
        <v>55191</v>
      </c>
      <c r="S2135">
        <v>254</v>
      </c>
      <c r="T2135" t="s">
        <v>1520</v>
      </c>
      <c r="U2135" t="s">
        <v>1523</v>
      </c>
      <c r="V2135" s="13">
        <v>4875730</v>
      </c>
      <c r="W2135" s="7">
        <f>(Agridata[[#This Row],[Profit_After_Storage_Loss]]/Agridata[[#This Row],[Total_Revenue]])*100</f>
        <v>79.826402187339852</v>
      </c>
      <c r="X2135">
        <f>(1-Agridata[[#This Row],[Transport_Cost_NGN]]/(Agridata[[#This Row],[Input_Cost_NGN]]+Agridata[[#This Row],[Final_Profit_NGN]]))*100</f>
        <v>99.909043361270648</v>
      </c>
      <c r="Y2135" s="13">
        <f>Agridata[[#This Row],[Final_Profit_NGN]]*Agridata[[#This Row],[Storage_Loss_%]]</f>
        <v>93955317.099999994</v>
      </c>
      <c r="Z2135" s="13">
        <f>Agridata[[#This Row],[Final_Profit_NGN]] * (1-Agridata[[#This Row],[Storage_Loss_%]]/100)</f>
        <v>3936176.8289999999</v>
      </c>
      <c r="AA2135" s="13">
        <f>Agridata[[#This Row],[Final_Profit_NGN]]+Agridata[[#This Row],[Input_Cost_NGN]]</f>
        <v>4930921</v>
      </c>
    </row>
    <row r="2136" spans="1:27" x14ac:dyDescent="0.35">
      <c r="A2136" t="s">
        <v>1138</v>
      </c>
      <c r="B2136" t="s">
        <v>1473</v>
      </c>
      <c r="C2136" t="s">
        <v>1494</v>
      </c>
      <c r="D2136">
        <v>2025</v>
      </c>
      <c r="E2136" t="s">
        <v>1502</v>
      </c>
      <c r="F2136" t="s">
        <v>1510</v>
      </c>
      <c r="G2136">
        <v>2.27</v>
      </c>
      <c r="H2136">
        <v>45821</v>
      </c>
      <c r="I2136">
        <v>32290</v>
      </c>
      <c r="J2136">
        <v>1</v>
      </c>
      <c r="K2136" t="s">
        <v>1511</v>
      </c>
      <c r="L2136">
        <v>0.12</v>
      </c>
      <c r="M2136" t="s">
        <v>1516</v>
      </c>
      <c r="N2136" s="13">
        <v>200</v>
      </c>
      <c r="O2136">
        <v>3</v>
      </c>
      <c r="P2136" s="11">
        <f>Agridata[[#This Row],[Storage_Loss_%]]/100</f>
        <v>0.29530000000000001</v>
      </c>
      <c r="Q2136" s="7">
        <v>29.53</v>
      </c>
      <c r="R2136" s="13">
        <v>84047</v>
      </c>
      <c r="S2136">
        <v>505</v>
      </c>
      <c r="T2136" t="s">
        <v>1520</v>
      </c>
      <c r="U2136" t="s">
        <v>1523</v>
      </c>
      <c r="V2136" s="13">
        <v>16059139</v>
      </c>
      <c r="W2136" s="7">
        <f>(Agridata[[#This Row],[Profit_After_Storage_Loss]]/Agridata[[#This Row],[Total_Revenue]])*100</f>
        <v>70.103108849145386</v>
      </c>
      <c r="X2136">
        <f>(1-Agridata[[#This Row],[Transport_Cost_NGN]]/(Agridata[[#This Row],[Input_Cost_NGN]]+Agridata[[#This Row],[Final_Profit_NGN]]))*100</f>
        <v>99.998761087185642</v>
      </c>
      <c r="Y2136" s="13">
        <f>Agridata[[#This Row],[Final_Profit_NGN]]*Agridata[[#This Row],[Storage_Loss_%]]</f>
        <v>474226374.67000002</v>
      </c>
      <c r="Z2136" s="13">
        <f>Agridata[[#This Row],[Final_Profit_NGN]] * (1-Agridata[[#This Row],[Storage_Loss_%]]/100)</f>
        <v>11316875.2533</v>
      </c>
      <c r="AA2136" s="13">
        <f>Agridata[[#This Row],[Final_Profit_NGN]]+Agridata[[#This Row],[Input_Cost_NGN]]</f>
        <v>16143186</v>
      </c>
    </row>
    <row r="2137" spans="1:27" x14ac:dyDescent="0.35">
      <c r="A2137" t="s">
        <v>455</v>
      </c>
      <c r="B2137" t="s">
        <v>1472</v>
      </c>
      <c r="C2137" t="s">
        <v>1478</v>
      </c>
      <c r="D2137">
        <v>2022</v>
      </c>
      <c r="E2137" t="s">
        <v>1501</v>
      </c>
      <c r="F2137" t="s">
        <v>1510</v>
      </c>
      <c r="G2137">
        <v>2.2999999999999998</v>
      </c>
      <c r="H2137">
        <v>40015</v>
      </c>
      <c r="I2137">
        <v>29070</v>
      </c>
      <c r="J2137">
        <v>19.3</v>
      </c>
      <c r="K2137" t="s">
        <v>1511</v>
      </c>
      <c r="L2137">
        <v>1.96</v>
      </c>
      <c r="M2137" t="s">
        <v>1516</v>
      </c>
      <c r="N2137" s="13">
        <v>3157</v>
      </c>
      <c r="O2137">
        <v>2</v>
      </c>
      <c r="P2137" s="11">
        <f>Agridata[[#This Row],[Storage_Loss_%]]/100</f>
        <v>0.27350000000000002</v>
      </c>
      <c r="Q2137" s="7">
        <v>27.35</v>
      </c>
      <c r="R2137" s="13">
        <v>71303</v>
      </c>
      <c r="S2137">
        <v>352</v>
      </c>
      <c r="T2137" t="s">
        <v>1520</v>
      </c>
      <c r="U2137" t="s">
        <v>1523</v>
      </c>
      <c r="V2137" s="13">
        <v>10055854</v>
      </c>
      <c r="W2137" s="7">
        <f>(Agridata[[#This Row],[Profit_After_Storage_Loss]]/Agridata[[#This Row],[Total_Revenue]])*100</f>
        <v>72.138487938915134</v>
      </c>
      <c r="X2137">
        <f>(1-Agridata[[#This Row],[Transport_Cost_NGN]]/(Agridata[[#This Row],[Input_Cost_NGN]]+Agridata[[#This Row],[Final_Profit_NGN]]))*100</f>
        <v>99.968826394219022</v>
      </c>
      <c r="Y2137" s="13">
        <f>Agridata[[#This Row],[Final_Profit_NGN]]*Agridata[[#This Row],[Storage_Loss_%]]</f>
        <v>275027606.90000004</v>
      </c>
      <c r="Z2137" s="13">
        <f>Agridata[[#This Row],[Final_Profit_NGN]] * (1-Agridata[[#This Row],[Storage_Loss_%]]/100)</f>
        <v>7305577.9309999989</v>
      </c>
      <c r="AA2137" s="13">
        <f>Agridata[[#This Row],[Final_Profit_NGN]]+Agridata[[#This Row],[Input_Cost_NGN]]</f>
        <v>10127157</v>
      </c>
    </row>
    <row r="2138" spans="1:27" x14ac:dyDescent="0.35">
      <c r="A2138" t="s">
        <v>665</v>
      </c>
      <c r="B2138" t="s">
        <v>1471</v>
      </c>
      <c r="C2138" t="s">
        <v>1500</v>
      </c>
      <c r="D2138">
        <v>2024</v>
      </c>
      <c r="E2138" t="s">
        <v>1501</v>
      </c>
      <c r="F2138" t="s">
        <v>1506</v>
      </c>
      <c r="G2138">
        <v>0.76</v>
      </c>
      <c r="H2138">
        <v>2992</v>
      </c>
      <c r="I2138">
        <v>1196</v>
      </c>
      <c r="J2138">
        <v>63.4</v>
      </c>
      <c r="K2138" t="s">
        <v>1511</v>
      </c>
      <c r="L2138">
        <v>2.57</v>
      </c>
      <c r="M2138" t="s">
        <v>1516</v>
      </c>
      <c r="N2138" s="13">
        <v>9456</v>
      </c>
      <c r="O2138">
        <v>60</v>
      </c>
      <c r="P2138" s="11">
        <f>Agridata[[#This Row],[Storage_Loss_%]]/100</f>
        <v>0.6</v>
      </c>
      <c r="Q2138" s="7">
        <v>60</v>
      </c>
      <c r="R2138" s="13">
        <v>21219</v>
      </c>
      <c r="S2138">
        <v>386</v>
      </c>
      <c r="T2138" t="s">
        <v>1520</v>
      </c>
      <c r="U2138" t="s">
        <v>1523</v>
      </c>
      <c r="V2138" s="13">
        <v>426365</v>
      </c>
      <c r="W2138" s="7">
        <f>(Agridata[[#This Row],[Profit_After_Storage_Loss]]/Agridata[[#This Row],[Total_Revenue]])*100</f>
        <v>38.103685565167652</v>
      </c>
      <c r="X2138">
        <f>(1-Agridata[[#This Row],[Transport_Cost_NGN]]/(Agridata[[#This Row],[Input_Cost_NGN]]+Agridata[[#This Row],[Final_Profit_NGN]]))*100</f>
        <v>97.887323943661968</v>
      </c>
      <c r="Y2138" s="13">
        <f>Agridata[[#This Row],[Final_Profit_NGN]]*Agridata[[#This Row],[Storage_Loss_%]]</f>
        <v>25581900</v>
      </c>
      <c r="Z2138" s="13">
        <f>Agridata[[#This Row],[Final_Profit_NGN]] * (1-Agridata[[#This Row],[Storage_Loss_%]]/100)</f>
        <v>170546</v>
      </c>
      <c r="AA2138" s="13">
        <f>Agridata[[#This Row],[Final_Profit_NGN]]+Agridata[[#This Row],[Input_Cost_NGN]]</f>
        <v>447584</v>
      </c>
    </row>
    <row r="2139" spans="1:27" x14ac:dyDescent="0.35">
      <c r="A2139" t="s">
        <v>1107</v>
      </c>
      <c r="B2139" t="s">
        <v>1473</v>
      </c>
      <c r="C2139" t="s">
        <v>1497</v>
      </c>
      <c r="D2139">
        <v>2022</v>
      </c>
      <c r="E2139" t="s">
        <v>1501</v>
      </c>
      <c r="F2139" t="s">
        <v>1510</v>
      </c>
      <c r="G2139">
        <v>6.01</v>
      </c>
      <c r="H2139">
        <v>81469</v>
      </c>
      <c r="I2139">
        <v>62266</v>
      </c>
      <c r="J2139">
        <v>6.6</v>
      </c>
      <c r="K2139" t="s">
        <v>1511</v>
      </c>
      <c r="L2139">
        <v>0.85</v>
      </c>
      <c r="M2139" t="s">
        <v>1518</v>
      </c>
      <c r="N2139" s="13">
        <v>970</v>
      </c>
      <c r="O2139">
        <v>1</v>
      </c>
      <c r="P2139" s="11">
        <f>Agridata[[#This Row],[Storage_Loss_%]]/100</f>
        <v>0.23569999999999999</v>
      </c>
      <c r="Q2139" s="7">
        <v>23.57</v>
      </c>
      <c r="R2139" s="13">
        <v>107799</v>
      </c>
      <c r="S2139">
        <v>331</v>
      </c>
      <c r="T2139" t="s">
        <v>1520</v>
      </c>
      <c r="U2139" t="s">
        <v>1523</v>
      </c>
      <c r="V2139" s="13">
        <v>20295177</v>
      </c>
      <c r="W2139" s="7">
        <f>(Agridata[[#This Row],[Profit_After_Storage_Loss]]/Agridata[[#This Row],[Total_Revenue]])*100</f>
        <v>76.02618255836795</v>
      </c>
      <c r="X2139">
        <f>(1-Agridata[[#This Row],[Transport_Cost_NGN]]/(Agridata[[#This Row],[Input_Cost_NGN]]+Agridata[[#This Row],[Final_Profit_NGN]]))*100</f>
        <v>99.995245791594328</v>
      </c>
      <c r="Y2139" s="13">
        <f>Agridata[[#This Row],[Final_Profit_NGN]]*Agridata[[#This Row],[Storage_Loss_%]]</f>
        <v>478357321.88999999</v>
      </c>
      <c r="Z2139" s="13">
        <f>Agridata[[#This Row],[Final_Profit_NGN]] * (1-Agridata[[#This Row],[Storage_Loss_%]]/100)</f>
        <v>15511603.781099999</v>
      </c>
      <c r="AA2139" s="13">
        <f>Agridata[[#This Row],[Final_Profit_NGN]]+Agridata[[#This Row],[Input_Cost_NGN]]</f>
        <v>20402976</v>
      </c>
    </row>
    <row r="2140" spans="1:27" x14ac:dyDescent="0.35">
      <c r="A2140" t="s">
        <v>1139</v>
      </c>
      <c r="B2140" t="s">
        <v>1469</v>
      </c>
      <c r="C2140" t="s">
        <v>1481</v>
      </c>
      <c r="D2140">
        <v>2024</v>
      </c>
      <c r="E2140" t="s">
        <v>1501</v>
      </c>
      <c r="F2140" t="s">
        <v>1503</v>
      </c>
      <c r="G2140">
        <v>1.43</v>
      </c>
      <c r="H2140">
        <v>18136</v>
      </c>
      <c r="I2140">
        <v>14760</v>
      </c>
      <c r="J2140">
        <v>11.3</v>
      </c>
      <c r="K2140" t="s">
        <v>1511</v>
      </c>
      <c r="L2140">
        <v>0.33</v>
      </c>
      <c r="M2140" t="s">
        <v>1518</v>
      </c>
      <c r="N2140" s="13">
        <v>1568</v>
      </c>
      <c r="O2140">
        <v>14</v>
      </c>
      <c r="P2140" s="11">
        <f>Agridata[[#This Row],[Storage_Loss_%]]/100</f>
        <v>0.18609999999999999</v>
      </c>
      <c r="Q2140" s="7">
        <v>18.61</v>
      </c>
      <c r="R2140" s="13">
        <v>26555</v>
      </c>
      <c r="S2140">
        <v>233</v>
      </c>
      <c r="T2140" t="s">
        <v>1520</v>
      </c>
      <c r="U2140" t="s">
        <v>1522</v>
      </c>
      <c r="V2140" s="13">
        <v>3376567</v>
      </c>
      <c r="W2140" s="7">
        <f>(Agridata[[#This Row],[Profit_After_Storage_Loss]]/Agridata[[#This Row],[Total_Revenue]])*100</f>
        <v>80.754903329942323</v>
      </c>
      <c r="X2140">
        <f>(1-Agridata[[#This Row],[Transport_Cost_NGN]]/(Agridata[[#This Row],[Input_Cost_NGN]]+Agridata[[#This Row],[Final_Profit_NGN]]))*100</f>
        <v>99.953924660943684</v>
      </c>
      <c r="Y2140" s="13">
        <f>Agridata[[#This Row],[Final_Profit_NGN]]*Agridata[[#This Row],[Storage_Loss_%]]</f>
        <v>62837911.869999997</v>
      </c>
      <c r="Z2140" s="13">
        <f>Agridata[[#This Row],[Final_Profit_NGN]] * (1-Agridata[[#This Row],[Storage_Loss_%]]/100)</f>
        <v>2748187.8813</v>
      </c>
      <c r="AA2140" s="13">
        <f>Agridata[[#This Row],[Final_Profit_NGN]]+Agridata[[#This Row],[Input_Cost_NGN]]</f>
        <v>3403122</v>
      </c>
    </row>
    <row r="2141" spans="1:27" x14ac:dyDescent="0.35">
      <c r="A2141" t="s">
        <v>1094</v>
      </c>
      <c r="B2141" t="s">
        <v>1472</v>
      </c>
      <c r="C2141" t="s">
        <v>1479</v>
      </c>
      <c r="D2141">
        <v>2021</v>
      </c>
      <c r="E2141" t="s">
        <v>1502</v>
      </c>
      <c r="F2141" t="s">
        <v>1508</v>
      </c>
      <c r="G2141">
        <v>1.95</v>
      </c>
      <c r="H2141">
        <v>1858</v>
      </c>
      <c r="I2141">
        <v>1443</v>
      </c>
      <c r="J2141">
        <v>6.5</v>
      </c>
      <c r="K2141" t="s">
        <v>1513</v>
      </c>
      <c r="L2141">
        <v>0.93</v>
      </c>
      <c r="M2141" t="s">
        <v>1516</v>
      </c>
      <c r="N2141" s="13">
        <v>265</v>
      </c>
      <c r="O2141">
        <v>14</v>
      </c>
      <c r="P2141" s="11">
        <f>Agridata[[#This Row],[Storage_Loss_%]]/100</f>
        <v>0.223</v>
      </c>
      <c r="Q2141" s="7">
        <v>22.3</v>
      </c>
      <c r="R2141" s="13">
        <v>19684</v>
      </c>
      <c r="S2141">
        <v>199</v>
      </c>
      <c r="T2141" t="s">
        <v>1519</v>
      </c>
      <c r="U2141" t="s">
        <v>1522</v>
      </c>
      <c r="V2141" s="13">
        <v>264337</v>
      </c>
      <c r="W2141" s="7">
        <f>(Agridata[[#This Row],[Profit_After_Storage_Loss]]/Agridata[[#This Row],[Total_Revenue]])*100</f>
        <v>72.315022128645424</v>
      </c>
      <c r="X2141">
        <f>(1-Agridata[[#This Row],[Transport_Cost_NGN]]/(Agridata[[#This Row],[Input_Cost_NGN]]+Agridata[[#This Row],[Final_Profit_NGN]]))*100</f>
        <v>99.906697040007614</v>
      </c>
      <c r="Y2141" s="13">
        <f>Agridata[[#This Row],[Final_Profit_NGN]]*Agridata[[#This Row],[Storage_Loss_%]]</f>
        <v>5894715.1000000006</v>
      </c>
      <c r="Z2141" s="13">
        <f>Agridata[[#This Row],[Final_Profit_NGN]] * (1-Agridata[[#This Row],[Storage_Loss_%]]/100)</f>
        <v>205389.84900000002</v>
      </c>
      <c r="AA2141" s="13">
        <f>Agridata[[#This Row],[Final_Profit_NGN]]+Agridata[[#This Row],[Input_Cost_NGN]]</f>
        <v>284021</v>
      </c>
    </row>
    <row r="2142" spans="1:27" x14ac:dyDescent="0.35">
      <c r="A2142" t="s">
        <v>409</v>
      </c>
      <c r="B2142" t="s">
        <v>1471</v>
      </c>
      <c r="C2142" t="s">
        <v>1486</v>
      </c>
      <c r="D2142">
        <v>2024</v>
      </c>
      <c r="E2142" t="s">
        <v>1501</v>
      </c>
      <c r="F2142" t="s">
        <v>1510</v>
      </c>
      <c r="G2142">
        <v>1.58</v>
      </c>
      <c r="H2142">
        <v>33621</v>
      </c>
      <c r="I2142">
        <v>23823</v>
      </c>
      <c r="J2142">
        <v>1</v>
      </c>
      <c r="K2142" t="s">
        <v>1512</v>
      </c>
      <c r="L2142">
        <v>1.1100000000000001</v>
      </c>
      <c r="M2142" t="s">
        <v>1517</v>
      </c>
      <c r="N2142" s="13">
        <v>200</v>
      </c>
      <c r="O2142">
        <v>1</v>
      </c>
      <c r="P2142" s="11">
        <f>Agridata[[#This Row],[Storage_Loss_%]]/100</f>
        <v>0.29139999999999999</v>
      </c>
      <c r="Q2142" s="7">
        <v>29.14</v>
      </c>
      <c r="R2142" s="13">
        <v>44840</v>
      </c>
      <c r="S2142">
        <v>407</v>
      </c>
      <c r="T2142" t="s">
        <v>1521</v>
      </c>
      <c r="U2142" t="s">
        <v>1523</v>
      </c>
      <c r="V2142" s="13">
        <v>9553962</v>
      </c>
      <c r="W2142" s="7">
        <f>(Agridata[[#This Row],[Profit_After_Storage_Loss]]/Agridata[[#This Row],[Total_Revenue]])*100</f>
        <v>70.528983441892024</v>
      </c>
      <c r="X2142">
        <f>(1-Agridata[[#This Row],[Transport_Cost_NGN]]/(Agridata[[#This Row],[Input_Cost_NGN]]+Agridata[[#This Row],[Final_Profit_NGN]]))*100</f>
        <v>99.997916406651584</v>
      </c>
      <c r="Y2142" s="13">
        <f>Agridata[[#This Row],[Final_Profit_NGN]]*Agridata[[#This Row],[Storage_Loss_%]]</f>
        <v>278402452.68000001</v>
      </c>
      <c r="Z2142" s="13">
        <f>Agridata[[#This Row],[Final_Profit_NGN]] * (1-Agridata[[#This Row],[Storage_Loss_%]]/100)</f>
        <v>6769937.4731999999</v>
      </c>
      <c r="AA2142" s="13">
        <f>Agridata[[#This Row],[Final_Profit_NGN]]+Agridata[[#This Row],[Input_Cost_NGN]]</f>
        <v>9598802</v>
      </c>
    </row>
    <row r="2143" spans="1:27" x14ac:dyDescent="0.35">
      <c r="A2143" t="s">
        <v>152</v>
      </c>
      <c r="B2143" t="s">
        <v>1469</v>
      </c>
      <c r="C2143" t="s">
        <v>1474</v>
      </c>
      <c r="D2143">
        <v>2024</v>
      </c>
      <c r="E2143" t="s">
        <v>1502</v>
      </c>
      <c r="F2143" t="s">
        <v>1505</v>
      </c>
      <c r="G2143">
        <v>3.79</v>
      </c>
      <c r="H2143">
        <v>38739</v>
      </c>
      <c r="I2143">
        <v>29034</v>
      </c>
      <c r="J2143">
        <v>27.1</v>
      </c>
      <c r="K2143" t="s">
        <v>1511</v>
      </c>
      <c r="L2143">
        <v>1.1000000000000001</v>
      </c>
      <c r="M2143" t="s">
        <v>1516</v>
      </c>
      <c r="N2143" s="13">
        <v>3584</v>
      </c>
      <c r="O2143">
        <v>14</v>
      </c>
      <c r="P2143" s="11">
        <f>Agridata[[#This Row],[Storage_Loss_%]]/100</f>
        <v>0.2505</v>
      </c>
      <c r="Q2143" s="7">
        <v>25.05</v>
      </c>
      <c r="R2143" s="13">
        <v>29377</v>
      </c>
      <c r="S2143">
        <v>96</v>
      </c>
      <c r="T2143" t="s">
        <v>1519</v>
      </c>
      <c r="U2143" t="s">
        <v>1523</v>
      </c>
      <c r="V2143" s="13">
        <v>2726431</v>
      </c>
      <c r="W2143" s="7">
        <f>(Agridata[[#This Row],[Profit_After_Storage_Loss]]/Agridata[[#This Row],[Total_Revenue]])*100</f>
        <v>74.151030641467045</v>
      </c>
      <c r="X2143">
        <f>(1-Agridata[[#This Row],[Transport_Cost_NGN]]/(Agridata[[#This Row],[Input_Cost_NGN]]+Agridata[[#This Row],[Final_Profit_NGN]]))*100</f>
        <v>99.869947398367373</v>
      </c>
      <c r="Y2143" s="13">
        <f>Agridata[[#This Row],[Final_Profit_NGN]]*Agridata[[#This Row],[Storage_Loss_%]]</f>
        <v>68297096.549999997</v>
      </c>
      <c r="Z2143" s="13">
        <f>Agridata[[#This Row],[Final_Profit_NGN]] * (1-Agridata[[#This Row],[Storage_Loss_%]]/100)</f>
        <v>2043460.0345000001</v>
      </c>
      <c r="AA2143" s="13">
        <f>Agridata[[#This Row],[Final_Profit_NGN]]+Agridata[[#This Row],[Input_Cost_NGN]]</f>
        <v>2755808</v>
      </c>
    </row>
    <row r="2144" spans="1:27" x14ac:dyDescent="0.35">
      <c r="A2144" t="s">
        <v>902</v>
      </c>
      <c r="B2144" t="s">
        <v>1473</v>
      </c>
      <c r="C2144" t="s">
        <v>1484</v>
      </c>
      <c r="D2144">
        <v>2022</v>
      </c>
      <c r="E2144" t="s">
        <v>1501</v>
      </c>
      <c r="F2144" t="s">
        <v>1507</v>
      </c>
      <c r="G2144">
        <v>2.1</v>
      </c>
      <c r="H2144">
        <v>4552</v>
      </c>
      <c r="I2144">
        <v>1820</v>
      </c>
      <c r="J2144">
        <v>8.5</v>
      </c>
      <c r="K2144" t="s">
        <v>1513</v>
      </c>
      <c r="L2144">
        <v>1.6</v>
      </c>
      <c r="M2144" t="s">
        <v>1516</v>
      </c>
      <c r="N2144" s="13">
        <v>302</v>
      </c>
      <c r="O2144">
        <v>60</v>
      </c>
      <c r="P2144" s="11">
        <f>Agridata[[#This Row],[Storage_Loss_%]]/100</f>
        <v>0.6</v>
      </c>
      <c r="Q2144" s="7">
        <v>60</v>
      </c>
      <c r="R2144" s="13">
        <v>40246</v>
      </c>
      <c r="S2144">
        <v>190</v>
      </c>
      <c r="T2144" t="s">
        <v>1521</v>
      </c>
      <c r="U2144" t="s">
        <v>1522</v>
      </c>
      <c r="V2144" s="13">
        <v>301794</v>
      </c>
      <c r="W2144" s="7">
        <f>(Agridata[[#This Row],[Profit_After_Storage_Loss]]/Agridata[[#This Row],[Total_Revenue]])*100</f>
        <v>35.293415974739801</v>
      </c>
      <c r="X2144">
        <f>(1-Agridata[[#This Row],[Transport_Cost_NGN]]/(Agridata[[#This Row],[Input_Cost_NGN]]+Agridata[[#This Row],[Final_Profit_NGN]]))*100</f>
        <v>99.911706233189108</v>
      </c>
      <c r="Y2144" s="13">
        <f>Agridata[[#This Row],[Final_Profit_NGN]]*Agridata[[#This Row],[Storage_Loss_%]]</f>
        <v>18107640</v>
      </c>
      <c r="Z2144" s="13">
        <f>Agridata[[#This Row],[Final_Profit_NGN]] * (1-Agridata[[#This Row],[Storage_Loss_%]]/100)</f>
        <v>120717.6</v>
      </c>
      <c r="AA2144" s="13">
        <f>Agridata[[#This Row],[Final_Profit_NGN]]+Agridata[[#This Row],[Input_Cost_NGN]]</f>
        <v>342040</v>
      </c>
    </row>
    <row r="2145" spans="1:27" x14ac:dyDescent="0.35">
      <c r="A2145" t="s">
        <v>399</v>
      </c>
      <c r="B2145" t="s">
        <v>1469</v>
      </c>
      <c r="C2145" t="s">
        <v>1474</v>
      </c>
      <c r="D2145">
        <v>2021</v>
      </c>
      <c r="E2145" t="s">
        <v>1501</v>
      </c>
      <c r="F2145" t="s">
        <v>1503</v>
      </c>
      <c r="G2145">
        <v>4.51</v>
      </c>
      <c r="H2145">
        <v>40537</v>
      </c>
      <c r="I2145">
        <v>24054</v>
      </c>
      <c r="J2145">
        <v>22.8</v>
      </c>
      <c r="K2145" t="s">
        <v>1512</v>
      </c>
      <c r="L2145">
        <v>1.91</v>
      </c>
      <c r="M2145" t="s">
        <v>1518</v>
      </c>
      <c r="N2145" s="13">
        <v>4608</v>
      </c>
      <c r="O2145">
        <v>30</v>
      </c>
      <c r="P2145" s="11">
        <f>Agridata[[#This Row],[Storage_Loss_%]]/100</f>
        <v>0.40659999999999996</v>
      </c>
      <c r="Q2145" s="7">
        <v>40.659999999999997</v>
      </c>
      <c r="R2145" s="13">
        <v>52895</v>
      </c>
      <c r="S2145">
        <v>244</v>
      </c>
      <c r="T2145" t="s">
        <v>1520</v>
      </c>
      <c r="U2145" t="s">
        <v>1523</v>
      </c>
      <c r="V2145" s="13">
        <v>5752982</v>
      </c>
      <c r="W2145" s="7">
        <f>(Agridata[[#This Row],[Profit_After_Storage_Loss]]/Agridata[[#This Row],[Total_Revenue]])*100</f>
        <v>58.799377231036765</v>
      </c>
      <c r="X2145">
        <f>(1-Agridata[[#This Row],[Transport_Cost_NGN]]/(Agridata[[#This Row],[Input_Cost_NGN]]+Agridata[[#This Row],[Final_Profit_NGN]]))*100</f>
        <v>99.920632145668947</v>
      </c>
      <c r="Y2145" s="13">
        <f>Agridata[[#This Row],[Final_Profit_NGN]]*Agridata[[#This Row],[Storage_Loss_%]]</f>
        <v>233916248.11999997</v>
      </c>
      <c r="Z2145" s="13">
        <f>Agridata[[#This Row],[Final_Profit_NGN]] * (1-Agridata[[#This Row],[Storage_Loss_%]]/100)</f>
        <v>3413819.5188000002</v>
      </c>
      <c r="AA2145" s="13">
        <f>Agridata[[#This Row],[Final_Profit_NGN]]+Agridata[[#This Row],[Input_Cost_NGN]]</f>
        <v>5805877</v>
      </c>
    </row>
    <row r="2146" spans="1:27" x14ac:dyDescent="0.35">
      <c r="A2146" t="s">
        <v>651</v>
      </c>
      <c r="B2146" t="s">
        <v>1471</v>
      </c>
      <c r="C2146" t="s">
        <v>1483</v>
      </c>
      <c r="D2146">
        <v>2022</v>
      </c>
      <c r="E2146" t="s">
        <v>1502</v>
      </c>
      <c r="F2146" t="s">
        <v>1504</v>
      </c>
      <c r="G2146">
        <v>6.5</v>
      </c>
      <c r="H2146">
        <v>70151</v>
      </c>
      <c r="I2146">
        <v>52858</v>
      </c>
      <c r="J2146">
        <v>9.9</v>
      </c>
      <c r="K2146" t="s">
        <v>1512</v>
      </c>
      <c r="L2146">
        <v>1.47</v>
      </c>
      <c r="M2146" t="s">
        <v>1516</v>
      </c>
      <c r="N2146" s="13">
        <v>1892</v>
      </c>
      <c r="O2146">
        <v>5</v>
      </c>
      <c r="P2146" s="11">
        <f>Agridata[[#This Row],[Storage_Loss_%]]/100</f>
        <v>0.2465</v>
      </c>
      <c r="Q2146" s="7">
        <v>24.65</v>
      </c>
      <c r="R2146" s="13">
        <v>154166</v>
      </c>
      <c r="S2146">
        <v>255</v>
      </c>
      <c r="T2146" t="s">
        <v>1520</v>
      </c>
      <c r="U2146" t="s">
        <v>1523</v>
      </c>
      <c r="V2146" s="13">
        <v>13187945</v>
      </c>
      <c r="W2146" s="7">
        <f>(Agridata[[#This Row],[Profit_After_Storage_Loss]]/Agridata[[#This Row],[Total_Revenue]])*100</f>
        <v>74.479342568053895</v>
      </c>
      <c r="X2146">
        <f>(1-Agridata[[#This Row],[Transport_Cost_NGN]]/(Agridata[[#This Row],[Input_Cost_NGN]]+Agridata[[#This Row],[Final_Profit_NGN]]))*100</f>
        <v>99.985819335485971</v>
      </c>
      <c r="Y2146" s="13">
        <f>Agridata[[#This Row],[Final_Profit_NGN]]*Agridata[[#This Row],[Storage_Loss_%]]</f>
        <v>325082844.25</v>
      </c>
      <c r="Z2146" s="13">
        <f>Agridata[[#This Row],[Final_Profit_NGN]] * (1-Agridata[[#This Row],[Storage_Loss_%]]/100)</f>
        <v>9937116.557500001</v>
      </c>
      <c r="AA2146" s="13">
        <f>Agridata[[#This Row],[Final_Profit_NGN]]+Agridata[[#This Row],[Input_Cost_NGN]]</f>
        <v>13342111</v>
      </c>
    </row>
    <row r="2147" spans="1:27" x14ac:dyDescent="0.35">
      <c r="A2147" t="s">
        <v>719</v>
      </c>
      <c r="B2147" t="s">
        <v>1472</v>
      </c>
      <c r="C2147" t="s">
        <v>1479</v>
      </c>
      <c r="D2147">
        <v>2025</v>
      </c>
      <c r="E2147" t="s">
        <v>1501</v>
      </c>
      <c r="F2147" t="s">
        <v>1510</v>
      </c>
      <c r="G2147">
        <v>0.4</v>
      </c>
      <c r="H2147">
        <v>12294</v>
      </c>
      <c r="I2147">
        <v>8476</v>
      </c>
      <c r="J2147">
        <v>2.7</v>
      </c>
      <c r="K2147" t="s">
        <v>1513</v>
      </c>
      <c r="L2147">
        <v>1.1100000000000001</v>
      </c>
      <c r="M2147" t="s">
        <v>1518</v>
      </c>
      <c r="N2147" s="13">
        <v>200</v>
      </c>
      <c r="O2147">
        <v>7</v>
      </c>
      <c r="P2147" s="11">
        <f>Agridata[[#This Row],[Storage_Loss_%]]/100</f>
        <v>0.3105</v>
      </c>
      <c r="Q2147" s="7">
        <v>31.05</v>
      </c>
      <c r="R2147" s="13">
        <v>14160</v>
      </c>
      <c r="S2147">
        <v>389</v>
      </c>
      <c r="T2147" t="s">
        <v>1520</v>
      </c>
      <c r="U2147" t="s">
        <v>1522</v>
      </c>
      <c r="V2147" s="13">
        <v>3249833</v>
      </c>
      <c r="W2147" s="7">
        <f>(Agridata[[#This Row],[Profit_After_Storage_Loss]]/Agridata[[#This Row],[Total_Revenue]])*100</f>
        <v>68.650878034971285</v>
      </c>
      <c r="X2147">
        <f>(1-Agridata[[#This Row],[Transport_Cost_NGN]]/(Agridata[[#This Row],[Input_Cost_NGN]]+Agridata[[#This Row],[Final_Profit_NGN]]))*100</f>
        <v>99.993872535878609</v>
      </c>
      <c r="Y2147" s="13">
        <f>Agridata[[#This Row],[Final_Profit_NGN]]*Agridata[[#This Row],[Storage_Loss_%]]</f>
        <v>100907314.65000001</v>
      </c>
      <c r="Z2147" s="13">
        <f>Agridata[[#This Row],[Final_Profit_NGN]] * (1-Agridata[[#This Row],[Storage_Loss_%]]/100)</f>
        <v>2240759.8535000002</v>
      </c>
      <c r="AA2147" s="13">
        <f>Agridata[[#This Row],[Final_Profit_NGN]]+Agridata[[#This Row],[Input_Cost_NGN]]</f>
        <v>3263993</v>
      </c>
    </row>
    <row r="2148" spans="1:27" x14ac:dyDescent="0.35">
      <c r="A2148" t="s">
        <v>1140</v>
      </c>
      <c r="B2148" t="s">
        <v>1472</v>
      </c>
      <c r="C2148" t="s">
        <v>1478</v>
      </c>
      <c r="D2148">
        <v>2022</v>
      </c>
      <c r="E2148" t="s">
        <v>1501</v>
      </c>
      <c r="F2148" t="s">
        <v>1504</v>
      </c>
      <c r="G2148">
        <v>3.16</v>
      </c>
      <c r="H2148">
        <v>36334</v>
      </c>
      <c r="I2148">
        <v>28703</v>
      </c>
      <c r="J2148">
        <v>63.3</v>
      </c>
      <c r="K2148" t="s">
        <v>1512</v>
      </c>
      <c r="L2148">
        <v>2.63</v>
      </c>
      <c r="M2148" t="s">
        <v>1517</v>
      </c>
      <c r="N2148" s="13">
        <v>15336</v>
      </c>
      <c r="O2148">
        <v>2</v>
      </c>
      <c r="P2148" s="11">
        <f>Agridata[[#This Row],[Storage_Loss_%]]/100</f>
        <v>0.21</v>
      </c>
      <c r="Q2148" s="7">
        <v>21</v>
      </c>
      <c r="R2148" s="13">
        <v>71955</v>
      </c>
      <c r="S2148">
        <v>272</v>
      </c>
      <c r="T2148" t="s">
        <v>1520</v>
      </c>
      <c r="U2148" t="s">
        <v>1523</v>
      </c>
      <c r="V2148" s="13">
        <v>7641853</v>
      </c>
      <c r="W2148" s="7">
        <f>(Agridata[[#This Row],[Profit_After_Storage_Loss]]/Agridata[[#This Row],[Total_Revenue]])*100</f>
        <v>78.263081865662201</v>
      </c>
      <c r="X2148">
        <f>(1-Agridata[[#This Row],[Transport_Cost_NGN]]/(Agridata[[#This Row],[Input_Cost_NGN]]+Agridata[[#This Row],[Final_Profit_NGN]]))*100</f>
        <v>99.801187688363513</v>
      </c>
      <c r="Y2148" s="13">
        <f>Agridata[[#This Row],[Final_Profit_NGN]]*Agridata[[#This Row],[Storage_Loss_%]]</f>
        <v>160478913</v>
      </c>
      <c r="Z2148" s="13">
        <f>Agridata[[#This Row],[Final_Profit_NGN]] * (1-Agridata[[#This Row],[Storage_Loss_%]]/100)</f>
        <v>6037063.8700000001</v>
      </c>
      <c r="AA2148" s="13">
        <f>Agridata[[#This Row],[Final_Profit_NGN]]+Agridata[[#This Row],[Input_Cost_NGN]]</f>
        <v>7713808</v>
      </c>
    </row>
    <row r="2149" spans="1:27" x14ac:dyDescent="0.35">
      <c r="A2149" t="s">
        <v>1104</v>
      </c>
      <c r="B2149" t="s">
        <v>1471</v>
      </c>
      <c r="C2149" t="s">
        <v>1486</v>
      </c>
      <c r="D2149">
        <v>2021</v>
      </c>
      <c r="E2149" t="s">
        <v>1502</v>
      </c>
      <c r="F2149" t="s">
        <v>1505</v>
      </c>
      <c r="G2149">
        <v>0.81</v>
      </c>
      <c r="H2149">
        <v>7124</v>
      </c>
      <c r="I2149">
        <v>5337</v>
      </c>
      <c r="J2149">
        <v>18.399999999999999</v>
      </c>
      <c r="K2149" t="s">
        <v>1512</v>
      </c>
      <c r="L2149">
        <v>0.61</v>
      </c>
      <c r="M2149" t="s">
        <v>1517</v>
      </c>
      <c r="N2149" s="13">
        <v>4421</v>
      </c>
      <c r="O2149">
        <v>14</v>
      </c>
      <c r="P2149" s="11">
        <f>Agridata[[#This Row],[Storage_Loss_%]]/100</f>
        <v>0.25079999999999997</v>
      </c>
      <c r="Q2149" s="7">
        <v>25.08</v>
      </c>
      <c r="R2149" s="13">
        <v>9730</v>
      </c>
      <c r="S2149">
        <v>95</v>
      </c>
      <c r="T2149" t="s">
        <v>1520</v>
      </c>
      <c r="U2149" t="s">
        <v>1522</v>
      </c>
      <c r="V2149" s="13">
        <v>487794</v>
      </c>
      <c r="W2149" s="7">
        <f>(Agridata[[#This Row],[Profit_After_Storage_Loss]]/Agridata[[#This Row],[Total_Revenue]])*100</f>
        <v>73.454801135221629</v>
      </c>
      <c r="X2149">
        <f>(1-Agridata[[#This Row],[Transport_Cost_NGN]]/(Agridata[[#This Row],[Input_Cost_NGN]]+Agridata[[#This Row],[Final_Profit_NGN]]))*100</f>
        <v>99.111399651072105</v>
      </c>
      <c r="Y2149" s="13">
        <f>Agridata[[#This Row],[Final_Profit_NGN]]*Agridata[[#This Row],[Storage_Loss_%]]</f>
        <v>12233873.52</v>
      </c>
      <c r="Z2149" s="13">
        <f>Agridata[[#This Row],[Final_Profit_NGN]] * (1-Agridata[[#This Row],[Storage_Loss_%]]/100)</f>
        <v>365455.26480000006</v>
      </c>
      <c r="AA2149" s="13">
        <f>Agridata[[#This Row],[Final_Profit_NGN]]+Agridata[[#This Row],[Input_Cost_NGN]]</f>
        <v>497524</v>
      </c>
    </row>
    <row r="2150" spans="1:27" x14ac:dyDescent="0.35">
      <c r="A2150" t="s">
        <v>1141</v>
      </c>
      <c r="B2150" t="s">
        <v>1473</v>
      </c>
      <c r="C2150" t="s">
        <v>1493</v>
      </c>
      <c r="D2150">
        <v>2022</v>
      </c>
      <c r="E2150" t="s">
        <v>1501</v>
      </c>
      <c r="F2150" t="s">
        <v>1507</v>
      </c>
      <c r="G2150">
        <v>1.1100000000000001</v>
      </c>
      <c r="H2150">
        <v>2582</v>
      </c>
      <c r="I2150">
        <v>2218</v>
      </c>
      <c r="J2150">
        <v>41.3</v>
      </c>
      <c r="K2150" t="s">
        <v>1512</v>
      </c>
      <c r="L2150">
        <v>2.02</v>
      </c>
      <c r="M2150" t="s">
        <v>1516</v>
      </c>
      <c r="N2150" s="13">
        <v>9262</v>
      </c>
      <c r="O2150">
        <v>7</v>
      </c>
      <c r="P2150" s="11">
        <f>Agridata[[#This Row],[Storage_Loss_%]]/100</f>
        <v>0.1406</v>
      </c>
      <c r="Q2150" s="7">
        <v>14.06</v>
      </c>
      <c r="R2150" s="13">
        <v>20973</v>
      </c>
      <c r="S2150">
        <v>195</v>
      </c>
      <c r="T2150" t="s">
        <v>1521</v>
      </c>
      <c r="U2150" t="s">
        <v>1522</v>
      </c>
      <c r="V2150" s="13">
        <v>397950</v>
      </c>
      <c r="W2150" s="7">
        <f>(Agridata[[#This Row],[Profit_After_Storage_Loss]]/Agridata[[#This Row],[Total_Revenue]])*100</f>
        <v>81.637491854111616</v>
      </c>
      <c r="X2150">
        <f>(1-Agridata[[#This Row],[Transport_Cost_NGN]]/(Agridata[[#This Row],[Input_Cost_NGN]]+Agridata[[#This Row],[Final_Profit_NGN]]))*100</f>
        <v>97.789092506260104</v>
      </c>
      <c r="Y2150" s="13">
        <f>Agridata[[#This Row],[Final_Profit_NGN]]*Agridata[[#This Row],[Storage_Loss_%]]</f>
        <v>5595177</v>
      </c>
      <c r="Z2150" s="13">
        <f>Agridata[[#This Row],[Final_Profit_NGN]] * (1-Agridata[[#This Row],[Storage_Loss_%]]/100)</f>
        <v>341998.23</v>
      </c>
      <c r="AA2150" s="13">
        <f>Agridata[[#This Row],[Final_Profit_NGN]]+Agridata[[#This Row],[Input_Cost_NGN]]</f>
        <v>418923</v>
      </c>
    </row>
    <row r="2151" spans="1:27" x14ac:dyDescent="0.35">
      <c r="A2151" t="s">
        <v>1109</v>
      </c>
      <c r="B2151" t="s">
        <v>1472</v>
      </c>
      <c r="C2151" t="s">
        <v>1479</v>
      </c>
      <c r="D2151">
        <v>2025</v>
      </c>
      <c r="E2151" t="s">
        <v>1501</v>
      </c>
      <c r="F2151" t="s">
        <v>1503</v>
      </c>
      <c r="G2151">
        <v>0.93</v>
      </c>
      <c r="H2151">
        <v>5442</v>
      </c>
      <c r="I2151">
        <v>2176</v>
      </c>
      <c r="J2151">
        <v>10.199999999999999</v>
      </c>
      <c r="K2151" t="s">
        <v>1514</v>
      </c>
      <c r="L2151">
        <v>0.7</v>
      </c>
      <c r="M2151" t="s">
        <v>1516</v>
      </c>
      <c r="N2151" s="13">
        <v>1902</v>
      </c>
      <c r="O2151">
        <v>60</v>
      </c>
      <c r="P2151" s="11">
        <f>Agridata[[#This Row],[Storage_Loss_%]]/100</f>
        <v>0.6</v>
      </c>
      <c r="Q2151" s="7">
        <v>60</v>
      </c>
      <c r="R2151" s="13">
        <v>15767</v>
      </c>
      <c r="S2151">
        <v>447</v>
      </c>
      <c r="T2151" t="s">
        <v>1520</v>
      </c>
      <c r="U2151" t="s">
        <v>1522</v>
      </c>
      <c r="V2151" s="13">
        <v>945277</v>
      </c>
      <c r="W2151" s="7">
        <f>(Agridata[[#This Row],[Profit_After_Storage_Loss]]/Agridata[[#This Row],[Total_Revenue]])*100</f>
        <v>39.343755332742312</v>
      </c>
      <c r="X2151">
        <f>(1-Agridata[[#This Row],[Transport_Cost_NGN]]/(Agridata[[#This Row],[Input_Cost_NGN]]+Agridata[[#This Row],[Final_Profit_NGN]]))*100</f>
        <v>99.802090226878278</v>
      </c>
      <c r="Y2151" s="13">
        <f>Agridata[[#This Row],[Final_Profit_NGN]]*Agridata[[#This Row],[Storage_Loss_%]]</f>
        <v>56716620</v>
      </c>
      <c r="Z2151" s="13">
        <f>Agridata[[#This Row],[Final_Profit_NGN]] * (1-Agridata[[#This Row],[Storage_Loss_%]]/100)</f>
        <v>378110.80000000005</v>
      </c>
      <c r="AA2151" s="13">
        <f>Agridata[[#This Row],[Final_Profit_NGN]]+Agridata[[#This Row],[Input_Cost_NGN]]</f>
        <v>961044</v>
      </c>
    </row>
    <row r="2152" spans="1:27" x14ac:dyDescent="0.35">
      <c r="A2152" t="s">
        <v>464</v>
      </c>
      <c r="B2152" t="s">
        <v>1472</v>
      </c>
      <c r="C2152" t="s">
        <v>1487</v>
      </c>
      <c r="D2152">
        <v>2025</v>
      </c>
      <c r="E2152" t="s">
        <v>1501</v>
      </c>
      <c r="F2152" t="s">
        <v>1503</v>
      </c>
      <c r="G2152">
        <v>0.2</v>
      </c>
      <c r="H2152">
        <v>1498</v>
      </c>
      <c r="I2152">
        <v>1197</v>
      </c>
      <c r="J2152">
        <v>6.1</v>
      </c>
      <c r="K2152" t="s">
        <v>1511</v>
      </c>
      <c r="L2152">
        <v>0.48</v>
      </c>
      <c r="M2152" t="s">
        <v>1516</v>
      </c>
      <c r="N2152" s="13">
        <v>837</v>
      </c>
      <c r="O2152">
        <v>14</v>
      </c>
      <c r="P2152" s="11">
        <f>Agridata[[#This Row],[Storage_Loss_%]]/100</f>
        <v>0.20069999999999999</v>
      </c>
      <c r="Q2152" s="7">
        <v>20.07</v>
      </c>
      <c r="R2152" s="13">
        <v>1937</v>
      </c>
      <c r="S2152">
        <v>393</v>
      </c>
      <c r="T2152" t="s">
        <v>1521</v>
      </c>
      <c r="U2152" t="s">
        <v>1522</v>
      </c>
      <c r="V2152" s="13">
        <v>462943</v>
      </c>
      <c r="W2152" s="7">
        <f>(Agridata[[#This Row],[Profit_After_Storage_Loss]]/Agridata[[#This Row],[Total_Revenue]])*100</f>
        <v>79.596958333333333</v>
      </c>
      <c r="X2152">
        <f>(1-Agridata[[#This Row],[Transport_Cost_NGN]]/(Agridata[[#This Row],[Input_Cost_NGN]]+Agridata[[#This Row],[Final_Profit_NGN]]))*100</f>
        <v>99.819953536396483</v>
      </c>
      <c r="Y2152" s="13">
        <f>Agridata[[#This Row],[Final_Profit_NGN]]*Agridata[[#This Row],[Storage_Loss_%]]</f>
        <v>9291266.0099999998</v>
      </c>
      <c r="Z2152" s="13">
        <f>Agridata[[#This Row],[Final_Profit_NGN]] * (1-Agridata[[#This Row],[Storage_Loss_%]]/100)</f>
        <v>370030.33990000002</v>
      </c>
      <c r="AA2152" s="13">
        <f>Agridata[[#This Row],[Final_Profit_NGN]]+Agridata[[#This Row],[Input_Cost_NGN]]</f>
        <v>464880</v>
      </c>
    </row>
    <row r="2153" spans="1:27" x14ac:dyDescent="0.35">
      <c r="A2153" t="s">
        <v>1142</v>
      </c>
      <c r="B2153" t="s">
        <v>1469</v>
      </c>
      <c r="C2153" t="s">
        <v>1474</v>
      </c>
      <c r="D2153">
        <v>2023</v>
      </c>
      <c r="E2153" t="s">
        <v>1501</v>
      </c>
      <c r="F2153" t="s">
        <v>1506</v>
      </c>
      <c r="G2153">
        <v>6.99</v>
      </c>
      <c r="H2153">
        <v>26171</v>
      </c>
      <c r="I2153">
        <v>16019</v>
      </c>
      <c r="J2153">
        <v>91.2</v>
      </c>
      <c r="K2153" t="s">
        <v>1513</v>
      </c>
      <c r="L2153">
        <v>2.98</v>
      </c>
      <c r="M2153" t="s">
        <v>1516</v>
      </c>
      <c r="N2153" s="13">
        <v>2815</v>
      </c>
      <c r="O2153">
        <v>30</v>
      </c>
      <c r="P2153" s="11">
        <f>Agridata[[#This Row],[Storage_Loss_%]]/100</f>
        <v>0.38789999999999997</v>
      </c>
      <c r="Q2153" s="7">
        <v>38.79</v>
      </c>
      <c r="R2153" s="13">
        <v>160918</v>
      </c>
      <c r="S2153">
        <v>343</v>
      </c>
      <c r="T2153" t="s">
        <v>1520</v>
      </c>
      <c r="U2153" t="s">
        <v>1523</v>
      </c>
      <c r="V2153" s="13">
        <v>5275839</v>
      </c>
      <c r="W2153" s="7">
        <f>(Agridata[[#This Row],[Profit_After_Storage_Loss]]/Agridata[[#This Row],[Total_Revenue]])*100</f>
        <v>59.398296666560604</v>
      </c>
      <c r="X2153">
        <f>(1-Agridata[[#This Row],[Transport_Cost_NGN]]/(Agridata[[#This Row],[Input_Cost_NGN]]+Agridata[[#This Row],[Final_Profit_NGN]]))*100</f>
        <v>99.94822281003178</v>
      </c>
      <c r="Y2153" s="13">
        <f>Agridata[[#This Row],[Final_Profit_NGN]]*Agridata[[#This Row],[Storage_Loss_%]]</f>
        <v>204649794.81</v>
      </c>
      <c r="Z2153" s="13">
        <f>Agridata[[#This Row],[Final_Profit_NGN]] * (1-Agridata[[#This Row],[Storage_Loss_%]]/100)</f>
        <v>3229341.0519000003</v>
      </c>
      <c r="AA2153" s="13">
        <f>Agridata[[#This Row],[Final_Profit_NGN]]+Agridata[[#This Row],[Input_Cost_NGN]]</f>
        <v>5436757</v>
      </c>
    </row>
    <row r="2154" spans="1:27" x14ac:dyDescent="0.35">
      <c r="A2154" t="s">
        <v>193</v>
      </c>
      <c r="B2154" t="s">
        <v>1473</v>
      </c>
      <c r="C2154" t="s">
        <v>1493</v>
      </c>
      <c r="D2154">
        <v>2021</v>
      </c>
      <c r="E2154" t="s">
        <v>1501</v>
      </c>
      <c r="F2154" t="s">
        <v>1508</v>
      </c>
      <c r="G2154">
        <v>5.24</v>
      </c>
      <c r="H2154">
        <v>8835</v>
      </c>
      <c r="I2154">
        <v>7075</v>
      </c>
      <c r="J2154">
        <v>18.5</v>
      </c>
      <c r="K2154" t="s">
        <v>1512</v>
      </c>
      <c r="L2154">
        <v>0.81</v>
      </c>
      <c r="M2154" t="s">
        <v>1518</v>
      </c>
      <c r="N2154" s="13">
        <v>4870</v>
      </c>
      <c r="O2154">
        <v>14</v>
      </c>
      <c r="P2154" s="11">
        <f>Agridata[[#This Row],[Storage_Loss_%]]/100</f>
        <v>0.19920000000000002</v>
      </c>
      <c r="Q2154" s="7">
        <v>19.920000000000002</v>
      </c>
      <c r="R2154" s="13">
        <v>75936</v>
      </c>
      <c r="S2154">
        <v>197</v>
      </c>
      <c r="T2154" t="s">
        <v>1520</v>
      </c>
      <c r="U2154" t="s">
        <v>1523</v>
      </c>
      <c r="V2154" s="13">
        <v>1299032</v>
      </c>
      <c r="W2154" s="7">
        <f>(Agridata[[#This Row],[Profit_After_Storage_Loss]]/Agridata[[#This Row],[Total_Revenue]])*100</f>
        <v>75.657384433674096</v>
      </c>
      <c r="X2154">
        <f>(1-Agridata[[#This Row],[Transport_Cost_NGN]]/(Agridata[[#This Row],[Input_Cost_NGN]]+Agridata[[#This Row],[Final_Profit_NGN]]))*100</f>
        <v>99.645809938849482</v>
      </c>
      <c r="Y2154" s="13">
        <f>Agridata[[#This Row],[Final_Profit_NGN]]*Agridata[[#This Row],[Storage_Loss_%]]</f>
        <v>25876717.440000001</v>
      </c>
      <c r="Z2154" s="13">
        <f>Agridata[[#This Row],[Final_Profit_NGN]] * (1-Agridata[[#This Row],[Storage_Loss_%]]/100)</f>
        <v>1040264.8256</v>
      </c>
      <c r="AA2154" s="13">
        <f>Agridata[[#This Row],[Final_Profit_NGN]]+Agridata[[#This Row],[Input_Cost_NGN]]</f>
        <v>1374968</v>
      </c>
    </row>
    <row r="2155" spans="1:27" x14ac:dyDescent="0.35">
      <c r="A2155" t="s">
        <v>774</v>
      </c>
      <c r="B2155" t="s">
        <v>1470</v>
      </c>
      <c r="C2155" t="s">
        <v>1495</v>
      </c>
      <c r="D2155">
        <v>2024</v>
      </c>
      <c r="E2155" t="s">
        <v>1501</v>
      </c>
      <c r="F2155" t="s">
        <v>1507</v>
      </c>
      <c r="G2155">
        <v>1.92</v>
      </c>
      <c r="H2155">
        <v>4889</v>
      </c>
      <c r="I2155">
        <v>3210</v>
      </c>
      <c r="J2155">
        <v>4.7</v>
      </c>
      <c r="K2155" t="s">
        <v>1512</v>
      </c>
      <c r="L2155">
        <v>1.22</v>
      </c>
      <c r="M2155" t="s">
        <v>1518</v>
      </c>
      <c r="N2155" s="13">
        <v>1241</v>
      </c>
      <c r="O2155">
        <v>30</v>
      </c>
      <c r="P2155" s="11">
        <f>Agridata[[#This Row],[Storage_Loss_%]]/100</f>
        <v>0.34329999999999999</v>
      </c>
      <c r="Q2155" s="7">
        <v>34.33</v>
      </c>
      <c r="R2155" s="13">
        <v>29549</v>
      </c>
      <c r="S2155">
        <v>262</v>
      </c>
      <c r="T2155" t="s">
        <v>1521</v>
      </c>
      <c r="U2155" t="s">
        <v>1523</v>
      </c>
      <c r="V2155" s="13">
        <v>801820</v>
      </c>
      <c r="W2155" s="7">
        <f>(Agridata[[#This Row],[Profit_After_Storage_Loss]]/Agridata[[#This Row],[Total_Revenue]])*100</f>
        <v>63.335918707577498</v>
      </c>
      <c r="X2155">
        <f>(1-Agridata[[#This Row],[Transport_Cost_NGN]]/(Agridata[[#This Row],[Input_Cost_NGN]]+Agridata[[#This Row],[Final_Profit_NGN]]))*100</f>
        <v>99.850728136363031</v>
      </c>
      <c r="Y2155" s="13">
        <f>Agridata[[#This Row],[Final_Profit_NGN]]*Agridata[[#This Row],[Storage_Loss_%]]</f>
        <v>27526480.599999998</v>
      </c>
      <c r="Z2155" s="13">
        <f>Agridata[[#This Row],[Final_Profit_NGN]] * (1-Agridata[[#This Row],[Storage_Loss_%]]/100)</f>
        <v>526555.19400000002</v>
      </c>
      <c r="AA2155" s="13">
        <f>Agridata[[#This Row],[Final_Profit_NGN]]+Agridata[[#This Row],[Input_Cost_NGN]]</f>
        <v>831369</v>
      </c>
    </row>
    <row r="2156" spans="1:27" x14ac:dyDescent="0.35">
      <c r="A2156" t="s">
        <v>1143</v>
      </c>
      <c r="B2156" t="s">
        <v>1469</v>
      </c>
      <c r="C2156" t="s">
        <v>1498</v>
      </c>
      <c r="D2156">
        <v>2025</v>
      </c>
      <c r="E2156" t="s">
        <v>1502</v>
      </c>
      <c r="F2156" t="s">
        <v>1505</v>
      </c>
      <c r="G2156">
        <v>1.08</v>
      </c>
      <c r="H2156">
        <v>13391</v>
      </c>
      <c r="I2156">
        <v>11656</v>
      </c>
      <c r="J2156">
        <v>85.6</v>
      </c>
      <c r="K2156" t="s">
        <v>1512</v>
      </c>
      <c r="L2156">
        <v>3.53</v>
      </c>
      <c r="M2156" t="s">
        <v>1517</v>
      </c>
      <c r="N2156" s="13">
        <v>18469</v>
      </c>
      <c r="O2156">
        <v>7</v>
      </c>
      <c r="P2156" s="11">
        <f>Agridata[[#This Row],[Storage_Loss_%]]/100</f>
        <v>0.1295</v>
      </c>
      <c r="Q2156" s="7">
        <v>12.95</v>
      </c>
      <c r="R2156" s="13">
        <v>12262</v>
      </c>
      <c r="S2156">
        <v>111</v>
      </c>
      <c r="T2156" t="s">
        <v>1520</v>
      </c>
      <c r="U2156" t="s">
        <v>1523</v>
      </c>
      <c r="V2156" s="13">
        <v>1250147</v>
      </c>
      <c r="W2156" s="7">
        <f>(Agridata[[#This Row],[Profit_After_Storage_Loss]]/Agridata[[#This Row],[Total_Revenue]])*100</f>
        <v>86.204468084432222</v>
      </c>
      <c r="X2156">
        <f>(1-Agridata[[#This Row],[Transport_Cost_NGN]]/(Agridata[[#This Row],[Input_Cost_NGN]]+Agridata[[#This Row],[Final_Profit_NGN]]))*100</f>
        <v>98.537003459259239</v>
      </c>
      <c r="Y2156" s="13">
        <f>Agridata[[#This Row],[Final_Profit_NGN]]*Agridata[[#This Row],[Storage_Loss_%]]</f>
        <v>16189403.649999999</v>
      </c>
      <c r="Z2156" s="13">
        <f>Agridata[[#This Row],[Final_Profit_NGN]] * (1-Agridata[[#This Row],[Storage_Loss_%]]/100)</f>
        <v>1088252.9635000001</v>
      </c>
      <c r="AA2156" s="13">
        <f>Agridata[[#This Row],[Final_Profit_NGN]]+Agridata[[#This Row],[Input_Cost_NGN]]</f>
        <v>1262409</v>
      </c>
    </row>
    <row r="2157" spans="1:27" x14ac:dyDescent="0.35">
      <c r="A2157" t="s">
        <v>1144</v>
      </c>
      <c r="B2157" t="s">
        <v>1472</v>
      </c>
      <c r="C2157" t="s">
        <v>1488</v>
      </c>
      <c r="D2157">
        <v>2021</v>
      </c>
      <c r="E2157" t="s">
        <v>1501</v>
      </c>
      <c r="F2157" t="s">
        <v>1503</v>
      </c>
      <c r="G2157">
        <v>0.84</v>
      </c>
      <c r="H2157">
        <v>8957</v>
      </c>
      <c r="I2157">
        <v>7177</v>
      </c>
      <c r="J2157">
        <v>27.1</v>
      </c>
      <c r="K2157" t="s">
        <v>1512</v>
      </c>
      <c r="L2157">
        <v>1.86</v>
      </c>
      <c r="M2157" t="s">
        <v>1516</v>
      </c>
      <c r="N2157" s="13">
        <v>7879</v>
      </c>
      <c r="O2157">
        <v>14</v>
      </c>
      <c r="P2157" s="11">
        <f>Agridata[[#This Row],[Storage_Loss_%]]/100</f>
        <v>0.19870000000000002</v>
      </c>
      <c r="Q2157" s="7">
        <v>19.87</v>
      </c>
      <c r="R2157" s="13">
        <v>8316</v>
      </c>
      <c r="S2157">
        <v>241</v>
      </c>
      <c r="T2157" t="s">
        <v>1520</v>
      </c>
      <c r="U2157" t="s">
        <v>1522</v>
      </c>
      <c r="V2157" s="13">
        <v>1696166</v>
      </c>
      <c r="W2157" s="7">
        <f>(Agridata[[#This Row],[Profit_After_Storage_Loss]]/Agridata[[#This Row],[Total_Revenue]])*100</f>
        <v>79.739053612769169</v>
      </c>
      <c r="X2157">
        <f>(1-Agridata[[#This Row],[Transport_Cost_NGN]]/(Agridata[[#This Row],[Input_Cost_NGN]]+Agridata[[#This Row],[Final_Profit_NGN]]))*100</f>
        <v>99.537748125236874</v>
      </c>
      <c r="Y2157" s="13">
        <f>Agridata[[#This Row],[Final_Profit_NGN]]*Agridata[[#This Row],[Storage_Loss_%]]</f>
        <v>33702818.420000002</v>
      </c>
      <c r="Z2157" s="13">
        <f>Agridata[[#This Row],[Final_Profit_NGN]] * (1-Agridata[[#This Row],[Storage_Loss_%]]/100)</f>
        <v>1359137.8158</v>
      </c>
      <c r="AA2157" s="13">
        <f>Agridata[[#This Row],[Final_Profit_NGN]]+Agridata[[#This Row],[Input_Cost_NGN]]</f>
        <v>1704482</v>
      </c>
    </row>
    <row r="2158" spans="1:27" x14ac:dyDescent="0.35">
      <c r="A2158" t="s">
        <v>387</v>
      </c>
      <c r="B2158" t="s">
        <v>1469</v>
      </c>
      <c r="C2158" t="s">
        <v>1480</v>
      </c>
      <c r="D2158">
        <v>2025</v>
      </c>
      <c r="E2158" t="s">
        <v>1502</v>
      </c>
      <c r="F2158" t="s">
        <v>1509</v>
      </c>
      <c r="G2158">
        <v>1.27</v>
      </c>
      <c r="H2158">
        <v>13154</v>
      </c>
      <c r="I2158">
        <v>10324</v>
      </c>
      <c r="J2158">
        <v>11</v>
      </c>
      <c r="K2158" t="s">
        <v>1513</v>
      </c>
      <c r="L2158">
        <v>0.75</v>
      </c>
      <c r="M2158" t="s">
        <v>1516</v>
      </c>
      <c r="N2158" s="13">
        <v>411</v>
      </c>
      <c r="O2158">
        <v>4</v>
      </c>
      <c r="P2158" s="11">
        <f>Agridata[[#This Row],[Storage_Loss_%]]/100</f>
        <v>0.21510000000000001</v>
      </c>
      <c r="Q2158" s="7">
        <v>21.51</v>
      </c>
      <c r="R2158" s="13">
        <v>26451</v>
      </c>
      <c r="S2158">
        <v>333</v>
      </c>
      <c r="T2158" t="s">
        <v>1521</v>
      </c>
      <c r="U2158" t="s">
        <v>1522</v>
      </c>
      <c r="V2158" s="13">
        <v>3376652</v>
      </c>
      <c r="W2158" s="7">
        <f>(Agridata[[#This Row],[Profit_After_Storage_Loss]]/Agridata[[#This Row],[Total_Revenue]])*100</f>
        <v>77.879927666015391</v>
      </c>
      <c r="X2158">
        <f>(1-Agridata[[#This Row],[Transport_Cost_NGN]]/(Agridata[[#This Row],[Input_Cost_NGN]]+Agridata[[#This Row],[Final_Profit_NGN]]))*100</f>
        <v>99.987922786938867</v>
      </c>
      <c r="Y2158" s="13">
        <f>Agridata[[#This Row],[Final_Profit_NGN]]*Agridata[[#This Row],[Storage_Loss_%]]</f>
        <v>72631784.520000011</v>
      </c>
      <c r="Z2158" s="13">
        <f>Agridata[[#This Row],[Final_Profit_NGN]] * (1-Agridata[[#This Row],[Storage_Loss_%]]/100)</f>
        <v>2650334.1547999997</v>
      </c>
      <c r="AA2158" s="13">
        <f>Agridata[[#This Row],[Final_Profit_NGN]]+Agridata[[#This Row],[Input_Cost_NGN]]</f>
        <v>3403103</v>
      </c>
    </row>
    <row r="2159" spans="1:27" x14ac:dyDescent="0.35">
      <c r="A2159" t="s">
        <v>253</v>
      </c>
      <c r="B2159" t="s">
        <v>1473</v>
      </c>
      <c r="C2159" t="s">
        <v>1494</v>
      </c>
      <c r="D2159">
        <v>2024</v>
      </c>
      <c r="E2159" t="s">
        <v>1502</v>
      </c>
      <c r="F2159" t="s">
        <v>1509</v>
      </c>
      <c r="G2159">
        <v>1.27</v>
      </c>
      <c r="H2159">
        <v>11424</v>
      </c>
      <c r="I2159">
        <v>8971</v>
      </c>
      <c r="J2159">
        <v>7.1</v>
      </c>
      <c r="K2159" t="s">
        <v>1511</v>
      </c>
      <c r="L2159">
        <v>1.43</v>
      </c>
      <c r="M2159" t="s">
        <v>1517</v>
      </c>
      <c r="N2159" s="13">
        <v>897</v>
      </c>
      <c r="O2159">
        <v>5</v>
      </c>
      <c r="P2159" s="11">
        <f>Agridata[[#This Row],[Storage_Loss_%]]/100</f>
        <v>0.2147</v>
      </c>
      <c r="Q2159" s="7">
        <v>21.47</v>
      </c>
      <c r="R2159" s="13">
        <v>29822</v>
      </c>
      <c r="S2159">
        <v>340</v>
      </c>
      <c r="T2159" t="s">
        <v>1521</v>
      </c>
      <c r="U2159" t="s">
        <v>1522</v>
      </c>
      <c r="V2159" s="13">
        <v>2988920</v>
      </c>
      <c r="W2159" s="7">
        <f>(Agridata[[#This Row],[Profit_After_Storage_Loss]]/Agridata[[#This Row],[Total_Revenue]])*100</f>
        <v>77.754206089821537</v>
      </c>
      <c r="X2159">
        <f>(1-Agridata[[#This Row],[Transport_Cost_NGN]]/(Agridata[[#This Row],[Input_Cost_NGN]]+Agridata[[#This Row],[Final_Profit_NGN]]))*100</f>
        <v>99.970285635539568</v>
      </c>
      <c r="Y2159" s="13">
        <f>Agridata[[#This Row],[Final_Profit_NGN]]*Agridata[[#This Row],[Storage_Loss_%]]</f>
        <v>64172112.399999999</v>
      </c>
      <c r="Z2159" s="13">
        <f>Agridata[[#This Row],[Final_Profit_NGN]] * (1-Agridata[[#This Row],[Storage_Loss_%]]/100)</f>
        <v>2347198.8760000002</v>
      </c>
      <c r="AA2159" s="13">
        <f>Agridata[[#This Row],[Final_Profit_NGN]]+Agridata[[#This Row],[Input_Cost_NGN]]</f>
        <v>3018742</v>
      </c>
    </row>
    <row r="2160" spans="1:27" x14ac:dyDescent="0.35">
      <c r="A2160" t="s">
        <v>933</v>
      </c>
      <c r="B2160" t="s">
        <v>1471</v>
      </c>
      <c r="C2160" t="s">
        <v>1492</v>
      </c>
      <c r="D2160">
        <v>2023</v>
      </c>
      <c r="E2160" t="s">
        <v>1501</v>
      </c>
      <c r="F2160" t="s">
        <v>1503</v>
      </c>
      <c r="G2160">
        <v>2.89</v>
      </c>
      <c r="H2160">
        <v>15955</v>
      </c>
      <c r="I2160">
        <v>14179</v>
      </c>
      <c r="J2160">
        <v>143.4</v>
      </c>
      <c r="K2160" t="s">
        <v>1512</v>
      </c>
      <c r="L2160">
        <v>4.07</v>
      </c>
      <c r="M2160" t="s">
        <v>1518</v>
      </c>
      <c r="N2160" s="13">
        <v>31331</v>
      </c>
      <c r="O2160">
        <v>7</v>
      </c>
      <c r="P2160" s="11">
        <f>Agridata[[#This Row],[Storage_Loss_%]]/100</f>
        <v>0.11130000000000001</v>
      </c>
      <c r="Q2160" s="7">
        <v>11.13</v>
      </c>
      <c r="R2160" s="13">
        <v>50975</v>
      </c>
      <c r="S2160">
        <v>266</v>
      </c>
      <c r="T2160" t="s">
        <v>1521</v>
      </c>
      <c r="U2160" t="s">
        <v>1523</v>
      </c>
      <c r="V2160" s="13">
        <v>3651592</v>
      </c>
      <c r="W2160" s="7">
        <f>(Agridata[[#This Row],[Profit_After_Storage_Loss]]/Agridata[[#This Row],[Total_Revenue]])*100</f>
        <v>87.646484463346653</v>
      </c>
      <c r="X2160">
        <f>(1-Agridata[[#This Row],[Transport_Cost_NGN]]/(Agridata[[#This Row],[Input_Cost_NGN]]+Agridata[[#This Row],[Final_Profit_NGN]]))*100</f>
        <v>99.153803293768888</v>
      </c>
      <c r="Y2160" s="13">
        <f>Agridata[[#This Row],[Final_Profit_NGN]]*Agridata[[#This Row],[Storage_Loss_%]]</f>
        <v>40642218.960000001</v>
      </c>
      <c r="Z2160" s="13">
        <f>Agridata[[#This Row],[Final_Profit_NGN]] * (1-Agridata[[#This Row],[Storage_Loss_%]]/100)</f>
        <v>3245169.8104000003</v>
      </c>
      <c r="AA2160" s="13">
        <f>Agridata[[#This Row],[Final_Profit_NGN]]+Agridata[[#This Row],[Input_Cost_NGN]]</f>
        <v>3702567</v>
      </c>
    </row>
    <row r="2161" spans="1:27" x14ac:dyDescent="0.35">
      <c r="A2161" t="s">
        <v>505</v>
      </c>
      <c r="B2161" t="s">
        <v>1473</v>
      </c>
      <c r="C2161" t="s">
        <v>1484</v>
      </c>
      <c r="D2161">
        <v>2025</v>
      </c>
      <c r="E2161" t="s">
        <v>1502</v>
      </c>
      <c r="F2161" t="s">
        <v>1509</v>
      </c>
      <c r="G2161">
        <v>0.48</v>
      </c>
      <c r="H2161">
        <v>4127</v>
      </c>
      <c r="I2161">
        <v>3458</v>
      </c>
      <c r="J2161">
        <v>10</v>
      </c>
      <c r="K2161" t="s">
        <v>1512</v>
      </c>
      <c r="L2161">
        <v>1.66</v>
      </c>
      <c r="M2161" t="s">
        <v>1518</v>
      </c>
      <c r="N2161" s="13">
        <v>2362</v>
      </c>
      <c r="O2161">
        <v>4</v>
      </c>
      <c r="P2161" s="11">
        <f>Agridata[[#This Row],[Storage_Loss_%]]/100</f>
        <v>0.16210000000000002</v>
      </c>
      <c r="Q2161" s="7">
        <v>16.21</v>
      </c>
      <c r="R2161" s="13">
        <v>14292</v>
      </c>
      <c r="S2161">
        <v>302</v>
      </c>
      <c r="T2161" t="s">
        <v>1520</v>
      </c>
      <c r="U2161" t="s">
        <v>1522</v>
      </c>
      <c r="V2161" s="13">
        <v>1017219</v>
      </c>
      <c r="W2161" s="7">
        <f>(Agridata[[#This Row],[Profit_After_Storage_Loss]]/Agridata[[#This Row],[Total_Revenue]])*100</f>
        <v>82.629055831687694</v>
      </c>
      <c r="X2161">
        <f>(1-Agridata[[#This Row],[Transport_Cost_NGN]]/(Agridata[[#This Row],[Input_Cost_NGN]]+Agridata[[#This Row],[Final_Profit_NGN]]))*100</f>
        <v>99.771015529645339</v>
      </c>
      <c r="Y2161" s="13">
        <f>Agridata[[#This Row],[Final_Profit_NGN]]*Agridata[[#This Row],[Storage_Loss_%]]</f>
        <v>16489119.99</v>
      </c>
      <c r="Z2161" s="13">
        <f>Agridata[[#This Row],[Final_Profit_NGN]] * (1-Agridata[[#This Row],[Storage_Loss_%]]/100)</f>
        <v>852327.80009999999</v>
      </c>
      <c r="AA2161" s="13">
        <f>Agridata[[#This Row],[Final_Profit_NGN]]+Agridata[[#This Row],[Input_Cost_NGN]]</f>
        <v>1031511</v>
      </c>
    </row>
    <row r="2162" spans="1:27" x14ac:dyDescent="0.35">
      <c r="A2162" t="s">
        <v>481</v>
      </c>
      <c r="B2162" t="s">
        <v>1470</v>
      </c>
      <c r="C2162" t="s">
        <v>1485</v>
      </c>
      <c r="D2162">
        <v>2024</v>
      </c>
      <c r="E2162" t="s">
        <v>1501</v>
      </c>
      <c r="F2162" t="s">
        <v>1506</v>
      </c>
      <c r="G2162">
        <v>2.17</v>
      </c>
      <c r="H2162">
        <v>7901</v>
      </c>
      <c r="I2162">
        <v>6282</v>
      </c>
      <c r="J2162">
        <v>53.7</v>
      </c>
      <c r="K2162" t="s">
        <v>1512</v>
      </c>
      <c r="L2162">
        <v>1.64</v>
      </c>
      <c r="M2162" t="s">
        <v>1518</v>
      </c>
      <c r="N2162" s="13">
        <v>12280</v>
      </c>
      <c r="O2162">
        <v>14</v>
      </c>
      <c r="P2162" s="11">
        <f>Agridata[[#This Row],[Storage_Loss_%]]/100</f>
        <v>0.20489999999999997</v>
      </c>
      <c r="Q2162" s="7">
        <v>20.49</v>
      </c>
      <c r="R2162" s="13">
        <v>63769</v>
      </c>
      <c r="S2162">
        <v>400</v>
      </c>
      <c r="T2162" t="s">
        <v>1520</v>
      </c>
      <c r="U2162" t="s">
        <v>1523</v>
      </c>
      <c r="V2162" s="13">
        <v>2411623</v>
      </c>
      <c r="W2162" s="7">
        <f>(Agridata[[#This Row],[Profit_After_Storage_Loss]]/Agridata[[#This Row],[Total_Revenue]])*100</f>
        <v>77.461729184710947</v>
      </c>
      <c r="X2162">
        <f>(1-Agridata[[#This Row],[Transport_Cost_NGN]]/(Agridata[[#This Row],[Input_Cost_NGN]]+Agridata[[#This Row],[Final_Profit_NGN]]))*100</f>
        <v>99.503916955375146</v>
      </c>
      <c r="Y2162" s="13">
        <f>Agridata[[#This Row],[Final_Profit_NGN]]*Agridata[[#This Row],[Storage_Loss_%]]</f>
        <v>49414155.269999996</v>
      </c>
      <c r="Z2162" s="13">
        <f>Agridata[[#This Row],[Final_Profit_NGN]] * (1-Agridata[[#This Row],[Storage_Loss_%]]/100)</f>
        <v>1917481.4473000001</v>
      </c>
      <c r="AA2162" s="13">
        <f>Agridata[[#This Row],[Final_Profit_NGN]]+Agridata[[#This Row],[Input_Cost_NGN]]</f>
        <v>2475392</v>
      </c>
    </row>
    <row r="2163" spans="1:27" x14ac:dyDescent="0.35">
      <c r="A2163" t="s">
        <v>1145</v>
      </c>
      <c r="B2163" t="s">
        <v>1470</v>
      </c>
      <c r="C2163" t="s">
        <v>1495</v>
      </c>
      <c r="D2163">
        <v>2023</v>
      </c>
      <c r="E2163" t="s">
        <v>1501</v>
      </c>
      <c r="F2163" t="s">
        <v>1503</v>
      </c>
      <c r="G2163">
        <v>3.65</v>
      </c>
      <c r="H2163">
        <v>44351</v>
      </c>
      <c r="I2163">
        <v>36900</v>
      </c>
      <c r="J2163">
        <v>28.2</v>
      </c>
      <c r="K2163" t="s">
        <v>1512</v>
      </c>
      <c r="L2163">
        <v>1.18</v>
      </c>
      <c r="M2163" t="s">
        <v>1517</v>
      </c>
      <c r="N2163" s="13">
        <v>6592</v>
      </c>
      <c r="O2163">
        <v>7</v>
      </c>
      <c r="P2163" s="11">
        <f>Agridata[[#This Row],[Storage_Loss_%]]/100</f>
        <v>0.16800000000000001</v>
      </c>
      <c r="Q2163" s="7">
        <v>16.8</v>
      </c>
      <c r="R2163" s="13">
        <v>34930</v>
      </c>
      <c r="S2163">
        <v>325</v>
      </c>
      <c r="T2163" t="s">
        <v>1521</v>
      </c>
      <c r="U2163" t="s">
        <v>1523</v>
      </c>
      <c r="V2163" s="13">
        <v>11831053</v>
      </c>
      <c r="W2163" s="7">
        <f>(Agridata[[#This Row],[Profit_After_Storage_Loss]]/Agridata[[#This Row],[Total_Revenue]])*100</f>
        <v>82.955083417867698</v>
      </c>
      <c r="X2163">
        <f>(1-Agridata[[#This Row],[Transport_Cost_NGN]]/(Agridata[[#This Row],[Input_Cost_NGN]]+Agridata[[#This Row],[Final_Profit_NGN]]))*100</f>
        <v>99.944446237618905</v>
      </c>
      <c r="Y2163" s="13">
        <f>Agridata[[#This Row],[Final_Profit_NGN]]*Agridata[[#This Row],[Storage_Loss_%]]</f>
        <v>198761690.40000001</v>
      </c>
      <c r="Z2163" s="13">
        <f>Agridata[[#This Row],[Final_Profit_NGN]] * (1-Agridata[[#This Row],[Storage_Loss_%]]/100)</f>
        <v>9843436.095999999</v>
      </c>
      <c r="AA2163" s="13">
        <f>Agridata[[#This Row],[Final_Profit_NGN]]+Agridata[[#This Row],[Input_Cost_NGN]]</f>
        <v>11865983</v>
      </c>
    </row>
    <row r="2164" spans="1:27" x14ac:dyDescent="0.35">
      <c r="A2164" t="s">
        <v>746</v>
      </c>
      <c r="B2164" t="s">
        <v>1469</v>
      </c>
      <c r="C2164" t="s">
        <v>1474</v>
      </c>
      <c r="D2164">
        <v>2021</v>
      </c>
      <c r="E2164" t="s">
        <v>1501</v>
      </c>
      <c r="F2164" t="s">
        <v>1508</v>
      </c>
      <c r="G2164">
        <v>5.22</v>
      </c>
      <c r="H2164">
        <v>8228</v>
      </c>
      <c r="I2164">
        <v>5214</v>
      </c>
      <c r="J2164">
        <v>8.9</v>
      </c>
      <c r="K2164" t="s">
        <v>1512</v>
      </c>
      <c r="L2164">
        <v>0.52</v>
      </c>
      <c r="M2164" t="s">
        <v>1516</v>
      </c>
      <c r="N2164" s="13">
        <v>1697</v>
      </c>
      <c r="O2164">
        <v>30</v>
      </c>
      <c r="P2164" s="11">
        <f>Agridata[[#This Row],[Storage_Loss_%]]/100</f>
        <v>0.36619999999999997</v>
      </c>
      <c r="Q2164" s="7">
        <v>36.619999999999997</v>
      </c>
      <c r="R2164" s="13">
        <v>45113</v>
      </c>
      <c r="S2164">
        <v>154</v>
      </c>
      <c r="T2164" t="s">
        <v>1520</v>
      </c>
      <c r="U2164" t="s">
        <v>1523</v>
      </c>
      <c r="V2164" s="13">
        <v>748117</v>
      </c>
      <c r="W2164" s="7">
        <f>(Agridata[[#This Row],[Profit_After_Storage_Loss]]/Agridata[[#This Row],[Total_Revenue]])*100</f>
        <v>59.775418806651295</v>
      </c>
      <c r="X2164">
        <f>(1-Agridata[[#This Row],[Transport_Cost_NGN]]/(Agridata[[#This Row],[Input_Cost_NGN]]+Agridata[[#This Row],[Final_Profit_NGN]]))*100</f>
        <v>99.786064571435773</v>
      </c>
      <c r="Y2164" s="13">
        <f>Agridata[[#This Row],[Final_Profit_NGN]]*Agridata[[#This Row],[Storage_Loss_%]]</f>
        <v>27396044.539999999</v>
      </c>
      <c r="Z2164" s="13">
        <f>Agridata[[#This Row],[Final_Profit_NGN]] * (1-Agridata[[#This Row],[Storage_Loss_%]]/100)</f>
        <v>474156.55460000003</v>
      </c>
      <c r="AA2164" s="13">
        <f>Agridata[[#This Row],[Final_Profit_NGN]]+Agridata[[#This Row],[Input_Cost_NGN]]</f>
        <v>793230</v>
      </c>
    </row>
    <row r="2165" spans="1:27" x14ac:dyDescent="0.35">
      <c r="A2165" t="s">
        <v>649</v>
      </c>
      <c r="B2165" t="s">
        <v>1470</v>
      </c>
      <c r="C2165" t="s">
        <v>1482</v>
      </c>
      <c r="D2165">
        <v>2024</v>
      </c>
      <c r="E2165" t="s">
        <v>1502</v>
      </c>
      <c r="F2165" t="s">
        <v>1504</v>
      </c>
      <c r="G2165">
        <v>4.29</v>
      </c>
      <c r="H2165">
        <v>36775</v>
      </c>
      <c r="I2165">
        <v>27467</v>
      </c>
      <c r="J2165">
        <v>16</v>
      </c>
      <c r="K2165" t="s">
        <v>1511</v>
      </c>
      <c r="L2165">
        <v>1.1100000000000001</v>
      </c>
      <c r="M2165" t="s">
        <v>1517</v>
      </c>
      <c r="N2165" s="13">
        <v>2578</v>
      </c>
      <c r="O2165">
        <v>4</v>
      </c>
      <c r="P2165" s="11">
        <f>Agridata[[#This Row],[Storage_Loss_%]]/100</f>
        <v>0.25309999999999999</v>
      </c>
      <c r="Q2165" s="7">
        <v>25.31</v>
      </c>
      <c r="R2165" s="13">
        <v>46688</v>
      </c>
      <c r="S2165">
        <v>275</v>
      </c>
      <c r="T2165" t="s">
        <v>1521</v>
      </c>
      <c r="U2165" t="s">
        <v>1523</v>
      </c>
      <c r="V2165" s="13">
        <v>7428625</v>
      </c>
      <c r="W2165" s="7">
        <f>(Agridata[[#This Row],[Profit_After_Storage_Loss]]/Agridata[[#This Row],[Total_Revenue]])*100</f>
        <v>74.223514286291419</v>
      </c>
      <c r="X2165">
        <f>(1-Agridata[[#This Row],[Transport_Cost_NGN]]/(Agridata[[#This Row],[Input_Cost_NGN]]+Agridata[[#This Row],[Final_Profit_NGN]]))*100</f>
        <v>99.965513149750379</v>
      </c>
      <c r="Y2165" s="13">
        <f>Agridata[[#This Row],[Final_Profit_NGN]]*Agridata[[#This Row],[Storage_Loss_%]]</f>
        <v>188018498.75</v>
      </c>
      <c r="Z2165" s="13">
        <f>Agridata[[#This Row],[Final_Profit_NGN]] * (1-Agridata[[#This Row],[Storage_Loss_%]]/100)</f>
        <v>5548440.0125000002</v>
      </c>
      <c r="AA2165" s="13">
        <f>Agridata[[#This Row],[Final_Profit_NGN]]+Agridata[[#This Row],[Input_Cost_NGN]]</f>
        <v>7475313</v>
      </c>
    </row>
    <row r="2166" spans="1:27" x14ac:dyDescent="0.35">
      <c r="A2166" t="s">
        <v>1146</v>
      </c>
      <c r="B2166" t="s">
        <v>1469</v>
      </c>
      <c r="C2166" t="s">
        <v>1498</v>
      </c>
      <c r="D2166">
        <v>2024</v>
      </c>
      <c r="E2166" t="s">
        <v>1501</v>
      </c>
      <c r="F2166" t="s">
        <v>1505</v>
      </c>
      <c r="G2166">
        <v>1.67</v>
      </c>
      <c r="H2166">
        <v>15588</v>
      </c>
      <c r="I2166">
        <v>11620</v>
      </c>
      <c r="J2166">
        <v>9.8000000000000007</v>
      </c>
      <c r="K2166" t="s">
        <v>1513</v>
      </c>
      <c r="L2166">
        <v>1.58</v>
      </c>
      <c r="M2166" t="s">
        <v>1517</v>
      </c>
      <c r="N2166" s="13">
        <v>292</v>
      </c>
      <c r="O2166">
        <v>14</v>
      </c>
      <c r="P2166" s="11">
        <f>Agridata[[#This Row],[Storage_Loss_%]]/100</f>
        <v>0.2545</v>
      </c>
      <c r="Q2166" s="7">
        <v>25.45</v>
      </c>
      <c r="R2166" s="13">
        <v>21032</v>
      </c>
      <c r="S2166">
        <v>80</v>
      </c>
      <c r="T2166" t="s">
        <v>1520</v>
      </c>
      <c r="U2166" t="s">
        <v>1522</v>
      </c>
      <c r="V2166" s="13">
        <v>898980</v>
      </c>
      <c r="W2166" s="7">
        <f>(Agridata[[#This Row],[Profit_After_Storage_Loss]]/Agridata[[#This Row],[Total_Revenue]])*100</f>
        <v>72.845744403333882</v>
      </c>
      <c r="X2166">
        <f>(1-Agridata[[#This Row],[Transport_Cost_NGN]]/(Agridata[[#This Row],[Input_Cost_NGN]]+Agridata[[#This Row],[Final_Profit_NGN]]))*100</f>
        <v>99.968261283548472</v>
      </c>
      <c r="Y2166" s="13">
        <f>Agridata[[#This Row],[Final_Profit_NGN]]*Agridata[[#This Row],[Storage_Loss_%]]</f>
        <v>22879041</v>
      </c>
      <c r="Z2166" s="13">
        <f>Agridata[[#This Row],[Final_Profit_NGN]] * (1-Agridata[[#This Row],[Storage_Loss_%]]/100)</f>
        <v>670189.59000000008</v>
      </c>
      <c r="AA2166" s="13">
        <f>Agridata[[#This Row],[Final_Profit_NGN]]+Agridata[[#This Row],[Input_Cost_NGN]]</f>
        <v>920012</v>
      </c>
    </row>
    <row r="2167" spans="1:27" x14ac:dyDescent="0.35">
      <c r="A2167" t="s">
        <v>408</v>
      </c>
      <c r="B2167" t="s">
        <v>1469</v>
      </c>
      <c r="C2167" t="s">
        <v>1484</v>
      </c>
      <c r="D2167">
        <v>2024</v>
      </c>
      <c r="E2167" t="s">
        <v>1502</v>
      </c>
      <c r="F2167" t="s">
        <v>1504</v>
      </c>
      <c r="G2167">
        <v>3.16</v>
      </c>
      <c r="H2167">
        <v>17400</v>
      </c>
      <c r="I2167">
        <v>13679</v>
      </c>
      <c r="J2167">
        <v>2.9</v>
      </c>
      <c r="K2167" t="s">
        <v>1511</v>
      </c>
      <c r="L2167">
        <v>1.21</v>
      </c>
      <c r="M2167" t="s">
        <v>1516</v>
      </c>
      <c r="N2167" s="13">
        <v>316</v>
      </c>
      <c r="O2167">
        <v>3</v>
      </c>
      <c r="P2167" s="11">
        <f>Agridata[[#This Row],[Storage_Loss_%]]/100</f>
        <v>0.21379999999999999</v>
      </c>
      <c r="Q2167" s="7">
        <v>21.38</v>
      </c>
      <c r="R2167" s="13">
        <v>48603</v>
      </c>
      <c r="S2167">
        <v>327</v>
      </c>
      <c r="T2167" t="s">
        <v>1521</v>
      </c>
      <c r="U2167" t="s">
        <v>1522</v>
      </c>
      <c r="V2167" s="13">
        <v>4379384</v>
      </c>
      <c r="W2167" s="7">
        <f>(Agridata[[#This Row],[Profit_After_Storage_Loss]]/Agridata[[#This Row],[Total_Revenue]])*100</f>
        <v>77.757041761866063</v>
      </c>
      <c r="X2167">
        <f>(1-Agridata[[#This Row],[Transport_Cost_NGN]]/(Agridata[[#This Row],[Input_Cost_NGN]]+Agridata[[#This Row],[Final_Profit_NGN]]))*100</f>
        <v>99.992863574351048</v>
      </c>
      <c r="Y2167" s="13">
        <f>Agridata[[#This Row],[Final_Profit_NGN]]*Agridata[[#This Row],[Storage_Loss_%]]</f>
        <v>93631229.920000002</v>
      </c>
      <c r="Z2167" s="13">
        <f>Agridata[[#This Row],[Final_Profit_NGN]] * (1-Agridata[[#This Row],[Storage_Loss_%]]/100)</f>
        <v>3443071.7008000002</v>
      </c>
      <c r="AA2167" s="13">
        <f>Agridata[[#This Row],[Final_Profit_NGN]]+Agridata[[#This Row],[Input_Cost_NGN]]</f>
        <v>4427987</v>
      </c>
    </row>
    <row r="2168" spans="1:27" x14ac:dyDescent="0.35">
      <c r="A2168" t="s">
        <v>1029</v>
      </c>
      <c r="B2168" t="s">
        <v>1473</v>
      </c>
      <c r="C2168" t="s">
        <v>1497</v>
      </c>
      <c r="D2168">
        <v>2022</v>
      </c>
      <c r="E2168" t="s">
        <v>1501</v>
      </c>
      <c r="F2168" t="s">
        <v>1504</v>
      </c>
      <c r="G2168">
        <v>5.76</v>
      </c>
      <c r="H2168">
        <v>42340</v>
      </c>
      <c r="I2168">
        <v>32860</v>
      </c>
      <c r="J2168">
        <v>39.299999999999997</v>
      </c>
      <c r="K2168" t="s">
        <v>1512</v>
      </c>
      <c r="L2168">
        <v>1.83</v>
      </c>
      <c r="M2168" t="s">
        <v>1516</v>
      </c>
      <c r="N2168" s="13">
        <v>9910</v>
      </c>
      <c r="O2168">
        <v>3</v>
      </c>
      <c r="P2168" s="11">
        <f>Agridata[[#This Row],[Storage_Loss_%]]/100</f>
        <v>0.22390000000000002</v>
      </c>
      <c r="Q2168" s="7">
        <v>22.39</v>
      </c>
      <c r="R2168" s="13">
        <v>88308</v>
      </c>
      <c r="S2168">
        <v>236</v>
      </c>
      <c r="T2168" t="s">
        <v>1521</v>
      </c>
      <c r="U2168" t="s">
        <v>1523</v>
      </c>
      <c r="V2168" s="13">
        <v>7579193</v>
      </c>
      <c r="W2168" s="7">
        <f>(Agridata[[#This Row],[Profit_After_Storage_Loss]]/Agridata[[#This Row],[Total_Revenue]])*100</f>
        <v>76.716151550550819</v>
      </c>
      <c r="X2168">
        <f>(1-Agridata[[#This Row],[Transport_Cost_NGN]]/(Agridata[[#This Row],[Input_Cost_NGN]]+Agridata[[#This Row],[Final_Profit_NGN]]))*100</f>
        <v>99.870753195858725</v>
      </c>
      <c r="Y2168" s="13">
        <f>Agridata[[#This Row],[Final_Profit_NGN]]*Agridata[[#This Row],[Storage_Loss_%]]</f>
        <v>169698131.27000001</v>
      </c>
      <c r="Z2168" s="13">
        <f>Agridata[[#This Row],[Final_Profit_NGN]] * (1-Agridata[[#This Row],[Storage_Loss_%]]/100)</f>
        <v>5882211.6873000003</v>
      </c>
      <c r="AA2168" s="13">
        <f>Agridata[[#This Row],[Final_Profit_NGN]]+Agridata[[#This Row],[Input_Cost_NGN]]</f>
        <v>7667501</v>
      </c>
    </row>
    <row r="2169" spans="1:27" x14ac:dyDescent="0.35">
      <c r="A2169" t="s">
        <v>1147</v>
      </c>
      <c r="B2169" t="s">
        <v>1473</v>
      </c>
      <c r="C2169" t="s">
        <v>1484</v>
      </c>
      <c r="D2169">
        <v>2023</v>
      </c>
      <c r="E2169" t="s">
        <v>1502</v>
      </c>
      <c r="F2169" t="s">
        <v>1504</v>
      </c>
      <c r="G2169">
        <v>1.79</v>
      </c>
      <c r="H2169">
        <v>16829</v>
      </c>
      <c r="I2169">
        <v>13183</v>
      </c>
      <c r="J2169">
        <v>27</v>
      </c>
      <c r="K2169" t="s">
        <v>1513</v>
      </c>
      <c r="L2169">
        <v>1.35</v>
      </c>
      <c r="M2169" t="s">
        <v>1518</v>
      </c>
      <c r="N2169" s="13">
        <v>1052</v>
      </c>
      <c r="O2169">
        <v>3</v>
      </c>
      <c r="P2169" s="11">
        <f>Agridata[[#This Row],[Storage_Loss_%]]/100</f>
        <v>0.21660000000000001</v>
      </c>
      <c r="Q2169" s="7">
        <v>21.66</v>
      </c>
      <c r="R2169" s="13">
        <v>40701</v>
      </c>
      <c r="S2169">
        <v>257</v>
      </c>
      <c r="T2169" t="s">
        <v>1520</v>
      </c>
      <c r="U2169" t="s">
        <v>1522</v>
      </c>
      <c r="V2169" s="13">
        <v>3312398</v>
      </c>
      <c r="W2169" s="7">
        <f>(Agridata[[#This Row],[Profit_After_Storage_Loss]]/Agridata[[#This Row],[Total_Revenue]])*100</f>
        <v>77.389083746110686</v>
      </c>
      <c r="X2169">
        <f>(1-Agridata[[#This Row],[Transport_Cost_NGN]]/(Agridata[[#This Row],[Input_Cost_NGN]]+Agridata[[#This Row],[Final_Profit_NGN]]))*100</f>
        <v>99.968626038181398</v>
      </c>
      <c r="Y2169" s="13">
        <f>Agridata[[#This Row],[Final_Profit_NGN]]*Agridata[[#This Row],[Storage_Loss_%]]</f>
        <v>71746540.680000007</v>
      </c>
      <c r="Z2169" s="13">
        <f>Agridata[[#This Row],[Final_Profit_NGN]] * (1-Agridata[[#This Row],[Storage_Loss_%]]/100)</f>
        <v>2594932.5932</v>
      </c>
      <c r="AA2169" s="13">
        <f>Agridata[[#This Row],[Final_Profit_NGN]]+Agridata[[#This Row],[Input_Cost_NGN]]</f>
        <v>3353099</v>
      </c>
    </row>
    <row r="2170" spans="1:27" x14ac:dyDescent="0.35">
      <c r="A2170" t="s">
        <v>39</v>
      </c>
      <c r="B2170" t="s">
        <v>1471</v>
      </c>
      <c r="C2170" t="s">
        <v>1477</v>
      </c>
      <c r="D2170">
        <v>2025</v>
      </c>
      <c r="E2170" t="s">
        <v>1502</v>
      </c>
      <c r="F2170" t="s">
        <v>1507</v>
      </c>
      <c r="G2170">
        <v>0.59</v>
      </c>
      <c r="H2170">
        <v>1017</v>
      </c>
      <c r="I2170">
        <v>790</v>
      </c>
      <c r="J2170">
        <v>19.399999999999999</v>
      </c>
      <c r="K2170" t="s">
        <v>1512</v>
      </c>
      <c r="L2170">
        <v>2.02</v>
      </c>
      <c r="M2170" t="s">
        <v>1517</v>
      </c>
      <c r="N2170" s="13">
        <v>4420</v>
      </c>
      <c r="O2170">
        <v>14</v>
      </c>
      <c r="P2170" s="11">
        <f>Agridata[[#This Row],[Storage_Loss_%]]/100</f>
        <v>0.2223</v>
      </c>
      <c r="Q2170" s="7">
        <v>22.23</v>
      </c>
      <c r="R2170" s="13">
        <v>14026</v>
      </c>
      <c r="S2170">
        <v>220</v>
      </c>
      <c r="T2170" t="s">
        <v>1520</v>
      </c>
      <c r="U2170" t="s">
        <v>1522</v>
      </c>
      <c r="V2170" s="13">
        <v>153616</v>
      </c>
      <c r="W2170" s="7">
        <f>(Agridata[[#This Row],[Profit_After_Storage_Loss]]/Agridata[[#This Row],[Total_Revenue]])*100</f>
        <v>71.26326529151406</v>
      </c>
      <c r="X2170">
        <f>(1-Agridata[[#This Row],[Transport_Cost_NGN]]/(Agridata[[#This Row],[Input_Cost_NGN]]+Agridata[[#This Row],[Final_Profit_NGN]]))*100</f>
        <v>97.363429212249912</v>
      </c>
      <c r="Y2170" s="13">
        <f>Agridata[[#This Row],[Final_Profit_NGN]]*Agridata[[#This Row],[Storage_Loss_%]]</f>
        <v>3414883.68</v>
      </c>
      <c r="Z2170" s="13">
        <f>Agridata[[#This Row],[Final_Profit_NGN]] * (1-Agridata[[#This Row],[Storage_Loss_%]]/100)</f>
        <v>119467.16320000001</v>
      </c>
      <c r="AA2170" s="13">
        <f>Agridata[[#This Row],[Final_Profit_NGN]]+Agridata[[#This Row],[Input_Cost_NGN]]</f>
        <v>167642</v>
      </c>
    </row>
    <row r="2171" spans="1:27" x14ac:dyDescent="0.35">
      <c r="A2171" t="s">
        <v>1109</v>
      </c>
      <c r="B2171" t="s">
        <v>1473</v>
      </c>
      <c r="C2171" t="s">
        <v>1494</v>
      </c>
      <c r="D2171">
        <v>2025</v>
      </c>
      <c r="E2171" t="s">
        <v>1502</v>
      </c>
      <c r="F2171" t="s">
        <v>1510</v>
      </c>
      <c r="G2171">
        <v>0.45</v>
      </c>
      <c r="H2171">
        <v>12415</v>
      </c>
      <c r="I2171">
        <v>9025</v>
      </c>
      <c r="J2171">
        <v>25</v>
      </c>
      <c r="K2171" t="s">
        <v>1511</v>
      </c>
      <c r="L2171">
        <v>1.46</v>
      </c>
      <c r="M2171" t="s">
        <v>1516</v>
      </c>
      <c r="N2171" s="13">
        <v>3266</v>
      </c>
      <c r="O2171">
        <v>4</v>
      </c>
      <c r="P2171" s="11">
        <f>Agridata[[#This Row],[Storage_Loss_%]]/100</f>
        <v>0.27300000000000002</v>
      </c>
      <c r="Q2171" s="7">
        <v>27.3</v>
      </c>
      <c r="R2171" s="13">
        <v>9216</v>
      </c>
      <c r="S2171">
        <v>452</v>
      </c>
      <c r="T2171" t="s">
        <v>1521</v>
      </c>
      <c r="U2171" t="s">
        <v>1522</v>
      </c>
      <c r="V2171" s="13">
        <v>4026025</v>
      </c>
      <c r="W2171" s="7">
        <f>(Agridata[[#This Row],[Profit_After_Storage_Loss]]/Agridata[[#This Row],[Total_Revenue]])*100</f>
        <v>72.533962035972564</v>
      </c>
      <c r="X2171">
        <f>(1-Agridata[[#This Row],[Transport_Cost_NGN]]/(Agridata[[#This Row],[Input_Cost_NGN]]+Agridata[[#This Row],[Final_Profit_NGN]]))*100</f>
        <v>99.919063074547466</v>
      </c>
      <c r="Y2171" s="13">
        <f>Agridata[[#This Row],[Final_Profit_NGN]]*Agridata[[#This Row],[Storage_Loss_%]]</f>
        <v>109910482.5</v>
      </c>
      <c r="Z2171" s="13">
        <f>Agridata[[#This Row],[Final_Profit_NGN]] * (1-Agridata[[#This Row],[Storage_Loss_%]]/100)</f>
        <v>2926920.1749999998</v>
      </c>
      <c r="AA2171" s="13">
        <f>Agridata[[#This Row],[Final_Profit_NGN]]+Agridata[[#This Row],[Input_Cost_NGN]]</f>
        <v>4035241</v>
      </c>
    </row>
    <row r="2172" spans="1:27" x14ac:dyDescent="0.35">
      <c r="A2172" t="s">
        <v>235</v>
      </c>
      <c r="B2172" t="s">
        <v>1473</v>
      </c>
      <c r="C2172" t="s">
        <v>1496</v>
      </c>
      <c r="D2172">
        <v>2024</v>
      </c>
      <c r="E2172" t="s">
        <v>1502</v>
      </c>
      <c r="F2172" t="s">
        <v>1510</v>
      </c>
      <c r="G2172">
        <v>1.05</v>
      </c>
      <c r="H2172">
        <v>22570</v>
      </c>
      <c r="I2172">
        <v>15975</v>
      </c>
      <c r="J2172">
        <v>15.8</v>
      </c>
      <c r="K2172" t="s">
        <v>1512</v>
      </c>
      <c r="L2172">
        <v>0.85</v>
      </c>
      <c r="M2172" t="s">
        <v>1518</v>
      </c>
      <c r="N2172" s="13">
        <v>4159</v>
      </c>
      <c r="O2172">
        <v>4</v>
      </c>
      <c r="P2172" s="11">
        <f>Agridata[[#This Row],[Storage_Loss_%]]/100</f>
        <v>0.29220000000000002</v>
      </c>
      <c r="Q2172" s="7">
        <v>29.22</v>
      </c>
      <c r="R2172" s="13">
        <v>21334</v>
      </c>
      <c r="S2172">
        <v>446</v>
      </c>
      <c r="T2172" t="s">
        <v>1520</v>
      </c>
      <c r="U2172" t="s">
        <v>1522</v>
      </c>
      <c r="V2172" s="13">
        <v>7028109</v>
      </c>
      <c r="W2172" s="7">
        <f>(Agridata[[#This Row],[Profit_After_Storage_Loss]]/Agridata[[#This Row],[Total_Revenue]])*100</f>
        <v>70.565795768545115</v>
      </c>
      <c r="X2172">
        <f>(1-Agridata[[#This Row],[Transport_Cost_NGN]]/(Agridata[[#This Row],[Input_Cost_NGN]]+Agridata[[#This Row],[Final_Profit_NGN]]))*100</f>
        <v>99.941002430972205</v>
      </c>
      <c r="Y2172" s="13">
        <f>Agridata[[#This Row],[Final_Profit_NGN]]*Agridata[[#This Row],[Storage_Loss_%]]</f>
        <v>205361344.97999999</v>
      </c>
      <c r="Z2172" s="13">
        <f>Agridata[[#This Row],[Final_Profit_NGN]] * (1-Agridata[[#This Row],[Storage_Loss_%]]/100)</f>
        <v>4974495.5501999995</v>
      </c>
      <c r="AA2172" s="13">
        <f>Agridata[[#This Row],[Final_Profit_NGN]]+Agridata[[#This Row],[Input_Cost_NGN]]</f>
        <v>7049443</v>
      </c>
    </row>
    <row r="2173" spans="1:27" x14ac:dyDescent="0.35">
      <c r="A2173" t="s">
        <v>940</v>
      </c>
      <c r="B2173" t="s">
        <v>1472</v>
      </c>
      <c r="C2173" t="s">
        <v>1478</v>
      </c>
      <c r="D2173">
        <v>2025</v>
      </c>
      <c r="E2173" t="s">
        <v>1501</v>
      </c>
      <c r="F2173" t="s">
        <v>1510</v>
      </c>
      <c r="G2173">
        <v>3.3</v>
      </c>
      <c r="H2173">
        <v>79343</v>
      </c>
      <c r="I2173">
        <v>57706</v>
      </c>
      <c r="J2173">
        <v>2.7</v>
      </c>
      <c r="K2173" t="s">
        <v>1511</v>
      </c>
      <c r="L2173">
        <v>1.1000000000000001</v>
      </c>
      <c r="M2173" t="s">
        <v>1517</v>
      </c>
      <c r="N2173" s="13">
        <v>479</v>
      </c>
      <c r="O2173">
        <v>1</v>
      </c>
      <c r="P2173" s="11">
        <f>Agridata[[#This Row],[Storage_Loss_%]]/100</f>
        <v>0.2727</v>
      </c>
      <c r="Q2173" s="7">
        <v>27.27</v>
      </c>
      <c r="R2173" s="13">
        <v>88271</v>
      </c>
      <c r="S2173">
        <v>451</v>
      </c>
      <c r="T2173" t="s">
        <v>1520</v>
      </c>
      <c r="U2173" t="s">
        <v>1523</v>
      </c>
      <c r="V2173" s="13">
        <v>25676402</v>
      </c>
      <c r="W2173" s="7">
        <f>(Agridata[[#This Row],[Profit_After_Storage_Loss]]/Agridata[[#This Row],[Total_Revenue]])*100</f>
        <v>72.480823547032799</v>
      </c>
      <c r="X2173">
        <f>(1-Agridata[[#This Row],[Transport_Cost_NGN]]/(Agridata[[#This Row],[Input_Cost_NGN]]+Agridata[[#This Row],[Final_Profit_NGN]]))*100</f>
        <v>99.998140865207176</v>
      </c>
      <c r="Y2173" s="13">
        <f>Agridata[[#This Row],[Final_Profit_NGN]]*Agridata[[#This Row],[Storage_Loss_%]]</f>
        <v>700195482.53999996</v>
      </c>
      <c r="Z2173" s="13">
        <f>Agridata[[#This Row],[Final_Profit_NGN]] * (1-Agridata[[#This Row],[Storage_Loss_%]]/100)</f>
        <v>18674447.174600001</v>
      </c>
      <c r="AA2173" s="13">
        <f>Agridata[[#This Row],[Final_Profit_NGN]]+Agridata[[#This Row],[Input_Cost_NGN]]</f>
        <v>25764673</v>
      </c>
    </row>
    <row r="2174" spans="1:27" x14ac:dyDescent="0.35">
      <c r="A2174" t="s">
        <v>572</v>
      </c>
      <c r="B2174" t="s">
        <v>1473</v>
      </c>
      <c r="C2174" t="s">
        <v>1497</v>
      </c>
      <c r="D2174">
        <v>2022</v>
      </c>
      <c r="E2174" t="s">
        <v>1502</v>
      </c>
      <c r="F2174" t="s">
        <v>1504</v>
      </c>
      <c r="G2174">
        <v>4.4000000000000004</v>
      </c>
      <c r="H2174">
        <v>24867</v>
      </c>
      <c r="I2174">
        <v>19468</v>
      </c>
      <c r="J2174">
        <v>9.3000000000000007</v>
      </c>
      <c r="K2174" t="s">
        <v>1513</v>
      </c>
      <c r="L2174">
        <v>1.2</v>
      </c>
      <c r="M2174" t="s">
        <v>1516</v>
      </c>
      <c r="N2174" s="13">
        <v>359</v>
      </c>
      <c r="O2174">
        <v>2</v>
      </c>
      <c r="P2174" s="11">
        <f>Agridata[[#This Row],[Storage_Loss_%]]/100</f>
        <v>0.21710000000000002</v>
      </c>
      <c r="Q2174" s="7">
        <v>21.71</v>
      </c>
      <c r="R2174" s="13">
        <v>68889</v>
      </c>
      <c r="S2174">
        <v>272</v>
      </c>
      <c r="T2174" t="s">
        <v>1520</v>
      </c>
      <c r="U2174" t="s">
        <v>1522</v>
      </c>
      <c r="V2174" s="13">
        <v>5173096</v>
      </c>
      <c r="W2174" s="7">
        <f>(Agridata[[#This Row],[Profit_After_Storage_Loss]]/Agridata[[#This Row],[Total_Revenue]])*100</f>
        <v>77.261130247415807</v>
      </c>
      <c r="X2174">
        <f>(1-Agridata[[#This Row],[Transport_Cost_NGN]]/(Agridata[[#This Row],[Input_Cost_NGN]]+Agridata[[#This Row],[Final_Profit_NGN]]))*100</f>
        <v>99.993151449307845</v>
      </c>
      <c r="Y2174" s="13">
        <f>Agridata[[#This Row],[Final_Profit_NGN]]*Agridata[[#This Row],[Storage_Loss_%]]</f>
        <v>112307914.16000001</v>
      </c>
      <c r="Z2174" s="13">
        <f>Agridata[[#This Row],[Final_Profit_NGN]] * (1-Agridata[[#This Row],[Storage_Loss_%]]/100)</f>
        <v>4050016.8583999998</v>
      </c>
      <c r="AA2174" s="13">
        <f>Agridata[[#This Row],[Final_Profit_NGN]]+Agridata[[#This Row],[Input_Cost_NGN]]</f>
        <v>5241985</v>
      </c>
    </row>
    <row r="2175" spans="1:27" x14ac:dyDescent="0.35">
      <c r="A2175" t="s">
        <v>612</v>
      </c>
      <c r="B2175" t="s">
        <v>1473</v>
      </c>
      <c r="C2175" t="s">
        <v>1494</v>
      </c>
      <c r="D2175">
        <v>2024</v>
      </c>
      <c r="E2175" t="s">
        <v>1501</v>
      </c>
      <c r="F2175" t="s">
        <v>1508</v>
      </c>
      <c r="G2175">
        <v>2.08</v>
      </c>
      <c r="H2175">
        <v>2989</v>
      </c>
      <c r="I2175">
        <v>2375</v>
      </c>
      <c r="J2175">
        <v>80.2</v>
      </c>
      <c r="K2175" t="s">
        <v>1512</v>
      </c>
      <c r="L2175">
        <v>2.4700000000000002</v>
      </c>
      <c r="M2175" t="s">
        <v>1516</v>
      </c>
      <c r="N2175" s="13">
        <v>17726</v>
      </c>
      <c r="O2175">
        <v>14</v>
      </c>
      <c r="P2175" s="11">
        <f>Agridata[[#This Row],[Storage_Loss_%]]/100</f>
        <v>0.2051</v>
      </c>
      <c r="Q2175" s="7">
        <v>20.51</v>
      </c>
      <c r="R2175" s="13">
        <v>31329</v>
      </c>
      <c r="S2175">
        <v>269</v>
      </c>
      <c r="T2175" t="s">
        <v>1521</v>
      </c>
      <c r="U2175" t="s">
        <v>1522</v>
      </c>
      <c r="V2175" s="13">
        <v>583432</v>
      </c>
      <c r="W2175" s="7">
        <f>(Agridata[[#This Row],[Profit_After_Storage_Loss]]/Agridata[[#This Row],[Total_Revenue]])*100</f>
        <v>75.439088816629535</v>
      </c>
      <c r="X2175">
        <f>(1-Agridata[[#This Row],[Transport_Cost_NGN]]/(Agridata[[#This Row],[Input_Cost_NGN]]+Agridata[[#This Row],[Final_Profit_NGN]]))*100</f>
        <v>97.116603037603227</v>
      </c>
      <c r="Y2175" s="13">
        <f>Agridata[[#This Row],[Final_Profit_NGN]]*Agridata[[#This Row],[Storage_Loss_%]]</f>
        <v>11966190.32</v>
      </c>
      <c r="Z2175" s="13">
        <f>Agridata[[#This Row],[Final_Profit_NGN]] * (1-Agridata[[#This Row],[Storage_Loss_%]]/100)</f>
        <v>463770.09679999994</v>
      </c>
      <c r="AA2175" s="13">
        <f>Agridata[[#This Row],[Final_Profit_NGN]]+Agridata[[#This Row],[Input_Cost_NGN]]</f>
        <v>614761</v>
      </c>
    </row>
    <row r="2176" spans="1:27" x14ac:dyDescent="0.35">
      <c r="A2176" t="s">
        <v>888</v>
      </c>
      <c r="B2176" t="s">
        <v>1473</v>
      </c>
      <c r="C2176" t="s">
        <v>1494</v>
      </c>
      <c r="D2176">
        <v>2021</v>
      </c>
      <c r="E2176" t="s">
        <v>1501</v>
      </c>
      <c r="F2176" t="s">
        <v>1504</v>
      </c>
      <c r="G2176">
        <v>2.62</v>
      </c>
      <c r="H2176">
        <v>25079</v>
      </c>
      <c r="I2176">
        <v>18453</v>
      </c>
      <c r="J2176">
        <v>61.2</v>
      </c>
      <c r="K2176" t="s">
        <v>1512</v>
      </c>
      <c r="L2176">
        <v>2.21</v>
      </c>
      <c r="M2176" t="s">
        <v>1516</v>
      </c>
      <c r="N2176" s="13">
        <v>13995</v>
      </c>
      <c r="O2176">
        <v>7</v>
      </c>
      <c r="P2176" s="11">
        <f>Agridata[[#This Row],[Storage_Loss_%]]/100</f>
        <v>0.26419999999999999</v>
      </c>
      <c r="Q2176" s="7">
        <v>26.42</v>
      </c>
      <c r="R2176" s="13">
        <v>56217</v>
      </c>
      <c r="S2176">
        <v>232</v>
      </c>
      <c r="T2176" t="s">
        <v>1521</v>
      </c>
      <c r="U2176" t="s">
        <v>1523</v>
      </c>
      <c r="V2176" s="13">
        <v>4168074</v>
      </c>
      <c r="W2176" s="7">
        <f>(Agridata[[#This Row],[Profit_After_Storage_Loss]]/Agridata[[#This Row],[Total_Revenue]])*100</f>
        <v>72.600795002048869</v>
      </c>
      <c r="X2176">
        <f>(1-Agridata[[#This Row],[Transport_Cost_NGN]]/(Agridata[[#This Row],[Input_Cost_NGN]]+Agridata[[#This Row],[Final_Profit_NGN]]))*100</f>
        <v>99.668701801083301</v>
      </c>
      <c r="Y2176" s="13">
        <f>Agridata[[#This Row],[Final_Profit_NGN]]*Agridata[[#This Row],[Storage_Loss_%]]</f>
        <v>110120515.08000001</v>
      </c>
      <c r="Z2176" s="13">
        <f>Agridata[[#This Row],[Final_Profit_NGN]] * (1-Agridata[[#This Row],[Storage_Loss_%]]/100)</f>
        <v>3066868.8492000001</v>
      </c>
      <c r="AA2176" s="13">
        <f>Agridata[[#This Row],[Final_Profit_NGN]]+Agridata[[#This Row],[Input_Cost_NGN]]</f>
        <v>4224291</v>
      </c>
    </row>
    <row r="2177" spans="1:27" x14ac:dyDescent="0.35">
      <c r="A2177" t="s">
        <v>479</v>
      </c>
      <c r="B2177" t="s">
        <v>1471</v>
      </c>
      <c r="C2177" t="s">
        <v>1483</v>
      </c>
      <c r="D2177">
        <v>2025</v>
      </c>
      <c r="E2177" t="s">
        <v>1502</v>
      </c>
      <c r="F2177" t="s">
        <v>1510</v>
      </c>
      <c r="G2177">
        <v>0.8</v>
      </c>
      <c r="H2177">
        <v>12107</v>
      </c>
      <c r="I2177">
        <v>8231</v>
      </c>
      <c r="J2177">
        <v>54.9</v>
      </c>
      <c r="K2177" t="s">
        <v>1511</v>
      </c>
      <c r="L2177">
        <v>2.1</v>
      </c>
      <c r="M2177" t="s">
        <v>1517</v>
      </c>
      <c r="N2177" s="13">
        <v>7049</v>
      </c>
      <c r="O2177">
        <v>5</v>
      </c>
      <c r="P2177" s="11">
        <f>Agridata[[#This Row],[Storage_Loss_%]]/100</f>
        <v>0.3201</v>
      </c>
      <c r="Q2177" s="7">
        <v>32.01</v>
      </c>
      <c r="R2177" s="13">
        <v>24304</v>
      </c>
      <c r="S2177">
        <v>337</v>
      </c>
      <c r="T2177" t="s">
        <v>1521</v>
      </c>
      <c r="U2177" t="s">
        <v>1522</v>
      </c>
      <c r="V2177" s="13">
        <v>2714756</v>
      </c>
      <c r="W2177" s="7">
        <f>(Agridata[[#This Row],[Profit_After_Storage_Loss]]/Agridata[[#This Row],[Total_Revenue]])*100</f>
        <v>67.386716771447126</v>
      </c>
      <c r="X2177">
        <f>(1-Agridata[[#This Row],[Transport_Cost_NGN]]/(Agridata[[#This Row],[Input_Cost_NGN]]+Agridata[[#This Row],[Final_Profit_NGN]]))*100</f>
        <v>99.742648937956815</v>
      </c>
      <c r="Y2177" s="13">
        <f>Agridata[[#This Row],[Final_Profit_NGN]]*Agridata[[#This Row],[Storage_Loss_%]]</f>
        <v>86899339.559999987</v>
      </c>
      <c r="Z2177" s="13">
        <f>Agridata[[#This Row],[Final_Profit_NGN]] * (1-Agridata[[#This Row],[Storage_Loss_%]]/100)</f>
        <v>1845762.6043999998</v>
      </c>
      <c r="AA2177" s="13">
        <f>Agridata[[#This Row],[Final_Profit_NGN]]+Agridata[[#This Row],[Input_Cost_NGN]]</f>
        <v>2739060</v>
      </c>
    </row>
    <row r="2178" spans="1:27" x14ac:dyDescent="0.35">
      <c r="A2178" t="s">
        <v>620</v>
      </c>
      <c r="B2178" t="s">
        <v>1472</v>
      </c>
      <c r="C2178" t="s">
        <v>1487</v>
      </c>
      <c r="D2178">
        <v>2023</v>
      </c>
      <c r="E2178" t="s">
        <v>1501</v>
      </c>
      <c r="F2178" t="s">
        <v>1506</v>
      </c>
      <c r="G2178">
        <v>0.49</v>
      </c>
      <c r="H2178">
        <v>1406</v>
      </c>
      <c r="I2178">
        <v>1183</v>
      </c>
      <c r="J2178">
        <v>40.1</v>
      </c>
      <c r="K2178" t="s">
        <v>1512</v>
      </c>
      <c r="L2178">
        <v>1.19</v>
      </c>
      <c r="M2178" t="s">
        <v>1516</v>
      </c>
      <c r="N2178" s="13">
        <v>11237</v>
      </c>
      <c r="O2178">
        <v>7</v>
      </c>
      <c r="P2178" s="11">
        <f>Agridata[[#This Row],[Storage_Loss_%]]/100</f>
        <v>0.15859999999999999</v>
      </c>
      <c r="Q2178" s="7">
        <v>15.86</v>
      </c>
      <c r="R2178" s="13">
        <v>7327</v>
      </c>
      <c r="S2178">
        <v>380</v>
      </c>
      <c r="T2178" t="s">
        <v>1521</v>
      </c>
      <c r="U2178" t="s">
        <v>1522</v>
      </c>
      <c r="V2178" s="13">
        <v>426481</v>
      </c>
      <c r="W2178" s="7">
        <f>(Agridata[[#This Row],[Profit_After_Storage_Loss]]/Agridata[[#This Row],[Total_Revenue]])*100</f>
        <v>82.718878720539962</v>
      </c>
      <c r="X2178">
        <f>(1-Agridata[[#This Row],[Transport_Cost_NGN]]/(Agridata[[#This Row],[Input_Cost_NGN]]+Agridata[[#This Row],[Final_Profit_NGN]]))*100</f>
        <v>97.409683546638149</v>
      </c>
      <c r="Y2178" s="13">
        <f>Agridata[[#This Row],[Final_Profit_NGN]]*Agridata[[#This Row],[Storage_Loss_%]]</f>
        <v>6763988.6600000001</v>
      </c>
      <c r="Z2178" s="13">
        <f>Agridata[[#This Row],[Final_Profit_NGN]] * (1-Agridata[[#This Row],[Storage_Loss_%]]/100)</f>
        <v>358841.11340000003</v>
      </c>
      <c r="AA2178" s="13">
        <f>Agridata[[#This Row],[Final_Profit_NGN]]+Agridata[[#This Row],[Input_Cost_NGN]]</f>
        <v>433808</v>
      </c>
    </row>
    <row r="2179" spans="1:27" x14ac:dyDescent="0.35">
      <c r="A2179" t="s">
        <v>1001</v>
      </c>
      <c r="B2179" t="s">
        <v>1470</v>
      </c>
      <c r="C2179" t="s">
        <v>1485</v>
      </c>
      <c r="D2179">
        <v>2023</v>
      </c>
      <c r="E2179" t="s">
        <v>1501</v>
      </c>
      <c r="F2179" t="s">
        <v>1507</v>
      </c>
      <c r="G2179">
        <v>0.77</v>
      </c>
      <c r="H2179">
        <v>1963</v>
      </c>
      <c r="I2179">
        <v>1194</v>
      </c>
      <c r="J2179">
        <v>31.8</v>
      </c>
      <c r="K2179" t="s">
        <v>1514</v>
      </c>
      <c r="L2179">
        <v>2.17</v>
      </c>
      <c r="M2179" t="s">
        <v>1517</v>
      </c>
      <c r="N2179" s="13">
        <v>5271</v>
      </c>
      <c r="O2179">
        <v>30</v>
      </c>
      <c r="P2179" s="11">
        <f>Agridata[[#This Row],[Storage_Loss_%]]/100</f>
        <v>0.39149999999999996</v>
      </c>
      <c r="Q2179" s="7">
        <v>39.15</v>
      </c>
      <c r="R2179" s="13">
        <v>9311</v>
      </c>
      <c r="S2179">
        <v>260</v>
      </c>
      <c r="T2179" t="s">
        <v>1521</v>
      </c>
      <c r="U2179" t="s">
        <v>1522</v>
      </c>
      <c r="V2179" s="13">
        <v>292754</v>
      </c>
      <c r="W2179" s="7">
        <f>(Agridata[[#This Row],[Profit_After_Storage_Loss]]/Agridata[[#This Row],[Total_Revenue]])*100</f>
        <v>58.974329697250596</v>
      </c>
      <c r="X2179">
        <f>(1-Agridata[[#This Row],[Transport_Cost_NGN]]/(Agridata[[#This Row],[Input_Cost_NGN]]+Agridata[[#This Row],[Final_Profit_NGN]]))*100</f>
        <v>98.25501133861917</v>
      </c>
      <c r="Y2179" s="13">
        <f>Agridata[[#This Row],[Final_Profit_NGN]]*Agridata[[#This Row],[Storage_Loss_%]]</f>
        <v>11461319.1</v>
      </c>
      <c r="Z2179" s="13">
        <f>Agridata[[#This Row],[Final_Profit_NGN]] * (1-Agridata[[#This Row],[Storage_Loss_%]]/100)</f>
        <v>178140.80900000001</v>
      </c>
      <c r="AA2179" s="13">
        <f>Agridata[[#This Row],[Final_Profit_NGN]]+Agridata[[#This Row],[Input_Cost_NGN]]</f>
        <v>302065</v>
      </c>
    </row>
    <row r="2180" spans="1:27" x14ac:dyDescent="0.35">
      <c r="A2180" t="s">
        <v>1148</v>
      </c>
      <c r="B2180" t="s">
        <v>1472</v>
      </c>
      <c r="C2180" t="s">
        <v>1478</v>
      </c>
      <c r="D2180">
        <v>2022</v>
      </c>
      <c r="E2180" t="s">
        <v>1502</v>
      </c>
      <c r="F2180" t="s">
        <v>1505</v>
      </c>
      <c r="G2180">
        <v>1.34</v>
      </c>
      <c r="H2180">
        <v>8298</v>
      </c>
      <c r="I2180">
        <v>7509</v>
      </c>
      <c r="J2180">
        <v>10.1</v>
      </c>
      <c r="K2180" t="s">
        <v>1512</v>
      </c>
      <c r="L2180">
        <v>1.24</v>
      </c>
      <c r="M2180" t="s">
        <v>1516</v>
      </c>
      <c r="N2180" s="13">
        <v>2645</v>
      </c>
      <c r="O2180">
        <v>1</v>
      </c>
      <c r="P2180" s="11">
        <f>Agridata[[#This Row],[Storage_Loss_%]]/100</f>
        <v>9.5000000000000001E-2</v>
      </c>
      <c r="Q2180" s="7">
        <v>9.5</v>
      </c>
      <c r="R2180" s="13">
        <v>17041</v>
      </c>
      <c r="S2180">
        <v>111</v>
      </c>
      <c r="T2180" t="s">
        <v>1520</v>
      </c>
      <c r="U2180" t="s">
        <v>1522</v>
      </c>
      <c r="V2180" s="13">
        <v>805479</v>
      </c>
      <c r="W2180" s="7">
        <f>(Agridata[[#This Row],[Profit_After_Storage_Loss]]/Agridata[[#This Row],[Total_Revenue]])*100</f>
        <v>88.625017628750669</v>
      </c>
      <c r="X2180">
        <f>(1-Agridata[[#This Row],[Transport_Cost_NGN]]/(Agridata[[#This Row],[Input_Cost_NGN]]+Agridata[[#This Row],[Final_Profit_NGN]]))*100</f>
        <v>99.678427272285177</v>
      </c>
      <c r="Y2180" s="13">
        <f>Agridata[[#This Row],[Final_Profit_NGN]]*Agridata[[#This Row],[Storage_Loss_%]]</f>
        <v>7652050.5</v>
      </c>
      <c r="Z2180" s="13">
        <f>Agridata[[#This Row],[Final_Profit_NGN]] * (1-Agridata[[#This Row],[Storage_Loss_%]]/100)</f>
        <v>728958.495</v>
      </c>
      <c r="AA2180" s="13">
        <f>Agridata[[#This Row],[Final_Profit_NGN]]+Agridata[[#This Row],[Input_Cost_NGN]]</f>
        <v>822520</v>
      </c>
    </row>
    <row r="2181" spans="1:27" x14ac:dyDescent="0.35">
      <c r="A2181" t="s">
        <v>720</v>
      </c>
      <c r="B2181" t="s">
        <v>1469</v>
      </c>
      <c r="C2181" t="s">
        <v>1481</v>
      </c>
      <c r="D2181">
        <v>2024</v>
      </c>
      <c r="E2181" t="s">
        <v>1501</v>
      </c>
      <c r="F2181" t="s">
        <v>1503</v>
      </c>
      <c r="G2181">
        <v>0.66</v>
      </c>
      <c r="H2181">
        <v>4492</v>
      </c>
      <c r="I2181">
        <v>3447</v>
      </c>
      <c r="J2181">
        <v>2.7</v>
      </c>
      <c r="K2181" t="s">
        <v>1511</v>
      </c>
      <c r="L2181">
        <v>0.1</v>
      </c>
      <c r="M2181" t="s">
        <v>1516</v>
      </c>
      <c r="N2181" s="13">
        <v>304</v>
      </c>
      <c r="O2181">
        <v>14</v>
      </c>
      <c r="P2181" s="11">
        <f>Agridata[[#This Row],[Storage_Loss_%]]/100</f>
        <v>0.23250000000000001</v>
      </c>
      <c r="Q2181" s="7">
        <v>23.25</v>
      </c>
      <c r="R2181" s="13">
        <v>9183</v>
      </c>
      <c r="S2181">
        <v>332</v>
      </c>
      <c r="T2181" t="s">
        <v>1520</v>
      </c>
      <c r="U2181" t="s">
        <v>1522</v>
      </c>
      <c r="V2181" s="13">
        <v>1123473</v>
      </c>
      <c r="W2181" s="7">
        <f>(Agridata[[#This Row],[Profit_After_Storage_Loss]]/Agridata[[#This Row],[Total_Revenue]])*100</f>
        <v>76.127749952324436</v>
      </c>
      <c r="X2181">
        <f>(1-Agridata[[#This Row],[Transport_Cost_NGN]]/(Agridata[[#This Row],[Input_Cost_NGN]]+Agridata[[#This Row],[Final_Profit_NGN]]))*100</f>
        <v>99.97316042999816</v>
      </c>
      <c r="Y2181" s="13">
        <f>Agridata[[#This Row],[Final_Profit_NGN]]*Agridata[[#This Row],[Storage_Loss_%]]</f>
        <v>26120747.25</v>
      </c>
      <c r="Z2181" s="13">
        <f>Agridata[[#This Row],[Final_Profit_NGN]] * (1-Agridata[[#This Row],[Storage_Loss_%]]/100)</f>
        <v>862265.52749999997</v>
      </c>
      <c r="AA2181" s="13">
        <f>Agridata[[#This Row],[Final_Profit_NGN]]+Agridata[[#This Row],[Input_Cost_NGN]]</f>
        <v>1132656</v>
      </c>
    </row>
    <row r="2182" spans="1:27" x14ac:dyDescent="0.35">
      <c r="A2182" t="s">
        <v>616</v>
      </c>
      <c r="B2182" t="s">
        <v>1471</v>
      </c>
      <c r="C2182" t="s">
        <v>1483</v>
      </c>
      <c r="D2182">
        <v>2023</v>
      </c>
      <c r="E2182" t="s">
        <v>1501</v>
      </c>
      <c r="F2182" t="s">
        <v>1506</v>
      </c>
      <c r="G2182">
        <v>1.26</v>
      </c>
      <c r="H2182">
        <v>3900</v>
      </c>
      <c r="I2182">
        <v>3571</v>
      </c>
      <c r="J2182">
        <v>4.3</v>
      </c>
      <c r="K2182" t="s">
        <v>1513</v>
      </c>
      <c r="L2182">
        <v>1.46</v>
      </c>
      <c r="M2182" t="s">
        <v>1517</v>
      </c>
      <c r="N2182" s="13">
        <v>200</v>
      </c>
      <c r="O2182">
        <v>1</v>
      </c>
      <c r="P2182" s="11">
        <f>Agridata[[#This Row],[Storage_Loss_%]]/100</f>
        <v>8.4199999999999997E-2</v>
      </c>
      <c r="Q2182" s="7">
        <v>8.42</v>
      </c>
      <c r="R2182" s="13">
        <v>27191</v>
      </c>
      <c r="S2182">
        <v>372</v>
      </c>
      <c r="T2182" t="s">
        <v>1520</v>
      </c>
      <c r="U2182" t="s">
        <v>1522</v>
      </c>
      <c r="V2182" s="13">
        <v>1287737</v>
      </c>
      <c r="W2182" s="7">
        <f>(Agridata[[#This Row],[Profit_After_Storage_Loss]]/Agridata[[#This Row],[Total_Revenue]])*100</f>
        <v>89.686244767774355</v>
      </c>
      <c r="X2182">
        <f>(1-Agridata[[#This Row],[Transport_Cost_NGN]]/(Agridata[[#This Row],[Input_Cost_NGN]]+Agridata[[#This Row],[Final_Profit_NGN]]))*100</f>
        <v>99.984790041736133</v>
      </c>
      <c r="Y2182" s="13">
        <f>Agridata[[#This Row],[Final_Profit_NGN]]*Agridata[[#This Row],[Storage_Loss_%]]</f>
        <v>10842745.539999999</v>
      </c>
      <c r="Z2182" s="13">
        <f>Agridata[[#This Row],[Final_Profit_NGN]] * (1-Agridata[[#This Row],[Storage_Loss_%]]/100)</f>
        <v>1179309.5445999999</v>
      </c>
      <c r="AA2182" s="13">
        <f>Agridata[[#This Row],[Final_Profit_NGN]]+Agridata[[#This Row],[Input_Cost_NGN]]</f>
        <v>1314928</v>
      </c>
    </row>
    <row r="2183" spans="1:27" x14ac:dyDescent="0.35">
      <c r="A2183" t="s">
        <v>600</v>
      </c>
      <c r="B2183" t="s">
        <v>1470</v>
      </c>
      <c r="C2183" t="s">
        <v>1499</v>
      </c>
      <c r="D2183">
        <v>2022</v>
      </c>
      <c r="E2183" t="s">
        <v>1502</v>
      </c>
      <c r="F2183" t="s">
        <v>1509</v>
      </c>
      <c r="G2183">
        <v>2.15</v>
      </c>
      <c r="H2183">
        <v>32685</v>
      </c>
      <c r="I2183">
        <v>25628</v>
      </c>
      <c r="J2183">
        <v>9</v>
      </c>
      <c r="K2183" t="s">
        <v>1511</v>
      </c>
      <c r="L2183">
        <v>1.28</v>
      </c>
      <c r="M2183" t="s">
        <v>1516</v>
      </c>
      <c r="N2183" s="13">
        <v>1333</v>
      </c>
      <c r="O2183">
        <v>7</v>
      </c>
      <c r="P2183" s="11">
        <f>Agridata[[#This Row],[Storage_Loss_%]]/100</f>
        <v>0.21590000000000001</v>
      </c>
      <c r="Q2183" s="7">
        <v>21.59</v>
      </c>
      <c r="R2183" s="13">
        <v>52301</v>
      </c>
      <c r="S2183">
        <v>275</v>
      </c>
      <c r="T2183" t="s">
        <v>1520</v>
      </c>
      <c r="U2183" t="s">
        <v>1522</v>
      </c>
      <c r="V2183" s="13">
        <v>6923589</v>
      </c>
      <c r="W2183" s="7">
        <f>(Agridata[[#This Row],[Profit_After_Storage_Loss]]/Agridata[[#This Row],[Total_Revenue]])*100</f>
        <v>77.82212928959602</v>
      </c>
      <c r="X2183">
        <f>(1-Agridata[[#This Row],[Transport_Cost_NGN]]/(Agridata[[#This Row],[Input_Cost_NGN]]+Agridata[[#This Row],[Final_Profit_NGN]]))*100</f>
        <v>99.980891327128148</v>
      </c>
      <c r="Y2183" s="13">
        <f>Agridata[[#This Row],[Final_Profit_NGN]]*Agridata[[#This Row],[Storage_Loss_%]]</f>
        <v>149480286.50999999</v>
      </c>
      <c r="Z2183" s="13">
        <f>Agridata[[#This Row],[Final_Profit_NGN]] * (1-Agridata[[#This Row],[Storage_Loss_%]]/100)</f>
        <v>5428786.1348999999</v>
      </c>
      <c r="AA2183" s="13">
        <f>Agridata[[#This Row],[Final_Profit_NGN]]+Agridata[[#This Row],[Input_Cost_NGN]]</f>
        <v>6975890</v>
      </c>
    </row>
    <row r="2184" spans="1:27" x14ac:dyDescent="0.35">
      <c r="A2184" t="s">
        <v>127</v>
      </c>
      <c r="B2184" t="s">
        <v>1469</v>
      </c>
      <c r="C2184" t="s">
        <v>1484</v>
      </c>
      <c r="D2184">
        <v>2024</v>
      </c>
      <c r="E2184" t="s">
        <v>1502</v>
      </c>
      <c r="F2184" t="s">
        <v>1503</v>
      </c>
      <c r="G2184">
        <v>4.8499999999999996</v>
      </c>
      <c r="H2184">
        <v>34639</v>
      </c>
      <c r="I2184">
        <v>28871</v>
      </c>
      <c r="J2184">
        <v>32.200000000000003</v>
      </c>
      <c r="K2184" t="s">
        <v>1513</v>
      </c>
      <c r="L2184">
        <v>2</v>
      </c>
      <c r="M2184" t="s">
        <v>1516</v>
      </c>
      <c r="N2184" s="13">
        <v>1132</v>
      </c>
      <c r="O2184">
        <v>7</v>
      </c>
      <c r="P2184" s="11">
        <f>Agridata[[#This Row],[Storage_Loss_%]]/100</f>
        <v>0.16649999999999998</v>
      </c>
      <c r="Q2184" s="7">
        <v>16.649999999999999</v>
      </c>
      <c r="R2184" s="13">
        <v>48429</v>
      </c>
      <c r="S2184">
        <v>288</v>
      </c>
      <c r="T2184" t="s">
        <v>1520</v>
      </c>
      <c r="U2184" t="s">
        <v>1523</v>
      </c>
      <c r="V2184" s="13">
        <v>8182139</v>
      </c>
      <c r="W2184" s="7">
        <f>(Agridata[[#This Row],[Profit_After_Storage_Loss]]/Agridata[[#This Row],[Total_Revenue]])*100</f>
        <v>82.85956517824772</v>
      </c>
      <c r="X2184">
        <f>(1-Agridata[[#This Row],[Transport_Cost_NGN]]/(Agridata[[#This Row],[Input_Cost_NGN]]+Agridata[[#This Row],[Final_Profit_NGN]]))*100</f>
        <v>99.986246392715543</v>
      </c>
      <c r="Y2184" s="13">
        <f>Agridata[[#This Row],[Final_Profit_NGN]]*Agridata[[#This Row],[Storage_Loss_%]]</f>
        <v>136232614.34999999</v>
      </c>
      <c r="Z2184" s="13">
        <f>Agridata[[#This Row],[Final_Profit_NGN]] * (1-Agridata[[#This Row],[Storage_Loss_%]]/100)</f>
        <v>6819812.8564999998</v>
      </c>
      <c r="AA2184" s="13">
        <f>Agridata[[#This Row],[Final_Profit_NGN]]+Agridata[[#This Row],[Input_Cost_NGN]]</f>
        <v>8230568</v>
      </c>
    </row>
    <row r="2185" spans="1:27" x14ac:dyDescent="0.35">
      <c r="A2185" t="s">
        <v>78</v>
      </c>
      <c r="B2185" t="s">
        <v>1470</v>
      </c>
      <c r="C2185" t="s">
        <v>1499</v>
      </c>
      <c r="D2185">
        <v>2022</v>
      </c>
      <c r="E2185" t="s">
        <v>1501</v>
      </c>
      <c r="F2185" t="s">
        <v>1510</v>
      </c>
      <c r="G2185">
        <v>1.83</v>
      </c>
      <c r="H2185">
        <v>42507</v>
      </c>
      <c r="I2185">
        <v>28139</v>
      </c>
      <c r="J2185">
        <v>200</v>
      </c>
      <c r="K2185" t="s">
        <v>1511</v>
      </c>
      <c r="L2185">
        <v>6.25</v>
      </c>
      <c r="M2185" t="s">
        <v>1518</v>
      </c>
      <c r="N2185" s="13">
        <v>35455</v>
      </c>
      <c r="O2185">
        <v>5</v>
      </c>
      <c r="P2185" s="11">
        <f>Agridata[[#This Row],[Storage_Loss_%]]/100</f>
        <v>0.33799999999999997</v>
      </c>
      <c r="Q2185" s="7">
        <v>33.799999999999997</v>
      </c>
      <c r="R2185" s="13">
        <v>42676</v>
      </c>
      <c r="S2185">
        <v>335</v>
      </c>
      <c r="T2185" t="s">
        <v>1521</v>
      </c>
      <c r="U2185" t="s">
        <v>1523</v>
      </c>
      <c r="V2185" s="13">
        <v>9254169</v>
      </c>
      <c r="W2185" s="7">
        <f>(Agridata[[#This Row],[Profit_After_Storage_Loss]]/Agridata[[#This Row],[Total_Revenue]])*100</f>
        <v>65.896117209655529</v>
      </c>
      <c r="X2185">
        <f>(1-Agridata[[#This Row],[Transport_Cost_NGN]]/(Agridata[[#This Row],[Input_Cost_NGN]]+Agridata[[#This Row],[Final_Profit_NGN]]))*100</f>
        <v>99.618634063491427</v>
      </c>
      <c r="Y2185" s="13">
        <f>Agridata[[#This Row],[Final_Profit_NGN]]*Agridata[[#This Row],[Storage_Loss_%]]</f>
        <v>312790912.19999999</v>
      </c>
      <c r="Z2185" s="13">
        <f>Agridata[[#This Row],[Final_Profit_NGN]] * (1-Agridata[[#This Row],[Storage_Loss_%]]/100)</f>
        <v>6126259.8780000005</v>
      </c>
      <c r="AA2185" s="13">
        <f>Agridata[[#This Row],[Final_Profit_NGN]]+Agridata[[#This Row],[Input_Cost_NGN]]</f>
        <v>9296845</v>
      </c>
    </row>
    <row r="2186" spans="1:27" x14ac:dyDescent="0.35">
      <c r="A2186" t="s">
        <v>1149</v>
      </c>
      <c r="B2186" t="s">
        <v>1469</v>
      </c>
      <c r="C2186" t="s">
        <v>1474</v>
      </c>
      <c r="D2186">
        <v>2023</v>
      </c>
      <c r="E2186" t="s">
        <v>1502</v>
      </c>
      <c r="F2186" t="s">
        <v>1503</v>
      </c>
      <c r="G2186">
        <v>0.28000000000000003</v>
      </c>
      <c r="H2186">
        <v>1720</v>
      </c>
      <c r="I2186">
        <v>688</v>
      </c>
      <c r="J2186">
        <v>4.0999999999999996</v>
      </c>
      <c r="K2186" t="s">
        <v>1513</v>
      </c>
      <c r="L2186">
        <v>0.75</v>
      </c>
      <c r="M2186" t="s">
        <v>1517</v>
      </c>
      <c r="N2186" s="13">
        <v>200</v>
      </c>
      <c r="O2186">
        <v>60</v>
      </c>
      <c r="P2186" s="11">
        <f>Agridata[[#This Row],[Storage_Loss_%]]/100</f>
        <v>0.6</v>
      </c>
      <c r="Q2186" s="7">
        <v>60</v>
      </c>
      <c r="R2186" s="13">
        <v>4923</v>
      </c>
      <c r="S2186">
        <v>267</v>
      </c>
      <c r="T2186" t="s">
        <v>1520</v>
      </c>
      <c r="U2186" t="s">
        <v>1522</v>
      </c>
      <c r="V2186" s="13">
        <v>176737</v>
      </c>
      <c r="W2186" s="7">
        <f>(Agridata[[#This Row],[Profit_After_Storage_Loss]]/Agridata[[#This Row],[Total_Revenue]])*100</f>
        <v>38.915996917318068</v>
      </c>
      <c r="X2186">
        <f>(1-Agridata[[#This Row],[Transport_Cost_NGN]]/(Agridata[[#This Row],[Input_Cost_NGN]]+Agridata[[#This Row],[Final_Profit_NGN]]))*100</f>
        <v>99.889904216668498</v>
      </c>
      <c r="Y2186" s="13">
        <f>Agridata[[#This Row],[Final_Profit_NGN]]*Agridata[[#This Row],[Storage_Loss_%]]</f>
        <v>10604220</v>
      </c>
      <c r="Z2186" s="13">
        <f>Agridata[[#This Row],[Final_Profit_NGN]] * (1-Agridata[[#This Row],[Storage_Loss_%]]/100)</f>
        <v>70694.8</v>
      </c>
      <c r="AA2186" s="13">
        <f>Agridata[[#This Row],[Final_Profit_NGN]]+Agridata[[#This Row],[Input_Cost_NGN]]</f>
        <v>181660</v>
      </c>
    </row>
    <row r="2187" spans="1:27" x14ac:dyDescent="0.35">
      <c r="A2187" t="s">
        <v>129</v>
      </c>
      <c r="B2187" t="s">
        <v>1471</v>
      </c>
      <c r="C2187" t="s">
        <v>1486</v>
      </c>
      <c r="D2187">
        <v>2025</v>
      </c>
      <c r="E2187" t="s">
        <v>1502</v>
      </c>
      <c r="F2187" t="s">
        <v>1506</v>
      </c>
      <c r="G2187">
        <v>5.0599999999999996</v>
      </c>
      <c r="H2187">
        <v>13787</v>
      </c>
      <c r="I2187">
        <v>11086</v>
      </c>
      <c r="J2187">
        <v>25.1</v>
      </c>
      <c r="K2187" t="s">
        <v>1513</v>
      </c>
      <c r="L2187">
        <v>2.0499999999999998</v>
      </c>
      <c r="M2187" t="s">
        <v>1516</v>
      </c>
      <c r="N2187" s="13">
        <v>781</v>
      </c>
      <c r="O2187">
        <v>14</v>
      </c>
      <c r="P2187" s="11">
        <f>Agridata[[#This Row],[Storage_Loss_%]]/100</f>
        <v>0.19589999999999999</v>
      </c>
      <c r="Q2187" s="7">
        <v>19.59</v>
      </c>
      <c r="R2187" s="13">
        <v>126404</v>
      </c>
      <c r="S2187">
        <v>407</v>
      </c>
      <c r="T2187" t="s">
        <v>1520</v>
      </c>
      <c r="U2187" t="s">
        <v>1523</v>
      </c>
      <c r="V2187" s="13">
        <v>4339697</v>
      </c>
      <c r="W2187" s="7">
        <f>(Agridata[[#This Row],[Profit_After_Storage_Loss]]/Agridata[[#This Row],[Total_Revenue]])*100</f>
        <v>78.134156789109781</v>
      </c>
      <c r="X2187">
        <f>(1-Agridata[[#This Row],[Transport_Cost_NGN]]/(Agridata[[#This Row],[Input_Cost_NGN]]+Agridata[[#This Row],[Final_Profit_NGN]]))*100</f>
        <v>99.982512710751507</v>
      </c>
      <c r="Y2187" s="13">
        <f>Agridata[[#This Row],[Final_Profit_NGN]]*Agridata[[#This Row],[Storage_Loss_%]]</f>
        <v>85014664.230000004</v>
      </c>
      <c r="Z2187" s="13">
        <f>Agridata[[#This Row],[Final_Profit_NGN]] * (1-Agridata[[#This Row],[Storage_Loss_%]]/100)</f>
        <v>3489550.3577000001</v>
      </c>
      <c r="AA2187" s="13">
        <f>Agridata[[#This Row],[Final_Profit_NGN]]+Agridata[[#This Row],[Input_Cost_NGN]]</f>
        <v>4466101</v>
      </c>
    </row>
    <row r="2188" spans="1:27" x14ac:dyDescent="0.35">
      <c r="A2188" t="s">
        <v>1150</v>
      </c>
      <c r="B2188" t="s">
        <v>1472</v>
      </c>
      <c r="C2188" t="s">
        <v>1488</v>
      </c>
      <c r="D2188">
        <v>2022</v>
      </c>
      <c r="E2188" t="s">
        <v>1501</v>
      </c>
      <c r="F2188" t="s">
        <v>1504</v>
      </c>
      <c r="G2188">
        <v>6.93</v>
      </c>
      <c r="H2188">
        <v>71247</v>
      </c>
      <c r="I2188">
        <v>55757</v>
      </c>
      <c r="J2188">
        <v>20.399999999999999</v>
      </c>
      <c r="K2188" t="s">
        <v>1512</v>
      </c>
      <c r="L2188">
        <v>0.9</v>
      </c>
      <c r="M2188" t="s">
        <v>1517</v>
      </c>
      <c r="N2188" s="13">
        <v>5087</v>
      </c>
      <c r="O2188">
        <v>1</v>
      </c>
      <c r="P2188" s="11">
        <f>Agridata[[#This Row],[Storage_Loss_%]]/100</f>
        <v>0.21739999999999998</v>
      </c>
      <c r="Q2188" s="7">
        <v>21.74</v>
      </c>
      <c r="R2188" s="13">
        <v>125744</v>
      </c>
      <c r="S2188">
        <v>246</v>
      </c>
      <c r="T2188" t="s">
        <v>1520</v>
      </c>
      <c r="U2188" t="s">
        <v>1523</v>
      </c>
      <c r="V2188" s="13">
        <v>13448229</v>
      </c>
      <c r="W2188" s="7">
        <f>(Agridata[[#This Row],[Profit_After_Storage_Loss]]/Agridata[[#This Row],[Total_Revenue]])*100</f>
        <v>77.535029835406334</v>
      </c>
      <c r="X2188">
        <f>(1-Agridata[[#This Row],[Transport_Cost_NGN]]/(Agridata[[#This Row],[Input_Cost_NGN]]+Agridata[[#This Row],[Final_Profit_NGN]]))*100</f>
        <v>99.96252386828823</v>
      </c>
      <c r="Y2188" s="13">
        <f>Agridata[[#This Row],[Final_Profit_NGN]]*Agridata[[#This Row],[Storage_Loss_%]]</f>
        <v>292364498.45999998</v>
      </c>
      <c r="Z2188" s="13">
        <f>Agridata[[#This Row],[Final_Profit_NGN]] * (1-Agridata[[#This Row],[Storage_Loss_%]]/100)</f>
        <v>10524584.0154</v>
      </c>
      <c r="AA2188" s="13">
        <f>Agridata[[#This Row],[Final_Profit_NGN]]+Agridata[[#This Row],[Input_Cost_NGN]]</f>
        <v>13573973</v>
      </c>
    </row>
    <row r="2189" spans="1:27" x14ac:dyDescent="0.35">
      <c r="A2189" t="s">
        <v>683</v>
      </c>
      <c r="B2189" t="s">
        <v>1471</v>
      </c>
      <c r="C2189" t="s">
        <v>1486</v>
      </c>
      <c r="D2189">
        <v>2023</v>
      </c>
      <c r="E2189" t="s">
        <v>1501</v>
      </c>
      <c r="F2189" t="s">
        <v>1504</v>
      </c>
      <c r="G2189">
        <v>0.67</v>
      </c>
      <c r="H2189">
        <v>6452</v>
      </c>
      <c r="I2189">
        <v>4850</v>
      </c>
      <c r="J2189">
        <v>18.899999999999999</v>
      </c>
      <c r="K2189" t="s">
        <v>1512</v>
      </c>
      <c r="L2189">
        <v>1.6</v>
      </c>
      <c r="M2189" t="s">
        <v>1518</v>
      </c>
      <c r="N2189" s="13">
        <v>4066</v>
      </c>
      <c r="O2189">
        <v>4</v>
      </c>
      <c r="P2189" s="11">
        <f>Agridata[[#This Row],[Storage_Loss_%]]/100</f>
        <v>0.2482</v>
      </c>
      <c r="Q2189" s="7">
        <v>24.82</v>
      </c>
      <c r="R2189" s="13">
        <v>12189</v>
      </c>
      <c r="S2189">
        <v>274</v>
      </c>
      <c r="T2189" t="s">
        <v>1520</v>
      </c>
      <c r="U2189" t="s">
        <v>1522</v>
      </c>
      <c r="V2189" s="13">
        <v>1299356</v>
      </c>
      <c r="W2189" s="7">
        <f>(Agridata[[#This Row],[Profit_After_Storage_Loss]]/Agridata[[#This Row],[Total_Revenue]])*100</f>
        <v>74.481305696716475</v>
      </c>
      <c r="X2189">
        <f>(1-Agridata[[#This Row],[Transport_Cost_NGN]]/(Agridata[[#This Row],[Input_Cost_NGN]]+Agridata[[#This Row],[Final_Profit_NGN]]))*100</f>
        <v>99.689983950226647</v>
      </c>
      <c r="Y2189" s="13">
        <f>Agridata[[#This Row],[Final_Profit_NGN]]*Agridata[[#This Row],[Storage_Loss_%]]</f>
        <v>32250015.920000002</v>
      </c>
      <c r="Z2189" s="13">
        <f>Agridata[[#This Row],[Final_Profit_NGN]] * (1-Agridata[[#This Row],[Storage_Loss_%]]/100)</f>
        <v>976855.84080000001</v>
      </c>
      <c r="AA2189" s="13">
        <f>Agridata[[#This Row],[Final_Profit_NGN]]+Agridata[[#This Row],[Input_Cost_NGN]]</f>
        <v>1311545</v>
      </c>
    </row>
    <row r="2190" spans="1:27" x14ac:dyDescent="0.35">
      <c r="A2190" t="s">
        <v>336</v>
      </c>
      <c r="B2190" t="s">
        <v>1472</v>
      </c>
      <c r="C2190" t="s">
        <v>1487</v>
      </c>
      <c r="D2190">
        <v>2024</v>
      </c>
      <c r="E2190" t="s">
        <v>1501</v>
      </c>
      <c r="F2190" t="s">
        <v>1510</v>
      </c>
      <c r="G2190">
        <v>0.2</v>
      </c>
      <c r="H2190">
        <v>3578</v>
      </c>
      <c r="I2190">
        <v>2627</v>
      </c>
      <c r="J2190">
        <v>8.8000000000000007</v>
      </c>
      <c r="K2190" t="s">
        <v>1513</v>
      </c>
      <c r="L2190">
        <v>0.76</v>
      </c>
      <c r="M2190" t="s">
        <v>1516</v>
      </c>
      <c r="N2190" s="13">
        <v>393</v>
      </c>
      <c r="O2190">
        <v>3</v>
      </c>
      <c r="P2190" s="11">
        <f>Agridata[[#This Row],[Storage_Loss_%]]/100</f>
        <v>0.2656</v>
      </c>
      <c r="Q2190" s="7">
        <v>26.56</v>
      </c>
      <c r="R2190" s="13">
        <v>5850</v>
      </c>
      <c r="S2190">
        <v>351</v>
      </c>
      <c r="T2190" t="s">
        <v>1521</v>
      </c>
      <c r="U2190" t="s">
        <v>1522</v>
      </c>
      <c r="V2190" s="13">
        <v>906614</v>
      </c>
      <c r="W2190" s="7">
        <f>(Agridata[[#This Row],[Profit_After_Storage_Loss]]/Agridata[[#This Row],[Total_Revenue]])*100</f>
        <v>72.969160602500466</v>
      </c>
      <c r="X2190">
        <f>(1-Agridata[[#This Row],[Transport_Cost_NGN]]/(Agridata[[#This Row],[Input_Cost_NGN]]+Agridata[[#This Row],[Final_Profit_NGN]]))*100</f>
        <v>99.956929807641728</v>
      </c>
      <c r="Y2190" s="13">
        <f>Agridata[[#This Row],[Final_Profit_NGN]]*Agridata[[#This Row],[Storage_Loss_%]]</f>
        <v>24079667.84</v>
      </c>
      <c r="Z2190" s="13">
        <f>Agridata[[#This Row],[Final_Profit_NGN]] * (1-Agridata[[#This Row],[Storage_Loss_%]]/100)</f>
        <v>665817.32159999991</v>
      </c>
      <c r="AA2190" s="13">
        <f>Agridata[[#This Row],[Final_Profit_NGN]]+Agridata[[#This Row],[Input_Cost_NGN]]</f>
        <v>912464</v>
      </c>
    </row>
    <row r="2191" spans="1:27" x14ac:dyDescent="0.35">
      <c r="A2191" t="s">
        <v>389</v>
      </c>
      <c r="B2191" t="s">
        <v>1471</v>
      </c>
      <c r="C2191" t="s">
        <v>1500</v>
      </c>
      <c r="D2191">
        <v>2022</v>
      </c>
      <c r="E2191" t="s">
        <v>1502</v>
      </c>
      <c r="F2191" t="s">
        <v>1503</v>
      </c>
      <c r="G2191">
        <v>1.34</v>
      </c>
      <c r="H2191">
        <v>9054</v>
      </c>
      <c r="I2191">
        <v>7639</v>
      </c>
      <c r="J2191">
        <v>9.1</v>
      </c>
      <c r="K2191" t="s">
        <v>1513</v>
      </c>
      <c r="L2191">
        <v>0.94</v>
      </c>
      <c r="M2191" t="s">
        <v>1518</v>
      </c>
      <c r="N2191" s="13">
        <v>332</v>
      </c>
      <c r="O2191">
        <v>7</v>
      </c>
      <c r="P2191" s="11">
        <f>Agridata[[#This Row],[Storage_Loss_%]]/100</f>
        <v>0.15620000000000001</v>
      </c>
      <c r="Q2191" s="7">
        <v>15.62</v>
      </c>
      <c r="R2191" s="13">
        <v>14788</v>
      </c>
      <c r="S2191">
        <v>243</v>
      </c>
      <c r="T2191" t="s">
        <v>1520</v>
      </c>
      <c r="U2191" t="s">
        <v>1522</v>
      </c>
      <c r="V2191" s="13">
        <v>1822595</v>
      </c>
      <c r="W2191" s="7">
        <f>(Agridata[[#This Row],[Profit_After_Storage_Loss]]/Agridata[[#This Row],[Total_Revenue]])*100</f>
        <v>83.700875702017498</v>
      </c>
      <c r="X2191">
        <f>(1-Agridata[[#This Row],[Transport_Cost_NGN]]/(Agridata[[#This Row],[Input_Cost_NGN]]+Agridata[[#This Row],[Final_Profit_NGN]]))*100</f>
        <v>99.981930822261873</v>
      </c>
      <c r="Y2191" s="13">
        <f>Agridata[[#This Row],[Final_Profit_NGN]]*Agridata[[#This Row],[Storage_Loss_%]]</f>
        <v>28468933.899999999</v>
      </c>
      <c r="Z2191" s="13">
        <f>Agridata[[#This Row],[Final_Profit_NGN]] * (1-Agridata[[#This Row],[Storage_Loss_%]]/100)</f>
        <v>1537905.6610000001</v>
      </c>
      <c r="AA2191" s="13">
        <f>Agridata[[#This Row],[Final_Profit_NGN]]+Agridata[[#This Row],[Input_Cost_NGN]]</f>
        <v>1837383</v>
      </c>
    </row>
    <row r="2192" spans="1:27" x14ac:dyDescent="0.35">
      <c r="A2192" t="s">
        <v>489</v>
      </c>
      <c r="B2192" t="s">
        <v>1472</v>
      </c>
      <c r="C2192" t="s">
        <v>1489</v>
      </c>
      <c r="D2192">
        <v>2023</v>
      </c>
      <c r="E2192" t="s">
        <v>1502</v>
      </c>
      <c r="F2192" t="s">
        <v>1504</v>
      </c>
      <c r="G2192">
        <v>1.1599999999999999</v>
      </c>
      <c r="H2192">
        <v>11211</v>
      </c>
      <c r="I2192">
        <v>9084</v>
      </c>
      <c r="J2192">
        <v>22.3</v>
      </c>
      <c r="K2192" t="s">
        <v>1512</v>
      </c>
      <c r="L2192">
        <v>0.94</v>
      </c>
      <c r="M2192" t="s">
        <v>1518</v>
      </c>
      <c r="N2192" s="13">
        <v>6206</v>
      </c>
      <c r="O2192">
        <v>2</v>
      </c>
      <c r="P2192" s="11">
        <f>Agridata[[#This Row],[Storage_Loss_%]]/100</f>
        <v>0.18969999999999998</v>
      </c>
      <c r="Q2192" s="7">
        <v>18.97</v>
      </c>
      <c r="R2192" s="13">
        <v>27423</v>
      </c>
      <c r="S2192">
        <v>365</v>
      </c>
      <c r="T2192" t="s">
        <v>1520</v>
      </c>
      <c r="U2192" t="s">
        <v>1522</v>
      </c>
      <c r="V2192" s="13">
        <v>3248875</v>
      </c>
      <c r="W2192" s="7">
        <f>(Agridata[[#This Row],[Profit_After_Storage_Loss]]/Agridata[[#This Row],[Total_Revenue]])*100</f>
        <v>80.351769359807932</v>
      </c>
      <c r="X2192">
        <f>(1-Agridata[[#This Row],[Transport_Cost_NGN]]/(Agridata[[#This Row],[Input_Cost_NGN]]+Agridata[[#This Row],[Final_Profit_NGN]]))*100</f>
        <v>99.810578891175354</v>
      </c>
      <c r="Y2192" s="13">
        <f>Agridata[[#This Row],[Final_Profit_NGN]]*Agridata[[#This Row],[Storage_Loss_%]]</f>
        <v>61631158.75</v>
      </c>
      <c r="Z2192" s="13">
        <f>Agridata[[#This Row],[Final_Profit_NGN]] * (1-Agridata[[#This Row],[Storage_Loss_%]]/100)</f>
        <v>2632563.4125000001</v>
      </c>
      <c r="AA2192" s="13">
        <f>Agridata[[#This Row],[Final_Profit_NGN]]+Agridata[[#This Row],[Input_Cost_NGN]]</f>
        <v>3276298</v>
      </c>
    </row>
    <row r="2193" spans="1:27" x14ac:dyDescent="0.35">
      <c r="A2193" t="s">
        <v>834</v>
      </c>
      <c r="B2193" t="s">
        <v>1472</v>
      </c>
      <c r="C2193" t="s">
        <v>1479</v>
      </c>
      <c r="D2193">
        <v>2024</v>
      </c>
      <c r="E2193" t="s">
        <v>1502</v>
      </c>
      <c r="F2193" t="s">
        <v>1510</v>
      </c>
      <c r="G2193">
        <v>1.52</v>
      </c>
      <c r="H2193">
        <v>40734</v>
      </c>
      <c r="I2193">
        <v>30754</v>
      </c>
      <c r="J2193">
        <v>26</v>
      </c>
      <c r="K2193" t="s">
        <v>1512</v>
      </c>
      <c r="L2193">
        <v>0.8</v>
      </c>
      <c r="M2193" t="s">
        <v>1518</v>
      </c>
      <c r="N2193" s="13">
        <v>7662</v>
      </c>
      <c r="O2193">
        <v>2</v>
      </c>
      <c r="P2193" s="11">
        <f>Agridata[[#This Row],[Storage_Loss_%]]/100</f>
        <v>0.245</v>
      </c>
      <c r="Q2193" s="7">
        <v>24.5</v>
      </c>
      <c r="R2193" s="13">
        <v>32358</v>
      </c>
      <c r="S2193">
        <v>387</v>
      </c>
      <c r="T2193" t="s">
        <v>1520</v>
      </c>
      <c r="U2193" t="s">
        <v>1523</v>
      </c>
      <c r="V2193" s="13">
        <v>11742761</v>
      </c>
      <c r="W2193" s="7">
        <f>(Agridata[[#This Row],[Profit_After_Storage_Loss]]/Agridata[[#This Row],[Total_Revenue]])*100</f>
        <v>75.292526173196208</v>
      </c>
      <c r="X2193">
        <f>(1-Agridata[[#This Row],[Transport_Cost_NGN]]/(Agridata[[#This Row],[Input_Cost_NGN]]+Agridata[[#This Row],[Final_Profit_NGN]]))*100</f>
        <v>99.934930593907382</v>
      </c>
      <c r="Y2193" s="13">
        <f>Agridata[[#This Row],[Final_Profit_NGN]]*Agridata[[#This Row],[Storage_Loss_%]]</f>
        <v>287697644.5</v>
      </c>
      <c r="Z2193" s="13">
        <f>Agridata[[#This Row],[Final_Profit_NGN]] * (1-Agridata[[#This Row],[Storage_Loss_%]]/100)</f>
        <v>8865784.5549999997</v>
      </c>
      <c r="AA2193" s="13">
        <f>Agridata[[#This Row],[Final_Profit_NGN]]+Agridata[[#This Row],[Input_Cost_NGN]]</f>
        <v>11775119</v>
      </c>
    </row>
    <row r="2194" spans="1:27" x14ac:dyDescent="0.35">
      <c r="A2194" t="s">
        <v>316</v>
      </c>
      <c r="B2194" t="s">
        <v>1471</v>
      </c>
      <c r="C2194" t="s">
        <v>1492</v>
      </c>
      <c r="D2194">
        <v>2023</v>
      </c>
      <c r="E2194" t="s">
        <v>1501</v>
      </c>
      <c r="F2194" t="s">
        <v>1510</v>
      </c>
      <c r="G2194">
        <v>3.61</v>
      </c>
      <c r="H2194">
        <v>53480</v>
      </c>
      <c r="I2194">
        <v>35131</v>
      </c>
      <c r="J2194">
        <v>22</v>
      </c>
      <c r="K2194" t="s">
        <v>1513</v>
      </c>
      <c r="L2194">
        <v>1.45</v>
      </c>
      <c r="M2194" t="s">
        <v>1517</v>
      </c>
      <c r="N2194" s="13">
        <v>666</v>
      </c>
      <c r="O2194">
        <v>5</v>
      </c>
      <c r="P2194" s="11">
        <f>Agridata[[#This Row],[Storage_Loss_%]]/100</f>
        <v>0.34310000000000002</v>
      </c>
      <c r="Q2194" s="7">
        <v>34.31</v>
      </c>
      <c r="R2194" s="13">
        <v>93536</v>
      </c>
      <c r="S2194">
        <v>328</v>
      </c>
      <c r="T2194" t="s">
        <v>1520</v>
      </c>
      <c r="U2194" t="s">
        <v>1523</v>
      </c>
      <c r="V2194" s="13">
        <v>11313537</v>
      </c>
      <c r="W2194" s="7">
        <f>(Agridata[[#This Row],[Profit_After_Storage_Loss]]/Agridata[[#This Row],[Total_Revenue]])*100</f>
        <v>65.15135350935337</v>
      </c>
      <c r="X2194">
        <f>(1-Agridata[[#This Row],[Transport_Cost_NGN]]/(Agridata[[#This Row],[Input_Cost_NGN]]+Agridata[[#This Row],[Final_Profit_NGN]]))*100</f>
        <v>99.99416151715694</v>
      </c>
      <c r="Y2194" s="13">
        <f>Agridata[[#This Row],[Final_Profit_NGN]]*Agridata[[#This Row],[Storage_Loss_%]]</f>
        <v>388167454.47000003</v>
      </c>
      <c r="Z2194" s="13">
        <f>Agridata[[#This Row],[Final_Profit_NGN]] * (1-Agridata[[#This Row],[Storage_Loss_%]]/100)</f>
        <v>7431862.4553000005</v>
      </c>
      <c r="AA2194" s="13">
        <f>Agridata[[#This Row],[Final_Profit_NGN]]+Agridata[[#This Row],[Input_Cost_NGN]]</f>
        <v>11407073</v>
      </c>
    </row>
    <row r="2195" spans="1:27" x14ac:dyDescent="0.35">
      <c r="A2195" t="s">
        <v>44</v>
      </c>
      <c r="B2195" t="s">
        <v>1470</v>
      </c>
      <c r="C2195" t="s">
        <v>1482</v>
      </c>
      <c r="D2195">
        <v>2021</v>
      </c>
      <c r="E2195" t="s">
        <v>1501</v>
      </c>
      <c r="F2195" t="s">
        <v>1510</v>
      </c>
      <c r="G2195">
        <v>1.66</v>
      </c>
      <c r="H2195">
        <v>33693</v>
      </c>
      <c r="I2195">
        <v>22796</v>
      </c>
      <c r="J2195">
        <v>28.6</v>
      </c>
      <c r="K2195" t="s">
        <v>1512</v>
      </c>
      <c r="L2195">
        <v>1.01</v>
      </c>
      <c r="M2195" t="s">
        <v>1516</v>
      </c>
      <c r="N2195" s="13">
        <v>6656</v>
      </c>
      <c r="O2195">
        <v>5</v>
      </c>
      <c r="P2195" s="11">
        <f>Agridata[[#This Row],[Storage_Loss_%]]/100</f>
        <v>0.32340000000000002</v>
      </c>
      <c r="Q2195" s="7">
        <v>32.340000000000003</v>
      </c>
      <c r="R2195" s="13">
        <v>35818</v>
      </c>
      <c r="S2195">
        <v>379</v>
      </c>
      <c r="T2195" t="s">
        <v>1520</v>
      </c>
      <c r="U2195" t="s">
        <v>1522</v>
      </c>
      <c r="V2195" s="13">
        <v>8510814</v>
      </c>
      <c r="W2195" s="7">
        <f>(Agridata[[#This Row],[Profit_After_Storage_Loss]]/Agridata[[#This Row],[Total_Revenue]])*100</f>
        <v>67.376444339711824</v>
      </c>
      <c r="X2195">
        <f>(1-Agridata[[#This Row],[Transport_Cost_NGN]]/(Agridata[[#This Row],[Input_Cost_NGN]]+Agridata[[#This Row],[Final_Profit_NGN]]))*100</f>
        <v>99.922121368979035</v>
      </c>
      <c r="Y2195" s="13">
        <f>Agridata[[#This Row],[Final_Profit_NGN]]*Agridata[[#This Row],[Storage_Loss_%]]</f>
        <v>275239724.76000005</v>
      </c>
      <c r="Z2195" s="13">
        <f>Agridata[[#This Row],[Final_Profit_NGN]] * (1-Agridata[[#This Row],[Storage_Loss_%]]/100)</f>
        <v>5758416.7523999996</v>
      </c>
      <c r="AA2195" s="13">
        <f>Agridata[[#This Row],[Final_Profit_NGN]]+Agridata[[#This Row],[Input_Cost_NGN]]</f>
        <v>8546632</v>
      </c>
    </row>
    <row r="2196" spans="1:27" x14ac:dyDescent="0.35">
      <c r="A2196" t="s">
        <v>1151</v>
      </c>
      <c r="B2196" t="s">
        <v>1472</v>
      </c>
      <c r="C2196" t="s">
        <v>1487</v>
      </c>
      <c r="D2196">
        <v>2021</v>
      </c>
      <c r="E2196" t="s">
        <v>1501</v>
      </c>
      <c r="F2196" t="s">
        <v>1504</v>
      </c>
      <c r="G2196">
        <v>1.27</v>
      </c>
      <c r="H2196">
        <v>14207</v>
      </c>
      <c r="I2196">
        <v>10990</v>
      </c>
      <c r="J2196">
        <v>45.4</v>
      </c>
      <c r="K2196" t="s">
        <v>1511</v>
      </c>
      <c r="L2196">
        <v>2.29</v>
      </c>
      <c r="M2196" t="s">
        <v>1517</v>
      </c>
      <c r="N2196" s="13">
        <v>6738</v>
      </c>
      <c r="O2196">
        <v>2</v>
      </c>
      <c r="P2196" s="11">
        <f>Agridata[[#This Row],[Storage_Loss_%]]/100</f>
        <v>0.22640000000000002</v>
      </c>
      <c r="Q2196" s="7">
        <v>22.64</v>
      </c>
      <c r="R2196" s="13">
        <v>14470</v>
      </c>
      <c r="S2196">
        <v>252</v>
      </c>
      <c r="T2196" t="s">
        <v>1519</v>
      </c>
      <c r="U2196" t="s">
        <v>1522</v>
      </c>
      <c r="V2196" s="13">
        <v>2720578</v>
      </c>
      <c r="W2196" s="7">
        <f>(Agridata[[#This Row],[Profit_After_Storage_Loss]]/Agridata[[#This Row],[Total_Revenue]])*100</f>
        <v>76.950720455363111</v>
      </c>
      <c r="X2196">
        <f>(1-Agridata[[#This Row],[Transport_Cost_NGN]]/(Agridata[[#This Row],[Input_Cost_NGN]]+Agridata[[#This Row],[Final_Profit_NGN]]))*100</f>
        <v>99.753642349238476</v>
      </c>
      <c r="Y2196" s="13">
        <f>Agridata[[#This Row],[Final_Profit_NGN]]*Agridata[[#This Row],[Storage_Loss_%]]</f>
        <v>61593885.920000002</v>
      </c>
      <c r="Z2196" s="13">
        <f>Agridata[[#This Row],[Final_Profit_NGN]] * (1-Agridata[[#This Row],[Storage_Loss_%]]/100)</f>
        <v>2104639.1407999997</v>
      </c>
      <c r="AA2196" s="13">
        <f>Agridata[[#This Row],[Final_Profit_NGN]]+Agridata[[#This Row],[Input_Cost_NGN]]</f>
        <v>2735048</v>
      </c>
    </row>
    <row r="2197" spans="1:27" x14ac:dyDescent="0.35">
      <c r="A2197" t="s">
        <v>498</v>
      </c>
      <c r="B2197" t="s">
        <v>1473</v>
      </c>
      <c r="C2197" t="s">
        <v>1493</v>
      </c>
      <c r="D2197">
        <v>2021</v>
      </c>
      <c r="E2197" t="s">
        <v>1502</v>
      </c>
      <c r="F2197" t="s">
        <v>1506</v>
      </c>
      <c r="G2197">
        <v>2.2400000000000002</v>
      </c>
      <c r="H2197">
        <v>7138</v>
      </c>
      <c r="I2197">
        <v>5552</v>
      </c>
      <c r="J2197">
        <v>67.2</v>
      </c>
      <c r="K2197" t="s">
        <v>1512</v>
      </c>
      <c r="L2197">
        <v>2.41</v>
      </c>
      <c r="M2197" t="s">
        <v>1516</v>
      </c>
      <c r="N2197" s="13">
        <v>14595</v>
      </c>
      <c r="O2197">
        <v>14</v>
      </c>
      <c r="P2197" s="11">
        <f>Agridata[[#This Row],[Storage_Loss_%]]/100</f>
        <v>0.22210000000000002</v>
      </c>
      <c r="Q2197" s="7">
        <v>22.21</v>
      </c>
      <c r="R2197" s="13">
        <v>51523</v>
      </c>
      <c r="S2197">
        <v>273</v>
      </c>
      <c r="T2197" t="s">
        <v>1520</v>
      </c>
      <c r="U2197" t="s">
        <v>1522</v>
      </c>
      <c r="V2197" s="13">
        <v>1434422</v>
      </c>
      <c r="W2197" s="7">
        <f>(Agridata[[#This Row],[Profit_After_Storage_Loss]]/Agridata[[#This Row],[Total_Revenue]])*100</f>
        <v>75.092743930630007</v>
      </c>
      <c r="X2197">
        <f>(1-Agridata[[#This Row],[Transport_Cost_NGN]]/(Agridata[[#This Row],[Input_Cost_NGN]]+Agridata[[#This Row],[Final_Profit_NGN]]))*100</f>
        <v>99.017796755599974</v>
      </c>
      <c r="Y2197" s="13">
        <f>Agridata[[#This Row],[Final_Profit_NGN]]*Agridata[[#This Row],[Storage_Loss_%]]</f>
        <v>31858512.620000001</v>
      </c>
      <c r="Z2197" s="13">
        <f>Agridata[[#This Row],[Final_Profit_NGN]] * (1-Agridata[[#This Row],[Storage_Loss_%]]/100)</f>
        <v>1115836.8737999999</v>
      </c>
      <c r="AA2197" s="13">
        <f>Agridata[[#This Row],[Final_Profit_NGN]]+Agridata[[#This Row],[Input_Cost_NGN]]</f>
        <v>1485945</v>
      </c>
    </row>
    <row r="2198" spans="1:27" x14ac:dyDescent="0.35">
      <c r="A2198" t="s">
        <v>1152</v>
      </c>
      <c r="B2198" t="s">
        <v>1473</v>
      </c>
      <c r="C2198" t="s">
        <v>1494</v>
      </c>
      <c r="D2198">
        <v>2021</v>
      </c>
      <c r="E2198" t="s">
        <v>1502</v>
      </c>
      <c r="F2198" t="s">
        <v>1510</v>
      </c>
      <c r="G2198">
        <v>9.74</v>
      </c>
      <c r="H2198">
        <v>154791</v>
      </c>
      <c r="I2198">
        <v>101836</v>
      </c>
      <c r="J2198">
        <v>93</v>
      </c>
      <c r="K2198" t="s">
        <v>1512</v>
      </c>
      <c r="L2198">
        <v>2.6</v>
      </c>
      <c r="M2198" t="s">
        <v>1516</v>
      </c>
      <c r="N2198" s="13">
        <v>19025</v>
      </c>
      <c r="O2198">
        <v>7</v>
      </c>
      <c r="P2198" s="11">
        <f>Agridata[[#This Row],[Storage_Loss_%]]/100</f>
        <v>0.34210000000000002</v>
      </c>
      <c r="Q2198" s="7">
        <v>34.21</v>
      </c>
      <c r="R2198" s="13">
        <v>231564</v>
      </c>
      <c r="S2198">
        <v>435</v>
      </c>
      <c r="T2198" t="s">
        <v>1520</v>
      </c>
      <c r="U2198" t="s">
        <v>1523</v>
      </c>
      <c r="V2198" s="13">
        <v>43605085</v>
      </c>
      <c r="W2198" s="7">
        <f>(Agridata[[#This Row],[Profit_After_Storage_Loss]]/Agridata[[#This Row],[Total_Revenue]])*100</f>
        <v>65.442468974989382</v>
      </c>
      <c r="X2198">
        <f>(1-Agridata[[#This Row],[Transport_Cost_NGN]]/(Agridata[[#This Row],[Input_Cost_NGN]]+Agridata[[#This Row],[Final_Profit_NGN]]))*100</f>
        <v>99.956600241044882</v>
      </c>
      <c r="Y2198" s="13">
        <f>Agridata[[#This Row],[Final_Profit_NGN]]*Agridata[[#This Row],[Storage_Loss_%]]</f>
        <v>1491729957.8500001</v>
      </c>
      <c r="Z2198" s="13">
        <f>Agridata[[#This Row],[Final_Profit_NGN]] * (1-Agridata[[#This Row],[Storage_Loss_%]]/100)</f>
        <v>28687785.421499997</v>
      </c>
      <c r="AA2198" s="13">
        <f>Agridata[[#This Row],[Final_Profit_NGN]]+Agridata[[#This Row],[Input_Cost_NGN]]</f>
        <v>43836649</v>
      </c>
    </row>
    <row r="2199" spans="1:27" x14ac:dyDescent="0.35">
      <c r="A2199" t="s">
        <v>787</v>
      </c>
      <c r="B2199" t="s">
        <v>1472</v>
      </c>
      <c r="C2199" t="s">
        <v>1478</v>
      </c>
      <c r="D2199">
        <v>2025</v>
      </c>
      <c r="E2199" t="s">
        <v>1502</v>
      </c>
      <c r="F2199" t="s">
        <v>1507</v>
      </c>
      <c r="G2199">
        <v>1.42</v>
      </c>
      <c r="H2199">
        <v>3563</v>
      </c>
      <c r="I2199">
        <v>3067</v>
      </c>
      <c r="J2199">
        <v>3.6</v>
      </c>
      <c r="K2199" t="s">
        <v>1513</v>
      </c>
      <c r="L2199">
        <v>1.2</v>
      </c>
      <c r="M2199" t="s">
        <v>1516</v>
      </c>
      <c r="N2199" s="13">
        <v>200</v>
      </c>
      <c r="O2199">
        <v>7</v>
      </c>
      <c r="P2199" s="11">
        <f>Agridata[[#This Row],[Storage_Loss_%]]/100</f>
        <v>0.13919999999999999</v>
      </c>
      <c r="Q2199" s="7">
        <v>13.92</v>
      </c>
      <c r="R2199" s="13">
        <v>32135</v>
      </c>
      <c r="S2199">
        <v>266</v>
      </c>
      <c r="T2199" t="s">
        <v>1520</v>
      </c>
      <c r="U2199" t="s">
        <v>1523</v>
      </c>
      <c r="V2199" s="13">
        <v>775329</v>
      </c>
      <c r="W2199" s="7">
        <f>(Agridata[[#This Row],[Profit_After_Storage_Loss]]/Agridata[[#This Row],[Total_Revenue]])*100</f>
        <v>82.654236374624745</v>
      </c>
      <c r="X2199">
        <f>(1-Agridata[[#This Row],[Transport_Cost_NGN]]/(Agridata[[#This Row],[Input_Cost_NGN]]+Agridata[[#This Row],[Final_Profit_NGN]]))*100</f>
        <v>99.975231093893967</v>
      </c>
      <c r="Y2199" s="13">
        <f>Agridata[[#This Row],[Final_Profit_NGN]]*Agridata[[#This Row],[Storage_Loss_%]]</f>
        <v>10792579.68</v>
      </c>
      <c r="Z2199" s="13">
        <f>Agridata[[#This Row],[Final_Profit_NGN]] * (1-Agridata[[#This Row],[Storage_Loss_%]]/100)</f>
        <v>667403.20319999999</v>
      </c>
      <c r="AA2199" s="13">
        <f>Agridata[[#This Row],[Final_Profit_NGN]]+Agridata[[#This Row],[Input_Cost_NGN]]</f>
        <v>807464</v>
      </c>
    </row>
    <row r="2200" spans="1:27" x14ac:dyDescent="0.35">
      <c r="A2200" t="s">
        <v>268</v>
      </c>
      <c r="B2200" t="s">
        <v>1472</v>
      </c>
      <c r="C2200" t="s">
        <v>1489</v>
      </c>
      <c r="D2200">
        <v>2022</v>
      </c>
      <c r="E2200" t="s">
        <v>1502</v>
      </c>
      <c r="F2200" t="s">
        <v>1503</v>
      </c>
      <c r="G2200">
        <v>1.02</v>
      </c>
      <c r="H2200">
        <v>7855</v>
      </c>
      <c r="I2200">
        <v>4839</v>
      </c>
      <c r="J2200">
        <v>1</v>
      </c>
      <c r="K2200" t="s">
        <v>1513</v>
      </c>
      <c r="L2200">
        <v>1.5</v>
      </c>
      <c r="M2200" t="s">
        <v>1518</v>
      </c>
      <c r="N2200" s="13">
        <v>200</v>
      </c>
      <c r="O2200">
        <v>30</v>
      </c>
      <c r="P2200" s="11">
        <f>Agridata[[#This Row],[Storage_Loss_%]]/100</f>
        <v>0.38390000000000002</v>
      </c>
      <c r="Q2200" s="7">
        <v>38.39</v>
      </c>
      <c r="R2200" s="13">
        <v>13172</v>
      </c>
      <c r="S2200">
        <v>349</v>
      </c>
      <c r="T2200" t="s">
        <v>1520</v>
      </c>
      <c r="U2200" t="s">
        <v>1522</v>
      </c>
      <c r="V2200" s="13">
        <v>1658551</v>
      </c>
      <c r="W2200" s="7">
        <f>(Agridata[[#This Row],[Profit_After_Storage_Loss]]/Agridata[[#This Row],[Total_Revenue]])*100</f>
        <v>61.124556586228692</v>
      </c>
      <c r="X2200">
        <f>(1-Agridata[[#This Row],[Transport_Cost_NGN]]/(Agridata[[#This Row],[Input_Cost_NGN]]+Agridata[[#This Row],[Final_Profit_NGN]]))*100</f>
        <v>99.988036295486751</v>
      </c>
      <c r="Y2200" s="13">
        <f>Agridata[[#This Row],[Final_Profit_NGN]]*Agridata[[#This Row],[Storage_Loss_%]]</f>
        <v>63671772.890000001</v>
      </c>
      <c r="Z2200" s="13">
        <f>Agridata[[#This Row],[Final_Profit_NGN]] * (1-Agridata[[#This Row],[Storage_Loss_%]]/100)</f>
        <v>1021833.2711</v>
      </c>
      <c r="AA2200" s="13">
        <f>Agridata[[#This Row],[Final_Profit_NGN]]+Agridata[[#This Row],[Input_Cost_NGN]]</f>
        <v>1671723</v>
      </c>
    </row>
    <row r="2201" spans="1:27" x14ac:dyDescent="0.35">
      <c r="A2201" t="s">
        <v>1153</v>
      </c>
      <c r="B2201" t="s">
        <v>1473</v>
      </c>
      <c r="C2201" t="s">
        <v>1496</v>
      </c>
      <c r="D2201">
        <v>2023</v>
      </c>
      <c r="E2201" t="s">
        <v>1501</v>
      </c>
      <c r="F2201" t="s">
        <v>1509</v>
      </c>
      <c r="G2201">
        <v>1.34</v>
      </c>
      <c r="H2201">
        <v>17279</v>
      </c>
      <c r="I2201">
        <v>13992</v>
      </c>
      <c r="J2201">
        <v>60.2</v>
      </c>
      <c r="K2201" t="s">
        <v>1512</v>
      </c>
      <c r="L2201">
        <v>1.72</v>
      </c>
      <c r="M2201" t="s">
        <v>1518</v>
      </c>
      <c r="N2201" s="13">
        <v>15021</v>
      </c>
      <c r="O2201">
        <v>5</v>
      </c>
      <c r="P2201" s="11">
        <f>Agridata[[#This Row],[Storage_Loss_%]]/100</f>
        <v>0.19020000000000001</v>
      </c>
      <c r="Q2201" s="7">
        <v>19.02</v>
      </c>
      <c r="R2201" s="13">
        <v>30861</v>
      </c>
      <c r="S2201">
        <v>310</v>
      </c>
      <c r="T2201" t="s">
        <v>1520</v>
      </c>
      <c r="U2201" t="s">
        <v>1522</v>
      </c>
      <c r="V2201" s="13">
        <v>4248263</v>
      </c>
      <c r="W2201" s="7">
        <f>(Agridata[[#This Row],[Profit_After_Storage_Loss]]/Agridata[[#This Row],[Total_Revenue]])*100</f>
        <v>80.395973040276459</v>
      </c>
      <c r="X2201">
        <f>(1-Agridata[[#This Row],[Transport_Cost_NGN]]/(Agridata[[#This Row],[Input_Cost_NGN]]+Agridata[[#This Row],[Final_Profit_NGN]]))*100</f>
        <v>99.648970209790605</v>
      </c>
      <c r="Y2201" s="13">
        <f>Agridata[[#This Row],[Final_Profit_NGN]]*Agridata[[#This Row],[Storage_Loss_%]]</f>
        <v>80801962.260000005</v>
      </c>
      <c r="Z2201" s="13">
        <f>Agridata[[#This Row],[Final_Profit_NGN]] * (1-Agridata[[#This Row],[Storage_Loss_%]]/100)</f>
        <v>3440243.3773999996</v>
      </c>
      <c r="AA2201" s="13">
        <f>Agridata[[#This Row],[Final_Profit_NGN]]+Agridata[[#This Row],[Input_Cost_NGN]]</f>
        <v>4279124</v>
      </c>
    </row>
    <row r="2202" spans="1:27" x14ac:dyDescent="0.35">
      <c r="A2202" t="s">
        <v>560</v>
      </c>
      <c r="B2202" t="s">
        <v>1470</v>
      </c>
      <c r="C2202" t="s">
        <v>1495</v>
      </c>
      <c r="D2202">
        <v>2021</v>
      </c>
      <c r="E2202" t="s">
        <v>1501</v>
      </c>
      <c r="F2202" t="s">
        <v>1504</v>
      </c>
      <c r="G2202">
        <v>5.38</v>
      </c>
      <c r="H2202">
        <v>51433</v>
      </c>
      <c r="I2202">
        <v>42108</v>
      </c>
      <c r="J2202">
        <v>24.8</v>
      </c>
      <c r="K2202" t="s">
        <v>1512</v>
      </c>
      <c r="L2202">
        <v>1.58</v>
      </c>
      <c r="M2202" t="s">
        <v>1518</v>
      </c>
      <c r="N2202" s="13">
        <v>5834</v>
      </c>
      <c r="O2202">
        <v>1</v>
      </c>
      <c r="P2202" s="11">
        <f>Agridata[[#This Row],[Storage_Loss_%]]/100</f>
        <v>0.18129999999999999</v>
      </c>
      <c r="Q2202" s="7">
        <v>18.13</v>
      </c>
      <c r="R2202" s="13">
        <v>70108</v>
      </c>
      <c r="S2202">
        <v>275</v>
      </c>
      <c r="T2202" t="s">
        <v>1520</v>
      </c>
      <c r="U2202" t="s">
        <v>1523</v>
      </c>
      <c r="V2202" s="13">
        <v>11387961</v>
      </c>
      <c r="W2202" s="7">
        <f>(Agridata[[#This Row],[Profit_After_Storage_Loss]]/Agridata[[#This Row],[Total_Revenue]])*100</f>
        <v>81.369065509205782</v>
      </c>
      <c r="X2202">
        <f>(1-Agridata[[#This Row],[Transport_Cost_NGN]]/(Agridata[[#This Row],[Input_Cost_NGN]]+Agridata[[#This Row],[Final_Profit_NGN]]))*100</f>
        <v>99.949083916321328</v>
      </c>
      <c r="Y2202" s="13">
        <f>Agridata[[#This Row],[Final_Profit_NGN]]*Agridata[[#This Row],[Storage_Loss_%]]</f>
        <v>206463732.92999998</v>
      </c>
      <c r="Z2202" s="13">
        <f>Agridata[[#This Row],[Final_Profit_NGN]] * (1-Agridata[[#This Row],[Storage_Loss_%]]/100)</f>
        <v>9323323.6707000006</v>
      </c>
      <c r="AA2202" s="13">
        <f>Agridata[[#This Row],[Final_Profit_NGN]]+Agridata[[#This Row],[Input_Cost_NGN]]</f>
        <v>11458069</v>
      </c>
    </row>
    <row r="2203" spans="1:27" x14ac:dyDescent="0.35">
      <c r="A2203" t="s">
        <v>1109</v>
      </c>
      <c r="B2203" t="s">
        <v>1472</v>
      </c>
      <c r="C2203" t="s">
        <v>1487</v>
      </c>
      <c r="D2203">
        <v>2021</v>
      </c>
      <c r="E2203" t="s">
        <v>1502</v>
      </c>
      <c r="F2203" t="s">
        <v>1503</v>
      </c>
      <c r="G2203">
        <v>2.42</v>
      </c>
      <c r="H2203">
        <v>21539</v>
      </c>
      <c r="I2203">
        <v>8615</v>
      </c>
      <c r="J2203">
        <v>67</v>
      </c>
      <c r="K2203" t="s">
        <v>1512</v>
      </c>
      <c r="L2203">
        <v>2.54</v>
      </c>
      <c r="M2203" t="s">
        <v>1516</v>
      </c>
      <c r="N2203" s="13">
        <v>16056</v>
      </c>
      <c r="O2203">
        <v>60</v>
      </c>
      <c r="P2203" s="11">
        <f>Agridata[[#This Row],[Storage_Loss_%]]/100</f>
        <v>0.6</v>
      </c>
      <c r="Q2203" s="7">
        <v>60</v>
      </c>
      <c r="R2203" s="13">
        <v>41165</v>
      </c>
      <c r="S2203">
        <v>297</v>
      </c>
      <c r="T2203" t="s">
        <v>1519</v>
      </c>
      <c r="U2203" t="s">
        <v>1523</v>
      </c>
      <c r="V2203" s="13">
        <v>2475848</v>
      </c>
      <c r="W2203" s="7">
        <f>(Agridata[[#This Row],[Profit_After_Storage_Loss]]/Agridata[[#This Row],[Total_Revenue]])*100</f>
        <v>39.345811880987505</v>
      </c>
      <c r="X2203">
        <f>(1-Agridata[[#This Row],[Transport_Cost_NGN]]/(Agridata[[#This Row],[Input_Cost_NGN]]+Agridata[[#This Row],[Final_Profit_NGN]]))*100</f>
        <v>99.362101030070164</v>
      </c>
      <c r="Y2203" s="13">
        <f>Agridata[[#This Row],[Final_Profit_NGN]]*Agridata[[#This Row],[Storage_Loss_%]]</f>
        <v>148550880</v>
      </c>
      <c r="Z2203" s="13">
        <f>Agridata[[#This Row],[Final_Profit_NGN]] * (1-Agridata[[#This Row],[Storage_Loss_%]]/100)</f>
        <v>990339.20000000007</v>
      </c>
      <c r="AA2203" s="13">
        <f>Agridata[[#This Row],[Final_Profit_NGN]]+Agridata[[#This Row],[Input_Cost_NGN]]</f>
        <v>2517013</v>
      </c>
    </row>
    <row r="2204" spans="1:27" x14ac:dyDescent="0.35">
      <c r="A2204" t="s">
        <v>580</v>
      </c>
      <c r="B2204" t="s">
        <v>1470</v>
      </c>
      <c r="C2204" t="s">
        <v>1495</v>
      </c>
      <c r="D2204">
        <v>2024</v>
      </c>
      <c r="E2204" t="s">
        <v>1502</v>
      </c>
      <c r="F2204" t="s">
        <v>1508</v>
      </c>
      <c r="G2204">
        <v>1.98</v>
      </c>
      <c r="H2204">
        <v>1816</v>
      </c>
      <c r="I2204">
        <v>1585</v>
      </c>
      <c r="J2204">
        <v>7.4</v>
      </c>
      <c r="K2204" t="s">
        <v>1512</v>
      </c>
      <c r="L2204">
        <v>0.62</v>
      </c>
      <c r="M2204" t="s">
        <v>1516</v>
      </c>
      <c r="N2204" s="13">
        <v>2123</v>
      </c>
      <c r="O2204">
        <v>7</v>
      </c>
      <c r="P2204" s="11">
        <f>Agridata[[#This Row],[Storage_Loss_%]]/100</f>
        <v>0.12710000000000002</v>
      </c>
      <c r="Q2204" s="7">
        <v>12.71</v>
      </c>
      <c r="R2204" s="13">
        <v>15025</v>
      </c>
      <c r="S2204">
        <v>282</v>
      </c>
      <c r="T2204" t="s">
        <v>1520</v>
      </c>
      <c r="U2204" t="s">
        <v>1523</v>
      </c>
      <c r="V2204" s="13">
        <v>425353</v>
      </c>
      <c r="W2204" s="7">
        <f>(Agridata[[#This Row],[Profit_After_Storage_Loss]]/Agridata[[#This Row],[Total_Revenue]])*100</f>
        <v>84.311803427964165</v>
      </c>
      <c r="X2204">
        <f>(1-Agridata[[#This Row],[Transport_Cost_NGN]]/(Agridata[[#This Row],[Input_Cost_NGN]]+Agridata[[#This Row],[Final_Profit_NGN]]))*100</f>
        <v>99.517914155566359</v>
      </c>
      <c r="Y2204" s="13">
        <f>Agridata[[#This Row],[Final_Profit_NGN]]*Agridata[[#This Row],[Storage_Loss_%]]</f>
        <v>5406236.6300000008</v>
      </c>
      <c r="Z2204" s="13">
        <f>Agridata[[#This Row],[Final_Profit_NGN]] * (1-Agridata[[#This Row],[Storage_Loss_%]]/100)</f>
        <v>371290.63370000001</v>
      </c>
      <c r="AA2204" s="13">
        <f>Agridata[[#This Row],[Final_Profit_NGN]]+Agridata[[#This Row],[Input_Cost_NGN]]</f>
        <v>440378</v>
      </c>
    </row>
    <row r="2205" spans="1:27" x14ac:dyDescent="0.35">
      <c r="A2205" t="s">
        <v>571</v>
      </c>
      <c r="B2205" t="s">
        <v>1471</v>
      </c>
      <c r="C2205" t="s">
        <v>1477</v>
      </c>
      <c r="D2205">
        <v>2021</v>
      </c>
      <c r="E2205" t="s">
        <v>1501</v>
      </c>
      <c r="F2205" t="s">
        <v>1506</v>
      </c>
      <c r="G2205">
        <v>3.66</v>
      </c>
      <c r="H2205">
        <v>10497</v>
      </c>
      <c r="I2205">
        <v>8259</v>
      </c>
      <c r="J2205">
        <v>34.6</v>
      </c>
      <c r="K2205" t="s">
        <v>1512</v>
      </c>
      <c r="L2205">
        <v>1.1599999999999999</v>
      </c>
      <c r="M2205" t="s">
        <v>1517</v>
      </c>
      <c r="N2205" s="13">
        <v>8498</v>
      </c>
      <c r="O2205">
        <v>14</v>
      </c>
      <c r="P2205" s="11">
        <f>Agridata[[#This Row],[Storage_Loss_%]]/100</f>
        <v>0.2132</v>
      </c>
      <c r="Q2205" s="7">
        <v>21.32</v>
      </c>
      <c r="R2205" s="13">
        <v>91749</v>
      </c>
      <c r="S2205">
        <v>247</v>
      </c>
      <c r="T2205" t="s">
        <v>1521</v>
      </c>
      <c r="U2205" t="s">
        <v>1522</v>
      </c>
      <c r="V2205" s="13">
        <v>1919327</v>
      </c>
      <c r="W2205" s="7">
        <f>(Agridata[[#This Row],[Profit_After_Storage_Loss]]/Agridata[[#This Row],[Total_Revenue]])*100</f>
        <v>75.090473139752049</v>
      </c>
      <c r="X2205">
        <f>(1-Agridata[[#This Row],[Transport_Cost_NGN]]/(Agridata[[#This Row],[Input_Cost_NGN]]+Agridata[[#This Row],[Final_Profit_NGN]]))*100</f>
        <v>99.577440136523933</v>
      </c>
      <c r="Y2205" s="13">
        <f>Agridata[[#This Row],[Final_Profit_NGN]]*Agridata[[#This Row],[Storage_Loss_%]]</f>
        <v>40920051.640000001</v>
      </c>
      <c r="Z2205" s="13">
        <f>Agridata[[#This Row],[Final_Profit_NGN]] * (1-Agridata[[#This Row],[Storage_Loss_%]]/100)</f>
        <v>1510126.4835999999</v>
      </c>
      <c r="AA2205" s="13">
        <f>Agridata[[#This Row],[Final_Profit_NGN]]+Agridata[[#This Row],[Input_Cost_NGN]]</f>
        <v>2011076</v>
      </c>
    </row>
    <row r="2206" spans="1:27" x14ac:dyDescent="0.35">
      <c r="A2206" t="s">
        <v>1154</v>
      </c>
      <c r="B2206" t="s">
        <v>1471</v>
      </c>
      <c r="C2206" t="s">
        <v>1486</v>
      </c>
      <c r="D2206">
        <v>2021</v>
      </c>
      <c r="E2206" t="s">
        <v>1501</v>
      </c>
      <c r="F2206" t="s">
        <v>1505</v>
      </c>
      <c r="G2206">
        <v>0.96</v>
      </c>
      <c r="H2206">
        <v>10311</v>
      </c>
      <c r="I2206">
        <v>6789</v>
      </c>
      <c r="J2206">
        <v>8.9</v>
      </c>
      <c r="K2206" t="s">
        <v>1512</v>
      </c>
      <c r="L2206">
        <v>0.48</v>
      </c>
      <c r="M2206" t="s">
        <v>1518</v>
      </c>
      <c r="N2206" s="13">
        <v>1964</v>
      </c>
      <c r="O2206">
        <v>30</v>
      </c>
      <c r="P2206" s="11">
        <f>Agridata[[#This Row],[Storage_Loss_%]]/100</f>
        <v>0.34149999999999997</v>
      </c>
      <c r="Q2206" s="7">
        <v>34.15</v>
      </c>
      <c r="R2206" s="13">
        <v>6545</v>
      </c>
      <c r="S2206">
        <v>93</v>
      </c>
      <c r="T2206" t="s">
        <v>1520</v>
      </c>
      <c r="U2206" t="s">
        <v>1522</v>
      </c>
      <c r="V2206" s="13">
        <v>616555</v>
      </c>
      <c r="W2206" s="7">
        <f>(Agridata[[#This Row],[Profit_After_Storage_Loss]]/Agridata[[#This Row],[Total_Revenue]])*100</f>
        <v>65.158316080885896</v>
      </c>
      <c r="X2206">
        <f>(1-Agridata[[#This Row],[Transport_Cost_NGN]]/(Agridata[[#This Row],[Input_Cost_NGN]]+Agridata[[#This Row],[Final_Profit_NGN]]))*100</f>
        <v>99.684801797464289</v>
      </c>
      <c r="Y2206" s="13">
        <f>Agridata[[#This Row],[Final_Profit_NGN]]*Agridata[[#This Row],[Storage_Loss_%]]</f>
        <v>21055353.25</v>
      </c>
      <c r="Z2206" s="13">
        <f>Agridata[[#This Row],[Final_Profit_NGN]] * (1-Agridata[[#This Row],[Storage_Loss_%]]/100)</f>
        <v>406001.46750000003</v>
      </c>
      <c r="AA2206" s="13">
        <f>Agridata[[#This Row],[Final_Profit_NGN]]+Agridata[[#This Row],[Input_Cost_NGN]]</f>
        <v>623100</v>
      </c>
    </row>
    <row r="2207" spans="1:27" x14ac:dyDescent="0.35">
      <c r="A2207" t="s">
        <v>381</v>
      </c>
      <c r="B2207" t="s">
        <v>1469</v>
      </c>
      <c r="C2207" t="s">
        <v>1474</v>
      </c>
      <c r="D2207">
        <v>2025</v>
      </c>
      <c r="E2207" t="s">
        <v>1502</v>
      </c>
      <c r="F2207" t="s">
        <v>1508</v>
      </c>
      <c r="G2207">
        <v>1.92</v>
      </c>
      <c r="H2207">
        <v>3026</v>
      </c>
      <c r="I2207">
        <v>2310</v>
      </c>
      <c r="J2207">
        <v>1.8</v>
      </c>
      <c r="K2207" t="s">
        <v>1513</v>
      </c>
      <c r="L2207">
        <v>0.12</v>
      </c>
      <c r="M2207" t="s">
        <v>1517</v>
      </c>
      <c r="N2207" s="13">
        <v>200</v>
      </c>
      <c r="O2207">
        <v>14</v>
      </c>
      <c r="P2207" s="11">
        <f>Agridata[[#This Row],[Storage_Loss_%]]/100</f>
        <v>0.2364</v>
      </c>
      <c r="Q2207" s="7">
        <v>23.64</v>
      </c>
      <c r="R2207" s="13">
        <v>24876</v>
      </c>
      <c r="S2207">
        <v>242</v>
      </c>
      <c r="T2207" t="s">
        <v>1521</v>
      </c>
      <c r="U2207" t="s">
        <v>1522</v>
      </c>
      <c r="V2207" s="13">
        <v>528354</v>
      </c>
      <c r="W2207" s="7">
        <f>(Agridata[[#This Row],[Profit_After_Storage_Loss]]/Agridata[[#This Row],[Total_Revenue]])*100</f>
        <v>72.926470798763631</v>
      </c>
      <c r="X2207">
        <f>(1-Agridata[[#This Row],[Transport_Cost_NGN]]/(Agridata[[#This Row],[Input_Cost_NGN]]+Agridata[[#This Row],[Final_Profit_NGN]]))*100</f>
        <v>99.963848670534858</v>
      </c>
      <c r="Y2207" s="13">
        <f>Agridata[[#This Row],[Final_Profit_NGN]]*Agridata[[#This Row],[Storage_Loss_%]]</f>
        <v>12490288.560000001</v>
      </c>
      <c r="Z2207" s="13">
        <f>Agridata[[#This Row],[Final_Profit_NGN]] * (1-Agridata[[#This Row],[Storage_Loss_%]]/100)</f>
        <v>403451.11440000002</v>
      </c>
      <c r="AA2207" s="13">
        <f>Agridata[[#This Row],[Final_Profit_NGN]]+Agridata[[#This Row],[Input_Cost_NGN]]</f>
        <v>553230</v>
      </c>
    </row>
    <row r="2208" spans="1:27" x14ac:dyDescent="0.35">
      <c r="A2208" t="s">
        <v>451</v>
      </c>
      <c r="B2208" t="s">
        <v>1470</v>
      </c>
      <c r="C2208" t="s">
        <v>1490</v>
      </c>
      <c r="D2208">
        <v>2024</v>
      </c>
      <c r="E2208" t="s">
        <v>1502</v>
      </c>
      <c r="F2208" t="s">
        <v>1505</v>
      </c>
      <c r="G2208">
        <v>0.33</v>
      </c>
      <c r="H2208">
        <v>4092</v>
      </c>
      <c r="I2208">
        <v>3448</v>
      </c>
      <c r="J2208">
        <v>6.4</v>
      </c>
      <c r="K2208" t="s">
        <v>1513</v>
      </c>
      <c r="L2208">
        <v>1.0900000000000001</v>
      </c>
      <c r="M2208" t="s">
        <v>1517</v>
      </c>
      <c r="N2208" s="13">
        <v>304</v>
      </c>
      <c r="O2208">
        <v>7</v>
      </c>
      <c r="P2208" s="11">
        <f>Agridata[[#This Row],[Storage_Loss_%]]/100</f>
        <v>0.1573</v>
      </c>
      <c r="Q2208" s="7">
        <v>15.73</v>
      </c>
      <c r="R2208" s="13">
        <v>3711</v>
      </c>
      <c r="S2208">
        <v>126</v>
      </c>
      <c r="T2208" t="s">
        <v>1520</v>
      </c>
      <c r="U2208" t="s">
        <v>1522</v>
      </c>
      <c r="V2208" s="13">
        <v>426089</v>
      </c>
      <c r="W2208" s="7">
        <f>(Agridata[[#This Row],[Profit_After_Storage_Loss]]/Agridata[[#This Row],[Total_Revenue]])*100</f>
        <v>83.542391879944162</v>
      </c>
      <c r="X2208">
        <f>(1-Agridata[[#This Row],[Transport_Cost_NGN]]/(Agridata[[#This Row],[Input_Cost_NGN]]+Agridata[[#This Row],[Final_Profit_NGN]]))*100</f>
        <v>99.929269427640762</v>
      </c>
      <c r="Y2208" s="13">
        <f>Agridata[[#This Row],[Final_Profit_NGN]]*Agridata[[#This Row],[Storage_Loss_%]]</f>
        <v>6702379.9699999997</v>
      </c>
      <c r="Z2208" s="13">
        <f>Agridata[[#This Row],[Final_Profit_NGN]] * (1-Agridata[[#This Row],[Storage_Loss_%]]/100)</f>
        <v>359065.20030000003</v>
      </c>
      <c r="AA2208" s="13">
        <f>Agridata[[#This Row],[Final_Profit_NGN]]+Agridata[[#This Row],[Input_Cost_NGN]]</f>
        <v>429800</v>
      </c>
    </row>
    <row r="2209" spans="1:27" x14ac:dyDescent="0.35">
      <c r="A2209" t="s">
        <v>1155</v>
      </c>
      <c r="B2209" t="s">
        <v>1470</v>
      </c>
      <c r="C2209" t="s">
        <v>1491</v>
      </c>
      <c r="D2209">
        <v>2024</v>
      </c>
      <c r="E2209" t="s">
        <v>1501</v>
      </c>
      <c r="F2209" t="s">
        <v>1507</v>
      </c>
      <c r="G2209">
        <v>1.6</v>
      </c>
      <c r="H2209">
        <v>3151</v>
      </c>
      <c r="I2209">
        <v>1260</v>
      </c>
      <c r="J2209">
        <v>10.199999999999999</v>
      </c>
      <c r="K2209" t="s">
        <v>1512</v>
      </c>
      <c r="L2209">
        <v>1.41</v>
      </c>
      <c r="M2209" t="s">
        <v>1516</v>
      </c>
      <c r="N2209" s="13">
        <v>2814</v>
      </c>
      <c r="O2209">
        <v>60</v>
      </c>
      <c r="P2209" s="11">
        <f>Agridata[[#This Row],[Storage_Loss_%]]/100</f>
        <v>0.6</v>
      </c>
      <c r="Q2209" s="7">
        <v>60</v>
      </c>
      <c r="R2209" s="13">
        <v>24680</v>
      </c>
      <c r="S2209">
        <v>293</v>
      </c>
      <c r="T2209" t="s">
        <v>1519</v>
      </c>
      <c r="U2209" t="s">
        <v>1523</v>
      </c>
      <c r="V2209" s="13">
        <v>337995</v>
      </c>
      <c r="W2209" s="7">
        <f>(Agridata[[#This Row],[Profit_After_Storage_Loss]]/Agridata[[#This Row],[Total_Revenue]])*100</f>
        <v>37.278003722340941</v>
      </c>
      <c r="X2209">
        <f>(1-Agridata[[#This Row],[Transport_Cost_NGN]]/(Agridata[[#This Row],[Input_Cost_NGN]]+Agridata[[#This Row],[Final_Profit_NGN]]))*100</f>
        <v>99.224098710967127</v>
      </c>
      <c r="Y2209" s="13">
        <f>Agridata[[#This Row],[Final_Profit_NGN]]*Agridata[[#This Row],[Storage_Loss_%]]</f>
        <v>20279700</v>
      </c>
      <c r="Z2209" s="13">
        <f>Agridata[[#This Row],[Final_Profit_NGN]] * (1-Agridata[[#This Row],[Storage_Loss_%]]/100)</f>
        <v>135198</v>
      </c>
      <c r="AA2209" s="13">
        <f>Agridata[[#This Row],[Final_Profit_NGN]]+Agridata[[#This Row],[Input_Cost_NGN]]</f>
        <v>362675</v>
      </c>
    </row>
    <row r="2210" spans="1:27" x14ac:dyDescent="0.35">
      <c r="A2210" t="s">
        <v>668</v>
      </c>
      <c r="B2210" t="s">
        <v>1473</v>
      </c>
      <c r="C2210" t="s">
        <v>1493</v>
      </c>
      <c r="D2210">
        <v>2025</v>
      </c>
      <c r="E2210" t="s">
        <v>1501</v>
      </c>
      <c r="F2210" t="s">
        <v>1504</v>
      </c>
      <c r="G2210">
        <v>1.55</v>
      </c>
      <c r="H2210">
        <v>15539</v>
      </c>
      <c r="I2210">
        <v>12240</v>
      </c>
      <c r="J2210">
        <v>54.8</v>
      </c>
      <c r="K2210" t="s">
        <v>1511</v>
      </c>
      <c r="L2210">
        <v>2.15</v>
      </c>
      <c r="M2210" t="s">
        <v>1518</v>
      </c>
      <c r="N2210" s="13">
        <v>7110</v>
      </c>
      <c r="O2210">
        <v>1</v>
      </c>
      <c r="P2210" s="11">
        <f>Agridata[[#This Row],[Storage_Loss_%]]/100</f>
        <v>0.21230000000000002</v>
      </c>
      <c r="Q2210" s="7">
        <v>21.23</v>
      </c>
      <c r="R2210" s="13">
        <v>30795</v>
      </c>
      <c r="S2210">
        <v>344</v>
      </c>
      <c r="T2210" t="s">
        <v>1521</v>
      </c>
      <c r="U2210" t="s">
        <v>1522</v>
      </c>
      <c r="V2210" s="13">
        <v>4130550</v>
      </c>
      <c r="W2210" s="7">
        <f>(Agridata[[#This Row],[Profit_After_Storage_Loss]]/Agridata[[#This Row],[Total_Revenue]])*100</f>
        <v>78.18708218136203</v>
      </c>
      <c r="X2210">
        <f>(1-Agridata[[#This Row],[Transport_Cost_NGN]]/(Agridata[[#This Row],[Input_Cost_NGN]]+Agridata[[#This Row],[Final_Profit_NGN]]))*100</f>
        <v>99.829141779881269</v>
      </c>
      <c r="Y2210" s="13">
        <f>Agridata[[#This Row],[Final_Profit_NGN]]*Agridata[[#This Row],[Storage_Loss_%]]</f>
        <v>87691576.5</v>
      </c>
      <c r="Z2210" s="13">
        <f>Agridata[[#This Row],[Final_Profit_NGN]] * (1-Agridata[[#This Row],[Storage_Loss_%]]/100)</f>
        <v>3253634.2349999999</v>
      </c>
      <c r="AA2210" s="13">
        <f>Agridata[[#This Row],[Final_Profit_NGN]]+Agridata[[#This Row],[Input_Cost_NGN]]</f>
        <v>4161345</v>
      </c>
    </row>
    <row r="2211" spans="1:27" x14ac:dyDescent="0.35">
      <c r="A2211" t="s">
        <v>717</v>
      </c>
      <c r="B2211" t="s">
        <v>1471</v>
      </c>
      <c r="C2211" t="s">
        <v>1486</v>
      </c>
      <c r="D2211">
        <v>2021</v>
      </c>
      <c r="E2211" t="s">
        <v>1502</v>
      </c>
      <c r="F2211" t="s">
        <v>1508</v>
      </c>
      <c r="G2211">
        <v>5.84</v>
      </c>
      <c r="H2211">
        <v>7209</v>
      </c>
      <c r="I2211">
        <v>6519</v>
      </c>
      <c r="J2211">
        <v>4.0999999999999996</v>
      </c>
      <c r="K2211" t="s">
        <v>1513</v>
      </c>
      <c r="L2211">
        <v>1.04</v>
      </c>
      <c r="M2211" t="s">
        <v>1517</v>
      </c>
      <c r="N2211" s="13">
        <v>200</v>
      </c>
      <c r="O2211">
        <v>1</v>
      </c>
      <c r="P2211" s="11">
        <f>Agridata[[#This Row],[Storage_Loss_%]]/100</f>
        <v>9.5600000000000004E-2</v>
      </c>
      <c r="Q2211" s="7">
        <v>9.56</v>
      </c>
      <c r="R2211" s="13">
        <v>53954</v>
      </c>
      <c r="S2211">
        <v>155</v>
      </c>
      <c r="T2211" t="s">
        <v>1520</v>
      </c>
      <c r="U2211" t="s">
        <v>1523</v>
      </c>
      <c r="V2211" s="13">
        <v>946187</v>
      </c>
      <c r="W2211" s="7">
        <f>(Agridata[[#This Row],[Profit_After_Storage_Loss]]/Agridata[[#This Row],[Total_Revenue]])*100</f>
        <v>85.561088166568524</v>
      </c>
      <c r="X2211">
        <f>(1-Agridata[[#This Row],[Transport_Cost_NGN]]/(Agridata[[#This Row],[Input_Cost_NGN]]+Agridata[[#This Row],[Final_Profit_NGN]]))*100</f>
        <v>99.980002819602433</v>
      </c>
      <c r="Y2211" s="13">
        <f>Agridata[[#This Row],[Final_Profit_NGN]]*Agridata[[#This Row],[Storage_Loss_%]]</f>
        <v>9045547.7200000007</v>
      </c>
      <c r="Z2211" s="13">
        <f>Agridata[[#This Row],[Final_Profit_NGN]] * (1-Agridata[[#This Row],[Storage_Loss_%]]/100)</f>
        <v>855731.52280000004</v>
      </c>
      <c r="AA2211" s="13">
        <f>Agridata[[#This Row],[Final_Profit_NGN]]+Agridata[[#This Row],[Input_Cost_NGN]]</f>
        <v>1000141</v>
      </c>
    </row>
    <row r="2212" spans="1:27" x14ac:dyDescent="0.35">
      <c r="A2212" t="s">
        <v>1156</v>
      </c>
      <c r="B2212" t="s">
        <v>1470</v>
      </c>
      <c r="C2212" t="s">
        <v>1490</v>
      </c>
      <c r="D2212">
        <v>2022</v>
      </c>
      <c r="E2212" t="s">
        <v>1502</v>
      </c>
      <c r="F2212" t="s">
        <v>1504</v>
      </c>
      <c r="G2212">
        <v>0.73</v>
      </c>
      <c r="H2212">
        <v>7331</v>
      </c>
      <c r="I2212">
        <v>5699</v>
      </c>
      <c r="J2212">
        <v>8.3000000000000007</v>
      </c>
      <c r="K2212" t="s">
        <v>1513</v>
      </c>
      <c r="L2212">
        <v>0.73</v>
      </c>
      <c r="M2212" t="s">
        <v>1517</v>
      </c>
      <c r="N2212" s="13">
        <v>321</v>
      </c>
      <c r="O2212">
        <v>2</v>
      </c>
      <c r="P2212" s="11">
        <f>Agridata[[#This Row],[Storage_Loss_%]]/100</f>
        <v>0.2225</v>
      </c>
      <c r="Q2212" s="7">
        <v>22.25</v>
      </c>
      <c r="R2212" s="13">
        <v>15892</v>
      </c>
      <c r="S2212">
        <v>281</v>
      </c>
      <c r="T2212" t="s">
        <v>1519</v>
      </c>
      <c r="U2212" t="s">
        <v>1522</v>
      </c>
      <c r="V2212" s="13">
        <v>1569192</v>
      </c>
      <c r="W2212" s="7">
        <f>(Agridata[[#This Row],[Profit_After_Storage_Loss]]/Agridata[[#This Row],[Total_Revenue]])*100</f>
        <v>76.970481059678846</v>
      </c>
      <c r="X2212">
        <f>(1-Agridata[[#This Row],[Transport_Cost_NGN]]/(Agridata[[#This Row],[Input_Cost_NGN]]+Agridata[[#This Row],[Final_Profit_NGN]]))*100</f>
        <v>99.979748707324021</v>
      </c>
      <c r="Y2212" s="13">
        <f>Agridata[[#This Row],[Final_Profit_NGN]]*Agridata[[#This Row],[Storage_Loss_%]]</f>
        <v>34914522</v>
      </c>
      <c r="Z2212" s="13">
        <f>Agridata[[#This Row],[Final_Profit_NGN]] * (1-Agridata[[#This Row],[Storage_Loss_%]]/100)</f>
        <v>1220046.78</v>
      </c>
      <c r="AA2212" s="13">
        <f>Agridata[[#This Row],[Final_Profit_NGN]]+Agridata[[#This Row],[Input_Cost_NGN]]</f>
        <v>1585084</v>
      </c>
    </row>
    <row r="2213" spans="1:27" x14ac:dyDescent="0.35">
      <c r="A2213" t="s">
        <v>305</v>
      </c>
      <c r="B2213" t="s">
        <v>1472</v>
      </c>
      <c r="C2213" t="s">
        <v>1488</v>
      </c>
      <c r="D2213">
        <v>2021</v>
      </c>
      <c r="E2213" t="s">
        <v>1501</v>
      </c>
      <c r="F2213" t="s">
        <v>1509</v>
      </c>
      <c r="G2213">
        <v>1.77</v>
      </c>
      <c r="H2213">
        <v>25753</v>
      </c>
      <c r="I2213">
        <v>21053</v>
      </c>
      <c r="J2213">
        <v>10</v>
      </c>
      <c r="K2213" t="s">
        <v>1514</v>
      </c>
      <c r="L2213">
        <v>1.64</v>
      </c>
      <c r="M2213" t="s">
        <v>1517</v>
      </c>
      <c r="N2213" s="13">
        <v>1983</v>
      </c>
      <c r="O2213">
        <v>2</v>
      </c>
      <c r="P2213" s="11">
        <f>Agridata[[#This Row],[Storage_Loss_%]]/100</f>
        <v>0.1825</v>
      </c>
      <c r="Q2213" s="7">
        <v>18.25</v>
      </c>
      <c r="R2213" s="13">
        <v>45993</v>
      </c>
      <c r="S2213">
        <v>335</v>
      </c>
      <c r="T2213" t="s">
        <v>1520</v>
      </c>
      <c r="U2213" t="s">
        <v>1523</v>
      </c>
      <c r="V2213" s="13">
        <v>6934252</v>
      </c>
      <c r="W2213" s="7">
        <f>(Agridata[[#This Row],[Profit_After_Storage_Loss]]/Agridata[[#This Row],[Total_Revenue]])*100</f>
        <v>81.211347309442573</v>
      </c>
      <c r="X2213">
        <f>(1-Agridata[[#This Row],[Transport_Cost_NGN]]/(Agridata[[#This Row],[Input_Cost_NGN]]+Agridata[[#This Row],[Final_Profit_NGN]]))*100</f>
        <v>99.971591255034738</v>
      </c>
      <c r="Y2213" s="13">
        <f>Agridata[[#This Row],[Final_Profit_NGN]]*Agridata[[#This Row],[Storage_Loss_%]]</f>
        <v>126550099</v>
      </c>
      <c r="Z2213" s="13">
        <f>Agridata[[#This Row],[Final_Profit_NGN]] * (1-Agridata[[#This Row],[Storage_Loss_%]]/100)</f>
        <v>5668751.0099999998</v>
      </c>
      <c r="AA2213" s="13">
        <f>Agridata[[#This Row],[Final_Profit_NGN]]+Agridata[[#This Row],[Input_Cost_NGN]]</f>
        <v>6980245</v>
      </c>
    </row>
    <row r="2214" spans="1:27" x14ac:dyDescent="0.35">
      <c r="A2214" t="s">
        <v>1039</v>
      </c>
      <c r="B2214" t="s">
        <v>1471</v>
      </c>
      <c r="C2214" t="s">
        <v>1500</v>
      </c>
      <c r="D2214">
        <v>2025</v>
      </c>
      <c r="E2214" t="s">
        <v>1501</v>
      </c>
      <c r="F2214" t="s">
        <v>1507</v>
      </c>
      <c r="G2214">
        <v>1.1399999999999999</v>
      </c>
      <c r="H2214">
        <v>2456</v>
      </c>
      <c r="I2214">
        <v>1593</v>
      </c>
      <c r="J2214">
        <v>42.6</v>
      </c>
      <c r="K2214" t="s">
        <v>1512</v>
      </c>
      <c r="L2214">
        <v>1.32</v>
      </c>
      <c r="M2214" t="s">
        <v>1516</v>
      </c>
      <c r="N2214" s="13">
        <v>8828</v>
      </c>
      <c r="O2214">
        <v>30</v>
      </c>
      <c r="P2214" s="11">
        <f>Agridata[[#This Row],[Storage_Loss_%]]/100</f>
        <v>0.35109999999999997</v>
      </c>
      <c r="Q2214" s="7">
        <v>35.11</v>
      </c>
      <c r="R2214" s="13">
        <v>13377</v>
      </c>
      <c r="S2214">
        <v>212</v>
      </c>
      <c r="T2214" t="s">
        <v>1520</v>
      </c>
      <c r="U2214" t="s">
        <v>1523</v>
      </c>
      <c r="V2214" s="13">
        <v>312134</v>
      </c>
      <c r="W2214" s="7">
        <f>(Agridata[[#This Row],[Profit_After_Storage_Loss]]/Agridata[[#This Row],[Total_Revenue]])*100</f>
        <v>62.22332044078388</v>
      </c>
      <c r="X2214">
        <f>(1-Agridata[[#This Row],[Transport_Cost_NGN]]/(Agridata[[#This Row],[Input_Cost_NGN]]+Agridata[[#This Row],[Final_Profit_NGN]]))*100</f>
        <v>97.287956474589194</v>
      </c>
      <c r="Y2214" s="13">
        <f>Agridata[[#This Row],[Final_Profit_NGN]]*Agridata[[#This Row],[Storage_Loss_%]]</f>
        <v>10959024.74</v>
      </c>
      <c r="Z2214" s="13">
        <f>Agridata[[#This Row],[Final_Profit_NGN]] * (1-Agridata[[#This Row],[Storage_Loss_%]]/100)</f>
        <v>202543.75260000001</v>
      </c>
      <c r="AA2214" s="13">
        <f>Agridata[[#This Row],[Final_Profit_NGN]]+Agridata[[#This Row],[Input_Cost_NGN]]</f>
        <v>325511</v>
      </c>
    </row>
    <row r="2215" spans="1:27" x14ac:dyDescent="0.35">
      <c r="A2215" t="s">
        <v>742</v>
      </c>
      <c r="B2215" t="s">
        <v>1471</v>
      </c>
      <c r="C2215" t="s">
        <v>1486</v>
      </c>
      <c r="D2215">
        <v>2024</v>
      </c>
      <c r="E2215" t="s">
        <v>1502</v>
      </c>
      <c r="F2215" t="s">
        <v>1507</v>
      </c>
      <c r="G2215">
        <v>2.6</v>
      </c>
      <c r="H2215">
        <v>6258</v>
      </c>
      <c r="I2215">
        <v>4690</v>
      </c>
      <c r="J2215">
        <v>37.6</v>
      </c>
      <c r="K2215" t="s">
        <v>1513</v>
      </c>
      <c r="L2215">
        <v>2.3199999999999998</v>
      </c>
      <c r="M2215" t="s">
        <v>1516</v>
      </c>
      <c r="N2215" s="13">
        <v>1352</v>
      </c>
      <c r="O2215">
        <v>14</v>
      </c>
      <c r="P2215" s="11">
        <f>Agridata[[#This Row],[Storage_Loss_%]]/100</f>
        <v>0.25040000000000001</v>
      </c>
      <c r="Q2215" s="7">
        <v>25.04</v>
      </c>
      <c r="R2215" s="13">
        <v>35064</v>
      </c>
      <c r="S2215">
        <v>223</v>
      </c>
      <c r="T2215" t="s">
        <v>1520</v>
      </c>
      <c r="U2215" t="s">
        <v>1522</v>
      </c>
      <c r="V2215" s="13">
        <v>998996</v>
      </c>
      <c r="W2215" s="7">
        <f>(Agridata[[#This Row],[Profit_After_Storage_Loss]]/Agridata[[#This Row],[Total_Revenue]])*100</f>
        <v>72.418177049687642</v>
      </c>
      <c r="X2215">
        <f>(1-Agridata[[#This Row],[Transport_Cost_NGN]]/(Agridata[[#This Row],[Input_Cost_NGN]]+Agridata[[#This Row],[Final_Profit_NGN]]))*100</f>
        <v>99.869253234821969</v>
      </c>
      <c r="Y2215" s="13">
        <f>Agridata[[#This Row],[Final_Profit_NGN]]*Agridata[[#This Row],[Storage_Loss_%]]</f>
        <v>25014859.84</v>
      </c>
      <c r="Z2215" s="13">
        <f>Agridata[[#This Row],[Final_Profit_NGN]] * (1-Agridata[[#This Row],[Storage_Loss_%]]/100)</f>
        <v>748847.4016000001</v>
      </c>
      <c r="AA2215" s="13">
        <f>Agridata[[#This Row],[Final_Profit_NGN]]+Agridata[[#This Row],[Input_Cost_NGN]]</f>
        <v>1034060</v>
      </c>
    </row>
    <row r="2216" spans="1:27" x14ac:dyDescent="0.35">
      <c r="A2216" t="s">
        <v>1074</v>
      </c>
      <c r="B2216" t="s">
        <v>1473</v>
      </c>
      <c r="C2216" t="s">
        <v>1494</v>
      </c>
      <c r="D2216">
        <v>2023</v>
      </c>
      <c r="E2216" t="s">
        <v>1501</v>
      </c>
      <c r="F2216" t="s">
        <v>1509</v>
      </c>
      <c r="G2216">
        <v>0.66</v>
      </c>
      <c r="H2216">
        <v>8810</v>
      </c>
      <c r="I2216">
        <v>7167</v>
      </c>
      <c r="J2216">
        <v>39.4</v>
      </c>
      <c r="K2216" t="s">
        <v>1515</v>
      </c>
      <c r="L2216">
        <v>1.71</v>
      </c>
      <c r="M2216" t="s">
        <v>1516</v>
      </c>
      <c r="N2216" s="13">
        <v>7862</v>
      </c>
      <c r="O2216">
        <v>1</v>
      </c>
      <c r="P2216" s="11">
        <f>Agridata[[#This Row],[Storage_Loss_%]]/100</f>
        <v>0.18640000000000001</v>
      </c>
      <c r="Q2216" s="7">
        <v>18.64</v>
      </c>
      <c r="R2216" s="13">
        <v>12389</v>
      </c>
      <c r="S2216">
        <v>323</v>
      </c>
      <c r="T2216" t="s">
        <v>1520</v>
      </c>
      <c r="U2216" t="s">
        <v>1523</v>
      </c>
      <c r="V2216" s="13">
        <v>2271541</v>
      </c>
      <c r="W2216" s="7">
        <f>(Agridata[[#This Row],[Profit_After_Storage_Loss]]/Agridata[[#This Row],[Total_Revenue]])*100</f>
        <v>80.918669031012328</v>
      </c>
      <c r="X2216">
        <f>(1-Agridata[[#This Row],[Transport_Cost_NGN]]/(Agridata[[#This Row],[Input_Cost_NGN]]+Agridata[[#This Row],[Final_Profit_NGN]]))*100</f>
        <v>99.655768784507401</v>
      </c>
      <c r="Y2216" s="13">
        <f>Agridata[[#This Row],[Final_Profit_NGN]]*Agridata[[#This Row],[Storage_Loss_%]]</f>
        <v>42341524.240000002</v>
      </c>
      <c r="Z2216" s="13">
        <f>Agridata[[#This Row],[Final_Profit_NGN]] * (1-Agridata[[#This Row],[Storage_Loss_%]]/100)</f>
        <v>1848125.7575999999</v>
      </c>
      <c r="AA2216" s="13">
        <f>Agridata[[#This Row],[Final_Profit_NGN]]+Agridata[[#This Row],[Input_Cost_NGN]]</f>
        <v>2283930</v>
      </c>
    </row>
    <row r="2217" spans="1:27" x14ac:dyDescent="0.35">
      <c r="A2217" t="s">
        <v>725</v>
      </c>
      <c r="B2217" t="s">
        <v>1473</v>
      </c>
      <c r="C2217" t="s">
        <v>1496</v>
      </c>
      <c r="D2217">
        <v>2021</v>
      </c>
      <c r="E2217" t="s">
        <v>1502</v>
      </c>
      <c r="F2217" t="s">
        <v>1503</v>
      </c>
      <c r="G2217">
        <v>1.77</v>
      </c>
      <c r="H2217">
        <v>16751</v>
      </c>
      <c r="I2217">
        <v>14385</v>
      </c>
      <c r="J2217">
        <v>2.7</v>
      </c>
      <c r="K2217" t="s">
        <v>1513</v>
      </c>
      <c r="L2217">
        <v>0.67</v>
      </c>
      <c r="M2217" t="s">
        <v>1516</v>
      </c>
      <c r="N2217" s="13">
        <v>200</v>
      </c>
      <c r="O2217">
        <v>7</v>
      </c>
      <c r="P2217" s="11">
        <f>Agridata[[#This Row],[Storage_Loss_%]]/100</f>
        <v>0.14119999999999999</v>
      </c>
      <c r="Q2217" s="7">
        <v>14.12</v>
      </c>
      <c r="R2217" s="13">
        <v>23854</v>
      </c>
      <c r="S2217">
        <v>287</v>
      </c>
      <c r="T2217" t="s">
        <v>1520</v>
      </c>
      <c r="U2217" t="s">
        <v>1523</v>
      </c>
      <c r="V2217" s="13">
        <v>4063157</v>
      </c>
      <c r="W2217" s="7">
        <f>(Agridata[[#This Row],[Profit_After_Storage_Loss]]/Agridata[[#This Row],[Total_Revenue]])*100</f>
        <v>85.37875801166183</v>
      </c>
      <c r="X2217">
        <f>(1-Agridata[[#This Row],[Transport_Cost_NGN]]/(Agridata[[#This Row],[Input_Cost_NGN]]+Agridata[[#This Row],[Final_Profit_NGN]]))*100</f>
        <v>99.99510644820873</v>
      </c>
      <c r="Y2217" s="13">
        <f>Agridata[[#This Row],[Final_Profit_NGN]]*Agridata[[#This Row],[Storage_Loss_%]]</f>
        <v>57371776.839999996</v>
      </c>
      <c r="Z2217" s="13">
        <f>Agridata[[#This Row],[Final_Profit_NGN]] * (1-Agridata[[#This Row],[Storage_Loss_%]]/100)</f>
        <v>3489439.2316000001</v>
      </c>
      <c r="AA2217" s="13">
        <f>Agridata[[#This Row],[Final_Profit_NGN]]+Agridata[[#This Row],[Input_Cost_NGN]]</f>
        <v>4087011</v>
      </c>
    </row>
    <row r="2218" spans="1:27" x14ac:dyDescent="0.35">
      <c r="A2218" t="s">
        <v>845</v>
      </c>
      <c r="B2218" t="s">
        <v>1471</v>
      </c>
      <c r="C2218" t="s">
        <v>1492</v>
      </c>
      <c r="D2218">
        <v>2025</v>
      </c>
      <c r="E2218" t="s">
        <v>1501</v>
      </c>
      <c r="F2218" t="s">
        <v>1509</v>
      </c>
      <c r="G2218">
        <v>0.62</v>
      </c>
      <c r="H2218">
        <v>11208</v>
      </c>
      <c r="I2218">
        <v>8858</v>
      </c>
      <c r="J2218">
        <v>54.3</v>
      </c>
      <c r="K2218" t="s">
        <v>1512</v>
      </c>
      <c r="L2218">
        <v>2.81</v>
      </c>
      <c r="M2218" t="s">
        <v>1516</v>
      </c>
      <c r="N2218" s="13">
        <v>11550</v>
      </c>
      <c r="O2218">
        <v>3</v>
      </c>
      <c r="P2218" s="11">
        <f>Agridata[[#This Row],[Storage_Loss_%]]/100</f>
        <v>0.20960000000000001</v>
      </c>
      <c r="Q2218" s="7">
        <v>20.96</v>
      </c>
      <c r="R2218" s="13">
        <v>19036</v>
      </c>
      <c r="S2218">
        <v>297</v>
      </c>
      <c r="T2218" t="s">
        <v>1520</v>
      </c>
      <c r="U2218" t="s">
        <v>1523</v>
      </c>
      <c r="V2218" s="13">
        <v>2573932</v>
      </c>
      <c r="W2218" s="7">
        <f>(Agridata[[#This Row],[Profit_After_Storage_Loss]]/Agridata[[#This Row],[Total_Revenue]])*100</f>
        <v>78.459736209625419</v>
      </c>
      <c r="X2218">
        <f>(1-Agridata[[#This Row],[Transport_Cost_NGN]]/(Agridata[[#This Row],[Input_Cost_NGN]]+Agridata[[#This Row],[Final_Profit_NGN]]))*100</f>
        <v>99.554564499060533</v>
      </c>
      <c r="Y2218" s="13">
        <f>Agridata[[#This Row],[Final_Profit_NGN]]*Agridata[[#This Row],[Storage_Loss_%]]</f>
        <v>53949614.719999999</v>
      </c>
      <c r="Z2218" s="13">
        <f>Agridata[[#This Row],[Final_Profit_NGN]] * (1-Agridata[[#This Row],[Storage_Loss_%]]/100)</f>
        <v>2034435.8528</v>
      </c>
      <c r="AA2218" s="13">
        <f>Agridata[[#This Row],[Final_Profit_NGN]]+Agridata[[#This Row],[Input_Cost_NGN]]</f>
        <v>2592968</v>
      </c>
    </row>
    <row r="2219" spans="1:27" x14ac:dyDescent="0.35">
      <c r="A2219" t="s">
        <v>940</v>
      </c>
      <c r="B2219" t="s">
        <v>1469</v>
      </c>
      <c r="C2219" t="s">
        <v>1480</v>
      </c>
      <c r="D2219">
        <v>2024</v>
      </c>
      <c r="E2219" t="s">
        <v>1502</v>
      </c>
      <c r="F2219" t="s">
        <v>1505</v>
      </c>
      <c r="G2219">
        <v>0.2</v>
      </c>
      <c r="H2219">
        <v>2454</v>
      </c>
      <c r="I2219">
        <v>1422</v>
      </c>
      <c r="J2219">
        <v>1.5</v>
      </c>
      <c r="K2219" t="s">
        <v>1511</v>
      </c>
      <c r="L2219">
        <v>0.56000000000000005</v>
      </c>
      <c r="M2219" t="s">
        <v>1516</v>
      </c>
      <c r="N2219" s="13">
        <v>205</v>
      </c>
      <c r="O2219">
        <v>30</v>
      </c>
      <c r="P2219" s="11">
        <f>Agridata[[#This Row],[Storage_Loss_%]]/100</f>
        <v>0.4204</v>
      </c>
      <c r="Q2219" s="7">
        <v>42.04</v>
      </c>
      <c r="R2219" s="13">
        <v>1733</v>
      </c>
      <c r="S2219">
        <v>75</v>
      </c>
      <c r="T2219" t="s">
        <v>1521</v>
      </c>
      <c r="U2219" t="s">
        <v>1523</v>
      </c>
      <c r="V2219" s="13">
        <v>103646</v>
      </c>
      <c r="W2219" s="7">
        <f>(Agridata[[#This Row],[Profit_After_Storage_Loss]]/Agridata[[#This Row],[Total_Revenue]])*100</f>
        <v>57.006824509627151</v>
      </c>
      <c r="X2219">
        <f>(1-Agridata[[#This Row],[Transport_Cost_NGN]]/(Agridata[[#This Row],[Input_Cost_NGN]]+Agridata[[#This Row],[Final_Profit_NGN]]))*100</f>
        <v>99.805464086772517</v>
      </c>
      <c r="Y2219" s="13">
        <f>Agridata[[#This Row],[Final_Profit_NGN]]*Agridata[[#This Row],[Storage_Loss_%]]</f>
        <v>4357277.84</v>
      </c>
      <c r="Z2219" s="13">
        <f>Agridata[[#This Row],[Final_Profit_NGN]] * (1-Agridata[[#This Row],[Storage_Loss_%]]/100)</f>
        <v>60073.221599999997</v>
      </c>
      <c r="AA2219" s="13">
        <f>Agridata[[#This Row],[Final_Profit_NGN]]+Agridata[[#This Row],[Input_Cost_NGN]]</f>
        <v>105379</v>
      </c>
    </row>
    <row r="2220" spans="1:27" x14ac:dyDescent="0.35">
      <c r="A2220" t="s">
        <v>1157</v>
      </c>
      <c r="B2220" t="s">
        <v>1472</v>
      </c>
      <c r="C2220" t="s">
        <v>1489</v>
      </c>
      <c r="D2220">
        <v>2021</v>
      </c>
      <c r="E2220" t="s">
        <v>1501</v>
      </c>
      <c r="F2220" t="s">
        <v>1504</v>
      </c>
      <c r="G2220">
        <v>2.84</v>
      </c>
      <c r="H2220">
        <v>22646</v>
      </c>
      <c r="I2220">
        <v>17799</v>
      </c>
      <c r="J2220">
        <v>26.8</v>
      </c>
      <c r="K2220" t="s">
        <v>1514</v>
      </c>
      <c r="L2220">
        <v>1.64</v>
      </c>
      <c r="M2220" t="s">
        <v>1516</v>
      </c>
      <c r="N2220" s="13">
        <v>5000</v>
      </c>
      <c r="O2220">
        <v>2</v>
      </c>
      <c r="P2220" s="11">
        <f>Agridata[[#This Row],[Storage_Loss_%]]/100</f>
        <v>0.214</v>
      </c>
      <c r="Q2220" s="7">
        <v>21.4</v>
      </c>
      <c r="R2220" s="13">
        <v>35652</v>
      </c>
      <c r="S2220">
        <v>265</v>
      </c>
      <c r="T2220" t="s">
        <v>1520</v>
      </c>
      <c r="U2220" t="s">
        <v>1523</v>
      </c>
      <c r="V2220" s="13">
        <v>4628916</v>
      </c>
      <c r="W2220" s="7">
        <f>(Agridata[[#This Row],[Profit_After_Storage_Loss]]/Agridata[[#This Row],[Total_Revenue]])*100</f>
        <v>77.999248290516945</v>
      </c>
      <c r="X2220">
        <f>(1-Agridata[[#This Row],[Transport_Cost_NGN]]/(Agridata[[#This Row],[Input_Cost_NGN]]+Agridata[[#This Row],[Final_Profit_NGN]]))*100</f>
        <v>99.892808937505038</v>
      </c>
      <c r="Y2220" s="13">
        <f>Agridata[[#This Row],[Final_Profit_NGN]]*Agridata[[#This Row],[Storage_Loss_%]]</f>
        <v>99058802.399999991</v>
      </c>
      <c r="Z2220" s="13">
        <f>Agridata[[#This Row],[Final_Profit_NGN]] * (1-Agridata[[#This Row],[Storage_Loss_%]]/100)</f>
        <v>3638327.9760000003</v>
      </c>
      <c r="AA2220" s="13">
        <f>Agridata[[#This Row],[Final_Profit_NGN]]+Agridata[[#This Row],[Input_Cost_NGN]]</f>
        <v>4664568</v>
      </c>
    </row>
    <row r="2221" spans="1:27" x14ac:dyDescent="0.35">
      <c r="A2221" t="s">
        <v>1158</v>
      </c>
      <c r="B2221" t="s">
        <v>1469</v>
      </c>
      <c r="C2221" t="s">
        <v>1481</v>
      </c>
      <c r="D2221">
        <v>2024</v>
      </c>
      <c r="E2221" t="s">
        <v>1502</v>
      </c>
      <c r="F2221" t="s">
        <v>1510</v>
      </c>
      <c r="G2221">
        <v>3.06</v>
      </c>
      <c r="H2221">
        <v>40526</v>
      </c>
      <c r="I2221">
        <v>28011</v>
      </c>
      <c r="J2221">
        <v>7.3</v>
      </c>
      <c r="K2221" t="s">
        <v>1512</v>
      </c>
      <c r="L2221">
        <v>1.27</v>
      </c>
      <c r="M2221" t="s">
        <v>1517</v>
      </c>
      <c r="N2221" s="13">
        <v>1605</v>
      </c>
      <c r="O2221">
        <v>2</v>
      </c>
      <c r="P2221" s="11">
        <f>Agridata[[#This Row],[Storage_Loss_%]]/100</f>
        <v>0.30879999999999996</v>
      </c>
      <c r="Q2221" s="7">
        <v>30.88</v>
      </c>
      <c r="R2221" s="13">
        <v>75740</v>
      </c>
      <c r="S2221">
        <v>448</v>
      </c>
      <c r="T2221" t="s">
        <v>1520</v>
      </c>
      <c r="U2221" t="s">
        <v>1522</v>
      </c>
      <c r="V2221" s="13">
        <v>12346094</v>
      </c>
      <c r="W2221" s="7">
        <f>(Agridata[[#This Row],[Profit_After_Storage_Loss]]/Agridata[[#This Row],[Total_Revenue]])*100</f>
        <v>68.698552667826675</v>
      </c>
      <c r="X2221">
        <f>(1-Agridata[[#This Row],[Transport_Cost_NGN]]/(Agridata[[#This Row],[Input_Cost_NGN]]+Agridata[[#This Row],[Final_Profit_NGN]]))*100</f>
        <v>99.987079202636266</v>
      </c>
      <c r="Y2221" s="13">
        <f>Agridata[[#This Row],[Final_Profit_NGN]]*Agridata[[#This Row],[Storage_Loss_%]]</f>
        <v>381247382.71999997</v>
      </c>
      <c r="Z2221" s="13">
        <f>Agridata[[#This Row],[Final_Profit_NGN]] * (1-Agridata[[#This Row],[Storage_Loss_%]]/100)</f>
        <v>8533620.1728000008</v>
      </c>
      <c r="AA2221" s="13">
        <f>Agridata[[#This Row],[Final_Profit_NGN]]+Agridata[[#This Row],[Input_Cost_NGN]]</f>
        <v>12421834</v>
      </c>
    </row>
    <row r="2222" spans="1:27" x14ac:dyDescent="0.35">
      <c r="A2222" t="s">
        <v>840</v>
      </c>
      <c r="B2222" t="s">
        <v>1470</v>
      </c>
      <c r="C2222" t="s">
        <v>1499</v>
      </c>
      <c r="D2222">
        <v>2021</v>
      </c>
      <c r="E2222" t="s">
        <v>1501</v>
      </c>
      <c r="F2222" t="s">
        <v>1509</v>
      </c>
      <c r="G2222">
        <v>1.72</v>
      </c>
      <c r="H2222">
        <v>19873</v>
      </c>
      <c r="I2222">
        <v>16047</v>
      </c>
      <c r="J2222">
        <v>10.9</v>
      </c>
      <c r="K2222" t="s">
        <v>1511</v>
      </c>
      <c r="L2222">
        <v>1.33</v>
      </c>
      <c r="M2222" t="s">
        <v>1516</v>
      </c>
      <c r="N2222" s="13">
        <v>1585</v>
      </c>
      <c r="O2222">
        <v>3</v>
      </c>
      <c r="P2222" s="11">
        <f>Agridata[[#This Row],[Storage_Loss_%]]/100</f>
        <v>0.1925</v>
      </c>
      <c r="Q2222" s="7">
        <v>19.25</v>
      </c>
      <c r="R2222" s="13">
        <v>53448</v>
      </c>
      <c r="S2222">
        <v>319</v>
      </c>
      <c r="T2222" t="s">
        <v>1521</v>
      </c>
      <c r="U2222" t="s">
        <v>1522</v>
      </c>
      <c r="V2222" s="13">
        <v>5012771</v>
      </c>
      <c r="W2222" s="7">
        <f>(Agridata[[#This Row],[Profit_After_Storage_Loss]]/Agridata[[#This Row],[Total_Revenue]])*100</f>
        <v>79.898097229906568</v>
      </c>
      <c r="X2222">
        <f>(1-Agridata[[#This Row],[Transport_Cost_NGN]]/(Agridata[[#This Row],[Input_Cost_NGN]]+Agridata[[#This Row],[Final_Profit_NGN]]))*100</f>
        <v>99.968714341010525</v>
      </c>
      <c r="Y2222" s="13">
        <f>Agridata[[#This Row],[Final_Profit_NGN]]*Agridata[[#This Row],[Storage_Loss_%]]</f>
        <v>96495841.75</v>
      </c>
      <c r="Z2222" s="13">
        <f>Agridata[[#This Row],[Final_Profit_NGN]] * (1-Agridata[[#This Row],[Storage_Loss_%]]/100)</f>
        <v>4047812.5825</v>
      </c>
      <c r="AA2222" s="13">
        <f>Agridata[[#This Row],[Final_Profit_NGN]]+Agridata[[#This Row],[Input_Cost_NGN]]</f>
        <v>5066219</v>
      </c>
    </row>
    <row r="2223" spans="1:27" x14ac:dyDescent="0.35">
      <c r="A2223" t="s">
        <v>1159</v>
      </c>
      <c r="B2223" t="s">
        <v>1472</v>
      </c>
      <c r="C2223" t="s">
        <v>1489</v>
      </c>
      <c r="D2223">
        <v>2023</v>
      </c>
      <c r="E2223" t="s">
        <v>1502</v>
      </c>
      <c r="F2223" t="s">
        <v>1503</v>
      </c>
      <c r="G2223">
        <v>1.06</v>
      </c>
      <c r="H2223">
        <v>7693</v>
      </c>
      <c r="I2223">
        <v>4438</v>
      </c>
      <c r="J2223">
        <v>1</v>
      </c>
      <c r="K2223" t="s">
        <v>1511</v>
      </c>
      <c r="L2223">
        <v>0.26</v>
      </c>
      <c r="M2223" t="s">
        <v>1517</v>
      </c>
      <c r="N2223" s="13">
        <v>200</v>
      </c>
      <c r="O2223">
        <v>30</v>
      </c>
      <c r="P2223" s="11">
        <f>Agridata[[#This Row],[Storage_Loss_%]]/100</f>
        <v>0.42299999999999999</v>
      </c>
      <c r="Q2223" s="7">
        <v>42.3</v>
      </c>
      <c r="R2223" s="13">
        <v>10976</v>
      </c>
      <c r="S2223">
        <v>272</v>
      </c>
      <c r="T2223" t="s">
        <v>1519</v>
      </c>
      <c r="U2223" t="s">
        <v>1523</v>
      </c>
      <c r="V2223" s="13">
        <v>1183889</v>
      </c>
      <c r="W2223" s="7">
        <f>(Agridata[[#This Row],[Profit_After_Storage_Loss]]/Agridata[[#This Row],[Total_Revenue]])*100</f>
        <v>57.169969243387328</v>
      </c>
      <c r="X2223">
        <f>(1-Agridata[[#This Row],[Transport_Cost_NGN]]/(Agridata[[#This Row],[Input_Cost_NGN]]+Agridata[[#This Row],[Final_Profit_NGN]]))*100</f>
        <v>99.983261707389531</v>
      </c>
      <c r="Y2223" s="13">
        <f>Agridata[[#This Row],[Final_Profit_NGN]]*Agridata[[#This Row],[Storage_Loss_%]]</f>
        <v>50078504.699999996</v>
      </c>
      <c r="Z2223" s="13">
        <f>Agridata[[#This Row],[Final_Profit_NGN]] * (1-Agridata[[#This Row],[Storage_Loss_%]]/100)</f>
        <v>683103.95299999998</v>
      </c>
      <c r="AA2223" s="13">
        <f>Agridata[[#This Row],[Final_Profit_NGN]]+Agridata[[#This Row],[Input_Cost_NGN]]</f>
        <v>1194865</v>
      </c>
    </row>
    <row r="2224" spans="1:27" x14ac:dyDescent="0.35">
      <c r="A2224" t="s">
        <v>294</v>
      </c>
      <c r="B2224" t="s">
        <v>1472</v>
      </c>
      <c r="C2224" t="s">
        <v>1479</v>
      </c>
      <c r="D2224">
        <v>2024</v>
      </c>
      <c r="E2224" t="s">
        <v>1502</v>
      </c>
      <c r="F2224" t="s">
        <v>1507</v>
      </c>
      <c r="G2224">
        <v>0.35</v>
      </c>
      <c r="H2224">
        <v>499</v>
      </c>
      <c r="I2224">
        <v>292</v>
      </c>
      <c r="J2224">
        <v>57.2</v>
      </c>
      <c r="K2224" t="s">
        <v>1511</v>
      </c>
      <c r="L2224">
        <v>3.23</v>
      </c>
      <c r="M2224" t="s">
        <v>1517</v>
      </c>
      <c r="N2224" s="13">
        <v>9417</v>
      </c>
      <c r="O2224">
        <v>30</v>
      </c>
      <c r="P2224" s="11">
        <f>Agridata[[#This Row],[Storage_Loss_%]]/100</f>
        <v>0.41479999999999995</v>
      </c>
      <c r="Q2224" s="7">
        <v>41.48</v>
      </c>
      <c r="R2224" s="13">
        <v>4668</v>
      </c>
      <c r="S2224">
        <v>319</v>
      </c>
      <c r="T2224" t="s">
        <v>1521</v>
      </c>
      <c r="U2224" t="s">
        <v>1522</v>
      </c>
      <c r="V2224" s="13">
        <v>78132</v>
      </c>
      <c r="W2224" s="7">
        <f>(Agridata[[#This Row],[Profit_After_Storage_Loss]]/Agridata[[#This Row],[Total_Revenue]])*100</f>
        <v>55.220828985507254</v>
      </c>
      <c r="X2224">
        <f>(1-Agridata[[#This Row],[Transport_Cost_NGN]]/(Agridata[[#This Row],[Input_Cost_NGN]]+Agridata[[#This Row],[Final_Profit_NGN]]))*100</f>
        <v>88.626811594202906</v>
      </c>
      <c r="Y2224" s="13">
        <f>Agridata[[#This Row],[Final_Profit_NGN]]*Agridata[[#This Row],[Storage_Loss_%]]</f>
        <v>3240915.36</v>
      </c>
      <c r="Z2224" s="13">
        <f>Agridata[[#This Row],[Final_Profit_NGN]] * (1-Agridata[[#This Row],[Storage_Loss_%]]/100)</f>
        <v>45722.846400000002</v>
      </c>
      <c r="AA2224" s="13">
        <f>Agridata[[#This Row],[Final_Profit_NGN]]+Agridata[[#This Row],[Input_Cost_NGN]]</f>
        <v>82800</v>
      </c>
    </row>
    <row r="2225" spans="1:27" x14ac:dyDescent="0.35">
      <c r="A2225" t="s">
        <v>259</v>
      </c>
      <c r="B2225" t="s">
        <v>1470</v>
      </c>
      <c r="C2225" t="s">
        <v>1482</v>
      </c>
      <c r="D2225">
        <v>2025</v>
      </c>
      <c r="E2225" t="s">
        <v>1501</v>
      </c>
      <c r="F2225" t="s">
        <v>1508</v>
      </c>
      <c r="G2225">
        <v>2.5099999999999998</v>
      </c>
      <c r="H2225">
        <v>4480</v>
      </c>
      <c r="I2225">
        <v>2931</v>
      </c>
      <c r="J2225">
        <v>16.600000000000001</v>
      </c>
      <c r="K2225" t="s">
        <v>1515</v>
      </c>
      <c r="L2225">
        <v>1.58</v>
      </c>
      <c r="M2225" t="s">
        <v>1516</v>
      </c>
      <c r="N2225" s="13">
        <v>3512</v>
      </c>
      <c r="O2225">
        <v>30</v>
      </c>
      <c r="P2225" s="11">
        <f>Agridata[[#This Row],[Storage_Loss_%]]/100</f>
        <v>0.34560000000000002</v>
      </c>
      <c r="Q2225" s="7">
        <v>34.56</v>
      </c>
      <c r="R2225" s="13">
        <v>30813</v>
      </c>
      <c r="S2225">
        <v>222</v>
      </c>
      <c r="T2225" t="s">
        <v>1520</v>
      </c>
      <c r="U2225" t="s">
        <v>1523</v>
      </c>
      <c r="V2225" s="13">
        <v>609851</v>
      </c>
      <c r="W2225" s="7">
        <f>(Agridata[[#This Row],[Profit_After_Storage_Loss]]/Agridata[[#This Row],[Total_Revenue]])*100</f>
        <v>62.292636140004745</v>
      </c>
      <c r="X2225">
        <f>(1-Agridata[[#This Row],[Transport_Cost_NGN]]/(Agridata[[#This Row],[Input_Cost_NGN]]+Agridata[[#This Row],[Final_Profit_NGN]]))*100</f>
        <v>99.451818738059259</v>
      </c>
      <c r="Y2225" s="13">
        <f>Agridata[[#This Row],[Final_Profit_NGN]]*Agridata[[#This Row],[Storage_Loss_%]]</f>
        <v>21076450.560000002</v>
      </c>
      <c r="Z2225" s="13">
        <f>Agridata[[#This Row],[Final_Profit_NGN]] * (1-Agridata[[#This Row],[Storage_Loss_%]]/100)</f>
        <v>399086.49439999997</v>
      </c>
      <c r="AA2225" s="13">
        <f>Agridata[[#This Row],[Final_Profit_NGN]]+Agridata[[#This Row],[Input_Cost_NGN]]</f>
        <v>640664</v>
      </c>
    </row>
    <row r="2226" spans="1:27" x14ac:dyDescent="0.35">
      <c r="A2226" t="s">
        <v>103</v>
      </c>
      <c r="B2226" t="s">
        <v>1470</v>
      </c>
      <c r="C2226" t="s">
        <v>1482</v>
      </c>
      <c r="D2226">
        <v>2023</v>
      </c>
      <c r="E2226" t="s">
        <v>1501</v>
      </c>
      <c r="F2226" t="s">
        <v>1506</v>
      </c>
      <c r="G2226">
        <v>3.61</v>
      </c>
      <c r="H2226">
        <v>10995</v>
      </c>
      <c r="I2226">
        <v>4423</v>
      </c>
      <c r="J2226">
        <v>12.4</v>
      </c>
      <c r="K2226" t="s">
        <v>1512</v>
      </c>
      <c r="L2226">
        <v>0.27</v>
      </c>
      <c r="M2226" t="s">
        <v>1518</v>
      </c>
      <c r="N2226" s="13">
        <v>3141</v>
      </c>
      <c r="O2226">
        <v>60</v>
      </c>
      <c r="P2226" s="11">
        <f>Agridata[[#This Row],[Storage_Loss_%]]/100</f>
        <v>0.59770000000000001</v>
      </c>
      <c r="Q2226" s="7">
        <v>59.77</v>
      </c>
      <c r="R2226" s="13">
        <v>60564</v>
      </c>
      <c r="S2226">
        <v>316</v>
      </c>
      <c r="T2226" t="s">
        <v>1521</v>
      </c>
      <c r="U2226" t="s">
        <v>1522</v>
      </c>
      <c r="V2226" s="13">
        <v>1319987</v>
      </c>
      <c r="W2226" s="7">
        <f>(Agridata[[#This Row],[Profit_After_Storage_Loss]]/Agridata[[#This Row],[Total_Revenue]])*100</f>
        <v>38.465132407277963</v>
      </c>
      <c r="X2226">
        <f>(1-Agridata[[#This Row],[Transport_Cost_NGN]]/(Agridata[[#This Row],[Input_Cost_NGN]]+Agridata[[#This Row],[Final_Profit_NGN]]))*100</f>
        <v>99.772482146621172</v>
      </c>
      <c r="Y2226" s="13">
        <f>Agridata[[#This Row],[Final_Profit_NGN]]*Agridata[[#This Row],[Storage_Loss_%]]</f>
        <v>78895622.99000001</v>
      </c>
      <c r="Z2226" s="13">
        <f>Agridata[[#This Row],[Final_Profit_NGN]] * (1-Agridata[[#This Row],[Storage_Loss_%]]/100)</f>
        <v>531030.77009999997</v>
      </c>
      <c r="AA2226" s="13">
        <f>Agridata[[#This Row],[Final_Profit_NGN]]+Agridata[[#This Row],[Input_Cost_NGN]]</f>
        <v>1380551</v>
      </c>
    </row>
    <row r="2227" spans="1:27" x14ac:dyDescent="0.35">
      <c r="A2227" t="s">
        <v>1065</v>
      </c>
      <c r="B2227" t="s">
        <v>1470</v>
      </c>
      <c r="C2227" t="s">
        <v>1495</v>
      </c>
      <c r="D2227">
        <v>2022</v>
      </c>
      <c r="E2227" t="s">
        <v>1501</v>
      </c>
      <c r="F2227" t="s">
        <v>1510</v>
      </c>
      <c r="G2227">
        <v>2.06</v>
      </c>
      <c r="H2227">
        <v>29472</v>
      </c>
      <c r="I2227">
        <v>19926</v>
      </c>
      <c r="J2227">
        <v>7.8</v>
      </c>
      <c r="K2227" t="s">
        <v>1512</v>
      </c>
      <c r="L2227">
        <v>1.56</v>
      </c>
      <c r="M2227" t="s">
        <v>1517</v>
      </c>
      <c r="N2227" s="13">
        <v>2273</v>
      </c>
      <c r="O2227">
        <v>7</v>
      </c>
      <c r="P2227" s="11">
        <f>Agridata[[#This Row],[Storage_Loss_%]]/100</f>
        <v>0.32390000000000002</v>
      </c>
      <c r="Q2227" s="7">
        <v>32.39</v>
      </c>
      <c r="R2227" s="13">
        <v>72521</v>
      </c>
      <c r="S2227">
        <v>334</v>
      </c>
      <c r="T2227" t="s">
        <v>1521</v>
      </c>
      <c r="U2227" t="s">
        <v>1522</v>
      </c>
      <c r="V2227" s="13">
        <v>6513938</v>
      </c>
      <c r="W2227" s="7">
        <f>(Agridata[[#This Row],[Profit_After_Storage_Loss]]/Agridata[[#This Row],[Total_Revenue]])*100</f>
        <v>66.865571953002359</v>
      </c>
      <c r="X2227">
        <f>(1-Agridata[[#This Row],[Transport_Cost_NGN]]/(Agridata[[#This Row],[Input_Cost_NGN]]+Agridata[[#This Row],[Final_Profit_NGN]]))*100</f>
        <v>99.965489802639013</v>
      </c>
      <c r="Y2227" s="13">
        <f>Agridata[[#This Row],[Final_Profit_NGN]]*Agridata[[#This Row],[Storage_Loss_%]]</f>
        <v>210986451.81999999</v>
      </c>
      <c r="Z2227" s="13">
        <f>Agridata[[#This Row],[Final_Profit_NGN]] * (1-Agridata[[#This Row],[Storage_Loss_%]]/100)</f>
        <v>4404073.4817999993</v>
      </c>
      <c r="AA2227" s="13">
        <f>Agridata[[#This Row],[Final_Profit_NGN]]+Agridata[[#This Row],[Input_Cost_NGN]]</f>
        <v>6586459</v>
      </c>
    </row>
    <row r="2228" spans="1:27" x14ac:dyDescent="0.35">
      <c r="A2228" t="s">
        <v>916</v>
      </c>
      <c r="B2228" t="s">
        <v>1469</v>
      </c>
      <c r="C2228" t="s">
        <v>1480</v>
      </c>
      <c r="D2228">
        <v>2021</v>
      </c>
      <c r="E2228" t="s">
        <v>1502</v>
      </c>
      <c r="F2228" t="s">
        <v>1510</v>
      </c>
      <c r="G2228">
        <v>1.1399999999999999</v>
      </c>
      <c r="H2228">
        <v>28044</v>
      </c>
      <c r="I2228">
        <v>19849</v>
      </c>
      <c r="J2228">
        <v>45</v>
      </c>
      <c r="K2228" t="s">
        <v>1511</v>
      </c>
      <c r="L2228">
        <v>2.0099999999999998</v>
      </c>
      <c r="M2228" t="s">
        <v>1517</v>
      </c>
      <c r="N2228" s="13">
        <v>5151</v>
      </c>
      <c r="O2228">
        <v>2</v>
      </c>
      <c r="P2228" s="11">
        <f>Agridata[[#This Row],[Storage_Loss_%]]/100</f>
        <v>0.29220000000000002</v>
      </c>
      <c r="Q2228" s="7">
        <v>29.22</v>
      </c>
      <c r="R2228" s="13">
        <v>20464</v>
      </c>
      <c r="S2228">
        <v>365</v>
      </c>
      <c r="T2228" t="s">
        <v>1521</v>
      </c>
      <c r="U2228" t="s">
        <v>1523</v>
      </c>
      <c r="V2228" s="13">
        <v>7146822</v>
      </c>
      <c r="W2228" s="7">
        <f>(Agridata[[#This Row],[Profit_After_Storage_Loss]]/Agridata[[#This Row],[Total_Revenue]])*100</f>
        <v>70.577909289513485</v>
      </c>
      <c r="X2228">
        <f>(1-Agridata[[#This Row],[Transport_Cost_NGN]]/(Agridata[[#This Row],[Input_Cost_NGN]]+Agridata[[#This Row],[Final_Profit_NGN]]))*100</f>
        <v>99.928131792145592</v>
      </c>
      <c r="Y2228" s="13">
        <f>Agridata[[#This Row],[Final_Profit_NGN]]*Agridata[[#This Row],[Storage_Loss_%]]</f>
        <v>208830138.84</v>
      </c>
      <c r="Z2228" s="13">
        <f>Agridata[[#This Row],[Final_Profit_NGN]] * (1-Agridata[[#This Row],[Storage_Loss_%]]/100)</f>
        <v>5058520.6115999995</v>
      </c>
      <c r="AA2228" s="13">
        <f>Agridata[[#This Row],[Final_Profit_NGN]]+Agridata[[#This Row],[Input_Cost_NGN]]</f>
        <v>7167286</v>
      </c>
    </row>
    <row r="2229" spans="1:27" x14ac:dyDescent="0.35">
      <c r="A2229" t="s">
        <v>1160</v>
      </c>
      <c r="B2229" t="s">
        <v>1473</v>
      </c>
      <c r="C2229" t="s">
        <v>1496</v>
      </c>
      <c r="D2229">
        <v>2021</v>
      </c>
      <c r="E2229" t="s">
        <v>1501</v>
      </c>
      <c r="F2229" t="s">
        <v>1508</v>
      </c>
      <c r="G2229">
        <v>2.48</v>
      </c>
      <c r="H2229">
        <v>4391</v>
      </c>
      <c r="I2229">
        <v>3453</v>
      </c>
      <c r="J2229">
        <v>20.7</v>
      </c>
      <c r="K2229" t="s">
        <v>1511</v>
      </c>
      <c r="L2229">
        <v>1.43</v>
      </c>
      <c r="M2229" t="s">
        <v>1516</v>
      </c>
      <c r="N2229" s="13">
        <v>2661</v>
      </c>
      <c r="O2229">
        <v>14</v>
      </c>
      <c r="P2229" s="11">
        <f>Agridata[[#This Row],[Storage_Loss_%]]/100</f>
        <v>0.21350000000000002</v>
      </c>
      <c r="Q2229" s="7">
        <v>21.35</v>
      </c>
      <c r="R2229" s="13">
        <v>25709</v>
      </c>
      <c r="S2229">
        <v>234</v>
      </c>
      <c r="T2229" t="s">
        <v>1520</v>
      </c>
      <c r="U2229" t="s">
        <v>1523</v>
      </c>
      <c r="V2229" s="13">
        <v>771552</v>
      </c>
      <c r="W2229" s="7">
        <f>(Agridata[[#This Row],[Profit_After_Storage_Loss]]/Agridata[[#This Row],[Total_Revenue]])*100</f>
        <v>76.113800624889464</v>
      </c>
      <c r="X2229">
        <f>(1-Agridata[[#This Row],[Transport_Cost_NGN]]/(Agridata[[#This Row],[Input_Cost_NGN]]+Agridata[[#This Row],[Final_Profit_NGN]]))*100</f>
        <v>99.666232262709457</v>
      </c>
      <c r="Y2229" s="13">
        <f>Agridata[[#This Row],[Final_Profit_NGN]]*Agridata[[#This Row],[Storage_Loss_%]]</f>
        <v>16472635.200000001</v>
      </c>
      <c r="Z2229" s="13">
        <f>Agridata[[#This Row],[Final_Profit_NGN]] * (1-Agridata[[#This Row],[Storage_Loss_%]]/100)</f>
        <v>606825.64799999993</v>
      </c>
      <c r="AA2229" s="13">
        <f>Agridata[[#This Row],[Final_Profit_NGN]]+Agridata[[#This Row],[Input_Cost_NGN]]</f>
        <v>797261</v>
      </c>
    </row>
    <row r="2230" spans="1:27" x14ac:dyDescent="0.35">
      <c r="A2230" t="s">
        <v>265</v>
      </c>
      <c r="B2230" t="s">
        <v>1472</v>
      </c>
      <c r="C2230" t="s">
        <v>1488</v>
      </c>
      <c r="D2230">
        <v>2022</v>
      </c>
      <c r="E2230" t="s">
        <v>1501</v>
      </c>
      <c r="F2230" t="s">
        <v>1504</v>
      </c>
      <c r="G2230">
        <v>2.38</v>
      </c>
      <c r="H2230">
        <v>24682</v>
      </c>
      <c r="I2230">
        <v>19348</v>
      </c>
      <c r="J2230">
        <v>60.6</v>
      </c>
      <c r="K2230" t="s">
        <v>1512</v>
      </c>
      <c r="L2230">
        <v>1.67</v>
      </c>
      <c r="M2230" t="s">
        <v>1516</v>
      </c>
      <c r="N2230" s="13">
        <v>15129</v>
      </c>
      <c r="O2230">
        <v>4</v>
      </c>
      <c r="P2230" s="11">
        <f>Agridata[[#This Row],[Storage_Loss_%]]/100</f>
        <v>0.21609999999999999</v>
      </c>
      <c r="Q2230" s="7">
        <v>21.61</v>
      </c>
      <c r="R2230" s="13">
        <v>34047</v>
      </c>
      <c r="S2230">
        <v>314</v>
      </c>
      <c r="T2230" t="s">
        <v>1520</v>
      </c>
      <c r="U2230" t="s">
        <v>1523</v>
      </c>
      <c r="V2230" s="13">
        <v>5965344</v>
      </c>
      <c r="W2230" s="7">
        <f>(Agridata[[#This Row],[Profit_After_Storage_Loss]]/Agridata[[#This Row],[Total_Revenue]])*100</f>
        <v>77.945130790775266</v>
      </c>
      <c r="X2230">
        <f>(1-Agridata[[#This Row],[Transport_Cost_NGN]]/(Agridata[[#This Row],[Input_Cost_NGN]]+Agridata[[#This Row],[Final_Profit_NGN]]))*100</f>
        <v>99.747824404177024</v>
      </c>
      <c r="Y2230" s="13">
        <f>Agridata[[#This Row],[Final_Profit_NGN]]*Agridata[[#This Row],[Storage_Loss_%]]</f>
        <v>128911083.84</v>
      </c>
      <c r="Z2230" s="13">
        <f>Agridata[[#This Row],[Final_Profit_NGN]] * (1-Agridata[[#This Row],[Storage_Loss_%]]/100)</f>
        <v>4676233.1616000002</v>
      </c>
      <c r="AA2230" s="13">
        <f>Agridata[[#This Row],[Final_Profit_NGN]]+Agridata[[#This Row],[Input_Cost_NGN]]</f>
        <v>5999391</v>
      </c>
    </row>
    <row r="2231" spans="1:27" x14ac:dyDescent="0.35">
      <c r="A2231" t="s">
        <v>623</v>
      </c>
      <c r="B2231" t="s">
        <v>1470</v>
      </c>
      <c r="C2231" t="s">
        <v>1485</v>
      </c>
      <c r="D2231">
        <v>2024</v>
      </c>
      <c r="E2231" t="s">
        <v>1501</v>
      </c>
      <c r="F2231" t="s">
        <v>1504</v>
      </c>
      <c r="G2231">
        <v>1.05</v>
      </c>
      <c r="H2231">
        <v>10385</v>
      </c>
      <c r="I2231">
        <v>7515</v>
      </c>
      <c r="J2231">
        <v>13.7</v>
      </c>
      <c r="K2231" t="s">
        <v>1512</v>
      </c>
      <c r="L2231">
        <v>1.48</v>
      </c>
      <c r="M2231" t="s">
        <v>1518</v>
      </c>
      <c r="N2231" s="13">
        <v>3705</v>
      </c>
      <c r="O2231">
        <v>7</v>
      </c>
      <c r="P2231" s="11">
        <f>Agridata[[#This Row],[Storage_Loss_%]]/100</f>
        <v>0.27629999999999999</v>
      </c>
      <c r="Q2231" s="7">
        <v>27.63</v>
      </c>
      <c r="R2231" s="13">
        <v>24535</v>
      </c>
      <c r="S2231">
        <v>342</v>
      </c>
      <c r="T2231" t="s">
        <v>1519</v>
      </c>
      <c r="U2231" t="s">
        <v>1522</v>
      </c>
      <c r="V2231" s="13">
        <v>2516189</v>
      </c>
      <c r="W2231" s="7">
        <f>(Agridata[[#This Row],[Profit_After_Storage_Loss]]/Agridata[[#This Row],[Total_Revenue]])*100</f>
        <v>71.671144890196643</v>
      </c>
      <c r="X2231">
        <f>(1-Agridata[[#This Row],[Transport_Cost_NGN]]/(Agridata[[#This Row],[Input_Cost_NGN]]+Agridata[[#This Row],[Final_Profit_NGN]]))*100</f>
        <v>99.854175424013008</v>
      </c>
      <c r="Y2231" s="13">
        <f>Agridata[[#This Row],[Final_Profit_NGN]]*Agridata[[#This Row],[Storage_Loss_%]]</f>
        <v>69522302.069999993</v>
      </c>
      <c r="Z2231" s="13">
        <f>Agridata[[#This Row],[Final_Profit_NGN]] * (1-Agridata[[#This Row],[Storage_Loss_%]]/100)</f>
        <v>1820965.9793</v>
      </c>
      <c r="AA2231" s="13">
        <f>Agridata[[#This Row],[Final_Profit_NGN]]+Agridata[[#This Row],[Input_Cost_NGN]]</f>
        <v>2540724</v>
      </c>
    </row>
    <row r="2232" spans="1:27" x14ac:dyDescent="0.35">
      <c r="A2232" t="s">
        <v>854</v>
      </c>
      <c r="B2232" t="s">
        <v>1472</v>
      </c>
      <c r="C2232" t="s">
        <v>1478</v>
      </c>
      <c r="D2232">
        <v>2025</v>
      </c>
      <c r="E2232" t="s">
        <v>1502</v>
      </c>
      <c r="F2232" t="s">
        <v>1505</v>
      </c>
      <c r="G2232">
        <v>6.26</v>
      </c>
      <c r="H2232">
        <v>61789</v>
      </c>
      <c r="I2232">
        <v>50166</v>
      </c>
      <c r="J2232">
        <v>7.6</v>
      </c>
      <c r="K2232" t="s">
        <v>1513</v>
      </c>
      <c r="L2232">
        <v>1.46</v>
      </c>
      <c r="M2232" t="s">
        <v>1517</v>
      </c>
      <c r="N2232" s="13">
        <v>263</v>
      </c>
      <c r="O2232">
        <v>7</v>
      </c>
      <c r="P2232" s="11">
        <f>Agridata[[#This Row],[Storage_Loss_%]]/100</f>
        <v>0.18809999999999999</v>
      </c>
      <c r="Q2232" s="7">
        <v>18.809999999999999</v>
      </c>
      <c r="R2232" s="13">
        <v>50632</v>
      </c>
      <c r="S2232">
        <v>107</v>
      </c>
      <c r="T2232" t="s">
        <v>1520</v>
      </c>
      <c r="U2232" t="s">
        <v>1523</v>
      </c>
      <c r="V2232" s="13">
        <v>5263190</v>
      </c>
      <c r="W2232" s="7">
        <f>(Agridata[[#This Row],[Profit_After_Storage_Loss]]/Agridata[[#This Row],[Total_Revenue]])*100</f>
        <v>80.416392588987733</v>
      </c>
      <c r="X2232">
        <f>(1-Agridata[[#This Row],[Transport_Cost_NGN]]/(Agridata[[#This Row],[Input_Cost_NGN]]+Agridata[[#This Row],[Final_Profit_NGN]]))*100</f>
        <v>99.995050643397548</v>
      </c>
      <c r="Y2232" s="13">
        <f>Agridata[[#This Row],[Final_Profit_NGN]]*Agridata[[#This Row],[Storage_Loss_%]]</f>
        <v>99000603.899999991</v>
      </c>
      <c r="Z2232" s="13">
        <f>Agridata[[#This Row],[Final_Profit_NGN]] * (1-Agridata[[#This Row],[Storage_Loss_%]]/100)</f>
        <v>4273183.9610000001</v>
      </c>
      <c r="AA2232" s="13">
        <f>Agridata[[#This Row],[Final_Profit_NGN]]+Agridata[[#This Row],[Input_Cost_NGN]]</f>
        <v>5313822</v>
      </c>
    </row>
    <row r="2233" spans="1:27" x14ac:dyDescent="0.35">
      <c r="A2233" t="s">
        <v>479</v>
      </c>
      <c r="B2233" t="s">
        <v>1470</v>
      </c>
      <c r="C2233" t="s">
        <v>1490</v>
      </c>
      <c r="D2233">
        <v>2023</v>
      </c>
      <c r="E2233" t="s">
        <v>1501</v>
      </c>
      <c r="F2233" t="s">
        <v>1507</v>
      </c>
      <c r="G2233">
        <v>0.45</v>
      </c>
      <c r="H2233">
        <v>955</v>
      </c>
      <c r="I2233">
        <v>696</v>
      </c>
      <c r="J2233">
        <v>19.5</v>
      </c>
      <c r="K2233" t="s">
        <v>1513</v>
      </c>
      <c r="L2233">
        <v>1.77</v>
      </c>
      <c r="M2233" t="s">
        <v>1517</v>
      </c>
      <c r="N2233" s="13">
        <v>865</v>
      </c>
      <c r="O2233">
        <v>14</v>
      </c>
      <c r="P2233" s="11">
        <f>Agridata[[#This Row],[Storage_Loss_%]]/100</f>
        <v>0.2712</v>
      </c>
      <c r="Q2233" s="7">
        <v>27.12</v>
      </c>
      <c r="R2233" s="13">
        <v>8238</v>
      </c>
      <c r="S2233">
        <v>286</v>
      </c>
      <c r="T2233" t="s">
        <v>1520</v>
      </c>
      <c r="U2233" t="s">
        <v>1522</v>
      </c>
      <c r="V2233" s="13">
        <v>187963</v>
      </c>
      <c r="W2233" s="7">
        <f>(Agridata[[#This Row],[Profit_After_Storage_Loss]]/Agridata[[#This Row],[Total_Revenue]])*100</f>
        <v>69.819947095070873</v>
      </c>
      <c r="X2233">
        <f>(1-Agridata[[#This Row],[Transport_Cost_NGN]]/(Agridata[[#This Row],[Input_Cost_NGN]]+Agridata[[#This Row],[Final_Profit_NGN]]))*100</f>
        <v>99.559125590593325</v>
      </c>
      <c r="Y2233" s="13">
        <f>Agridata[[#This Row],[Final_Profit_NGN]]*Agridata[[#This Row],[Storage_Loss_%]]</f>
        <v>5097556.5600000005</v>
      </c>
      <c r="Z2233" s="13">
        <f>Agridata[[#This Row],[Final_Profit_NGN]] * (1-Agridata[[#This Row],[Storage_Loss_%]]/100)</f>
        <v>136987.4344</v>
      </c>
      <c r="AA2233" s="13">
        <f>Agridata[[#This Row],[Final_Profit_NGN]]+Agridata[[#This Row],[Input_Cost_NGN]]</f>
        <v>196201</v>
      </c>
    </row>
    <row r="2234" spans="1:27" x14ac:dyDescent="0.35">
      <c r="A2234" t="s">
        <v>1002</v>
      </c>
      <c r="B2234" t="s">
        <v>1470</v>
      </c>
      <c r="C2234" t="s">
        <v>1476</v>
      </c>
      <c r="D2234">
        <v>2024</v>
      </c>
      <c r="E2234" t="s">
        <v>1501</v>
      </c>
      <c r="F2234" t="s">
        <v>1506</v>
      </c>
      <c r="G2234">
        <v>2.96</v>
      </c>
      <c r="H2234">
        <v>6481</v>
      </c>
      <c r="I2234">
        <v>5107</v>
      </c>
      <c r="J2234">
        <v>55.6</v>
      </c>
      <c r="K2234" t="s">
        <v>1512</v>
      </c>
      <c r="L2234">
        <v>2.81</v>
      </c>
      <c r="M2234" t="s">
        <v>1517</v>
      </c>
      <c r="N2234" s="13">
        <v>14970</v>
      </c>
      <c r="O2234">
        <v>14</v>
      </c>
      <c r="P2234" s="11">
        <f>Agridata[[#This Row],[Storage_Loss_%]]/100</f>
        <v>0.21190000000000001</v>
      </c>
      <c r="Q2234" s="7">
        <v>21.19</v>
      </c>
      <c r="R2234" s="13">
        <v>92813</v>
      </c>
      <c r="S2234">
        <v>394</v>
      </c>
      <c r="T2234" t="s">
        <v>1520</v>
      </c>
      <c r="U2234" t="s">
        <v>1522</v>
      </c>
      <c r="V2234" s="13">
        <v>1884254</v>
      </c>
      <c r="W2234" s="7">
        <f>(Agridata[[#This Row],[Profit_After_Storage_Loss]]/Agridata[[#This Row],[Total_Revenue]])*100</f>
        <v>75.110280906008754</v>
      </c>
      <c r="X2234">
        <f>(1-Agridata[[#This Row],[Transport_Cost_NGN]]/(Agridata[[#This Row],[Input_Cost_NGN]]+Agridata[[#This Row],[Final_Profit_NGN]]))*100</f>
        <v>99.242817769959231</v>
      </c>
      <c r="Y2234" s="13">
        <f>Agridata[[#This Row],[Final_Profit_NGN]]*Agridata[[#This Row],[Storage_Loss_%]]</f>
        <v>39927342.260000005</v>
      </c>
      <c r="Z2234" s="13">
        <f>Agridata[[#This Row],[Final_Profit_NGN]] * (1-Agridata[[#This Row],[Storage_Loss_%]]/100)</f>
        <v>1484980.5774000001</v>
      </c>
      <c r="AA2234" s="13">
        <f>Agridata[[#This Row],[Final_Profit_NGN]]+Agridata[[#This Row],[Input_Cost_NGN]]</f>
        <v>1977067</v>
      </c>
    </row>
    <row r="2235" spans="1:27" x14ac:dyDescent="0.35">
      <c r="A2235" t="s">
        <v>1161</v>
      </c>
      <c r="B2235" t="s">
        <v>1472</v>
      </c>
      <c r="C2235" t="s">
        <v>1478</v>
      </c>
      <c r="D2235">
        <v>2022</v>
      </c>
      <c r="E2235" t="s">
        <v>1502</v>
      </c>
      <c r="F2235" t="s">
        <v>1508</v>
      </c>
      <c r="G2235">
        <v>1.1200000000000001</v>
      </c>
      <c r="H2235">
        <v>2001</v>
      </c>
      <c r="I2235">
        <v>1564</v>
      </c>
      <c r="J2235">
        <v>19.8</v>
      </c>
      <c r="K2235" t="s">
        <v>1512</v>
      </c>
      <c r="L2235">
        <v>0.63</v>
      </c>
      <c r="M2235" t="s">
        <v>1516</v>
      </c>
      <c r="N2235" s="13">
        <v>5445</v>
      </c>
      <c r="O2235">
        <v>14</v>
      </c>
      <c r="P2235" s="11">
        <f>Agridata[[#This Row],[Storage_Loss_%]]/100</f>
        <v>0.21829999999999999</v>
      </c>
      <c r="Q2235" s="7">
        <v>21.83</v>
      </c>
      <c r="R2235" s="13">
        <v>17298</v>
      </c>
      <c r="S2235">
        <v>251</v>
      </c>
      <c r="T2235" t="s">
        <v>1519</v>
      </c>
      <c r="U2235" t="s">
        <v>1522</v>
      </c>
      <c r="V2235" s="13">
        <v>365896</v>
      </c>
      <c r="W2235" s="7">
        <f>(Agridata[[#This Row],[Profit_After_Storage_Loss]]/Agridata[[#This Row],[Total_Revenue]])*100</f>
        <v>74.641279143201615</v>
      </c>
      <c r="X2235">
        <f>(1-Agridata[[#This Row],[Transport_Cost_NGN]]/(Agridata[[#This Row],[Input_Cost_NGN]]+Agridata[[#This Row],[Final_Profit_NGN]]))*100</f>
        <v>98.579048732495806</v>
      </c>
      <c r="Y2235" s="13">
        <f>Agridata[[#This Row],[Final_Profit_NGN]]*Agridata[[#This Row],[Storage_Loss_%]]</f>
        <v>7987509.6799999997</v>
      </c>
      <c r="Z2235" s="13">
        <f>Agridata[[#This Row],[Final_Profit_NGN]] * (1-Agridata[[#This Row],[Storage_Loss_%]]/100)</f>
        <v>286020.9032</v>
      </c>
      <c r="AA2235" s="13">
        <f>Agridata[[#This Row],[Final_Profit_NGN]]+Agridata[[#This Row],[Input_Cost_NGN]]</f>
        <v>383194</v>
      </c>
    </row>
    <row r="2236" spans="1:27" x14ac:dyDescent="0.35">
      <c r="A2236" t="s">
        <v>334</v>
      </c>
      <c r="B2236" t="s">
        <v>1470</v>
      </c>
      <c r="C2236" t="s">
        <v>1482</v>
      </c>
      <c r="D2236">
        <v>2021</v>
      </c>
      <c r="E2236" t="s">
        <v>1501</v>
      </c>
      <c r="F2236" t="s">
        <v>1507</v>
      </c>
      <c r="G2236">
        <v>0.85</v>
      </c>
      <c r="H2236">
        <v>2539</v>
      </c>
      <c r="I2236">
        <v>1635</v>
      </c>
      <c r="J2236">
        <v>10.9</v>
      </c>
      <c r="K2236" t="s">
        <v>1511</v>
      </c>
      <c r="L2236">
        <v>1.29</v>
      </c>
      <c r="M2236" t="s">
        <v>1516</v>
      </c>
      <c r="N2236" s="13">
        <v>2015</v>
      </c>
      <c r="O2236">
        <v>30</v>
      </c>
      <c r="P2236" s="11">
        <f>Agridata[[#This Row],[Storage_Loss_%]]/100</f>
        <v>0.35570000000000002</v>
      </c>
      <c r="Q2236" s="7">
        <v>35.57</v>
      </c>
      <c r="R2236" s="13">
        <v>18035</v>
      </c>
      <c r="S2236">
        <v>207</v>
      </c>
      <c r="T2236" t="s">
        <v>1520</v>
      </c>
      <c r="U2236" t="s">
        <v>1522</v>
      </c>
      <c r="V2236" s="13">
        <v>315011</v>
      </c>
      <c r="W2236" s="7">
        <f>(Agridata[[#This Row],[Profit_After_Storage_Loss]]/Agridata[[#This Row],[Total_Revenue]])*100</f>
        <v>60.941007338325633</v>
      </c>
      <c r="X2236">
        <f>(1-Agridata[[#This Row],[Transport_Cost_NGN]]/(Agridata[[#This Row],[Input_Cost_NGN]]+Agridata[[#This Row],[Final_Profit_NGN]]))*100</f>
        <v>99.394978471442386</v>
      </c>
      <c r="Y2236" s="13">
        <f>Agridata[[#This Row],[Final_Profit_NGN]]*Agridata[[#This Row],[Storage_Loss_%]]</f>
        <v>11204941.27</v>
      </c>
      <c r="Z2236" s="13">
        <f>Agridata[[#This Row],[Final_Profit_NGN]] * (1-Agridata[[#This Row],[Storage_Loss_%]]/100)</f>
        <v>202961.58729999998</v>
      </c>
      <c r="AA2236" s="13">
        <f>Agridata[[#This Row],[Final_Profit_NGN]]+Agridata[[#This Row],[Input_Cost_NGN]]</f>
        <v>333046</v>
      </c>
    </row>
    <row r="2237" spans="1:27" x14ac:dyDescent="0.35">
      <c r="A2237" t="s">
        <v>1055</v>
      </c>
      <c r="B2237" t="s">
        <v>1470</v>
      </c>
      <c r="C2237" t="s">
        <v>1482</v>
      </c>
      <c r="D2237">
        <v>2021</v>
      </c>
      <c r="E2237" t="s">
        <v>1501</v>
      </c>
      <c r="F2237" t="s">
        <v>1506</v>
      </c>
      <c r="G2237">
        <v>2.4</v>
      </c>
      <c r="H2237">
        <v>7030</v>
      </c>
      <c r="I2237">
        <v>6237</v>
      </c>
      <c r="J2237">
        <v>16.8</v>
      </c>
      <c r="K2237" t="s">
        <v>1512</v>
      </c>
      <c r="L2237">
        <v>1.1299999999999999</v>
      </c>
      <c r="M2237" t="s">
        <v>1518</v>
      </c>
      <c r="N2237" s="13">
        <v>4995</v>
      </c>
      <c r="O2237">
        <v>3</v>
      </c>
      <c r="P2237" s="11">
        <f>Agridata[[#This Row],[Storage_Loss_%]]/100</f>
        <v>0.11269999999999999</v>
      </c>
      <c r="Q2237" s="7">
        <v>11.27</v>
      </c>
      <c r="R2237" s="13">
        <v>48654</v>
      </c>
      <c r="S2237">
        <v>343</v>
      </c>
      <c r="T2237" t="s">
        <v>1520</v>
      </c>
      <c r="U2237" t="s">
        <v>1522</v>
      </c>
      <c r="V2237" s="13">
        <v>2064250</v>
      </c>
      <c r="W2237" s="7">
        <f>(Agridata[[#This Row],[Profit_After_Storage_Loss]]/Agridata[[#This Row],[Total_Revenue]])*100</f>
        <v>86.686807588039954</v>
      </c>
      <c r="X2237">
        <f>(1-Agridata[[#This Row],[Transport_Cost_NGN]]/(Agridata[[#This Row],[Input_Cost_NGN]]+Agridata[[#This Row],[Final_Profit_NGN]]))*100</f>
        <v>99.763595506468832</v>
      </c>
      <c r="Y2237" s="13">
        <f>Agridata[[#This Row],[Final_Profit_NGN]]*Agridata[[#This Row],[Storage_Loss_%]]</f>
        <v>23264097.5</v>
      </c>
      <c r="Z2237" s="13">
        <f>Agridata[[#This Row],[Final_Profit_NGN]] * (1-Agridata[[#This Row],[Storage_Loss_%]]/100)</f>
        <v>1831609.0249999999</v>
      </c>
      <c r="AA2237" s="13">
        <f>Agridata[[#This Row],[Final_Profit_NGN]]+Agridata[[#This Row],[Input_Cost_NGN]]</f>
        <v>2112904</v>
      </c>
    </row>
    <row r="2238" spans="1:27" x14ac:dyDescent="0.35">
      <c r="A2238" t="s">
        <v>724</v>
      </c>
      <c r="B2238" t="s">
        <v>1469</v>
      </c>
      <c r="C2238" t="s">
        <v>1484</v>
      </c>
      <c r="D2238">
        <v>2021</v>
      </c>
      <c r="E2238" t="s">
        <v>1501</v>
      </c>
      <c r="F2238" t="s">
        <v>1503</v>
      </c>
      <c r="G2238">
        <v>0.55000000000000004</v>
      </c>
      <c r="H2238">
        <v>5985</v>
      </c>
      <c r="I2238">
        <v>3735</v>
      </c>
      <c r="J2238">
        <v>56</v>
      </c>
      <c r="K2238" t="s">
        <v>1512</v>
      </c>
      <c r="L2238">
        <v>2.63</v>
      </c>
      <c r="M2238" t="s">
        <v>1517</v>
      </c>
      <c r="N2238" s="13">
        <v>12370</v>
      </c>
      <c r="O2238">
        <v>30</v>
      </c>
      <c r="P2238" s="11">
        <f>Agridata[[#This Row],[Storage_Loss_%]]/100</f>
        <v>0.37579999999999997</v>
      </c>
      <c r="Q2238" s="7">
        <v>37.58</v>
      </c>
      <c r="R2238" s="13">
        <v>7006</v>
      </c>
      <c r="S2238">
        <v>238</v>
      </c>
      <c r="T2238" t="s">
        <v>1520</v>
      </c>
      <c r="U2238" t="s">
        <v>1522</v>
      </c>
      <c r="V2238" s="13">
        <v>860665</v>
      </c>
      <c r="W2238" s="7">
        <f>(Agridata[[#This Row],[Profit_After_Storage_Loss]]/Agridata[[#This Row],[Total_Revenue]])*100</f>
        <v>61.915990392671894</v>
      </c>
      <c r="X2238">
        <f>(1-Agridata[[#This Row],[Transport_Cost_NGN]]/(Agridata[[#This Row],[Input_Cost_NGN]]+Agridata[[#This Row],[Final_Profit_NGN]]))*100</f>
        <v>98.574344423174225</v>
      </c>
      <c r="Y2238" s="13">
        <f>Agridata[[#This Row],[Final_Profit_NGN]]*Agridata[[#This Row],[Storage_Loss_%]]</f>
        <v>32343790.699999999</v>
      </c>
      <c r="Z2238" s="13">
        <f>Agridata[[#This Row],[Final_Profit_NGN]] * (1-Agridata[[#This Row],[Storage_Loss_%]]/100)</f>
        <v>537227.09300000011</v>
      </c>
      <c r="AA2238" s="13">
        <f>Agridata[[#This Row],[Final_Profit_NGN]]+Agridata[[#This Row],[Input_Cost_NGN]]</f>
        <v>867671</v>
      </c>
    </row>
    <row r="2239" spans="1:27" x14ac:dyDescent="0.35">
      <c r="A2239" t="s">
        <v>1162</v>
      </c>
      <c r="B2239" t="s">
        <v>1470</v>
      </c>
      <c r="C2239" t="s">
        <v>1476</v>
      </c>
      <c r="D2239">
        <v>2024</v>
      </c>
      <c r="E2239" t="s">
        <v>1502</v>
      </c>
      <c r="F2239" t="s">
        <v>1509</v>
      </c>
      <c r="G2239">
        <v>3.1</v>
      </c>
      <c r="H2239">
        <v>44172</v>
      </c>
      <c r="I2239">
        <v>35637</v>
      </c>
      <c r="J2239">
        <v>24.5</v>
      </c>
      <c r="K2239" t="s">
        <v>1511</v>
      </c>
      <c r="L2239">
        <v>0.92</v>
      </c>
      <c r="M2239" t="s">
        <v>1517</v>
      </c>
      <c r="N2239" s="13">
        <v>3794</v>
      </c>
      <c r="O2239">
        <v>1</v>
      </c>
      <c r="P2239" s="11">
        <f>Agridata[[#This Row],[Storage_Loss_%]]/100</f>
        <v>0.19320000000000001</v>
      </c>
      <c r="Q2239" s="7">
        <v>19.32</v>
      </c>
      <c r="R2239" s="13">
        <v>54005</v>
      </c>
      <c r="S2239">
        <v>420</v>
      </c>
      <c r="T2239" t="s">
        <v>1520</v>
      </c>
      <c r="U2239" t="s">
        <v>1523</v>
      </c>
      <c r="V2239" s="13">
        <v>14760066</v>
      </c>
      <c r="W2239" s="7">
        <f>(Agridata[[#This Row],[Profit_After_Storage_Loss]]/Agridata[[#This Row],[Total_Revenue]])*100</f>
        <v>80.385879403440157</v>
      </c>
      <c r="X2239">
        <f>(1-Agridata[[#This Row],[Transport_Cost_NGN]]/(Agridata[[#This Row],[Input_Cost_NGN]]+Agridata[[#This Row],[Final_Profit_NGN]]))*100</f>
        <v>99.97438921414647</v>
      </c>
      <c r="Y2239" s="13">
        <f>Agridata[[#This Row],[Final_Profit_NGN]]*Agridata[[#This Row],[Storage_Loss_%]]</f>
        <v>285164475.12</v>
      </c>
      <c r="Z2239" s="13">
        <f>Agridata[[#This Row],[Final_Profit_NGN]] * (1-Agridata[[#This Row],[Storage_Loss_%]]/100)</f>
        <v>11908421.2488</v>
      </c>
      <c r="AA2239" s="13">
        <f>Agridata[[#This Row],[Final_Profit_NGN]]+Agridata[[#This Row],[Input_Cost_NGN]]</f>
        <v>14814071</v>
      </c>
    </row>
    <row r="2240" spans="1:27" x14ac:dyDescent="0.35">
      <c r="A2240" t="s">
        <v>722</v>
      </c>
      <c r="B2240" t="s">
        <v>1469</v>
      </c>
      <c r="C2240" t="s">
        <v>1481</v>
      </c>
      <c r="D2240">
        <v>2024</v>
      </c>
      <c r="E2240" t="s">
        <v>1501</v>
      </c>
      <c r="F2240" t="s">
        <v>1509</v>
      </c>
      <c r="G2240">
        <v>0.74</v>
      </c>
      <c r="H2240">
        <v>8857</v>
      </c>
      <c r="I2240">
        <v>7369</v>
      </c>
      <c r="J2240">
        <v>33</v>
      </c>
      <c r="K2240" t="s">
        <v>1512</v>
      </c>
      <c r="L2240">
        <v>2.02</v>
      </c>
      <c r="M2240" t="s">
        <v>1516</v>
      </c>
      <c r="N2240" s="13">
        <v>6187</v>
      </c>
      <c r="O2240">
        <v>3</v>
      </c>
      <c r="P2240" s="11">
        <f>Agridata[[#This Row],[Storage_Loss_%]]/100</f>
        <v>0.16800000000000001</v>
      </c>
      <c r="Q2240" s="7">
        <v>16.8</v>
      </c>
      <c r="R2240" s="13">
        <v>21439</v>
      </c>
      <c r="S2240">
        <v>257</v>
      </c>
      <c r="T2240" t="s">
        <v>1520</v>
      </c>
      <c r="U2240" t="s">
        <v>1522</v>
      </c>
      <c r="V2240" s="13">
        <v>1847269</v>
      </c>
      <c r="W2240" s="7">
        <f>(Agridata[[#This Row],[Profit_After_Storage_Loss]]/Agridata[[#This Row],[Total_Revenue]])*100</f>
        <v>82.245476981957594</v>
      </c>
      <c r="X2240">
        <f>(1-Agridata[[#This Row],[Transport_Cost_NGN]]/(Agridata[[#This Row],[Input_Cost_NGN]]+Agridata[[#This Row],[Final_Profit_NGN]]))*100</f>
        <v>99.668915635829677</v>
      </c>
      <c r="Y2240" s="13">
        <f>Agridata[[#This Row],[Final_Profit_NGN]]*Agridata[[#This Row],[Storage_Loss_%]]</f>
        <v>31034119.200000003</v>
      </c>
      <c r="Z2240" s="13">
        <f>Agridata[[#This Row],[Final_Profit_NGN]] * (1-Agridata[[#This Row],[Storage_Loss_%]]/100)</f>
        <v>1536927.808</v>
      </c>
      <c r="AA2240" s="13">
        <f>Agridata[[#This Row],[Final_Profit_NGN]]+Agridata[[#This Row],[Input_Cost_NGN]]</f>
        <v>1868708</v>
      </c>
    </row>
    <row r="2241" spans="1:27" x14ac:dyDescent="0.35">
      <c r="A2241" t="s">
        <v>679</v>
      </c>
      <c r="B2241" t="s">
        <v>1471</v>
      </c>
      <c r="C2241" t="s">
        <v>1477</v>
      </c>
      <c r="D2241">
        <v>2022</v>
      </c>
      <c r="E2241" t="s">
        <v>1501</v>
      </c>
      <c r="F2241" t="s">
        <v>1510</v>
      </c>
      <c r="G2241">
        <v>1.01</v>
      </c>
      <c r="H2241">
        <v>26837</v>
      </c>
      <c r="I2241">
        <v>19692</v>
      </c>
      <c r="J2241">
        <v>3.4</v>
      </c>
      <c r="K2241" t="s">
        <v>1511</v>
      </c>
      <c r="L2241">
        <v>1.21</v>
      </c>
      <c r="M2241" t="s">
        <v>1516</v>
      </c>
      <c r="N2241" s="13">
        <v>500</v>
      </c>
      <c r="O2241">
        <v>1</v>
      </c>
      <c r="P2241" s="11">
        <f>Agridata[[#This Row],[Storage_Loss_%]]/100</f>
        <v>0.26619999999999999</v>
      </c>
      <c r="Q2241" s="7">
        <v>26.62</v>
      </c>
      <c r="R2241" s="13">
        <v>25715</v>
      </c>
      <c r="S2241">
        <v>283</v>
      </c>
      <c r="T2241" t="s">
        <v>1521</v>
      </c>
      <c r="U2241" t="s">
        <v>1522</v>
      </c>
      <c r="V2241" s="13">
        <v>5490893</v>
      </c>
      <c r="W2241" s="7">
        <f>(Agridata[[#This Row],[Profit_After_Storage_Loss]]/Agridata[[#This Row],[Total_Revenue]])*100</f>
        <v>73.037948018057477</v>
      </c>
      <c r="X2241">
        <f>(1-Agridata[[#This Row],[Transport_Cost_NGN]]/(Agridata[[#This Row],[Input_Cost_NGN]]+Agridata[[#This Row],[Final_Profit_NGN]]))*100</f>
        <v>99.990936459505548</v>
      </c>
      <c r="Y2241" s="13">
        <f>Agridata[[#This Row],[Final_Profit_NGN]]*Agridata[[#This Row],[Storage_Loss_%]]</f>
        <v>146167571.66</v>
      </c>
      <c r="Z2241" s="13">
        <f>Agridata[[#This Row],[Final_Profit_NGN]] * (1-Agridata[[#This Row],[Storage_Loss_%]]/100)</f>
        <v>4029217.2834000001</v>
      </c>
      <c r="AA2241" s="13">
        <f>Agridata[[#This Row],[Final_Profit_NGN]]+Agridata[[#This Row],[Input_Cost_NGN]]</f>
        <v>5516608</v>
      </c>
    </row>
    <row r="2242" spans="1:27" x14ac:dyDescent="0.35">
      <c r="A2242" t="s">
        <v>615</v>
      </c>
      <c r="B2242" t="s">
        <v>1473</v>
      </c>
      <c r="C2242" t="s">
        <v>1494</v>
      </c>
      <c r="D2242">
        <v>2023</v>
      </c>
      <c r="E2242" t="s">
        <v>1501</v>
      </c>
      <c r="F2242" t="s">
        <v>1510</v>
      </c>
      <c r="G2242">
        <v>1.33</v>
      </c>
      <c r="H2242">
        <v>38965</v>
      </c>
      <c r="I2242">
        <v>29851</v>
      </c>
      <c r="J2242">
        <v>28.7</v>
      </c>
      <c r="K2242" t="s">
        <v>1513</v>
      </c>
      <c r="L2242">
        <v>0.88</v>
      </c>
      <c r="M2242" t="s">
        <v>1518</v>
      </c>
      <c r="N2242" s="13">
        <v>1013</v>
      </c>
      <c r="O2242">
        <v>2</v>
      </c>
      <c r="P2242" s="11">
        <f>Agridata[[#This Row],[Storage_Loss_%]]/100</f>
        <v>0.2339</v>
      </c>
      <c r="Q2242" s="7">
        <v>23.39</v>
      </c>
      <c r="R2242" s="13">
        <v>25452</v>
      </c>
      <c r="S2242">
        <v>342</v>
      </c>
      <c r="T2242" t="s">
        <v>1520</v>
      </c>
      <c r="U2242" t="s">
        <v>1522</v>
      </c>
      <c r="V2242" s="13">
        <v>10080487</v>
      </c>
      <c r="W2242" s="7">
        <f>(Agridata[[#This Row],[Profit_After_Storage_Loss]]/Agridata[[#This Row],[Total_Revenue]])*100</f>
        <v>76.417056254742874</v>
      </c>
      <c r="X2242">
        <f>(1-Agridata[[#This Row],[Transport_Cost_NGN]]/(Agridata[[#This Row],[Input_Cost_NGN]]+Agridata[[#This Row],[Final_Profit_NGN]]))*100</f>
        <v>99.989976191227754</v>
      </c>
      <c r="Y2242" s="13">
        <f>Agridata[[#This Row],[Final_Profit_NGN]]*Agridata[[#This Row],[Storage_Loss_%]]</f>
        <v>235782590.93000001</v>
      </c>
      <c r="Z2242" s="13">
        <f>Agridata[[#This Row],[Final_Profit_NGN]] * (1-Agridata[[#This Row],[Storage_Loss_%]]/100)</f>
        <v>7722661.0906999996</v>
      </c>
      <c r="AA2242" s="13">
        <f>Agridata[[#This Row],[Final_Profit_NGN]]+Agridata[[#This Row],[Input_Cost_NGN]]</f>
        <v>10105939</v>
      </c>
    </row>
    <row r="2243" spans="1:27" x14ac:dyDescent="0.35">
      <c r="A2243" t="s">
        <v>1163</v>
      </c>
      <c r="B2243" t="s">
        <v>1473</v>
      </c>
      <c r="C2243" t="s">
        <v>1496</v>
      </c>
      <c r="D2243">
        <v>2025</v>
      </c>
      <c r="E2243" t="s">
        <v>1501</v>
      </c>
      <c r="F2243" t="s">
        <v>1507</v>
      </c>
      <c r="G2243">
        <v>0.5</v>
      </c>
      <c r="H2243">
        <v>730</v>
      </c>
      <c r="I2243">
        <v>584</v>
      </c>
      <c r="J2243">
        <v>12</v>
      </c>
      <c r="K2243" t="s">
        <v>1512</v>
      </c>
      <c r="L2243">
        <v>1.72</v>
      </c>
      <c r="M2243" t="s">
        <v>1518</v>
      </c>
      <c r="N2243" s="13">
        <v>2706</v>
      </c>
      <c r="O2243">
        <v>14</v>
      </c>
      <c r="P2243" s="11">
        <f>Agridata[[#This Row],[Storage_Loss_%]]/100</f>
        <v>0.19870000000000002</v>
      </c>
      <c r="Q2243" s="7">
        <v>19.87</v>
      </c>
      <c r="R2243" s="13">
        <v>6128</v>
      </c>
      <c r="S2243">
        <v>231</v>
      </c>
      <c r="T2243" t="s">
        <v>1520</v>
      </c>
      <c r="U2243" t="s">
        <v>1522</v>
      </c>
      <c r="V2243" s="13">
        <v>124721</v>
      </c>
      <c r="W2243" s="7">
        <f>(Agridata[[#This Row],[Profit_After_Storage_Loss]]/Agridata[[#This Row],[Total_Revenue]])*100</f>
        <v>76.3773030745363</v>
      </c>
      <c r="X2243">
        <f>(1-Agridata[[#This Row],[Transport_Cost_NGN]]/(Agridata[[#This Row],[Input_Cost_NGN]]+Agridata[[#This Row],[Final_Profit_NGN]]))*100</f>
        <v>97.93196738224978</v>
      </c>
      <c r="Y2243" s="13">
        <f>Agridata[[#This Row],[Final_Profit_NGN]]*Agridata[[#This Row],[Storage_Loss_%]]</f>
        <v>2478206.27</v>
      </c>
      <c r="Z2243" s="13">
        <f>Agridata[[#This Row],[Final_Profit_NGN]] * (1-Agridata[[#This Row],[Storage_Loss_%]]/100)</f>
        <v>99938.937300000005</v>
      </c>
      <c r="AA2243" s="13">
        <f>Agridata[[#This Row],[Final_Profit_NGN]]+Agridata[[#This Row],[Input_Cost_NGN]]</f>
        <v>130849</v>
      </c>
    </row>
    <row r="2244" spans="1:27" x14ac:dyDescent="0.35">
      <c r="A2244" t="s">
        <v>723</v>
      </c>
      <c r="B2244" t="s">
        <v>1473</v>
      </c>
      <c r="C2244" t="s">
        <v>1497</v>
      </c>
      <c r="D2244">
        <v>2021</v>
      </c>
      <c r="E2244" t="s">
        <v>1502</v>
      </c>
      <c r="F2244" t="s">
        <v>1507</v>
      </c>
      <c r="G2244">
        <v>9.7200000000000006</v>
      </c>
      <c r="H2244">
        <v>19560</v>
      </c>
      <c r="I2244">
        <v>16663</v>
      </c>
      <c r="J2244">
        <v>49.7</v>
      </c>
      <c r="K2244" t="s">
        <v>1512</v>
      </c>
      <c r="L2244">
        <v>2.11</v>
      </c>
      <c r="M2244" t="s">
        <v>1516</v>
      </c>
      <c r="N2244" s="13">
        <v>11363</v>
      </c>
      <c r="O2244">
        <v>7</v>
      </c>
      <c r="P2244" s="11">
        <f>Agridata[[#This Row],[Storage_Loss_%]]/100</f>
        <v>0.14810000000000001</v>
      </c>
      <c r="Q2244" s="7">
        <v>14.81</v>
      </c>
      <c r="R2244" s="13">
        <v>213470</v>
      </c>
      <c r="S2244">
        <v>255</v>
      </c>
      <c r="T2244" t="s">
        <v>1521</v>
      </c>
      <c r="U2244" t="s">
        <v>1522</v>
      </c>
      <c r="V2244" s="13">
        <v>3981742</v>
      </c>
      <c r="W2244" s="7">
        <f>(Agridata[[#This Row],[Profit_After_Storage_Loss]]/Agridata[[#This Row],[Total_Revenue]])*100</f>
        <v>80.85517513298494</v>
      </c>
      <c r="X2244">
        <f>(1-Agridata[[#This Row],[Transport_Cost_NGN]]/(Agridata[[#This Row],[Input_Cost_NGN]]+Agridata[[#This Row],[Final_Profit_NGN]]))*100</f>
        <v>99.729143604661701</v>
      </c>
      <c r="Y2244" s="13">
        <f>Agridata[[#This Row],[Final_Profit_NGN]]*Agridata[[#This Row],[Storage_Loss_%]]</f>
        <v>58969599.020000003</v>
      </c>
      <c r="Z2244" s="13">
        <f>Agridata[[#This Row],[Final_Profit_NGN]] * (1-Agridata[[#This Row],[Storage_Loss_%]]/100)</f>
        <v>3392046.0098000001</v>
      </c>
      <c r="AA2244" s="13">
        <f>Agridata[[#This Row],[Final_Profit_NGN]]+Agridata[[#This Row],[Input_Cost_NGN]]</f>
        <v>4195212</v>
      </c>
    </row>
    <row r="2245" spans="1:27" x14ac:dyDescent="0.35">
      <c r="A2245" t="s">
        <v>360</v>
      </c>
      <c r="B2245" t="s">
        <v>1472</v>
      </c>
      <c r="C2245" t="s">
        <v>1487</v>
      </c>
      <c r="D2245">
        <v>2022</v>
      </c>
      <c r="E2245" t="s">
        <v>1502</v>
      </c>
      <c r="F2245" t="s">
        <v>1510</v>
      </c>
      <c r="G2245">
        <v>1.34</v>
      </c>
      <c r="H2245">
        <v>20704</v>
      </c>
      <c r="I2245">
        <v>15128</v>
      </c>
      <c r="J2245">
        <v>5.9</v>
      </c>
      <c r="K2245" t="s">
        <v>1512</v>
      </c>
      <c r="L2245">
        <v>1.52</v>
      </c>
      <c r="M2245" t="s">
        <v>1516</v>
      </c>
      <c r="N2245" s="13">
        <v>1270</v>
      </c>
      <c r="O2245">
        <v>4</v>
      </c>
      <c r="P2245" s="11">
        <f>Agridata[[#This Row],[Storage_Loss_%]]/100</f>
        <v>0.26929999999999998</v>
      </c>
      <c r="Q2245" s="7">
        <v>26.93</v>
      </c>
      <c r="R2245" s="13">
        <v>41683</v>
      </c>
      <c r="S2245">
        <v>394</v>
      </c>
      <c r="T2245" t="s">
        <v>1521</v>
      </c>
      <c r="U2245" t="s">
        <v>1522</v>
      </c>
      <c r="V2245" s="13">
        <v>5857875</v>
      </c>
      <c r="W2245" s="7">
        <f>(Agridata[[#This Row],[Profit_After_Storage_Loss]]/Agridata[[#This Row],[Total_Revenue]])*100</f>
        <v>72.553727965722175</v>
      </c>
      <c r="X2245">
        <f>(1-Agridata[[#This Row],[Transport_Cost_NGN]]/(Agridata[[#This Row],[Input_Cost_NGN]]+Agridata[[#This Row],[Final_Profit_NGN]]))*100</f>
        <v>99.978472963567782</v>
      </c>
      <c r="Y2245" s="13">
        <f>Agridata[[#This Row],[Final_Profit_NGN]]*Agridata[[#This Row],[Storage_Loss_%]]</f>
        <v>157752573.75</v>
      </c>
      <c r="Z2245" s="13">
        <f>Agridata[[#This Row],[Final_Profit_NGN]] * (1-Agridata[[#This Row],[Storage_Loss_%]]/100)</f>
        <v>4280349.2625000002</v>
      </c>
      <c r="AA2245" s="13">
        <f>Agridata[[#This Row],[Final_Profit_NGN]]+Agridata[[#This Row],[Input_Cost_NGN]]</f>
        <v>5899558</v>
      </c>
    </row>
    <row r="2246" spans="1:27" x14ac:dyDescent="0.35">
      <c r="A2246" t="s">
        <v>1164</v>
      </c>
      <c r="B2246" t="s">
        <v>1471</v>
      </c>
      <c r="C2246" t="s">
        <v>1483</v>
      </c>
      <c r="D2246">
        <v>2021</v>
      </c>
      <c r="E2246" t="s">
        <v>1502</v>
      </c>
      <c r="F2246" t="s">
        <v>1509</v>
      </c>
      <c r="G2246">
        <v>0.47</v>
      </c>
      <c r="H2246">
        <v>4436</v>
      </c>
      <c r="I2246">
        <v>3527</v>
      </c>
      <c r="J2246">
        <v>7.1</v>
      </c>
      <c r="K2246" t="s">
        <v>1511</v>
      </c>
      <c r="L2246">
        <v>1.01</v>
      </c>
      <c r="M2246" t="s">
        <v>1518</v>
      </c>
      <c r="N2246" s="13">
        <v>1051</v>
      </c>
      <c r="O2246">
        <v>5</v>
      </c>
      <c r="P2246" s="11">
        <f>Agridata[[#This Row],[Storage_Loss_%]]/100</f>
        <v>0.20469999999999999</v>
      </c>
      <c r="Q2246" s="7">
        <v>20.47</v>
      </c>
      <c r="R2246" s="13">
        <v>7519</v>
      </c>
      <c r="S2246">
        <v>263</v>
      </c>
      <c r="T2246" t="s">
        <v>1520</v>
      </c>
      <c r="U2246" t="s">
        <v>1522</v>
      </c>
      <c r="V2246" s="13">
        <v>909755</v>
      </c>
      <c r="W2246" s="7">
        <f>(Agridata[[#This Row],[Profit_After_Storage_Loss]]/Agridata[[#This Row],[Total_Revenue]])*100</f>
        <v>78.878083484324208</v>
      </c>
      <c r="X2246">
        <f>(1-Agridata[[#This Row],[Transport_Cost_NGN]]/(Agridata[[#This Row],[Input_Cost_NGN]]+Agridata[[#This Row],[Final_Profit_NGN]]))*100</f>
        <v>99.885421368097198</v>
      </c>
      <c r="Y2246" s="13">
        <f>Agridata[[#This Row],[Final_Profit_NGN]]*Agridata[[#This Row],[Storage_Loss_%]]</f>
        <v>18622684.849999998</v>
      </c>
      <c r="Z2246" s="13">
        <f>Agridata[[#This Row],[Final_Profit_NGN]] * (1-Agridata[[#This Row],[Storage_Loss_%]]/100)</f>
        <v>723528.15150000004</v>
      </c>
      <c r="AA2246" s="13">
        <f>Agridata[[#This Row],[Final_Profit_NGN]]+Agridata[[#This Row],[Input_Cost_NGN]]</f>
        <v>917274</v>
      </c>
    </row>
    <row r="2247" spans="1:27" x14ac:dyDescent="0.35">
      <c r="A2247" t="s">
        <v>1141</v>
      </c>
      <c r="B2247" t="s">
        <v>1472</v>
      </c>
      <c r="C2247" t="s">
        <v>1488</v>
      </c>
      <c r="D2247">
        <v>2022</v>
      </c>
      <c r="E2247" t="s">
        <v>1502</v>
      </c>
      <c r="F2247" t="s">
        <v>1508</v>
      </c>
      <c r="G2247">
        <v>7.69</v>
      </c>
      <c r="H2247">
        <v>13944</v>
      </c>
      <c r="I2247">
        <v>11989</v>
      </c>
      <c r="J2247">
        <v>74.5</v>
      </c>
      <c r="K2247" t="s">
        <v>1512</v>
      </c>
      <c r="L2247">
        <v>3.14</v>
      </c>
      <c r="M2247" t="s">
        <v>1516</v>
      </c>
      <c r="N2247" s="13">
        <v>20266</v>
      </c>
      <c r="O2247">
        <v>7</v>
      </c>
      <c r="P2247" s="11">
        <f>Agridata[[#This Row],[Storage_Loss_%]]/100</f>
        <v>0.14019999999999999</v>
      </c>
      <c r="Q2247" s="7">
        <v>14.02</v>
      </c>
      <c r="R2247" s="13">
        <v>84643</v>
      </c>
      <c r="S2247">
        <v>189</v>
      </c>
      <c r="T2247" t="s">
        <v>1521</v>
      </c>
      <c r="U2247" t="s">
        <v>1522</v>
      </c>
      <c r="V2247" s="13">
        <v>2138353</v>
      </c>
      <c r="W2247" s="7">
        <f>(Agridata[[#This Row],[Profit_After_Storage_Loss]]/Agridata[[#This Row],[Total_Revenue]])*100</f>
        <v>82.706217618025406</v>
      </c>
      <c r="X2247">
        <f>(1-Agridata[[#This Row],[Transport_Cost_NGN]]/(Agridata[[#This Row],[Input_Cost_NGN]]+Agridata[[#This Row],[Final_Profit_NGN]]))*100</f>
        <v>99.088347437422286</v>
      </c>
      <c r="Y2247" s="13">
        <f>Agridata[[#This Row],[Final_Profit_NGN]]*Agridata[[#This Row],[Storage_Loss_%]]</f>
        <v>29979709.059999999</v>
      </c>
      <c r="Z2247" s="13">
        <f>Agridata[[#This Row],[Final_Profit_NGN]] * (1-Agridata[[#This Row],[Storage_Loss_%]]/100)</f>
        <v>1838555.9094</v>
      </c>
      <c r="AA2247" s="13">
        <f>Agridata[[#This Row],[Final_Profit_NGN]]+Agridata[[#This Row],[Input_Cost_NGN]]</f>
        <v>2222996</v>
      </c>
    </row>
    <row r="2248" spans="1:27" x14ac:dyDescent="0.35">
      <c r="A2248" t="s">
        <v>459</v>
      </c>
      <c r="B2248" t="s">
        <v>1469</v>
      </c>
      <c r="C2248" t="s">
        <v>1480</v>
      </c>
      <c r="D2248">
        <v>2025</v>
      </c>
      <c r="E2248" t="s">
        <v>1501</v>
      </c>
      <c r="F2248" t="s">
        <v>1510</v>
      </c>
      <c r="G2248">
        <v>1</v>
      </c>
      <c r="H2248">
        <v>30411</v>
      </c>
      <c r="I2248">
        <v>22647</v>
      </c>
      <c r="J2248">
        <v>59.8</v>
      </c>
      <c r="K2248" t="s">
        <v>1511</v>
      </c>
      <c r="L2248">
        <v>1.53</v>
      </c>
      <c r="M2248" t="s">
        <v>1518</v>
      </c>
      <c r="N2248" s="13">
        <v>7461</v>
      </c>
      <c r="O2248">
        <v>5</v>
      </c>
      <c r="P2248" s="11">
        <f>Agridata[[#This Row],[Storage_Loss_%]]/100</f>
        <v>0.25530000000000003</v>
      </c>
      <c r="Q2248" s="7">
        <v>25.53</v>
      </c>
      <c r="R2248" s="13">
        <v>32114</v>
      </c>
      <c r="S2248">
        <v>452</v>
      </c>
      <c r="T2248" t="s">
        <v>1521</v>
      </c>
      <c r="U2248" t="s">
        <v>1523</v>
      </c>
      <c r="V2248" s="13">
        <v>10094505</v>
      </c>
      <c r="W2248" s="7">
        <f>(Agridata[[#This Row],[Profit_After_Storage_Loss]]/Agridata[[#This Row],[Total_Revenue]])*100</f>
        <v>74.233837310359945</v>
      </c>
      <c r="X2248">
        <f>(1-Agridata[[#This Row],[Transport_Cost_NGN]]/(Agridata[[#This Row],[Input_Cost_NGN]]+Agridata[[#This Row],[Final_Profit_NGN]]))*100</f>
        <v>99.926322892171612</v>
      </c>
      <c r="Y2248" s="13">
        <f>Agridata[[#This Row],[Final_Profit_NGN]]*Agridata[[#This Row],[Storage_Loss_%]]</f>
        <v>257712712.65000001</v>
      </c>
      <c r="Z2248" s="13">
        <f>Agridata[[#This Row],[Final_Profit_NGN]] * (1-Agridata[[#This Row],[Storage_Loss_%]]/100)</f>
        <v>7517377.8734999988</v>
      </c>
      <c r="AA2248" s="13">
        <f>Agridata[[#This Row],[Final_Profit_NGN]]+Agridata[[#This Row],[Input_Cost_NGN]]</f>
        <v>10126619</v>
      </c>
    </row>
    <row r="2249" spans="1:27" x14ac:dyDescent="0.35">
      <c r="A2249" t="s">
        <v>306</v>
      </c>
      <c r="B2249" t="s">
        <v>1473</v>
      </c>
      <c r="C2249" t="s">
        <v>1484</v>
      </c>
      <c r="D2249">
        <v>2021</v>
      </c>
      <c r="E2249" t="s">
        <v>1501</v>
      </c>
      <c r="F2249" t="s">
        <v>1508</v>
      </c>
      <c r="G2249">
        <v>3.38</v>
      </c>
      <c r="H2249">
        <v>4039</v>
      </c>
      <c r="I2249">
        <v>3444</v>
      </c>
      <c r="J2249">
        <v>42.3</v>
      </c>
      <c r="K2249" t="s">
        <v>1511</v>
      </c>
      <c r="L2249">
        <v>2.2799999999999998</v>
      </c>
      <c r="M2249" t="s">
        <v>1516</v>
      </c>
      <c r="N2249" s="13">
        <v>6892</v>
      </c>
      <c r="O2249">
        <v>7</v>
      </c>
      <c r="P2249" s="11">
        <f>Agridata[[#This Row],[Storage_Loss_%]]/100</f>
        <v>0.14710000000000001</v>
      </c>
      <c r="Q2249" s="7">
        <v>14.71</v>
      </c>
      <c r="R2249" s="13">
        <v>48411</v>
      </c>
      <c r="S2249">
        <v>223</v>
      </c>
      <c r="T2249" t="s">
        <v>1520</v>
      </c>
      <c r="U2249" t="s">
        <v>1522</v>
      </c>
      <c r="V2249" s="13">
        <v>705029</v>
      </c>
      <c r="W2249" s="7">
        <f>(Agridata[[#This Row],[Profit_After_Storage_Loss]]/Agridata[[#This Row],[Total_Revenue]])*100</f>
        <v>79.80983676205139</v>
      </c>
      <c r="X2249">
        <f>(1-Agridata[[#This Row],[Transport_Cost_NGN]]/(Agridata[[#This Row],[Input_Cost_NGN]]+Agridata[[#This Row],[Final_Profit_NGN]]))*100</f>
        <v>99.085262263750266</v>
      </c>
      <c r="Y2249" s="13">
        <f>Agridata[[#This Row],[Final_Profit_NGN]]*Agridata[[#This Row],[Storage_Loss_%]]</f>
        <v>10370976.59</v>
      </c>
      <c r="Z2249" s="13">
        <f>Agridata[[#This Row],[Final_Profit_NGN]] * (1-Agridata[[#This Row],[Storage_Loss_%]]/100)</f>
        <v>601319.2341</v>
      </c>
      <c r="AA2249" s="13">
        <f>Agridata[[#This Row],[Final_Profit_NGN]]+Agridata[[#This Row],[Input_Cost_NGN]]</f>
        <v>753440</v>
      </c>
    </row>
    <row r="2250" spans="1:27" x14ac:dyDescent="0.35">
      <c r="A2250" t="s">
        <v>1026</v>
      </c>
      <c r="B2250" t="s">
        <v>1471</v>
      </c>
      <c r="C2250" t="s">
        <v>1483</v>
      </c>
      <c r="D2250">
        <v>2022</v>
      </c>
      <c r="E2250" t="s">
        <v>1501</v>
      </c>
      <c r="F2250" t="s">
        <v>1507</v>
      </c>
      <c r="G2250">
        <v>5.16</v>
      </c>
      <c r="H2250">
        <v>9733</v>
      </c>
      <c r="I2250">
        <v>8396</v>
      </c>
      <c r="J2250">
        <v>4.3</v>
      </c>
      <c r="K2250" t="s">
        <v>1512</v>
      </c>
      <c r="L2250">
        <v>0.98</v>
      </c>
      <c r="M2250" t="s">
        <v>1516</v>
      </c>
      <c r="N2250" s="13">
        <v>1034</v>
      </c>
      <c r="O2250">
        <v>7</v>
      </c>
      <c r="P2250" s="11">
        <f>Agridata[[#This Row],[Storage_Loss_%]]/100</f>
        <v>0.13730000000000001</v>
      </c>
      <c r="Q2250" s="7">
        <v>13.73</v>
      </c>
      <c r="R2250" s="13">
        <v>77369</v>
      </c>
      <c r="S2250">
        <v>198</v>
      </c>
      <c r="T2250" t="s">
        <v>1521</v>
      </c>
      <c r="U2250" t="s">
        <v>1523</v>
      </c>
      <c r="V2250" s="13">
        <v>1567381</v>
      </c>
      <c r="W2250" s="7">
        <f>(Agridata[[#This Row],[Profit_After_Storage_Loss]]/Agridata[[#This Row],[Total_Revenue]])*100</f>
        <v>82.211861298069607</v>
      </c>
      <c r="X2250">
        <f>(1-Agridata[[#This Row],[Transport_Cost_NGN]]/(Agridata[[#This Row],[Input_Cost_NGN]]+Agridata[[#This Row],[Final_Profit_NGN]]))*100</f>
        <v>99.937133302933574</v>
      </c>
      <c r="Y2250" s="13">
        <f>Agridata[[#This Row],[Final_Profit_NGN]]*Agridata[[#This Row],[Storage_Loss_%]]</f>
        <v>21520141.129999999</v>
      </c>
      <c r="Z2250" s="13">
        <f>Agridata[[#This Row],[Final_Profit_NGN]] * (1-Agridata[[#This Row],[Storage_Loss_%]]/100)</f>
        <v>1352179.5887</v>
      </c>
      <c r="AA2250" s="13">
        <f>Agridata[[#This Row],[Final_Profit_NGN]]+Agridata[[#This Row],[Input_Cost_NGN]]</f>
        <v>1644750</v>
      </c>
    </row>
    <row r="2251" spans="1:27" x14ac:dyDescent="0.35">
      <c r="A2251" t="s">
        <v>1165</v>
      </c>
      <c r="B2251" t="s">
        <v>1469</v>
      </c>
      <c r="C2251" t="s">
        <v>1484</v>
      </c>
      <c r="D2251">
        <v>2025</v>
      </c>
      <c r="E2251" t="s">
        <v>1501</v>
      </c>
      <c r="F2251" t="s">
        <v>1506</v>
      </c>
      <c r="G2251">
        <v>2.42</v>
      </c>
      <c r="H2251">
        <v>5954</v>
      </c>
      <c r="I2251">
        <v>2381</v>
      </c>
      <c r="J2251">
        <v>33.299999999999997</v>
      </c>
      <c r="K2251" t="s">
        <v>1511</v>
      </c>
      <c r="L2251">
        <v>1.88</v>
      </c>
      <c r="M2251" t="s">
        <v>1517</v>
      </c>
      <c r="N2251" s="13">
        <v>3534</v>
      </c>
      <c r="O2251">
        <v>60</v>
      </c>
      <c r="P2251" s="11">
        <f>Agridata[[#This Row],[Storage_Loss_%]]/100</f>
        <v>0.6</v>
      </c>
      <c r="Q2251" s="7">
        <v>60</v>
      </c>
      <c r="R2251" s="13">
        <v>65273</v>
      </c>
      <c r="S2251">
        <v>377</v>
      </c>
      <c r="T2251" t="s">
        <v>1520</v>
      </c>
      <c r="U2251" t="s">
        <v>1523</v>
      </c>
      <c r="V2251" s="13">
        <v>819854</v>
      </c>
      <c r="W2251" s="7">
        <f>(Agridata[[#This Row],[Profit_After_Storage_Loss]]/Agridata[[#This Row],[Total_Revenue]])*100</f>
        <v>37.050231209758607</v>
      </c>
      <c r="X2251">
        <f>(1-Agridata[[#This Row],[Transport_Cost_NGN]]/(Agridata[[#This Row],[Input_Cost_NGN]]+Agridata[[#This Row],[Final_Profit_NGN]]))*100</f>
        <v>99.600735261719507</v>
      </c>
      <c r="Y2251" s="13">
        <f>Agridata[[#This Row],[Final_Profit_NGN]]*Agridata[[#This Row],[Storage_Loss_%]]</f>
        <v>49191240</v>
      </c>
      <c r="Z2251" s="13">
        <f>Agridata[[#This Row],[Final_Profit_NGN]] * (1-Agridata[[#This Row],[Storage_Loss_%]]/100)</f>
        <v>327941.60000000003</v>
      </c>
      <c r="AA2251" s="13">
        <f>Agridata[[#This Row],[Final_Profit_NGN]]+Agridata[[#This Row],[Input_Cost_NGN]]</f>
        <v>885127</v>
      </c>
    </row>
    <row r="2252" spans="1:27" x14ac:dyDescent="0.35">
      <c r="A2252" t="s">
        <v>1040</v>
      </c>
      <c r="B2252" t="s">
        <v>1470</v>
      </c>
      <c r="C2252" t="s">
        <v>1485</v>
      </c>
      <c r="D2252">
        <v>2023</v>
      </c>
      <c r="E2252" t="s">
        <v>1501</v>
      </c>
      <c r="F2252" t="s">
        <v>1504</v>
      </c>
      <c r="G2252">
        <v>6.66</v>
      </c>
      <c r="H2252">
        <v>62060</v>
      </c>
      <c r="I2252">
        <v>47072</v>
      </c>
      <c r="J2252">
        <v>30.2</v>
      </c>
      <c r="K2252" t="s">
        <v>1513</v>
      </c>
      <c r="L2252">
        <v>1.21</v>
      </c>
      <c r="M2252" t="s">
        <v>1516</v>
      </c>
      <c r="N2252" s="13">
        <v>1176</v>
      </c>
      <c r="O2252">
        <v>5</v>
      </c>
      <c r="P2252" s="11">
        <f>Agridata[[#This Row],[Storage_Loss_%]]/100</f>
        <v>0.24149999999999999</v>
      </c>
      <c r="Q2252" s="7">
        <v>24.15</v>
      </c>
      <c r="R2252" s="13">
        <v>80780</v>
      </c>
      <c r="S2252">
        <v>290</v>
      </c>
      <c r="T2252" t="s">
        <v>1521</v>
      </c>
      <c r="U2252" t="s">
        <v>1523</v>
      </c>
      <c r="V2252" s="13">
        <v>13432416</v>
      </c>
      <c r="W2252" s="7">
        <f>(Agridata[[#This Row],[Profit_After_Storage_Loss]]/Agridata[[#This Row],[Total_Revenue]])*100</f>
        <v>75.396579284426863</v>
      </c>
      <c r="X2252">
        <f>(1-Agridata[[#This Row],[Transport_Cost_NGN]]/(Agridata[[#This Row],[Input_Cost_NGN]]+Agridata[[#This Row],[Final_Profit_NGN]]))*100</f>
        <v>99.991297395523603</v>
      </c>
      <c r="Y2252" s="13">
        <f>Agridata[[#This Row],[Final_Profit_NGN]]*Agridata[[#This Row],[Storage_Loss_%]]</f>
        <v>324392846.39999998</v>
      </c>
      <c r="Z2252" s="13">
        <f>Agridata[[#This Row],[Final_Profit_NGN]] * (1-Agridata[[#This Row],[Storage_Loss_%]]/100)</f>
        <v>10188487.535999998</v>
      </c>
      <c r="AA2252" s="13">
        <f>Agridata[[#This Row],[Final_Profit_NGN]]+Agridata[[#This Row],[Input_Cost_NGN]]</f>
        <v>13513196</v>
      </c>
    </row>
    <row r="2253" spans="1:27" x14ac:dyDescent="0.35">
      <c r="A2253" t="s">
        <v>331</v>
      </c>
      <c r="B2253" t="s">
        <v>1469</v>
      </c>
      <c r="C2253" t="s">
        <v>1474</v>
      </c>
      <c r="D2253">
        <v>2022</v>
      </c>
      <c r="E2253" t="s">
        <v>1501</v>
      </c>
      <c r="F2253" t="s">
        <v>1508</v>
      </c>
      <c r="G2253">
        <v>2.38</v>
      </c>
      <c r="H2253">
        <v>4133</v>
      </c>
      <c r="I2253">
        <v>3205</v>
      </c>
      <c r="J2253">
        <v>53.4</v>
      </c>
      <c r="K2253" t="s">
        <v>1511</v>
      </c>
      <c r="L2253">
        <v>2</v>
      </c>
      <c r="M2253" t="s">
        <v>1517</v>
      </c>
      <c r="N2253" s="13">
        <v>6813</v>
      </c>
      <c r="O2253">
        <v>14</v>
      </c>
      <c r="P2253" s="11">
        <f>Agridata[[#This Row],[Storage_Loss_%]]/100</f>
        <v>0.22450000000000001</v>
      </c>
      <c r="Q2253" s="7">
        <v>22.45</v>
      </c>
      <c r="R2253" s="13">
        <v>26742</v>
      </c>
      <c r="S2253">
        <v>166</v>
      </c>
      <c r="T2253" t="s">
        <v>1521</v>
      </c>
      <c r="U2253" t="s">
        <v>1522</v>
      </c>
      <c r="V2253" s="13">
        <v>493155</v>
      </c>
      <c r="W2253" s="7">
        <f>(Agridata[[#This Row],[Profit_After_Storage_Loss]]/Agridata[[#This Row],[Total_Revenue]])*100</f>
        <v>73.561051996837818</v>
      </c>
      <c r="X2253">
        <f>(1-Agridata[[#This Row],[Transport_Cost_NGN]]/(Agridata[[#This Row],[Input_Cost_NGN]]+Agridata[[#This Row],[Final_Profit_NGN]]))*100</f>
        <v>98.689548122031866</v>
      </c>
      <c r="Y2253" s="13">
        <f>Agridata[[#This Row],[Final_Profit_NGN]]*Agridata[[#This Row],[Storage_Loss_%]]</f>
        <v>11071329.75</v>
      </c>
      <c r="Z2253" s="13">
        <f>Agridata[[#This Row],[Final_Profit_NGN]] * (1-Agridata[[#This Row],[Storage_Loss_%]]/100)</f>
        <v>382441.70249999996</v>
      </c>
      <c r="AA2253" s="13">
        <f>Agridata[[#This Row],[Final_Profit_NGN]]+Agridata[[#This Row],[Input_Cost_NGN]]</f>
        <v>519897</v>
      </c>
    </row>
    <row r="2254" spans="1:27" x14ac:dyDescent="0.35">
      <c r="A2254" t="s">
        <v>230</v>
      </c>
      <c r="B2254" t="s">
        <v>1471</v>
      </c>
      <c r="C2254" t="s">
        <v>1492</v>
      </c>
      <c r="D2254">
        <v>2022</v>
      </c>
      <c r="E2254" t="s">
        <v>1501</v>
      </c>
      <c r="F2254" t="s">
        <v>1507</v>
      </c>
      <c r="G2254">
        <v>1.75</v>
      </c>
      <c r="H2254">
        <v>2663</v>
      </c>
      <c r="I2254">
        <v>2259</v>
      </c>
      <c r="J2254">
        <v>38.9</v>
      </c>
      <c r="K2254" t="s">
        <v>1512</v>
      </c>
      <c r="L2254">
        <v>1.96</v>
      </c>
      <c r="M2254" t="s">
        <v>1518</v>
      </c>
      <c r="N2254" s="13">
        <v>9600</v>
      </c>
      <c r="O2254">
        <v>7</v>
      </c>
      <c r="P2254" s="11">
        <f>Agridata[[#This Row],[Storage_Loss_%]]/100</f>
        <v>0.15160000000000001</v>
      </c>
      <c r="Q2254" s="7">
        <v>15.16</v>
      </c>
      <c r="R2254" s="13">
        <v>37969</v>
      </c>
      <c r="S2254">
        <v>239</v>
      </c>
      <c r="T2254" t="s">
        <v>1520</v>
      </c>
      <c r="U2254" t="s">
        <v>1523</v>
      </c>
      <c r="V2254" s="13">
        <v>486933</v>
      </c>
      <c r="W2254" s="7">
        <f>(Agridata[[#This Row],[Profit_After_Storage_Loss]]/Agridata[[#This Row],[Total_Revenue]])*100</f>
        <v>78.703064038620539</v>
      </c>
      <c r="X2254">
        <f>(1-Agridata[[#This Row],[Transport_Cost_NGN]]/(Agridata[[#This Row],[Input_Cost_NGN]]+Agridata[[#This Row],[Final_Profit_NGN]]))*100</f>
        <v>98.171087174367784</v>
      </c>
      <c r="Y2254" s="13">
        <f>Agridata[[#This Row],[Final_Profit_NGN]]*Agridata[[#This Row],[Storage_Loss_%]]</f>
        <v>7381904.2800000003</v>
      </c>
      <c r="Z2254" s="13">
        <f>Agridata[[#This Row],[Final_Profit_NGN]] * (1-Agridata[[#This Row],[Storage_Loss_%]]/100)</f>
        <v>413113.9572</v>
      </c>
      <c r="AA2254" s="13">
        <f>Agridata[[#This Row],[Final_Profit_NGN]]+Agridata[[#This Row],[Input_Cost_NGN]]</f>
        <v>524902</v>
      </c>
    </row>
    <row r="2255" spans="1:27" x14ac:dyDescent="0.35">
      <c r="A2255" t="s">
        <v>692</v>
      </c>
      <c r="B2255" t="s">
        <v>1473</v>
      </c>
      <c r="C2255" t="s">
        <v>1494</v>
      </c>
      <c r="D2255">
        <v>2024</v>
      </c>
      <c r="E2255" t="s">
        <v>1501</v>
      </c>
      <c r="F2255" t="s">
        <v>1506</v>
      </c>
      <c r="G2255">
        <v>2.57</v>
      </c>
      <c r="H2255">
        <v>7388</v>
      </c>
      <c r="I2255">
        <v>4902</v>
      </c>
      <c r="J2255">
        <v>1.4</v>
      </c>
      <c r="K2255" t="s">
        <v>1515</v>
      </c>
      <c r="L2255">
        <v>0.49</v>
      </c>
      <c r="M2255" t="s">
        <v>1516</v>
      </c>
      <c r="N2255" s="13">
        <v>290</v>
      </c>
      <c r="O2255">
        <v>30</v>
      </c>
      <c r="P2255" s="11">
        <f>Agridata[[#This Row],[Storage_Loss_%]]/100</f>
        <v>0.33640000000000003</v>
      </c>
      <c r="Q2255" s="7">
        <v>33.64</v>
      </c>
      <c r="R2255" s="13">
        <v>54708</v>
      </c>
      <c r="S2255">
        <v>356</v>
      </c>
      <c r="T2255" t="s">
        <v>1520</v>
      </c>
      <c r="U2255" t="s">
        <v>1522</v>
      </c>
      <c r="V2255" s="13">
        <v>1672663</v>
      </c>
      <c r="W2255" s="7">
        <f>(Agridata[[#This Row],[Profit_After_Storage_Loss]]/Agridata[[#This Row],[Total_Revenue]])*100</f>
        <v>64.258295803275615</v>
      </c>
      <c r="X2255">
        <f>(1-Agridata[[#This Row],[Transport_Cost_NGN]]/(Agridata[[#This Row],[Input_Cost_NGN]]+Agridata[[#This Row],[Final_Profit_NGN]]))*100</f>
        <v>99.983211481494124</v>
      </c>
      <c r="Y2255" s="13">
        <f>Agridata[[#This Row],[Final_Profit_NGN]]*Agridata[[#This Row],[Storage_Loss_%]]</f>
        <v>56268383.32</v>
      </c>
      <c r="Z2255" s="13">
        <f>Agridata[[#This Row],[Final_Profit_NGN]] * (1-Agridata[[#This Row],[Storage_Loss_%]]/100)</f>
        <v>1109979.1668</v>
      </c>
      <c r="AA2255" s="13">
        <f>Agridata[[#This Row],[Final_Profit_NGN]]+Agridata[[#This Row],[Input_Cost_NGN]]</f>
        <v>1727371</v>
      </c>
    </row>
    <row r="2256" spans="1:27" x14ac:dyDescent="0.35">
      <c r="A2256" t="s">
        <v>1166</v>
      </c>
      <c r="B2256" t="s">
        <v>1471</v>
      </c>
      <c r="C2256" t="s">
        <v>1483</v>
      </c>
      <c r="D2256">
        <v>2023</v>
      </c>
      <c r="E2256" t="s">
        <v>1501</v>
      </c>
      <c r="F2256" t="s">
        <v>1507</v>
      </c>
      <c r="G2256">
        <v>1.31</v>
      </c>
      <c r="H2256">
        <v>3998</v>
      </c>
      <c r="I2256">
        <v>3079</v>
      </c>
      <c r="J2256">
        <v>9.3000000000000007</v>
      </c>
      <c r="K2256" t="s">
        <v>1511</v>
      </c>
      <c r="L2256">
        <v>1.58</v>
      </c>
      <c r="M2256" t="s">
        <v>1518</v>
      </c>
      <c r="N2256" s="13">
        <v>1215</v>
      </c>
      <c r="O2256">
        <v>14</v>
      </c>
      <c r="P2256" s="11">
        <f>Agridata[[#This Row],[Storage_Loss_%]]/100</f>
        <v>0.2298</v>
      </c>
      <c r="Q2256" s="7">
        <v>22.98</v>
      </c>
      <c r="R2256" s="13">
        <v>18298</v>
      </c>
      <c r="S2256">
        <v>248</v>
      </c>
      <c r="T2256" t="s">
        <v>1520</v>
      </c>
      <c r="U2256" t="s">
        <v>1523</v>
      </c>
      <c r="V2256" s="13">
        <v>736444</v>
      </c>
      <c r="W2256" s="7">
        <f>(Agridata[[#This Row],[Profit_After_Storage_Loss]]/Agridata[[#This Row],[Total_Revenue]])*100</f>
        <v>75.152723553214202</v>
      </c>
      <c r="X2256">
        <f>(1-Agridata[[#This Row],[Transport_Cost_NGN]]/(Agridata[[#This Row],[Input_Cost_NGN]]+Agridata[[#This Row],[Final_Profit_NGN]]))*100</f>
        <v>99.839017836558725</v>
      </c>
      <c r="Y2256" s="13">
        <f>Agridata[[#This Row],[Final_Profit_NGN]]*Agridata[[#This Row],[Storage_Loss_%]]</f>
        <v>16923483.120000001</v>
      </c>
      <c r="Z2256" s="13">
        <f>Agridata[[#This Row],[Final_Profit_NGN]] * (1-Agridata[[#This Row],[Storage_Loss_%]]/100)</f>
        <v>567209.16879999998</v>
      </c>
      <c r="AA2256" s="13">
        <f>Agridata[[#This Row],[Final_Profit_NGN]]+Agridata[[#This Row],[Input_Cost_NGN]]</f>
        <v>754742</v>
      </c>
    </row>
    <row r="2257" spans="1:27" x14ac:dyDescent="0.35">
      <c r="A2257" t="s">
        <v>250</v>
      </c>
      <c r="B2257" t="s">
        <v>1469</v>
      </c>
      <c r="C2257" t="s">
        <v>1474</v>
      </c>
      <c r="D2257">
        <v>2021</v>
      </c>
      <c r="E2257" t="s">
        <v>1501</v>
      </c>
      <c r="F2257" t="s">
        <v>1508</v>
      </c>
      <c r="G2257">
        <v>2.31</v>
      </c>
      <c r="H2257">
        <v>2409</v>
      </c>
      <c r="I2257">
        <v>1890</v>
      </c>
      <c r="J2257">
        <v>8.1</v>
      </c>
      <c r="K2257" t="s">
        <v>1512</v>
      </c>
      <c r="L2257">
        <v>0.56000000000000005</v>
      </c>
      <c r="M2257" t="s">
        <v>1517</v>
      </c>
      <c r="N2257" s="13">
        <v>1685</v>
      </c>
      <c r="O2257">
        <v>14</v>
      </c>
      <c r="P2257" s="11">
        <f>Agridata[[#This Row],[Storage_Loss_%]]/100</f>
        <v>0.21510000000000001</v>
      </c>
      <c r="Q2257" s="7">
        <v>21.51</v>
      </c>
      <c r="R2257" s="13">
        <v>19828</v>
      </c>
      <c r="S2257">
        <v>157</v>
      </c>
      <c r="T2257" t="s">
        <v>1521</v>
      </c>
      <c r="U2257" t="s">
        <v>1522</v>
      </c>
      <c r="V2257" s="13">
        <v>272250</v>
      </c>
      <c r="W2257" s="7">
        <f>(Agridata[[#This Row],[Profit_After_Storage_Loss]]/Agridata[[#This Row],[Total_Revenue]])*100</f>
        <v>73.161629770129906</v>
      </c>
      <c r="X2257">
        <f>(1-Agridata[[#This Row],[Transport_Cost_NGN]]/(Agridata[[#This Row],[Input_Cost_NGN]]+Agridata[[#This Row],[Final_Profit_NGN]]))*100</f>
        <v>99.42309930908867</v>
      </c>
      <c r="Y2257" s="13">
        <f>Agridata[[#This Row],[Final_Profit_NGN]]*Agridata[[#This Row],[Storage_Loss_%]]</f>
        <v>5856097.5</v>
      </c>
      <c r="Z2257" s="13">
        <f>Agridata[[#This Row],[Final_Profit_NGN]] * (1-Agridata[[#This Row],[Storage_Loss_%]]/100)</f>
        <v>213689.02499999999</v>
      </c>
      <c r="AA2257" s="13">
        <f>Agridata[[#This Row],[Final_Profit_NGN]]+Agridata[[#This Row],[Input_Cost_NGN]]</f>
        <v>292078</v>
      </c>
    </row>
    <row r="2258" spans="1:27" x14ac:dyDescent="0.35">
      <c r="A2258" t="s">
        <v>1167</v>
      </c>
      <c r="B2258" t="s">
        <v>1469</v>
      </c>
      <c r="C2258" t="s">
        <v>1498</v>
      </c>
      <c r="D2258">
        <v>2024</v>
      </c>
      <c r="E2258" t="s">
        <v>1501</v>
      </c>
      <c r="F2258" t="s">
        <v>1504</v>
      </c>
      <c r="G2258">
        <v>0.34</v>
      </c>
      <c r="H2258">
        <v>2709</v>
      </c>
      <c r="I2258">
        <v>2093</v>
      </c>
      <c r="J2258">
        <v>39.200000000000003</v>
      </c>
      <c r="K2258" t="s">
        <v>1515</v>
      </c>
      <c r="L2258">
        <v>2.0299999999999998</v>
      </c>
      <c r="M2258" t="s">
        <v>1516</v>
      </c>
      <c r="N2258" s="13">
        <v>6399</v>
      </c>
      <c r="O2258">
        <v>1</v>
      </c>
      <c r="P2258" s="11">
        <f>Agridata[[#This Row],[Storage_Loss_%]]/100</f>
        <v>0.2273</v>
      </c>
      <c r="Q2258" s="7">
        <v>22.73</v>
      </c>
      <c r="R2258" s="13">
        <v>4584</v>
      </c>
      <c r="S2258">
        <v>246</v>
      </c>
      <c r="T2258" t="s">
        <v>1521</v>
      </c>
      <c r="U2258" t="s">
        <v>1522</v>
      </c>
      <c r="V2258" s="13">
        <v>498747</v>
      </c>
      <c r="W2258" s="7">
        <f>(Agridata[[#This Row],[Profit_After_Storage_Loss]]/Agridata[[#This Row],[Total_Revenue]])*100</f>
        <v>76.566276843667481</v>
      </c>
      <c r="X2258">
        <f>(1-Agridata[[#This Row],[Transport_Cost_NGN]]/(Agridata[[#This Row],[Input_Cost_NGN]]+Agridata[[#This Row],[Final_Profit_NGN]]))*100</f>
        <v>98.728669603104123</v>
      </c>
      <c r="Y2258" s="13">
        <f>Agridata[[#This Row],[Final_Profit_NGN]]*Agridata[[#This Row],[Storage_Loss_%]]</f>
        <v>11336519.310000001</v>
      </c>
      <c r="Z2258" s="13">
        <f>Agridata[[#This Row],[Final_Profit_NGN]] * (1-Agridata[[#This Row],[Storage_Loss_%]]/100)</f>
        <v>385381.80689999997</v>
      </c>
      <c r="AA2258" s="13">
        <f>Agridata[[#This Row],[Final_Profit_NGN]]+Agridata[[#This Row],[Input_Cost_NGN]]</f>
        <v>503331</v>
      </c>
    </row>
    <row r="2259" spans="1:27" x14ac:dyDescent="0.35">
      <c r="A2259" t="s">
        <v>794</v>
      </c>
      <c r="B2259" t="s">
        <v>1469</v>
      </c>
      <c r="C2259" t="s">
        <v>1481</v>
      </c>
      <c r="D2259">
        <v>2024</v>
      </c>
      <c r="E2259" t="s">
        <v>1501</v>
      </c>
      <c r="F2259" t="s">
        <v>1509</v>
      </c>
      <c r="G2259">
        <v>1.1399999999999999</v>
      </c>
      <c r="H2259">
        <v>18188</v>
      </c>
      <c r="I2259">
        <v>14033</v>
      </c>
      <c r="J2259">
        <v>62</v>
      </c>
      <c r="K2259" t="s">
        <v>1512</v>
      </c>
      <c r="L2259">
        <v>2.79</v>
      </c>
      <c r="M2259" t="s">
        <v>1518</v>
      </c>
      <c r="N2259" s="13">
        <v>10523</v>
      </c>
      <c r="O2259">
        <v>3</v>
      </c>
      <c r="P2259" s="11">
        <f>Agridata[[#This Row],[Storage_Loss_%]]/100</f>
        <v>0.22839999999999999</v>
      </c>
      <c r="Q2259" s="7">
        <v>22.84</v>
      </c>
      <c r="R2259" s="13">
        <v>29205</v>
      </c>
      <c r="S2259">
        <v>326</v>
      </c>
      <c r="T2259" t="s">
        <v>1519</v>
      </c>
      <c r="U2259" t="s">
        <v>1522</v>
      </c>
      <c r="V2259" s="13">
        <v>4489283</v>
      </c>
      <c r="W2259" s="7">
        <f>(Agridata[[#This Row],[Profit_After_Storage_Loss]]/Agridata[[#This Row],[Total_Revenue]])*100</f>
        <v>76.661280561108057</v>
      </c>
      <c r="X2259">
        <f>(1-Agridata[[#This Row],[Transport_Cost_NGN]]/(Agridata[[#This Row],[Input_Cost_NGN]]+Agridata[[#This Row],[Final_Profit_NGN]]))*100</f>
        <v>99.767112361480216</v>
      </c>
      <c r="Y2259" s="13">
        <f>Agridata[[#This Row],[Final_Profit_NGN]]*Agridata[[#This Row],[Storage_Loss_%]]</f>
        <v>102535223.72</v>
      </c>
      <c r="Z2259" s="13">
        <f>Agridata[[#This Row],[Final_Profit_NGN]] * (1-Agridata[[#This Row],[Storage_Loss_%]]/100)</f>
        <v>3463930.7628000001</v>
      </c>
      <c r="AA2259" s="13">
        <f>Agridata[[#This Row],[Final_Profit_NGN]]+Agridata[[#This Row],[Input_Cost_NGN]]</f>
        <v>4518488</v>
      </c>
    </row>
    <row r="2260" spans="1:27" x14ac:dyDescent="0.35">
      <c r="A2260" t="s">
        <v>631</v>
      </c>
      <c r="B2260" t="s">
        <v>1472</v>
      </c>
      <c r="C2260" t="s">
        <v>1478</v>
      </c>
      <c r="D2260">
        <v>2022</v>
      </c>
      <c r="E2260" t="s">
        <v>1502</v>
      </c>
      <c r="F2260" t="s">
        <v>1510</v>
      </c>
      <c r="G2260">
        <v>0.89</v>
      </c>
      <c r="H2260">
        <v>21112</v>
      </c>
      <c r="I2260">
        <v>14337</v>
      </c>
      <c r="J2260">
        <v>11.1</v>
      </c>
      <c r="K2260" t="s">
        <v>1511</v>
      </c>
      <c r="L2260">
        <v>0.61</v>
      </c>
      <c r="M2260" t="s">
        <v>1516</v>
      </c>
      <c r="N2260" s="13">
        <v>1580</v>
      </c>
      <c r="O2260">
        <v>5</v>
      </c>
      <c r="P2260" s="11">
        <f>Agridata[[#This Row],[Storage_Loss_%]]/100</f>
        <v>0.32090000000000002</v>
      </c>
      <c r="Q2260" s="7">
        <v>32.090000000000003</v>
      </c>
      <c r="R2260" s="13">
        <v>34504</v>
      </c>
      <c r="S2260">
        <v>339</v>
      </c>
      <c r="T2260" t="s">
        <v>1519</v>
      </c>
      <c r="U2260" t="s">
        <v>1522</v>
      </c>
      <c r="V2260" s="13">
        <v>4775557</v>
      </c>
      <c r="W2260" s="7">
        <f>(Agridata[[#This Row],[Profit_After_Storage_Loss]]/Agridata[[#This Row],[Total_Revenue]])*100</f>
        <v>67.422861346249036</v>
      </c>
      <c r="X2260">
        <f>(1-Agridata[[#This Row],[Transport_Cost_NGN]]/(Agridata[[#This Row],[Input_Cost_NGN]]+Agridata[[#This Row],[Final_Profit_NGN]]))*100</f>
        <v>99.967152183724906</v>
      </c>
      <c r="Y2260" s="13">
        <f>Agridata[[#This Row],[Final_Profit_NGN]]*Agridata[[#This Row],[Storage_Loss_%]]</f>
        <v>153247624.13000003</v>
      </c>
      <c r="Z2260" s="13">
        <f>Agridata[[#This Row],[Final_Profit_NGN]] * (1-Agridata[[#This Row],[Storage_Loss_%]]/100)</f>
        <v>3243080.7587000001</v>
      </c>
      <c r="AA2260" s="13">
        <f>Agridata[[#This Row],[Final_Profit_NGN]]+Agridata[[#This Row],[Input_Cost_NGN]]</f>
        <v>4810061</v>
      </c>
    </row>
    <row r="2261" spans="1:27" x14ac:dyDescent="0.35">
      <c r="A2261" t="s">
        <v>292</v>
      </c>
      <c r="B2261" t="s">
        <v>1469</v>
      </c>
      <c r="C2261" t="s">
        <v>1474</v>
      </c>
      <c r="D2261">
        <v>2024</v>
      </c>
      <c r="E2261" t="s">
        <v>1501</v>
      </c>
      <c r="F2261" t="s">
        <v>1505</v>
      </c>
      <c r="G2261">
        <v>5.74</v>
      </c>
      <c r="H2261">
        <v>47156</v>
      </c>
      <c r="I2261">
        <v>42629</v>
      </c>
      <c r="J2261">
        <v>40.700000000000003</v>
      </c>
      <c r="K2261" t="s">
        <v>1512</v>
      </c>
      <c r="L2261">
        <v>1.18</v>
      </c>
      <c r="M2261" t="s">
        <v>1516</v>
      </c>
      <c r="N2261" s="13">
        <v>9175</v>
      </c>
      <c r="O2261">
        <v>1</v>
      </c>
      <c r="P2261" s="11">
        <f>Agridata[[#This Row],[Storage_Loss_%]]/100</f>
        <v>9.6000000000000002E-2</v>
      </c>
      <c r="Q2261" s="7">
        <v>9.6</v>
      </c>
      <c r="R2261" s="13">
        <v>44482</v>
      </c>
      <c r="S2261">
        <v>86</v>
      </c>
      <c r="T2261" t="s">
        <v>1520</v>
      </c>
      <c r="U2261" t="s">
        <v>1522</v>
      </c>
      <c r="V2261" s="13">
        <v>3575777</v>
      </c>
      <c r="W2261" s="7">
        <f>(Agridata[[#This Row],[Profit_After_Storage_Loss]]/Agridata[[#This Row],[Total_Revenue]])*100</f>
        <v>89.289258254727088</v>
      </c>
      <c r="X2261">
        <f>(1-Agridata[[#This Row],[Transport_Cost_NGN]]/(Agridata[[#This Row],[Input_Cost_NGN]]+Agridata[[#This Row],[Final_Profit_NGN]]))*100</f>
        <v>99.746565093823406</v>
      </c>
      <c r="Y2261" s="13">
        <f>Agridata[[#This Row],[Final_Profit_NGN]]*Agridata[[#This Row],[Storage_Loss_%]]</f>
        <v>34327459.199999996</v>
      </c>
      <c r="Z2261" s="13">
        <f>Agridata[[#This Row],[Final_Profit_NGN]] * (1-Agridata[[#This Row],[Storage_Loss_%]]/100)</f>
        <v>3232502.4080000003</v>
      </c>
      <c r="AA2261" s="13">
        <f>Agridata[[#This Row],[Final_Profit_NGN]]+Agridata[[#This Row],[Input_Cost_NGN]]</f>
        <v>3620259</v>
      </c>
    </row>
    <row r="2262" spans="1:27" x14ac:dyDescent="0.35">
      <c r="A2262" t="s">
        <v>434</v>
      </c>
      <c r="B2262" t="s">
        <v>1469</v>
      </c>
      <c r="C2262" t="s">
        <v>1480</v>
      </c>
      <c r="D2262">
        <v>2021</v>
      </c>
      <c r="E2262" t="s">
        <v>1502</v>
      </c>
      <c r="F2262" t="s">
        <v>1505</v>
      </c>
      <c r="G2262">
        <v>5.82</v>
      </c>
      <c r="H2262">
        <v>45392</v>
      </c>
      <c r="I2262">
        <v>39037</v>
      </c>
      <c r="J2262">
        <v>30.9</v>
      </c>
      <c r="K2262" t="s">
        <v>1511</v>
      </c>
      <c r="L2262">
        <v>2.12</v>
      </c>
      <c r="M2262" t="s">
        <v>1516</v>
      </c>
      <c r="N2262" s="13">
        <v>4228</v>
      </c>
      <c r="O2262">
        <v>3</v>
      </c>
      <c r="P2262" s="11">
        <f>Agridata[[#This Row],[Storage_Loss_%]]/100</f>
        <v>0.14000000000000001</v>
      </c>
      <c r="Q2262" s="7">
        <v>14</v>
      </c>
      <c r="R2262" s="13">
        <v>36982</v>
      </c>
      <c r="S2262">
        <v>75</v>
      </c>
      <c r="T2262" t="s">
        <v>1520</v>
      </c>
      <c r="U2262" t="s">
        <v>1523</v>
      </c>
      <c r="V2262" s="13">
        <v>2857288</v>
      </c>
      <c r="W2262" s="7">
        <f>(Agridata[[#This Row],[Profit_After_Storage_Loss]]/Agridata[[#This Row],[Total_Revenue]])*100</f>
        <v>84.901121180815892</v>
      </c>
      <c r="X2262">
        <f>(1-Agridata[[#This Row],[Transport_Cost_NGN]]/(Agridata[[#This Row],[Input_Cost_NGN]]+Agridata[[#This Row],[Final_Profit_NGN]]))*100</f>
        <v>99.853918259181071</v>
      </c>
      <c r="Y2262" s="13">
        <f>Agridata[[#This Row],[Final_Profit_NGN]]*Agridata[[#This Row],[Storage_Loss_%]]</f>
        <v>40002032</v>
      </c>
      <c r="Z2262" s="13">
        <f>Agridata[[#This Row],[Final_Profit_NGN]] * (1-Agridata[[#This Row],[Storage_Loss_%]]/100)</f>
        <v>2457267.6800000002</v>
      </c>
      <c r="AA2262" s="13">
        <f>Agridata[[#This Row],[Final_Profit_NGN]]+Agridata[[#This Row],[Input_Cost_NGN]]</f>
        <v>2894270</v>
      </c>
    </row>
    <row r="2263" spans="1:27" x14ac:dyDescent="0.35">
      <c r="A2263" t="s">
        <v>405</v>
      </c>
      <c r="B2263" t="s">
        <v>1473</v>
      </c>
      <c r="C2263" t="s">
        <v>1497</v>
      </c>
      <c r="D2263">
        <v>2024</v>
      </c>
      <c r="E2263" t="s">
        <v>1502</v>
      </c>
      <c r="F2263" t="s">
        <v>1506</v>
      </c>
      <c r="G2263">
        <v>1.04</v>
      </c>
      <c r="H2263">
        <v>3654</v>
      </c>
      <c r="I2263">
        <v>2283</v>
      </c>
      <c r="J2263">
        <v>1</v>
      </c>
      <c r="K2263" t="s">
        <v>1511</v>
      </c>
      <c r="L2263">
        <v>0.23</v>
      </c>
      <c r="M2263" t="s">
        <v>1517</v>
      </c>
      <c r="N2263" s="13">
        <v>200</v>
      </c>
      <c r="O2263">
        <v>30</v>
      </c>
      <c r="P2263" s="11">
        <f>Agridata[[#This Row],[Storage_Loss_%]]/100</f>
        <v>0.37509999999999999</v>
      </c>
      <c r="Q2263" s="7">
        <v>37.51</v>
      </c>
      <c r="R2263" s="13">
        <v>24265</v>
      </c>
      <c r="S2263">
        <v>404</v>
      </c>
      <c r="T2263" t="s">
        <v>1520</v>
      </c>
      <c r="U2263" t="s">
        <v>1522</v>
      </c>
      <c r="V2263" s="13">
        <v>888644</v>
      </c>
      <c r="W2263" s="7">
        <f>(Agridata[[#This Row],[Profit_After_Storage_Loss]]/Agridata[[#This Row],[Total_Revenue]])*100</f>
        <v>60.829024097692105</v>
      </c>
      <c r="X2263">
        <f>(1-Agridata[[#This Row],[Transport_Cost_NGN]]/(Agridata[[#This Row],[Input_Cost_NGN]]+Agridata[[#This Row],[Final_Profit_NGN]]))*100</f>
        <v>99.978092011361483</v>
      </c>
      <c r="Y2263" s="13">
        <f>Agridata[[#This Row],[Final_Profit_NGN]]*Agridata[[#This Row],[Storage_Loss_%]]</f>
        <v>33333036.439999998</v>
      </c>
      <c r="Z2263" s="13">
        <f>Agridata[[#This Row],[Final_Profit_NGN]] * (1-Agridata[[#This Row],[Storage_Loss_%]]/100)</f>
        <v>555313.63560000004</v>
      </c>
      <c r="AA2263" s="13">
        <f>Agridata[[#This Row],[Final_Profit_NGN]]+Agridata[[#This Row],[Input_Cost_NGN]]</f>
        <v>912909</v>
      </c>
    </row>
    <row r="2264" spans="1:27" x14ac:dyDescent="0.35">
      <c r="A2264" t="s">
        <v>23</v>
      </c>
      <c r="B2264" t="s">
        <v>1470</v>
      </c>
      <c r="C2264" t="s">
        <v>1482</v>
      </c>
      <c r="D2264">
        <v>2024</v>
      </c>
      <c r="E2264" t="s">
        <v>1501</v>
      </c>
      <c r="F2264" t="s">
        <v>1503</v>
      </c>
      <c r="G2264">
        <v>1.26</v>
      </c>
      <c r="H2264">
        <v>14455</v>
      </c>
      <c r="I2264">
        <v>12731</v>
      </c>
      <c r="J2264">
        <v>21.1</v>
      </c>
      <c r="K2264" t="s">
        <v>1512</v>
      </c>
      <c r="L2264">
        <v>0.95</v>
      </c>
      <c r="M2264" t="s">
        <v>1516</v>
      </c>
      <c r="N2264" s="13">
        <v>5135</v>
      </c>
      <c r="O2264">
        <v>7</v>
      </c>
      <c r="P2264" s="11">
        <f>Agridata[[#This Row],[Storage_Loss_%]]/100</f>
        <v>0.1192</v>
      </c>
      <c r="Q2264" s="7">
        <v>11.92</v>
      </c>
      <c r="R2264" s="13">
        <v>21451</v>
      </c>
      <c r="S2264">
        <v>372</v>
      </c>
      <c r="T2264" t="s">
        <v>1520</v>
      </c>
      <c r="U2264" t="s">
        <v>1522</v>
      </c>
      <c r="V2264" s="13">
        <v>4661987</v>
      </c>
      <c r="W2264" s="7">
        <f>(Agridata[[#This Row],[Profit_After_Storage_Loss]]/Agridata[[#This Row],[Total_Revenue]])*100</f>
        <v>87.67657753983292</v>
      </c>
      <c r="X2264">
        <f>(1-Agridata[[#This Row],[Transport_Cost_NGN]]/(Agridata[[#This Row],[Input_Cost_NGN]]+Agridata[[#This Row],[Final_Profit_NGN]]))*100</f>
        <v>99.890358322241056</v>
      </c>
      <c r="Y2264" s="13">
        <f>Agridata[[#This Row],[Final_Profit_NGN]]*Agridata[[#This Row],[Storage_Loss_%]]</f>
        <v>55570885.039999999</v>
      </c>
      <c r="Z2264" s="13">
        <f>Agridata[[#This Row],[Final_Profit_NGN]] * (1-Agridata[[#This Row],[Storage_Loss_%]]/100)</f>
        <v>4106278.1496000001</v>
      </c>
      <c r="AA2264" s="13">
        <f>Agridata[[#This Row],[Final_Profit_NGN]]+Agridata[[#This Row],[Input_Cost_NGN]]</f>
        <v>4683438</v>
      </c>
    </row>
    <row r="2265" spans="1:27" x14ac:dyDescent="0.35">
      <c r="A2265" t="s">
        <v>908</v>
      </c>
      <c r="B2265" t="s">
        <v>1470</v>
      </c>
      <c r="C2265" t="s">
        <v>1475</v>
      </c>
      <c r="D2265">
        <v>2023</v>
      </c>
      <c r="E2265" t="s">
        <v>1501</v>
      </c>
      <c r="F2265" t="s">
        <v>1507</v>
      </c>
      <c r="G2265">
        <v>2.98</v>
      </c>
      <c r="H2265">
        <v>5334</v>
      </c>
      <c r="I2265">
        <v>3453</v>
      </c>
      <c r="J2265">
        <v>17.5</v>
      </c>
      <c r="K2265" t="s">
        <v>1514</v>
      </c>
      <c r="L2265">
        <v>0.65</v>
      </c>
      <c r="M2265" t="s">
        <v>1518</v>
      </c>
      <c r="N2265" s="13">
        <v>3137</v>
      </c>
      <c r="O2265">
        <v>30</v>
      </c>
      <c r="P2265" s="11">
        <f>Agridata[[#This Row],[Storage_Loss_%]]/100</f>
        <v>0.35259999999999997</v>
      </c>
      <c r="Q2265" s="7">
        <v>35.26</v>
      </c>
      <c r="R2265" s="13">
        <v>50601</v>
      </c>
      <c r="S2265">
        <v>271</v>
      </c>
      <c r="T2265" t="s">
        <v>1520</v>
      </c>
      <c r="U2265" t="s">
        <v>1523</v>
      </c>
      <c r="V2265" s="13">
        <v>872668</v>
      </c>
      <c r="W2265" s="7">
        <f>(Agridata[[#This Row],[Profit_After_Storage_Loss]]/Agridata[[#This Row],[Total_Revenue]])*100</f>
        <v>61.19183717854709</v>
      </c>
      <c r="X2265">
        <f>(1-Agridata[[#This Row],[Transport_Cost_NGN]]/(Agridata[[#This Row],[Input_Cost_NGN]]+Agridata[[#This Row],[Final_Profit_NGN]]))*100</f>
        <v>99.660229034008509</v>
      </c>
      <c r="Y2265" s="13">
        <f>Agridata[[#This Row],[Final_Profit_NGN]]*Agridata[[#This Row],[Storage_Loss_%]]</f>
        <v>30770273.68</v>
      </c>
      <c r="Z2265" s="13">
        <f>Agridata[[#This Row],[Final_Profit_NGN]] * (1-Agridata[[#This Row],[Storage_Loss_%]]/100)</f>
        <v>564965.26319999993</v>
      </c>
      <c r="AA2265" s="13">
        <f>Agridata[[#This Row],[Final_Profit_NGN]]+Agridata[[#This Row],[Input_Cost_NGN]]</f>
        <v>923269</v>
      </c>
    </row>
    <row r="2266" spans="1:27" x14ac:dyDescent="0.35">
      <c r="A2266" t="s">
        <v>871</v>
      </c>
      <c r="B2266" t="s">
        <v>1471</v>
      </c>
      <c r="C2266" t="s">
        <v>1483</v>
      </c>
      <c r="D2266">
        <v>2024</v>
      </c>
      <c r="E2266" t="s">
        <v>1502</v>
      </c>
      <c r="F2266" t="s">
        <v>1505</v>
      </c>
      <c r="G2266">
        <v>4.99</v>
      </c>
      <c r="H2266">
        <v>41595</v>
      </c>
      <c r="I2266">
        <v>34910</v>
      </c>
      <c r="J2266">
        <v>33.700000000000003</v>
      </c>
      <c r="K2266" t="s">
        <v>1512</v>
      </c>
      <c r="L2266">
        <v>2.0699999999999998</v>
      </c>
      <c r="M2266" t="s">
        <v>1516</v>
      </c>
      <c r="N2266" s="13">
        <v>6454</v>
      </c>
      <c r="O2266">
        <v>7</v>
      </c>
      <c r="P2266" s="11">
        <f>Agridata[[#This Row],[Storage_Loss_%]]/100</f>
        <v>0.16070000000000001</v>
      </c>
      <c r="Q2266" s="7">
        <v>16.07</v>
      </c>
      <c r="R2266" s="13">
        <v>60659</v>
      </c>
      <c r="S2266">
        <v>107</v>
      </c>
      <c r="T2266" t="s">
        <v>1520</v>
      </c>
      <c r="U2266" t="s">
        <v>1522</v>
      </c>
      <c r="V2266" s="13">
        <v>3630904</v>
      </c>
      <c r="W2266" s="7">
        <f>(Agridata[[#This Row],[Profit_After_Storage_Loss]]/Agridata[[#This Row],[Total_Revenue]])*100</f>
        <v>82.550879592194406</v>
      </c>
      <c r="X2266">
        <f>(1-Agridata[[#This Row],[Transport_Cost_NGN]]/(Agridata[[#This Row],[Input_Cost_NGN]]+Agridata[[#This Row],[Final_Profit_NGN]]))*100</f>
        <v>99.825168905420284</v>
      </c>
      <c r="Y2266" s="13">
        <f>Agridata[[#This Row],[Final_Profit_NGN]]*Agridata[[#This Row],[Storage_Loss_%]]</f>
        <v>58348627.280000001</v>
      </c>
      <c r="Z2266" s="13">
        <f>Agridata[[#This Row],[Final_Profit_NGN]] * (1-Agridata[[#This Row],[Storage_Loss_%]]/100)</f>
        <v>3047417.7271999996</v>
      </c>
      <c r="AA2266" s="13">
        <f>Agridata[[#This Row],[Final_Profit_NGN]]+Agridata[[#This Row],[Input_Cost_NGN]]</f>
        <v>3691563</v>
      </c>
    </row>
    <row r="2267" spans="1:27" x14ac:dyDescent="0.35">
      <c r="A2267" t="s">
        <v>301</v>
      </c>
      <c r="B2267" t="s">
        <v>1473</v>
      </c>
      <c r="C2267" t="s">
        <v>1496</v>
      </c>
      <c r="D2267">
        <v>2023</v>
      </c>
      <c r="E2267" t="s">
        <v>1501</v>
      </c>
      <c r="F2267" t="s">
        <v>1507</v>
      </c>
      <c r="G2267">
        <v>1.0900000000000001</v>
      </c>
      <c r="H2267">
        <v>3288</v>
      </c>
      <c r="I2267">
        <v>2472</v>
      </c>
      <c r="J2267">
        <v>23.1</v>
      </c>
      <c r="K2267" t="s">
        <v>1512</v>
      </c>
      <c r="L2267">
        <v>0.73</v>
      </c>
      <c r="M2267" t="s">
        <v>1516</v>
      </c>
      <c r="N2267" s="13">
        <v>4829</v>
      </c>
      <c r="O2267">
        <v>14</v>
      </c>
      <c r="P2267" s="11">
        <f>Agridata[[#This Row],[Storage_Loss_%]]/100</f>
        <v>0.24789999999999998</v>
      </c>
      <c r="Q2267" s="7">
        <v>24.79</v>
      </c>
      <c r="R2267" s="13">
        <v>21991</v>
      </c>
      <c r="S2267">
        <v>269</v>
      </c>
      <c r="T2267" t="s">
        <v>1519</v>
      </c>
      <c r="U2267" t="s">
        <v>1523</v>
      </c>
      <c r="V2267" s="13">
        <v>631499</v>
      </c>
      <c r="W2267" s="7">
        <f>(Agridata[[#This Row],[Profit_After_Storage_Loss]]/Agridata[[#This Row],[Total_Revenue]])*100</f>
        <v>72.679061332231555</v>
      </c>
      <c r="X2267">
        <f>(1-Agridata[[#This Row],[Transport_Cost_NGN]]/(Agridata[[#This Row],[Input_Cost_NGN]]+Agridata[[#This Row],[Final_Profit_NGN]]))*100</f>
        <v>99.26104454544064</v>
      </c>
      <c r="Y2267" s="13">
        <f>Agridata[[#This Row],[Final_Profit_NGN]]*Agridata[[#This Row],[Storage_Loss_%]]</f>
        <v>15654860.209999999</v>
      </c>
      <c r="Z2267" s="13">
        <f>Agridata[[#This Row],[Final_Profit_NGN]] * (1-Agridata[[#This Row],[Storage_Loss_%]]/100)</f>
        <v>474950.39789999998</v>
      </c>
      <c r="AA2267" s="13">
        <f>Agridata[[#This Row],[Final_Profit_NGN]]+Agridata[[#This Row],[Input_Cost_NGN]]</f>
        <v>653490</v>
      </c>
    </row>
    <row r="2268" spans="1:27" x14ac:dyDescent="0.35">
      <c r="A2268" t="s">
        <v>468</v>
      </c>
      <c r="B2268" t="s">
        <v>1473</v>
      </c>
      <c r="C2268" t="s">
        <v>1496</v>
      </c>
      <c r="D2268">
        <v>2024</v>
      </c>
      <c r="E2268" t="s">
        <v>1502</v>
      </c>
      <c r="F2268" t="s">
        <v>1509</v>
      </c>
      <c r="G2268">
        <v>1.67</v>
      </c>
      <c r="H2268">
        <v>21710</v>
      </c>
      <c r="I2268">
        <v>17665</v>
      </c>
      <c r="J2268">
        <v>54.5</v>
      </c>
      <c r="K2268" t="s">
        <v>1511</v>
      </c>
      <c r="L2268">
        <v>2.4500000000000002</v>
      </c>
      <c r="M2268" t="s">
        <v>1517</v>
      </c>
      <c r="N2268" s="13">
        <v>8751</v>
      </c>
      <c r="O2268">
        <v>2</v>
      </c>
      <c r="P2268" s="11">
        <f>Agridata[[#This Row],[Storage_Loss_%]]/100</f>
        <v>0.18629999999999999</v>
      </c>
      <c r="Q2268" s="7">
        <v>18.63</v>
      </c>
      <c r="R2268" s="13">
        <v>39052</v>
      </c>
      <c r="S2268">
        <v>411</v>
      </c>
      <c r="T2268" t="s">
        <v>1520</v>
      </c>
      <c r="U2268" t="s">
        <v>1523</v>
      </c>
      <c r="V2268" s="13">
        <v>7139909</v>
      </c>
      <c r="W2268" s="7">
        <f>(Agridata[[#This Row],[Profit_After_Storage_Loss]]/Agridata[[#This Row],[Total_Revenue]])*100</f>
        <v>80.927364744006837</v>
      </c>
      <c r="X2268">
        <f>(1-Agridata[[#This Row],[Transport_Cost_NGN]]/(Agridata[[#This Row],[Input_Cost_NGN]]+Agridata[[#This Row],[Final_Profit_NGN]]))*100</f>
        <v>99.878102137621312</v>
      </c>
      <c r="Y2268" s="13">
        <f>Agridata[[#This Row],[Final_Profit_NGN]]*Agridata[[#This Row],[Storage_Loss_%]]</f>
        <v>133016504.66999999</v>
      </c>
      <c r="Z2268" s="13">
        <f>Agridata[[#This Row],[Final_Profit_NGN]] * (1-Agridata[[#This Row],[Storage_Loss_%]]/100)</f>
        <v>5809743.9533000002</v>
      </c>
      <c r="AA2268" s="13">
        <f>Agridata[[#This Row],[Final_Profit_NGN]]+Agridata[[#This Row],[Input_Cost_NGN]]</f>
        <v>7178961</v>
      </c>
    </row>
    <row r="2269" spans="1:27" x14ac:dyDescent="0.35">
      <c r="A2269" t="s">
        <v>465</v>
      </c>
      <c r="B2269" t="s">
        <v>1472</v>
      </c>
      <c r="C2269" t="s">
        <v>1479</v>
      </c>
      <c r="D2269">
        <v>2022</v>
      </c>
      <c r="E2269" t="s">
        <v>1502</v>
      </c>
      <c r="F2269" t="s">
        <v>1505</v>
      </c>
      <c r="G2269">
        <v>5.22</v>
      </c>
      <c r="H2269">
        <v>66686</v>
      </c>
      <c r="I2269">
        <v>56776</v>
      </c>
      <c r="J2269">
        <v>8.3000000000000007</v>
      </c>
      <c r="K2269" t="s">
        <v>1513</v>
      </c>
      <c r="L2269">
        <v>1.03</v>
      </c>
      <c r="M2269" t="s">
        <v>1516</v>
      </c>
      <c r="N2269" s="13">
        <v>345</v>
      </c>
      <c r="O2269">
        <v>7</v>
      </c>
      <c r="P2269" s="11">
        <f>Agridata[[#This Row],[Storage_Loss_%]]/100</f>
        <v>0.14859999999999998</v>
      </c>
      <c r="Q2269" s="7">
        <v>14.86</v>
      </c>
      <c r="R2269" s="13">
        <v>46666</v>
      </c>
      <c r="S2269">
        <v>99</v>
      </c>
      <c r="T2269" t="s">
        <v>1521</v>
      </c>
      <c r="U2269" t="s">
        <v>1523</v>
      </c>
      <c r="V2269" s="13">
        <v>5517605</v>
      </c>
      <c r="W2269" s="7">
        <f>(Agridata[[#This Row],[Profit_After_Storage_Loss]]/Agridata[[#This Row],[Total_Revenue]])*100</f>
        <v>84.425954397260654</v>
      </c>
      <c r="X2269">
        <f>(1-Agridata[[#This Row],[Transport_Cost_NGN]]/(Agridata[[#This Row],[Input_Cost_NGN]]+Agridata[[#This Row],[Final_Profit_NGN]]))*100</f>
        <v>99.993799726864481</v>
      </c>
      <c r="Y2269" s="13">
        <f>Agridata[[#This Row],[Final_Profit_NGN]]*Agridata[[#This Row],[Storage_Loss_%]]</f>
        <v>81991610.299999997</v>
      </c>
      <c r="Z2269" s="13">
        <f>Agridata[[#This Row],[Final_Profit_NGN]] * (1-Agridata[[#This Row],[Storage_Loss_%]]/100)</f>
        <v>4697688.8969999999</v>
      </c>
      <c r="AA2269" s="13">
        <f>Agridata[[#This Row],[Final_Profit_NGN]]+Agridata[[#This Row],[Input_Cost_NGN]]</f>
        <v>5564271</v>
      </c>
    </row>
    <row r="2270" spans="1:27" x14ac:dyDescent="0.35">
      <c r="A2270" t="s">
        <v>638</v>
      </c>
      <c r="B2270" t="s">
        <v>1473</v>
      </c>
      <c r="C2270" t="s">
        <v>1484</v>
      </c>
      <c r="D2270">
        <v>2023</v>
      </c>
      <c r="E2270" t="s">
        <v>1502</v>
      </c>
      <c r="F2270" t="s">
        <v>1510</v>
      </c>
      <c r="G2270">
        <v>1.17</v>
      </c>
      <c r="H2270">
        <v>19231</v>
      </c>
      <c r="I2270">
        <v>14144</v>
      </c>
      <c r="J2270">
        <v>29.7</v>
      </c>
      <c r="K2270" t="s">
        <v>1512</v>
      </c>
      <c r="L2270">
        <v>0.89</v>
      </c>
      <c r="M2270" t="s">
        <v>1516</v>
      </c>
      <c r="N2270" s="13">
        <v>7357</v>
      </c>
      <c r="O2270">
        <v>2</v>
      </c>
      <c r="P2270" s="11">
        <f>Agridata[[#This Row],[Storage_Loss_%]]/100</f>
        <v>0.26450000000000001</v>
      </c>
      <c r="Q2270" s="7">
        <v>26.45</v>
      </c>
      <c r="R2270" s="13">
        <v>43582</v>
      </c>
      <c r="S2270">
        <v>403</v>
      </c>
      <c r="T2270" t="s">
        <v>1520</v>
      </c>
      <c r="U2270" t="s">
        <v>1523</v>
      </c>
      <c r="V2270" s="13">
        <v>5592093</v>
      </c>
      <c r="W2270" s="7">
        <f>(Agridata[[#This Row],[Profit_After_Storage_Loss]]/Agridata[[#This Row],[Total_Revenue]])*100</f>
        <v>72.981220554769394</v>
      </c>
      <c r="X2270">
        <f>(1-Agridata[[#This Row],[Transport_Cost_NGN]]/(Agridata[[#This Row],[Input_Cost_NGN]]+Agridata[[#This Row],[Final_Profit_NGN]]))*100</f>
        <v>99.869456631193245</v>
      </c>
      <c r="Y2270" s="13">
        <f>Agridata[[#This Row],[Final_Profit_NGN]]*Agridata[[#This Row],[Storage_Loss_%]]</f>
        <v>147910859.84999999</v>
      </c>
      <c r="Z2270" s="13">
        <f>Agridata[[#This Row],[Final_Profit_NGN]] * (1-Agridata[[#This Row],[Storage_Loss_%]]/100)</f>
        <v>4112984.4015000002</v>
      </c>
      <c r="AA2270" s="13">
        <f>Agridata[[#This Row],[Final_Profit_NGN]]+Agridata[[#This Row],[Input_Cost_NGN]]</f>
        <v>5635675</v>
      </c>
    </row>
    <row r="2271" spans="1:27" x14ac:dyDescent="0.35">
      <c r="A2271" t="s">
        <v>221</v>
      </c>
      <c r="B2271" t="s">
        <v>1473</v>
      </c>
      <c r="C2271" t="s">
        <v>1497</v>
      </c>
      <c r="D2271">
        <v>2022</v>
      </c>
      <c r="E2271" t="s">
        <v>1501</v>
      </c>
      <c r="F2271" t="s">
        <v>1505</v>
      </c>
      <c r="G2271">
        <v>1</v>
      </c>
      <c r="H2271">
        <v>14232</v>
      </c>
      <c r="I2271">
        <v>8792</v>
      </c>
      <c r="J2271">
        <v>6.9</v>
      </c>
      <c r="K2271" t="s">
        <v>1512</v>
      </c>
      <c r="L2271">
        <v>1.01</v>
      </c>
      <c r="M2271" t="s">
        <v>1516</v>
      </c>
      <c r="N2271" s="13">
        <v>1418</v>
      </c>
      <c r="O2271">
        <v>30</v>
      </c>
      <c r="P2271" s="11">
        <f>Agridata[[#This Row],[Storage_Loss_%]]/100</f>
        <v>0.38219999999999998</v>
      </c>
      <c r="Q2271" s="7">
        <v>38.22</v>
      </c>
      <c r="R2271" s="13">
        <v>12479</v>
      </c>
      <c r="S2271">
        <v>84</v>
      </c>
      <c r="T2271" t="s">
        <v>1520</v>
      </c>
      <c r="U2271" t="s">
        <v>1522</v>
      </c>
      <c r="V2271" s="13">
        <v>717246</v>
      </c>
      <c r="W2271" s="7">
        <f>(Agridata[[#This Row],[Profit_After_Storage_Loss]]/Agridata[[#This Row],[Total_Revenue]])*100</f>
        <v>60.723502524923781</v>
      </c>
      <c r="X2271">
        <f>(1-Agridata[[#This Row],[Transport_Cost_NGN]]/(Agridata[[#This Row],[Input_Cost_NGN]]+Agridata[[#This Row],[Final_Profit_NGN]]))*100</f>
        <v>99.805680222001442</v>
      </c>
      <c r="Y2271" s="13">
        <f>Agridata[[#This Row],[Final_Profit_NGN]]*Agridata[[#This Row],[Storage_Loss_%]]</f>
        <v>27413142.120000001</v>
      </c>
      <c r="Z2271" s="13">
        <f>Agridata[[#This Row],[Final_Profit_NGN]] * (1-Agridata[[#This Row],[Storage_Loss_%]]/100)</f>
        <v>443114.57880000002</v>
      </c>
      <c r="AA2271" s="13">
        <f>Agridata[[#This Row],[Final_Profit_NGN]]+Agridata[[#This Row],[Input_Cost_NGN]]</f>
        <v>729725</v>
      </c>
    </row>
    <row r="2272" spans="1:27" x14ac:dyDescent="0.35">
      <c r="A2272" t="s">
        <v>198</v>
      </c>
      <c r="B2272" t="s">
        <v>1470</v>
      </c>
      <c r="C2272" t="s">
        <v>1499</v>
      </c>
      <c r="D2272">
        <v>2021</v>
      </c>
      <c r="E2272" t="s">
        <v>1501</v>
      </c>
      <c r="F2272" t="s">
        <v>1506</v>
      </c>
      <c r="G2272">
        <v>2.2799999999999998</v>
      </c>
      <c r="H2272">
        <v>5897</v>
      </c>
      <c r="I2272">
        <v>4639</v>
      </c>
      <c r="J2272">
        <v>4.3</v>
      </c>
      <c r="K2272" t="s">
        <v>1513</v>
      </c>
      <c r="L2272">
        <v>0.27</v>
      </c>
      <c r="M2272" t="s">
        <v>1516</v>
      </c>
      <c r="N2272" s="13">
        <v>200</v>
      </c>
      <c r="O2272">
        <v>14</v>
      </c>
      <c r="P2272" s="11">
        <f>Agridata[[#This Row],[Storage_Loss_%]]/100</f>
        <v>0.2132</v>
      </c>
      <c r="Q2272" s="7">
        <v>21.32</v>
      </c>
      <c r="R2272" s="13">
        <v>33845</v>
      </c>
      <c r="S2272">
        <v>295</v>
      </c>
      <c r="T2272" t="s">
        <v>1520</v>
      </c>
      <c r="U2272" t="s">
        <v>1523</v>
      </c>
      <c r="V2272" s="13">
        <v>1320775</v>
      </c>
      <c r="W2272" s="7">
        <f>(Agridata[[#This Row],[Profit_After_Storage_Loss]]/Agridata[[#This Row],[Total_Revenue]])*100</f>
        <v>76.714190695545597</v>
      </c>
      <c r="X2272">
        <f>(1-Agridata[[#This Row],[Transport_Cost_NGN]]/(Agridata[[#This Row],[Input_Cost_NGN]]+Agridata[[#This Row],[Final_Profit_NGN]]))*100</f>
        <v>99.985235711860156</v>
      </c>
      <c r="Y2272" s="13">
        <f>Agridata[[#This Row],[Final_Profit_NGN]]*Agridata[[#This Row],[Storage_Loss_%]]</f>
        <v>28158923</v>
      </c>
      <c r="Z2272" s="13">
        <f>Agridata[[#This Row],[Final_Profit_NGN]] * (1-Agridata[[#This Row],[Storage_Loss_%]]/100)</f>
        <v>1039185.7699999999</v>
      </c>
      <c r="AA2272" s="13">
        <f>Agridata[[#This Row],[Final_Profit_NGN]]+Agridata[[#This Row],[Input_Cost_NGN]]</f>
        <v>1354620</v>
      </c>
    </row>
    <row r="2273" spans="1:27" x14ac:dyDescent="0.35">
      <c r="A2273" t="s">
        <v>667</v>
      </c>
      <c r="B2273" t="s">
        <v>1472</v>
      </c>
      <c r="C2273" t="s">
        <v>1479</v>
      </c>
      <c r="D2273">
        <v>2023</v>
      </c>
      <c r="E2273" t="s">
        <v>1501</v>
      </c>
      <c r="F2273" t="s">
        <v>1503</v>
      </c>
      <c r="G2273">
        <v>3.44</v>
      </c>
      <c r="H2273">
        <v>31755</v>
      </c>
      <c r="I2273">
        <v>19313</v>
      </c>
      <c r="J2273">
        <v>2.9</v>
      </c>
      <c r="K2273" t="s">
        <v>1512</v>
      </c>
      <c r="L2273">
        <v>0.7</v>
      </c>
      <c r="M2273" t="s">
        <v>1518</v>
      </c>
      <c r="N2273" s="13">
        <v>685</v>
      </c>
      <c r="O2273">
        <v>30</v>
      </c>
      <c r="P2273" s="11">
        <f>Agridata[[#This Row],[Storage_Loss_%]]/100</f>
        <v>0.39179999999999998</v>
      </c>
      <c r="Q2273" s="7">
        <v>39.18</v>
      </c>
      <c r="R2273" s="13">
        <v>61112</v>
      </c>
      <c r="S2273">
        <v>374</v>
      </c>
      <c r="T2273" t="s">
        <v>1520</v>
      </c>
      <c r="U2273" t="s">
        <v>1523</v>
      </c>
      <c r="V2273" s="13">
        <v>7089035</v>
      </c>
      <c r="W2273" s="7">
        <f>(Agridata[[#This Row],[Profit_After_Storage_Loss]]/Agridata[[#This Row],[Total_Revenue]])*100</f>
        <v>60.300174066351367</v>
      </c>
      <c r="X2273">
        <f>(1-Agridata[[#This Row],[Transport_Cost_NGN]]/(Agridata[[#This Row],[Input_Cost_NGN]]+Agridata[[#This Row],[Final_Profit_NGN]]))*100</f>
        <v>99.990419777383593</v>
      </c>
      <c r="Y2273" s="13">
        <f>Agridata[[#This Row],[Final_Profit_NGN]]*Agridata[[#This Row],[Storage_Loss_%]]</f>
        <v>277748391.30000001</v>
      </c>
      <c r="Z2273" s="13">
        <f>Agridata[[#This Row],[Final_Profit_NGN]] * (1-Agridata[[#This Row],[Storage_Loss_%]]/100)</f>
        <v>4311551.0870000003</v>
      </c>
      <c r="AA2273" s="13">
        <f>Agridata[[#This Row],[Final_Profit_NGN]]+Agridata[[#This Row],[Input_Cost_NGN]]</f>
        <v>7150147</v>
      </c>
    </row>
    <row r="2274" spans="1:27" x14ac:dyDescent="0.35">
      <c r="A2274" t="s">
        <v>1168</v>
      </c>
      <c r="B2274" t="s">
        <v>1471</v>
      </c>
      <c r="C2274" t="s">
        <v>1477</v>
      </c>
      <c r="D2274">
        <v>2025</v>
      </c>
      <c r="E2274" t="s">
        <v>1501</v>
      </c>
      <c r="F2274" t="s">
        <v>1510</v>
      </c>
      <c r="G2274">
        <v>1.5</v>
      </c>
      <c r="H2274">
        <v>31456</v>
      </c>
      <c r="I2274">
        <v>22314</v>
      </c>
      <c r="J2274">
        <v>2.2000000000000002</v>
      </c>
      <c r="K2274" t="s">
        <v>1513</v>
      </c>
      <c r="L2274">
        <v>1.1200000000000001</v>
      </c>
      <c r="M2274" t="s">
        <v>1516</v>
      </c>
      <c r="N2274" s="13">
        <v>200</v>
      </c>
      <c r="O2274">
        <v>3</v>
      </c>
      <c r="P2274" s="11">
        <f>Agridata[[#This Row],[Storage_Loss_%]]/100</f>
        <v>0.29059999999999997</v>
      </c>
      <c r="Q2274" s="7">
        <v>29.06</v>
      </c>
      <c r="R2274" s="13">
        <v>46471</v>
      </c>
      <c r="S2274">
        <v>446</v>
      </c>
      <c r="T2274" t="s">
        <v>1520</v>
      </c>
      <c r="U2274" t="s">
        <v>1522</v>
      </c>
      <c r="V2274" s="13">
        <v>9805853</v>
      </c>
      <c r="W2274" s="7">
        <f>(Agridata[[#This Row],[Profit_After_Storage_Loss]]/Agridata[[#This Row],[Total_Revenue]])*100</f>
        <v>70.605393389417571</v>
      </c>
      <c r="X2274">
        <f>(1-Agridata[[#This Row],[Transport_Cost_NGN]]/(Agridata[[#This Row],[Input_Cost_NGN]]+Agridata[[#This Row],[Final_Profit_NGN]]))*100</f>
        <v>99.997970022098343</v>
      </c>
      <c r="Y2274" s="13">
        <f>Agridata[[#This Row],[Final_Profit_NGN]]*Agridata[[#This Row],[Storage_Loss_%]]</f>
        <v>284958088.18000001</v>
      </c>
      <c r="Z2274" s="13">
        <f>Agridata[[#This Row],[Final_Profit_NGN]] * (1-Agridata[[#This Row],[Storage_Loss_%]]/100)</f>
        <v>6956272.1182000004</v>
      </c>
      <c r="AA2274" s="13">
        <f>Agridata[[#This Row],[Final_Profit_NGN]]+Agridata[[#This Row],[Input_Cost_NGN]]</f>
        <v>9852324</v>
      </c>
    </row>
    <row r="2275" spans="1:27" x14ac:dyDescent="0.35">
      <c r="A2275" t="s">
        <v>1169</v>
      </c>
      <c r="B2275" t="s">
        <v>1472</v>
      </c>
      <c r="C2275" t="s">
        <v>1487</v>
      </c>
      <c r="D2275">
        <v>2021</v>
      </c>
      <c r="E2275" t="s">
        <v>1501</v>
      </c>
      <c r="F2275" t="s">
        <v>1503</v>
      </c>
      <c r="G2275">
        <v>2.9</v>
      </c>
      <c r="H2275">
        <v>16138</v>
      </c>
      <c r="I2275">
        <v>13538</v>
      </c>
      <c r="J2275">
        <v>13.5</v>
      </c>
      <c r="K2275" t="s">
        <v>1511</v>
      </c>
      <c r="L2275">
        <v>1.66</v>
      </c>
      <c r="M2275" t="s">
        <v>1518</v>
      </c>
      <c r="N2275" s="13">
        <v>1848</v>
      </c>
      <c r="O2275">
        <v>7</v>
      </c>
      <c r="P2275" s="11">
        <f>Agridata[[#This Row],[Storage_Loss_%]]/100</f>
        <v>0.16109999999999999</v>
      </c>
      <c r="Q2275" s="7">
        <v>16.11</v>
      </c>
      <c r="R2275" s="13">
        <v>51200</v>
      </c>
      <c r="S2275">
        <v>297</v>
      </c>
      <c r="T2275" t="s">
        <v>1520</v>
      </c>
      <c r="U2275" t="s">
        <v>1523</v>
      </c>
      <c r="V2275" s="13">
        <v>3927531</v>
      </c>
      <c r="W2275" s="7">
        <f>(Agridata[[#This Row],[Profit_After_Storage_Loss]]/Agridata[[#This Row],[Total_Revenue]])*100</f>
        <v>82.810467857716446</v>
      </c>
      <c r="X2275">
        <f>(1-Agridata[[#This Row],[Transport_Cost_NGN]]/(Agridata[[#This Row],[Input_Cost_NGN]]+Agridata[[#This Row],[Final_Profit_NGN]]))*100</f>
        <v>99.953553029847967</v>
      </c>
      <c r="Y2275" s="13">
        <f>Agridata[[#This Row],[Final_Profit_NGN]]*Agridata[[#This Row],[Storage_Loss_%]]</f>
        <v>63272524.409999996</v>
      </c>
      <c r="Z2275" s="13">
        <f>Agridata[[#This Row],[Final_Profit_NGN]] * (1-Agridata[[#This Row],[Storage_Loss_%]]/100)</f>
        <v>3294805.7558999998</v>
      </c>
      <c r="AA2275" s="13">
        <f>Agridata[[#This Row],[Final_Profit_NGN]]+Agridata[[#This Row],[Input_Cost_NGN]]</f>
        <v>3978731</v>
      </c>
    </row>
    <row r="2276" spans="1:27" x14ac:dyDescent="0.35">
      <c r="A2276" t="s">
        <v>1170</v>
      </c>
      <c r="B2276" t="s">
        <v>1471</v>
      </c>
      <c r="C2276" t="s">
        <v>1477</v>
      </c>
      <c r="D2276">
        <v>2024</v>
      </c>
      <c r="E2276" t="s">
        <v>1501</v>
      </c>
      <c r="F2276" t="s">
        <v>1505</v>
      </c>
      <c r="G2276">
        <v>1.1000000000000001</v>
      </c>
      <c r="H2276">
        <v>17497</v>
      </c>
      <c r="I2276">
        <v>16072</v>
      </c>
      <c r="J2276">
        <v>1</v>
      </c>
      <c r="K2276" t="s">
        <v>1513</v>
      </c>
      <c r="L2276">
        <v>0.82</v>
      </c>
      <c r="M2276" t="s">
        <v>1516</v>
      </c>
      <c r="N2276" s="13">
        <v>200</v>
      </c>
      <c r="O2276">
        <v>1</v>
      </c>
      <c r="P2276" s="11">
        <f>Agridata[[#This Row],[Storage_Loss_%]]/100</f>
        <v>8.14E-2</v>
      </c>
      <c r="Q2276" s="7">
        <v>8.14</v>
      </c>
      <c r="R2276" s="13">
        <v>9626</v>
      </c>
      <c r="S2276">
        <v>89</v>
      </c>
      <c r="T2276" t="s">
        <v>1521</v>
      </c>
      <c r="U2276" t="s">
        <v>1523</v>
      </c>
      <c r="V2276" s="13">
        <v>1406278</v>
      </c>
      <c r="W2276" s="7">
        <f>(Agridata[[#This Row],[Profit_After_Storage_Loss]]/Agridata[[#This Row],[Total_Revenue]])*100</f>
        <v>91.235491304495213</v>
      </c>
      <c r="X2276">
        <f>(1-Agridata[[#This Row],[Transport_Cost_NGN]]/(Agridata[[#This Row],[Input_Cost_NGN]]+Agridata[[#This Row],[Final_Profit_NGN]]))*100</f>
        <v>99.985874748570524</v>
      </c>
      <c r="Y2276" s="13">
        <f>Agridata[[#This Row],[Final_Profit_NGN]]*Agridata[[#This Row],[Storage_Loss_%]]</f>
        <v>11447102.92</v>
      </c>
      <c r="Z2276" s="13">
        <f>Agridata[[#This Row],[Final_Profit_NGN]] * (1-Agridata[[#This Row],[Storage_Loss_%]]/100)</f>
        <v>1291806.9708</v>
      </c>
      <c r="AA2276" s="13">
        <f>Agridata[[#This Row],[Final_Profit_NGN]]+Agridata[[#This Row],[Input_Cost_NGN]]</f>
        <v>1415904</v>
      </c>
    </row>
    <row r="2277" spans="1:27" x14ac:dyDescent="0.35">
      <c r="A2277" t="s">
        <v>1140</v>
      </c>
      <c r="B2277" t="s">
        <v>1470</v>
      </c>
      <c r="C2277" t="s">
        <v>1482</v>
      </c>
      <c r="D2277">
        <v>2024</v>
      </c>
      <c r="E2277" t="s">
        <v>1501</v>
      </c>
      <c r="F2277" t="s">
        <v>1503</v>
      </c>
      <c r="G2277">
        <v>0.66</v>
      </c>
      <c r="H2277">
        <v>4216</v>
      </c>
      <c r="I2277">
        <v>3268</v>
      </c>
      <c r="J2277">
        <v>2.4</v>
      </c>
      <c r="K2277" t="s">
        <v>1512</v>
      </c>
      <c r="L2277">
        <v>1.0900000000000001</v>
      </c>
      <c r="M2277" t="s">
        <v>1518</v>
      </c>
      <c r="N2277" s="13">
        <v>546</v>
      </c>
      <c r="O2277">
        <v>14</v>
      </c>
      <c r="P2277" s="11">
        <f>Agridata[[#This Row],[Storage_Loss_%]]/100</f>
        <v>0.2248</v>
      </c>
      <c r="Q2277" s="7">
        <v>22.48</v>
      </c>
      <c r="R2277" s="13">
        <v>6546</v>
      </c>
      <c r="S2277">
        <v>421</v>
      </c>
      <c r="T2277" t="s">
        <v>1520</v>
      </c>
      <c r="U2277" t="s">
        <v>1522</v>
      </c>
      <c r="V2277" s="13">
        <v>1354978</v>
      </c>
      <c r="W2277" s="7">
        <f>(Agridata[[#This Row],[Profit_After_Storage_Loss]]/Agridata[[#This Row],[Total_Revenue]])*100</f>
        <v>77.147295648111964</v>
      </c>
      <c r="X2277">
        <f>(1-Agridata[[#This Row],[Transport_Cost_NGN]]/(Agridata[[#This Row],[Input_Cost_NGN]]+Agridata[[#This Row],[Final_Profit_NGN]]))*100</f>
        <v>99.959897879141309</v>
      </c>
      <c r="Y2277" s="13">
        <f>Agridata[[#This Row],[Final_Profit_NGN]]*Agridata[[#This Row],[Storage_Loss_%]]</f>
        <v>30459905.440000001</v>
      </c>
      <c r="Z2277" s="13">
        <f>Agridata[[#This Row],[Final_Profit_NGN]] * (1-Agridata[[#This Row],[Storage_Loss_%]]/100)</f>
        <v>1050378.9456</v>
      </c>
      <c r="AA2277" s="13">
        <f>Agridata[[#This Row],[Final_Profit_NGN]]+Agridata[[#This Row],[Input_Cost_NGN]]</f>
        <v>1361524</v>
      </c>
    </row>
    <row r="2278" spans="1:27" x14ac:dyDescent="0.35">
      <c r="A2278" t="s">
        <v>1171</v>
      </c>
      <c r="B2278" t="s">
        <v>1472</v>
      </c>
      <c r="C2278" t="s">
        <v>1478</v>
      </c>
      <c r="D2278">
        <v>2025</v>
      </c>
      <c r="E2278" t="s">
        <v>1502</v>
      </c>
      <c r="F2278" t="s">
        <v>1509</v>
      </c>
      <c r="G2278">
        <v>1.95</v>
      </c>
      <c r="H2278">
        <v>30039</v>
      </c>
      <c r="I2278">
        <v>23586</v>
      </c>
      <c r="J2278">
        <v>49.2</v>
      </c>
      <c r="K2278" t="s">
        <v>1511</v>
      </c>
      <c r="L2278">
        <v>3</v>
      </c>
      <c r="M2278" t="s">
        <v>1517</v>
      </c>
      <c r="N2278" s="13">
        <v>7540</v>
      </c>
      <c r="O2278">
        <v>4</v>
      </c>
      <c r="P2278" s="11">
        <f>Agridata[[#This Row],[Storage_Loss_%]]/100</f>
        <v>0.21479999999999999</v>
      </c>
      <c r="Q2278" s="7">
        <v>21.48</v>
      </c>
      <c r="R2278" s="13">
        <v>42896</v>
      </c>
      <c r="S2278">
        <v>451</v>
      </c>
      <c r="T2278" t="s">
        <v>1520</v>
      </c>
      <c r="U2278" t="s">
        <v>1523</v>
      </c>
      <c r="V2278" s="13">
        <v>10480478</v>
      </c>
      <c r="W2278" s="7">
        <f>(Agridata[[#This Row],[Profit_After_Storage_Loss]]/Agridata[[#This Row],[Total_Revenue]])*100</f>
        <v>78.199932128231879</v>
      </c>
      <c r="X2278">
        <f>(1-Agridata[[#This Row],[Transport_Cost_NGN]]/(Agridata[[#This Row],[Input_Cost_NGN]]+Agridata[[#This Row],[Final_Profit_NGN]]))*100</f>
        <v>99.928349975967777</v>
      </c>
      <c r="Y2278" s="13">
        <f>Agridata[[#This Row],[Final_Profit_NGN]]*Agridata[[#This Row],[Storage_Loss_%]]</f>
        <v>225120667.44</v>
      </c>
      <c r="Z2278" s="13">
        <f>Agridata[[#This Row],[Final_Profit_NGN]] * (1-Agridata[[#This Row],[Storage_Loss_%]]/100)</f>
        <v>8229271.3256000001</v>
      </c>
      <c r="AA2278" s="13">
        <f>Agridata[[#This Row],[Final_Profit_NGN]]+Agridata[[#This Row],[Input_Cost_NGN]]</f>
        <v>10523374</v>
      </c>
    </row>
    <row r="2279" spans="1:27" x14ac:dyDescent="0.35">
      <c r="A2279" t="s">
        <v>1149</v>
      </c>
      <c r="B2279" t="s">
        <v>1471</v>
      </c>
      <c r="C2279" t="s">
        <v>1483</v>
      </c>
      <c r="D2279">
        <v>2025</v>
      </c>
      <c r="E2279" t="s">
        <v>1502</v>
      </c>
      <c r="F2279" t="s">
        <v>1508</v>
      </c>
      <c r="G2279">
        <v>1.43</v>
      </c>
      <c r="H2279">
        <v>1865</v>
      </c>
      <c r="I2279">
        <v>1462</v>
      </c>
      <c r="J2279">
        <v>42.9</v>
      </c>
      <c r="K2279" t="s">
        <v>1511</v>
      </c>
      <c r="L2279">
        <v>2.2000000000000002</v>
      </c>
      <c r="M2279" t="s">
        <v>1517</v>
      </c>
      <c r="N2279" s="13">
        <v>5802</v>
      </c>
      <c r="O2279">
        <v>14</v>
      </c>
      <c r="P2279" s="11">
        <f>Agridata[[#This Row],[Storage_Loss_%]]/100</f>
        <v>0.21600000000000003</v>
      </c>
      <c r="Q2279" s="7">
        <v>21.6</v>
      </c>
      <c r="R2279" s="13">
        <v>20931</v>
      </c>
      <c r="S2279">
        <v>249</v>
      </c>
      <c r="T2279" t="s">
        <v>1520</v>
      </c>
      <c r="U2279" t="s">
        <v>1522</v>
      </c>
      <c r="V2279" s="13">
        <v>333665</v>
      </c>
      <c r="W2279" s="7">
        <f>(Agridata[[#This Row],[Profit_After_Storage_Loss]]/Agridata[[#This Row],[Total_Revenue]])*100</f>
        <v>73.772225293009512</v>
      </c>
      <c r="X2279">
        <f>(1-Agridata[[#This Row],[Transport_Cost_NGN]]/(Agridata[[#This Row],[Input_Cost_NGN]]+Agridata[[#This Row],[Final_Profit_NGN]]))*100</f>
        <v>98.363771728953509</v>
      </c>
      <c r="Y2279" s="13">
        <f>Agridata[[#This Row],[Final_Profit_NGN]]*Agridata[[#This Row],[Storage_Loss_%]]</f>
        <v>7207164.0000000009</v>
      </c>
      <c r="Z2279" s="13">
        <f>Agridata[[#This Row],[Final_Profit_NGN]] * (1-Agridata[[#This Row],[Storage_Loss_%]]/100)</f>
        <v>261593.36000000002</v>
      </c>
      <c r="AA2279" s="13">
        <f>Agridata[[#This Row],[Final_Profit_NGN]]+Agridata[[#This Row],[Input_Cost_NGN]]</f>
        <v>354596</v>
      </c>
    </row>
    <row r="2280" spans="1:27" x14ac:dyDescent="0.35">
      <c r="A2280" t="s">
        <v>1085</v>
      </c>
      <c r="B2280" t="s">
        <v>1472</v>
      </c>
      <c r="C2280" t="s">
        <v>1489</v>
      </c>
      <c r="D2280">
        <v>2024</v>
      </c>
      <c r="E2280" t="s">
        <v>1502</v>
      </c>
      <c r="F2280" t="s">
        <v>1509</v>
      </c>
      <c r="G2280">
        <v>1.91</v>
      </c>
      <c r="H2280">
        <v>27730</v>
      </c>
      <c r="I2280">
        <v>22594</v>
      </c>
      <c r="J2280">
        <v>12.5</v>
      </c>
      <c r="K2280" t="s">
        <v>1512</v>
      </c>
      <c r="L2280">
        <v>1.64</v>
      </c>
      <c r="M2280" t="s">
        <v>1518</v>
      </c>
      <c r="N2280" s="13">
        <v>2786</v>
      </c>
      <c r="O2280">
        <v>5</v>
      </c>
      <c r="P2280" s="11">
        <f>Agridata[[#This Row],[Storage_Loss_%]]/100</f>
        <v>0.1852</v>
      </c>
      <c r="Q2280" s="7">
        <v>18.52</v>
      </c>
      <c r="R2280" s="13">
        <v>49996</v>
      </c>
      <c r="S2280">
        <v>324</v>
      </c>
      <c r="T2280" t="s">
        <v>1521</v>
      </c>
      <c r="U2280" t="s">
        <v>1522</v>
      </c>
      <c r="V2280" s="13">
        <v>7194470</v>
      </c>
      <c r="W2280" s="7">
        <f>(Agridata[[#This Row],[Profit_After_Storage_Loss]]/Agridata[[#This Row],[Total_Revenue]])*100</f>
        <v>80.917684698913618</v>
      </c>
      <c r="X2280">
        <f>(1-Agridata[[#This Row],[Transport_Cost_NGN]]/(Agridata[[#This Row],[Input_Cost_NGN]]+Agridata[[#This Row],[Final_Profit_NGN]]))*100</f>
        <v>99.96154305921236</v>
      </c>
      <c r="Y2280" s="13">
        <f>Agridata[[#This Row],[Final_Profit_NGN]]*Agridata[[#This Row],[Storage_Loss_%]]</f>
        <v>133241584.39999999</v>
      </c>
      <c r="Z2280" s="13">
        <f>Agridata[[#This Row],[Final_Profit_NGN]] * (1-Agridata[[#This Row],[Storage_Loss_%]]/100)</f>
        <v>5862054.1559999995</v>
      </c>
      <c r="AA2280" s="13">
        <f>Agridata[[#This Row],[Final_Profit_NGN]]+Agridata[[#This Row],[Input_Cost_NGN]]</f>
        <v>7244466</v>
      </c>
    </row>
    <row r="2281" spans="1:27" x14ac:dyDescent="0.35">
      <c r="A2281" t="s">
        <v>229</v>
      </c>
      <c r="B2281" t="s">
        <v>1470</v>
      </c>
      <c r="C2281" t="s">
        <v>1491</v>
      </c>
      <c r="D2281">
        <v>2023</v>
      </c>
      <c r="E2281" t="s">
        <v>1501</v>
      </c>
      <c r="F2281" t="s">
        <v>1505</v>
      </c>
      <c r="G2281">
        <v>0.66</v>
      </c>
      <c r="H2281">
        <v>4568</v>
      </c>
      <c r="I2281">
        <v>3938</v>
      </c>
      <c r="J2281">
        <v>79.2</v>
      </c>
      <c r="K2281" t="s">
        <v>1512</v>
      </c>
      <c r="L2281">
        <v>2.91</v>
      </c>
      <c r="M2281" t="s">
        <v>1516</v>
      </c>
      <c r="N2281" s="13">
        <v>19429</v>
      </c>
      <c r="O2281">
        <v>7</v>
      </c>
      <c r="P2281" s="11">
        <f>Agridata[[#This Row],[Storage_Loss_%]]/100</f>
        <v>0.13789999999999999</v>
      </c>
      <c r="Q2281" s="7">
        <v>13.79</v>
      </c>
      <c r="R2281" s="13">
        <v>7503</v>
      </c>
      <c r="S2281">
        <v>116</v>
      </c>
      <c r="T2281" t="s">
        <v>1519</v>
      </c>
      <c r="U2281" t="s">
        <v>1522</v>
      </c>
      <c r="V2281" s="13">
        <v>425308</v>
      </c>
      <c r="W2281" s="7">
        <f>(Agridata[[#This Row],[Profit_After_Storage_Loss]]/Agridata[[#This Row],[Total_Revenue]])*100</f>
        <v>84.715505567095107</v>
      </c>
      <c r="X2281">
        <f>(1-Agridata[[#This Row],[Transport_Cost_NGN]]/(Agridata[[#This Row],[Input_Cost_NGN]]+Agridata[[#This Row],[Final_Profit_NGN]]))*100</f>
        <v>95.510973612038512</v>
      </c>
      <c r="Y2281" s="13">
        <f>Agridata[[#This Row],[Final_Profit_NGN]]*Agridata[[#This Row],[Storage_Loss_%]]</f>
        <v>5864997.3199999994</v>
      </c>
      <c r="Z2281" s="13">
        <f>Agridata[[#This Row],[Final_Profit_NGN]] * (1-Agridata[[#This Row],[Storage_Loss_%]]/100)</f>
        <v>366658.02679999999</v>
      </c>
      <c r="AA2281" s="13">
        <f>Agridata[[#This Row],[Final_Profit_NGN]]+Agridata[[#This Row],[Input_Cost_NGN]]</f>
        <v>432811</v>
      </c>
    </row>
    <row r="2282" spans="1:27" x14ac:dyDescent="0.35">
      <c r="A2282" t="s">
        <v>861</v>
      </c>
      <c r="B2282" t="s">
        <v>1472</v>
      </c>
      <c r="C2282" t="s">
        <v>1488</v>
      </c>
      <c r="D2282">
        <v>2025</v>
      </c>
      <c r="E2282" t="s">
        <v>1501</v>
      </c>
      <c r="F2282" t="s">
        <v>1509</v>
      </c>
      <c r="G2282">
        <v>2.95</v>
      </c>
      <c r="H2282">
        <v>41782</v>
      </c>
      <c r="I2282">
        <v>32472</v>
      </c>
      <c r="J2282">
        <v>29.4</v>
      </c>
      <c r="K2282" t="s">
        <v>1511</v>
      </c>
      <c r="L2282">
        <v>0.91</v>
      </c>
      <c r="M2282" t="s">
        <v>1518</v>
      </c>
      <c r="N2282" s="13">
        <v>4384</v>
      </c>
      <c r="O2282">
        <v>5</v>
      </c>
      <c r="P2282" s="11">
        <f>Agridata[[#This Row],[Storage_Loss_%]]/100</f>
        <v>0.2228</v>
      </c>
      <c r="Q2282" s="7">
        <v>22.28</v>
      </c>
      <c r="R2282" s="13">
        <v>78170</v>
      </c>
      <c r="S2282">
        <v>299</v>
      </c>
      <c r="T2282" t="s">
        <v>1520</v>
      </c>
      <c r="U2282" t="s">
        <v>1522</v>
      </c>
      <c r="V2282" s="13">
        <v>9529483</v>
      </c>
      <c r="W2282" s="7">
        <f>(Agridata[[#This Row],[Profit_After_Storage_Loss]]/Agridata[[#This Row],[Total_Revenue]])*100</f>
        <v>77.087652807610766</v>
      </c>
      <c r="X2282">
        <f>(1-Agridata[[#This Row],[Transport_Cost_NGN]]/(Agridata[[#This Row],[Input_Cost_NGN]]+Agridata[[#This Row],[Final_Profit_NGN]]))*100</f>
        <v>99.954369709230761</v>
      </c>
      <c r="Y2282" s="13">
        <f>Agridata[[#This Row],[Final_Profit_NGN]]*Agridata[[#This Row],[Storage_Loss_%]]</f>
        <v>212316881.24000001</v>
      </c>
      <c r="Z2282" s="13">
        <f>Agridata[[#This Row],[Final_Profit_NGN]] * (1-Agridata[[#This Row],[Storage_Loss_%]]/100)</f>
        <v>7406314.1875999998</v>
      </c>
      <c r="AA2282" s="13">
        <f>Agridata[[#This Row],[Final_Profit_NGN]]+Agridata[[#This Row],[Input_Cost_NGN]]</f>
        <v>9607653</v>
      </c>
    </row>
    <row r="2283" spans="1:27" x14ac:dyDescent="0.35">
      <c r="A2283" t="s">
        <v>413</v>
      </c>
      <c r="B2283" t="s">
        <v>1473</v>
      </c>
      <c r="C2283" t="s">
        <v>1497</v>
      </c>
      <c r="D2283">
        <v>2024</v>
      </c>
      <c r="E2283" t="s">
        <v>1501</v>
      </c>
      <c r="F2283" t="s">
        <v>1505</v>
      </c>
      <c r="G2283">
        <v>1.24</v>
      </c>
      <c r="H2283">
        <v>9195</v>
      </c>
      <c r="I2283">
        <v>5728</v>
      </c>
      <c r="J2283">
        <v>37</v>
      </c>
      <c r="K2283" t="s">
        <v>1512</v>
      </c>
      <c r="L2283">
        <v>1.94</v>
      </c>
      <c r="M2283" t="s">
        <v>1518</v>
      </c>
      <c r="N2283" s="13">
        <v>8983</v>
      </c>
      <c r="O2283">
        <v>30</v>
      </c>
      <c r="P2283" s="11">
        <f>Agridata[[#This Row],[Storage_Loss_%]]/100</f>
        <v>0.377</v>
      </c>
      <c r="Q2283" s="7">
        <v>37.700000000000003</v>
      </c>
      <c r="R2283" s="13">
        <v>10644</v>
      </c>
      <c r="S2283">
        <v>109</v>
      </c>
      <c r="T2283" t="s">
        <v>1520</v>
      </c>
      <c r="U2283" t="s">
        <v>1522</v>
      </c>
      <c r="V2283" s="13">
        <v>598482</v>
      </c>
      <c r="W2283" s="7">
        <f>(Agridata[[#This Row],[Profit_After_Storage_Loss]]/Agridata[[#This Row],[Total_Revenue]])*100</f>
        <v>61.211356271116323</v>
      </c>
      <c r="X2283">
        <f>(1-Agridata[[#This Row],[Transport_Cost_NGN]]/(Agridata[[#This Row],[Input_Cost_NGN]]+Agridata[[#This Row],[Final_Profit_NGN]]))*100</f>
        <v>98.525264066876147</v>
      </c>
      <c r="Y2283" s="13">
        <f>Agridata[[#This Row],[Final_Profit_NGN]]*Agridata[[#This Row],[Storage_Loss_%]]</f>
        <v>22562771.400000002</v>
      </c>
      <c r="Z2283" s="13">
        <f>Agridata[[#This Row],[Final_Profit_NGN]] * (1-Agridata[[#This Row],[Storage_Loss_%]]/100)</f>
        <v>372854.28600000002</v>
      </c>
      <c r="AA2283" s="13">
        <f>Agridata[[#This Row],[Final_Profit_NGN]]+Agridata[[#This Row],[Input_Cost_NGN]]</f>
        <v>609126</v>
      </c>
    </row>
    <row r="2284" spans="1:27" x14ac:dyDescent="0.35">
      <c r="A2284" t="s">
        <v>1172</v>
      </c>
      <c r="B2284" t="s">
        <v>1473</v>
      </c>
      <c r="C2284" t="s">
        <v>1484</v>
      </c>
      <c r="D2284">
        <v>2022</v>
      </c>
      <c r="E2284" t="s">
        <v>1502</v>
      </c>
      <c r="F2284" t="s">
        <v>1510</v>
      </c>
      <c r="G2284">
        <v>0.74</v>
      </c>
      <c r="H2284">
        <v>18509</v>
      </c>
      <c r="I2284">
        <v>13146</v>
      </c>
      <c r="J2284">
        <v>1</v>
      </c>
      <c r="K2284" t="s">
        <v>1511</v>
      </c>
      <c r="L2284">
        <v>1.17</v>
      </c>
      <c r="M2284" t="s">
        <v>1516</v>
      </c>
      <c r="N2284" s="13">
        <v>200</v>
      </c>
      <c r="O2284">
        <v>4</v>
      </c>
      <c r="P2284" s="11">
        <f>Agridata[[#This Row],[Storage_Loss_%]]/100</f>
        <v>0.28970000000000001</v>
      </c>
      <c r="Q2284" s="7">
        <v>28.97</v>
      </c>
      <c r="R2284" s="13">
        <v>28398</v>
      </c>
      <c r="S2284">
        <v>381</v>
      </c>
      <c r="T2284" t="s">
        <v>1520</v>
      </c>
      <c r="U2284" t="s">
        <v>1523</v>
      </c>
      <c r="V2284" s="13">
        <v>4929942</v>
      </c>
      <c r="W2284" s="7">
        <f>(Agridata[[#This Row],[Profit_After_Storage_Loss]]/Agridata[[#This Row],[Total_Revenue]])*100</f>
        <v>70.623188458233997</v>
      </c>
      <c r="X2284">
        <f>(1-Agridata[[#This Row],[Transport_Cost_NGN]]/(Agridata[[#This Row],[Input_Cost_NGN]]+Agridata[[#This Row],[Final_Profit_NGN]]))*100</f>
        <v>99.995966391977959</v>
      </c>
      <c r="Y2284" s="13">
        <f>Agridata[[#This Row],[Final_Profit_NGN]]*Agridata[[#This Row],[Storage_Loss_%]]</f>
        <v>142820419.73999998</v>
      </c>
      <c r="Z2284" s="13">
        <f>Agridata[[#This Row],[Final_Profit_NGN]] * (1-Agridata[[#This Row],[Storage_Loss_%]]/100)</f>
        <v>3501737.8025999996</v>
      </c>
      <c r="AA2284" s="13">
        <f>Agridata[[#This Row],[Final_Profit_NGN]]+Agridata[[#This Row],[Input_Cost_NGN]]</f>
        <v>4958340</v>
      </c>
    </row>
    <row r="2285" spans="1:27" x14ac:dyDescent="0.35">
      <c r="A2285" t="s">
        <v>427</v>
      </c>
      <c r="B2285" t="s">
        <v>1470</v>
      </c>
      <c r="C2285" t="s">
        <v>1485</v>
      </c>
      <c r="D2285">
        <v>2024</v>
      </c>
      <c r="E2285" t="s">
        <v>1502</v>
      </c>
      <c r="F2285" t="s">
        <v>1510</v>
      </c>
      <c r="G2285">
        <v>1.96</v>
      </c>
      <c r="H2285">
        <v>26323</v>
      </c>
      <c r="I2285">
        <v>18705</v>
      </c>
      <c r="J2285">
        <v>33.700000000000003</v>
      </c>
      <c r="K2285" t="s">
        <v>1513</v>
      </c>
      <c r="L2285">
        <v>1.85</v>
      </c>
      <c r="M2285" t="s">
        <v>1518</v>
      </c>
      <c r="N2285" s="13">
        <v>1244</v>
      </c>
      <c r="O2285">
        <v>2</v>
      </c>
      <c r="P2285" s="11">
        <f>Agridata[[#This Row],[Storage_Loss_%]]/100</f>
        <v>0.28939999999999999</v>
      </c>
      <c r="Q2285" s="7">
        <v>28.94</v>
      </c>
      <c r="R2285" s="13">
        <v>74681</v>
      </c>
      <c r="S2285">
        <v>408</v>
      </c>
      <c r="T2285" t="s">
        <v>1520</v>
      </c>
      <c r="U2285" t="s">
        <v>1522</v>
      </c>
      <c r="V2285" s="13">
        <v>7479399</v>
      </c>
      <c r="W2285" s="7">
        <f>(Agridata[[#This Row],[Profit_After_Storage_Loss]]/Agridata[[#This Row],[Total_Revenue]])*100</f>
        <v>70.357487998538531</v>
      </c>
      <c r="X2285">
        <f>(1-Agridata[[#This Row],[Transport_Cost_NGN]]/(Agridata[[#This Row],[Input_Cost_NGN]]+Agridata[[#This Row],[Final_Profit_NGN]]))*100</f>
        <v>99.983532078029356</v>
      </c>
      <c r="Y2285" s="13">
        <f>Agridata[[#This Row],[Final_Profit_NGN]]*Agridata[[#This Row],[Storage_Loss_%]]</f>
        <v>216453807.06</v>
      </c>
      <c r="Z2285" s="13">
        <f>Agridata[[#This Row],[Final_Profit_NGN]] * (1-Agridata[[#This Row],[Storage_Loss_%]]/100)</f>
        <v>5314860.9293999998</v>
      </c>
      <c r="AA2285" s="13">
        <f>Agridata[[#This Row],[Final_Profit_NGN]]+Agridata[[#This Row],[Input_Cost_NGN]]</f>
        <v>7554080</v>
      </c>
    </row>
    <row r="2286" spans="1:27" x14ac:dyDescent="0.35">
      <c r="A2286" t="s">
        <v>685</v>
      </c>
      <c r="B2286" t="s">
        <v>1471</v>
      </c>
      <c r="C2286" t="s">
        <v>1486</v>
      </c>
      <c r="D2286">
        <v>2022</v>
      </c>
      <c r="E2286" t="s">
        <v>1502</v>
      </c>
      <c r="F2286" t="s">
        <v>1509</v>
      </c>
      <c r="G2286">
        <v>3.82</v>
      </c>
      <c r="H2286">
        <v>39155</v>
      </c>
      <c r="I2286">
        <v>32537</v>
      </c>
      <c r="J2286">
        <v>5.0999999999999996</v>
      </c>
      <c r="K2286" t="s">
        <v>1513</v>
      </c>
      <c r="L2286">
        <v>0.67</v>
      </c>
      <c r="M2286" t="s">
        <v>1518</v>
      </c>
      <c r="N2286" s="13">
        <v>200</v>
      </c>
      <c r="O2286">
        <v>3</v>
      </c>
      <c r="P2286" s="11">
        <f>Agridata[[#This Row],[Storage_Loss_%]]/100</f>
        <v>0.16899999999999998</v>
      </c>
      <c r="Q2286" s="7">
        <v>16.899999999999999</v>
      </c>
      <c r="R2286" s="13">
        <v>100914</v>
      </c>
      <c r="S2286">
        <v>348</v>
      </c>
      <c r="T2286" t="s">
        <v>1520</v>
      </c>
      <c r="U2286" t="s">
        <v>1523</v>
      </c>
      <c r="V2286" s="13">
        <v>11108534</v>
      </c>
      <c r="W2286" s="7">
        <f>(Agridata[[#This Row],[Profit_After_Storage_Loss]]/Agridata[[#This Row],[Total_Revenue]])*100</f>
        <v>82.35188524894356</v>
      </c>
      <c r="X2286">
        <f>(1-Agridata[[#This Row],[Transport_Cost_NGN]]/(Agridata[[#This Row],[Input_Cost_NGN]]+Agridata[[#This Row],[Final_Profit_NGN]]))*100</f>
        <v>99.998215790822172</v>
      </c>
      <c r="Y2286" s="13">
        <f>Agridata[[#This Row],[Final_Profit_NGN]]*Agridata[[#This Row],[Storage_Loss_%]]</f>
        <v>187734224.59999999</v>
      </c>
      <c r="Z2286" s="13">
        <f>Agridata[[#This Row],[Final_Profit_NGN]] * (1-Agridata[[#This Row],[Storage_Loss_%]]/100)</f>
        <v>9231191.7539999988</v>
      </c>
      <c r="AA2286" s="13">
        <f>Agridata[[#This Row],[Final_Profit_NGN]]+Agridata[[#This Row],[Input_Cost_NGN]]</f>
        <v>11209448</v>
      </c>
    </row>
    <row r="2287" spans="1:27" x14ac:dyDescent="0.35">
      <c r="A2287" t="s">
        <v>477</v>
      </c>
      <c r="B2287" t="s">
        <v>1473</v>
      </c>
      <c r="C2287" t="s">
        <v>1484</v>
      </c>
      <c r="D2287">
        <v>2023</v>
      </c>
      <c r="E2287" t="s">
        <v>1502</v>
      </c>
      <c r="F2287" t="s">
        <v>1506</v>
      </c>
      <c r="G2287">
        <v>1.26</v>
      </c>
      <c r="H2287">
        <v>3639</v>
      </c>
      <c r="I2287">
        <v>2312</v>
      </c>
      <c r="J2287">
        <v>19</v>
      </c>
      <c r="K2287" t="s">
        <v>1511</v>
      </c>
      <c r="L2287">
        <v>2.1</v>
      </c>
      <c r="M2287" t="s">
        <v>1517</v>
      </c>
      <c r="N2287" s="13">
        <v>2657</v>
      </c>
      <c r="O2287">
        <v>30</v>
      </c>
      <c r="P2287" s="11">
        <f>Agridata[[#This Row],[Storage_Loss_%]]/100</f>
        <v>0.36450000000000005</v>
      </c>
      <c r="Q2287" s="7">
        <v>36.450000000000003</v>
      </c>
      <c r="R2287" s="13">
        <v>34941</v>
      </c>
      <c r="S2287">
        <v>284</v>
      </c>
      <c r="T2287" t="s">
        <v>1520</v>
      </c>
      <c r="U2287" t="s">
        <v>1523</v>
      </c>
      <c r="V2287" s="13">
        <v>612444</v>
      </c>
      <c r="W2287" s="7">
        <f>(Agridata[[#This Row],[Profit_After_Storage_Loss]]/Agridata[[#This Row],[Total_Revenue]])*100</f>
        <v>60.120046340276645</v>
      </c>
      <c r="X2287">
        <f>(1-Agridata[[#This Row],[Transport_Cost_NGN]]/(Agridata[[#This Row],[Input_Cost_NGN]]+Agridata[[#This Row],[Final_Profit_NGN]]))*100</f>
        <v>99.589579616456973</v>
      </c>
      <c r="Y2287" s="13">
        <f>Agridata[[#This Row],[Final_Profit_NGN]]*Agridata[[#This Row],[Storage_Loss_%]]</f>
        <v>22323583.800000001</v>
      </c>
      <c r="Z2287" s="13">
        <f>Agridata[[#This Row],[Final_Profit_NGN]] * (1-Agridata[[#This Row],[Storage_Loss_%]]/100)</f>
        <v>389208.16199999995</v>
      </c>
      <c r="AA2287" s="13">
        <f>Agridata[[#This Row],[Final_Profit_NGN]]+Agridata[[#This Row],[Input_Cost_NGN]]</f>
        <v>647385</v>
      </c>
    </row>
    <row r="2288" spans="1:27" x14ac:dyDescent="0.35">
      <c r="A2288" t="s">
        <v>1173</v>
      </c>
      <c r="B2288" t="s">
        <v>1469</v>
      </c>
      <c r="C2288" t="s">
        <v>1484</v>
      </c>
      <c r="D2288">
        <v>2021</v>
      </c>
      <c r="E2288" t="s">
        <v>1501</v>
      </c>
      <c r="F2288" t="s">
        <v>1505</v>
      </c>
      <c r="G2288">
        <v>0.88</v>
      </c>
      <c r="H2288">
        <v>12111</v>
      </c>
      <c r="I2288">
        <v>7430</v>
      </c>
      <c r="J2288">
        <v>34.299999999999997</v>
      </c>
      <c r="K2288" t="s">
        <v>1512</v>
      </c>
      <c r="L2288">
        <v>2.17</v>
      </c>
      <c r="M2288" t="s">
        <v>1518</v>
      </c>
      <c r="N2288" s="13">
        <v>7125</v>
      </c>
      <c r="O2288">
        <v>30</v>
      </c>
      <c r="P2288" s="11">
        <f>Agridata[[#This Row],[Storage_Loss_%]]/100</f>
        <v>0.38650000000000001</v>
      </c>
      <c r="Q2288" s="7">
        <v>38.65</v>
      </c>
      <c r="R2288" s="13">
        <v>6604</v>
      </c>
      <c r="S2288">
        <v>92</v>
      </c>
      <c r="T2288" t="s">
        <v>1520</v>
      </c>
      <c r="U2288" t="s">
        <v>1522</v>
      </c>
      <c r="V2288" s="13">
        <v>662996</v>
      </c>
      <c r="W2288" s="7">
        <f>(Agridata[[#This Row],[Profit_After_Storage_Loss]]/Agridata[[#This Row],[Total_Revenue]])*100</f>
        <v>60.744929211469533</v>
      </c>
      <c r="X2288">
        <f>(1-Agridata[[#This Row],[Transport_Cost_NGN]]/(Agridata[[#This Row],[Input_Cost_NGN]]+Agridata[[#This Row],[Final_Profit_NGN]]))*100</f>
        <v>98.935931899641588</v>
      </c>
      <c r="Y2288" s="13">
        <f>Agridata[[#This Row],[Final_Profit_NGN]]*Agridata[[#This Row],[Storage_Loss_%]]</f>
        <v>25624795.399999999</v>
      </c>
      <c r="Z2288" s="13">
        <f>Agridata[[#This Row],[Final_Profit_NGN]] * (1-Agridata[[#This Row],[Storage_Loss_%]]/100)</f>
        <v>406748.04599999997</v>
      </c>
      <c r="AA2288" s="13">
        <f>Agridata[[#This Row],[Final_Profit_NGN]]+Agridata[[#This Row],[Input_Cost_NGN]]</f>
        <v>669600</v>
      </c>
    </row>
    <row r="2289" spans="1:27" x14ac:dyDescent="0.35">
      <c r="A2289" t="s">
        <v>927</v>
      </c>
      <c r="B2289" t="s">
        <v>1470</v>
      </c>
      <c r="C2289" t="s">
        <v>1491</v>
      </c>
      <c r="D2289">
        <v>2025</v>
      </c>
      <c r="E2289" t="s">
        <v>1501</v>
      </c>
      <c r="F2289" t="s">
        <v>1510</v>
      </c>
      <c r="G2289">
        <v>1.74</v>
      </c>
      <c r="H2289">
        <v>38873</v>
      </c>
      <c r="I2289">
        <v>26744</v>
      </c>
      <c r="J2289">
        <v>3.1</v>
      </c>
      <c r="K2289" t="s">
        <v>1513</v>
      </c>
      <c r="L2289">
        <v>1.31</v>
      </c>
      <c r="M2289" t="s">
        <v>1516</v>
      </c>
      <c r="N2289" s="13">
        <v>200</v>
      </c>
      <c r="O2289">
        <v>2</v>
      </c>
      <c r="P2289" s="11">
        <f>Agridata[[#This Row],[Storage_Loss_%]]/100</f>
        <v>0.312</v>
      </c>
      <c r="Q2289" s="7">
        <v>31.2</v>
      </c>
      <c r="R2289" s="13">
        <v>55731</v>
      </c>
      <c r="S2289">
        <v>466</v>
      </c>
      <c r="T2289" t="s">
        <v>1521</v>
      </c>
      <c r="U2289" t="s">
        <v>1522</v>
      </c>
      <c r="V2289" s="13">
        <v>12282146</v>
      </c>
      <c r="W2289" s="7">
        <f>(Agridata[[#This Row],[Profit_After_Storage_Loss]]/Agridata[[#This Row],[Total_Revenue]])*100</f>
        <v>68.489225885458239</v>
      </c>
      <c r="X2289">
        <f>(1-Agridata[[#This Row],[Transport_Cost_NGN]]/(Agridata[[#This Row],[Input_Cost_NGN]]+Agridata[[#This Row],[Final_Profit_NGN]]))*100</f>
        <v>99.99837897557255</v>
      </c>
      <c r="Y2289" s="13">
        <f>Agridata[[#This Row],[Final_Profit_NGN]]*Agridata[[#This Row],[Storage_Loss_%]]</f>
        <v>383202955.19999999</v>
      </c>
      <c r="Z2289" s="13">
        <f>Agridata[[#This Row],[Final_Profit_NGN]] * (1-Agridata[[#This Row],[Storage_Loss_%]]/100)</f>
        <v>8450116.4479999989</v>
      </c>
      <c r="AA2289" s="13">
        <f>Agridata[[#This Row],[Final_Profit_NGN]]+Agridata[[#This Row],[Input_Cost_NGN]]</f>
        <v>12337877</v>
      </c>
    </row>
    <row r="2290" spans="1:27" x14ac:dyDescent="0.35">
      <c r="A2290" t="s">
        <v>423</v>
      </c>
      <c r="B2290" t="s">
        <v>1469</v>
      </c>
      <c r="C2290" t="s">
        <v>1498</v>
      </c>
      <c r="D2290">
        <v>2025</v>
      </c>
      <c r="E2290" t="s">
        <v>1502</v>
      </c>
      <c r="F2290" t="s">
        <v>1505</v>
      </c>
      <c r="G2290">
        <v>0.56999999999999995</v>
      </c>
      <c r="H2290">
        <v>7865</v>
      </c>
      <c r="I2290">
        <v>5044</v>
      </c>
      <c r="J2290">
        <v>52</v>
      </c>
      <c r="K2290" t="s">
        <v>1512</v>
      </c>
      <c r="L2290">
        <v>1.99</v>
      </c>
      <c r="M2290" t="s">
        <v>1516</v>
      </c>
      <c r="N2290" s="13">
        <v>10519</v>
      </c>
      <c r="O2290">
        <v>30</v>
      </c>
      <c r="P2290" s="11">
        <f>Agridata[[#This Row],[Storage_Loss_%]]/100</f>
        <v>0.35859999999999997</v>
      </c>
      <c r="Q2290" s="7">
        <v>35.86</v>
      </c>
      <c r="R2290" s="13">
        <v>6979</v>
      </c>
      <c r="S2290">
        <v>91</v>
      </c>
      <c r="T2290" t="s">
        <v>1520</v>
      </c>
      <c r="U2290" t="s">
        <v>1522</v>
      </c>
      <c r="V2290" s="13">
        <v>436916</v>
      </c>
      <c r="W2290" s="7">
        <f>(Agridata[[#This Row],[Profit_After_Storage_Loss]]/Agridata[[#This Row],[Total_Revenue]])*100</f>
        <v>63.131578954482471</v>
      </c>
      <c r="X2290">
        <f>(1-Agridata[[#This Row],[Transport_Cost_NGN]]/(Agridata[[#This Row],[Input_Cost_NGN]]+Agridata[[#This Row],[Final_Profit_NGN]]))*100</f>
        <v>97.630295452753472</v>
      </c>
      <c r="Y2290" s="13">
        <f>Agridata[[#This Row],[Final_Profit_NGN]]*Agridata[[#This Row],[Storage_Loss_%]]</f>
        <v>15667807.76</v>
      </c>
      <c r="Z2290" s="13">
        <f>Agridata[[#This Row],[Final_Profit_NGN]] * (1-Agridata[[#This Row],[Storage_Loss_%]]/100)</f>
        <v>280237.92239999998</v>
      </c>
      <c r="AA2290" s="13">
        <f>Agridata[[#This Row],[Final_Profit_NGN]]+Agridata[[#This Row],[Input_Cost_NGN]]</f>
        <v>443895</v>
      </c>
    </row>
    <row r="2291" spans="1:27" x14ac:dyDescent="0.35">
      <c r="A2291" t="s">
        <v>1082</v>
      </c>
      <c r="B2291" t="s">
        <v>1473</v>
      </c>
      <c r="C2291" t="s">
        <v>1484</v>
      </c>
      <c r="D2291">
        <v>2021</v>
      </c>
      <c r="E2291" t="s">
        <v>1502</v>
      </c>
      <c r="F2291" t="s">
        <v>1504</v>
      </c>
      <c r="G2291">
        <v>0.49</v>
      </c>
      <c r="H2291">
        <v>2986</v>
      </c>
      <c r="I2291">
        <v>2386</v>
      </c>
      <c r="J2291">
        <v>102.2</v>
      </c>
      <c r="K2291" t="s">
        <v>1513</v>
      </c>
      <c r="L2291">
        <v>4.0199999999999996</v>
      </c>
      <c r="M2291" t="s">
        <v>1516</v>
      </c>
      <c r="N2291" s="13">
        <v>3855</v>
      </c>
      <c r="O2291">
        <v>3</v>
      </c>
      <c r="P2291" s="11">
        <f>Agridata[[#This Row],[Storage_Loss_%]]/100</f>
        <v>0.20079999999999998</v>
      </c>
      <c r="Q2291" s="7">
        <v>20.079999999999998</v>
      </c>
      <c r="R2291" s="13">
        <v>6731</v>
      </c>
      <c r="S2291">
        <v>242</v>
      </c>
      <c r="T2291" t="s">
        <v>1520</v>
      </c>
      <c r="U2291" t="s">
        <v>1522</v>
      </c>
      <c r="V2291" s="13">
        <v>561052</v>
      </c>
      <c r="W2291" s="7">
        <f>(Agridata[[#This Row],[Profit_After_Storage_Loss]]/Agridata[[#This Row],[Total_Revenue]])*100</f>
        <v>78.972557896238527</v>
      </c>
      <c r="X2291">
        <f>(1-Agridata[[#This Row],[Transport_Cost_NGN]]/(Agridata[[#This Row],[Input_Cost_NGN]]+Agridata[[#This Row],[Final_Profit_NGN]]))*100</f>
        <v>99.321043426802134</v>
      </c>
      <c r="Y2291" s="13">
        <f>Agridata[[#This Row],[Final_Profit_NGN]]*Agridata[[#This Row],[Storage_Loss_%]]</f>
        <v>11265924.159999998</v>
      </c>
      <c r="Z2291" s="13">
        <f>Agridata[[#This Row],[Final_Profit_NGN]] * (1-Agridata[[#This Row],[Storage_Loss_%]]/100)</f>
        <v>448392.75839999999</v>
      </c>
      <c r="AA2291" s="13">
        <f>Agridata[[#This Row],[Final_Profit_NGN]]+Agridata[[#This Row],[Input_Cost_NGN]]</f>
        <v>567783</v>
      </c>
    </row>
    <row r="2292" spans="1:27" x14ac:dyDescent="0.35">
      <c r="A2292" t="s">
        <v>653</v>
      </c>
      <c r="B2292" t="s">
        <v>1472</v>
      </c>
      <c r="C2292" t="s">
        <v>1487</v>
      </c>
      <c r="D2292">
        <v>2022</v>
      </c>
      <c r="E2292" t="s">
        <v>1501</v>
      </c>
      <c r="F2292" t="s">
        <v>1508</v>
      </c>
      <c r="G2292">
        <v>2.0699999999999998</v>
      </c>
      <c r="H2292">
        <v>3580</v>
      </c>
      <c r="I2292">
        <v>1432</v>
      </c>
      <c r="J2292">
        <v>49.9</v>
      </c>
      <c r="K2292" t="s">
        <v>1511</v>
      </c>
      <c r="L2292">
        <v>2.4500000000000002</v>
      </c>
      <c r="M2292" t="s">
        <v>1516</v>
      </c>
      <c r="N2292" s="13">
        <v>6740</v>
      </c>
      <c r="O2292">
        <v>60</v>
      </c>
      <c r="P2292" s="11">
        <f>Agridata[[#This Row],[Storage_Loss_%]]/100</f>
        <v>0.6</v>
      </c>
      <c r="Q2292" s="7">
        <v>60</v>
      </c>
      <c r="R2292" s="13">
        <v>24312</v>
      </c>
      <c r="S2292">
        <v>227</v>
      </c>
      <c r="T2292" t="s">
        <v>1520</v>
      </c>
      <c r="U2292" t="s">
        <v>1522</v>
      </c>
      <c r="V2292" s="13">
        <v>290762</v>
      </c>
      <c r="W2292" s="7">
        <f>(Agridata[[#This Row],[Profit_After_Storage_Loss]]/Agridata[[#This Row],[Total_Revenue]])*100</f>
        <v>36.913486990357818</v>
      </c>
      <c r="X2292">
        <f>(1-Agridata[[#This Row],[Transport_Cost_NGN]]/(Agridata[[#This Row],[Input_Cost_NGN]]+Agridata[[#This Row],[Final_Profit_NGN]]))*100</f>
        <v>97.860819997841773</v>
      </c>
      <c r="Y2292" s="13">
        <f>Agridata[[#This Row],[Final_Profit_NGN]]*Agridata[[#This Row],[Storage_Loss_%]]</f>
        <v>17445720</v>
      </c>
      <c r="Z2292" s="13">
        <f>Agridata[[#This Row],[Final_Profit_NGN]] * (1-Agridata[[#This Row],[Storage_Loss_%]]/100)</f>
        <v>116304.8</v>
      </c>
      <c r="AA2292" s="13">
        <f>Agridata[[#This Row],[Final_Profit_NGN]]+Agridata[[#This Row],[Input_Cost_NGN]]</f>
        <v>315074</v>
      </c>
    </row>
    <row r="2293" spans="1:27" x14ac:dyDescent="0.35">
      <c r="A2293" t="s">
        <v>316</v>
      </c>
      <c r="B2293" t="s">
        <v>1471</v>
      </c>
      <c r="C2293" t="s">
        <v>1500</v>
      </c>
      <c r="D2293">
        <v>2022</v>
      </c>
      <c r="E2293" t="s">
        <v>1501</v>
      </c>
      <c r="F2293" t="s">
        <v>1505</v>
      </c>
      <c r="G2293">
        <v>0.61</v>
      </c>
      <c r="H2293">
        <v>7510</v>
      </c>
      <c r="I2293">
        <v>6115</v>
      </c>
      <c r="J2293">
        <v>14.6</v>
      </c>
      <c r="K2293" t="s">
        <v>1511</v>
      </c>
      <c r="L2293">
        <v>0.75</v>
      </c>
      <c r="M2293" t="s">
        <v>1516</v>
      </c>
      <c r="N2293" s="13">
        <v>1585</v>
      </c>
      <c r="O2293">
        <v>14</v>
      </c>
      <c r="P2293" s="11">
        <f>Agridata[[#This Row],[Storage_Loss_%]]/100</f>
        <v>0.1857</v>
      </c>
      <c r="Q2293" s="7">
        <v>18.57</v>
      </c>
      <c r="R2293" s="13">
        <v>7634</v>
      </c>
      <c r="S2293">
        <v>87</v>
      </c>
      <c r="T2293" t="s">
        <v>1520</v>
      </c>
      <c r="U2293" t="s">
        <v>1522</v>
      </c>
      <c r="V2293" s="13">
        <v>517466</v>
      </c>
      <c r="W2293" s="7">
        <f>(Agridata[[#This Row],[Profit_After_Storage_Loss]]/Agridata[[#This Row],[Total_Revenue]])*100</f>
        <v>80.246155741763474</v>
      </c>
      <c r="X2293">
        <f>(1-Agridata[[#This Row],[Transport_Cost_NGN]]/(Agridata[[#This Row],[Input_Cost_NGN]]+Agridata[[#This Row],[Final_Profit_NGN]]))*100</f>
        <v>99.698152732812801</v>
      </c>
      <c r="Y2293" s="13">
        <f>Agridata[[#This Row],[Final_Profit_NGN]]*Agridata[[#This Row],[Storage_Loss_%]]</f>
        <v>9609343.620000001</v>
      </c>
      <c r="Z2293" s="13">
        <f>Agridata[[#This Row],[Final_Profit_NGN]] * (1-Agridata[[#This Row],[Storage_Loss_%]]/100)</f>
        <v>421372.5638</v>
      </c>
      <c r="AA2293" s="13">
        <f>Agridata[[#This Row],[Final_Profit_NGN]]+Agridata[[#This Row],[Input_Cost_NGN]]</f>
        <v>525100</v>
      </c>
    </row>
    <row r="2294" spans="1:27" x14ac:dyDescent="0.35">
      <c r="A2294" t="s">
        <v>1174</v>
      </c>
      <c r="B2294" t="s">
        <v>1472</v>
      </c>
      <c r="C2294" t="s">
        <v>1487</v>
      </c>
      <c r="D2294">
        <v>2025</v>
      </c>
      <c r="E2294" t="s">
        <v>1502</v>
      </c>
      <c r="F2294" t="s">
        <v>1504</v>
      </c>
      <c r="G2294">
        <v>1.59</v>
      </c>
      <c r="H2294">
        <v>11177</v>
      </c>
      <c r="I2294">
        <v>8813</v>
      </c>
      <c r="J2294">
        <v>16</v>
      </c>
      <c r="K2294" t="s">
        <v>1511</v>
      </c>
      <c r="L2294">
        <v>1.21</v>
      </c>
      <c r="M2294" t="s">
        <v>1516</v>
      </c>
      <c r="N2294" s="13">
        <v>2726</v>
      </c>
      <c r="O2294">
        <v>3</v>
      </c>
      <c r="P2294" s="11">
        <f>Agridata[[#This Row],[Storage_Loss_%]]/100</f>
        <v>0.21149999999999999</v>
      </c>
      <c r="Q2294" s="7">
        <v>21.15</v>
      </c>
      <c r="R2294" s="13">
        <v>17379</v>
      </c>
      <c r="S2294">
        <v>325</v>
      </c>
      <c r="T2294" t="s">
        <v>1520</v>
      </c>
      <c r="U2294" t="s">
        <v>1522</v>
      </c>
      <c r="V2294" s="13">
        <v>2815478</v>
      </c>
      <c r="W2294" s="7">
        <f>(Agridata[[#This Row],[Profit_After_Storage_Loss]]/Agridata[[#This Row],[Total_Revenue]])*100</f>
        <v>78.366271329615287</v>
      </c>
      <c r="X2294">
        <f>(1-Agridata[[#This Row],[Transport_Cost_NGN]]/(Agridata[[#This Row],[Input_Cost_NGN]]+Agridata[[#This Row],[Final_Profit_NGN]]))*100</f>
        <v>99.903772057678879</v>
      </c>
      <c r="Y2294" s="13">
        <f>Agridata[[#This Row],[Final_Profit_NGN]]*Agridata[[#This Row],[Storage_Loss_%]]</f>
        <v>59547359.699999996</v>
      </c>
      <c r="Z2294" s="13">
        <f>Agridata[[#This Row],[Final_Profit_NGN]] * (1-Agridata[[#This Row],[Storage_Loss_%]]/100)</f>
        <v>2220004.4029999999</v>
      </c>
      <c r="AA2294" s="13">
        <f>Agridata[[#This Row],[Final_Profit_NGN]]+Agridata[[#This Row],[Input_Cost_NGN]]</f>
        <v>2832857</v>
      </c>
    </row>
    <row r="2295" spans="1:27" x14ac:dyDescent="0.35">
      <c r="A2295" t="s">
        <v>443</v>
      </c>
      <c r="B2295" t="s">
        <v>1471</v>
      </c>
      <c r="C2295" t="s">
        <v>1486</v>
      </c>
      <c r="D2295">
        <v>2025</v>
      </c>
      <c r="E2295" t="s">
        <v>1502</v>
      </c>
      <c r="F2295" t="s">
        <v>1508</v>
      </c>
      <c r="G2295">
        <v>1.27</v>
      </c>
      <c r="H2295">
        <v>2372</v>
      </c>
      <c r="I2295">
        <v>1996</v>
      </c>
      <c r="J2295">
        <v>3.4</v>
      </c>
      <c r="K2295" t="s">
        <v>1513</v>
      </c>
      <c r="L2295">
        <v>0.27</v>
      </c>
      <c r="M2295" t="s">
        <v>1516</v>
      </c>
      <c r="N2295" s="13">
        <v>200</v>
      </c>
      <c r="O2295">
        <v>7</v>
      </c>
      <c r="P2295" s="11">
        <f>Agridata[[#This Row],[Storage_Loss_%]]/100</f>
        <v>0.15820000000000001</v>
      </c>
      <c r="Q2295" s="7">
        <v>15.82</v>
      </c>
      <c r="R2295" s="13">
        <v>11108</v>
      </c>
      <c r="S2295">
        <v>264</v>
      </c>
      <c r="T2295" t="s">
        <v>1521</v>
      </c>
      <c r="U2295" t="s">
        <v>1522</v>
      </c>
      <c r="V2295" s="13">
        <v>510367</v>
      </c>
      <c r="W2295" s="7">
        <f>(Agridata[[#This Row],[Profit_After_Storage_Loss]]/Agridata[[#This Row],[Total_Revenue]])*100</f>
        <v>82.386871968934273</v>
      </c>
      <c r="X2295">
        <f>(1-Agridata[[#This Row],[Transport_Cost_NGN]]/(Agridata[[#This Row],[Input_Cost_NGN]]+Agridata[[#This Row],[Final_Profit_NGN]]))*100</f>
        <v>99.961647250587276</v>
      </c>
      <c r="Y2295" s="13">
        <f>Agridata[[#This Row],[Final_Profit_NGN]]*Agridata[[#This Row],[Storage_Loss_%]]</f>
        <v>8074005.9400000004</v>
      </c>
      <c r="Z2295" s="13">
        <f>Agridata[[#This Row],[Final_Profit_NGN]] * (1-Agridata[[#This Row],[Storage_Loss_%]]/100)</f>
        <v>429626.94059999997</v>
      </c>
      <c r="AA2295" s="13">
        <f>Agridata[[#This Row],[Final_Profit_NGN]]+Agridata[[#This Row],[Input_Cost_NGN]]</f>
        <v>521475</v>
      </c>
    </row>
    <row r="2296" spans="1:27" x14ac:dyDescent="0.35">
      <c r="A2296" t="s">
        <v>1175</v>
      </c>
      <c r="B2296" t="s">
        <v>1470</v>
      </c>
      <c r="C2296" t="s">
        <v>1485</v>
      </c>
      <c r="D2296">
        <v>2021</v>
      </c>
      <c r="E2296" t="s">
        <v>1501</v>
      </c>
      <c r="F2296" t="s">
        <v>1504</v>
      </c>
      <c r="G2296">
        <v>1.9</v>
      </c>
      <c r="H2296">
        <v>13833</v>
      </c>
      <c r="I2296">
        <v>11189</v>
      </c>
      <c r="J2296">
        <v>31.3</v>
      </c>
      <c r="K2296" t="s">
        <v>1512</v>
      </c>
      <c r="L2296">
        <v>1.53</v>
      </c>
      <c r="M2296" t="s">
        <v>1518</v>
      </c>
      <c r="N2296" s="13">
        <v>8733</v>
      </c>
      <c r="O2296">
        <v>3</v>
      </c>
      <c r="P2296" s="11">
        <f>Agridata[[#This Row],[Storage_Loss_%]]/100</f>
        <v>0.19109999999999999</v>
      </c>
      <c r="Q2296" s="7">
        <v>19.11</v>
      </c>
      <c r="R2296" s="13">
        <v>27757</v>
      </c>
      <c r="S2296">
        <v>297</v>
      </c>
      <c r="T2296" t="s">
        <v>1520</v>
      </c>
      <c r="U2296" t="s">
        <v>1522</v>
      </c>
      <c r="V2296" s="13">
        <v>3253412</v>
      </c>
      <c r="W2296" s="7">
        <f>(Agridata[[#This Row],[Profit_After_Storage_Loss]]/Agridata[[#This Row],[Total_Revenue]])*100</f>
        <v>80.205712256820661</v>
      </c>
      <c r="X2296">
        <f>(1-Agridata[[#This Row],[Transport_Cost_NGN]]/(Agridata[[#This Row],[Input_Cost_NGN]]+Agridata[[#This Row],[Final_Profit_NGN]]))*100</f>
        <v>99.733844858341641</v>
      </c>
      <c r="Y2296" s="13">
        <f>Agridata[[#This Row],[Final_Profit_NGN]]*Agridata[[#This Row],[Storage_Loss_%]]</f>
        <v>62172703.32</v>
      </c>
      <c r="Z2296" s="13">
        <f>Agridata[[#This Row],[Final_Profit_NGN]] * (1-Agridata[[#This Row],[Storage_Loss_%]]/100)</f>
        <v>2631684.9668000001</v>
      </c>
      <c r="AA2296" s="13">
        <f>Agridata[[#This Row],[Final_Profit_NGN]]+Agridata[[#This Row],[Input_Cost_NGN]]</f>
        <v>3281169</v>
      </c>
    </row>
    <row r="2297" spans="1:27" x14ac:dyDescent="0.35">
      <c r="A2297" t="s">
        <v>535</v>
      </c>
      <c r="B2297" t="s">
        <v>1473</v>
      </c>
      <c r="C2297" t="s">
        <v>1497</v>
      </c>
      <c r="D2297">
        <v>2021</v>
      </c>
      <c r="E2297" t="s">
        <v>1501</v>
      </c>
      <c r="F2297" t="s">
        <v>1508</v>
      </c>
      <c r="G2297">
        <v>0.91</v>
      </c>
      <c r="H2297">
        <v>1333</v>
      </c>
      <c r="I2297">
        <v>1285</v>
      </c>
      <c r="J2297">
        <v>102.5</v>
      </c>
      <c r="K2297" t="s">
        <v>1512</v>
      </c>
      <c r="L2297">
        <v>2.77</v>
      </c>
      <c r="M2297" t="s">
        <v>1516</v>
      </c>
      <c r="N2297" s="13">
        <v>22151</v>
      </c>
      <c r="O2297">
        <v>1</v>
      </c>
      <c r="P2297" s="11">
        <f>Agridata[[#This Row],[Storage_Loss_%]]/100</f>
        <v>3.5499999999999997E-2</v>
      </c>
      <c r="Q2297" s="7">
        <v>3.55</v>
      </c>
      <c r="R2297" s="13">
        <v>12040</v>
      </c>
      <c r="S2297">
        <v>217</v>
      </c>
      <c r="T2297" t="s">
        <v>1521</v>
      </c>
      <c r="U2297" t="s">
        <v>1522</v>
      </c>
      <c r="V2297" s="13">
        <v>241866</v>
      </c>
      <c r="W2297" s="7">
        <f>(Agridata[[#This Row],[Profit_After_Storage_Loss]]/Agridata[[#This Row],[Total_Revenue]])*100</f>
        <v>91.876425527557444</v>
      </c>
      <c r="X2297">
        <f>(1-Agridata[[#This Row],[Transport_Cost_NGN]]/(Agridata[[#This Row],[Input_Cost_NGN]]+Agridata[[#This Row],[Final_Profit_NGN]]))*100</f>
        <v>91.275905256275948</v>
      </c>
      <c r="Y2297" s="13">
        <f>Agridata[[#This Row],[Final_Profit_NGN]]*Agridata[[#This Row],[Storage_Loss_%]]</f>
        <v>858624.29999999993</v>
      </c>
      <c r="Z2297" s="13">
        <f>Agridata[[#This Row],[Final_Profit_NGN]] * (1-Agridata[[#This Row],[Storage_Loss_%]]/100)</f>
        <v>233279.75700000001</v>
      </c>
      <c r="AA2297" s="13">
        <f>Agridata[[#This Row],[Final_Profit_NGN]]+Agridata[[#This Row],[Input_Cost_NGN]]</f>
        <v>253906</v>
      </c>
    </row>
    <row r="2298" spans="1:27" x14ac:dyDescent="0.35">
      <c r="A2298" t="s">
        <v>1176</v>
      </c>
      <c r="B2298" t="s">
        <v>1469</v>
      </c>
      <c r="C2298" t="s">
        <v>1481</v>
      </c>
      <c r="D2298">
        <v>2021</v>
      </c>
      <c r="E2298" t="s">
        <v>1501</v>
      </c>
      <c r="F2298" t="s">
        <v>1509</v>
      </c>
      <c r="G2298">
        <v>2.4</v>
      </c>
      <c r="H2298">
        <v>28238</v>
      </c>
      <c r="I2298">
        <v>23505</v>
      </c>
      <c r="J2298">
        <v>11.4</v>
      </c>
      <c r="K2298" t="s">
        <v>1513</v>
      </c>
      <c r="L2298">
        <v>1.82</v>
      </c>
      <c r="M2298" t="s">
        <v>1516</v>
      </c>
      <c r="N2298" s="13">
        <v>398</v>
      </c>
      <c r="O2298">
        <v>1</v>
      </c>
      <c r="P2298" s="11">
        <f>Agridata[[#This Row],[Storage_Loss_%]]/100</f>
        <v>0.16760000000000003</v>
      </c>
      <c r="Q2298" s="7">
        <v>16.760000000000002</v>
      </c>
      <c r="R2298" s="13">
        <v>70828</v>
      </c>
      <c r="S2298">
        <v>318</v>
      </c>
      <c r="T2298" t="s">
        <v>1520</v>
      </c>
      <c r="U2298" t="s">
        <v>1523</v>
      </c>
      <c r="V2298" s="13">
        <v>7328619</v>
      </c>
      <c r="W2298" s="7">
        <f>(Agridata[[#This Row],[Profit_After_Storage_Loss]]/Agridata[[#This Row],[Total_Revenue]])*100</f>
        <v>82.443221170446918</v>
      </c>
      <c r="X2298">
        <f>(1-Agridata[[#This Row],[Transport_Cost_NGN]]/(Agridata[[#This Row],[Input_Cost_NGN]]+Agridata[[#This Row],[Final_Profit_NGN]]))*100</f>
        <v>99.994621219666826</v>
      </c>
      <c r="Y2298" s="13">
        <f>Agridata[[#This Row],[Final_Profit_NGN]]*Agridata[[#This Row],[Storage_Loss_%]]</f>
        <v>122827654.44000001</v>
      </c>
      <c r="Z2298" s="13">
        <f>Agridata[[#This Row],[Final_Profit_NGN]] * (1-Agridata[[#This Row],[Storage_Loss_%]]/100)</f>
        <v>6100342.4556</v>
      </c>
      <c r="AA2298" s="13">
        <f>Agridata[[#This Row],[Final_Profit_NGN]]+Agridata[[#This Row],[Input_Cost_NGN]]</f>
        <v>7399447</v>
      </c>
    </row>
    <row r="2299" spans="1:27" x14ac:dyDescent="0.35">
      <c r="A2299" t="s">
        <v>213</v>
      </c>
      <c r="B2299" t="s">
        <v>1471</v>
      </c>
      <c r="C2299" t="s">
        <v>1483</v>
      </c>
      <c r="D2299">
        <v>2023</v>
      </c>
      <c r="E2299" t="s">
        <v>1501</v>
      </c>
      <c r="F2299" t="s">
        <v>1507</v>
      </c>
      <c r="G2299">
        <v>0.83</v>
      </c>
      <c r="H2299">
        <v>1891</v>
      </c>
      <c r="I2299">
        <v>1721</v>
      </c>
      <c r="J2299">
        <v>5.5</v>
      </c>
      <c r="K2299" t="s">
        <v>1512</v>
      </c>
      <c r="L2299">
        <v>1.1499999999999999</v>
      </c>
      <c r="M2299" t="s">
        <v>1516</v>
      </c>
      <c r="N2299" s="13">
        <v>1280</v>
      </c>
      <c r="O2299">
        <v>3</v>
      </c>
      <c r="P2299" s="11">
        <f>Agridata[[#This Row],[Storage_Loss_%]]/100</f>
        <v>8.9700000000000002E-2</v>
      </c>
      <c r="Q2299" s="7">
        <v>8.9700000000000006</v>
      </c>
      <c r="R2299" s="13">
        <v>13956</v>
      </c>
      <c r="S2299">
        <v>226</v>
      </c>
      <c r="T2299" t="s">
        <v>1520</v>
      </c>
      <c r="U2299" t="s">
        <v>1522</v>
      </c>
      <c r="V2299" s="13">
        <v>369821</v>
      </c>
      <c r="W2299" s="7">
        <f>(Agridata[[#This Row],[Profit_After_Storage_Loss]]/Agridata[[#This Row],[Total_Revenue]])*100</f>
        <v>87.719706053254882</v>
      </c>
      <c r="X2299">
        <f>(1-Agridata[[#This Row],[Transport_Cost_NGN]]/(Agridata[[#This Row],[Input_Cost_NGN]]+Agridata[[#This Row],[Final_Profit_NGN]]))*100</f>
        <v>99.666472977797</v>
      </c>
      <c r="Y2299" s="13">
        <f>Agridata[[#This Row],[Final_Profit_NGN]]*Agridata[[#This Row],[Storage_Loss_%]]</f>
        <v>3317294.37</v>
      </c>
      <c r="Z2299" s="13">
        <f>Agridata[[#This Row],[Final_Profit_NGN]] * (1-Agridata[[#This Row],[Storage_Loss_%]]/100)</f>
        <v>336648.0563</v>
      </c>
      <c r="AA2299" s="13">
        <f>Agridata[[#This Row],[Final_Profit_NGN]]+Agridata[[#This Row],[Input_Cost_NGN]]</f>
        <v>383777</v>
      </c>
    </row>
    <row r="2300" spans="1:27" x14ac:dyDescent="0.35">
      <c r="A2300" t="s">
        <v>978</v>
      </c>
      <c r="B2300" t="s">
        <v>1472</v>
      </c>
      <c r="C2300" t="s">
        <v>1488</v>
      </c>
      <c r="D2300">
        <v>2024</v>
      </c>
      <c r="E2300" t="s">
        <v>1502</v>
      </c>
      <c r="F2300" t="s">
        <v>1508</v>
      </c>
      <c r="G2300">
        <v>0.53</v>
      </c>
      <c r="H2300">
        <v>726</v>
      </c>
      <c r="I2300">
        <v>575</v>
      </c>
      <c r="J2300">
        <v>1</v>
      </c>
      <c r="K2300" t="s">
        <v>1511</v>
      </c>
      <c r="L2300">
        <v>1.29</v>
      </c>
      <c r="M2300" t="s">
        <v>1517</v>
      </c>
      <c r="N2300" s="13">
        <v>200</v>
      </c>
      <c r="O2300">
        <v>14</v>
      </c>
      <c r="P2300" s="11">
        <f>Agridata[[#This Row],[Storage_Loss_%]]/100</f>
        <v>0.20739999999999997</v>
      </c>
      <c r="Q2300" s="7">
        <v>20.74</v>
      </c>
      <c r="R2300" s="13">
        <v>4820</v>
      </c>
      <c r="S2300">
        <v>190</v>
      </c>
      <c r="T2300" t="s">
        <v>1519</v>
      </c>
      <c r="U2300" t="s">
        <v>1523</v>
      </c>
      <c r="V2300" s="13">
        <v>103138</v>
      </c>
      <c r="W2300" s="7">
        <f>(Agridata[[#This Row],[Profit_After_Storage_Loss]]/Agridata[[#This Row],[Total_Revenue]])*100</f>
        <v>75.721279386428051</v>
      </c>
      <c r="X2300">
        <f>(1-Agridata[[#This Row],[Transport_Cost_NGN]]/(Agridata[[#This Row],[Input_Cost_NGN]]+Agridata[[#This Row],[Final_Profit_NGN]]))*100</f>
        <v>99.814742770336622</v>
      </c>
      <c r="Y2300" s="13">
        <f>Agridata[[#This Row],[Final_Profit_NGN]]*Agridata[[#This Row],[Storage_Loss_%]]</f>
        <v>2139082.1199999996</v>
      </c>
      <c r="Z2300" s="13">
        <f>Agridata[[#This Row],[Final_Profit_NGN]] * (1-Agridata[[#This Row],[Storage_Loss_%]]/100)</f>
        <v>81747.178799999994</v>
      </c>
      <c r="AA2300" s="13">
        <f>Agridata[[#This Row],[Final_Profit_NGN]]+Agridata[[#This Row],[Input_Cost_NGN]]</f>
        <v>107958</v>
      </c>
    </row>
    <row r="2301" spans="1:27" x14ac:dyDescent="0.35">
      <c r="A2301" t="s">
        <v>186</v>
      </c>
      <c r="B2301" t="s">
        <v>1473</v>
      </c>
      <c r="C2301" t="s">
        <v>1496</v>
      </c>
      <c r="D2301">
        <v>2022</v>
      </c>
      <c r="E2301" t="s">
        <v>1502</v>
      </c>
      <c r="F2301" t="s">
        <v>1509</v>
      </c>
      <c r="G2301">
        <v>2</v>
      </c>
      <c r="H2301">
        <v>15293</v>
      </c>
      <c r="I2301">
        <v>12352</v>
      </c>
      <c r="J2301">
        <v>29.9</v>
      </c>
      <c r="K2301" t="s">
        <v>1511</v>
      </c>
      <c r="L2301">
        <v>1.1100000000000001</v>
      </c>
      <c r="M2301" t="s">
        <v>1516</v>
      </c>
      <c r="N2301" s="13">
        <v>3720</v>
      </c>
      <c r="O2301">
        <v>5</v>
      </c>
      <c r="P2301" s="11">
        <f>Agridata[[#This Row],[Storage_Loss_%]]/100</f>
        <v>0.1923</v>
      </c>
      <c r="Q2301" s="7">
        <v>19.23</v>
      </c>
      <c r="R2301" s="13">
        <v>34876</v>
      </c>
      <c r="S2301">
        <v>355</v>
      </c>
      <c r="T2301" t="s">
        <v>1520</v>
      </c>
      <c r="U2301" t="s">
        <v>1522</v>
      </c>
      <c r="V2301" s="13">
        <v>4302515</v>
      </c>
      <c r="W2301" s="7">
        <f>(Agridata[[#This Row],[Profit_After_Storage_Loss]]/Agridata[[#This Row],[Total_Revenue]])*100</f>
        <v>80.12054632612093</v>
      </c>
      <c r="X2301">
        <f>(1-Agridata[[#This Row],[Transport_Cost_NGN]]/(Agridata[[#This Row],[Input_Cost_NGN]]+Agridata[[#This Row],[Final_Profit_NGN]]))*100</f>
        <v>99.914234155970718</v>
      </c>
      <c r="Y2301" s="13">
        <f>Agridata[[#This Row],[Final_Profit_NGN]]*Agridata[[#This Row],[Storage_Loss_%]]</f>
        <v>82737363.450000003</v>
      </c>
      <c r="Z2301" s="13">
        <f>Agridata[[#This Row],[Final_Profit_NGN]] * (1-Agridata[[#This Row],[Storage_Loss_%]]/100)</f>
        <v>3475141.3654999998</v>
      </c>
      <c r="AA2301" s="13">
        <f>Agridata[[#This Row],[Final_Profit_NGN]]+Agridata[[#This Row],[Input_Cost_NGN]]</f>
        <v>4337391</v>
      </c>
    </row>
    <row r="2302" spans="1:27" x14ac:dyDescent="0.35">
      <c r="A2302" t="s">
        <v>287</v>
      </c>
      <c r="B2302" t="s">
        <v>1473</v>
      </c>
      <c r="C2302" t="s">
        <v>1484</v>
      </c>
      <c r="D2302">
        <v>2022</v>
      </c>
      <c r="E2302" t="s">
        <v>1501</v>
      </c>
      <c r="F2302" t="s">
        <v>1506</v>
      </c>
      <c r="G2302">
        <v>2.4</v>
      </c>
      <c r="H2302">
        <v>7883</v>
      </c>
      <c r="I2302">
        <v>7226</v>
      </c>
      <c r="J2302">
        <v>3.6</v>
      </c>
      <c r="K2302" t="s">
        <v>1511</v>
      </c>
      <c r="L2302">
        <v>1.08</v>
      </c>
      <c r="M2302" t="s">
        <v>1518</v>
      </c>
      <c r="N2302" s="13">
        <v>519</v>
      </c>
      <c r="O2302">
        <v>3</v>
      </c>
      <c r="P2302" s="11">
        <f>Agridata[[#This Row],[Storage_Loss_%]]/100</f>
        <v>8.3299999999999999E-2</v>
      </c>
      <c r="Q2302" s="7">
        <v>8.33</v>
      </c>
      <c r="R2302" s="13">
        <v>60712</v>
      </c>
      <c r="S2302">
        <v>302</v>
      </c>
      <c r="T2302" t="s">
        <v>1520</v>
      </c>
      <c r="U2302" t="s">
        <v>1522</v>
      </c>
      <c r="V2302" s="13">
        <v>2099199</v>
      </c>
      <c r="W2302" s="7">
        <f>(Agridata[[#This Row],[Profit_After_Storage_Loss]]/Agridata[[#This Row],[Total_Revenue]])*100</f>
        <v>89.093287792876652</v>
      </c>
      <c r="X2302">
        <f>(1-Agridata[[#This Row],[Transport_Cost_NGN]]/(Agridata[[#This Row],[Input_Cost_NGN]]+Agridata[[#This Row],[Final_Profit_NGN]]))*100</f>
        <v>99.975971232147984</v>
      </c>
      <c r="Y2302" s="13">
        <f>Agridata[[#This Row],[Final_Profit_NGN]]*Agridata[[#This Row],[Storage_Loss_%]]</f>
        <v>17486327.670000002</v>
      </c>
      <c r="Z2302" s="13">
        <f>Agridata[[#This Row],[Final_Profit_NGN]] * (1-Agridata[[#This Row],[Storage_Loss_%]]/100)</f>
        <v>1924335.7233</v>
      </c>
      <c r="AA2302" s="13">
        <f>Agridata[[#This Row],[Final_Profit_NGN]]+Agridata[[#This Row],[Input_Cost_NGN]]</f>
        <v>2159911</v>
      </c>
    </row>
    <row r="2303" spans="1:27" x14ac:dyDescent="0.35">
      <c r="A2303" t="s">
        <v>1177</v>
      </c>
      <c r="B2303" t="s">
        <v>1469</v>
      </c>
      <c r="C2303" t="s">
        <v>1484</v>
      </c>
      <c r="D2303">
        <v>2022</v>
      </c>
      <c r="E2303" t="s">
        <v>1502</v>
      </c>
      <c r="F2303" t="s">
        <v>1505</v>
      </c>
      <c r="G2303">
        <v>0.95</v>
      </c>
      <c r="H2303">
        <v>6524</v>
      </c>
      <c r="I2303">
        <v>5139</v>
      </c>
      <c r="J2303">
        <v>66.5</v>
      </c>
      <c r="K2303" t="s">
        <v>1511</v>
      </c>
      <c r="L2303">
        <v>2</v>
      </c>
      <c r="M2303" t="s">
        <v>1518</v>
      </c>
      <c r="N2303" s="13">
        <v>7227</v>
      </c>
      <c r="O2303">
        <v>14</v>
      </c>
      <c r="P2303" s="11">
        <f>Agridata[[#This Row],[Storage_Loss_%]]/100</f>
        <v>0.2122</v>
      </c>
      <c r="Q2303" s="7">
        <v>21.22</v>
      </c>
      <c r="R2303" s="13">
        <v>11456</v>
      </c>
      <c r="S2303">
        <v>104</v>
      </c>
      <c r="T2303" t="s">
        <v>1520</v>
      </c>
      <c r="U2303" t="s">
        <v>1522</v>
      </c>
      <c r="V2303" s="13">
        <v>510429</v>
      </c>
      <c r="W2303" s="7">
        <f>(Agridata[[#This Row],[Profit_After_Storage_Loss]]/Agridata[[#This Row],[Total_Revenue]])*100</f>
        <v>77.05068476771703</v>
      </c>
      <c r="X2303">
        <f>(1-Agridata[[#This Row],[Transport_Cost_NGN]]/(Agridata[[#This Row],[Input_Cost_NGN]]+Agridata[[#This Row],[Final_Profit_NGN]]))*100</f>
        <v>98.615212163599267</v>
      </c>
      <c r="Y2303" s="13">
        <f>Agridata[[#This Row],[Final_Profit_NGN]]*Agridata[[#This Row],[Storage_Loss_%]]</f>
        <v>10831303.379999999</v>
      </c>
      <c r="Z2303" s="13">
        <f>Agridata[[#This Row],[Final_Profit_NGN]] * (1-Agridata[[#This Row],[Storage_Loss_%]]/100)</f>
        <v>402115.96620000002</v>
      </c>
      <c r="AA2303" s="13">
        <f>Agridata[[#This Row],[Final_Profit_NGN]]+Agridata[[#This Row],[Input_Cost_NGN]]</f>
        <v>521885</v>
      </c>
    </row>
    <row r="2304" spans="1:27" x14ac:dyDescent="0.35">
      <c r="A2304" t="s">
        <v>211</v>
      </c>
      <c r="B2304" t="s">
        <v>1473</v>
      </c>
      <c r="C2304" t="s">
        <v>1494</v>
      </c>
      <c r="D2304">
        <v>2023</v>
      </c>
      <c r="E2304" t="s">
        <v>1501</v>
      </c>
      <c r="F2304" t="s">
        <v>1507</v>
      </c>
      <c r="G2304">
        <v>2.06</v>
      </c>
      <c r="H2304">
        <v>5344</v>
      </c>
      <c r="I2304">
        <v>3254</v>
      </c>
      <c r="J2304">
        <v>43.4</v>
      </c>
      <c r="K2304" t="s">
        <v>1513</v>
      </c>
      <c r="L2304">
        <v>1.75</v>
      </c>
      <c r="M2304" t="s">
        <v>1517</v>
      </c>
      <c r="N2304" s="13">
        <v>1853</v>
      </c>
      <c r="O2304">
        <v>30</v>
      </c>
      <c r="P2304" s="11">
        <f>Agridata[[#This Row],[Storage_Loss_%]]/100</f>
        <v>0.39100000000000001</v>
      </c>
      <c r="Q2304" s="7">
        <v>39.1</v>
      </c>
      <c r="R2304" s="13">
        <v>44861</v>
      </c>
      <c r="S2304">
        <v>248</v>
      </c>
      <c r="T2304" t="s">
        <v>1519</v>
      </c>
      <c r="U2304" t="s">
        <v>1523</v>
      </c>
      <c r="V2304" s="13">
        <v>752209</v>
      </c>
      <c r="W2304" s="7">
        <f>(Agridata[[#This Row],[Profit_After_Storage_Loss]]/Agridata[[#This Row],[Total_Revenue]])*100</f>
        <v>57.472402800255942</v>
      </c>
      <c r="X2304">
        <f>(1-Agridata[[#This Row],[Transport_Cost_NGN]]/(Agridata[[#This Row],[Input_Cost_NGN]]+Agridata[[#This Row],[Final_Profit_NGN]]))*100</f>
        <v>99.767523555020261</v>
      </c>
      <c r="Y2304" s="13">
        <f>Agridata[[#This Row],[Final_Profit_NGN]]*Agridata[[#This Row],[Storage_Loss_%]]</f>
        <v>29411371.900000002</v>
      </c>
      <c r="Z2304" s="13">
        <f>Agridata[[#This Row],[Final_Profit_NGN]] * (1-Agridata[[#This Row],[Storage_Loss_%]]/100)</f>
        <v>458095.28100000002</v>
      </c>
      <c r="AA2304" s="13">
        <f>Agridata[[#This Row],[Final_Profit_NGN]]+Agridata[[#This Row],[Input_Cost_NGN]]</f>
        <v>797070</v>
      </c>
    </row>
    <row r="2305" spans="1:27" x14ac:dyDescent="0.35">
      <c r="A2305" t="s">
        <v>638</v>
      </c>
      <c r="B2305" t="s">
        <v>1473</v>
      </c>
      <c r="C2305" t="s">
        <v>1494</v>
      </c>
      <c r="D2305">
        <v>2021</v>
      </c>
      <c r="E2305" t="s">
        <v>1501</v>
      </c>
      <c r="F2305" t="s">
        <v>1503</v>
      </c>
      <c r="G2305">
        <v>5.81</v>
      </c>
      <c r="H2305">
        <v>41518</v>
      </c>
      <c r="I2305">
        <v>37274</v>
      </c>
      <c r="J2305">
        <v>8.4</v>
      </c>
      <c r="K2305" t="s">
        <v>1513</v>
      </c>
      <c r="L2305">
        <v>0.66</v>
      </c>
      <c r="M2305" t="s">
        <v>1518</v>
      </c>
      <c r="N2305" s="13">
        <v>292</v>
      </c>
      <c r="O2305">
        <v>3</v>
      </c>
      <c r="P2305" s="11">
        <f>Agridata[[#This Row],[Storage_Loss_%]]/100</f>
        <v>0.10220000000000001</v>
      </c>
      <c r="Q2305" s="7">
        <v>10.220000000000001</v>
      </c>
      <c r="R2305" s="13">
        <v>70577</v>
      </c>
      <c r="S2305">
        <v>281</v>
      </c>
      <c r="T2305" t="s">
        <v>1520</v>
      </c>
      <c r="U2305" t="s">
        <v>1523</v>
      </c>
      <c r="V2305" s="13">
        <v>10298386</v>
      </c>
      <c r="W2305" s="7">
        <f>(Agridata[[#This Row],[Profit_After_Storage_Loss]]/Agridata[[#This Row],[Total_Revenue]])*100</f>
        <v>89.168906773030244</v>
      </c>
      <c r="X2305">
        <f>(1-Agridata[[#This Row],[Transport_Cost_NGN]]/(Agridata[[#This Row],[Input_Cost_NGN]]+Agridata[[#This Row],[Final_Profit_NGN]]))*100</f>
        <v>99.99718390353982</v>
      </c>
      <c r="Y2305" s="13">
        <f>Agridata[[#This Row],[Final_Profit_NGN]]*Agridata[[#This Row],[Storage_Loss_%]]</f>
        <v>105249504.92</v>
      </c>
      <c r="Z2305" s="13">
        <f>Agridata[[#This Row],[Final_Profit_NGN]] * (1-Agridata[[#This Row],[Storage_Loss_%]]/100)</f>
        <v>9245890.9507999998</v>
      </c>
      <c r="AA2305" s="13">
        <f>Agridata[[#This Row],[Final_Profit_NGN]]+Agridata[[#This Row],[Input_Cost_NGN]]</f>
        <v>10368963</v>
      </c>
    </row>
    <row r="2306" spans="1:27" x14ac:dyDescent="0.35">
      <c r="A2306" t="s">
        <v>554</v>
      </c>
      <c r="B2306" t="s">
        <v>1473</v>
      </c>
      <c r="C2306" t="s">
        <v>1494</v>
      </c>
      <c r="D2306">
        <v>2021</v>
      </c>
      <c r="E2306" t="s">
        <v>1501</v>
      </c>
      <c r="F2306" t="s">
        <v>1508</v>
      </c>
      <c r="G2306">
        <v>1.1100000000000001</v>
      </c>
      <c r="H2306">
        <v>1253</v>
      </c>
      <c r="I2306">
        <v>501</v>
      </c>
      <c r="J2306">
        <v>10</v>
      </c>
      <c r="K2306" t="s">
        <v>1512</v>
      </c>
      <c r="L2306">
        <v>1.1100000000000001</v>
      </c>
      <c r="M2306" t="s">
        <v>1518</v>
      </c>
      <c r="N2306" s="13">
        <v>2654</v>
      </c>
      <c r="O2306">
        <v>60</v>
      </c>
      <c r="P2306" s="11">
        <f>Agridata[[#This Row],[Storage_Loss_%]]/100</f>
        <v>0.6</v>
      </c>
      <c r="Q2306" s="7">
        <v>60</v>
      </c>
      <c r="R2306" s="13">
        <v>17120</v>
      </c>
      <c r="S2306">
        <v>181</v>
      </c>
      <c r="T2306" t="s">
        <v>1520</v>
      </c>
      <c r="U2306" t="s">
        <v>1522</v>
      </c>
      <c r="V2306" s="13">
        <v>70001</v>
      </c>
      <c r="W2306" s="7">
        <f>(Agridata[[#This Row],[Profit_After_Storage_Loss]]/Agridata[[#This Row],[Total_Revenue]])*100</f>
        <v>32.139667818321648</v>
      </c>
      <c r="X2306">
        <f>(1-Agridata[[#This Row],[Transport_Cost_NGN]]/(Agridata[[#This Row],[Input_Cost_NGN]]+Agridata[[#This Row],[Final_Profit_NGN]]))*100</f>
        <v>96.953662148046973</v>
      </c>
      <c r="Y2306" s="13">
        <f>Agridata[[#This Row],[Final_Profit_NGN]]*Agridata[[#This Row],[Storage_Loss_%]]</f>
        <v>4200060</v>
      </c>
      <c r="Z2306" s="13">
        <f>Agridata[[#This Row],[Final_Profit_NGN]] * (1-Agridata[[#This Row],[Storage_Loss_%]]/100)</f>
        <v>28000.400000000001</v>
      </c>
      <c r="AA2306" s="13">
        <f>Agridata[[#This Row],[Final_Profit_NGN]]+Agridata[[#This Row],[Input_Cost_NGN]]</f>
        <v>87121</v>
      </c>
    </row>
    <row r="2307" spans="1:27" x14ac:dyDescent="0.35">
      <c r="A2307" t="s">
        <v>316</v>
      </c>
      <c r="B2307" t="s">
        <v>1469</v>
      </c>
      <c r="C2307" t="s">
        <v>1481</v>
      </c>
      <c r="D2307">
        <v>2021</v>
      </c>
      <c r="E2307" t="s">
        <v>1501</v>
      </c>
      <c r="F2307" t="s">
        <v>1504</v>
      </c>
      <c r="G2307">
        <v>4.63</v>
      </c>
      <c r="H2307">
        <v>24411</v>
      </c>
      <c r="I2307">
        <v>18037</v>
      </c>
      <c r="J2307">
        <v>42.9</v>
      </c>
      <c r="K2307" t="s">
        <v>1512</v>
      </c>
      <c r="L2307">
        <v>1.57</v>
      </c>
      <c r="M2307" t="s">
        <v>1518</v>
      </c>
      <c r="N2307" s="13">
        <v>9697</v>
      </c>
      <c r="O2307">
        <v>7</v>
      </c>
      <c r="P2307" s="11">
        <f>Agridata[[#This Row],[Storage_Loss_%]]/100</f>
        <v>0.2611</v>
      </c>
      <c r="Q2307" s="7">
        <v>26.11</v>
      </c>
      <c r="R2307" s="13">
        <v>64561</v>
      </c>
      <c r="S2307">
        <v>244</v>
      </c>
      <c r="T2307" t="s">
        <v>1520</v>
      </c>
      <c r="U2307" t="s">
        <v>1523</v>
      </c>
      <c r="V2307" s="13">
        <v>4282760</v>
      </c>
      <c r="W2307" s="7">
        <f>(Agridata[[#This Row],[Profit_After_Storage_Loss]]/Agridata[[#This Row],[Total_Revenue]])*100</f>
        <v>72.792677697368106</v>
      </c>
      <c r="X2307">
        <f>(1-Agridata[[#This Row],[Transport_Cost_NGN]]/(Agridata[[#This Row],[Input_Cost_NGN]]+Agridata[[#This Row],[Final_Profit_NGN]]))*100</f>
        <v>99.776943087478472</v>
      </c>
      <c r="Y2307" s="13">
        <f>Agridata[[#This Row],[Final_Profit_NGN]]*Agridata[[#This Row],[Storage_Loss_%]]</f>
        <v>111822863.59999999</v>
      </c>
      <c r="Z2307" s="13">
        <f>Agridata[[#This Row],[Final_Profit_NGN]] * (1-Agridata[[#This Row],[Storage_Loss_%]]/100)</f>
        <v>3164531.3640000001</v>
      </c>
      <c r="AA2307" s="13">
        <f>Agridata[[#This Row],[Final_Profit_NGN]]+Agridata[[#This Row],[Input_Cost_NGN]]</f>
        <v>4347321</v>
      </c>
    </row>
    <row r="2308" spans="1:27" x14ac:dyDescent="0.35">
      <c r="A2308" t="s">
        <v>515</v>
      </c>
      <c r="B2308" t="s">
        <v>1470</v>
      </c>
      <c r="C2308" t="s">
        <v>1490</v>
      </c>
      <c r="D2308">
        <v>2024</v>
      </c>
      <c r="E2308" t="s">
        <v>1501</v>
      </c>
      <c r="F2308" t="s">
        <v>1504</v>
      </c>
      <c r="G2308">
        <v>0.67</v>
      </c>
      <c r="H2308">
        <v>8463</v>
      </c>
      <c r="I2308">
        <v>6367</v>
      </c>
      <c r="J2308">
        <v>7.3</v>
      </c>
      <c r="K2308" t="s">
        <v>1511</v>
      </c>
      <c r="L2308">
        <v>1.26</v>
      </c>
      <c r="M2308" t="s">
        <v>1517</v>
      </c>
      <c r="N2308" s="13">
        <v>1342</v>
      </c>
      <c r="O2308">
        <v>2</v>
      </c>
      <c r="P2308" s="11">
        <f>Agridata[[#This Row],[Storage_Loss_%]]/100</f>
        <v>0.24760000000000001</v>
      </c>
      <c r="Q2308" s="7">
        <v>24.76</v>
      </c>
      <c r="R2308" s="13">
        <v>15655</v>
      </c>
      <c r="S2308">
        <v>257</v>
      </c>
      <c r="T2308" t="s">
        <v>1519</v>
      </c>
      <c r="U2308" t="s">
        <v>1522</v>
      </c>
      <c r="V2308" s="13">
        <v>1602959</v>
      </c>
      <c r="W2308" s="7">
        <f>(Agridata[[#This Row],[Profit_After_Storage_Loss]]/Agridata[[#This Row],[Total_Revenue]])*100</f>
        <v>74.512289625568542</v>
      </c>
      <c r="X2308">
        <f>(1-Agridata[[#This Row],[Transport_Cost_NGN]]/(Agridata[[#This Row],[Input_Cost_NGN]]+Agridata[[#This Row],[Final_Profit_NGN]]))*100</f>
        <v>99.917089559339033</v>
      </c>
      <c r="Y2308" s="13">
        <f>Agridata[[#This Row],[Final_Profit_NGN]]*Agridata[[#This Row],[Storage_Loss_%]]</f>
        <v>39689264.840000004</v>
      </c>
      <c r="Z2308" s="13">
        <f>Agridata[[#This Row],[Final_Profit_NGN]] * (1-Agridata[[#This Row],[Storage_Loss_%]]/100)</f>
        <v>1206066.3515999999</v>
      </c>
      <c r="AA2308" s="13">
        <f>Agridata[[#This Row],[Final_Profit_NGN]]+Agridata[[#This Row],[Input_Cost_NGN]]</f>
        <v>1618614</v>
      </c>
    </row>
    <row r="2309" spans="1:27" x14ac:dyDescent="0.35">
      <c r="A2309" t="s">
        <v>856</v>
      </c>
      <c r="B2309" t="s">
        <v>1472</v>
      </c>
      <c r="C2309" t="s">
        <v>1487</v>
      </c>
      <c r="D2309">
        <v>2023</v>
      </c>
      <c r="E2309" t="s">
        <v>1502</v>
      </c>
      <c r="F2309" t="s">
        <v>1503</v>
      </c>
      <c r="G2309">
        <v>2.16</v>
      </c>
      <c r="H2309">
        <v>20191</v>
      </c>
      <c r="I2309">
        <v>12013</v>
      </c>
      <c r="J2309">
        <v>45.2</v>
      </c>
      <c r="K2309" t="s">
        <v>1512</v>
      </c>
      <c r="L2309">
        <v>1.77</v>
      </c>
      <c r="M2309" t="s">
        <v>1516</v>
      </c>
      <c r="N2309" s="13">
        <v>11315</v>
      </c>
      <c r="O2309">
        <v>30</v>
      </c>
      <c r="P2309" s="11">
        <f>Agridata[[#This Row],[Storage_Loss_%]]/100</f>
        <v>0.40500000000000003</v>
      </c>
      <c r="Q2309" s="7">
        <v>40.5</v>
      </c>
      <c r="R2309" s="13">
        <v>27892</v>
      </c>
      <c r="S2309">
        <v>266</v>
      </c>
      <c r="T2309" t="s">
        <v>1520</v>
      </c>
      <c r="U2309" t="s">
        <v>1523</v>
      </c>
      <c r="V2309" s="13">
        <v>3124297</v>
      </c>
      <c r="W2309" s="7">
        <f>(Agridata[[#This Row],[Profit_After_Storage_Loss]]/Agridata[[#This Row],[Total_Revenue]])*100</f>
        <v>58.973516975029092</v>
      </c>
      <c r="X2309">
        <f>(1-Agridata[[#This Row],[Transport_Cost_NGN]]/(Agridata[[#This Row],[Input_Cost_NGN]]+Agridata[[#This Row],[Final_Profit_NGN]]))*100</f>
        <v>99.641043097352338</v>
      </c>
      <c r="Y2309" s="13">
        <f>Agridata[[#This Row],[Final_Profit_NGN]]*Agridata[[#This Row],[Storage_Loss_%]]</f>
        <v>126534028.5</v>
      </c>
      <c r="Z2309" s="13">
        <f>Agridata[[#This Row],[Final_Profit_NGN]] * (1-Agridata[[#This Row],[Storage_Loss_%]]/100)</f>
        <v>1858956.7149999999</v>
      </c>
      <c r="AA2309" s="13">
        <f>Agridata[[#This Row],[Final_Profit_NGN]]+Agridata[[#This Row],[Input_Cost_NGN]]</f>
        <v>3152189</v>
      </c>
    </row>
    <row r="2310" spans="1:27" x14ac:dyDescent="0.35">
      <c r="A2310" t="s">
        <v>294</v>
      </c>
      <c r="B2310" t="s">
        <v>1469</v>
      </c>
      <c r="C2310" t="s">
        <v>1481</v>
      </c>
      <c r="D2310">
        <v>2021</v>
      </c>
      <c r="E2310" t="s">
        <v>1501</v>
      </c>
      <c r="F2310" t="s">
        <v>1507</v>
      </c>
      <c r="G2310">
        <v>4.12</v>
      </c>
      <c r="H2310">
        <v>8795</v>
      </c>
      <c r="I2310">
        <v>6827</v>
      </c>
      <c r="J2310">
        <v>10.9</v>
      </c>
      <c r="K2310" t="s">
        <v>1512</v>
      </c>
      <c r="L2310">
        <v>0.56000000000000005</v>
      </c>
      <c r="M2310" t="s">
        <v>1517</v>
      </c>
      <c r="N2310" s="13">
        <v>2252</v>
      </c>
      <c r="O2310">
        <v>14</v>
      </c>
      <c r="P2310" s="11">
        <f>Agridata[[#This Row],[Storage_Loss_%]]/100</f>
        <v>0.22370000000000001</v>
      </c>
      <c r="Q2310" s="7">
        <v>22.37</v>
      </c>
      <c r="R2310" s="13">
        <v>54084</v>
      </c>
      <c r="S2310">
        <v>237</v>
      </c>
      <c r="T2310" t="s">
        <v>1520</v>
      </c>
      <c r="U2310" t="s">
        <v>1522</v>
      </c>
      <c r="V2310" s="13">
        <v>1545484</v>
      </c>
      <c r="W2310" s="7">
        <f>(Agridata[[#This Row],[Profit_After_Storage_Loss]]/Agridata[[#This Row],[Total_Revenue]])*100</f>
        <v>75.005203229872066</v>
      </c>
      <c r="X2310">
        <f>(1-Agridata[[#This Row],[Transport_Cost_NGN]]/(Agridata[[#This Row],[Input_Cost_NGN]]+Agridata[[#This Row],[Final_Profit_NGN]]))*100</f>
        <v>99.859211987236549</v>
      </c>
      <c r="Y2310" s="13">
        <f>Agridata[[#This Row],[Final_Profit_NGN]]*Agridata[[#This Row],[Storage_Loss_%]]</f>
        <v>34572477.079999998</v>
      </c>
      <c r="Z2310" s="13">
        <f>Agridata[[#This Row],[Final_Profit_NGN]] * (1-Agridata[[#This Row],[Storage_Loss_%]]/100)</f>
        <v>1199759.2291999999</v>
      </c>
      <c r="AA2310" s="13">
        <f>Agridata[[#This Row],[Final_Profit_NGN]]+Agridata[[#This Row],[Input_Cost_NGN]]</f>
        <v>1599568</v>
      </c>
    </row>
    <row r="2311" spans="1:27" x14ac:dyDescent="0.35">
      <c r="A2311" t="s">
        <v>1177</v>
      </c>
      <c r="B2311" t="s">
        <v>1473</v>
      </c>
      <c r="C2311" t="s">
        <v>1484</v>
      </c>
      <c r="D2311">
        <v>2024</v>
      </c>
      <c r="E2311" t="s">
        <v>1502</v>
      </c>
      <c r="F2311" t="s">
        <v>1506</v>
      </c>
      <c r="G2311">
        <v>0.28000000000000003</v>
      </c>
      <c r="H2311">
        <v>856</v>
      </c>
      <c r="I2311">
        <v>686</v>
      </c>
      <c r="J2311">
        <v>59.8</v>
      </c>
      <c r="K2311" t="s">
        <v>1511</v>
      </c>
      <c r="L2311">
        <v>1.8</v>
      </c>
      <c r="M2311" t="s">
        <v>1516</v>
      </c>
      <c r="N2311" s="13">
        <v>7840</v>
      </c>
      <c r="O2311">
        <v>14</v>
      </c>
      <c r="P2311" s="11">
        <f>Agridata[[#This Row],[Storage_Loss_%]]/100</f>
        <v>0.19760000000000003</v>
      </c>
      <c r="Q2311" s="7">
        <v>19.760000000000002</v>
      </c>
      <c r="R2311" s="13">
        <v>7877</v>
      </c>
      <c r="S2311">
        <v>270</v>
      </c>
      <c r="T2311" t="s">
        <v>1520</v>
      </c>
      <c r="U2311" t="s">
        <v>1522</v>
      </c>
      <c r="V2311" s="13">
        <v>167651</v>
      </c>
      <c r="W2311" s="7">
        <f>(Agridata[[#This Row],[Profit_After_Storage_Loss]]/Agridata[[#This Row],[Total_Revenue]])*100</f>
        <v>76.639147258557045</v>
      </c>
      <c r="X2311">
        <f>(1-Agridata[[#This Row],[Transport_Cost_NGN]]/(Agridata[[#This Row],[Input_Cost_NGN]]+Agridata[[#This Row],[Final_Profit_NGN]]))*100</f>
        <v>95.533476140558776</v>
      </c>
      <c r="Y2311" s="13">
        <f>Agridata[[#This Row],[Final_Profit_NGN]]*Agridata[[#This Row],[Storage_Loss_%]]</f>
        <v>3312783.7600000002</v>
      </c>
      <c r="Z2311" s="13">
        <f>Agridata[[#This Row],[Final_Profit_NGN]] * (1-Agridata[[#This Row],[Storage_Loss_%]]/100)</f>
        <v>134523.1624</v>
      </c>
      <c r="AA2311" s="13">
        <f>Agridata[[#This Row],[Final_Profit_NGN]]+Agridata[[#This Row],[Input_Cost_NGN]]</f>
        <v>175528</v>
      </c>
    </row>
    <row r="2312" spans="1:27" x14ac:dyDescent="0.35">
      <c r="A2312" t="s">
        <v>151</v>
      </c>
      <c r="B2312" t="s">
        <v>1470</v>
      </c>
      <c r="C2312" t="s">
        <v>1476</v>
      </c>
      <c r="D2312">
        <v>2021</v>
      </c>
      <c r="E2312" t="s">
        <v>1501</v>
      </c>
      <c r="F2312" t="s">
        <v>1508</v>
      </c>
      <c r="G2312">
        <v>1.26</v>
      </c>
      <c r="H2312">
        <v>2370</v>
      </c>
      <c r="I2312">
        <v>1940</v>
      </c>
      <c r="J2312">
        <v>1.4</v>
      </c>
      <c r="K2312" t="s">
        <v>1513</v>
      </c>
      <c r="L2312">
        <v>0.05</v>
      </c>
      <c r="M2312" t="s">
        <v>1516</v>
      </c>
      <c r="N2312" s="13">
        <v>200</v>
      </c>
      <c r="O2312">
        <v>14</v>
      </c>
      <c r="P2312" s="11">
        <f>Agridata[[#This Row],[Storage_Loss_%]]/100</f>
        <v>0.1812</v>
      </c>
      <c r="Q2312" s="7">
        <v>18.12</v>
      </c>
      <c r="R2312" s="13">
        <v>18088</v>
      </c>
      <c r="S2312">
        <v>243</v>
      </c>
      <c r="T2312" t="s">
        <v>1521</v>
      </c>
      <c r="U2312" t="s">
        <v>1523</v>
      </c>
      <c r="V2312" s="13">
        <v>448418</v>
      </c>
      <c r="W2312" s="7">
        <f>(Agridata[[#This Row],[Profit_After_Storage_Loss]]/Agridata[[#This Row],[Total_Revenue]])*100</f>
        <v>78.705238174857357</v>
      </c>
      <c r="X2312">
        <f>(1-Agridata[[#This Row],[Transport_Cost_NGN]]/(Agridata[[#This Row],[Input_Cost_NGN]]+Agridata[[#This Row],[Final_Profit_NGN]]))*100</f>
        <v>99.957128096959096</v>
      </c>
      <c r="Y2312" s="13">
        <f>Agridata[[#This Row],[Final_Profit_NGN]]*Agridata[[#This Row],[Storage_Loss_%]]</f>
        <v>8125334.1600000001</v>
      </c>
      <c r="Z2312" s="13">
        <f>Agridata[[#This Row],[Final_Profit_NGN]] * (1-Agridata[[#This Row],[Storage_Loss_%]]/100)</f>
        <v>367164.65840000001</v>
      </c>
      <c r="AA2312" s="13">
        <f>Agridata[[#This Row],[Final_Profit_NGN]]+Agridata[[#This Row],[Input_Cost_NGN]]</f>
        <v>466506</v>
      </c>
    </row>
    <row r="2313" spans="1:27" x14ac:dyDescent="0.35">
      <c r="A2313" t="s">
        <v>488</v>
      </c>
      <c r="B2313" t="s">
        <v>1471</v>
      </c>
      <c r="C2313" t="s">
        <v>1477</v>
      </c>
      <c r="D2313">
        <v>2025</v>
      </c>
      <c r="E2313" t="s">
        <v>1501</v>
      </c>
      <c r="F2313" t="s">
        <v>1503</v>
      </c>
      <c r="G2313">
        <v>5.98</v>
      </c>
      <c r="H2313">
        <v>41073</v>
      </c>
      <c r="I2313">
        <v>25489</v>
      </c>
      <c r="J2313">
        <v>12.6</v>
      </c>
      <c r="K2313" t="s">
        <v>1512</v>
      </c>
      <c r="L2313">
        <v>1.05</v>
      </c>
      <c r="M2313" t="s">
        <v>1516</v>
      </c>
      <c r="N2313" s="13">
        <v>2787</v>
      </c>
      <c r="O2313">
        <v>30</v>
      </c>
      <c r="P2313" s="11">
        <f>Agridata[[#This Row],[Storage_Loss_%]]/100</f>
        <v>0.37939999999999996</v>
      </c>
      <c r="Q2313" s="7">
        <v>37.94</v>
      </c>
      <c r="R2313" s="13">
        <v>64204</v>
      </c>
      <c r="S2313">
        <v>409</v>
      </c>
      <c r="T2313" t="s">
        <v>1520</v>
      </c>
      <c r="U2313" t="s">
        <v>1523</v>
      </c>
      <c r="V2313" s="13">
        <v>10253760</v>
      </c>
      <c r="W2313" s="7">
        <f>(Agridata[[#This Row],[Profit_After_Storage_Loss]]/Agridata[[#This Row],[Total_Revenue]])*100</f>
        <v>61.673828829020927</v>
      </c>
      <c r="X2313">
        <f>(1-Agridata[[#This Row],[Transport_Cost_NGN]]/(Agridata[[#This Row],[Input_Cost_NGN]]+Agridata[[#This Row],[Final_Profit_NGN]]))*100</f>
        <v>99.972988857103985</v>
      </c>
      <c r="Y2313" s="13">
        <f>Agridata[[#This Row],[Final_Profit_NGN]]*Agridata[[#This Row],[Storage_Loss_%]]</f>
        <v>389027654.39999998</v>
      </c>
      <c r="Z2313" s="13">
        <f>Agridata[[#This Row],[Final_Profit_NGN]] * (1-Agridata[[#This Row],[Storage_Loss_%]]/100)</f>
        <v>6363483.4560000002</v>
      </c>
      <c r="AA2313" s="13">
        <f>Agridata[[#This Row],[Final_Profit_NGN]]+Agridata[[#This Row],[Input_Cost_NGN]]</f>
        <v>10317964</v>
      </c>
    </row>
    <row r="2314" spans="1:27" x14ac:dyDescent="0.35">
      <c r="A2314" t="s">
        <v>303</v>
      </c>
      <c r="B2314" t="s">
        <v>1469</v>
      </c>
      <c r="C2314" t="s">
        <v>1484</v>
      </c>
      <c r="D2314">
        <v>2022</v>
      </c>
      <c r="E2314" t="s">
        <v>1502</v>
      </c>
      <c r="F2314" t="s">
        <v>1504</v>
      </c>
      <c r="G2314">
        <v>0.7</v>
      </c>
      <c r="H2314">
        <v>4810</v>
      </c>
      <c r="I2314">
        <v>3600</v>
      </c>
      <c r="J2314">
        <v>12.4</v>
      </c>
      <c r="K2314" t="s">
        <v>1511</v>
      </c>
      <c r="L2314">
        <v>0.46</v>
      </c>
      <c r="M2314" t="s">
        <v>1518</v>
      </c>
      <c r="N2314" s="13">
        <v>1530</v>
      </c>
      <c r="O2314">
        <v>5</v>
      </c>
      <c r="P2314" s="11">
        <f>Agridata[[#This Row],[Storage_Loss_%]]/100</f>
        <v>0.2515</v>
      </c>
      <c r="Q2314" s="7">
        <v>25.15</v>
      </c>
      <c r="R2314" s="13">
        <v>12839</v>
      </c>
      <c r="S2314">
        <v>279</v>
      </c>
      <c r="T2314" t="s">
        <v>1520</v>
      </c>
      <c r="U2314" t="s">
        <v>1523</v>
      </c>
      <c r="V2314" s="13">
        <v>979987</v>
      </c>
      <c r="W2314" s="7">
        <f>(Agridata[[#This Row],[Profit_After_Storage_Loss]]/Agridata[[#This Row],[Total_Revenue]])*100</f>
        <v>73.882056825667334</v>
      </c>
      <c r="X2314">
        <f>(1-Agridata[[#This Row],[Transport_Cost_NGN]]/(Agridata[[#This Row],[Input_Cost_NGN]]+Agridata[[#This Row],[Final_Profit_NGN]]))*100</f>
        <v>99.845894446761065</v>
      </c>
      <c r="Y2314" s="13">
        <f>Agridata[[#This Row],[Final_Profit_NGN]]*Agridata[[#This Row],[Storage_Loss_%]]</f>
        <v>24646673.049999997</v>
      </c>
      <c r="Z2314" s="13">
        <f>Agridata[[#This Row],[Final_Profit_NGN]] * (1-Agridata[[#This Row],[Storage_Loss_%]]/100)</f>
        <v>733520.26949999994</v>
      </c>
      <c r="AA2314" s="13">
        <f>Agridata[[#This Row],[Final_Profit_NGN]]+Agridata[[#This Row],[Input_Cost_NGN]]</f>
        <v>992826</v>
      </c>
    </row>
    <row r="2315" spans="1:27" x14ac:dyDescent="0.35">
      <c r="A2315" t="s">
        <v>1178</v>
      </c>
      <c r="B2315" t="s">
        <v>1470</v>
      </c>
      <c r="C2315" t="s">
        <v>1475</v>
      </c>
      <c r="D2315">
        <v>2021</v>
      </c>
      <c r="E2315" t="s">
        <v>1501</v>
      </c>
      <c r="F2315" t="s">
        <v>1506</v>
      </c>
      <c r="G2315">
        <v>0.73</v>
      </c>
      <c r="H2315">
        <v>1778</v>
      </c>
      <c r="I2315">
        <v>711</v>
      </c>
      <c r="J2315">
        <v>64.099999999999994</v>
      </c>
      <c r="K2315" t="s">
        <v>1512</v>
      </c>
      <c r="L2315">
        <v>1.63</v>
      </c>
      <c r="M2315" t="s">
        <v>1518</v>
      </c>
      <c r="N2315" s="13">
        <v>16023</v>
      </c>
      <c r="O2315">
        <v>60</v>
      </c>
      <c r="P2315" s="11">
        <f>Agridata[[#This Row],[Storage_Loss_%]]/100</f>
        <v>0.6</v>
      </c>
      <c r="Q2315" s="7">
        <v>60</v>
      </c>
      <c r="R2315" s="13">
        <v>15168</v>
      </c>
      <c r="S2315">
        <v>315</v>
      </c>
      <c r="T2315" t="s">
        <v>1521</v>
      </c>
      <c r="U2315" t="s">
        <v>1522</v>
      </c>
      <c r="V2315" s="13">
        <v>190535</v>
      </c>
      <c r="W2315" s="7">
        <f>(Agridata[[#This Row],[Profit_After_Storage_Loss]]/Agridata[[#This Row],[Total_Revenue]])*100</f>
        <v>37.050504854085744</v>
      </c>
      <c r="X2315">
        <f>(1-Agridata[[#This Row],[Transport_Cost_NGN]]/(Agridata[[#This Row],[Input_Cost_NGN]]+Agridata[[#This Row],[Final_Profit_NGN]]))*100</f>
        <v>92.210614332314066</v>
      </c>
      <c r="Y2315" s="13">
        <f>Agridata[[#This Row],[Final_Profit_NGN]]*Agridata[[#This Row],[Storage_Loss_%]]</f>
        <v>11432100</v>
      </c>
      <c r="Z2315" s="13">
        <f>Agridata[[#This Row],[Final_Profit_NGN]] * (1-Agridata[[#This Row],[Storage_Loss_%]]/100)</f>
        <v>76214</v>
      </c>
      <c r="AA2315" s="13">
        <f>Agridata[[#This Row],[Final_Profit_NGN]]+Agridata[[#This Row],[Input_Cost_NGN]]</f>
        <v>205703</v>
      </c>
    </row>
    <row r="2316" spans="1:27" x14ac:dyDescent="0.35">
      <c r="A2316" t="s">
        <v>484</v>
      </c>
      <c r="B2316" t="s">
        <v>1473</v>
      </c>
      <c r="C2316" t="s">
        <v>1496</v>
      </c>
      <c r="D2316">
        <v>2021</v>
      </c>
      <c r="E2316" t="s">
        <v>1502</v>
      </c>
      <c r="F2316" t="s">
        <v>1505</v>
      </c>
      <c r="G2316">
        <v>5.0999999999999996</v>
      </c>
      <c r="H2316">
        <v>66608</v>
      </c>
      <c r="I2316">
        <v>59527</v>
      </c>
      <c r="J2316">
        <v>54.4</v>
      </c>
      <c r="K2316" t="s">
        <v>1511</v>
      </c>
      <c r="L2316">
        <v>1.46</v>
      </c>
      <c r="M2316" t="s">
        <v>1518</v>
      </c>
      <c r="N2316" s="13">
        <v>8383</v>
      </c>
      <c r="O2316">
        <v>7</v>
      </c>
      <c r="P2316" s="11">
        <f>Agridata[[#This Row],[Storage_Loss_%]]/100</f>
        <v>0.10630000000000001</v>
      </c>
      <c r="Q2316" s="7">
        <v>10.63</v>
      </c>
      <c r="R2316" s="13">
        <v>56958</v>
      </c>
      <c r="S2316">
        <v>85</v>
      </c>
      <c r="T2316" t="s">
        <v>1520</v>
      </c>
      <c r="U2316" t="s">
        <v>1522</v>
      </c>
      <c r="V2316" s="13">
        <v>4943857</v>
      </c>
      <c r="W2316" s="7">
        <f>(Agridata[[#This Row],[Profit_After_Storage_Loss]]/Agridata[[#This Row],[Total_Revenue]])*100</f>
        <v>88.352098625923958</v>
      </c>
      <c r="X2316">
        <f>(1-Agridata[[#This Row],[Transport_Cost_NGN]]/(Agridata[[#This Row],[Input_Cost_NGN]]+Agridata[[#This Row],[Final_Profit_NGN]]))*100</f>
        <v>99.832367324126167</v>
      </c>
      <c r="Y2316" s="13">
        <f>Agridata[[#This Row],[Final_Profit_NGN]]*Agridata[[#This Row],[Storage_Loss_%]]</f>
        <v>52553199.910000004</v>
      </c>
      <c r="Z2316" s="13">
        <f>Agridata[[#This Row],[Final_Profit_NGN]] * (1-Agridata[[#This Row],[Storage_Loss_%]]/100)</f>
        <v>4418325.0008999994</v>
      </c>
      <c r="AA2316" s="13">
        <f>Agridata[[#This Row],[Final_Profit_NGN]]+Agridata[[#This Row],[Input_Cost_NGN]]</f>
        <v>5000815</v>
      </c>
    </row>
    <row r="2317" spans="1:27" x14ac:dyDescent="0.35">
      <c r="A2317" t="s">
        <v>206</v>
      </c>
      <c r="B2317" t="s">
        <v>1470</v>
      </c>
      <c r="C2317" t="s">
        <v>1491</v>
      </c>
      <c r="D2317">
        <v>2022</v>
      </c>
      <c r="E2317" t="s">
        <v>1501</v>
      </c>
      <c r="F2317" t="s">
        <v>1507</v>
      </c>
      <c r="G2317">
        <v>0.28999999999999998</v>
      </c>
      <c r="H2317">
        <v>824</v>
      </c>
      <c r="I2317">
        <v>622</v>
      </c>
      <c r="J2317">
        <v>10.3</v>
      </c>
      <c r="K2317" t="s">
        <v>1513</v>
      </c>
      <c r="L2317">
        <v>1.58</v>
      </c>
      <c r="M2317" t="s">
        <v>1517</v>
      </c>
      <c r="N2317" s="13">
        <v>441</v>
      </c>
      <c r="O2317">
        <v>14</v>
      </c>
      <c r="P2317" s="11">
        <f>Agridata[[#This Row],[Storage_Loss_%]]/100</f>
        <v>0.24410000000000001</v>
      </c>
      <c r="Q2317" s="7">
        <v>24.41</v>
      </c>
      <c r="R2317" s="13">
        <v>6919</v>
      </c>
      <c r="S2317">
        <v>220</v>
      </c>
      <c r="T2317" t="s">
        <v>1520</v>
      </c>
      <c r="U2317" t="s">
        <v>1522</v>
      </c>
      <c r="V2317" s="13">
        <v>128112</v>
      </c>
      <c r="W2317" s="7">
        <f>(Agridata[[#This Row],[Profit_After_Storage_Loss]]/Agridata[[#This Row],[Total_Revenue]])*100</f>
        <v>71.716761928742287</v>
      </c>
      <c r="X2317">
        <f>(1-Agridata[[#This Row],[Transport_Cost_NGN]]/(Agridata[[#This Row],[Input_Cost_NGN]]+Agridata[[#This Row],[Final_Profit_NGN]]))*100</f>
        <v>99.67340832845791</v>
      </c>
      <c r="Y2317" s="13">
        <f>Agridata[[#This Row],[Final_Profit_NGN]]*Agridata[[#This Row],[Storage_Loss_%]]</f>
        <v>3127213.92</v>
      </c>
      <c r="Z2317" s="13">
        <f>Agridata[[#This Row],[Final_Profit_NGN]] * (1-Agridata[[#This Row],[Storage_Loss_%]]/100)</f>
        <v>96839.860799999995</v>
      </c>
      <c r="AA2317" s="13">
        <f>Agridata[[#This Row],[Final_Profit_NGN]]+Agridata[[#This Row],[Input_Cost_NGN]]</f>
        <v>135031</v>
      </c>
    </row>
    <row r="2318" spans="1:27" x14ac:dyDescent="0.35">
      <c r="A2318" t="s">
        <v>1179</v>
      </c>
      <c r="B2318" t="s">
        <v>1472</v>
      </c>
      <c r="C2318" t="s">
        <v>1489</v>
      </c>
      <c r="D2318">
        <v>2021</v>
      </c>
      <c r="E2318" t="s">
        <v>1502</v>
      </c>
      <c r="F2318" t="s">
        <v>1510</v>
      </c>
      <c r="G2318">
        <v>1.54</v>
      </c>
      <c r="H2318">
        <v>22370</v>
      </c>
      <c r="I2318">
        <v>16177</v>
      </c>
      <c r="J2318">
        <v>7.9</v>
      </c>
      <c r="K2318" t="s">
        <v>1512</v>
      </c>
      <c r="L2318">
        <v>1.49</v>
      </c>
      <c r="M2318" t="s">
        <v>1516</v>
      </c>
      <c r="N2318" s="13">
        <v>1997</v>
      </c>
      <c r="O2318">
        <v>3</v>
      </c>
      <c r="P2318" s="11">
        <f>Agridata[[#This Row],[Storage_Loss_%]]/100</f>
        <v>0.27679999999999999</v>
      </c>
      <c r="Q2318" s="7">
        <v>27.68</v>
      </c>
      <c r="R2318" s="13">
        <v>38263</v>
      </c>
      <c r="S2318">
        <v>358</v>
      </c>
      <c r="T2318" t="s">
        <v>1519</v>
      </c>
      <c r="U2318" t="s">
        <v>1523</v>
      </c>
      <c r="V2318" s="13">
        <v>5693193</v>
      </c>
      <c r="W2318" s="7">
        <f>(Agridata[[#This Row],[Profit_After_Storage_Loss]]/Agridata[[#This Row],[Total_Revenue]])*100</f>
        <v>71.837194206847272</v>
      </c>
      <c r="X2318">
        <f>(1-Agridata[[#This Row],[Transport_Cost_NGN]]/(Agridata[[#This Row],[Input_Cost_NGN]]+Agridata[[#This Row],[Final_Profit_NGN]]))*100</f>
        <v>99.965157195658477</v>
      </c>
      <c r="Y2318" s="13">
        <f>Agridata[[#This Row],[Final_Profit_NGN]]*Agridata[[#This Row],[Storage_Loss_%]]</f>
        <v>157587582.24000001</v>
      </c>
      <c r="Z2318" s="13">
        <f>Agridata[[#This Row],[Final_Profit_NGN]] * (1-Agridata[[#This Row],[Storage_Loss_%]]/100)</f>
        <v>4117317.1776000005</v>
      </c>
      <c r="AA2318" s="13">
        <f>Agridata[[#This Row],[Final_Profit_NGN]]+Agridata[[#This Row],[Input_Cost_NGN]]</f>
        <v>5731456</v>
      </c>
    </row>
    <row r="2319" spans="1:27" x14ac:dyDescent="0.35">
      <c r="A2319" t="s">
        <v>400</v>
      </c>
      <c r="B2319" t="s">
        <v>1473</v>
      </c>
      <c r="C2319" t="s">
        <v>1497</v>
      </c>
      <c r="D2319">
        <v>2022</v>
      </c>
      <c r="E2319" t="s">
        <v>1501</v>
      </c>
      <c r="F2319" t="s">
        <v>1507</v>
      </c>
      <c r="G2319">
        <v>1.5</v>
      </c>
      <c r="H2319">
        <v>2858</v>
      </c>
      <c r="I2319">
        <v>1739</v>
      </c>
      <c r="J2319">
        <v>13.6</v>
      </c>
      <c r="K2319" t="s">
        <v>1512</v>
      </c>
      <c r="L2319">
        <v>1.29</v>
      </c>
      <c r="M2319" t="s">
        <v>1516</v>
      </c>
      <c r="N2319" s="13">
        <v>3702</v>
      </c>
      <c r="O2319">
        <v>30</v>
      </c>
      <c r="P2319" s="11">
        <f>Agridata[[#This Row],[Storage_Loss_%]]/100</f>
        <v>0.39130000000000004</v>
      </c>
      <c r="Q2319" s="7">
        <v>39.130000000000003</v>
      </c>
      <c r="R2319" s="13">
        <v>23477</v>
      </c>
      <c r="S2319">
        <v>209</v>
      </c>
      <c r="T2319" t="s">
        <v>1520</v>
      </c>
      <c r="U2319" t="s">
        <v>1522</v>
      </c>
      <c r="V2319" s="13">
        <v>332638</v>
      </c>
      <c r="W2319" s="7">
        <f>(Agridata[[#This Row],[Profit_After_Storage_Loss]]/Agridata[[#This Row],[Total_Revenue]])*100</f>
        <v>56.857124973674232</v>
      </c>
      <c r="X2319">
        <f>(1-Agridata[[#This Row],[Transport_Cost_NGN]]/(Agridata[[#This Row],[Input_Cost_NGN]]+Agridata[[#This Row],[Final_Profit_NGN]]))*100</f>
        <v>98.960448169832787</v>
      </c>
      <c r="Y2319" s="13">
        <f>Agridata[[#This Row],[Final_Profit_NGN]]*Agridata[[#This Row],[Storage_Loss_%]]</f>
        <v>13016124.940000001</v>
      </c>
      <c r="Z2319" s="13">
        <f>Agridata[[#This Row],[Final_Profit_NGN]] * (1-Agridata[[#This Row],[Storage_Loss_%]]/100)</f>
        <v>202476.7506</v>
      </c>
      <c r="AA2319" s="13">
        <f>Agridata[[#This Row],[Final_Profit_NGN]]+Agridata[[#This Row],[Input_Cost_NGN]]</f>
        <v>356115</v>
      </c>
    </row>
    <row r="2320" spans="1:27" x14ac:dyDescent="0.35">
      <c r="A2320" t="s">
        <v>960</v>
      </c>
      <c r="B2320" t="s">
        <v>1473</v>
      </c>
      <c r="C2320" t="s">
        <v>1496</v>
      </c>
      <c r="D2320">
        <v>2023</v>
      </c>
      <c r="E2320" t="s">
        <v>1501</v>
      </c>
      <c r="F2320" t="s">
        <v>1510</v>
      </c>
      <c r="G2320">
        <v>2.56</v>
      </c>
      <c r="H2320">
        <v>59960</v>
      </c>
      <c r="I2320">
        <v>41924</v>
      </c>
      <c r="J2320">
        <v>31.8</v>
      </c>
      <c r="K2320" t="s">
        <v>1513</v>
      </c>
      <c r="L2320">
        <v>1.18</v>
      </c>
      <c r="M2320" t="s">
        <v>1518</v>
      </c>
      <c r="N2320" s="13">
        <v>1336</v>
      </c>
      <c r="O2320">
        <v>3</v>
      </c>
      <c r="P2320" s="11">
        <f>Agridata[[#This Row],[Storage_Loss_%]]/100</f>
        <v>0.30079999999999996</v>
      </c>
      <c r="Q2320" s="7">
        <v>30.08</v>
      </c>
      <c r="R2320" s="13">
        <v>52232</v>
      </c>
      <c r="S2320">
        <v>369</v>
      </c>
      <c r="T2320" t="s">
        <v>1520</v>
      </c>
      <c r="U2320" t="s">
        <v>1522</v>
      </c>
      <c r="V2320" s="13">
        <v>15261689</v>
      </c>
      <c r="W2320" s="7">
        <f>(Agridata[[#This Row],[Profit_After_Storage_Loss]]/Agridata[[#This Row],[Total_Revenue]])*100</f>
        <v>69.681520159337381</v>
      </c>
      <c r="X2320">
        <f>(1-Agridata[[#This Row],[Transport_Cost_NGN]]/(Agridata[[#This Row],[Input_Cost_NGN]]+Agridata[[#This Row],[Final_Profit_NGN]]))*100</f>
        <v>99.991275911636208</v>
      </c>
      <c r="Y2320" s="13">
        <f>Agridata[[#This Row],[Final_Profit_NGN]]*Agridata[[#This Row],[Storage_Loss_%]]</f>
        <v>459071605.11999995</v>
      </c>
      <c r="Z2320" s="13">
        <f>Agridata[[#This Row],[Final_Profit_NGN]] * (1-Agridata[[#This Row],[Storage_Loss_%]]/100)</f>
        <v>10670972.948800001</v>
      </c>
      <c r="AA2320" s="13">
        <f>Agridata[[#This Row],[Final_Profit_NGN]]+Agridata[[#This Row],[Input_Cost_NGN]]</f>
        <v>15313921</v>
      </c>
    </row>
    <row r="2321" spans="1:27" x14ac:dyDescent="0.35">
      <c r="A2321" t="s">
        <v>638</v>
      </c>
      <c r="B2321" t="s">
        <v>1469</v>
      </c>
      <c r="C2321" t="s">
        <v>1474</v>
      </c>
      <c r="D2321">
        <v>2023</v>
      </c>
      <c r="E2321" t="s">
        <v>1501</v>
      </c>
      <c r="F2321" t="s">
        <v>1504</v>
      </c>
      <c r="G2321">
        <v>3.38</v>
      </c>
      <c r="H2321">
        <v>24707</v>
      </c>
      <c r="I2321">
        <v>18013</v>
      </c>
      <c r="J2321">
        <v>2.4</v>
      </c>
      <c r="K2321" t="s">
        <v>1513</v>
      </c>
      <c r="L2321">
        <v>1.07</v>
      </c>
      <c r="M2321" t="s">
        <v>1516</v>
      </c>
      <c r="N2321" s="13">
        <v>200</v>
      </c>
      <c r="O2321">
        <v>7</v>
      </c>
      <c r="P2321" s="11">
        <f>Agridata[[#This Row],[Storage_Loss_%]]/100</f>
        <v>0.27089999999999997</v>
      </c>
      <c r="Q2321" s="7">
        <v>27.09</v>
      </c>
      <c r="R2321" s="13">
        <v>78385</v>
      </c>
      <c r="S2321">
        <v>258</v>
      </c>
      <c r="T2321" t="s">
        <v>1521</v>
      </c>
      <c r="U2321" t="s">
        <v>1522</v>
      </c>
      <c r="V2321" s="13">
        <v>4522296</v>
      </c>
      <c r="W2321" s="7">
        <f>(Agridata[[#This Row],[Profit_After_Storage_Loss]]/Agridata[[#This Row],[Total_Revenue]])*100</f>
        <v>71.667781652324962</v>
      </c>
      <c r="X2321">
        <f>(1-Agridata[[#This Row],[Transport_Cost_NGN]]/(Agridata[[#This Row],[Input_Cost_NGN]]+Agridata[[#This Row],[Final_Profit_NGN]]))*100</f>
        <v>99.995652817485052</v>
      </c>
      <c r="Y2321" s="13">
        <f>Agridata[[#This Row],[Final_Profit_NGN]]*Agridata[[#This Row],[Storage_Loss_%]]</f>
        <v>122508998.64</v>
      </c>
      <c r="Z2321" s="13">
        <f>Agridata[[#This Row],[Final_Profit_NGN]] * (1-Agridata[[#This Row],[Storage_Loss_%]]/100)</f>
        <v>3297206.0136000002</v>
      </c>
      <c r="AA2321" s="13">
        <f>Agridata[[#This Row],[Final_Profit_NGN]]+Agridata[[#This Row],[Input_Cost_NGN]]</f>
        <v>4600681</v>
      </c>
    </row>
    <row r="2322" spans="1:27" x14ac:dyDescent="0.35">
      <c r="A2322" t="s">
        <v>1113</v>
      </c>
      <c r="B2322" t="s">
        <v>1472</v>
      </c>
      <c r="C2322" t="s">
        <v>1487</v>
      </c>
      <c r="D2322">
        <v>2021</v>
      </c>
      <c r="E2322" t="s">
        <v>1501</v>
      </c>
      <c r="F2322" t="s">
        <v>1504</v>
      </c>
      <c r="G2322">
        <v>1.1200000000000001</v>
      </c>
      <c r="H2322">
        <v>8328</v>
      </c>
      <c r="I2322">
        <v>6589</v>
      </c>
      <c r="J2322">
        <v>21.4</v>
      </c>
      <c r="K2322" t="s">
        <v>1512</v>
      </c>
      <c r="L2322">
        <v>1.31</v>
      </c>
      <c r="M2322" t="s">
        <v>1518</v>
      </c>
      <c r="N2322" s="13">
        <v>5494</v>
      </c>
      <c r="O2322">
        <v>4</v>
      </c>
      <c r="P2322" s="11">
        <f>Agridata[[#This Row],[Storage_Loss_%]]/100</f>
        <v>0.20879999999999999</v>
      </c>
      <c r="Q2322" s="7">
        <v>20.88</v>
      </c>
      <c r="R2322" s="13">
        <v>21585</v>
      </c>
      <c r="S2322">
        <v>253</v>
      </c>
      <c r="T2322" t="s">
        <v>1520</v>
      </c>
      <c r="U2322" t="s">
        <v>1522</v>
      </c>
      <c r="V2322" s="13">
        <v>1623268</v>
      </c>
      <c r="W2322" s="7">
        <f>(Agridata[[#This Row],[Profit_After_Storage_Loss]]/Agridata[[#This Row],[Total_Revenue]])*100</f>
        <v>78.0817277653383</v>
      </c>
      <c r="X2322">
        <f>(1-Agridata[[#This Row],[Transport_Cost_NGN]]/(Agridata[[#This Row],[Input_Cost_NGN]]+Agridata[[#This Row],[Final_Profit_NGN]]))*100</f>
        <v>99.665988389235991</v>
      </c>
      <c r="Y2322" s="13">
        <f>Agridata[[#This Row],[Final_Profit_NGN]]*Agridata[[#This Row],[Storage_Loss_%]]</f>
        <v>33893835.839999996</v>
      </c>
      <c r="Z2322" s="13">
        <f>Agridata[[#This Row],[Final_Profit_NGN]] * (1-Agridata[[#This Row],[Storage_Loss_%]]/100)</f>
        <v>1284329.6416</v>
      </c>
      <c r="AA2322" s="13">
        <f>Agridata[[#This Row],[Final_Profit_NGN]]+Agridata[[#This Row],[Input_Cost_NGN]]</f>
        <v>1644853</v>
      </c>
    </row>
    <row r="2323" spans="1:27" x14ac:dyDescent="0.35">
      <c r="A2323" t="s">
        <v>907</v>
      </c>
      <c r="B2323" t="s">
        <v>1469</v>
      </c>
      <c r="C2323" t="s">
        <v>1481</v>
      </c>
      <c r="D2323">
        <v>2025</v>
      </c>
      <c r="E2323" t="s">
        <v>1502</v>
      </c>
      <c r="F2323" t="s">
        <v>1505</v>
      </c>
      <c r="G2323">
        <v>2.0299999999999998</v>
      </c>
      <c r="H2323">
        <v>24517</v>
      </c>
      <c r="I2323">
        <v>17958</v>
      </c>
      <c r="J2323">
        <v>18.3</v>
      </c>
      <c r="K2323" t="s">
        <v>1513</v>
      </c>
      <c r="L2323">
        <v>0.83</v>
      </c>
      <c r="M2323" t="s">
        <v>1517</v>
      </c>
      <c r="N2323" s="13">
        <v>564</v>
      </c>
      <c r="O2323">
        <v>14</v>
      </c>
      <c r="P2323" s="11">
        <f>Agridata[[#This Row],[Storage_Loss_%]]/100</f>
        <v>0.26750000000000002</v>
      </c>
      <c r="Q2323" s="7">
        <v>26.75</v>
      </c>
      <c r="R2323" s="13">
        <v>25039</v>
      </c>
      <c r="S2323">
        <v>117</v>
      </c>
      <c r="T2323" t="s">
        <v>1521</v>
      </c>
      <c r="U2323" t="s">
        <v>1523</v>
      </c>
      <c r="V2323" s="13">
        <v>2054473</v>
      </c>
      <c r="W2323" s="7">
        <f>(Agridata[[#This Row],[Profit_After_Storage_Loss]]/Agridata[[#This Row],[Total_Revenue]])*100</f>
        <v>72.368010980460795</v>
      </c>
      <c r="X2323">
        <f>(1-Agridata[[#This Row],[Transport_Cost_NGN]]/(Agridata[[#This Row],[Input_Cost_NGN]]+Agridata[[#This Row],[Final_Profit_NGN]]))*100</f>
        <v>99.972878252205319</v>
      </c>
      <c r="Y2323" s="13">
        <f>Agridata[[#This Row],[Final_Profit_NGN]]*Agridata[[#This Row],[Storage_Loss_%]]</f>
        <v>54957152.75</v>
      </c>
      <c r="Z2323" s="13">
        <f>Agridata[[#This Row],[Final_Profit_NGN]] * (1-Agridata[[#This Row],[Storage_Loss_%]]/100)</f>
        <v>1504901.4724999999</v>
      </c>
      <c r="AA2323" s="13">
        <f>Agridata[[#This Row],[Final_Profit_NGN]]+Agridata[[#This Row],[Input_Cost_NGN]]</f>
        <v>2079512</v>
      </c>
    </row>
    <row r="2324" spans="1:27" x14ac:dyDescent="0.35">
      <c r="A2324" t="s">
        <v>811</v>
      </c>
      <c r="B2324" t="s">
        <v>1470</v>
      </c>
      <c r="C2324" t="s">
        <v>1491</v>
      </c>
      <c r="D2324">
        <v>2024</v>
      </c>
      <c r="E2324" t="s">
        <v>1501</v>
      </c>
      <c r="F2324" t="s">
        <v>1508</v>
      </c>
      <c r="G2324">
        <v>1.79</v>
      </c>
      <c r="H2324">
        <v>3858</v>
      </c>
      <c r="I2324">
        <v>2947</v>
      </c>
      <c r="J2324">
        <v>17.600000000000001</v>
      </c>
      <c r="K2324" t="s">
        <v>1512</v>
      </c>
      <c r="L2324">
        <v>1.17</v>
      </c>
      <c r="M2324" t="s">
        <v>1517</v>
      </c>
      <c r="N2324" s="13">
        <v>4471</v>
      </c>
      <c r="O2324">
        <v>14</v>
      </c>
      <c r="P2324" s="11">
        <f>Agridata[[#This Row],[Storage_Loss_%]]/100</f>
        <v>0.23600000000000002</v>
      </c>
      <c r="Q2324" s="7">
        <v>23.6</v>
      </c>
      <c r="R2324" s="13">
        <v>22734</v>
      </c>
      <c r="S2324">
        <v>200</v>
      </c>
      <c r="T2324" t="s">
        <v>1520</v>
      </c>
      <c r="U2324" t="s">
        <v>1523</v>
      </c>
      <c r="V2324" s="13">
        <v>556301</v>
      </c>
      <c r="W2324" s="7">
        <f>(Agridata[[#This Row],[Profit_After_Storage_Loss]]/Agridata[[#This Row],[Total_Revenue]])*100</f>
        <v>73.400392722374292</v>
      </c>
      <c r="X2324">
        <f>(1-Agridata[[#This Row],[Transport_Cost_NGN]]/(Agridata[[#This Row],[Input_Cost_NGN]]+Agridata[[#This Row],[Final_Profit_NGN]]))*100</f>
        <v>99.227853238577978</v>
      </c>
      <c r="Y2324" s="13">
        <f>Agridata[[#This Row],[Final_Profit_NGN]]*Agridata[[#This Row],[Storage_Loss_%]]</f>
        <v>13128703.600000001</v>
      </c>
      <c r="Z2324" s="13">
        <f>Agridata[[#This Row],[Final_Profit_NGN]] * (1-Agridata[[#This Row],[Storage_Loss_%]]/100)</f>
        <v>425013.96399999998</v>
      </c>
      <c r="AA2324" s="13">
        <f>Agridata[[#This Row],[Final_Profit_NGN]]+Agridata[[#This Row],[Input_Cost_NGN]]</f>
        <v>579035</v>
      </c>
    </row>
    <row r="2325" spans="1:27" x14ac:dyDescent="0.35">
      <c r="A2325" t="s">
        <v>1180</v>
      </c>
      <c r="B2325" t="s">
        <v>1473</v>
      </c>
      <c r="C2325" t="s">
        <v>1494</v>
      </c>
      <c r="D2325">
        <v>2022</v>
      </c>
      <c r="E2325" t="s">
        <v>1501</v>
      </c>
      <c r="F2325" t="s">
        <v>1508</v>
      </c>
      <c r="G2325">
        <v>1.44</v>
      </c>
      <c r="H2325">
        <v>2352</v>
      </c>
      <c r="I2325">
        <v>940</v>
      </c>
      <c r="J2325">
        <v>21.9</v>
      </c>
      <c r="K2325" t="s">
        <v>1511</v>
      </c>
      <c r="L2325">
        <v>1.45</v>
      </c>
      <c r="M2325" t="s">
        <v>1518</v>
      </c>
      <c r="N2325" s="13">
        <v>3278</v>
      </c>
      <c r="O2325">
        <v>60</v>
      </c>
      <c r="P2325" s="11">
        <f>Agridata[[#This Row],[Storage_Loss_%]]/100</f>
        <v>0.6</v>
      </c>
      <c r="Q2325" s="7">
        <v>60</v>
      </c>
      <c r="R2325" s="13">
        <v>18220</v>
      </c>
      <c r="S2325">
        <v>197</v>
      </c>
      <c r="T2325" t="s">
        <v>1520</v>
      </c>
      <c r="U2325" t="s">
        <v>1522</v>
      </c>
      <c r="V2325" s="13">
        <v>161831</v>
      </c>
      <c r="W2325" s="7">
        <f>(Agridata[[#This Row],[Profit_After_Storage_Loss]]/Agridata[[#This Row],[Total_Revenue]])*100</f>
        <v>35.952257971352566</v>
      </c>
      <c r="X2325">
        <f>(1-Agridata[[#This Row],[Transport_Cost_NGN]]/(Agridata[[#This Row],[Input_Cost_NGN]]+Agridata[[#This Row],[Final_Profit_NGN]]))*100</f>
        <v>98.179404724217022</v>
      </c>
      <c r="Y2325" s="13">
        <f>Agridata[[#This Row],[Final_Profit_NGN]]*Agridata[[#This Row],[Storage_Loss_%]]</f>
        <v>9709860</v>
      </c>
      <c r="Z2325" s="13">
        <f>Agridata[[#This Row],[Final_Profit_NGN]] * (1-Agridata[[#This Row],[Storage_Loss_%]]/100)</f>
        <v>64732.4</v>
      </c>
      <c r="AA2325" s="13">
        <f>Agridata[[#This Row],[Final_Profit_NGN]]+Agridata[[#This Row],[Input_Cost_NGN]]</f>
        <v>180051</v>
      </c>
    </row>
    <row r="2326" spans="1:27" x14ac:dyDescent="0.35">
      <c r="A2326" t="s">
        <v>1181</v>
      </c>
      <c r="B2326" t="s">
        <v>1470</v>
      </c>
      <c r="C2326" t="s">
        <v>1475</v>
      </c>
      <c r="D2326">
        <v>2022</v>
      </c>
      <c r="E2326" t="s">
        <v>1501</v>
      </c>
      <c r="F2326" t="s">
        <v>1510</v>
      </c>
      <c r="G2326">
        <v>1.59</v>
      </c>
      <c r="H2326">
        <v>35317</v>
      </c>
      <c r="I2326">
        <v>25438</v>
      </c>
      <c r="J2326">
        <v>3.8</v>
      </c>
      <c r="K2326" t="s">
        <v>1513</v>
      </c>
      <c r="L2326">
        <v>0.2</v>
      </c>
      <c r="M2326" t="s">
        <v>1516</v>
      </c>
      <c r="N2326" s="13">
        <v>200</v>
      </c>
      <c r="O2326">
        <v>2</v>
      </c>
      <c r="P2326" s="11">
        <f>Agridata[[#This Row],[Storage_Loss_%]]/100</f>
        <v>0.2797</v>
      </c>
      <c r="Q2326" s="7">
        <v>27.97</v>
      </c>
      <c r="R2326" s="13">
        <v>36423</v>
      </c>
      <c r="S2326">
        <v>401</v>
      </c>
      <c r="T2326" t="s">
        <v>1520</v>
      </c>
      <c r="U2326" t="s">
        <v>1523</v>
      </c>
      <c r="V2326" s="13">
        <v>10062009</v>
      </c>
      <c r="W2326" s="7">
        <f>(Agridata[[#This Row],[Profit_After_Storage_Loss]]/Agridata[[#This Row],[Total_Revenue]])*100</f>
        <v>71.770202371021554</v>
      </c>
      <c r="X2326">
        <f>(1-Agridata[[#This Row],[Transport_Cost_NGN]]/(Agridata[[#This Row],[Input_Cost_NGN]]+Agridata[[#This Row],[Final_Profit_NGN]]))*100</f>
        <v>99.998019494511624</v>
      </c>
      <c r="Y2326" s="13">
        <f>Agridata[[#This Row],[Final_Profit_NGN]]*Agridata[[#This Row],[Storage_Loss_%]]</f>
        <v>281434391.72999996</v>
      </c>
      <c r="Z2326" s="13">
        <f>Agridata[[#This Row],[Final_Profit_NGN]] * (1-Agridata[[#This Row],[Storage_Loss_%]]/100)</f>
        <v>7247665.0826999992</v>
      </c>
      <c r="AA2326" s="13">
        <f>Agridata[[#This Row],[Final_Profit_NGN]]+Agridata[[#This Row],[Input_Cost_NGN]]</f>
        <v>10098432</v>
      </c>
    </row>
    <row r="2327" spans="1:27" x14ac:dyDescent="0.35">
      <c r="A2327" t="s">
        <v>503</v>
      </c>
      <c r="B2327" t="s">
        <v>1473</v>
      </c>
      <c r="C2327" t="s">
        <v>1494</v>
      </c>
      <c r="D2327">
        <v>2025</v>
      </c>
      <c r="E2327" t="s">
        <v>1502</v>
      </c>
      <c r="F2327" t="s">
        <v>1506</v>
      </c>
      <c r="G2327">
        <v>2.2999999999999998</v>
      </c>
      <c r="H2327">
        <v>7303</v>
      </c>
      <c r="I2327">
        <v>6230</v>
      </c>
      <c r="J2327">
        <v>29.5</v>
      </c>
      <c r="K2327" t="s">
        <v>1512</v>
      </c>
      <c r="L2327">
        <v>2.19</v>
      </c>
      <c r="M2327" t="s">
        <v>1516</v>
      </c>
      <c r="N2327" s="13">
        <v>7232</v>
      </c>
      <c r="O2327">
        <v>7</v>
      </c>
      <c r="P2327" s="11">
        <f>Agridata[[#This Row],[Storage_Loss_%]]/100</f>
        <v>0.1469</v>
      </c>
      <c r="Q2327" s="7">
        <v>14.69</v>
      </c>
      <c r="R2327" s="13">
        <v>40886</v>
      </c>
      <c r="S2327">
        <v>356</v>
      </c>
      <c r="T2327" t="s">
        <v>1520</v>
      </c>
      <c r="U2327" t="s">
        <v>1523</v>
      </c>
      <c r="V2327" s="13">
        <v>2147584</v>
      </c>
      <c r="W2327" s="7">
        <f>(Agridata[[#This Row],[Profit_After_Storage_Loss]]/Agridata[[#This Row],[Total_Revenue]])*100</f>
        <v>83.716199463552158</v>
      </c>
      <c r="X2327">
        <f>(1-Agridata[[#This Row],[Transport_Cost_NGN]]/(Agridata[[#This Row],[Input_Cost_NGN]]+Agridata[[#This Row],[Final_Profit_NGN]]))*100</f>
        <v>99.669540820756055</v>
      </c>
      <c r="Y2327" s="13">
        <f>Agridata[[#This Row],[Final_Profit_NGN]]*Agridata[[#This Row],[Storage_Loss_%]]</f>
        <v>31548008.959999997</v>
      </c>
      <c r="Z2327" s="13">
        <f>Agridata[[#This Row],[Final_Profit_NGN]] * (1-Agridata[[#This Row],[Storage_Loss_%]]/100)</f>
        <v>1832103.9103999999</v>
      </c>
      <c r="AA2327" s="13">
        <f>Agridata[[#This Row],[Final_Profit_NGN]]+Agridata[[#This Row],[Input_Cost_NGN]]</f>
        <v>2188470</v>
      </c>
    </row>
    <row r="2328" spans="1:27" x14ac:dyDescent="0.35">
      <c r="A2328" t="s">
        <v>452</v>
      </c>
      <c r="B2328" t="s">
        <v>1472</v>
      </c>
      <c r="C2328" t="s">
        <v>1479</v>
      </c>
      <c r="D2328">
        <v>2022</v>
      </c>
      <c r="E2328" t="s">
        <v>1501</v>
      </c>
      <c r="F2328" t="s">
        <v>1508</v>
      </c>
      <c r="G2328">
        <v>6.81</v>
      </c>
      <c r="H2328">
        <v>8377</v>
      </c>
      <c r="I2328">
        <v>6983</v>
      </c>
      <c r="J2328">
        <v>12.9</v>
      </c>
      <c r="K2328" t="s">
        <v>1512</v>
      </c>
      <c r="L2328">
        <v>1</v>
      </c>
      <c r="M2328" t="s">
        <v>1516</v>
      </c>
      <c r="N2328" s="13">
        <v>3574</v>
      </c>
      <c r="O2328">
        <v>7</v>
      </c>
      <c r="P2328" s="11">
        <f>Agridata[[#This Row],[Storage_Loss_%]]/100</f>
        <v>0.1663</v>
      </c>
      <c r="Q2328" s="7">
        <v>16.63</v>
      </c>
      <c r="R2328" s="13">
        <v>78957</v>
      </c>
      <c r="S2328">
        <v>226</v>
      </c>
      <c r="T2328" t="s">
        <v>1520</v>
      </c>
      <c r="U2328" t="s">
        <v>1522</v>
      </c>
      <c r="V2328" s="13">
        <v>1479846</v>
      </c>
      <c r="W2328" s="7">
        <f>(Agridata[[#This Row],[Profit_After_Storage_Loss]]/Agridata[[#This Row],[Total_Revenue]])*100</f>
        <v>79.147115459746999</v>
      </c>
      <c r="X2328">
        <f>(1-Agridata[[#This Row],[Transport_Cost_NGN]]/(Agridata[[#This Row],[Input_Cost_NGN]]+Agridata[[#This Row],[Final_Profit_NGN]]))*100</f>
        <v>99.770721508747414</v>
      </c>
      <c r="Y2328" s="13">
        <f>Agridata[[#This Row],[Final_Profit_NGN]]*Agridata[[#This Row],[Storage_Loss_%]]</f>
        <v>24609838.979999997</v>
      </c>
      <c r="Z2328" s="13">
        <f>Agridata[[#This Row],[Final_Profit_NGN]] * (1-Agridata[[#This Row],[Storage_Loss_%]]/100)</f>
        <v>1233747.6102</v>
      </c>
      <c r="AA2328" s="13">
        <f>Agridata[[#This Row],[Final_Profit_NGN]]+Agridata[[#This Row],[Input_Cost_NGN]]</f>
        <v>1558803</v>
      </c>
    </row>
    <row r="2329" spans="1:27" x14ac:dyDescent="0.35">
      <c r="A2329" t="s">
        <v>1182</v>
      </c>
      <c r="B2329" t="s">
        <v>1469</v>
      </c>
      <c r="C2329" t="s">
        <v>1474</v>
      </c>
      <c r="D2329">
        <v>2021</v>
      </c>
      <c r="E2329" t="s">
        <v>1502</v>
      </c>
      <c r="F2329" t="s">
        <v>1503</v>
      </c>
      <c r="G2329">
        <v>1.83</v>
      </c>
      <c r="H2329">
        <v>13269</v>
      </c>
      <c r="I2329">
        <v>5307</v>
      </c>
      <c r="J2329">
        <v>11.1</v>
      </c>
      <c r="K2329" t="s">
        <v>1511</v>
      </c>
      <c r="L2329">
        <v>0.87</v>
      </c>
      <c r="M2329" t="s">
        <v>1516</v>
      </c>
      <c r="N2329" s="13">
        <v>1462</v>
      </c>
      <c r="O2329">
        <v>60</v>
      </c>
      <c r="P2329" s="11">
        <f>Agridata[[#This Row],[Storage_Loss_%]]/100</f>
        <v>0.6</v>
      </c>
      <c r="Q2329" s="7">
        <v>60</v>
      </c>
      <c r="R2329" s="13">
        <v>20951</v>
      </c>
      <c r="S2329">
        <v>270</v>
      </c>
      <c r="T2329" t="s">
        <v>1521</v>
      </c>
      <c r="U2329" t="s">
        <v>1523</v>
      </c>
      <c r="V2329" s="13">
        <v>1396149</v>
      </c>
      <c r="W2329" s="7">
        <f>(Agridata[[#This Row],[Profit_After_Storage_Loss]]/Agridata[[#This Row],[Total_Revenue]])*100</f>
        <v>39.408623244654571</v>
      </c>
      <c r="X2329">
        <f>(1-Agridata[[#This Row],[Transport_Cost_NGN]]/(Agridata[[#This Row],[Input_Cost_NGN]]+Agridata[[#This Row],[Final_Profit_NGN]]))*100</f>
        <v>99.896831557405974</v>
      </c>
      <c r="Y2329" s="13">
        <f>Agridata[[#This Row],[Final_Profit_NGN]]*Agridata[[#This Row],[Storage_Loss_%]]</f>
        <v>83768940</v>
      </c>
      <c r="Z2329" s="13">
        <f>Agridata[[#This Row],[Final_Profit_NGN]] * (1-Agridata[[#This Row],[Storage_Loss_%]]/100)</f>
        <v>558459.6</v>
      </c>
      <c r="AA2329" s="13">
        <f>Agridata[[#This Row],[Final_Profit_NGN]]+Agridata[[#This Row],[Input_Cost_NGN]]</f>
        <v>1417100</v>
      </c>
    </row>
    <row r="2330" spans="1:27" x14ac:dyDescent="0.35">
      <c r="A2330" t="s">
        <v>533</v>
      </c>
      <c r="B2330" t="s">
        <v>1471</v>
      </c>
      <c r="C2330" t="s">
        <v>1483</v>
      </c>
      <c r="D2330">
        <v>2024</v>
      </c>
      <c r="E2330" t="s">
        <v>1502</v>
      </c>
      <c r="F2330" t="s">
        <v>1503</v>
      </c>
      <c r="G2330">
        <v>1.95</v>
      </c>
      <c r="H2330">
        <v>17106</v>
      </c>
      <c r="I2330">
        <v>12591</v>
      </c>
      <c r="J2330">
        <v>23.5</v>
      </c>
      <c r="K2330" t="s">
        <v>1512</v>
      </c>
      <c r="L2330">
        <v>0.95</v>
      </c>
      <c r="M2330" t="s">
        <v>1516</v>
      </c>
      <c r="N2330" s="13">
        <v>5343</v>
      </c>
      <c r="O2330">
        <v>14</v>
      </c>
      <c r="P2330" s="11">
        <f>Agridata[[#This Row],[Storage_Loss_%]]/100</f>
        <v>0.26390000000000002</v>
      </c>
      <c r="Q2330" s="7">
        <v>26.39</v>
      </c>
      <c r="R2330" s="13">
        <v>16875</v>
      </c>
      <c r="S2330">
        <v>325</v>
      </c>
      <c r="T2330" t="s">
        <v>1521</v>
      </c>
      <c r="U2330" t="s">
        <v>1523</v>
      </c>
      <c r="V2330" s="13">
        <v>4028937</v>
      </c>
      <c r="W2330" s="7">
        <f>(Agridata[[#This Row],[Profit_After_Storage_Loss]]/Agridata[[#This Row],[Total_Revenue]])*100</f>
        <v>73.30297417922533</v>
      </c>
      <c r="X2330">
        <f>(1-Agridata[[#This Row],[Transport_Cost_NGN]]/(Agridata[[#This Row],[Input_Cost_NGN]]+Agridata[[#This Row],[Final_Profit_NGN]]))*100</f>
        <v>99.867937511678733</v>
      </c>
      <c r="Y2330" s="13">
        <f>Agridata[[#This Row],[Final_Profit_NGN]]*Agridata[[#This Row],[Storage_Loss_%]]</f>
        <v>106323647.43000001</v>
      </c>
      <c r="Z2330" s="13">
        <f>Agridata[[#This Row],[Final_Profit_NGN]] * (1-Agridata[[#This Row],[Storage_Loss_%]]/100)</f>
        <v>2965700.5257000001</v>
      </c>
      <c r="AA2330" s="13">
        <f>Agridata[[#This Row],[Final_Profit_NGN]]+Agridata[[#This Row],[Input_Cost_NGN]]</f>
        <v>4045812</v>
      </c>
    </row>
    <row r="2331" spans="1:27" x14ac:dyDescent="0.35">
      <c r="A2331" t="s">
        <v>1183</v>
      </c>
      <c r="B2331" t="s">
        <v>1469</v>
      </c>
      <c r="C2331" t="s">
        <v>1474</v>
      </c>
      <c r="D2331">
        <v>2021</v>
      </c>
      <c r="E2331" t="s">
        <v>1501</v>
      </c>
      <c r="F2331" t="s">
        <v>1505</v>
      </c>
      <c r="G2331">
        <v>7.97</v>
      </c>
      <c r="H2331">
        <v>102515</v>
      </c>
      <c r="I2331">
        <v>92714</v>
      </c>
      <c r="J2331">
        <v>1.5</v>
      </c>
      <c r="K2331" t="s">
        <v>1511</v>
      </c>
      <c r="L2331">
        <v>0.22</v>
      </c>
      <c r="M2331" t="s">
        <v>1516</v>
      </c>
      <c r="N2331" s="13">
        <v>200</v>
      </c>
      <c r="O2331">
        <v>1</v>
      </c>
      <c r="P2331" s="11">
        <f>Agridata[[#This Row],[Storage_Loss_%]]/100</f>
        <v>9.5600000000000004E-2</v>
      </c>
      <c r="Q2331" s="7">
        <v>9.56</v>
      </c>
      <c r="R2331" s="13">
        <v>101617</v>
      </c>
      <c r="S2331">
        <v>98</v>
      </c>
      <c r="T2331" t="s">
        <v>1520</v>
      </c>
      <c r="U2331" t="s">
        <v>1523</v>
      </c>
      <c r="V2331" s="13">
        <v>8893296</v>
      </c>
      <c r="W2331" s="7">
        <f>(Agridata[[#This Row],[Profit_After_Storage_Loss]]/Agridata[[#This Row],[Total_Revenue]])*100</f>
        <v>89.41828456150715</v>
      </c>
      <c r="X2331">
        <f>(1-Agridata[[#This Row],[Transport_Cost_NGN]]/(Agridata[[#This Row],[Input_Cost_NGN]]+Agridata[[#This Row],[Final_Profit_NGN]]))*100</f>
        <v>99.997776521018039</v>
      </c>
      <c r="Y2331" s="13">
        <f>Agridata[[#This Row],[Final_Profit_NGN]]*Agridata[[#This Row],[Storage_Loss_%]]</f>
        <v>85019909.760000005</v>
      </c>
      <c r="Z2331" s="13">
        <f>Agridata[[#This Row],[Final_Profit_NGN]] * (1-Agridata[[#This Row],[Storage_Loss_%]]/100)</f>
        <v>8043096.9024</v>
      </c>
      <c r="AA2331" s="13">
        <f>Agridata[[#This Row],[Final_Profit_NGN]]+Agridata[[#This Row],[Input_Cost_NGN]]</f>
        <v>8994913</v>
      </c>
    </row>
    <row r="2332" spans="1:27" x14ac:dyDescent="0.35">
      <c r="A2332" t="s">
        <v>592</v>
      </c>
      <c r="B2332" t="s">
        <v>1469</v>
      </c>
      <c r="C2332" t="s">
        <v>1474</v>
      </c>
      <c r="D2332">
        <v>2025</v>
      </c>
      <c r="E2332" t="s">
        <v>1501</v>
      </c>
      <c r="F2332" t="s">
        <v>1510</v>
      </c>
      <c r="G2332">
        <v>2.5099999999999998</v>
      </c>
      <c r="H2332">
        <v>63039</v>
      </c>
      <c r="I2332">
        <v>42797</v>
      </c>
      <c r="J2332">
        <v>1</v>
      </c>
      <c r="K2332" t="s">
        <v>1512</v>
      </c>
      <c r="L2332">
        <v>1.1399999999999999</v>
      </c>
      <c r="M2332" t="s">
        <v>1516</v>
      </c>
      <c r="N2332" s="13">
        <v>200</v>
      </c>
      <c r="O2332">
        <v>5</v>
      </c>
      <c r="P2332" s="11">
        <f>Agridata[[#This Row],[Storage_Loss_%]]/100</f>
        <v>0.3211</v>
      </c>
      <c r="Q2332" s="7">
        <v>32.11</v>
      </c>
      <c r="R2332" s="13">
        <v>71036</v>
      </c>
      <c r="S2332">
        <v>414</v>
      </c>
      <c r="T2332" t="s">
        <v>1520</v>
      </c>
      <c r="U2332" t="s">
        <v>1522</v>
      </c>
      <c r="V2332" s="13">
        <v>17469543</v>
      </c>
      <c r="W2332" s="7">
        <f>(Agridata[[#This Row],[Profit_After_Storage_Loss]]/Agridata[[#This Row],[Total_Revenue]])*100</f>
        <v>67.615058446474322</v>
      </c>
      <c r="X2332">
        <f>(1-Agridata[[#This Row],[Transport_Cost_NGN]]/(Agridata[[#This Row],[Input_Cost_NGN]]+Agridata[[#This Row],[Final_Profit_NGN]]))*100</f>
        <v>99.998859786783541</v>
      </c>
      <c r="Y2332" s="13">
        <f>Agridata[[#This Row],[Final_Profit_NGN]]*Agridata[[#This Row],[Storage_Loss_%]]</f>
        <v>560947025.73000002</v>
      </c>
      <c r="Z2332" s="13">
        <f>Agridata[[#This Row],[Final_Profit_NGN]] * (1-Agridata[[#This Row],[Storage_Loss_%]]/100)</f>
        <v>11860072.742700001</v>
      </c>
      <c r="AA2332" s="13">
        <f>Agridata[[#This Row],[Final_Profit_NGN]]+Agridata[[#This Row],[Input_Cost_NGN]]</f>
        <v>17540579</v>
      </c>
    </row>
    <row r="2333" spans="1:27" x14ac:dyDescent="0.35">
      <c r="A2333" t="s">
        <v>109</v>
      </c>
      <c r="B2333" t="s">
        <v>1469</v>
      </c>
      <c r="C2333" t="s">
        <v>1484</v>
      </c>
      <c r="D2333">
        <v>2023</v>
      </c>
      <c r="E2333" t="s">
        <v>1502</v>
      </c>
      <c r="F2333" t="s">
        <v>1504</v>
      </c>
      <c r="G2333">
        <v>3.11</v>
      </c>
      <c r="H2333">
        <v>29616</v>
      </c>
      <c r="I2333">
        <v>22321</v>
      </c>
      <c r="J2333">
        <v>2.9</v>
      </c>
      <c r="K2333" t="s">
        <v>1511</v>
      </c>
      <c r="L2333">
        <v>0.49</v>
      </c>
      <c r="M2333" t="s">
        <v>1517</v>
      </c>
      <c r="N2333" s="13">
        <v>323</v>
      </c>
      <c r="O2333">
        <v>7</v>
      </c>
      <c r="P2333" s="11">
        <f>Agridata[[#This Row],[Storage_Loss_%]]/100</f>
        <v>0.24629999999999999</v>
      </c>
      <c r="Q2333" s="7">
        <v>24.63</v>
      </c>
      <c r="R2333" s="13">
        <v>40742</v>
      </c>
      <c r="S2333">
        <v>244</v>
      </c>
      <c r="T2333" t="s">
        <v>1520</v>
      </c>
      <c r="U2333" t="s">
        <v>1523</v>
      </c>
      <c r="V2333" s="13">
        <v>5350796</v>
      </c>
      <c r="W2333" s="7">
        <f>(Agridata[[#This Row],[Profit_After_Storage_Loss]]/Agridata[[#This Row],[Total_Revenue]])*100</f>
        <v>74.80045480899885</v>
      </c>
      <c r="X2333">
        <f>(1-Agridata[[#This Row],[Transport_Cost_NGN]]/(Agridata[[#This Row],[Input_Cost_NGN]]+Agridata[[#This Row],[Final_Profit_NGN]]))*100</f>
        <v>99.994009130604283</v>
      </c>
      <c r="Y2333" s="13">
        <f>Agridata[[#This Row],[Final_Profit_NGN]]*Agridata[[#This Row],[Storage_Loss_%]]</f>
        <v>131790105.47999999</v>
      </c>
      <c r="Z2333" s="13">
        <f>Agridata[[#This Row],[Final_Profit_NGN]] * (1-Agridata[[#This Row],[Storage_Loss_%]]/100)</f>
        <v>4032894.9452000004</v>
      </c>
      <c r="AA2333" s="13">
        <f>Agridata[[#This Row],[Final_Profit_NGN]]+Agridata[[#This Row],[Input_Cost_NGN]]</f>
        <v>5391538</v>
      </c>
    </row>
    <row r="2334" spans="1:27" x14ac:dyDescent="0.35">
      <c r="A2334" t="s">
        <v>68</v>
      </c>
      <c r="B2334" t="s">
        <v>1469</v>
      </c>
      <c r="C2334" t="s">
        <v>1480</v>
      </c>
      <c r="D2334">
        <v>2025</v>
      </c>
      <c r="E2334" t="s">
        <v>1501</v>
      </c>
      <c r="F2334" t="s">
        <v>1509</v>
      </c>
      <c r="G2334">
        <v>1.86</v>
      </c>
      <c r="H2334">
        <v>27212</v>
      </c>
      <c r="I2334">
        <v>21516</v>
      </c>
      <c r="J2334">
        <v>41</v>
      </c>
      <c r="K2334" t="s">
        <v>1513</v>
      </c>
      <c r="L2334">
        <v>2.38</v>
      </c>
      <c r="M2334" t="s">
        <v>1516</v>
      </c>
      <c r="N2334" s="13">
        <v>1369</v>
      </c>
      <c r="O2334">
        <v>2</v>
      </c>
      <c r="P2334" s="11">
        <f>Agridata[[#This Row],[Storage_Loss_%]]/100</f>
        <v>0.20929999999999999</v>
      </c>
      <c r="Q2334" s="7">
        <v>20.93</v>
      </c>
      <c r="R2334" s="13">
        <v>51221</v>
      </c>
      <c r="S2334">
        <v>371</v>
      </c>
      <c r="T2334" t="s">
        <v>1520</v>
      </c>
      <c r="U2334" t="s">
        <v>1522</v>
      </c>
      <c r="V2334" s="13">
        <v>7850022</v>
      </c>
      <c r="W2334" s="7">
        <f>(Agridata[[#This Row],[Profit_After_Storage_Loss]]/Agridata[[#This Row],[Total_Revenue]])*100</f>
        <v>78.557416793788022</v>
      </c>
      <c r="X2334">
        <f>(1-Agridata[[#This Row],[Transport_Cost_NGN]]/(Agridata[[#This Row],[Input_Cost_NGN]]+Agridata[[#This Row],[Final_Profit_NGN]]))*100</f>
        <v>99.982673612240504</v>
      </c>
      <c r="Y2334" s="13">
        <f>Agridata[[#This Row],[Final_Profit_NGN]]*Agridata[[#This Row],[Storage_Loss_%]]</f>
        <v>164300960.46000001</v>
      </c>
      <c r="Z2334" s="13">
        <f>Agridata[[#This Row],[Final_Profit_NGN]] * (1-Agridata[[#This Row],[Storage_Loss_%]]/100)</f>
        <v>6207012.3953999998</v>
      </c>
      <c r="AA2334" s="13">
        <f>Agridata[[#This Row],[Final_Profit_NGN]]+Agridata[[#This Row],[Input_Cost_NGN]]</f>
        <v>7901243</v>
      </c>
    </row>
    <row r="2335" spans="1:27" x14ac:dyDescent="0.35">
      <c r="A2335" t="s">
        <v>974</v>
      </c>
      <c r="B2335" t="s">
        <v>1473</v>
      </c>
      <c r="C2335" t="s">
        <v>1484</v>
      </c>
      <c r="D2335">
        <v>2023</v>
      </c>
      <c r="E2335" t="s">
        <v>1501</v>
      </c>
      <c r="F2335" t="s">
        <v>1509</v>
      </c>
      <c r="G2335">
        <v>2.57</v>
      </c>
      <c r="H2335">
        <v>46371</v>
      </c>
      <c r="I2335">
        <v>36373</v>
      </c>
      <c r="J2335">
        <v>18.399999999999999</v>
      </c>
      <c r="K2335" t="s">
        <v>1513</v>
      </c>
      <c r="L2335">
        <v>1.56</v>
      </c>
      <c r="M2335" t="s">
        <v>1516</v>
      </c>
      <c r="N2335" s="13">
        <v>620</v>
      </c>
      <c r="O2335">
        <v>5</v>
      </c>
      <c r="P2335" s="11">
        <f>Agridata[[#This Row],[Storage_Loss_%]]/100</f>
        <v>0.21559999999999999</v>
      </c>
      <c r="Q2335" s="7">
        <v>21.56</v>
      </c>
      <c r="R2335" s="13">
        <v>61739</v>
      </c>
      <c r="S2335">
        <v>348</v>
      </c>
      <c r="T2335" t="s">
        <v>1520</v>
      </c>
      <c r="U2335" t="s">
        <v>1523</v>
      </c>
      <c r="V2335" s="13">
        <v>12468867</v>
      </c>
      <c r="W2335" s="7">
        <f>(Agridata[[#This Row],[Profit_After_Storage_Loss]]/Agridata[[#This Row],[Total_Revenue]])*100</f>
        <v>78.053521711559682</v>
      </c>
      <c r="X2335">
        <f>(1-Agridata[[#This Row],[Transport_Cost_NGN]]/(Agridata[[#This Row],[Input_Cost_NGN]]+Agridata[[#This Row],[Final_Profit_NGN]]))*100</f>
        <v>99.995052114797957</v>
      </c>
      <c r="Y2335" s="13">
        <f>Agridata[[#This Row],[Final_Profit_NGN]]*Agridata[[#This Row],[Storage_Loss_%]]</f>
        <v>268828772.51999998</v>
      </c>
      <c r="Z2335" s="13">
        <f>Agridata[[#This Row],[Final_Profit_NGN]] * (1-Agridata[[#This Row],[Storage_Loss_%]]/100)</f>
        <v>9780579.2748000007</v>
      </c>
      <c r="AA2335" s="13">
        <f>Agridata[[#This Row],[Final_Profit_NGN]]+Agridata[[#This Row],[Input_Cost_NGN]]</f>
        <v>12530606</v>
      </c>
    </row>
    <row r="2336" spans="1:27" x14ac:dyDescent="0.35">
      <c r="A2336" t="s">
        <v>374</v>
      </c>
      <c r="B2336" t="s">
        <v>1473</v>
      </c>
      <c r="C2336" t="s">
        <v>1494</v>
      </c>
      <c r="D2336">
        <v>2023</v>
      </c>
      <c r="E2336" t="s">
        <v>1502</v>
      </c>
      <c r="F2336" t="s">
        <v>1510</v>
      </c>
      <c r="G2336">
        <v>1.1599999999999999</v>
      </c>
      <c r="H2336">
        <v>30889</v>
      </c>
      <c r="I2336">
        <v>21523</v>
      </c>
      <c r="J2336">
        <v>40.1</v>
      </c>
      <c r="K2336" t="s">
        <v>1515</v>
      </c>
      <c r="L2336">
        <v>1.18</v>
      </c>
      <c r="M2336" t="s">
        <v>1516</v>
      </c>
      <c r="N2336" s="13">
        <v>9001</v>
      </c>
      <c r="O2336">
        <v>4</v>
      </c>
      <c r="P2336" s="11">
        <f>Agridata[[#This Row],[Storage_Loss_%]]/100</f>
        <v>0.30320000000000003</v>
      </c>
      <c r="Q2336" s="7">
        <v>30.32</v>
      </c>
      <c r="R2336" s="13">
        <v>22867</v>
      </c>
      <c r="S2336">
        <v>437</v>
      </c>
      <c r="T2336" t="s">
        <v>1520</v>
      </c>
      <c r="U2336" t="s">
        <v>1522</v>
      </c>
      <c r="V2336" s="13">
        <v>9279628</v>
      </c>
      <c r="W2336" s="7">
        <f>(Agridata[[#This Row],[Profit_After_Storage_Loss]]/Agridata[[#This Row],[Total_Revenue]])*100</f>
        <v>69.508715569317687</v>
      </c>
      <c r="X2336">
        <f>(1-Agridata[[#This Row],[Transport_Cost_NGN]]/(Agridata[[#This Row],[Input_Cost_NGN]]+Agridata[[#This Row],[Final_Profit_NGN]]))*100</f>
        <v>99.903241012223063</v>
      </c>
      <c r="Y2336" s="13">
        <f>Agridata[[#This Row],[Final_Profit_NGN]]*Agridata[[#This Row],[Storage_Loss_%]]</f>
        <v>281358320.95999998</v>
      </c>
      <c r="Z2336" s="13">
        <f>Agridata[[#This Row],[Final_Profit_NGN]] * (1-Agridata[[#This Row],[Storage_Loss_%]]/100)</f>
        <v>6466044.7903999994</v>
      </c>
      <c r="AA2336" s="13">
        <f>Agridata[[#This Row],[Final_Profit_NGN]]+Agridata[[#This Row],[Input_Cost_NGN]]</f>
        <v>9302495</v>
      </c>
    </row>
    <row r="2337" spans="1:27" x14ac:dyDescent="0.35">
      <c r="A2337" t="s">
        <v>1184</v>
      </c>
      <c r="B2337" t="s">
        <v>1472</v>
      </c>
      <c r="C2337" t="s">
        <v>1488</v>
      </c>
      <c r="D2337">
        <v>2022</v>
      </c>
      <c r="E2337" t="s">
        <v>1501</v>
      </c>
      <c r="F2337" t="s">
        <v>1506</v>
      </c>
      <c r="G2337">
        <v>1.47</v>
      </c>
      <c r="H2337">
        <v>4490</v>
      </c>
      <c r="I2337">
        <v>2993</v>
      </c>
      <c r="J2337">
        <v>2.5</v>
      </c>
      <c r="K2337" t="s">
        <v>1513</v>
      </c>
      <c r="L2337">
        <v>1.1399999999999999</v>
      </c>
      <c r="M2337" t="s">
        <v>1516</v>
      </c>
      <c r="N2337" s="13">
        <v>200</v>
      </c>
      <c r="O2337">
        <v>30</v>
      </c>
      <c r="P2337" s="11">
        <f>Agridata[[#This Row],[Storage_Loss_%]]/100</f>
        <v>0.3332</v>
      </c>
      <c r="Q2337" s="7">
        <v>33.32</v>
      </c>
      <c r="R2337" s="13">
        <v>46838</v>
      </c>
      <c r="S2337">
        <v>377</v>
      </c>
      <c r="T2337" t="s">
        <v>1520</v>
      </c>
      <c r="U2337" t="s">
        <v>1523</v>
      </c>
      <c r="V2337" s="13">
        <v>1070040</v>
      </c>
      <c r="W2337" s="7">
        <f>(Agridata[[#This Row],[Profit_After_Storage_Loss]]/Agridata[[#This Row],[Total_Revenue]])*100</f>
        <v>63.883671448448268</v>
      </c>
      <c r="X2337">
        <f>(1-Agridata[[#This Row],[Transport_Cost_NGN]]/(Agridata[[#This Row],[Input_Cost_NGN]]+Agridata[[#This Row],[Final_Profit_NGN]]))*100</f>
        <v>99.982092941216493</v>
      </c>
      <c r="Y2337" s="13">
        <f>Agridata[[#This Row],[Final_Profit_NGN]]*Agridata[[#This Row],[Storage_Loss_%]]</f>
        <v>35653732.799999997</v>
      </c>
      <c r="Z2337" s="13">
        <f>Agridata[[#This Row],[Final_Profit_NGN]] * (1-Agridata[[#This Row],[Storage_Loss_%]]/100)</f>
        <v>713502.67200000002</v>
      </c>
      <c r="AA2337" s="13">
        <f>Agridata[[#This Row],[Final_Profit_NGN]]+Agridata[[#This Row],[Input_Cost_NGN]]</f>
        <v>1116878</v>
      </c>
    </row>
    <row r="2338" spans="1:27" x14ac:dyDescent="0.35">
      <c r="A2338" t="s">
        <v>1185</v>
      </c>
      <c r="B2338" t="s">
        <v>1473</v>
      </c>
      <c r="C2338" t="s">
        <v>1494</v>
      </c>
      <c r="D2338">
        <v>2023</v>
      </c>
      <c r="E2338" t="s">
        <v>1501</v>
      </c>
      <c r="F2338" t="s">
        <v>1504</v>
      </c>
      <c r="G2338">
        <v>2</v>
      </c>
      <c r="H2338">
        <v>22858</v>
      </c>
      <c r="I2338">
        <v>17063</v>
      </c>
      <c r="J2338">
        <v>45.6</v>
      </c>
      <c r="K2338" t="s">
        <v>1514</v>
      </c>
      <c r="L2338">
        <v>2.63</v>
      </c>
      <c r="M2338" t="s">
        <v>1516</v>
      </c>
      <c r="N2338" s="13">
        <v>6668</v>
      </c>
      <c r="O2338">
        <v>2</v>
      </c>
      <c r="P2338" s="11">
        <f>Agridata[[#This Row],[Storage_Loss_%]]/100</f>
        <v>0.2535</v>
      </c>
      <c r="Q2338" s="7">
        <v>25.35</v>
      </c>
      <c r="R2338" s="13">
        <v>29862</v>
      </c>
      <c r="S2338">
        <v>318</v>
      </c>
      <c r="T2338" t="s">
        <v>1521</v>
      </c>
      <c r="U2338" t="s">
        <v>1523</v>
      </c>
      <c r="V2338" s="13">
        <v>5335244</v>
      </c>
      <c r="W2338" s="7">
        <f>(Agridata[[#This Row],[Profit_After_Storage_Loss]]/Agridata[[#This Row],[Total_Revenue]])*100</f>
        <v>74.234500604461502</v>
      </c>
      <c r="X2338">
        <f>(1-Agridata[[#This Row],[Transport_Cost_NGN]]/(Agridata[[#This Row],[Input_Cost_NGN]]+Agridata[[#This Row],[Final_Profit_NGN]]))*100</f>
        <v>99.875715409909887</v>
      </c>
      <c r="Y2338" s="13">
        <f>Agridata[[#This Row],[Final_Profit_NGN]]*Agridata[[#This Row],[Storage_Loss_%]]</f>
        <v>135248435.40000001</v>
      </c>
      <c r="Z2338" s="13">
        <f>Agridata[[#This Row],[Final_Profit_NGN]] * (1-Agridata[[#This Row],[Storage_Loss_%]]/100)</f>
        <v>3982759.6459999997</v>
      </c>
      <c r="AA2338" s="13">
        <f>Agridata[[#This Row],[Final_Profit_NGN]]+Agridata[[#This Row],[Input_Cost_NGN]]</f>
        <v>5365106</v>
      </c>
    </row>
    <row r="2339" spans="1:27" x14ac:dyDescent="0.35">
      <c r="A2339" t="s">
        <v>988</v>
      </c>
      <c r="B2339" t="s">
        <v>1473</v>
      </c>
      <c r="C2339" t="s">
        <v>1497</v>
      </c>
      <c r="D2339">
        <v>2025</v>
      </c>
      <c r="E2339" t="s">
        <v>1502</v>
      </c>
      <c r="F2339" t="s">
        <v>1506</v>
      </c>
      <c r="G2339">
        <v>1.53</v>
      </c>
      <c r="H2339">
        <v>3240</v>
      </c>
      <c r="I2339">
        <v>2986</v>
      </c>
      <c r="J2339">
        <v>8.8000000000000007</v>
      </c>
      <c r="K2339" t="s">
        <v>1513</v>
      </c>
      <c r="L2339">
        <v>0.48</v>
      </c>
      <c r="M2339" t="s">
        <v>1516</v>
      </c>
      <c r="N2339" s="13">
        <v>332</v>
      </c>
      <c r="O2339">
        <v>3</v>
      </c>
      <c r="P2339" s="11">
        <f>Agridata[[#This Row],[Storage_Loss_%]]/100</f>
        <v>7.8299999999999995E-2</v>
      </c>
      <c r="Q2339" s="7">
        <v>7.83</v>
      </c>
      <c r="R2339" s="13">
        <v>46046</v>
      </c>
      <c r="S2339">
        <v>336</v>
      </c>
      <c r="T2339" t="s">
        <v>1521</v>
      </c>
      <c r="U2339" t="s">
        <v>1523</v>
      </c>
      <c r="V2339" s="13">
        <v>946886</v>
      </c>
      <c r="W2339" s="7">
        <f>(Agridata[[#This Row],[Profit_After_Storage_Loss]]/Agridata[[#This Row],[Total_Revenue]])*100</f>
        <v>87.895729637074851</v>
      </c>
      <c r="X2339">
        <f>(1-Agridata[[#This Row],[Transport_Cost_NGN]]/(Agridata[[#This Row],[Input_Cost_NGN]]+Agridata[[#This Row],[Final_Profit_NGN]]))*100</f>
        <v>99.966563672033942</v>
      </c>
      <c r="Y2339" s="13">
        <f>Agridata[[#This Row],[Final_Profit_NGN]]*Agridata[[#This Row],[Storage_Loss_%]]</f>
        <v>7414117.3799999999</v>
      </c>
      <c r="Z2339" s="13">
        <f>Agridata[[#This Row],[Final_Profit_NGN]] * (1-Agridata[[#This Row],[Storage_Loss_%]]/100)</f>
        <v>872744.82620000001</v>
      </c>
      <c r="AA2339" s="13">
        <f>Agridata[[#This Row],[Final_Profit_NGN]]+Agridata[[#This Row],[Input_Cost_NGN]]</f>
        <v>992932</v>
      </c>
    </row>
    <row r="2340" spans="1:27" x14ac:dyDescent="0.35">
      <c r="A2340" t="s">
        <v>1086</v>
      </c>
      <c r="B2340" t="s">
        <v>1470</v>
      </c>
      <c r="C2340" t="s">
        <v>1475</v>
      </c>
      <c r="D2340">
        <v>2021</v>
      </c>
      <c r="E2340" t="s">
        <v>1501</v>
      </c>
      <c r="F2340" t="s">
        <v>1505</v>
      </c>
      <c r="G2340">
        <v>2.0099999999999998</v>
      </c>
      <c r="H2340">
        <v>26128</v>
      </c>
      <c r="I2340">
        <v>10451</v>
      </c>
      <c r="J2340">
        <v>28.6</v>
      </c>
      <c r="K2340" t="s">
        <v>1512</v>
      </c>
      <c r="L2340">
        <v>1.01</v>
      </c>
      <c r="M2340" t="s">
        <v>1517</v>
      </c>
      <c r="N2340" s="13">
        <v>8502</v>
      </c>
      <c r="O2340">
        <v>60</v>
      </c>
      <c r="P2340" s="11">
        <f>Agridata[[#This Row],[Storage_Loss_%]]/100</f>
        <v>0.6</v>
      </c>
      <c r="Q2340" s="7">
        <v>60</v>
      </c>
      <c r="R2340" s="13">
        <v>19627</v>
      </c>
      <c r="S2340">
        <v>104</v>
      </c>
      <c r="T2340" t="s">
        <v>1520</v>
      </c>
      <c r="U2340" t="s">
        <v>1522</v>
      </c>
      <c r="V2340" s="13">
        <v>1047906</v>
      </c>
      <c r="W2340" s="7">
        <f>(Agridata[[#This Row],[Profit_After_Storage_Loss]]/Agridata[[#This Row],[Total_Revenue]])*100</f>
        <v>39.264584795036782</v>
      </c>
      <c r="X2340">
        <f>(1-Agridata[[#This Row],[Transport_Cost_NGN]]/(Agridata[[#This Row],[Input_Cost_NGN]]+Agridata[[#This Row],[Final_Profit_NGN]]))*100</f>
        <v>99.203584338844792</v>
      </c>
      <c r="Y2340" s="13">
        <f>Agridata[[#This Row],[Final_Profit_NGN]]*Agridata[[#This Row],[Storage_Loss_%]]</f>
        <v>62874360</v>
      </c>
      <c r="Z2340" s="13">
        <f>Agridata[[#This Row],[Final_Profit_NGN]] * (1-Agridata[[#This Row],[Storage_Loss_%]]/100)</f>
        <v>419162.4</v>
      </c>
      <c r="AA2340" s="13">
        <f>Agridata[[#This Row],[Final_Profit_NGN]]+Agridata[[#This Row],[Input_Cost_NGN]]</f>
        <v>1067533</v>
      </c>
    </row>
    <row r="2341" spans="1:27" x14ac:dyDescent="0.35">
      <c r="A2341" t="s">
        <v>1186</v>
      </c>
      <c r="B2341" t="s">
        <v>1469</v>
      </c>
      <c r="C2341" t="s">
        <v>1484</v>
      </c>
      <c r="D2341">
        <v>2024</v>
      </c>
      <c r="E2341" t="s">
        <v>1501</v>
      </c>
      <c r="F2341" t="s">
        <v>1510</v>
      </c>
      <c r="G2341">
        <v>3.98</v>
      </c>
      <c r="H2341">
        <v>102117</v>
      </c>
      <c r="I2341">
        <v>72523</v>
      </c>
      <c r="J2341">
        <v>17.899999999999999</v>
      </c>
      <c r="K2341" t="s">
        <v>1511</v>
      </c>
      <c r="L2341">
        <v>0.96</v>
      </c>
      <c r="M2341" t="s">
        <v>1516</v>
      </c>
      <c r="N2341" s="13">
        <v>2477</v>
      </c>
      <c r="O2341">
        <v>2</v>
      </c>
      <c r="P2341" s="11">
        <f>Agridata[[#This Row],[Storage_Loss_%]]/100</f>
        <v>0.2898</v>
      </c>
      <c r="Q2341" s="7">
        <v>28.98</v>
      </c>
      <c r="R2341" s="13">
        <v>148192</v>
      </c>
      <c r="S2341">
        <v>398</v>
      </c>
      <c r="T2341" t="s">
        <v>1521</v>
      </c>
      <c r="U2341" t="s">
        <v>1523</v>
      </c>
      <c r="V2341" s="13">
        <v>28424844</v>
      </c>
      <c r="W2341" s="7">
        <f>(Agridata[[#This Row],[Profit_After_Storage_Loss]]/Agridata[[#This Row],[Total_Revenue]])*100</f>
        <v>70.651659868415791</v>
      </c>
      <c r="X2341">
        <f>(1-Agridata[[#This Row],[Transport_Cost_NGN]]/(Agridata[[#This Row],[Input_Cost_NGN]]+Agridata[[#This Row],[Final_Profit_NGN]]))*100</f>
        <v>99.991330987718626</v>
      </c>
      <c r="Y2341" s="13">
        <f>Agridata[[#This Row],[Final_Profit_NGN]]*Agridata[[#This Row],[Storage_Loss_%]]</f>
        <v>823751979.12</v>
      </c>
      <c r="Z2341" s="13">
        <f>Agridata[[#This Row],[Final_Profit_NGN]] * (1-Agridata[[#This Row],[Storage_Loss_%]]/100)</f>
        <v>20187324.208799999</v>
      </c>
      <c r="AA2341" s="13">
        <f>Agridata[[#This Row],[Final_Profit_NGN]]+Agridata[[#This Row],[Input_Cost_NGN]]</f>
        <v>28573036</v>
      </c>
    </row>
    <row r="2342" spans="1:27" x14ac:dyDescent="0.35">
      <c r="A2342" t="s">
        <v>1118</v>
      </c>
      <c r="B2342" t="s">
        <v>1469</v>
      </c>
      <c r="C2342" t="s">
        <v>1481</v>
      </c>
      <c r="D2342">
        <v>2025</v>
      </c>
      <c r="E2342" t="s">
        <v>1501</v>
      </c>
      <c r="F2342" t="s">
        <v>1505</v>
      </c>
      <c r="G2342">
        <v>1.1100000000000001</v>
      </c>
      <c r="H2342">
        <v>15259</v>
      </c>
      <c r="I2342">
        <v>11793</v>
      </c>
      <c r="J2342">
        <v>40.799999999999997</v>
      </c>
      <c r="K2342" t="s">
        <v>1512</v>
      </c>
      <c r="L2342">
        <v>2.2000000000000002</v>
      </c>
      <c r="M2342" t="s">
        <v>1518</v>
      </c>
      <c r="N2342" s="13">
        <v>7997</v>
      </c>
      <c r="O2342">
        <v>14</v>
      </c>
      <c r="P2342" s="11">
        <f>Agridata[[#This Row],[Storage_Loss_%]]/100</f>
        <v>0.2271</v>
      </c>
      <c r="Q2342" s="7">
        <v>22.71</v>
      </c>
      <c r="R2342" s="13">
        <v>7558</v>
      </c>
      <c r="S2342">
        <v>127</v>
      </c>
      <c r="T2342" t="s">
        <v>1520</v>
      </c>
      <c r="U2342" t="s">
        <v>1522</v>
      </c>
      <c r="V2342" s="13">
        <v>1467179</v>
      </c>
      <c r="W2342" s="7">
        <f>(Agridata[[#This Row],[Profit_After_Storage_Loss]]/Agridata[[#This Row],[Total_Revenue]])*100</f>
        <v>76.893890171603488</v>
      </c>
      <c r="X2342">
        <f>(1-Agridata[[#This Row],[Transport_Cost_NGN]]/(Agridata[[#This Row],[Input_Cost_NGN]]+Agridata[[#This Row],[Final_Profit_NGN]]))*100</f>
        <v>99.457733819657335</v>
      </c>
      <c r="Y2342" s="13">
        <f>Agridata[[#This Row],[Final_Profit_NGN]]*Agridata[[#This Row],[Storage_Loss_%]]</f>
        <v>33319635.09</v>
      </c>
      <c r="Z2342" s="13">
        <f>Agridata[[#This Row],[Final_Profit_NGN]] * (1-Agridata[[#This Row],[Storage_Loss_%]]/100)</f>
        <v>1133982.6491</v>
      </c>
      <c r="AA2342" s="13">
        <f>Agridata[[#This Row],[Final_Profit_NGN]]+Agridata[[#This Row],[Input_Cost_NGN]]</f>
        <v>1474737</v>
      </c>
    </row>
    <row r="2343" spans="1:27" x14ac:dyDescent="0.35">
      <c r="A2343" t="s">
        <v>253</v>
      </c>
      <c r="B2343" t="s">
        <v>1470</v>
      </c>
      <c r="C2343" t="s">
        <v>1485</v>
      </c>
      <c r="D2343">
        <v>2024</v>
      </c>
      <c r="E2343" t="s">
        <v>1502</v>
      </c>
      <c r="F2343" t="s">
        <v>1505</v>
      </c>
      <c r="G2343">
        <v>2.89</v>
      </c>
      <c r="H2343">
        <v>23389</v>
      </c>
      <c r="I2343">
        <v>19127</v>
      </c>
      <c r="J2343">
        <v>11.5</v>
      </c>
      <c r="K2343" t="s">
        <v>1511</v>
      </c>
      <c r="L2343">
        <v>1.54</v>
      </c>
      <c r="M2343" t="s">
        <v>1518</v>
      </c>
      <c r="N2343" s="13">
        <v>1797</v>
      </c>
      <c r="O2343">
        <v>7</v>
      </c>
      <c r="P2343" s="11">
        <f>Agridata[[#This Row],[Storage_Loss_%]]/100</f>
        <v>0.1822</v>
      </c>
      <c r="Q2343" s="7">
        <v>18.22</v>
      </c>
      <c r="R2343" s="13">
        <v>29889</v>
      </c>
      <c r="S2343">
        <v>93</v>
      </c>
      <c r="T2343" t="s">
        <v>1520</v>
      </c>
      <c r="U2343" t="s">
        <v>1522</v>
      </c>
      <c r="V2343" s="13">
        <v>1729337</v>
      </c>
      <c r="W2343" s="7">
        <f>(Agridata[[#This Row],[Profit_After_Storage_Loss]]/Agridata[[#This Row],[Total_Revenue]])*100</f>
        <v>80.390569409501666</v>
      </c>
      <c r="X2343">
        <f>(1-Agridata[[#This Row],[Transport_Cost_NGN]]/(Agridata[[#This Row],[Input_Cost_NGN]]+Agridata[[#This Row],[Final_Profit_NGN]]))*100</f>
        <v>99.897852805722522</v>
      </c>
      <c r="Y2343" s="13">
        <f>Agridata[[#This Row],[Final_Profit_NGN]]*Agridata[[#This Row],[Storage_Loss_%]]</f>
        <v>31508520.139999997</v>
      </c>
      <c r="Z2343" s="13">
        <f>Agridata[[#This Row],[Final_Profit_NGN]] * (1-Agridata[[#This Row],[Storage_Loss_%]]/100)</f>
        <v>1414251.7985999999</v>
      </c>
      <c r="AA2343" s="13">
        <f>Agridata[[#This Row],[Final_Profit_NGN]]+Agridata[[#This Row],[Input_Cost_NGN]]</f>
        <v>1759226</v>
      </c>
    </row>
    <row r="2344" spans="1:27" x14ac:dyDescent="0.35">
      <c r="A2344" t="s">
        <v>474</v>
      </c>
      <c r="B2344" t="s">
        <v>1473</v>
      </c>
      <c r="C2344" t="s">
        <v>1484</v>
      </c>
      <c r="D2344">
        <v>2021</v>
      </c>
      <c r="E2344" t="s">
        <v>1502</v>
      </c>
      <c r="F2344" t="s">
        <v>1506</v>
      </c>
      <c r="G2344">
        <v>0.82</v>
      </c>
      <c r="H2344">
        <v>2407</v>
      </c>
      <c r="I2344">
        <v>2197</v>
      </c>
      <c r="J2344">
        <v>4.5</v>
      </c>
      <c r="K2344" t="s">
        <v>1513</v>
      </c>
      <c r="L2344">
        <v>0.28000000000000003</v>
      </c>
      <c r="M2344" t="s">
        <v>1516</v>
      </c>
      <c r="N2344" s="13">
        <v>200</v>
      </c>
      <c r="O2344">
        <v>3</v>
      </c>
      <c r="P2344" s="11">
        <f>Agridata[[#This Row],[Storage_Loss_%]]/100</f>
        <v>8.72E-2</v>
      </c>
      <c r="Q2344" s="7">
        <v>8.7200000000000006</v>
      </c>
      <c r="R2344" s="13">
        <v>18339</v>
      </c>
      <c r="S2344">
        <v>282</v>
      </c>
      <c r="T2344" t="s">
        <v>1521</v>
      </c>
      <c r="U2344" t="s">
        <v>1523</v>
      </c>
      <c r="V2344" s="13">
        <v>594820</v>
      </c>
      <c r="W2344" s="7">
        <f>(Agridata[[#This Row],[Profit_After_Storage_Loss]]/Agridata[[#This Row],[Total_Revenue]])*100</f>
        <v>88.549902390733891</v>
      </c>
      <c r="X2344">
        <f>(1-Agridata[[#This Row],[Transport_Cost_NGN]]/(Agridata[[#This Row],[Input_Cost_NGN]]+Agridata[[#This Row],[Final_Profit_NGN]]))*100</f>
        <v>99.967382033045254</v>
      </c>
      <c r="Y2344" s="13">
        <f>Agridata[[#This Row],[Final_Profit_NGN]]*Agridata[[#This Row],[Storage_Loss_%]]</f>
        <v>5186830.4000000004</v>
      </c>
      <c r="Z2344" s="13">
        <f>Agridata[[#This Row],[Final_Profit_NGN]] * (1-Agridata[[#This Row],[Storage_Loss_%]]/100)</f>
        <v>542951.696</v>
      </c>
      <c r="AA2344" s="13">
        <f>Agridata[[#This Row],[Final_Profit_NGN]]+Agridata[[#This Row],[Input_Cost_NGN]]</f>
        <v>613159</v>
      </c>
    </row>
    <row r="2345" spans="1:27" x14ac:dyDescent="0.35">
      <c r="A2345" t="s">
        <v>996</v>
      </c>
      <c r="B2345" t="s">
        <v>1472</v>
      </c>
      <c r="C2345" t="s">
        <v>1488</v>
      </c>
      <c r="D2345">
        <v>2022</v>
      </c>
      <c r="E2345" t="s">
        <v>1502</v>
      </c>
      <c r="F2345" t="s">
        <v>1505</v>
      </c>
      <c r="G2345">
        <v>1.57</v>
      </c>
      <c r="H2345">
        <v>14970</v>
      </c>
      <c r="I2345">
        <v>12444</v>
      </c>
      <c r="J2345">
        <v>20.5</v>
      </c>
      <c r="K2345" t="s">
        <v>1511</v>
      </c>
      <c r="L2345">
        <v>0.61</v>
      </c>
      <c r="M2345" t="s">
        <v>1516</v>
      </c>
      <c r="N2345" s="13">
        <v>2754</v>
      </c>
      <c r="O2345">
        <v>7</v>
      </c>
      <c r="P2345" s="11">
        <f>Agridata[[#This Row],[Storage_Loss_%]]/100</f>
        <v>0.16870000000000002</v>
      </c>
      <c r="Q2345" s="7">
        <v>16.87</v>
      </c>
      <c r="R2345" s="13">
        <v>17334</v>
      </c>
      <c r="S2345">
        <v>98</v>
      </c>
      <c r="T2345" t="s">
        <v>1521</v>
      </c>
      <c r="U2345" t="s">
        <v>1523</v>
      </c>
      <c r="V2345" s="13">
        <v>1187229</v>
      </c>
      <c r="W2345" s="7">
        <f>(Agridata[[#This Row],[Profit_After_Storage_Loss]]/Agridata[[#This Row],[Total_Revenue]])*100</f>
        <v>81.933735944072666</v>
      </c>
      <c r="X2345">
        <f>(1-Agridata[[#This Row],[Transport_Cost_NGN]]/(Agridata[[#This Row],[Input_Cost_NGN]]+Agridata[[#This Row],[Final_Profit_NGN]]))*100</f>
        <v>99.771369367978252</v>
      </c>
      <c r="Y2345" s="13">
        <f>Agridata[[#This Row],[Final_Profit_NGN]]*Agridata[[#This Row],[Storage_Loss_%]]</f>
        <v>20028553.23</v>
      </c>
      <c r="Z2345" s="13">
        <f>Agridata[[#This Row],[Final_Profit_NGN]] * (1-Agridata[[#This Row],[Storage_Loss_%]]/100)</f>
        <v>986943.46769999992</v>
      </c>
      <c r="AA2345" s="13">
        <f>Agridata[[#This Row],[Final_Profit_NGN]]+Agridata[[#This Row],[Input_Cost_NGN]]</f>
        <v>1204563</v>
      </c>
    </row>
    <row r="2346" spans="1:27" x14ac:dyDescent="0.35">
      <c r="A2346" t="s">
        <v>315</v>
      </c>
      <c r="B2346" t="s">
        <v>1470</v>
      </c>
      <c r="C2346" t="s">
        <v>1499</v>
      </c>
      <c r="D2346">
        <v>2025</v>
      </c>
      <c r="E2346" t="s">
        <v>1501</v>
      </c>
      <c r="F2346" t="s">
        <v>1505</v>
      </c>
      <c r="G2346">
        <v>1.21</v>
      </c>
      <c r="H2346">
        <v>16358</v>
      </c>
      <c r="I2346">
        <v>14139</v>
      </c>
      <c r="J2346">
        <v>10.6</v>
      </c>
      <c r="K2346" t="s">
        <v>1515</v>
      </c>
      <c r="L2346">
        <v>0.48</v>
      </c>
      <c r="M2346" t="s">
        <v>1517</v>
      </c>
      <c r="N2346" s="13">
        <v>2441</v>
      </c>
      <c r="O2346">
        <v>3</v>
      </c>
      <c r="P2346" s="11">
        <f>Agridata[[#This Row],[Storage_Loss_%]]/100</f>
        <v>0.1356</v>
      </c>
      <c r="Q2346" s="7">
        <v>13.56</v>
      </c>
      <c r="R2346" s="13">
        <v>9744</v>
      </c>
      <c r="S2346">
        <v>113</v>
      </c>
      <c r="T2346" t="s">
        <v>1519</v>
      </c>
      <c r="U2346" t="s">
        <v>1522</v>
      </c>
      <c r="V2346" s="13">
        <v>1569545</v>
      </c>
      <c r="W2346" s="7">
        <f>(Agridata[[#This Row],[Profit_After_Storage_Loss]]/Agridata[[#This Row],[Total_Revenue]])*100</f>
        <v>85.906676865348913</v>
      </c>
      <c r="X2346">
        <f>(1-Agridata[[#This Row],[Transport_Cost_NGN]]/(Agridata[[#This Row],[Input_Cost_NGN]]+Agridata[[#This Row],[Final_Profit_NGN]]))*100</f>
        <v>99.845436775662975</v>
      </c>
      <c r="Y2346" s="13">
        <f>Agridata[[#This Row],[Final_Profit_NGN]]*Agridata[[#This Row],[Storage_Loss_%]]</f>
        <v>21283030.199999999</v>
      </c>
      <c r="Z2346" s="13">
        <f>Agridata[[#This Row],[Final_Profit_NGN]] * (1-Agridata[[#This Row],[Storage_Loss_%]]/100)</f>
        <v>1356714.6980000001</v>
      </c>
      <c r="AA2346" s="13">
        <f>Agridata[[#This Row],[Final_Profit_NGN]]+Agridata[[#This Row],[Input_Cost_NGN]]</f>
        <v>1579289</v>
      </c>
    </row>
    <row r="2347" spans="1:27" x14ac:dyDescent="0.35">
      <c r="A2347" t="s">
        <v>1187</v>
      </c>
      <c r="B2347" t="s">
        <v>1472</v>
      </c>
      <c r="C2347" t="s">
        <v>1489</v>
      </c>
      <c r="D2347">
        <v>2022</v>
      </c>
      <c r="E2347" t="s">
        <v>1502</v>
      </c>
      <c r="F2347" t="s">
        <v>1507</v>
      </c>
      <c r="G2347">
        <v>1.19</v>
      </c>
      <c r="H2347">
        <v>1952</v>
      </c>
      <c r="I2347">
        <v>1718</v>
      </c>
      <c r="J2347">
        <v>21.6</v>
      </c>
      <c r="K2347" t="s">
        <v>1511</v>
      </c>
      <c r="L2347">
        <v>0.85</v>
      </c>
      <c r="M2347" t="s">
        <v>1517</v>
      </c>
      <c r="N2347" s="13">
        <v>3178</v>
      </c>
      <c r="O2347">
        <v>3</v>
      </c>
      <c r="P2347" s="11">
        <f>Agridata[[#This Row],[Storage_Loss_%]]/100</f>
        <v>0.1198</v>
      </c>
      <c r="Q2347" s="7">
        <v>11.98</v>
      </c>
      <c r="R2347" s="13">
        <v>26332</v>
      </c>
      <c r="S2347">
        <v>280</v>
      </c>
      <c r="T2347" t="s">
        <v>1520</v>
      </c>
      <c r="U2347" t="s">
        <v>1522</v>
      </c>
      <c r="V2347" s="13">
        <v>446720</v>
      </c>
      <c r="W2347" s="7">
        <f>(Agridata[[#This Row],[Profit_After_Storage_Loss]]/Agridata[[#This Row],[Total_Revenue]])*100</f>
        <v>83.120448491920556</v>
      </c>
      <c r="X2347">
        <f>(1-Agridata[[#This Row],[Transport_Cost_NGN]]/(Agridata[[#This Row],[Input_Cost_NGN]]+Agridata[[#This Row],[Final_Profit_NGN]]))*100</f>
        <v>99.328192249477851</v>
      </c>
      <c r="Y2347" s="13">
        <f>Agridata[[#This Row],[Final_Profit_NGN]]*Agridata[[#This Row],[Storage_Loss_%]]</f>
        <v>5351705.6000000006</v>
      </c>
      <c r="Z2347" s="13">
        <f>Agridata[[#This Row],[Final_Profit_NGN]] * (1-Agridata[[#This Row],[Storage_Loss_%]]/100)</f>
        <v>393202.94400000002</v>
      </c>
      <c r="AA2347" s="13">
        <f>Agridata[[#This Row],[Final_Profit_NGN]]+Agridata[[#This Row],[Input_Cost_NGN]]</f>
        <v>473052</v>
      </c>
    </row>
    <row r="2348" spans="1:27" x14ac:dyDescent="0.35">
      <c r="A2348" t="s">
        <v>1188</v>
      </c>
      <c r="B2348" t="s">
        <v>1469</v>
      </c>
      <c r="C2348" t="s">
        <v>1474</v>
      </c>
      <c r="D2348">
        <v>2025</v>
      </c>
      <c r="E2348" t="s">
        <v>1501</v>
      </c>
      <c r="F2348" t="s">
        <v>1505</v>
      </c>
      <c r="G2348">
        <v>0.65</v>
      </c>
      <c r="H2348">
        <v>10227</v>
      </c>
      <c r="I2348">
        <v>8794</v>
      </c>
      <c r="J2348">
        <v>35.700000000000003</v>
      </c>
      <c r="K2348" t="s">
        <v>1513</v>
      </c>
      <c r="L2348">
        <v>1.74</v>
      </c>
      <c r="M2348" t="s">
        <v>1518</v>
      </c>
      <c r="N2348" s="13">
        <v>1268</v>
      </c>
      <c r="O2348">
        <v>3</v>
      </c>
      <c r="P2348" s="11">
        <f>Agridata[[#This Row],[Storage_Loss_%]]/100</f>
        <v>0.1401</v>
      </c>
      <c r="Q2348" s="7">
        <v>14.01</v>
      </c>
      <c r="R2348" s="13">
        <v>6921</v>
      </c>
      <c r="S2348">
        <v>82</v>
      </c>
      <c r="T2348" t="s">
        <v>1521</v>
      </c>
      <c r="U2348" t="s">
        <v>1522</v>
      </c>
      <c r="V2348" s="13">
        <v>705708</v>
      </c>
      <c r="W2348" s="7">
        <f>(Agridata[[#This Row],[Profit_After_Storage_Loss]]/Agridata[[#This Row],[Total_Revenue]])*100</f>
        <v>85.154871496950022</v>
      </c>
      <c r="X2348">
        <f>(1-Agridata[[#This Row],[Transport_Cost_NGN]]/(Agridata[[#This Row],[Input_Cost_NGN]]+Agridata[[#This Row],[Final_Profit_NGN]]))*100</f>
        <v>99.822067302902354</v>
      </c>
      <c r="Y2348" s="13">
        <f>Agridata[[#This Row],[Final_Profit_NGN]]*Agridata[[#This Row],[Storage_Loss_%]]</f>
        <v>9886969.0800000001</v>
      </c>
      <c r="Z2348" s="13">
        <f>Agridata[[#This Row],[Final_Profit_NGN]] * (1-Agridata[[#This Row],[Storage_Loss_%]]/100)</f>
        <v>606838.30920000002</v>
      </c>
      <c r="AA2348" s="13">
        <f>Agridata[[#This Row],[Final_Profit_NGN]]+Agridata[[#This Row],[Input_Cost_NGN]]</f>
        <v>712629</v>
      </c>
    </row>
    <row r="2349" spans="1:27" x14ac:dyDescent="0.35">
      <c r="A2349" t="s">
        <v>1189</v>
      </c>
      <c r="B2349" t="s">
        <v>1471</v>
      </c>
      <c r="C2349" t="s">
        <v>1483</v>
      </c>
      <c r="D2349">
        <v>2024</v>
      </c>
      <c r="E2349" t="s">
        <v>1502</v>
      </c>
      <c r="F2349" t="s">
        <v>1505</v>
      </c>
      <c r="G2349">
        <v>1.43</v>
      </c>
      <c r="H2349">
        <v>13703</v>
      </c>
      <c r="I2349">
        <v>10665</v>
      </c>
      <c r="J2349">
        <v>14.3</v>
      </c>
      <c r="K2349" t="s">
        <v>1512</v>
      </c>
      <c r="L2349">
        <v>0.63</v>
      </c>
      <c r="M2349" t="s">
        <v>1516</v>
      </c>
      <c r="N2349" s="13">
        <v>3225</v>
      </c>
      <c r="O2349">
        <v>14</v>
      </c>
      <c r="P2349" s="11">
        <f>Agridata[[#This Row],[Storage_Loss_%]]/100</f>
        <v>0.22170000000000001</v>
      </c>
      <c r="Q2349" s="7">
        <v>22.17</v>
      </c>
      <c r="R2349" s="13">
        <v>15748</v>
      </c>
      <c r="S2349">
        <v>76</v>
      </c>
      <c r="T2349" t="s">
        <v>1521</v>
      </c>
      <c r="U2349" t="s">
        <v>1523</v>
      </c>
      <c r="V2349" s="13">
        <v>783462</v>
      </c>
      <c r="W2349" s="7">
        <f>(Agridata[[#This Row],[Profit_After_Storage_Loss]]/Agridata[[#This Row],[Total_Revenue]])*100</f>
        <v>76.296402021996713</v>
      </c>
      <c r="X2349">
        <f>(1-Agridata[[#This Row],[Transport_Cost_NGN]]/(Agridata[[#This Row],[Input_Cost_NGN]]+Agridata[[#This Row],[Final_Profit_NGN]]))*100</f>
        <v>99.596476520564053</v>
      </c>
      <c r="Y2349" s="13">
        <f>Agridata[[#This Row],[Final_Profit_NGN]]*Agridata[[#This Row],[Storage_Loss_%]]</f>
        <v>17369352.540000003</v>
      </c>
      <c r="Z2349" s="13">
        <f>Agridata[[#This Row],[Final_Profit_NGN]] * (1-Agridata[[#This Row],[Storage_Loss_%]]/100)</f>
        <v>609768.47459999996</v>
      </c>
      <c r="AA2349" s="13">
        <f>Agridata[[#This Row],[Final_Profit_NGN]]+Agridata[[#This Row],[Input_Cost_NGN]]</f>
        <v>799210</v>
      </c>
    </row>
    <row r="2350" spans="1:27" x14ac:dyDescent="0.35">
      <c r="A2350" t="s">
        <v>368</v>
      </c>
      <c r="B2350" t="s">
        <v>1469</v>
      </c>
      <c r="C2350" t="s">
        <v>1474</v>
      </c>
      <c r="D2350">
        <v>2024</v>
      </c>
      <c r="E2350" t="s">
        <v>1501</v>
      </c>
      <c r="F2350" t="s">
        <v>1507</v>
      </c>
      <c r="G2350">
        <v>6.36</v>
      </c>
      <c r="H2350">
        <v>10388</v>
      </c>
      <c r="I2350">
        <v>8693</v>
      </c>
      <c r="J2350">
        <v>26.5</v>
      </c>
      <c r="K2350" t="s">
        <v>1511</v>
      </c>
      <c r="L2350">
        <v>1.8</v>
      </c>
      <c r="M2350" t="s">
        <v>1517</v>
      </c>
      <c r="N2350" s="13">
        <v>3009</v>
      </c>
      <c r="O2350">
        <v>7</v>
      </c>
      <c r="P2350" s="11">
        <f>Agridata[[#This Row],[Storage_Loss_%]]/100</f>
        <v>0.16309999999999999</v>
      </c>
      <c r="Q2350" s="7">
        <v>16.309999999999999</v>
      </c>
      <c r="R2350" s="13">
        <v>96449</v>
      </c>
      <c r="S2350">
        <v>208</v>
      </c>
      <c r="T2350" t="s">
        <v>1519</v>
      </c>
      <c r="U2350" t="s">
        <v>1522</v>
      </c>
      <c r="V2350" s="13">
        <v>1690605</v>
      </c>
      <c r="W2350" s="7">
        <f>(Agridata[[#This Row],[Profit_After_Storage_Loss]]/Agridata[[#This Row],[Total_Revenue]])*100</f>
        <v>79.173171291969908</v>
      </c>
      <c r="X2350">
        <f>(1-Agridata[[#This Row],[Transport_Cost_NGN]]/(Agridata[[#This Row],[Input_Cost_NGN]]+Agridata[[#This Row],[Final_Profit_NGN]]))*100</f>
        <v>99.831622323667887</v>
      </c>
      <c r="Y2350" s="13">
        <f>Agridata[[#This Row],[Final_Profit_NGN]]*Agridata[[#This Row],[Storage_Loss_%]]</f>
        <v>27573767.549999997</v>
      </c>
      <c r="Z2350" s="13">
        <f>Agridata[[#This Row],[Final_Profit_NGN]] * (1-Agridata[[#This Row],[Storage_Loss_%]]/100)</f>
        <v>1414867.3244999999</v>
      </c>
      <c r="AA2350" s="13">
        <f>Agridata[[#This Row],[Final_Profit_NGN]]+Agridata[[#This Row],[Input_Cost_NGN]]</f>
        <v>1787054</v>
      </c>
    </row>
    <row r="2351" spans="1:27" x14ac:dyDescent="0.35">
      <c r="A2351" t="s">
        <v>447</v>
      </c>
      <c r="B2351" t="s">
        <v>1472</v>
      </c>
      <c r="C2351" t="s">
        <v>1488</v>
      </c>
      <c r="D2351">
        <v>2022</v>
      </c>
      <c r="E2351" t="s">
        <v>1501</v>
      </c>
      <c r="F2351" t="s">
        <v>1505</v>
      </c>
      <c r="G2351">
        <v>2.56</v>
      </c>
      <c r="H2351">
        <v>27705</v>
      </c>
      <c r="I2351">
        <v>21737</v>
      </c>
      <c r="J2351">
        <v>15.5</v>
      </c>
      <c r="K2351" t="s">
        <v>1512</v>
      </c>
      <c r="L2351">
        <v>1.79</v>
      </c>
      <c r="M2351" t="s">
        <v>1517</v>
      </c>
      <c r="N2351" s="13">
        <v>4309</v>
      </c>
      <c r="O2351">
        <v>14</v>
      </c>
      <c r="P2351" s="11">
        <f>Agridata[[#This Row],[Storage_Loss_%]]/100</f>
        <v>0.21539999999999998</v>
      </c>
      <c r="Q2351" s="7">
        <v>21.54</v>
      </c>
      <c r="R2351" s="13">
        <v>24989</v>
      </c>
      <c r="S2351">
        <v>105</v>
      </c>
      <c r="T2351" t="s">
        <v>1521</v>
      </c>
      <c r="U2351" t="s">
        <v>1522</v>
      </c>
      <c r="V2351" s="13">
        <v>2230264</v>
      </c>
      <c r="W2351" s="7">
        <f>(Agridata[[#This Row],[Profit_After_Storage_Loss]]/Agridata[[#This Row],[Total_Revenue]])*100</f>
        <v>77.590635480808572</v>
      </c>
      <c r="X2351">
        <f>(1-Agridata[[#This Row],[Transport_Cost_NGN]]/(Agridata[[#This Row],[Input_Cost_NGN]]+Agridata[[#This Row],[Final_Profit_NGN]]))*100</f>
        <v>99.808934962064129</v>
      </c>
      <c r="Y2351" s="13">
        <f>Agridata[[#This Row],[Final_Profit_NGN]]*Agridata[[#This Row],[Storage_Loss_%]]</f>
        <v>48039886.559999995</v>
      </c>
      <c r="Z2351" s="13">
        <f>Agridata[[#This Row],[Final_Profit_NGN]] * (1-Agridata[[#This Row],[Storage_Loss_%]]/100)</f>
        <v>1749865.1343999999</v>
      </c>
      <c r="AA2351" s="13">
        <f>Agridata[[#This Row],[Final_Profit_NGN]]+Agridata[[#This Row],[Input_Cost_NGN]]</f>
        <v>2255253</v>
      </c>
    </row>
    <row r="2352" spans="1:27" x14ac:dyDescent="0.35">
      <c r="A2352" t="s">
        <v>398</v>
      </c>
      <c r="B2352" t="s">
        <v>1471</v>
      </c>
      <c r="C2352" t="s">
        <v>1500</v>
      </c>
      <c r="D2352">
        <v>2022</v>
      </c>
      <c r="E2352" t="s">
        <v>1502</v>
      </c>
      <c r="F2352" t="s">
        <v>1507</v>
      </c>
      <c r="G2352">
        <v>5.41</v>
      </c>
      <c r="H2352">
        <v>9211</v>
      </c>
      <c r="I2352">
        <v>7304</v>
      </c>
      <c r="J2352">
        <v>4.2</v>
      </c>
      <c r="K2352" t="s">
        <v>1515</v>
      </c>
      <c r="L2352">
        <v>1.06</v>
      </c>
      <c r="M2352" t="s">
        <v>1516</v>
      </c>
      <c r="N2352" s="13">
        <v>749</v>
      </c>
      <c r="O2352">
        <v>14</v>
      </c>
      <c r="P2352" s="11">
        <f>Agridata[[#This Row],[Storage_Loss_%]]/100</f>
        <v>0.20699999999999999</v>
      </c>
      <c r="Q2352" s="7">
        <v>20.7</v>
      </c>
      <c r="R2352" s="13">
        <v>63265</v>
      </c>
      <c r="S2352">
        <v>229</v>
      </c>
      <c r="T2352" t="s">
        <v>1520</v>
      </c>
      <c r="U2352" t="s">
        <v>1522</v>
      </c>
      <c r="V2352" s="13">
        <v>1591876</v>
      </c>
      <c r="W2352" s="7">
        <f>(Agridata[[#This Row],[Profit_After_Storage_Loss]]/Agridata[[#This Row],[Total_Revenue]])*100</f>
        <v>76.268889961640724</v>
      </c>
      <c r="X2352">
        <f>(1-Agridata[[#This Row],[Transport_Cost_NGN]]/(Agridata[[#This Row],[Input_Cost_NGN]]+Agridata[[#This Row],[Final_Profit_NGN]]))*100</f>
        <v>99.954747057803544</v>
      </c>
      <c r="Y2352" s="13">
        <f>Agridata[[#This Row],[Final_Profit_NGN]]*Agridata[[#This Row],[Storage_Loss_%]]</f>
        <v>32951833.199999999</v>
      </c>
      <c r="Z2352" s="13">
        <f>Agridata[[#This Row],[Final_Profit_NGN]] * (1-Agridata[[#This Row],[Storage_Loss_%]]/100)</f>
        <v>1262357.6680000001</v>
      </c>
      <c r="AA2352" s="13">
        <f>Agridata[[#This Row],[Final_Profit_NGN]]+Agridata[[#This Row],[Input_Cost_NGN]]</f>
        <v>1655141</v>
      </c>
    </row>
    <row r="2353" spans="1:27" x14ac:dyDescent="0.35">
      <c r="A2353" t="s">
        <v>1126</v>
      </c>
      <c r="B2353" t="s">
        <v>1470</v>
      </c>
      <c r="C2353" t="s">
        <v>1475</v>
      </c>
      <c r="D2353">
        <v>2024</v>
      </c>
      <c r="E2353" t="s">
        <v>1501</v>
      </c>
      <c r="F2353" t="s">
        <v>1505</v>
      </c>
      <c r="G2353">
        <v>4.2</v>
      </c>
      <c r="H2353">
        <v>60406</v>
      </c>
      <c r="I2353">
        <v>50082</v>
      </c>
      <c r="J2353">
        <v>9.6</v>
      </c>
      <c r="K2353" t="s">
        <v>1515</v>
      </c>
      <c r="L2353">
        <v>0.49</v>
      </c>
      <c r="M2353" t="s">
        <v>1516</v>
      </c>
      <c r="N2353" s="13">
        <v>2008</v>
      </c>
      <c r="O2353">
        <v>7</v>
      </c>
      <c r="P2353" s="11">
        <f>Agridata[[#This Row],[Storage_Loss_%]]/100</f>
        <v>0.1709</v>
      </c>
      <c r="Q2353" s="7">
        <v>17.09</v>
      </c>
      <c r="R2353" s="13">
        <v>28185</v>
      </c>
      <c r="S2353">
        <v>97</v>
      </c>
      <c r="T2353" t="s">
        <v>1520</v>
      </c>
      <c r="U2353" t="s">
        <v>1522</v>
      </c>
      <c r="V2353" s="13">
        <v>4779182</v>
      </c>
      <c r="W2353" s="7">
        <f>(Agridata[[#This Row],[Profit_After_Storage_Loss]]/Agridata[[#This Row],[Total_Revenue]])*100</f>
        <v>82.423908892331283</v>
      </c>
      <c r="X2353">
        <f>(1-Agridata[[#This Row],[Transport_Cost_NGN]]/(Agridata[[#This Row],[Input_Cost_NGN]]+Agridata[[#This Row],[Final_Profit_NGN]]))*100</f>
        <v>99.958230773727081</v>
      </c>
      <c r="Y2353" s="13">
        <f>Agridata[[#This Row],[Final_Profit_NGN]]*Agridata[[#This Row],[Storage_Loss_%]]</f>
        <v>81676220.379999995</v>
      </c>
      <c r="Z2353" s="13">
        <f>Agridata[[#This Row],[Final_Profit_NGN]] * (1-Agridata[[#This Row],[Storage_Loss_%]]/100)</f>
        <v>3962419.7961999997</v>
      </c>
      <c r="AA2353" s="13">
        <f>Agridata[[#This Row],[Final_Profit_NGN]]+Agridata[[#This Row],[Input_Cost_NGN]]</f>
        <v>4807367</v>
      </c>
    </row>
    <row r="2354" spans="1:27" x14ac:dyDescent="0.35">
      <c r="A2354" t="s">
        <v>663</v>
      </c>
      <c r="B2354" t="s">
        <v>1471</v>
      </c>
      <c r="C2354" t="s">
        <v>1483</v>
      </c>
      <c r="D2354">
        <v>2025</v>
      </c>
      <c r="E2354" t="s">
        <v>1502</v>
      </c>
      <c r="F2354" t="s">
        <v>1507</v>
      </c>
      <c r="G2354">
        <v>0.73</v>
      </c>
      <c r="H2354">
        <v>1086</v>
      </c>
      <c r="I2354">
        <v>995</v>
      </c>
      <c r="J2354">
        <v>2.5</v>
      </c>
      <c r="K2354" t="s">
        <v>1513</v>
      </c>
      <c r="L2354">
        <v>1.05</v>
      </c>
      <c r="M2354" t="s">
        <v>1516</v>
      </c>
      <c r="N2354" s="13">
        <v>200</v>
      </c>
      <c r="O2354">
        <v>3</v>
      </c>
      <c r="P2354" s="11">
        <f>Agridata[[#This Row],[Storage_Loss_%]]/100</f>
        <v>8.3100000000000007E-2</v>
      </c>
      <c r="Q2354" s="7">
        <v>8.31</v>
      </c>
      <c r="R2354" s="13">
        <v>12669</v>
      </c>
      <c r="S2354">
        <v>234</v>
      </c>
      <c r="T2354" t="s">
        <v>1520</v>
      </c>
      <c r="U2354" t="s">
        <v>1522</v>
      </c>
      <c r="V2354" s="13">
        <v>217633</v>
      </c>
      <c r="W2354" s="7">
        <f>(Agridata[[#This Row],[Profit_After_Storage_Loss]]/Agridata[[#This Row],[Total_Revenue]])*100</f>
        <v>86.646098470703691</v>
      </c>
      <c r="X2354">
        <f>(1-Agridata[[#This Row],[Transport_Cost_NGN]]/(Agridata[[#This Row],[Input_Cost_NGN]]+Agridata[[#This Row],[Final_Profit_NGN]]))*100</f>
        <v>99.913157506230959</v>
      </c>
      <c r="Y2354" s="13">
        <f>Agridata[[#This Row],[Final_Profit_NGN]]*Agridata[[#This Row],[Storage_Loss_%]]</f>
        <v>1808530.2300000002</v>
      </c>
      <c r="Z2354" s="13">
        <f>Agridata[[#This Row],[Final_Profit_NGN]] * (1-Agridata[[#This Row],[Storage_Loss_%]]/100)</f>
        <v>199547.69770000002</v>
      </c>
      <c r="AA2354" s="13">
        <f>Agridata[[#This Row],[Final_Profit_NGN]]+Agridata[[#This Row],[Input_Cost_NGN]]</f>
        <v>230302</v>
      </c>
    </row>
    <row r="2355" spans="1:27" x14ac:dyDescent="0.35">
      <c r="A2355" t="s">
        <v>471</v>
      </c>
      <c r="B2355" t="s">
        <v>1471</v>
      </c>
      <c r="C2355" t="s">
        <v>1500</v>
      </c>
      <c r="D2355">
        <v>2022</v>
      </c>
      <c r="E2355" t="s">
        <v>1502</v>
      </c>
      <c r="F2355" t="s">
        <v>1508</v>
      </c>
      <c r="G2355">
        <v>1.49</v>
      </c>
      <c r="H2355">
        <v>2430</v>
      </c>
      <c r="I2355">
        <v>2093</v>
      </c>
      <c r="J2355">
        <v>5.5</v>
      </c>
      <c r="K2355" t="s">
        <v>1513</v>
      </c>
      <c r="L2355">
        <v>1.5</v>
      </c>
      <c r="M2355" t="s">
        <v>1518</v>
      </c>
      <c r="N2355" s="13">
        <v>218</v>
      </c>
      <c r="O2355">
        <v>7</v>
      </c>
      <c r="P2355" s="11">
        <f>Agridata[[#This Row],[Storage_Loss_%]]/100</f>
        <v>0.1384</v>
      </c>
      <c r="Q2355" s="7">
        <v>13.84</v>
      </c>
      <c r="R2355" s="13">
        <v>12228</v>
      </c>
      <c r="S2355">
        <v>220</v>
      </c>
      <c r="T2355" t="s">
        <v>1520</v>
      </c>
      <c r="U2355" t="s">
        <v>1523</v>
      </c>
      <c r="V2355" s="13">
        <v>443410</v>
      </c>
      <c r="W2355" s="7">
        <f>(Agridata[[#This Row],[Profit_After_Storage_Loss]]/Agridata[[#This Row],[Total_Revenue]])*100</f>
        <v>83.847715949942724</v>
      </c>
      <c r="X2355">
        <f>(1-Agridata[[#This Row],[Transport_Cost_NGN]]/(Agridata[[#This Row],[Input_Cost_NGN]]+Agridata[[#This Row],[Final_Profit_NGN]]))*100</f>
        <v>99.952155000241419</v>
      </c>
      <c r="Y2355" s="13">
        <f>Agridata[[#This Row],[Final_Profit_NGN]]*Agridata[[#This Row],[Storage_Loss_%]]</f>
        <v>6136794.4000000004</v>
      </c>
      <c r="Z2355" s="13">
        <f>Agridata[[#This Row],[Final_Profit_NGN]] * (1-Agridata[[#This Row],[Storage_Loss_%]]/100)</f>
        <v>382042.05600000004</v>
      </c>
      <c r="AA2355" s="13">
        <f>Agridata[[#This Row],[Final_Profit_NGN]]+Agridata[[#This Row],[Input_Cost_NGN]]</f>
        <v>455638</v>
      </c>
    </row>
    <row r="2356" spans="1:27" x14ac:dyDescent="0.35">
      <c r="A2356" t="s">
        <v>224</v>
      </c>
      <c r="B2356" t="s">
        <v>1472</v>
      </c>
      <c r="C2356" t="s">
        <v>1489</v>
      </c>
      <c r="D2356">
        <v>2022</v>
      </c>
      <c r="E2356" t="s">
        <v>1501</v>
      </c>
      <c r="F2356" t="s">
        <v>1508</v>
      </c>
      <c r="G2356">
        <v>1.1200000000000001</v>
      </c>
      <c r="H2356">
        <v>1697</v>
      </c>
      <c r="I2356">
        <v>1335</v>
      </c>
      <c r="J2356">
        <v>28.7</v>
      </c>
      <c r="K2356" t="s">
        <v>1511</v>
      </c>
      <c r="L2356">
        <v>2.23</v>
      </c>
      <c r="M2356" t="s">
        <v>1517</v>
      </c>
      <c r="N2356" s="13">
        <v>4845</v>
      </c>
      <c r="O2356">
        <v>14</v>
      </c>
      <c r="P2356" s="11">
        <f>Agridata[[#This Row],[Storage_Loss_%]]/100</f>
        <v>0.2132</v>
      </c>
      <c r="Q2356" s="7">
        <v>21.32</v>
      </c>
      <c r="R2356" s="13">
        <v>10387</v>
      </c>
      <c r="S2356">
        <v>186</v>
      </c>
      <c r="T2356" t="s">
        <v>1520</v>
      </c>
      <c r="U2356" t="s">
        <v>1523</v>
      </c>
      <c r="V2356" s="13">
        <v>230595</v>
      </c>
      <c r="W2356" s="7">
        <f>(Agridata[[#This Row],[Profit_After_Storage_Loss]]/Agridata[[#This Row],[Total_Revenue]])*100</f>
        <v>75.288671353047107</v>
      </c>
      <c r="X2356">
        <f>(1-Agridata[[#This Row],[Transport_Cost_NGN]]/(Agridata[[#This Row],[Input_Cost_NGN]]+Agridata[[#This Row],[Final_Profit_NGN]]))*100</f>
        <v>97.989476392427662</v>
      </c>
      <c r="Y2356" s="13">
        <f>Agridata[[#This Row],[Final_Profit_NGN]]*Agridata[[#This Row],[Storage_Loss_%]]</f>
        <v>4916285.4000000004</v>
      </c>
      <c r="Z2356" s="13">
        <f>Agridata[[#This Row],[Final_Profit_NGN]] * (1-Agridata[[#This Row],[Storage_Loss_%]]/100)</f>
        <v>181432.14599999998</v>
      </c>
      <c r="AA2356" s="13">
        <f>Agridata[[#This Row],[Final_Profit_NGN]]+Agridata[[#This Row],[Input_Cost_NGN]]</f>
        <v>240982</v>
      </c>
    </row>
    <row r="2357" spans="1:27" x14ac:dyDescent="0.35">
      <c r="A2357" t="s">
        <v>505</v>
      </c>
      <c r="B2357" t="s">
        <v>1473</v>
      </c>
      <c r="C2357" t="s">
        <v>1484</v>
      </c>
      <c r="D2357">
        <v>2024</v>
      </c>
      <c r="E2357" t="s">
        <v>1501</v>
      </c>
      <c r="F2357" t="s">
        <v>1507</v>
      </c>
      <c r="G2357">
        <v>0.93</v>
      </c>
      <c r="H2357">
        <v>1717</v>
      </c>
      <c r="I2357">
        <v>686</v>
      </c>
      <c r="J2357">
        <v>6.3</v>
      </c>
      <c r="K2357" t="s">
        <v>1513</v>
      </c>
      <c r="L2357">
        <v>0.64</v>
      </c>
      <c r="M2357" t="s">
        <v>1516</v>
      </c>
      <c r="N2357" s="13">
        <v>281</v>
      </c>
      <c r="O2357">
        <v>60</v>
      </c>
      <c r="P2357" s="11">
        <f>Agridata[[#This Row],[Storage_Loss_%]]/100</f>
        <v>0.6</v>
      </c>
      <c r="Q2357" s="7">
        <v>60</v>
      </c>
      <c r="R2357" s="13">
        <v>16977</v>
      </c>
      <c r="S2357">
        <v>322</v>
      </c>
      <c r="T2357" t="s">
        <v>1520</v>
      </c>
      <c r="U2357" t="s">
        <v>1522</v>
      </c>
      <c r="V2357" s="13">
        <v>201426</v>
      </c>
      <c r="W2357" s="7">
        <f>(Agridata[[#This Row],[Profit_After_Storage_Loss]]/Agridata[[#This Row],[Total_Revenue]])*100</f>
        <v>36.890702050796008</v>
      </c>
      <c r="X2357">
        <f>(1-Agridata[[#This Row],[Transport_Cost_NGN]]/(Agridata[[#This Row],[Input_Cost_NGN]]+Agridata[[#This Row],[Final_Profit_NGN]]))*100</f>
        <v>99.871338763661683</v>
      </c>
      <c r="Y2357" s="13">
        <f>Agridata[[#This Row],[Final_Profit_NGN]]*Agridata[[#This Row],[Storage_Loss_%]]</f>
        <v>12085560</v>
      </c>
      <c r="Z2357" s="13">
        <f>Agridata[[#This Row],[Final_Profit_NGN]] * (1-Agridata[[#This Row],[Storage_Loss_%]]/100)</f>
        <v>80570.400000000009</v>
      </c>
      <c r="AA2357" s="13">
        <f>Agridata[[#This Row],[Final_Profit_NGN]]+Agridata[[#This Row],[Input_Cost_NGN]]</f>
        <v>218403</v>
      </c>
    </row>
    <row r="2358" spans="1:27" x14ac:dyDescent="0.35">
      <c r="A2358" t="s">
        <v>472</v>
      </c>
      <c r="B2358" t="s">
        <v>1472</v>
      </c>
      <c r="C2358" t="s">
        <v>1478</v>
      </c>
      <c r="D2358">
        <v>2025</v>
      </c>
      <c r="E2358" t="s">
        <v>1502</v>
      </c>
      <c r="F2358" t="s">
        <v>1509</v>
      </c>
      <c r="G2358">
        <v>6.18</v>
      </c>
      <c r="H2358">
        <v>80394</v>
      </c>
      <c r="I2358">
        <v>67571</v>
      </c>
      <c r="J2358">
        <v>2.2000000000000002</v>
      </c>
      <c r="K2358" t="s">
        <v>1511</v>
      </c>
      <c r="L2358">
        <v>0.94</v>
      </c>
      <c r="M2358" t="s">
        <v>1516</v>
      </c>
      <c r="N2358" s="13">
        <v>378</v>
      </c>
      <c r="O2358">
        <v>2</v>
      </c>
      <c r="P2358" s="11">
        <f>Agridata[[#This Row],[Storage_Loss_%]]/100</f>
        <v>0.1595</v>
      </c>
      <c r="Q2358" s="7">
        <v>15.95</v>
      </c>
      <c r="R2358" s="13">
        <v>155345</v>
      </c>
      <c r="S2358">
        <v>365</v>
      </c>
      <c r="T2358" t="s">
        <v>1520</v>
      </c>
      <c r="U2358" t="s">
        <v>1523</v>
      </c>
      <c r="V2358" s="13">
        <v>24261058</v>
      </c>
      <c r="W2358" s="7">
        <f>(Agridata[[#This Row],[Profit_After_Storage_Loss]]/Agridata[[#This Row],[Total_Revenue]])*100</f>
        <v>83.515246897751496</v>
      </c>
      <c r="X2358">
        <f>(1-Agridata[[#This Row],[Transport_Cost_NGN]]/(Agridata[[#This Row],[Input_Cost_NGN]]+Agridata[[#This Row],[Final_Profit_NGN]]))*100</f>
        <v>99.998451860415315</v>
      </c>
      <c r="Y2358" s="13">
        <f>Agridata[[#This Row],[Final_Profit_NGN]]*Agridata[[#This Row],[Storage_Loss_%]]</f>
        <v>386963875.09999996</v>
      </c>
      <c r="Z2358" s="13">
        <f>Agridata[[#This Row],[Final_Profit_NGN]] * (1-Agridata[[#This Row],[Storage_Loss_%]]/100)</f>
        <v>20391419.249000002</v>
      </c>
      <c r="AA2358" s="13">
        <f>Agridata[[#This Row],[Final_Profit_NGN]]+Agridata[[#This Row],[Input_Cost_NGN]]</f>
        <v>24416403</v>
      </c>
    </row>
    <row r="2359" spans="1:27" x14ac:dyDescent="0.35">
      <c r="A2359" t="s">
        <v>311</v>
      </c>
      <c r="B2359" t="s">
        <v>1471</v>
      </c>
      <c r="C2359" t="s">
        <v>1483</v>
      </c>
      <c r="D2359">
        <v>2025</v>
      </c>
      <c r="E2359" t="s">
        <v>1501</v>
      </c>
      <c r="F2359" t="s">
        <v>1505</v>
      </c>
      <c r="G2359">
        <v>2.09</v>
      </c>
      <c r="H2359">
        <v>16943</v>
      </c>
      <c r="I2359">
        <v>13168</v>
      </c>
      <c r="J2359">
        <v>24.4</v>
      </c>
      <c r="K2359" t="s">
        <v>1512</v>
      </c>
      <c r="L2359">
        <v>1.52</v>
      </c>
      <c r="M2359" t="s">
        <v>1516</v>
      </c>
      <c r="N2359" s="13">
        <v>4790</v>
      </c>
      <c r="O2359">
        <v>14</v>
      </c>
      <c r="P2359" s="11">
        <f>Agridata[[#This Row],[Storage_Loss_%]]/100</f>
        <v>0.2228</v>
      </c>
      <c r="Q2359" s="7">
        <v>22.28</v>
      </c>
      <c r="R2359" s="13">
        <v>19724</v>
      </c>
      <c r="S2359">
        <v>93</v>
      </c>
      <c r="T2359" t="s">
        <v>1521</v>
      </c>
      <c r="U2359" t="s">
        <v>1522</v>
      </c>
      <c r="V2359" s="13">
        <v>1187864</v>
      </c>
      <c r="W2359" s="7">
        <f>(Agridata[[#This Row],[Profit_After_Storage_Loss]]/Agridata[[#This Row],[Total_Revenue]])*100</f>
        <v>76.450569300125537</v>
      </c>
      <c r="X2359">
        <f>(1-Agridata[[#This Row],[Transport_Cost_NGN]]/(Agridata[[#This Row],[Input_Cost_NGN]]+Agridata[[#This Row],[Final_Profit_NGN]]))*100</f>
        <v>99.603341537014273</v>
      </c>
      <c r="Y2359" s="13">
        <f>Agridata[[#This Row],[Final_Profit_NGN]]*Agridata[[#This Row],[Storage_Loss_%]]</f>
        <v>26465609.920000002</v>
      </c>
      <c r="Z2359" s="13">
        <f>Agridata[[#This Row],[Final_Profit_NGN]] * (1-Agridata[[#This Row],[Storage_Loss_%]]/100)</f>
        <v>923207.90079999994</v>
      </c>
      <c r="AA2359" s="13">
        <f>Agridata[[#This Row],[Final_Profit_NGN]]+Agridata[[#This Row],[Input_Cost_NGN]]</f>
        <v>1207588</v>
      </c>
    </row>
    <row r="2360" spans="1:27" x14ac:dyDescent="0.35">
      <c r="A2360" t="s">
        <v>645</v>
      </c>
      <c r="B2360" t="s">
        <v>1469</v>
      </c>
      <c r="C2360" t="s">
        <v>1481</v>
      </c>
      <c r="D2360">
        <v>2021</v>
      </c>
      <c r="E2360" t="s">
        <v>1501</v>
      </c>
      <c r="F2360" t="s">
        <v>1509</v>
      </c>
      <c r="G2360">
        <v>5.57</v>
      </c>
      <c r="H2360">
        <v>82760</v>
      </c>
      <c r="I2360">
        <v>64221</v>
      </c>
      <c r="J2360">
        <v>10.3</v>
      </c>
      <c r="K2360" t="s">
        <v>1512</v>
      </c>
      <c r="L2360">
        <v>0.8</v>
      </c>
      <c r="M2360" t="s">
        <v>1517</v>
      </c>
      <c r="N2360" s="13">
        <v>2203</v>
      </c>
      <c r="O2360">
        <v>2</v>
      </c>
      <c r="P2360" s="11">
        <f>Agridata[[#This Row],[Storage_Loss_%]]/100</f>
        <v>0.22399999999999998</v>
      </c>
      <c r="Q2360" s="7">
        <v>22.4</v>
      </c>
      <c r="R2360" s="13">
        <v>177386</v>
      </c>
      <c r="S2360">
        <v>316</v>
      </c>
      <c r="T2360" t="s">
        <v>1520</v>
      </c>
      <c r="U2360" t="s">
        <v>1522</v>
      </c>
      <c r="V2360" s="13">
        <v>19911309</v>
      </c>
      <c r="W2360" s="7">
        <f>(Agridata[[#This Row],[Profit_After_Storage_Loss]]/Agridata[[#This Row],[Total_Revenue]])*100</f>
        <v>76.914781094540984</v>
      </c>
      <c r="X2360">
        <f>(1-Agridata[[#This Row],[Transport_Cost_NGN]]/(Agridata[[#This Row],[Input_Cost_NGN]]+Agridata[[#This Row],[Final_Profit_NGN]]))*100</f>
        <v>99.98903363309563</v>
      </c>
      <c r="Y2360" s="13">
        <f>Agridata[[#This Row],[Final_Profit_NGN]]*Agridata[[#This Row],[Storage_Loss_%]]</f>
        <v>446013321.59999996</v>
      </c>
      <c r="Z2360" s="13">
        <f>Agridata[[#This Row],[Final_Profit_NGN]] * (1-Agridata[[#This Row],[Storage_Loss_%]]/100)</f>
        <v>15451175.784</v>
      </c>
      <c r="AA2360" s="13">
        <f>Agridata[[#This Row],[Final_Profit_NGN]]+Agridata[[#This Row],[Input_Cost_NGN]]</f>
        <v>20088695</v>
      </c>
    </row>
    <row r="2361" spans="1:27" x14ac:dyDescent="0.35">
      <c r="A2361" t="s">
        <v>940</v>
      </c>
      <c r="B2361" t="s">
        <v>1470</v>
      </c>
      <c r="C2361" t="s">
        <v>1490</v>
      </c>
      <c r="D2361">
        <v>2023</v>
      </c>
      <c r="E2361" t="s">
        <v>1501</v>
      </c>
      <c r="F2361" t="s">
        <v>1509</v>
      </c>
      <c r="G2361">
        <v>0.81</v>
      </c>
      <c r="H2361">
        <v>14955</v>
      </c>
      <c r="I2361">
        <v>12427</v>
      </c>
      <c r="J2361">
        <v>54.9</v>
      </c>
      <c r="K2361" t="s">
        <v>1512</v>
      </c>
      <c r="L2361">
        <v>1.32</v>
      </c>
      <c r="M2361" t="s">
        <v>1518</v>
      </c>
      <c r="N2361" s="13">
        <v>17102</v>
      </c>
      <c r="O2361">
        <v>7</v>
      </c>
      <c r="P2361" s="11">
        <f>Agridata[[#This Row],[Storage_Loss_%]]/100</f>
        <v>0.16899999999999998</v>
      </c>
      <c r="Q2361" s="7">
        <v>16.899999999999999</v>
      </c>
      <c r="R2361" s="13">
        <v>21328</v>
      </c>
      <c r="S2361">
        <v>387</v>
      </c>
      <c r="T2361" t="s">
        <v>1520</v>
      </c>
      <c r="U2361" t="s">
        <v>1522</v>
      </c>
      <c r="V2361" s="13">
        <v>4722727</v>
      </c>
      <c r="W2361" s="7">
        <f>(Agridata[[#This Row],[Profit_After_Storage_Loss]]/Agridata[[#This Row],[Total_Revenue]])*100</f>
        <v>82.726404668579931</v>
      </c>
      <c r="X2361">
        <f>(1-Agridata[[#This Row],[Transport_Cost_NGN]]/(Agridata[[#This Row],[Input_Cost_NGN]]+Agridata[[#This Row],[Final_Profit_NGN]]))*100</f>
        <v>99.639506708923065</v>
      </c>
      <c r="Y2361" s="13">
        <f>Agridata[[#This Row],[Final_Profit_NGN]]*Agridata[[#This Row],[Storage_Loss_%]]</f>
        <v>79814086.299999997</v>
      </c>
      <c r="Z2361" s="13">
        <f>Agridata[[#This Row],[Final_Profit_NGN]] * (1-Agridata[[#This Row],[Storage_Loss_%]]/100)</f>
        <v>3924586.1369999996</v>
      </c>
      <c r="AA2361" s="13">
        <f>Agridata[[#This Row],[Final_Profit_NGN]]+Agridata[[#This Row],[Input_Cost_NGN]]</f>
        <v>4744055</v>
      </c>
    </row>
    <row r="2362" spans="1:27" x14ac:dyDescent="0.35">
      <c r="A2362" t="s">
        <v>47</v>
      </c>
      <c r="B2362" t="s">
        <v>1470</v>
      </c>
      <c r="C2362" t="s">
        <v>1491</v>
      </c>
      <c r="D2362">
        <v>2025</v>
      </c>
      <c r="E2362" t="s">
        <v>1501</v>
      </c>
      <c r="F2362" t="s">
        <v>1506</v>
      </c>
      <c r="G2362">
        <v>0.52</v>
      </c>
      <c r="H2362">
        <v>916</v>
      </c>
      <c r="I2362">
        <v>744</v>
      </c>
      <c r="J2362">
        <v>7.8</v>
      </c>
      <c r="K2362" t="s">
        <v>1513</v>
      </c>
      <c r="L2362">
        <v>1.2</v>
      </c>
      <c r="M2362" t="s">
        <v>1516</v>
      </c>
      <c r="N2362" s="13">
        <v>384</v>
      </c>
      <c r="O2362">
        <v>14</v>
      </c>
      <c r="P2362" s="11">
        <f>Agridata[[#This Row],[Storage_Loss_%]]/100</f>
        <v>0.18770000000000001</v>
      </c>
      <c r="Q2362" s="7">
        <v>18.77</v>
      </c>
      <c r="R2362" s="13">
        <v>9804</v>
      </c>
      <c r="S2362">
        <v>397</v>
      </c>
      <c r="T2362" t="s">
        <v>1520</v>
      </c>
      <c r="U2362" t="s">
        <v>1522</v>
      </c>
      <c r="V2362" s="13">
        <v>282227</v>
      </c>
      <c r="W2362" s="7">
        <f>(Agridata[[#This Row],[Profit_After_Storage_Loss]]/Agridata[[#This Row],[Total_Revenue]])*100</f>
        <v>78.502964445555435</v>
      </c>
      <c r="X2362">
        <f>(1-Agridata[[#This Row],[Transport_Cost_NGN]]/(Agridata[[#This Row],[Input_Cost_NGN]]+Agridata[[#This Row],[Final_Profit_NGN]]))*100</f>
        <v>99.868507110546474</v>
      </c>
      <c r="Y2362" s="13">
        <f>Agridata[[#This Row],[Final_Profit_NGN]]*Agridata[[#This Row],[Storage_Loss_%]]</f>
        <v>5297400.79</v>
      </c>
      <c r="Z2362" s="13">
        <f>Agridata[[#This Row],[Final_Profit_NGN]] * (1-Agridata[[#This Row],[Storage_Loss_%]]/100)</f>
        <v>229252.9921</v>
      </c>
      <c r="AA2362" s="13">
        <f>Agridata[[#This Row],[Final_Profit_NGN]]+Agridata[[#This Row],[Input_Cost_NGN]]</f>
        <v>292031</v>
      </c>
    </row>
    <row r="2363" spans="1:27" x14ac:dyDescent="0.35">
      <c r="A2363" t="s">
        <v>394</v>
      </c>
      <c r="B2363" t="s">
        <v>1472</v>
      </c>
      <c r="C2363" t="s">
        <v>1478</v>
      </c>
      <c r="D2363">
        <v>2021</v>
      </c>
      <c r="E2363" t="s">
        <v>1502</v>
      </c>
      <c r="F2363" t="s">
        <v>1503</v>
      </c>
      <c r="G2363">
        <v>2.13</v>
      </c>
      <c r="H2363">
        <v>19618</v>
      </c>
      <c r="I2363">
        <v>16638</v>
      </c>
      <c r="J2363">
        <v>15.1</v>
      </c>
      <c r="K2363" t="s">
        <v>1511</v>
      </c>
      <c r="L2363">
        <v>0.83</v>
      </c>
      <c r="M2363" t="s">
        <v>1516</v>
      </c>
      <c r="N2363" s="13">
        <v>1952</v>
      </c>
      <c r="O2363">
        <v>7</v>
      </c>
      <c r="P2363" s="11">
        <f>Agridata[[#This Row],[Storage_Loss_%]]/100</f>
        <v>0.15190000000000001</v>
      </c>
      <c r="Q2363" s="7">
        <v>15.19</v>
      </c>
      <c r="R2363" s="13">
        <v>22146</v>
      </c>
      <c r="S2363">
        <v>268</v>
      </c>
      <c r="T2363" t="s">
        <v>1520</v>
      </c>
      <c r="U2363" t="s">
        <v>1522</v>
      </c>
      <c r="V2363" s="13">
        <v>4390297</v>
      </c>
      <c r="W2363" s="7">
        <f>(Agridata[[#This Row],[Profit_After_Storage_Loss]]/Agridata[[#This Row],[Total_Revenue]])*100</f>
        <v>84.3843395982679</v>
      </c>
      <c r="X2363">
        <f>(1-Agridata[[#This Row],[Transport_Cost_NGN]]/(Agridata[[#This Row],[Input_Cost_NGN]]+Agridata[[#This Row],[Final_Profit_NGN]]))*100</f>
        <v>99.955761468193472</v>
      </c>
      <c r="Y2363" s="13">
        <f>Agridata[[#This Row],[Final_Profit_NGN]]*Agridata[[#This Row],[Storage_Loss_%]]</f>
        <v>66688611.43</v>
      </c>
      <c r="Z2363" s="13">
        <f>Agridata[[#This Row],[Final_Profit_NGN]] * (1-Agridata[[#This Row],[Storage_Loss_%]]/100)</f>
        <v>3723410.8857</v>
      </c>
      <c r="AA2363" s="13">
        <f>Agridata[[#This Row],[Final_Profit_NGN]]+Agridata[[#This Row],[Input_Cost_NGN]]</f>
        <v>4412443</v>
      </c>
    </row>
    <row r="2364" spans="1:27" x14ac:dyDescent="0.35">
      <c r="A2364" t="s">
        <v>1093</v>
      </c>
      <c r="B2364" t="s">
        <v>1473</v>
      </c>
      <c r="C2364" t="s">
        <v>1496</v>
      </c>
      <c r="D2364">
        <v>2021</v>
      </c>
      <c r="E2364" t="s">
        <v>1502</v>
      </c>
      <c r="F2364" t="s">
        <v>1504</v>
      </c>
      <c r="G2364">
        <v>2.36</v>
      </c>
      <c r="H2364">
        <v>18936</v>
      </c>
      <c r="I2364">
        <v>15069</v>
      </c>
      <c r="J2364">
        <v>9.1</v>
      </c>
      <c r="K2364" t="s">
        <v>1513</v>
      </c>
      <c r="L2364">
        <v>1.1599999999999999</v>
      </c>
      <c r="M2364" t="s">
        <v>1518</v>
      </c>
      <c r="N2364" s="13">
        <v>314</v>
      </c>
      <c r="O2364">
        <v>2</v>
      </c>
      <c r="P2364" s="11">
        <f>Agridata[[#This Row],[Storage_Loss_%]]/100</f>
        <v>0.20420000000000002</v>
      </c>
      <c r="Q2364" s="7">
        <v>20.420000000000002</v>
      </c>
      <c r="R2364" s="13">
        <v>39692</v>
      </c>
      <c r="S2364">
        <v>270</v>
      </c>
      <c r="T2364" t="s">
        <v>1519</v>
      </c>
      <c r="U2364" t="s">
        <v>1522</v>
      </c>
      <c r="V2364" s="13">
        <v>3987938</v>
      </c>
      <c r="W2364" s="7">
        <f>(Agridata[[#This Row],[Profit_After_Storage_Loss]]/Agridata[[#This Row],[Total_Revenue]])*100</f>
        <v>78.795744902088813</v>
      </c>
      <c r="X2364">
        <f>(1-Agridata[[#This Row],[Transport_Cost_NGN]]/(Agridata[[#This Row],[Input_Cost_NGN]]+Agridata[[#This Row],[Final_Profit_NGN]]))*100</f>
        <v>99.992203851893052</v>
      </c>
      <c r="Y2364" s="13">
        <f>Agridata[[#This Row],[Final_Profit_NGN]]*Agridata[[#This Row],[Storage_Loss_%]]</f>
        <v>81433693.960000008</v>
      </c>
      <c r="Z2364" s="13">
        <f>Agridata[[#This Row],[Final_Profit_NGN]] * (1-Agridata[[#This Row],[Storage_Loss_%]]/100)</f>
        <v>3173601.0603999998</v>
      </c>
      <c r="AA2364" s="13">
        <f>Agridata[[#This Row],[Final_Profit_NGN]]+Agridata[[#This Row],[Input_Cost_NGN]]</f>
        <v>4027630</v>
      </c>
    </row>
    <row r="2365" spans="1:27" x14ac:dyDescent="0.35">
      <c r="A2365" t="s">
        <v>958</v>
      </c>
      <c r="B2365" t="s">
        <v>1471</v>
      </c>
      <c r="C2365" t="s">
        <v>1486</v>
      </c>
      <c r="D2365">
        <v>2024</v>
      </c>
      <c r="E2365" t="s">
        <v>1502</v>
      </c>
      <c r="F2365" t="s">
        <v>1508</v>
      </c>
      <c r="G2365">
        <v>0.97</v>
      </c>
      <c r="H2365">
        <v>2011</v>
      </c>
      <c r="I2365">
        <v>1634</v>
      </c>
      <c r="J2365">
        <v>20.7</v>
      </c>
      <c r="K2365" t="s">
        <v>1512</v>
      </c>
      <c r="L2365">
        <v>1.08</v>
      </c>
      <c r="M2365" t="s">
        <v>1516</v>
      </c>
      <c r="N2365" s="13">
        <v>3987</v>
      </c>
      <c r="O2365">
        <v>14</v>
      </c>
      <c r="P2365" s="11">
        <f>Agridata[[#This Row],[Storage_Loss_%]]/100</f>
        <v>0.18719999999999998</v>
      </c>
      <c r="Q2365" s="7">
        <v>18.72</v>
      </c>
      <c r="R2365" s="13">
        <v>11397</v>
      </c>
      <c r="S2365">
        <v>191</v>
      </c>
      <c r="T2365" t="s">
        <v>1520</v>
      </c>
      <c r="U2365" t="s">
        <v>1523</v>
      </c>
      <c r="V2365" s="13">
        <v>293590</v>
      </c>
      <c r="W2365" s="7">
        <f>(Agridata[[#This Row],[Profit_After_Storage_Loss]]/Agridata[[#This Row],[Total_Revenue]])*100</f>
        <v>78.242663457786719</v>
      </c>
      <c r="X2365">
        <f>(1-Agridata[[#This Row],[Transport_Cost_NGN]]/(Agridata[[#This Row],[Input_Cost_NGN]]+Agridata[[#This Row],[Final_Profit_NGN]]))*100</f>
        <v>98.692731165590658</v>
      </c>
      <c r="Y2365" s="13">
        <f>Agridata[[#This Row],[Final_Profit_NGN]]*Agridata[[#This Row],[Storage_Loss_%]]</f>
        <v>5496004.7999999998</v>
      </c>
      <c r="Z2365" s="13">
        <f>Agridata[[#This Row],[Final_Profit_NGN]] * (1-Agridata[[#This Row],[Storage_Loss_%]]/100)</f>
        <v>238629.95199999999</v>
      </c>
      <c r="AA2365" s="13">
        <f>Agridata[[#This Row],[Final_Profit_NGN]]+Agridata[[#This Row],[Input_Cost_NGN]]</f>
        <v>304987</v>
      </c>
    </row>
    <row r="2366" spans="1:27" x14ac:dyDescent="0.35">
      <c r="A2366" t="s">
        <v>887</v>
      </c>
      <c r="B2366" t="s">
        <v>1470</v>
      </c>
      <c r="C2366" t="s">
        <v>1476</v>
      </c>
      <c r="D2366">
        <v>2023</v>
      </c>
      <c r="E2366" t="s">
        <v>1501</v>
      </c>
      <c r="F2366" t="s">
        <v>1506</v>
      </c>
      <c r="G2366">
        <v>0.84</v>
      </c>
      <c r="H2366">
        <v>2862</v>
      </c>
      <c r="I2366">
        <v>1773</v>
      </c>
      <c r="J2366">
        <v>53.4</v>
      </c>
      <c r="K2366" t="s">
        <v>1515</v>
      </c>
      <c r="L2366">
        <v>1.27</v>
      </c>
      <c r="M2366" t="s">
        <v>1516</v>
      </c>
      <c r="N2366" s="13">
        <v>10560</v>
      </c>
      <c r="O2366">
        <v>30</v>
      </c>
      <c r="P2366" s="11">
        <f>Agridata[[#This Row],[Storage_Loss_%]]/100</f>
        <v>0.38020000000000004</v>
      </c>
      <c r="Q2366" s="7">
        <v>38.020000000000003</v>
      </c>
      <c r="R2366" s="13">
        <v>18165</v>
      </c>
      <c r="S2366">
        <v>387</v>
      </c>
      <c r="T2366" t="s">
        <v>1521</v>
      </c>
      <c r="U2366" t="s">
        <v>1522</v>
      </c>
      <c r="V2366" s="13">
        <v>650565</v>
      </c>
      <c r="W2366" s="7">
        <f>(Agridata[[#This Row],[Profit_After_Storage_Loss]]/Agridata[[#This Row],[Total_Revenue]])*100</f>
        <v>60.296410659010348</v>
      </c>
      <c r="X2366">
        <f>(1-Agridata[[#This Row],[Transport_Cost_NGN]]/(Agridata[[#This Row],[Input_Cost_NGN]]+Agridata[[#This Row],[Final_Profit_NGN]]))*100</f>
        <v>98.420887353640481</v>
      </c>
      <c r="Y2366" s="13">
        <f>Agridata[[#This Row],[Final_Profit_NGN]]*Agridata[[#This Row],[Storage_Loss_%]]</f>
        <v>24734481.300000001</v>
      </c>
      <c r="Z2366" s="13">
        <f>Agridata[[#This Row],[Final_Profit_NGN]] * (1-Agridata[[#This Row],[Storage_Loss_%]]/100)</f>
        <v>403220.18699999992</v>
      </c>
      <c r="AA2366" s="13">
        <f>Agridata[[#This Row],[Final_Profit_NGN]]+Agridata[[#This Row],[Input_Cost_NGN]]</f>
        <v>668730</v>
      </c>
    </row>
    <row r="2367" spans="1:27" x14ac:dyDescent="0.35">
      <c r="A2367" t="s">
        <v>903</v>
      </c>
      <c r="B2367" t="s">
        <v>1470</v>
      </c>
      <c r="C2367" t="s">
        <v>1482</v>
      </c>
      <c r="D2367">
        <v>2021</v>
      </c>
      <c r="E2367" t="s">
        <v>1502</v>
      </c>
      <c r="F2367" t="s">
        <v>1510</v>
      </c>
      <c r="G2367">
        <v>1.19</v>
      </c>
      <c r="H2367">
        <v>17203</v>
      </c>
      <c r="I2367">
        <v>11852</v>
      </c>
      <c r="J2367">
        <v>3.3</v>
      </c>
      <c r="K2367" t="s">
        <v>1512</v>
      </c>
      <c r="L2367">
        <v>1.58</v>
      </c>
      <c r="M2367" t="s">
        <v>1516</v>
      </c>
      <c r="N2367" s="13">
        <v>756</v>
      </c>
      <c r="O2367">
        <v>3</v>
      </c>
      <c r="P2367" s="11">
        <f>Agridata[[#This Row],[Storage_Loss_%]]/100</f>
        <v>0.311</v>
      </c>
      <c r="Q2367" s="7">
        <v>31.1</v>
      </c>
      <c r="R2367" s="13">
        <v>32929</v>
      </c>
      <c r="S2367">
        <v>396</v>
      </c>
      <c r="T2367" t="s">
        <v>1520</v>
      </c>
      <c r="U2367" t="s">
        <v>1522</v>
      </c>
      <c r="V2367" s="13">
        <v>4612774</v>
      </c>
      <c r="W2367" s="7">
        <f>(Agridata[[#This Row],[Profit_After_Storage_Loss]]/Agridata[[#This Row],[Total_Revenue]])*100</f>
        <v>68.411632986439315</v>
      </c>
      <c r="X2367">
        <f>(1-Agridata[[#This Row],[Transport_Cost_NGN]]/(Agridata[[#This Row],[Input_Cost_NGN]]+Agridata[[#This Row],[Final_Profit_NGN]]))*100</f>
        <v>99.98372689773754</v>
      </c>
      <c r="Y2367" s="13">
        <f>Agridata[[#This Row],[Final_Profit_NGN]]*Agridata[[#This Row],[Storage_Loss_%]]</f>
        <v>143457271.40000001</v>
      </c>
      <c r="Z2367" s="13">
        <f>Agridata[[#This Row],[Final_Profit_NGN]] * (1-Agridata[[#This Row],[Storage_Loss_%]]/100)</f>
        <v>3178201.2860000003</v>
      </c>
      <c r="AA2367" s="13">
        <f>Agridata[[#This Row],[Final_Profit_NGN]]+Agridata[[#This Row],[Input_Cost_NGN]]</f>
        <v>4645703</v>
      </c>
    </row>
    <row r="2368" spans="1:27" x14ac:dyDescent="0.35">
      <c r="A2368" t="s">
        <v>658</v>
      </c>
      <c r="B2368" t="s">
        <v>1469</v>
      </c>
      <c r="C2368" t="s">
        <v>1498</v>
      </c>
      <c r="D2368">
        <v>2021</v>
      </c>
      <c r="E2368" t="s">
        <v>1502</v>
      </c>
      <c r="F2368" t="s">
        <v>1503</v>
      </c>
      <c r="G2368">
        <v>1.45</v>
      </c>
      <c r="H2368">
        <v>11130</v>
      </c>
      <c r="I2368">
        <v>6964</v>
      </c>
      <c r="J2368">
        <v>23.1</v>
      </c>
      <c r="K2368" t="s">
        <v>1512</v>
      </c>
      <c r="L2368">
        <v>1.97</v>
      </c>
      <c r="M2368" t="s">
        <v>1516</v>
      </c>
      <c r="N2368" s="13">
        <v>4755</v>
      </c>
      <c r="O2368">
        <v>30</v>
      </c>
      <c r="P2368" s="11">
        <f>Agridata[[#This Row],[Storage_Loss_%]]/100</f>
        <v>0.37430000000000002</v>
      </c>
      <c r="Q2368" s="7">
        <v>37.43</v>
      </c>
      <c r="R2368" s="13">
        <v>22140</v>
      </c>
      <c r="S2368">
        <v>254</v>
      </c>
      <c r="T2368" t="s">
        <v>1520</v>
      </c>
      <c r="U2368" t="s">
        <v>1522</v>
      </c>
      <c r="V2368" s="13">
        <v>1724273</v>
      </c>
      <c r="W2368" s="7">
        <f>(Agridata[[#This Row],[Profit_After_Storage_Loss]]/Agridata[[#This Row],[Total_Revenue]])*100</f>
        <v>61.776774228089216</v>
      </c>
      <c r="X2368">
        <f>(1-Agridata[[#This Row],[Transport_Cost_NGN]]/(Agridata[[#This Row],[Input_Cost_NGN]]+Agridata[[#This Row],[Final_Profit_NGN]]))*100</f>
        <v>99.727727633726957</v>
      </c>
      <c r="Y2368" s="13">
        <f>Agridata[[#This Row],[Final_Profit_NGN]]*Agridata[[#This Row],[Storage_Loss_%]]</f>
        <v>64539538.390000001</v>
      </c>
      <c r="Z2368" s="13">
        <f>Agridata[[#This Row],[Final_Profit_NGN]] * (1-Agridata[[#This Row],[Storage_Loss_%]]/100)</f>
        <v>1078877.6160999998</v>
      </c>
      <c r="AA2368" s="13">
        <f>Agridata[[#This Row],[Final_Profit_NGN]]+Agridata[[#This Row],[Input_Cost_NGN]]</f>
        <v>1746413</v>
      </c>
    </row>
    <row r="2369" spans="1:27" x14ac:dyDescent="0.35">
      <c r="A2369" t="s">
        <v>377</v>
      </c>
      <c r="B2369" t="s">
        <v>1472</v>
      </c>
      <c r="C2369" t="s">
        <v>1478</v>
      </c>
      <c r="D2369">
        <v>2023</v>
      </c>
      <c r="E2369" t="s">
        <v>1501</v>
      </c>
      <c r="F2369" t="s">
        <v>1504</v>
      </c>
      <c r="G2369">
        <v>0.78</v>
      </c>
      <c r="H2369">
        <v>7901</v>
      </c>
      <c r="I2369">
        <v>6090</v>
      </c>
      <c r="J2369">
        <v>6.3</v>
      </c>
      <c r="K2369" t="s">
        <v>1511</v>
      </c>
      <c r="L2369">
        <v>0.61</v>
      </c>
      <c r="M2369" t="s">
        <v>1518</v>
      </c>
      <c r="N2369" s="13">
        <v>869</v>
      </c>
      <c r="O2369">
        <v>2</v>
      </c>
      <c r="P2369" s="11">
        <f>Agridata[[#This Row],[Storage_Loss_%]]/100</f>
        <v>0.22920000000000001</v>
      </c>
      <c r="Q2369" s="7">
        <v>22.92</v>
      </c>
      <c r="R2369" s="13">
        <v>11669</v>
      </c>
      <c r="S2369">
        <v>235</v>
      </c>
      <c r="T2369" t="s">
        <v>1520</v>
      </c>
      <c r="U2369" t="s">
        <v>1522</v>
      </c>
      <c r="V2369" s="13">
        <v>1404301</v>
      </c>
      <c r="W2369" s="7">
        <f>(Agridata[[#This Row],[Profit_After_Storage_Loss]]/Agridata[[#This Row],[Total_Revenue]])*100</f>
        <v>76.444784197405312</v>
      </c>
      <c r="X2369">
        <f>(1-Agridata[[#This Row],[Transport_Cost_NGN]]/(Agridata[[#This Row],[Input_Cost_NGN]]+Agridata[[#This Row],[Final_Profit_NGN]]))*100</f>
        <v>99.93862864326222</v>
      </c>
      <c r="Y2369" s="13">
        <f>Agridata[[#This Row],[Final_Profit_NGN]]*Agridata[[#This Row],[Storage_Loss_%]]</f>
        <v>32186578.920000002</v>
      </c>
      <c r="Z2369" s="13">
        <f>Agridata[[#This Row],[Final_Profit_NGN]] * (1-Agridata[[#This Row],[Storage_Loss_%]]/100)</f>
        <v>1082435.2108</v>
      </c>
      <c r="AA2369" s="13">
        <f>Agridata[[#This Row],[Final_Profit_NGN]]+Agridata[[#This Row],[Input_Cost_NGN]]</f>
        <v>1415970</v>
      </c>
    </row>
    <row r="2370" spans="1:27" x14ac:dyDescent="0.35">
      <c r="A2370" t="s">
        <v>849</v>
      </c>
      <c r="B2370" t="s">
        <v>1471</v>
      </c>
      <c r="C2370" t="s">
        <v>1500</v>
      </c>
      <c r="D2370">
        <v>2024</v>
      </c>
      <c r="E2370" t="s">
        <v>1501</v>
      </c>
      <c r="F2370" t="s">
        <v>1508</v>
      </c>
      <c r="G2370">
        <v>2.44</v>
      </c>
      <c r="H2370">
        <v>5402</v>
      </c>
      <c r="I2370">
        <v>4718</v>
      </c>
      <c r="J2370">
        <v>8.1</v>
      </c>
      <c r="K2370" t="s">
        <v>1511</v>
      </c>
      <c r="L2370">
        <v>1.34</v>
      </c>
      <c r="M2370" t="s">
        <v>1518</v>
      </c>
      <c r="N2370" s="13">
        <v>913</v>
      </c>
      <c r="O2370">
        <v>7</v>
      </c>
      <c r="P2370" s="11">
        <f>Agridata[[#This Row],[Storage_Loss_%]]/100</f>
        <v>0.1265</v>
      </c>
      <c r="Q2370" s="7">
        <v>12.65</v>
      </c>
      <c r="R2370" s="13">
        <v>30724</v>
      </c>
      <c r="S2370">
        <v>214</v>
      </c>
      <c r="T2370" t="s">
        <v>1519</v>
      </c>
      <c r="U2370" t="s">
        <v>1523</v>
      </c>
      <c r="V2370" s="13">
        <v>967919</v>
      </c>
      <c r="W2370" s="7">
        <f>(Agridata[[#This Row],[Profit_After_Storage_Loss]]/Agridata[[#This Row],[Total_Revenue]])*100</f>
        <v>84.662611814231909</v>
      </c>
      <c r="X2370">
        <f>(1-Agridata[[#This Row],[Transport_Cost_NGN]]/(Agridata[[#This Row],[Input_Cost_NGN]]+Agridata[[#This Row],[Final_Profit_NGN]]))*100</f>
        <v>99.908575937547255</v>
      </c>
      <c r="Y2370" s="13">
        <f>Agridata[[#This Row],[Final_Profit_NGN]]*Agridata[[#This Row],[Storage_Loss_%]]</f>
        <v>12244175.35</v>
      </c>
      <c r="Z2370" s="13">
        <f>Agridata[[#This Row],[Final_Profit_NGN]] * (1-Agridata[[#This Row],[Storage_Loss_%]]/100)</f>
        <v>845477.24649999989</v>
      </c>
      <c r="AA2370" s="13">
        <f>Agridata[[#This Row],[Final_Profit_NGN]]+Agridata[[#This Row],[Input_Cost_NGN]]</f>
        <v>998643</v>
      </c>
    </row>
    <row r="2371" spans="1:27" x14ac:dyDescent="0.35">
      <c r="A2371" t="s">
        <v>642</v>
      </c>
      <c r="B2371" t="s">
        <v>1471</v>
      </c>
      <c r="C2371" t="s">
        <v>1483</v>
      </c>
      <c r="D2371">
        <v>2022</v>
      </c>
      <c r="E2371" t="s">
        <v>1501</v>
      </c>
      <c r="F2371" t="s">
        <v>1506</v>
      </c>
      <c r="G2371">
        <v>0.86</v>
      </c>
      <c r="H2371">
        <v>2849</v>
      </c>
      <c r="I2371">
        <v>1865</v>
      </c>
      <c r="J2371">
        <v>17</v>
      </c>
      <c r="K2371" t="s">
        <v>1512</v>
      </c>
      <c r="L2371">
        <v>0.93</v>
      </c>
      <c r="M2371" t="s">
        <v>1517</v>
      </c>
      <c r="N2371" s="13">
        <v>3473</v>
      </c>
      <c r="O2371">
        <v>30</v>
      </c>
      <c r="P2371" s="11">
        <f>Agridata[[#This Row],[Storage_Loss_%]]/100</f>
        <v>0.3453</v>
      </c>
      <c r="Q2371" s="7">
        <v>34.53</v>
      </c>
      <c r="R2371" s="13">
        <v>20631</v>
      </c>
      <c r="S2371">
        <v>326</v>
      </c>
      <c r="T2371" t="s">
        <v>1520</v>
      </c>
      <c r="U2371" t="s">
        <v>1522</v>
      </c>
      <c r="V2371" s="13">
        <v>577807</v>
      </c>
      <c r="W2371" s="7">
        <f>(Agridata[[#This Row],[Profit_After_Storage_Loss]]/Agridata[[#This Row],[Total_Revenue]])*100</f>
        <v>63.212938165691355</v>
      </c>
      <c r="X2371">
        <f>(1-Agridata[[#This Row],[Transport_Cost_NGN]]/(Agridata[[#This Row],[Input_Cost_NGN]]+Agridata[[#This Row],[Final_Profit_NGN]]))*100</f>
        <v>99.41965583736328</v>
      </c>
      <c r="Y2371" s="13">
        <f>Agridata[[#This Row],[Final_Profit_NGN]]*Agridata[[#This Row],[Storage_Loss_%]]</f>
        <v>19951675.710000001</v>
      </c>
      <c r="Z2371" s="13">
        <f>Agridata[[#This Row],[Final_Profit_NGN]] * (1-Agridata[[#This Row],[Storage_Loss_%]]/100)</f>
        <v>378290.24290000001</v>
      </c>
      <c r="AA2371" s="13">
        <f>Agridata[[#This Row],[Final_Profit_NGN]]+Agridata[[#This Row],[Input_Cost_NGN]]</f>
        <v>598438</v>
      </c>
    </row>
    <row r="2372" spans="1:27" x14ac:dyDescent="0.35">
      <c r="A2372" t="s">
        <v>411</v>
      </c>
      <c r="B2372" t="s">
        <v>1470</v>
      </c>
      <c r="C2372" t="s">
        <v>1490</v>
      </c>
      <c r="D2372">
        <v>2022</v>
      </c>
      <c r="E2372" t="s">
        <v>1502</v>
      </c>
      <c r="F2372" t="s">
        <v>1505</v>
      </c>
      <c r="G2372">
        <v>0.28000000000000003</v>
      </c>
      <c r="H2372">
        <v>3782</v>
      </c>
      <c r="I2372">
        <v>3196</v>
      </c>
      <c r="J2372">
        <v>15.3</v>
      </c>
      <c r="K2372" t="s">
        <v>1511</v>
      </c>
      <c r="L2372">
        <v>0.43</v>
      </c>
      <c r="M2372" t="s">
        <v>1518</v>
      </c>
      <c r="N2372" s="13">
        <v>2266</v>
      </c>
      <c r="O2372">
        <v>7</v>
      </c>
      <c r="P2372" s="11">
        <f>Agridata[[#This Row],[Storage_Loss_%]]/100</f>
        <v>0.15490000000000001</v>
      </c>
      <c r="Q2372" s="7">
        <v>15.49</v>
      </c>
      <c r="R2372" s="13">
        <v>3058</v>
      </c>
      <c r="S2372">
        <v>81</v>
      </c>
      <c r="T2372" t="s">
        <v>1520</v>
      </c>
      <c r="U2372" t="s">
        <v>1522</v>
      </c>
      <c r="V2372" s="13">
        <v>250964</v>
      </c>
      <c r="W2372" s="7">
        <f>(Agridata[[#This Row],[Profit_After_Storage_Loss]]/Agridata[[#This Row],[Total_Revenue]])*100</f>
        <v>83.492640952358457</v>
      </c>
      <c r="X2372">
        <f>(1-Agridata[[#This Row],[Transport_Cost_NGN]]/(Agridata[[#This Row],[Input_Cost_NGN]]+Agridata[[#This Row],[Final_Profit_NGN]]))*100</f>
        <v>99.107951279810408</v>
      </c>
      <c r="Y2372" s="13">
        <f>Agridata[[#This Row],[Final_Profit_NGN]]*Agridata[[#This Row],[Storage_Loss_%]]</f>
        <v>3887432.36</v>
      </c>
      <c r="Z2372" s="13">
        <f>Agridata[[#This Row],[Final_Profit_NGN]] * (1-Agridata[[#This Row],[Storage_Loss_%]]/100)</f>
        <v>212089.6764</v>
      </c>
      <c r="AA2372" s="13">
        <f>Agridata[[#This Row],[Final_Profit_NGN]]+Agridata[[#This Row],[Input_Cost_NGN]]</f>
        <v>254022</v>
      </c>
    </row>
    <row r="2373" spans="1:27" x14ac:dyDescent="0.35">
      <c r="A2373" t="s">
        <v>657</v>
      </c>
      <c r="B2373" t="s">
        <v>1473</v>
      </c>
      <c r="C2373" t="s">
        <v>1496</v>
      </c>
      <c r="D2373">
        <v>2022</v>
      </c>
      <c r="E2373" t="s">
        <v>1501</v>
      </c>
      <c r="F2373" t="s">
        <v>1503</v>
      </c>
      <c r="G2373">
        <v>2.93</v>
      </c>
      <c r="H2373">
        <v>28568</v>
      </c>
      <c r="I2373">
        <v>22802</v>
      </c>
      <c r="J2373">
        <v>142.1</v>
      </c>
      <c r="K2373" t="s">
        <v>1512</v>
      </c>
      <c r="L2373">
        <v>4.46</v>
      </c>
      <c r="M2373" t="s">
        <v>1518</v>
      </c>
      <c r="N2373" s="13">
        <v>30775</v>
      </c>
      <c r="O2373">
        <v>14</v>
      </c>
      <c r="P2373" s="11">
        <f>Agridata[[#This Row],[Storage_Loss_%]]/100</f>
        <v>0.20180000000000001</v>
      </c>
      <c r="Q2373" s="7">
        <v>20.18</v>
      </c>
      <c r="R2373" s="13">
        <v>32195</v>
      </c>
      <c r="S2373">
        <v>355</v>
      </c>
      <c r="T2373" t="s">
        <v>1521</v>
      </c>
      <c r="U2373" t="s">
        <v>1523</v>
      </c>
      <c r="V2373" s="13">
        <v>7950793</v>
      </c>
      <c r="W2373" s="7">
        <f>(Agridata[[#This Row],[Profit_After_Storage_Loss]]/Agridata[[#This Row],[Total_Revenue]])*100</f>
        <v>79.498089845556578</v>
      </c>
      <c r="X2373">
        <f>(1-Agridata[[#This Row],[Transport_Cost_NGN]]/(Agridata[[#This Row],[Input_Cost_NGN]]+Agridata[[#This Row],[Final_Profit_NGN]]))*100</f>
        <v>99.614492718766456</v>
      </c>
      <c r="Y2373" s="13">
        <f>Agridata[[#This Row],[Final_Profit_NGN]]*Agridata[[#This Row],[Storage_Loss_%]]</f>
        <v>160447002.74000001</v>
      </c>
      <c r="Z2373" s="13">
        <f>Agridata[[#This Row],[Final_Profit_NGN]] * (1-Agridata[[#This Row],[Storage_Loss_%]]/100)</f>
        <v>6346322.9726</v>
      </c>
      <c r="AA2373" s="13">
        <f>Agridata[[#This Row],[Final_Profit_NGN]]+Agridata[[#This Row],[Input_Cost_NGN]]</f>
        <v>7982988</v>
      </c>
    </row>
    <row r="2374" spans="1:27" x14ac:dyDescent="0.35">
      <c r="A2374" t="s">
        <v>600</v>
      </c>
      <c r="B2374" t="s">
        <v>1471</v>
      </c>
      <c r="C2374" t="s">
        <v>1483</v>
      </c>
      <c r="D2374">
        <v>2021</v>
      </c>
      <c r="E2374" t="s">
        <v>1501</v>
      </c>
      <c r="F2374" t="s">
        <v>1503</v>
      </c>
      <c r="G2374">
        <v>1.6</v>
      </c>
      <c r="H2374">
        <v>11316</v>
      </c>
      <c r="I2374">
        <v>10342</v>
      </c>
      <c r="J2374">
        <v>7</v>
      </c>
      <c r="K2374" t="s">
        <v>1513</v>
      </c>
      <c r="L2374">
        <v>0.65</v>
      </c>
      <c r="M2374" t="s">
        <v>1518</v>
      </c>
      <c r="N2374" s="13">
        <v>273</v>
      </c>
      <c r="O2374">
        <v>3</v>
      </c>
      <c r="P2374" s="11">
        <f>Agridata[[#This Row],[Storage_Loss_%]]/100</f>
        <v>8.5999999999999993E-2</v>
      </c>
      <c r="Q2374" s="7">
        <v>8.6</v>
      </c>
      <c r="R2374" s="13">
        <v>26693</v>
      </c>
      <c r="S2374">
        <v>247</v>
      </c>
      <c r="T2374" t="s">
        <v>1519</v>
      </c>
      <c r="U2374" t="s">
        <v>1522</v>
      </c>
      <c r="V2374" s="13">
        <v>2501964</v>
      </c>
      <c r="W2374" s="7">
        <f>(Agridata[[#This Row],[Profit_After_Storage_Loss]]/Agridata[[#This Row],[Total_Revenue]])*100</f>
        <v>90.435163646156823</v>
      </c>
      <c r="X2374">
        <f>(1-Agridata[[#This Row],[Transport_Cost_NGN]]/(Agridata[[#This Row],[Input_Cost_NGN]]+Agridata[[#This Row],[Final_Profit_NGN]]))*100</f>
        <v>99.98920375519495</v>
      </c>
      <c r="Y2374" s="13">
        <f>Agridata[[#This Row],[Final_Profit_NGN]]*Agridata[[#This Row],[Storage_Loss_%]]</f>
        <v>21516890.399999999</v>
      </c>
      <c r="Z2374" s="13">
        <f>Agridata[[#This Row],[Final_Profit_NGN]] * (1-Agridata[[#This Row],[Storage_Loss_%]]/100)</f>
        <v>2286795.0959999999</v>
      </c>
      <c r="AA2374" s="13">
        <f>Agridata[[#This Row],[Final_Profit_NGN]]+Agridata[[#This Row],[Input_Cost_NGN]]</f>
        <v>2528657</v>
      </c>
    </row>
    <row r="2375" spans="1:27" x14ac:dyDescent="0.35">
      <c r="A2375" t="s">
        <v>1190</v>
      </c>
      <c r="B2375" t="s">
        <v>1469</v>
      </c>
      <c r="C2375" t="s">
        <v>1481</v>
      </c>
      <c r="D2375">
        <v>2025</v>
      </c>
      <c r="E2375" t="s">
        <v>1502</v>
      </c>
      <c r="F2375" t="s">
        <v>1505</v>
      </c>
      <c r="G2375">
        <v>4.7</v>
      </c>
      <c r="H2375">
        <v>43868</v>
      </c>
      <c r="I2375">
        <v>40801</v>
      </c>
      <c r="J2375">
        <v>33.700000000000003</v>
      </c>
      <c r="K2375" t="s">
        <v>1511</v>
      </c>
      <c r="L2375">
        <v>1.41</v>
      </c>
      <c r="M2375" t="s">
        <v>1516</v>
      </c>
      <c r="N2375" s="13">
        <v>3455</v>
      </c>
      <c r="O2375">
        <v>1</v>
      </c>
      <c r="P2375" s="11">
        <f>Agridata[[#This Row],[Storage_Loss_%]]/100</f>
        <v>6.9900000000000004E-2</v>
      </c>
      <c r="Q2375" s="7">
        <v>6.99</v>
      </c>
      <c r="R2375" s="13">
        <v>58223</v>
      </c>
      <c r="S2375">
        <v>96</v>
      </c>
      <c r="T2375" t="s">
        <v>1520</v>
      </c>
      <c r="U2375" t="s">
        <v>1523</v>
      </c>
      <c r="V2375" s="13">
        <v>3816050</v>
      </c>
      <c r="W2375" s="7">
        <f>(Agridata[[#This Row],[Profit_After_Storage_Loss]]/Agridata[[#This Row],[Total_Revenue]])*100</f>
        <v>91.612235508442481</v>
      </c>
      <c r="X2375">
        <f>(1-Agridata[[#This Row],[Transport_Cost_NGN]]/(Agridata[[#This Row],[Input_Cost_NGN]]+Agridata[[#This Row],[Final_Profit_NGN]]))*100</f>
        <v>99.910821978729942</v>
      </c>
      <c r="Y2375" s="13">
        <f>Agridata[[#This Row],[Final_Profit_NGN]]*Agridata[[#This Row],[Storage_Loss_%]]</f>
        <v>26674189.5</v>
      </c>
      <c r="Z2375" s="13">
        <f>Agridata[[#This Row],[Final_Profit_NGN]] * (1-Agridata[[#This Row],[Storage_Loss_%]]/100)</f>
        <v>3549308.105</v>
      </c>
      <c r="AA2375" s="13">
        <f>Agridata[[#This Row],[Final_Profit_NGN]]+Agridata[[#This Row],[Input_Cost_NGN]]</f>
        <v>3874273</v>
      </c>
    </row>
    <row r="2376" spans="1:27" x14ac:dyDescent="0.35">
      <c r="A2376" t="s">
        <v>291</v>
      </c>
      <c r="B2376" t="s">
        <v>1471</v>
      </c>
      <c r="C2376" t="s">
        <v>1486</v>
      </c>
      <c r="D2376">
        <v>2024</v>
      </c>
      <c r="E2376" t="s">
        <v>1501</v>
      </c>
      <c r="F2376" t="s">
        <v>1509</v>
      </c>
      <c r="G2376">
        <v>2.83</v>
      </c>
      <c r="H2376">
        <v>51080</v>
      </c>
      <c r="I2376">
        <v>42728</v>
      </c>
      <c r="J2376">
        <v>134.9</v>
      </c>
      <c r="K2376" t="s">
        <v>1512</v>
      </c>
      <c r="L2376">
        <v>3.92</v>
      </c>
      <c r="M2376" t="s">
        <v>1516</v>
      </c>
      <c r="N2376" s="13">
        <v>27372</v>
      </c>
      <c r="O2376">
        <v>4</v>
      </c>
      <c r="P2376" s="11">
        <f>Agridata[[#This Row],[Storage_Loss_%]]/100</f>
        <v>0.16350000000000001</v>
      </c>
      <c r="Q2376" s="7">
        <v>16.350000000000001</v>
      </c>
      <c r="R2376" s="13">
        <v>71383</v>
      </c>
      <c r="S2376">
        <v>365</v>
      </c>
      <c r="T2376" t="s">
        <v>1520</v>
      </c>
      <c r="U2376" t="s">
        <v>1522</v>
      </c>
      <c r="V2376" s="13">
        <v>15341008</v>
      </c>
      <c r="W2376" s="7">
        <f>(Agridata[[#This Row],[Profit_After_Storage_Loss]]/Agridata[[#This Row],[Total_Revenue]])*100</f>
        <v>83.262572251119252</v>
      </c>
      <c r="X2376">
        <f>(1-Agridata[[#This Row],[Transport_Cost_NGN]]/(Agridata[[#This Row],[Input_Cost_NGN]]+Agridata[[#This Row],[Final_Profit_NGN]]))*100</f>
        <v>99.822402636943224</v>
      </c>
      <c r="Y2376" s="13">
        <f>Agridata[[#This Row],[Final_Profit_NGN]]*Agridata[[#This Row],[Storage_Loss_%]]</f>
        <v>250825480.80000001</v>
      </c>
      <c r="Z2376" s="13">
        <f>Agridata[[#This Row],[Final_Profit_NGN]] * (1-Agridata[[#This Row],[Storage_Loss_%]]/100)</f>
        <v>12832753.192</v>
      </c>
      <c r="AA2376" s="13">
        <f>Agridata[[#This Row],[Final_Profit_NGN]]+Agridata[[#This Row],[Input_Cost_NGN]]</f>
        <v>15412391</v>
      </c>
    </row>
    <row r="2377" spans="1:27" x14ac:dyDescent="0.35">
      <c r="A2377" t="s">
        <v>682</v>
      </c>
      <c r="B2377" t="s">
        <v>1470</v>
      </c>
      <c r="C2377" t="s">
        <v>1499</v>
      </c>
      <c r="D2377">
        <v>2023</v>
      </c>
      <c r="E2377" t="s">
        <v>1502</v>
      </c>
      <c r="F2377" t="s">
        <v>1503</v>
      </c>
      <c r="G2377">
        <v>3.06</v>
      </c>
      <c r="H2377">
        <v>25151</v>
      </c>
      <c r="I2377">
        <v>22474</v>
      </c>
      <c r="J2377">
        <v>39.4</v>
      </c>
      <c r="K2377" t="s">
        <v>1514</v>
      </c>
      <c r="L2377">
        <v>2.0299999999999998</v>
      </c>
      <c r="M2377" t="s">
        <v>1517</v>
      </c>
      <c r="N2377" s="13">
        <v>7932</v>
      </c>
      <c r="O2377">
        <v>3</v>
      </c>
      <c r="P2377" s="11">
        <f>Agridata[[#This Row],[Storage_Loss_%]]/100</f>
        <v>0.10640000000000001</v>
      </c>
      <c r="Q2377" s="7">
        <v>10.64</v>
      </c>
      <c r="R2377" s="13">
        <v>56193</v>
      </c>
      <c r="S2377">
        <v>339</v>
      </c>
      <c r="T2377" t="s">
        <v>1519</v>
      </c>
      <c r="U2377" t="s">
        <v>1522</v>
      </c>
      <c r="V2377" s="13">
        <v>7478375</v>
      </c>
      <c r="W2377" s="7">
        <f>(Agridata[[#This Row],[Profit_After_Storage_Loss]]/Agridata[[#This Row],[Total_Revenue]])*100</f>
        <v>88.693550844587236</v>
      </c>
      <c r="X2377">
        <f>(1-Agridata[[#This Row],[Transport_Cost_NGN]]/(Agridata[[#This Row],[Input_Cost_NGN]]+Agridata[[#This Row],[Final_Profit_NGN]]))*100</f>
        <v>99.894725218486315</v>
      </c>
      <c r="Y2377" s="13">
        <f>Agridata[[#This Row],[Final_Profit_NGN]]*Agridata[[#This Row],[Storage_Loss_%]]</f>
        <v>79569910</v>
      </c>
      <c r="Z2377" s="13">
        <f>Agridata[[#This Row],[Final_Profit_NGN]] * (1-Agridata[[#This Row],[Storage_Loss_%]]/100)</f>
        <v>6682675.8999999994</v>
      </c>
      <c r="AA2377" s="13">
        <f>Agridata[[#This Row],[Final_Profit_NGN]]+Agridata[[#This Row],[Input_Cost_NGN]]</f>
        <v>7534568</v>
      </c>
    </row>
    <row r="2378" spans="1:27" x14ac:dyDescent="0.35">
      <c r="A2378" t="s">
        <v>1191</v>
      </c>
      <c r="B2378" t="s">
        <v>1473</v>
      </c>
      <c r="C2378" t="s">
        <v>1496</v>
      </c>
      <c r="D2378">
        <v>2024</v>
      </c>
      <c r="E2378" t="s">
        <v>1501</v>
      </c>
      <c r="F2378" t="s">
        <v>1504</v>
      </c>
      <c r="G2378">
        <v>2.8</v>
      </c>
      <c r="H2378">
        <v>34041</v>
      </c>
      <c r="I2378">
        <v>24502</v>
      </c>
      <c r="J2378">
        <v>35.5</v>
      </c>
      <c r="K2378" t="s">
        <v>1511</v>
      </c>
      <c r="L2378">
        <v>2.11</v>
      </c>
      <c r="M2378" t="s">
        <v>1516</v>
      </c>
      <c r="N2378" s="13">
        <v>5382</v>
      </c>
      <c r="O2378">
        <v>7</v>
      </c>
      <c r="P2378" s="11">
        <f>Agridata[[#This Row],[Storage_Loss_%]]/100</f>
        <v>0.2802</v>
      </c>
      <c r="Q2378" s="7">
        <v>28.02</v>
      </c>
      <c r="R2378" s="13">
        <v>63547</v>
      </c>
      <c r="S2378">
        <v>314</v>
      </c>
      <c r="T2378" t="s">
        <v>1520</v>
      </c>
      <c r="U2378" t="s">
        <v>1522</v>
      </c>
      <c r="V2378" s="13">
        <v>7547763</v>
      </c>
      <c r="W2378" s="7">
        <f>(Agridata[[#This Row],[Profit_After_Storage_Loss]]/Agridata[[#This Row],[Total_Revenue]])*100</f>
        <v>71.379037345739434</v>
      </c>
      <c r="X2378">
        <f>(1-Agridata[[#This Row],[Transport_Cost_NGN]]/(Agridata[[#This Row],[Input_Cost_NGN]]+Agridata[[#This Row],[Final_Profit_NGN]]))*100</f>
        <v>99.929289439005899</v>
      </c>
      <c r="Y2378" s="13">
        <f>Agridata[[#This Row],[Final_Profit_NGN]]*Agridata[[#This Row],[Storage_Loss_%]]</f>
        <v>211488319.25999999</v>
      </c>
      <c r="Z2378" s="13">
        <f>Agridata[[#This Row],[Final_Profit_NGN]] * (1-Agridata[[#This Row],[Storage_Loss_%]]/100)</f>
        <v>5432879.8074000003</v>
      </c>
      <c r="AA2378" s="13">
        <f>Agridata[[#This Row],[Final_Profit_NGN]]+Agridata[[#This Row],[Input_Cost_NGN]]</f>
        <v>7611310</v>
      </c>
    </row>
    <row r="2379" spans="1:27" x14ac:dyDescent="0.35">
      <c r="A2379" t="s">
        <v>893</v>
      </c>
      <c r="B2379" t="s">
        <v>1472</v>
      </c>
      <c r="C2379" t="s">
        <v>1489</v>
      </c>
      <c r="D2379">
        <v>2021</v>
      </c>
      <c r="E2379" t="s">
        <v>1501</v>
      </c>
      <c r="F2379" t="s">
        <v>1507</v>
      </c>
      <c r="G2379">
        <v>1.08</v>
      </c>
      <c r="H2379">
        <v>3139</v>
      </c>
      <c r="I2379">
        <v>2854</v>
      </c>
      <c r="J2379">
        <v>1.6</v>
      </c>
      <c r="K2379" t="s">
        <v>1513</v>
      </c>
      <c r="L2379">
        <v>1.21</v>
      </c>
      <c r="M2379" t="s">
        <v>1516</v>
      </c>
      <c r="N2379" s="13">
        <v>200</v>
      </c>
      <c r="O2379">
        <v>1</v>
      </c>
      <c r="P2379" s="11">
        <f>Agridata[[#This Row],[Storage_Loss_%]]/100</f>
        <v>9.0500000000000011E-2</v>
      </c>
      <c r="Q2379" s="7">
        <v>9.0500000000000007</v>
      </c>
      <c r="R2379" s="13">
        <v>20492</v>
      </c>
      <c r="S2379">
        <v>251</v>
      </c>
      <c r="T2379" t="s">
        <v>1520</v>
      </c>
      <c r="U2379" t="s">
        <v>1522</v>
      </c>
      <c r="V2379" s="13">
        <v>688499</v>
      </c>
      <c r="W2379" s="7">
        <f>(Agridata[[#This Row],[Profit_After_Storage_Loss]]/Agridata[[#This Row],[Total_Revenue]])*100</f>
        <v>88.321267900438784</v>
      </c>
      <c r="X2379">
        <f>(1-Agridata[[#This Row],[Transport_Cost_NGN]]/(Agridata[[#This Row],[Input_Cost_NGN]]+Agridata[[#This Row],[Final_Profit_NGN]]))*100</f>
        <v>99.971790897204613</v>
      </c>
      <c r="Y2379" s="13">
        <f>Agridata[[#This Row],[Final_Profit_NGN]]*Agridata[[#This Row],[Storage_Loss_%]]</f>
        <v>6230915.9500000002</v>
      </c>
      <c r="Z2379" s="13">
        <f>Agridata[[#This Row],[Final_Profit_NGN]] * (1-Agridata[[#This Row],[Storage_Loss_%]]/100)</f>
        <v>626189.84049999993</v>
      </c>
      <c r="AA2379" s="13">
        <f>Agridata[[#This Row],[Final_Profit_NGN]]+Agridata[[#This Row],[Input_Cost_NGN]]</f>
        <v>708991</v>
      </c>
    </row>
    <row r="2380" spans="1:27" x14ac:dyDescent="0.35">
      <c r="A2380" t="s">
        <v>980</v>
      </c>
      <c r="B2380" t="s">
        <v>1471</v>
      </c>
      <c r="C2380" t="s">
        <v>1483</v>
      </c>
      <c r="D2380">
        <v>2025</v>
      </c>
      <c r="E2380" t="s">
        <v>1502</v>
      </c>
      <c r="F2380" t="s">
        <v>1505</v>
      </c>
      <c r="G2380">
        <v>2.14</v>
      </c>
      <c r="H2380">
        <v>17093</v>
      </c>
      <c r="I2380">
        <v>9848</v>
      </c>
      <c r="J2380">
        <v>17.3</v>
      </c>
      <c r="K2380" t="s">
        <v>1511</v>
      </c>
      <c r="L2380">
        <v>1.92</v>
      </c>
      <c r="M2380" t="s">
        <v>1517</v>
      </c>
      <c r="N2380" s="13">
        <v>1890</v>
      </c>
      <c r="O2380">
        <v>30</v>
      </c>
      <c r="P2380" s="11">
        <f>Agridata[[#This Row],[Storage_Loss_%]]/100</f>
        <v>0.42380000000000001</v>
      </c>
      <c r="Q2380" s="7">
        <v>42.38</v>
      </c>
      <c r="R2380" s="13">
        <v>22734</v>
      </c>
      <c r="S2380">
        <v>78</v>
      </c>
      <c r="T2380" t="s">
        <v>1520</v>
      </c>
      <c r="U2380" t="s">
        <v>1522</v>
      </c>
      <c r="V2380" s="13">
        <v>735839</v>
      </c>
      <c r="W2380" s="7">
        <f>(Agridata[[#This Row],[Profit_After_Storage_Loss]]/Agridata[[#This Row],[Total_Revenue]])*100</f>
        <v>55.893161475560035</v>
      </c>
      <c r="X2380">
        <f>(1-Agridata[[#This Row],[Transport_Cost_NGN]]/(Agridata[[#This Row],[Input_Cost_NGN]]+Agridata[[#This Row],[Final_Profit_NGN]]))*100</f>
        <v>99.750847973761253</v>
      </c>
      <c r="Y2380" s="13">
        <f>Agridata[[#This Row],[Final_Profit_NGN]]*Agridata[[#This Row],[Storage_Loss_%]]</f>
        <v>31184856.82</v>
      </c>
      <c r="Z2380" s="13">
        <f>Agridata[[#This Row],[Final_Profit_NGN]] * (1-Agridata[[#This Row],[Storage_Loss_%]]/100)</f>
        <v>423990.43180000002</v>
      </c>
      <c r="AA2380" s="13">
        <f>Agridata[[#This Row],[Final_Profit_NGN]]+Agridata[[#This Row],[Input_Cost_NGN]]</f>
        <v>758573</v>
      </c>
    </row>
    <row r="2381" spans="1:27" x14ac:dyDescent="0.35">
      <c r="A2381" t="s">
        <v>1192</v>
      </c>
      <c r="B2381" t="s">
        <v>1472</v>
      </c>
      <c r="C2381" t="s">
        <v>1488</v>
      </c>
      <c r="D2381">
        <v>2022</v>
      </c>
      <c r="E2381" t="s">
        <v>1502</v>
      </c>
      <c r="F2381" t="s">
        <v>1507</v>
      </c>
      <c r="G2381">
        <v>4.58</v>
      </c>
      <c r="H2381">
        <v>5696</v>
      </c>
      <c r="I2381">
        <v>4528</v>
      </c>
      <c r="J2381">
        <v>12</v>
      </c>
      <c r="K2381" t="s">
        <v>1512</v>
      </c>
      <c r="L2381">
        <v>0.65</v>
      </c>
      <c r="M2381" t="s">
        <v>1518</v>
      </c>
      <c r="N2381" s="13">
        <v>2808</v>
      </c>
      <c r="O2381">
        <v>14</v>
      </c>
      <c r="P2381" s="11">
        <f>Agridata[[#This Row],[Storage_Loss_%]]/100</f>
        <v>0.20499999999999999</v>
      </c>
      <c r="Q2381" s="7">
        <v>20.5</v>
      </c>
      <c r="R2381" s="13">
        <v>56751</v>
      </c>
      <c r="S2381">
        <v>275</v>
      </c>
      <c r="T2381" t="s">
        <v>1521</v>
      </c>
      <c r="U2381" t="s">
        <v>1522</v>
      </c>
      <c r="V2381" s="13">
        <v>1173189</v>
      </c>
      <c r="W2381" s="7">
        <f>(Agridata[[#This Row],[Profit_After_Storage_Loss]]/Agridata[[#This Row],[Total_Revenue]])*100</f>
        <v>75.831768622859656</v>
      </c>
      <c r="X2381">
        <f>(1-Agridata[[#This Row],[Transport_Cost_NGN]]/(Agridata[[#This Row],[Input_Cost_NGN]]+Agridata[[#This Row],[Final_Profit_NGN]]))*100</f>
        <v>99.77169618030149</v>
      </c>
      <c r="Y2381" s="13">
        <f>Agridata[[#This Row],[Final_Profit_NGN]]*Agridata[[#This Row],[Storage_Loss_%]]</f>
        <v>24050374.5</v>
      </c>
      <c r="Z2381" s="13">
        <f>Agridata[[#This Row],[Final_Profit_NGN]] * (1-Agridata[[#This Row],[Storage_Loss_%]]/100)</f>
        <v>932685.255</v>
      </c>
      <c r="AA2381" s="13">
        <f>Agridata[[#This Row],[Final_Profit_NGN]]+Agridata[[#This Row],[Input_Cost_NGN]]</f>
        <v>1229940</v>
      </c>
    </row>
    <row r="2382" spans="1:27" x14ac:dyDescent="0.35">
      <c r="A2382" t="s">
        <v>624</v>
      </c>
      <c r="B2382" t="s">
        <v>1469</v>
      </c>
      <c r="C2382" t="s">
        <v>1481</v>
      </c>
      <c r="D2382">
        <v>2021</v>
      </c>
      <c r="E2382" t="s">
        <v>1501</v>
      </c>
      <c r="F2382" t="s">
        <v>1505</v>
      </c>
      <c r="G2382">
        <v>0.42</v>
      </c>
      <c r="H2382">
        <v>5903</v>
      </c>
      <c r="I2382">
        <v>2361</v>
      </c>
      <c r="J2382">
        <v>54.4</v>
      </c>
      <c r="K2382" t="s">
        <v>1512</v>
      </c>
      <c r="L2382">
        <v>1.57</v>
      </c>
      <c r="M2382" t="s">
        <v>1518</v>
      </c>
      <c r="N2382" s="13">
        <v>10957</v>
      </c>
      <c r="O2382">
        <v>60</v>
      </c>
      <c r="P2382" s="11">
        <f>Agridata[[#This Row],[Storage_Loss_%]]/100</f>
        <v>0.6</v>
      </c>
      <c r="Q2382" s="7">
        <v>60</v>
      </c>
      <c r="R2382" s="13">
        <v>2535</v>
      </c>
      <c r="S2382">
        <v>78</v>
      </c>
      <c r="T2382" t="s">
        <v>1521</v>
      </c>
      <c r="U2382" t="s">
        <v>1523</v>
      </c>
      <c r="V2382" s="13">
        <v>168825</v>
      </c>
      <c r="W2382" s="7">
        <f>(Agridata[[#This Row],[Profit_After_Storage_Loss]]/Agridata[[#This Row],[Total_Revenue]])*100</f>
        <v>39.40826330532213</v>
      </c>
      <c r="X2382">
        <f>(1-Agridata[[#This Row],[Transport_Cost_NGN]]/(Agridata[[#This Row],[Input_Cost_NGN]]+Agridata[[#This Row],[Final_Profit_NGN]]))*100</f>
        <v>93.605859010270777</v>
      </c>
      <c r="Y2382" s="13">
        <f>Agridata[[#This Row],[Final_Profit_NGN]]*Agridata[[#This Row],[Storage_Loss_%]]</f>
        <v>10129500</v>
      </c>
      <c r="Z2382" s="13">
        <f>Agridata[[#This Row],[Final_Profit_NGN]] * (1-Agridata[[#This Row],[Storage_Loss_%]]/100)</f>
        <v>67530</v>
      </c>
      <c r="AA2382" s="13">
        <f>Agridata[[#This Row],[Final_Profit_NGN]]+Agridata[[#This Row],[Input_Cost_NGN]]</f>
        <v>171360</v>
      </c>
    </row>
    <row r="2383" spans="1:27" x14ac:dyDescent="0.35">
      <c r="A2383" t="s">
        <v>626</v>
      </c>
      <c r="B2383" t="s">
        <v>1473</v>
      </c>
      <c r="C2383" t="s">
        <v>1484</v>
      </c>
      <c r="D2383">
        <v>2021</v>
      </c>
      <c r="E2383" t="s">
        <v>1501</v>
      </c>
      <c r="F2383" t="s">
        <v>1508</v>
      </c>
      <c r="G2383">
        <v>0.84</v>
      </c>
      <c r="H2383">
        <v>1775</v>
      </c>
      <c r="I2383">
        <v>1515</v>
      </c>
      <c r="J2383">
        <v>34.6</v>
      </c>
      <c r="K2383" t="s">
        <v>1511</v>
      </c>
      <c r="L2383">
        <v>1.76</v>
      </c>
      <c r="M2383" t="s">
        <v>1516</v>
      </c>
      <c r="N2383" s="13">
        <v>4449</v>
      </c>
      <c r="O2383">
        <v>7</v>
      </c>
      <c r="P2383" s="11">
        <f>Agridata[[#This Row],[Storage_Loss_%]]/100</f>
        <v>0.14630000000000001</v>
      </c>
      <c r="Q2383" s="7">
        <v>14.63</v>
      </c>
      <c r="R2383" s="13">
        <v>6915</v>
      </c>
      <c r="S2383">
        <v>173</v>
      </c>
      <c r="T2383" t="s">
        <v>1521</v>
      </c>
      <c r="U2383" t="s">
        <v>1522</v>
      </c>
      <c r="V2383" s="13">
        <v>248111</v>
      </c>
      <c r="W2383" s="7">
        <f>(Agridata[[#This Row],[Profit_After_Storage_Loss]]/Agridata[[#This Row],[Total_Revenue]])*100</f>
        <v>83.055202489157963</v>
      </c>
      <c r="X2383">
        <f>(1-Agridata[[#This Row],[Transport_Cost_NGN]]/(Agridata[[#This Row],[Input_Cost_NGN]]+Agridata[[#This Row],[Final_Profit_NGN]]))*100</f>
        <v>98.255471991091099</v>
      </c>
      <c r="Y2383" s="13">
        <f>Agridata[[#This Row],[Final_Profit_NGN]]*Agridata[[#This Row],[Storage_Loss_%]]</f>
        <v>3629863.93</v>
      </c>
      <c r="Z2383" s="13">
        <f>Agridata[[#This Row],[Final_Profit_NGN]] * (1-Agridata[[#This Row],[Storage_Loss_%]]/100)</f>
        <v>211812.36069999999</v>
      </c>
      <c r="AA2383" s="13">
        <f>Agridata[[#This Row],[Final_Profit_NGN]]+Agridata[[#This Row],[Input_Cost_NGN]]</f>
        <v>255026</v>
      </c>
    </row>
    <row r="2384" spans="1:27" x14ac:dyDescent="0.35">
      <c r="A2384" t="s">
        <v>205</v>
      </c>
      <c r="B2384" t="s">
        <v>1472</v>
      </c>
      <c r="C2384" t="s">
        <v>1478</v>
      </c>
      <c r="D2384">
        <v>2023</v>
      </c>
      <c r="E2384" t="s">
        <v>1501</v>
      </c>
      <c r="F2384" t="s">
        <v>1504</v>
      </c>
      <c r="G2384">
        <v>2.63</v>
      </c>
      <c r="H2384">
        <v>21124</v>
      </c>
      <c r="I2384">
        <v>16603</v>
      </c>
      <c r="J2384">
        <v>41.5</v>
      </c>
      <c r="K2384" t="s">
        <v>1512</v>
      </c>
      <c r="L2384">
        <v>1.1200000000000001</v>
      </c>
      <c r="M2384" t="s">
        <v>1516</v>
      </c>
      <c r="N2384" s="13">
        <v>10020</v>
      </c>
      <c r="O2384">
        <v>1</v>
      </c>
      <c r="P2384" s="11">
        <f>Agridata[[#This Row],[Storage_Loss_%]]/100</f>
        <v>0.214</v>
      </c>
      <c r="Q2384" s="7">
        <v>21.4</v>
      </c>
      <c r="R2384" s="13">
        <v>54067</v>
      </c>
      <c r="S2384">
        <v>315</v>
      </c>
      <c r="T2384" t="s">
        <v>1520</v>
      </c>
      <c r="U2384" t="s">
        <v>1523</v>
      </c>
      <c r="V2384" s="13">
        <v>5113559</v>
      </c>
      <c r="W2384" s="7">
        <f>(Agridata[[#This Row],[Profit_After_Storage_Loss]]/Agridata[[#This Row],[Total_Revenue]])*100</f>
        <v>77.777636655593881</v>
      </c>
      <c r="X2384">
        <f>(1-Agridata[[#This Row],[Transport_Cost_NGN]]/(Agridata[[#This Row],[Input_Cost_NGN]]+Agridata[[#This Row],[Final_Profit_NGN]]))*100</f>
        <v>99.806100518884307</v>
      </c>
      <c r="Y2384" s="13">
        <f>Agridata[[#This Row],[Final_Profit_NGN]]*Agridata[[#This Row],[Storage_Loss_%]]</f>
        <v>109430162.59999999</v>
      </c>
      <c r="Z2384" s="13">
        <f>Agridata[[#This Row],[Final_Profit_NGN]] * (1-Agridata[[#This Row],[Storage_Loss_%]]/100)</f>
        <v>4019257.3740000003</v>
      </c>
      <c r="AA2384" s="13">
        <f>Agridata[[#This Row],[Final_Profit_NGN]]+Agridata[[#This Row],[Input_Cost_NGN]]</f>
        <v>5167626</v>
      </c>
    </row>
    <row r="2385" spans="1:27" x14ac:dyDescent="0.35">
      <c r="A2385" t="s">
        <v>1193</v>
      </c>
      <c r="B2385" t="s">
        <v>1470</v>
      </c>
      <c r="C2385" t="s">
        <v>1482</v>
      </c>
      <c r="D2385">
        <v>2022</v>
      </c>
      <c r="E2385" t="s">
        <v>1501</v>
      </c>
      <c r="F2385" t="s">
        <v>1509</v>
      </c>
      <c r="G2385">
        <v>1.55</v>
      </c>
      <c r="H2385">
        <v>28119</v>
      </c>
      <c r="I2385">
        <v>23307</v>
      </c>
      <c r="J2385">
        <v>38.200000000000003</v>
      </c>
      <c r="K2385" t="s">
        <v>1511</v>
      </c>
      <c r="L2385">
        <v>1.62</v>
      </c>
      <c r="M2385" t="s">
        <v>1518</v>
      </c>
      <c r="N2385" s="13">
        <v>6727</v>
      </c>
      <c r="O2385">
        <v>2</v>
      </c>
      <c r="P2385" s="11">
        <f>Agridata[[#This Row],[Storage_Loss_%]]/100</f>
        <v>0.1711</v>
      </c>
      <c r="Q2385" s="7">
        <v>17.11</v>
      </c>
      <c r="R2385" s="13">
        <v>34339</v>
      </c>
      <c r="S2385">
        <v>391</v>
      </c>
      <c r="T2385" t="s">
        <v>1520</v>
      </c>
      <c r="U2385" t="s">
        <v>1523</v>
      </c>
      <c r="V2385" s="13">
        <v>8980841</v>
      </c>
      <c r="W2385" s="7">
        <f>(Agridata[[#This Row],[Profit_After_Storage_Loss]]/Agridata[[#This Row],[Total_Revenue]])*100</f>
        <v>82.574270340692024</v>
      </c>
      <c r="X2385">
        <f>(1-Agridata[[#This Row],[Transport_Cost_NGN]]/(Agridata[[#This Row],[Input_Cost_NGN]]+Agridata[[#This Row],[Final_Profit_NGN]]))*100</f>
        <v>99.925381412240242</v>
      </c>
      <c r="Y2385" s="13">
        <f>Agridata[[#This Row],[Final_Profit_NGN]]*Agridata[[#This Row],[Storage_Loss_%]]</f>
        <v>153662189.50999999</v>
      </c>
      <c r="Z2385" s="13">
        <f>Agridata[[#This Row],[Final_Profit_NGN]] * (1-Agridata[[#This Row],[Storage_Loss_%]]/100)</f>
        <v>7444219.1048999997</v>
      </c>
      <c r="AA2385" s="13">
        <f>Agridata[[#This Row],[Final_Profit_NGN]]+Agridata[[#This Row],[Input_Cost_NGN]]</f>
        <v>9015180</v>
      </c>
    </row>
    <row r="2386" spans="1:27" x14ac:dyDescent="0.35">
      <c r="A2386" t="s">
        <v>74</v>
      </c>
      <c r="B2386" t="s">
        <v>1470</v>
      </c>
      <c r="C2386" t="s">
        <v>1491</v>
      </c>
      <c r="D2386">
        <v>2023</v>
      </c>
      <c r="E2386" t="s">
        <v>1502</v>
      </c>
      <c r="F2386" t="s">
        <v>1509</v>
      </c>
      <c r="G2386">
        <v>0.67</v>
      </c>
      <c r="H2386">
        <v>9497</v>
      </c>
      <c r="I2386">
        <v>7706</v>
      </c>
      <c r="J2386">
        <v>5</v>
      </c>
      <c r="K2386" t="s">
        <v>1511</v>
      </c>
      <c r="L2386">
        <v>1.46</v>
      </c>
      <c r="M2386" t="s">
        <v>1518</v>
      </c>
      <c r="N2386" s="13">
        <v>767</v>
      </c>
      <c r="O2386">
        <v>2</v>
      </c>
      <c r="P2386" s="11">
        <f>Agridata[[#This Row],[Storage_Loss_%]]/100</f>
        <v>0.1885</v>
      </c>
      <c r="Q2386" s="7">
        <v>18.850000000000001</v>
      </c>
      <c r="R2386" s="13">
        <v>15495</v>
      </c>
      <c r="S2386">
        <v>387</v>
      </c>
      <c r="T2386" t="s">
        <v>1520</v>
      </c>
      <c r="U2386" t="s">
        <v>1522</v>
      </c>
      <c r="V2386" s="13">
        <v>2936138</v>
      </c>
      <c r="W2386" s="7">
        <f>(Agridata[[#This Row],[Profit_After_Storage_Loss]]/Agridata[[#This Row],[Total_Revenue]])*100</f>
        <v>80.723992007136388</v>
      </c>
      <c r="X2386">
        <f>(1-Agridata[[#This Row],[Transport_Cost_NGN]]/(Agridata[[#This Row],[Input_Cost_NGN]]+Agridata[[#This Row],[Final_Profit_NGN]]))*100</f>
        <v>99.974014384579661</v>
      </c>
      <c r="Y2386" s="13">
        <f>Agridata[[#This Row],[Final_Profit_NGN]]*Agridata[[#This Row],[Storage_Loss_%]]</f>
        <v>55346201.300000004</v>
      </c>
      <c r="Z2386" s="13">
        <f>Agridata[[#This Row],[Final_Profit_NGN]] * (1-Agridata[[#This Row],[Storage_Loss_%]]/100)</f>
        <v>2382675.9870000002</v>
      </c>
      <c r="AA2386" s="13">
        <f>Agridata[[#This Row],[Final_Profit_NGN]]+Agridata[[#This Row],[Input_Cost_NGN]]</f>
        <v>2951633</v>
      </c>
    </row>
    <row r="2387" spans="1:27" x14ac:dyDescent="0.35">
      <c r="A2387" t="s">
        <v>330</v>
      </c>
      <c r="B2387" t="s">
        <v>1471</v>
      </c>
      <c r="C2387" t="s">
        <v>1500</v>
      </c>
      <c r="D2387">
        <v>2023</v>
      </c>
      <c r="E2387" t="s">
        <v>1502</v>
      </c>
      <c r="F2387" t="s">
        <v>1510</v>
      </c>
      <c r="G2387">
        <v>1.91</v>
      </c>
      <c r="H2387">
        <v>44070</v>
      </c>
      <c r="I2387">
        <v>31183</v>
      </c>
      <c r="J2387">
        <v>1.4</v>
      </c>
      <c r="K2387" t="s">
        <v>1511</v>
      </c>
      <c r="L2387">
        <v>1.21</v>
      </c>
      <c r="M2387" t="s">
        <v>1516</v>
      </c>
      <c r="N2387" s="13">
        <v>200</v>
      </c>
      <c r="O2387">
        <v>2</v>
      </c>
      <c r="P2387" s="11">
        <f>Agridata[[#This Row],[Storage_Loss_%]]/100</f>
        <v>0.29239999999999999</v>
      </c>
      <c r="Q2387" s="7">
        <v>29.24</v>
      </c>
      <c r="R2387" s="13">
        <v>75342</v>
      </c>
      <c r="S2387">
        <v>337</v>
      </c>
      <c r="T2387" t="s">
        <v>1519</v>
      </c>
      <c r="U2387" t="s">
        <v>1523</v>
      </c>
      <c r="V2387" s="13">
        <v>10328043</v>
      </c>
      <c r="W2387" s="7">
        <f>(Agridata[[#This Row],[Profit_After_Storage_Loss]]/Agridata[[#This Row],[Total_Revenue]])*100</f>
        <v>70.247551415236487</v>
      </c>
      <c r="X2387">
        <f>(1-Agridata[[#This Row],[Transport_Cost_NGN]]/(Agridata[[#This Row],[Input_Cost_NGN]]+Agridata[[#This Row],[Final_Profit_NGN]]))*100</f>
        <v>99.998077548797809</v>
      </c>
      <c r="Y2387" s="13">
        <f>Agridata[[#This Row],[Final_Profit_NGN]]*Agridata[[#This Row],[Storage_Loss_%]]</f>
        <v>301991977.31999999</v>
      </c>
      <c r="Z2387" s="13">
        <f>Agridata[[#This Row],[Final_Profit_NGN]] * (1-Agridata[[#This Row],[Storage_Loss_%]]/100)</f>
        <v>7308123.2268000003</v>
      </c>
      <c r="AA2387" s="13">
        <f>Agridata[[#This Row],[Final_Profit_NGN]]+Agridata[[#This Row],[Input_Cost_NGN]]</f>
        <v>10403385</v>
      </c>
    </row>
    <row r="2388" spans="1:27" x14ac:dyDescent="0.35">
      <c r="A2388" t="s">
        <v>961</v>
      </c>
      <c r="B2388" t="s">
        <v>1470</v>
      </c>
      <c r="C2388" t="s">
        <v>1491</v>
      </c>
      <c r="D2388">
        <v>2021</v>
      </c>
      <c r="E2388" t="s">
        <v>1501</v>
      </c>
      <c r="F2388" t="s">
        <v>1505</v>
      </c>
      <c r="G2388">
        <v>2.06</v>
      </c>
      <c r="H2388">
        <v>25792</v>
      </c>
      <c r="I2388">
        <v>21585</v>
      </c>
      <c r="J2388">
        <v>8.1999999999999993</v>
      </c>
      <c r="K2388" t="s">
        <v>1513</v>
      </c>
      <c r="L2388">
        <v>0.39</v>
      </c>
      <c r="M2388" t="s">
        <v>1516</v>
      </c>
      <c r="N2388" s="13">
        <v>368</v>
      </c>
      <c r="O2388">
        <v>7</v>
      </c>
      <c r="P2388" s="11">
        <f>Agridata[[#This Row],[Storage_Loss_%]]/100</f>
        <v>0.16309999999999999</v>
      </c>
      <c r="Q2388" s="7">
        <v>16.309999999999999</v>
      </c>
      <c r="R2388" s="13">
        <v>20920</v>
      </c>
      <c r="S2388">
        <v>82</v>
      </c>
      <c r="T2388" t="s">
        <v>1519</v>
      </c>
      <c r="U2388" t="s">
        <v>1522</v>
      </c>
      <c r="V2388" s="13">
        <v>1730983</v>
      </c>
      <c r="W2388" s="7">
        <f>(Agridata[[#This Row],[Profit_After_Storage_Loss]]/Agridata[[#This Row],[Total_Revenue]])*100</f>
        <v>82.690632569268956</v>
      </c>
      <c r="X2388">
        <f>(1-Agridata[[#This Row],[Transport_Cost_NGN]]/(Agridata[[#This Row],[Input_Cost_NGN]]+Agridata[[#This Row],[Final_Profit_NGN]]))*100</f>
        <v>99.978994270801522</v>
      </c>
      <c r="Y2388" s="13">
        <f>Agridata[[#This Row],[Final_Profit_NGN]]*Agridata[[#This Row],[Storage_Loss_%]]</f>
        <v>28232332.729999997</v>
      </c>
      <c r="Z2388" s="13">
        <f>Agridata[[#This Row],[Final_Profit_NGN]] * (1-Agridata[[#This Row],[Storage_Loss_%]]/100)</f>
        <v>1448659.6727</v>
      </c>
      <c r="AA2388" s="13">
        <f>Agridata[[#This Row],[Final_Profit_NGN]]+Agridata[[#This Row],[Input_Cost_NGN]]</f>
        <v>1751903</v>
      </c>
    </row>
    <row r="2389" spans="1:27" x14ac:dyDescent="0.35">
      <c r="A2389" t="s">
        <v>1194</v>
      </c>
      <c r="B2389" t="s">
        <v>1470</v>
      </c>
      <c r="C2389" t="s">
        <v>1490</v>
      </c>
      <c r="D2389">
        <v>2021</v>
      </c>
      <c r="E2389" t="s">
        <v>1502</v>
      </c>
      <c r="F2389" t="s">
        <v>1504</v>
      </c>
      <c r="G2389">
        <v>1.77</v>
      </c>
      <c r="H2389">
        <v>9174</v>
      </c>
      <c r="I2389">
        <v>7471</v>
      </c>
      <c r="J2389">
        <v>12.5</v>
      </c>
      <c r="K2389" t="s">
        <v>1513</v>
      </c>
      <c r="L2389">
        <v>0.65</v>
      </c>
      <c r="M2389" t="s">
        <v>1516</v>
      </c>
      <c r="N2389" s="13">
        <v>600</v>
      </c>
      <c r="O2389">
        <v>4</v>
      </c>
      <c r="P2389" s="11">
        <f>Agridata[[#This Row],[Storage_Loss_%]]/100</f>
        <v>0.18559999999999999</v>
      </c>
      <c r="Q2389" s="7">
        <v>18.559999999999999</v>
      </c>
      <c r="R2389" s="13">
        <v>38606</v>
      </c>
      <c r="S2389">
        <v>301</v>
      </c>
      <c r="T2389" t="s">
        <v>1520</v>
      </c>
      <c r="U2389" t="s">
        <v>1522</v>
      </c>
      <c r="V2389" s="13">
        <v>2187078</v>
      </c>
      <c r="W2389" s="7">
        <f>(Agridata[[#This Row],[Profit_After_Storage_Loss]]/Agridata[[#This Row],[Total_Revenue]])*100</f>
        <v>80.02736791026939</v>
      </c>
      <c r="X2389">
        <f>(1-Agridata[[#This Row],[Transport_Cost_NGN]]/(Agridata[[#This Row],[Input_Cost_NGN]]+Agridata[[#This Row],[Final_Profit_NGN]]))*100</f>
        <v>99.973041995179912</v>
      </c>
      <c r="Y2389" s="13">
        <f>Agridata[[#This Row],[Final_Profit_NGN]]*Agridata[[#This Row],[Storage_Loss_%]]</f>
        <v>40592167.68</v>
      </c>
      <c r="Z2389" s="13">
        <f>Agridata[[#This Row],[Final_Profit_NGN]] * (1-Agridata[[#This Row],[Storage_Loss_%]]/100)</f>
        <v>1781156.3232</v>
      </c>
      <c r="AA2389" s="13">
        <f>Agridata[[#This Row],[Final_Profit_NGN]]+Agridata[[#This Row],[Input_Cost_NGN]]</f>
        <v>2225684</v>
      </c>
    </row>
    <row r="2390" spans="1:27" x14ac:dyDescent="0.35">
      <c r="A2390" t="s">
        <v>1195</v>
      </c>
      <c r="B2390" t="s">
        <v>1469</v>
      </c>
      <c r="C2390" t="s">
        <v>1480</v>
      </c>
      <c r="D2390">
        <v>2025</v>
      </c>
      <c r="E2390" t="s">
        <v>1502</v>
      </c>
      <c r="F2390" t="s">
        <v>1507</v>
      </c>
      <c r="G2390">
        <v>2.09</v>
      </c>
      <c r="H2390">
        <v>5439</v>
      </c>
      <c r="I2390">
        <v>5146</v>
      </c>
      <c r="J2390">
        <v>3.4</v>
      </c>
      <c r="K2390" t="s">
        <v>1513</v>
      </c>
      <c r="L2390">
        <v>0.8</v>
      </c>
      <c r="M2390" t="s">
        <v>1516</v>
      </c>
      <c r="N2390" s="13">
        <v>200</v>
      </c>
      <c r="O2390">
        <v>1</v>
      </c>
      <c r="P2390" s="11">
        <f>Agridata[[#This Row],[Storage_Loss_%]]/100</f>
        <v>5.3800000000000001E-2</v>
      </c>
      <c r="Q2390" s="7">
        <v>5.38</v>
      </c>
      <c r="R2390" s="13">
        <v>23856</v>
      </c>
      <c r="S2390">
        <v>214</v>
      </c>
      <c r="T2390" t="s">
        <v>1520</v>
      </c>
      <c r="U2390" t="s">
        <v>1523</v>
      </c>
      <c r="V2390" s="13">
        <v>1066176</v>
      </c>
      <c r="W2390" s="7">
        <f>(Agridata[[#This Row],[Profit_After_Storage_Loss]]/Agridata[[#This Row],[Total_Revenue]])*100</f>
        <v>92.549184904663349</v>
      </c>
      <c r="X2390">
        <f>(1-Agridata[[#This Row],[Transport_Cost_NGN]]/(Agridata[[#This Row],[Input_Cost_NGN]]+Agridata[[#This Row],[Final_Profit_NGN]]))*100</f>
        <v>99.981651914806164</v>
      </c>
      <c r="Y2390" s="13">
        <f>Agridata[[#This Row],[Final_Profit_NGN]]*Agridata[[#This Row],[Storage_Loss_%]]</f>
        <v>5736026.8799999999</v>
      </c>
      <c r="Z2390" s="13">
        <f>Agridata[[#This Row],[Final_Profit_NGN]] * (1-Agridata[[#This Row],[Storage_Loss_%]]/100)</f>
        <v>1008815.7312</v>
      </c>
      <c r="AA2390" s="13">
        <f>Agridata[[#This Row],[Final_Profit_NGN]]+Agridata[[#This Row],[Input_Cost_NGN]]</f>
        <v>1090032</v>
      </c>
    </row>
    <row r="2391" spans="1:27" x14ac:dyDescent="0.35">
      <c r="A2391" t="s">
        <v>1192</v>
      </c>
      <c r="B2391" t="s">
        <v>1473</v>
      </c>
      <c r="C2391" t="s">
        <v>1496</v>
      </c>
      <c r="D2391">
        <v>2024</v>
      </c>
      <c r="E2391" t="s">
        <v>1502</v>
      </c>
      <c r="F2391" t="s">
        <v>1504</v>
      </c>
      <c r="G2391">
        <v>3.87</v>
      </c>
      <c r="H2391">
        <v>26072</v>
      </c>
      <c r="I2391">
        <v>20865</v>
      </c>
      <c r="J2391">
        <v>22.9</v>
      </c>
      <c r="K2391" t="s">
        <v>1512</v>
      </c>
      <c r="L2391">
        <v>1.44</v>
      </c>
      <c r="M2391" t="s">
        <v>1518</v>
      </c>
      <c r="N2391" s="13">
        <v>6172</v>
      </c>
      <c r="O2391">
        <v>1</v>
      </c>
      <c r="P2391" s="11">
        <f>Agridata[[#This Row],[Storage_Loss_%]]/100</f>
        <v>0.19969999999999999</v>
      </c>
      <c r="Q2391" s="7">
        <v>19.97</v>
      </c>
      <c r="R2391" s="13">
        <v>46173</v>
      </c>
      <c r="S2391">
        <v>271</v>
      </c>
      <c r="T2391" t="s">
        <v>1520</v>
      </c>
      <c r="U2391" t="s">
        <v>1523</v>
      </c>
      <c r="V2391" s="13">
        <v>5545526</v>
      </c>
      <c r="W2391" s="7">
        <f>(Agridata[[#This Row],[Profit_After_Storage_Loss]]/Agridata[[#This Row],[Total_Revenue]])*100</f>
        <v>79.369158779827018</v>
      </c>
      <c r="X2391">
        <f>(1-Agridata[[#This Row],[Transport_Cost_NGN]]/(Agridata[[#This Row],[Input_Cost_NGN]]+Agridata[[#This Row],[Final_Profit_NGN]]))*100</f>
        <v>99.889622098757457</v>
      </c>
      <c r="Y2391" s="13">
        <f>Agridata[[#This Row],[Final_Profit_NGN]]*Agridata[[#This Row],[Storage_Loss_%]]</f>
        <v>110744154.22</v>
      </c>
      <c r="Z2391" s="13">
        <f>Agridata[[#This Row],[Final_Profit_NGN]] * (1-Agridata[[#This Row],[Storage_Loss_%]]/100)</f>
        <v>4438084.4578</v>
      </c>
      <c r="AA2391" s="13">
        <f>Agridata[[#This Row],[Final_Profit_NGN]]+Agridata[[#This Row],[Input_Cost_NGN]]</f>
        <v>5591699</v>
      </c>
    </row>
    <row r="2392" spans="1:27" x14ac:dyDescent="0.35">
      <c r="A2392" t="s">
        <v>655</v>
      </c>
      <c r="B2392" t="s">
        <v>1472</v>
      </c>
      <c r="C2392" t="s">
        <v>1478</v>
      </c>
      <c r="D2392">
        <v>2022</v>
      </c>
      <c r="E2392" t="s">
        <v>1501</v>
      </c>
      <c r="F2392" t="s">
        <v>1505</v>
      </c>
      <c r="G2392">
        <v>3.01</v>
      </c>
      <c r="H2392">
        <v>30302</v>
      </c>
      <c r="I2392">
        <v>23856</v>
      </c>
      <c r="J2392">
        <v>18</v>
      </c>
      <c r="K2392" t="s">
        <v>1514</v>
      </c>
      <c r="L2392">
        <v>0.92</v>
      </c>
      <c r="M2392" t="s">
        <v>1516</v>
      </c>
      <c r="N2392" s="13">
        <v>3781</v>
      </c>
      <c r="O2392">
        <v>14</v>
      </c>
      <c r="P2392" s="11">
        <f>Agridata[[#This Row],[Storage_Loss_%]]/100</f>
        <v>0.2127</v>
      </c>
      <c r="Q2392" s="7">
        <v>21.27</v>
      </c>
      <c r="R2392" s="13">
        <v>38391</v>
      </c>
      <c r="S2392">
        <v>103</v>
      </c>
      <c r="T2392" t="s">
        <v>1521</v>
      </c>
      <c r="U2392" t="s">
        <v>1522</v>
      </c>
      <c r="V2392" s="13">
        <v>2390425</v>
      </c>
      <c r="W2392" s="7">
        <f>(Agridata[[#This Row],[Profit_After_Storage_Loss]]/Agridata[[#This Row],[Total_Revenue]])*100</f>
        <v>77.48555685156883</v>
      </c>
      <c r="X2392">
        <f>(1-Agridata[[#This Row],[Transport_Cost_NGN]]/(Agridata[[#This Row],[Input_Cost_NGN]]+Agridata[[#This Row],[Final_Profit_NGN]]))*100</f>
        <v>99.844327441848208</v>
      </c>
      <c r="Y2392" s="13">
        <f>Agridata[[#This Row],[Final_Profit_NGN]]*Agridata[[#This Row],[Storage_Loss_%]]</f>
        <v>50844339.75</v>
      </c>
      <c r="Z2392" s="13">
        <f>Agridata[[#This Row],[Final_Profit_NGN]] * (1-Agridata[[#This Row],[Storage_Loss_%]]/100)</f>
        <v>1881981.6025</v>
      </c>
      <c r="AA2392" s="13">
        <f>Agridata[[#This Row],[Final_Profit_NGN]]+Agridata[[#This Row],[Input_Cost_NGN]]</f>
        <v>2428816</v>
      </c>
    </row>
    <row r="2393" spans="1:27" x14ac:dyDescent="0.35">
      <c r="A2393" t="s">
        <v>321</v>
      </c>
      <c r="B2393" t="s">
        <v>1471</v>
      </c>
      <c r="C2393" t="s">
        <v>1486</v>
      </c>
      <c r="D2393">
        <v>2023</v>
      </c>
      <c r="E2393" t="s">
        <v>1502</v>
      </c>
      <c r="F2393" t="s">
        <v>1510</v>
      </c>
      <c r="G2393">
        <v>3.67</v>
      </c>
      <c r="H2393">
        <v>50797</v>
      </c>
      <c r="I2393">
        <v>33840</v>
      </c>
      <c r="J2393">
        <v>38.6</v>
      </c>
      <c r="K2393" t="s">
        <v>1515</v>
      </c>
      <c r="L2393">
        <v>1.55</v>
      </c>
      <c r="M2393" t="s">
        <v>1516</v>
      </c>
      <c r="N2393" s="13">
        <v>6746</v>
      </c>
      <c r="O2393">
        <v>4</v>
      </c>
      <c r="P2393" s="11">
        <f>Agridata[[#This Row],[Storage_Loss_%]]/100</f>
        <v>0.33380000000000004</v>
      </c>
      <c r="Q2393" s="7">
        <v>33.380000000000003</v>
      </c>
      <c r="R2393" s="13">
        <v>78773</v>
      </c>
      <c r="S2393">
        <v>332</v>
      </c>
      <c r="T2393" t="s">
        <v>1520</v>
      </c>
      <c r="U2393" t="s">
        <v>1523</v>
      </c>
      <c r="V2393" s="13">
        <v>11037013</v>
      </c>
      <c r="W2393" s="7">
        <f>(Agridata[[#This Row],[Profit_After_Storage_Loss]]/Agridata[[#This Row],[Total_Revenue]])*100</f>
        <v>66.147891481538039</v>
      </c>
      <c r="X2393">
        <f>(1-Agridata[[#This Row],[Transport_Cost_NGN]]/(Agridata[[#This Row],[Input_Cost_NGN]]+Agridata[[#This Row],[Final_Profit_NGN]]))*100</f>
        <v>99.939311534065155</v>
      </c>
      <c r="Y2393" s="13">
        <f>Agridata[[#This Row],[Final_Profit_NGN]]*Agridata[[#This Row],[Storage_Loss_%]]</f>
        <v>368415493.94000006</v>
      </c>
      <c r="Z2393" s="13">
        <f>Agridata[[#This Row],[Final_Profit_NGN]] * (1-Agridata[[#This Row],[Storage_Loss_%]]/100)</f>
        <v>7352858.0605999986</v>
      </c>
      <c r="AA2393" s="13">
        <f>Agridata[[#This Row],[Final_Profit_NGN]]+Agridata[[#This Row],[Input_Cost_NGN]]</f>
        <v>11115786</v>
      </c>
    </row>
    <row r="2394" spans="1:27" x14ac:dyDescent="0.35">
      <c r="A2394" t="s">
        <v>744</v>
      </c>
      <c r="B2394" t="s">
        <v>1469</v>
      </c>
      <c r="C2394" t="s">
        <v>1480</v>
      </c>
      <c r="D2394">
        <v>2024</v>
      </c>
      <c r="E2394" t="s">
        <v>1501</v>
      </c>
      <c r="F2394" t="s">
        <v>1508</v>
      </c>
      <c r="G2394">
        <v>5.09</v>
      </c>
      <c r="H2394">
        <v>11699</v>
      </c>
      <c r="I2394">
        <v>9015</v>
      </c>
      <c r="J2394">
        <v>4.9000000000000004</v>
      </c>
      <c r="K2394" t="s">
        <v>1512</v>
      </c>
      <c r="L2394">
        <v>1</v>
      </c>
      <c r="M2394" t="s">
        <v>1517</v>
      </c>
      <c r="N2394" s="13">
        <v>936</v>
      </c>
      <c r="O2394">
        <v>14</v>
      </c>
      <c r="P2394" s="11">
        <f>Agridata[[#This Row],[Storage_Loss_%]]/100</f>
        <v>0.22940000000000002</v>
      </c>
      <c r="Q2394" s="7">
        <v>22.94</v>
      </c>
      <c r="R2394" s="13">
        <v>49401</v>
      </c>
      <c r="S2394">
        <v>223</v>
      </c>
      <c r="T2394" t="s">
        <v>1520</v>
      </c>
      <c r="U2394" t="s">
        <v>1523</v>
      </c>
      <c r="V2394" s="13">
        <v>1939905</v>
      </c>
      <c r="W2394" s="7">
        <f>(Agridata[[#This Row],[Profit_After_Storage_Loss]]/Agridata[[#This Row],[Total_Revenue]])*100</f>
        <v>75.146347168308935</v>
      </c>
      <c r="X2394">
        <f>(1-Agridata[[#This Row],[Transport_Cost_NGN]]/(Agridata[[#This Row],[Input_Cost_NGN]]+Agridata[[#This Row],[Final_Profit_NGN]]))*100</f>
        <v>99.952948415175939</v>
      </c>
      <c r="Y2394" s="13">
        <f>Agridata[[#This Row],[Final_Profit_NGN]]*Agridata[[#This Row],[Storage_Loss_%]]</f>
        <v>44501420.700000003</v>
      </c>
      <c r="Z2394" s="13">
        <f>Agridata[[#This Row],[Final_Profit_NGN]] * (1-Agridata[[#This Row],[Storage_Loss_%]]/100)</f>
        <v>1494890.7929999998</v>
      </c>
      <c r="AA2394" s="13">
        <f>Agridata[[#This Row],[Final_Profit_NGN]]+Agridata[[#This Row],[Input_Cost_NGN]]</f>
        <v>1989306</v>
      </c>
    </row>
    <row r="2395" spans="1:27" x14ac:dyDescent="0.35">
      <c r="A2395" t="s">
        <v>1196</v>
      </c>
      <c r="B2395" t="s">
        <v>1472</v>
      </c>
      <c r="C2395" t="s">
        <v>1489</v>
      </c>
      <c r="D2395">
        <v>2025</v>
      </c>
      <c r="E2395" t="s">
        <v>1501</v>
      </c>
      <c r="F2395" t="s">
        <v>1507</v>
      </c>
      <c r="G2395">
        <v>3.31</v>
      </c>
      <c r="H2395">
        <v>4945</v>
      </c>
      <c r="I2395">
        <v>3096</v>
      </c>
      <c r="J2395">
        <v>55</v>
      </c>
      <c r="K2395" t="s">
        <v>1512</v>
      </c>
      <c r="L2395">
        <v>2.4900000000000002</v>
      </c>
      <c r="M2395" t="s">
        <v>1516</v>
      </c>
      <c r="N2395" s="13">
        <v>15046</v>
      </c>
      <c r="O2395">
        <v>30</v>
      </c>
      <c r="P2395" s="11">
        <f>Agridata[[#This Row],[Storage_Loss_%]]/100</f>
        <v>0.37390000000000001</v>
      </c>
      <c r="Q2395" s="7">
        <v>37.39</v>
      </c>
      <c r="R2395" s="13">
        <v>74621</v>
      </c>
      <c r="S2395">
        <v>296</v>
      </c>
      <c r="T2395" t="s">
        <v>1519</v>
      </c>
      <c r="U2395" t="s">
        <v>1523</v>
      </c>
      <c r="V2395" s="13">
        <v>817585</v>
      </c>
      <c r="W2395" s="7">
        <f>(Agridata[[#This Row],[Profit_After_Storage_Loss]]/Agridata[[#This Row],[Total_Revenue]])*100</f>
        <v>57.373517831083852</v>
      </c>
      <c r="X2395">
        <f>(1-Agridata[[#This Row],[Transport_Cost_NGN]]/(Agridata[[#This Row],[Input_Cost_NGN]]+Agridata[[#This Row],[Final_Profit_NGN]]))*100</f>
        <v>98.313618155448395</v>
      </c>
      <c r="Y2395" s="13">
        <f>Agridata[[#This Row],[Final_Profit_NGN]]*Agridata[[#This Row],[Storage_Loss_%]]</f>
        <v>30569503.150000002</v>
      </c>
      <c r="Z2395" s="13">
        <f>Agridata[[#This Row],[Final_Profit_NGN]] * (1-Agridata[[#This Row],[Storage_Loss_%]]/100)</f>
        <v>511889.96850000002</v>
      </c>
      <c r="AA2395" s="13">
        <f>Agridata[[#This Row],[Final_Profit_NGN]]+Agridata[[#This Row],[Input_Cost_NGN]]</f>
        <v>892206</v>
      </c>
    </row>
    <row r="2396" spans="1:27" x14ac:dyDescent="0.35">
      <c r="A2396" t="s">
        <v>87</v>
      </c>
      <c r="B2396" t="s">
        <v>1470</v>
      </c>
      <c r="C2396" t="s">
        <v>1476</v>
      </c>
      <c r="D2396">
        <v>2022</v>
      </c>
      <c r="E2396" t="s">
        <v>1501</v>
      </c>
      <c r="F2396" t="s">
        <v>1509</v>
      </c>
      <c r="G2396">
        <v>1.07</v>
      </c>
      <c r="H2396">
        <v>15055</v>
      </c>
      <c r="I2396">
        <v>11896</v>
      </c>
      <c r="J2396">
        <v>37.1</v>
      </c>
      <c r="K2396" t="s">
        <v>1512</v>
      </c>
      <c r="L2396">
        <v>2</v>
      </c>
      <c r="M2396" t="s">
        <v>1516</v>
      </c>
      <c r="N2396" s="13">
        <v>8395</v>
      </c>
      <c r="O2396">
        <v>2</v>
      </c>
      <c r="P2396" s="11">
        <f>Agridata[[#This Row],[Storage_Loss_%]]/100</f>
        <v>0.20980000000000001</v>
      </c>
      <c r="Q2396" s="7">
        <v>20.98</v>
      </c>
      <c r="R2396" s="13">
        <v>32957</v>
      </c>
      <c r="S2396">
        <v>385</v>
      </c>
      <c r="T2396" t="s">
        <v>1520</v>
      </c>
      <c r="U2396" t="s">
        <v>1522</v>
      </c>
      <c r="V2396" s="13">
        <v>4492809</v>
      </c>
      <c r="W2396" s="7">
        <f>(Agridata[[#This Row],[Profit_After_Storage_Loss]]/Agridata[[#This Row],[Total_Revenue]])*100</f>
        <v>78.444569865079188</v>
      </c>
      <c r="X2396">
        <f>(1-Agridata[[#This Row],[Transport_Cost_NGN]]/(Agridata[[#This Row],[Input_Cost_NGN]]+Agridata[[#This Row],[Final_Profit_NGN]]))*100</f>
        <v>99.814506538782609</v>
      </c>
      <c r="Y2396" s="13">
        <f>Agridata[[#This Row],[Final_Profit_NGN]]*Agridata[[#This Row],[Storage_Loss_%]]</f>
        <v>94259132.820000008</v>
      </c>
      <c r="Z2396" s="13">
        <f>Agridata[[#This Row],[Final_Profit_NGN]] * (1-Agridata[[#This Row],[Storage_Loss_%]]/100)</f>
        <v>3550217.6718000001</v>
      </c>
      <c r="AA2396" s="13">
        <f>Agridata[[#This Row],[Final_Profit_NGN]]+Agridata[[#This Row],[Input_Cost_NGN]]</f>
        <v>4525766</v>
      </c>
    </row>
    <row r="2397" spans="1:27" x14ac:dyDescent="0.35">
      <c r="A2397" t="s">
        <v>118</v>
      </c>
      <c r="B2397" t="s">
        <v>1469</v>
      </c>
      <c r="C2397" t="s">
        <v>1498</v>
      </c>
      <c r="D2397">
        <v>2025</v>
      </c>
      <c r="E2397" t="s">
        <v>1501</v>
      </c>
      <c r="F2397" t="s">
        <v>1508</v>
      </c>
      <c r="G2397">
        <v>1.34</v>
      </c>
      <c r="H2397">
        <v>2613</v>
      </c>
      <c r="I2397">
        <v>1679</v>
      </c>
      <c r="J2397">
        <v>9.1999999999999993</v>
      </c>
      <c r="K2397" t="s">
        <v>1512</v>
      </c>
      <c r="L2397">
        <v>0.24</v>
      </c>
      <c r="M2397" t="s">
        <v>1516</v>
      </c>
      <c r="N2397" s="13">
        <v>1655</v>
      </c>
      <c r="O2397">
        <v>30</v>
      </c>
      <c r="P2397" s="11">
        <f>Agridata[[#This Row],[Storage_Loss_%]]/100</f>
        <v>0.35719999999999996</v>
      </c>
      <c r="Q2397" s="7">
        <v>35.72</v>
      </c>
      <c r="R2397" s="13">
        <v>16666</v>
      </c>
      <c r="S2397">
        <v>210</v>
      </c>
      <c r="T2397" t="s">
        <v>1520</v>
      </c>
      <c r="U2397" t="s">
        <v>1522</v>
      </c>
      <c r="V2397" s="13">
        <v>330744</v>
      </c>
      <c r="W2397" s="7">
        <f>(Agridata[[#This Row],[Profit_After_Storage_Loss]]/Agridata[[#This Row],[Total_Revenue]])*100</f>
        <v>61.196351054949496</v>
      </c>
      <c r="X2397">
        <f>(1-Agridata[[#This Row],[Transport_Cost_NGN]]/(Agridata[[#This Row],[Input_Cost_NGN]]+Agridata[[#This Row],[Final_Profit_NGN]]))*100</f>
        <v>99.523617627587001</v>
      </c>
      <c r="Y2397" s="13">
        <f>Agridata[[#This Row],[Final_Profit_NGN]]*Agridata[[#This Row],[Storage_Loss_%]]</f>
        <v>11814175.68</v>
      </c>
      <c r="Z2397" s="13">
        <f>Agridata[[#This Row],[Final_Profit_NGN]] * (1-Agridata[[#This Row],[Storage_Loss_%]]/100)</f>
        <v>212602.24320000003</v>
      </c>
      <c r="AA2397" s="13">
        <f>Agridata[[#This Row],[Final_Profit_NGN]]+Agridata[[#This Row],[Input_Cost_NGN]]</f>
        <v>347410</v>
      </c>
    </row>
    <row r="2398" spans="1:27" x14ac:dyDescent="0.35">
      <c r="A2398" t="s">
        <v>1100</v>
      </c>
      <c r="B2398" t="s">
        <v>1471</v>
      </c>
      <c r="C2398" t="s">
        <v>1483</v>
      </c>
      <c r="D2398">
        <v>2024</v>
      </c>
      <c r="E2398" t="s">
        <v>1502</v>
      </c>
      <c r="F2398" t="s">
        <v>1510</v>
      </c>
      <c r="G2398">
        <v>2.2799999999999998</v>
      </c>
      <c r="H2398">
        <v>36535</v>
      </c>
      <c r="I2398">
        <v>26356</v>
      </c>
      <c r="J2398">
        <v>2.8</v>
      </c>
      <c r="K2398" t="s">
        <v>1513</v>
      </c>
      <c r="L2398">
        <v>1.0900000000000001</v>
      </c>
      <c r="M2398" t="s">
        <v>1516</v>
      </c>
      <c r="N2398" s="13">
        <v>200</v>
      </c>
      <c r="O2398">
        <v>1</v>
      </c>
      <c r="P2398" s="11">
        <f>Agridata[[#This Row],[Storage_Loss_%]]/100</f>
        <v>0.27860000000000001</v>
      </c>
      <c r="Q2398" s="7">
        <v>27.86</v>
      </c>
      <c r="R2398" s="13">
        <v>60176</v>
      </c>
      <c r="S2398">
        <v>329</v>
      </c>
      <c r="T2398" t="s">
        <v>1521</v>
      </c>
      <c r="U2398" t="s">
        <v>1523</v>
      </c>
      <c r="V2398" s="13">
        <v>8524037</v>
      </c>
      <c r="W2398" s="7">
        <f>(Agridata[[#This Row],[Profit_After_Storage_Loss]]/Agridata[[#This Row],[Total_Revenue]])*100</f>
        <v>71.634292995758614</v>
      </c>
      <c r="X2398">
        <f>(1-Agridata[[#This Row],[Transport_Cost_NGN]]/(Agridata[[#This Row],[Input_Cost_NGN]]+Agridata[[#This Row],[Final_Profit_NGN]]))*100</f>
        <v>99.99767014168917</v>
      </c>
      <c r="Y2398" s="13">
        <f>Agridata[[#This Row],[Final_Profit_NGN]]*Agridata[[#This Row],[Storage_Loss_%]]</f>
        <v>237479670.81999999</v>
      </c>
      <c r="Z2398" s="13">
        <f>Agridata[[#This Row],[Final_Profit_NGN]] * (1-Agridata[[#This Row],[Storage_Loss_%]]/100)</f>
        <v>6149240.2918000007</v>
      </c>
      <c r="AA2398" s="13">
        <f>Agridata[[#This Row],[Final_Profit_NGN]]+Agridata[[#This Row],[Input_Cost_NGN]]</f>
        <v>8584213</v>
      </c>
    </row>
    <row r="2399" spans="1:27" x14ac:dyDescent="0.35">
      <c r="A2399" t="s">
        <v>1197</v>
      </c>
      <c r="B2399" t="s">
        <v>1473</v>
      </c>
      <c r="C2399" t="s">
        <v>1497</v>
      </c>
      <c r="D2399">
        <v>2021</v>
      </c>
      <c r="E2399" t="s">
        <v>1501</v>
      </c>
      <c r="F2399" t="s">
        <v>1507</v>
      </c>
      <c r="G2399">
        <v>4.6900000000000004</v>
      </c>
      <c r="H2399">
        <v>12542</v>
      </c>
      <c r="I2399">
        <v>9847</v>
      </c>
      <c r="J2399">
        <v>1.3</v>
      </c>
      <c r="K2399" t="s">
        <v>1515</v>
      </c>
      <c r="L2399">
        <v>0.11</v>
      </c>
      <c r="M2399" t="s">
        <v>1516</v>
      </c>
      <c r="N2399" s="13">
        <v>285</v>
      </c>
      <c r="O2399">
        <v>14</v>
      </c>
      <c r="P2399" s="11">
        <f>Agridata[[#This Row],[Storage_Loss_%]]/100</f>
        <v>0.21479999999999999</v>
      </c>
      <c r="Q2399" s="7">
        <v>21.48</v>
      </c>
      <c r="R2399" s="13">
        <v>50778</v>
      </c>
      <c r="S2399">
        <v>203</v>
      </c>
      <c r="T2399" t="s">
        <v>1520</v>
      </c>
      <c r="U2399" t="s">
        <v>1522</v>
      </c>
      <c r="V2399" s="13">
        <v>1927889</v>
      </c>
      <c r="W2399" s="7">
        <f>(Agridata[[#This Row],[Profit_After_Storage_Loss]]/Agridata[[#This Row],[Total_Revenue]])*100</f>
        <v>76.504962320592611</v>
      </c>
      <c r="X2399">
        <f>(1-Agridata[[#This Row],[Transport_Cost_NGN]]/(Agridata[[#This Row],[Input_Cost_NGN]]+Agridata[[#This Row],[Final_Profit_NGN]]))*100</f>
        <v>99.985596363612473</v>
      </c>
      <c r="Y2399" s="13">
        <f>Agridata[[#This Row],[Final_Profit_NGN]]*Agridata[[#This Row],[Storage_Loss_%]]</f>
        <v>41411055.719999999</v>
      </c>
      <c r="Z2399" s="13">
        <f>Agridata[[#This Row],[Final_Profit_NGN]] * (1-Agridata[[#This Row],[Storage_Loss_%]]/100)</f>
        <v>1513778.4428000001</v>
      </c>
      <c r="AA2399" s="13">
        <f>Agridata[[#This Row],[Final_Profit_NGN]]+Agridata[[#This Row],[Input_Cost_NGN]]</f>
        <v>1978667</v>
      </c>
    </row>
    <row r="2400" spans="1:27" x14ac:dyDescent="0.35">
      <c r="A2400" t="s">
        <v>1198</v>
      </c>
      <c r="B2400" t="s">
        <v>1472</v>
      </c>
      <c r="C2400" t="s">
        <v>1479</v>
      </c>
      <c r="D2400">
        <v>2025</v>
      </c>
      <c r="E2400" t="s">
        <v>1501</v>
      </c>
      <c r="F2400" t="s">
        <v>1507</v>
      </c>
      <c r="G2400">
        <v>0.48</v>
      </c>
      <c r="H2400">
        <v>747</v>
      </c>
      <c r="I2400">
        <v>625</v>
      </c>
      <c r="J2400">
        <v>55</v>
      </c>
      <c r="K2400" t="s">
        <v>1511</v>
      </c>
      <c r="L2400">
        <v>1.93</v>
      </c>
      <c r="M2400" t="s">
        <v>1516</v>
      </c>
      <c r="N2400" s="13">
        <v>8435</v>
      </c>
      <c r="O2400">
        <v>7</v>
      </c>
      <c r="P2400" s="11">
        <f>Agridata[[#This Row],[Storage_Loss_%]]/100</f>
        <v>0.16219999999999998</v>
      </c>
      <c r="Q2400" s="7">
        <v>16.22</v>
      </c>
      <c r="R2400" s="13">
        <v>10328</v>
      </c>
      <c r="S2400">
        <v>248</v>
      </c>
      <c r="T2400" t="s">
        <v>1520</v>
      </c>
      <c r="U2400" t="s">
        <v>1522</v>
      </c>
      <c r="V2400" s="13">
        <v>134687</v>
      </c>
      <c r="W2400" s="7">
        <f>(Agridata[[#This Row],[Profit_After_Storage_Loss]]/Agridata[[#This Row],[Total_Revenue]])*100</f>
        <v>77.813170085853187</v>
      </c>
      <c r="X2400">
        <f>(1-Agridata[[#This Row],[Transport_Cost_NGN]]/(Agridata[[#This Row],[Input_Cost_NGN]]+Agridata[[#This Row],[Final_Profit_NGN]]))*100</f>
        <v>94.183360342033581</v>
      </c>
      <c r="Y2400" s="13">
        <f>Agridata[[#This Row],[Final_Profit_NGN]]*Agridata[[#This Row],[Storage_Loss_%]]</f>
        <v>2184623.1399999997</v>
      </c>
      <c r="Z2400" s="13">
        <f>Agridata[[#This Row],[Final_Profit_NGN]] * (1-Agridata[[#This Row],[Storage_Loss_%]]/100)</f>
        <v>112840.7686</v>
      </c>
      <c r="AA2400" s="13">
        <f>Agridata[[#This Row],[Final_Profit_NGN]]+Agridata[[#This Row],[Input_Cost_NGN]]</f>
        <v>145015</v>
      </c>
    </row>
    <row r="2401" spans="1:27" x14ac:dyDescent="0.35">
      <c r="A2401" t="s">
        <v>418</v>
      </c>
      <c r="B2401" t="s">
        <v>1471</v>
      </c>
      <c r="C2401" t="s">
        <v>1477</v>
      </c>
      <c r="D2401">
        <v>2022</v>
      </c>
      <c r="E2401" t="s">
        <v>1501</v>
      </c>
      <c r="F2401" t="s">
        <v>1505</v>
      </c>
      <c r="G2401">
        <v>0.73</v>
      </c>
      <c r="H2401">
        <v>6261</v>
      </c>
      <c r="I2401">
        <v>4862</v>
      </c>
      <c r="J2401">
        <v>2.6</v>
      </c>
      <c r="K2401" t="s">
        <v>1513</v>
      </c>
      <c r="L2401">
        <v>1.01</v>
      </c>
      <c r="M2401" t="s">
        <v>1516</v>
      </c>
      <c r="N2401" s="13">
        <v>200</v>
      </c>
      <c r="O2401">
        <v>14</v>
      </c>
      <c r="P2401" s="11">
        <f>Agridata[[#This Row],[Storage_Loss_%]]/100</f>
        <v>0.22329999999999997</v>
      </c>
      <c r="Q2401" s="7">
        <v>22.33</v>
      </c>
      <c r="R2401" s="13">
        <v>5778</v>
      </c>
      <c r="S2401">
        <v>105</v>
      </c>
      <c r="T2401" t="s">
        <v>1520</v>
      </c>
      <c r="U2401" t="s">
        <v>1522</v>
      </c>
      <c r="V2401" s="13">
        <v>499427</v>
      </c>
      <c r="W2401" s="7">
        <f>(Agridata[[#This Row],[Profit_After_Storage_Loss]]/Agridata[[#This Row],[Total_Revenue]])*100</f>
        <v>76.781692758385219</v>
      </c>
      <c r="X2401">
        <f>(1-Agridata[[#This Row],[Transport_Cost_NGN]]/(Agridata[[#This Row],[Input_Cost_NGN]]+Agridata[[#This Row],[Final_Profit_NGN]]))*100</f>
        <v>99.960412109935575</v>
      </c>
      <c r="Y2401" s="13">
        <f>Agridata[[#This Row],[Final_Profit_NGN]]*Agridata[[#This Row],[Storage_Loss_%]]</f>
        <v>11152204.909999998</v>
      </c>
      <c r="Z2401" s="13">
        <f>Agridata[[#This Row],[Final_Profit_NGN]] * (1-Agridata[[#This Row],[Storage_Loss_%]]/100)</f>
        <v>387904.95090000005</v>
      </c>
      <c r="AA2401" s="13">
        <f>Agridata[[#This Row],[Final_Profit_NGN]]+Agridata[[#This Row],[Input_Cost_NGN]]</f>
        <v>505205</v>
      </c>
    </row>
    <row r="2402" spans="1:27" x14ac:dyDescent="0.35">
      <c r="A2402" t="s">
        <v>359</v>
      </c>
      <c r="B2402" t="s">
        <v>1469</v>
      </c>
      <c r="C2402" t="s">
        <v>1480</v>
      </c>
      <c r="D2402">
        <v>2023</v>
      </c>
      <c r="E2402" t="s">
        <v>1501</v>
      </c>
      <c r="F2402" t="s">
        <v>1510</v>
      </c>
      <c r="G2402">
        <v>3.54</v>
      </c>
      <c r="H2402">
        <v>66731</v>
      </c>
      <c r="I2402">
        <v>45997</v>
      </c>
      <c r="J2402">
        <v>26.9</v>
      </c>
      <c r="K2402" t="s">
        <v>1512</v>
      </c>
      <c r="L2402">
        <v>1.69</v>
      </c>
      <c r="M2402" t="s">
        <v>1516</v>
      </c>
      <c r="N2402" s="13">
        <v>5393</v>
      </c>
      <c r="O2402">
        <v>5</v>
      </c>
      <c r="P2402" s="11">
        <f>Agridata[[#This Row],[Storage_Loss_%]]/100</f>
        <v>0.31069999999999998</v>
      </c>
      <c r="Q2402" s="7">
        <v>31.07</v>
      </c>
      <c r="R2402" s="13">
        <v>94625</v>
      </c>
      <c r="S2402">
        <v>317</v>
      </c>
      <c r="T2402" t="s">
        <v>1520</v>
      </c>
      <c r="U2402" t="s">
        <v>1522</v>
      </c>
      <c r="V2402" s="13">
        <v>14335221</v>
      </c>
      <c r="W2402" s="7">
        <f>(Agridata[[#This Row],[Profit_After_Storage_Loss]]/Agridata[[#This Row],[Total_Revenue]])*100</f>
        <v>68.47798538737004</v>
      </c>
      <c r="X2402">
        <f>(1-Agridata[[#This Row],[Transport_Cost_NGN]]/(Agridata[[#This Row],[Input_Cost_NGN]]+Agridata[[#This Row],[Final_Profit_NGN]]))*100</f>
        <v>99.962626073764056</v>
      </c>
      <c r="Y2402" s="13">
        <f>Agridata[[#This Row],[Final_Profit_NGN]]*Agridata[[#This Row],[Storage_Loss_%]]</f>
        <v>445395316.47000003</v>
      </c>
      <c r="Z2402" s="13">
        <f>Agridata[[#This Row],[Final_Profit_NGN]] * (1-Agridata[[#This Row],[Storage_Loss_%]]/100)</f>
        <v>9881267.8353000004</v>
      </c>
      <c r="AA2402" s="13">
        <f>Agridata[[#This Row],[Final_Profit_NGN]]+Agridata[[#This Row],[Input_Cost_NGN]]</f>
        <v>14429846</v>
      </c>
    </row>
    <row r="2403" spans="1:27" x14ac:dyDescent="0.35">
      <c r="A2403" t="s">
        <v>1199</v>
      </c>
      <c r="B2403" t="s">
        <v>1473</v>
      </c>
      <c r="C2403" t="s">
        <v>1484</v>
      </c>
      <c r="D2403">
        <v>2021</v>
      </c>
      <c r="E2403" t="s">
        <v>1501</v>
      </c>
      <c r="F2403" t="s">
        <v>1508</v>
      </c>
      <c r="G2403">
        <v>4.7300000000000004</v>
      </c>
      <c r="H2403">
        <v>7234</v>
      </c>
      <c r="I2403">
        <v>6265</v>
      </c>
      <c r="J2403">
        <v>1</v>
      </c>
      <c r="K2403" t="s">
        <v>1515</v>
      </c>
      <c r="L2403">
        <v>0.55000000000000004</v>
      </c>
      <c r="M2403" t="s">
        <v>1516</v>
      </c>
      <c r="N2403" s="13">
        <v>222</v>
      </c>
      <c r="O2403">
        <v>3</v>
      </c>
      <c r="P2403" s="11">
        <f>Agridata[[#This Row],[Storage_Loss_%]]/100</f>
        <v>0.13390000000000002</v>
      </c>
      <c r="Q2403" s="7">
        <v>13.39</v>
      </c>
      <c r="R2403" s="13">
        <v>64290</v>
      </c>
      <c r="S2403">
        <v>182</v>
      </c>
      <c r="T2403" t="s">
        <v>1520</v>
      </c>
      <c r="U2403" t="s">
        <v>1523</v>
      </c>
      <c r="V2403" s="13">
        <v>1064316</v>
      </c>
      <c r="W2403" s="7">
        <f>(Agridata[[#This Row],[Profit_After_Storage_Loss]]/Agridata[[#This Row],[Total_Revenue]])*100</f>
        <v>81.676341220939804</v>
      </c>
      <c r="X2403">
        <f>(1-Agridata[[#This Row],[Transport_Cost_NGN]]/(Agridata[[#This Row],[Input_Cost_NGN]]+Agridata[[#This Row],[Final_Profit_NGN]]))*100</f>
        <v>99.980329716482103</v>
      </c>
      <c r="Y2403" s="13">
        <f>Agridata[[#This Row],[Final_Profit_NGN]]*Agridata[[#This Row],[Storage_Loss_%]]</f>
        <v>14251191.24</v>
      </c>
      <c r="Z2403" s="13">
        <f>Agridata[[#This Row],[Final_Profit_NGN]] * (1-Agridata[[#This Row],[Storage_Loss_%]]/100)</f>
        <v>921804.08759999997</v>
      </c>
      <c r="AA2403" s="13">
        <f>Agridata[[#This Row],[Final_Profit_NGN]]+Agridata[[#This Row],[Input_Cost_NGN]]</f>
        <v>1128606</v>
      </c>
    </row>
    <row r="2404" spans="1:27" x14ac:dyDescent="0.35">
      <c r="A2404" t="s">
        <v>553</v>
      </c>
      <c r="B2404" t="s">
        <v>1470</v>
      </c>
      <c r="C2404" t="s">
        <v>1499</v>
      </c>
      <c r="D2404">
        <v>2022</v>
      </c>
      <c r="E2404" t="s">
        <v>1502</v>
      </c>
      <c r="F2404" t="s">
        <v>1504</v>
      </c>
      <c r="G2404">
        <v>0.47</v>
      </c>
      <c r="H2404">
        <v>2428</v>
      </c>
      <c r="I2404">
        <v>1876</v>
      </c>
      <c r="J2404">
        <v>17.600000000000001</v>
      </c>
      <c r="K2404" t="s">
        <v>1512</v>
      </c>
      <c r="L2404">
        <v>1.1399999999999999</v>
      </c>
      <c r="M2404" t="s">
        <v>1516</v>
      </c>
      <c r="N2404" s="13">
        <v>4868</v>
      </c>
      <c r="O2404">
        <v>3</v>
      </c>
      <c r="P2404" s="11">
        <f>Agridata[[#This Row],[Storage_Loss_%]]/100</f>
        <v>0.2273</v>
      </c>
      <c r="Q2404" s="7">
        <v>22.73</v>
      </c>
      <c r="R2404" s="13">
        <v>5776</v>
      </c>
      <c r="S2404">
        <v>245</v>
      </c>
      <c r="T2404" t="s">
        <v>1520</v>
      </c>
      <c r="U2404" t="s">
        <v>1522</v>
      </c>
      <c r="V2404" s="13">
        <v>444380</v>
      </c>
      <c r="W2404" s="7">
        <f>(Agridata[[#This Row],[Profit_After_Storage_Loss]]/Agridata[[#This Row],[Total_Revenue]])*100</f>
        <v>76.27854032824176</v>
      </c>
      <c r="X2404">
        <f>(1-Agridata[[#This Row],[Transport_Cost_NGN]]/(Agridata[[#This Row],[Input_Cost_NGN]]+Agridata[[#This Row],[Final_Profit_NGN]]))*100</f>
        <v>98.918597108557933</v>
      </c>
      <c r="Y2404" s="13">
        <f>Agridata[[#This Row],[Final_Profit_NGN]]*Agridata[[#This Row],[Storage_Loss_%]]</f>
        <v>10100757.4</v>
      </c>
      <c r="Z2404" s="13">
        <f>Agridata[[#This Row],[Final_Profit_NGN]] * (1-Agridata[[#This Row],[Storage_Loss_%]]/100)</f>
        <v>343372.42599999998</v>
      </c>
      <c r="AA2404" s="13">
        <f>Agridata[[#This Row],[Final_Profit_NGN]]+Agridata[[#This Row],[Input_Cost_NGN]]</f>
        <v>450156</v>
      </c>
    </row>
    <row r="2405" spans="1:27" x14ac:dyDescent="0.35">
      <c r="A2405" t="s">
        <v>103</v>
      </c>
      <c r="B2405" t="s">
        <v>1471</v>
      </c>
      <c r="C2405" t="s">
        <v>1477</v>
      </c>
      <c r="D2405">
        <v>2025</v>
      </c>
      <c r="E2405" t="s">
        <v>1501</v>
      </c>
      <c r="F2405" t="s">
        <v>1509</v>
      </c>
      <c r="G2405">
        <v>2.23</v>
      </c>
      <c r="H2405">
        <v>20909</v>
      </c>
      <c r="I2405">
        <v>16587</v>
      </c>
      <c r="J2405">
        <v>6.9</v>
      </c>
      <c r="K2405" t="s">
        <v>1513</v>
      </c>
      <c r="L2405">
        <v>1.59</v>
      </c>
      <c r="M2405" t="s">
        <v>1516</v>
      </c>
      <c r="N2405" s="13">
        <v>231</v>
      </c>
      <c r="O2405">
        <v>5</v>
      </c>
      <c r="P2405" s="11">
        <f>Agridata[[#This Row],[Storage_Loss_%]]/100</f>
        <v>0.20670000000000002</v>
      </c>
      <c r="Q2405" s="7">
        <v>20.67</v>
      </c>
      <c r="R2405" s="13">
        <v>54165</v>
      </c>
      <c r="S2405">
        <v>438</v>
      </c>
      <c r="T2405" t="s">
        <v>1520</v>
      </c>
      <c r="U2405" t="s">
        <v>1522</v>
      </c>
      <c r="V2405" s="13">
        <v>7138059</v>
      </c>
      <c r="W2405" s="7">
        <f>(Agridata[[#This Row],[Profit_After_Storage_Loss]]/Agridata[[#This Row],[Total_Revenue]])*100</f>
        <v>78.732561787563895</v>
      </c>
      <c r="X2405">
        <f>(1-Agridata[[#This Row],[Transport_Cost_NGN]]/(Agridata[[#This Row],[Input_Cost_NGN]]+Agridata[[#This Row],[Final_Profit_NGN]]))*100</f>
        <v>99.996788197920409</v>
      </c>
      <c r="Y2405" s="13">
        <f>Agridata[[#This Row],[Final_Profit_NGN]]*Agridata[[#This Row],[Storage_Loss_%]]</f>
        <v>147543679.53</v>
      </c>
      <c r="Z2405" s="13">
        <f>Agridata[[#This Row],[Final_Profit_NGN]] * (1-Agridata[[#This Row],[Storage_Loss_%]]/100)</f>
        <v>5662622.2046999997</v>
      </c>
      <c r="AA2405" s="13">
        <f>Agridata[[#This Row],[Final_Profit_NGN]]+Agridata[[#This Row],[Input_Cost_NGN]]</f>
        <v>7192224</v>
      </c>
    </row>
    <row r="2406" spans="1:27" x14ac:dyDescent="0.35">
      <c r="A2406" t="s">
        <v>1200</v>
      </c>
      <c r="B2406" t="s">
        <v>1471</v>
      </c>
      <c r="C2406" t="s">
        <v>1477</v>
      </c>
      <c r="D2406">
        <v>2024</v>
      </c>
      <c r="E2406" t="s">
        <v>1501</v>
      </c>
      <c r="F2406" t="s">
        <v>1504</v>
      </c>
      <c r="G2406">
        <v>1.51</v>
      </c>
      <c r="H2406">
        <v>11450</v>
      </c>
      <c r="I2406">
        <v>8573</v>
      </c>
      <c r="J2406">
        <v>6</v>
      </c>
      <c r="K2406" t="s">
        <v>1511</v>
      </c>
      <c r="L2406">
        <v>1.43</v>
      </c>
      <c r="M2406" t="s">
        <v>1516</v>
      </c>
      <c r="N2406" s="13">
        <v>693</v>
      </c>
      <c r="O2406">
        <v>5</v>
      </c>
      <c r="P2406" s="11">
        <f>Agridata[[#This Row],[Storage_Loss_%]]/100</f>
        <v>0.25120000000000003</v>
      </c>
      <c r="Q2406" s="7">
        <v>25.12</v>
      </c>
      <c r="R2406" s="13">
        <v>20540</v>
      </c>
      <c r="S2406">
        <v>304</v>
      </c>
      <c r="T2406" t="s">
        <v>1519</v>
      </c>
      <c r="U2406" t="s">
        <v>1523</v>
      </c>
      <c r="V2406" s="13">
        <v>2558898</v>
      </c>
      <c r="W2406" s="7">
        <f>(Agridata[[#This Row],[Profit_After_Storage_Loss]]/Agridata[[#This Row],[Total_Revenue]])*100</f>
        <v>74.283732440942558</v>
      </c>
      <c r="X2406">
        <f>(1-Agridata[[#This Row],[Transport_Cost_NGN]]/(Agridata[[#This Row],[Input_Cost_NGN]]+Agridata[[#This Row],[Final_Profit_NGN]]))*100</f>
        <v>99.973133682608378</v>
      </c>
      <c r="Y2406" s="13">
        <f>Agridata[[#This Row],[Final_Profit_NGN]]*Agridata[[#This Row],[Storage_Loss_%]]</f>
        <v>64279517.760000005</v>
      </c>
      <c r="Z2406" s="13">
        <f>Agridata[[#This Row],[Final_Profit_NGN]] * (1-Agridata[[#This Row],[Storage_Loss_%]]/100)</f>
        <v>1916102.8223999997</v>
      </c>
      <c r="AA2406" s="13">
        <f>Agridata[[#This Row],[Final_Profit_NGN]]+Agridata[[#This Row],[Input_Cost_NGN]]</f>
        <v>2579438</v>
      </c>
    </row>
    <row r="2407" spans="1:27" x14ac:dyDescent="0.35">
      <c r="A2407" t="s">
        <v>1201</v>
      </c>
      <c r="B2407" t="s">
        <v>1469</v>
      </c>
      <c r="C2407" t="s">
        <v>1480</v>
      </c>
      <c r="D2407">
        <v>2025</v>
      </c>
      <c r="E2407" t="s">
        <v>1501</v>
      </c>
      <c r="F2407" t="s">
        <v>1507</v>
      </c>
      <c r="G2407">
        <v>0.55000000000000004</v>
      </c>
      <c r="H2407">
        <v>943</v>
      </c>
      <c r="I2407">
        <v>752</v>
      </c>
      <c r="J2407">
        <v>40.6</v>
      </c>
      <c r="K2407" t="s">
        <v>1511</v>
      </c>
      <c r="L2407">
        <v>2.1800000000000002</v>
      </c>
      <c r="M2407" t="s">
        <v>1516</v>
      </c>
      <c r="N2407" s="13">
        <v>4393</v>
      </c>
      <c r="O2407">
        <v>14</v>
      </c>
      <c r="P2407" s="11">
        <f>Agridata[[#This Row],[Storage_Loss_%]]/100</f>
        <v>0.20199999999999999</v>
      </c>
      <c r="Q2407" s="7">
        <v>20.2</v>
      </c>
      <c r="R2407" s="13">
        <v>5947</v>
      </c>
      <c r="S2407">
        <v>305</v>
      </c>
      <c r="T2407" t="s">
        <v>1520</v>
      </c>
      <c r="U2407" t="s">
        <v>1522</v>
      </c>
      <c r="V2407" s="13">
        <v>216727</v>
      </c>
      <c r="W2407" s="7">
        <f>(Agridata[[#This Row],[Profit_After_Storage_Loss]]/Agridata[[#This Row],[Total_Revenue]])*100</f>
        <v>77.668765100550587</v>
      </c>
      <c r="X2407">
        <f>(1-Agridata[[#This Row],[Transport_Cost_NGN]]/(Agridata[[#This Row],[Input_Cost_NGN]]+Agridata[[#This Row],[Final_Profit_NGN]]))*100</f>
        <v>98.027160782129926</v>
      </c>
      <c r="Y2407" s="13">
        <f>Agridata[[#This Row],[Final_Profit_NGN]]*Agridata[[#This Row],[Storage_Loss_%]]</f>
        <v>4377885.3999999994</v>
      </c>
      <c r="Z2407" s="13">
        <f>Agridata[[#This Row],[Final_Profit_NGN]] * (1-Agridata[[#This Row],[Storage_Loss_%]]/100)</f>
        <v>172948.14600000001</v>
      </c>
      <c r="AA2407" s="13">
        <f>Agridata[[#This Row],[Final_Profit_NGN]]+Agridata[[#This Row],[Input_Cost_NGN]]</f>
        <v>222674</v>
      </c>
    </row>
    <row r="2408" spans="1:27" x14ac:dyDescent="0.35">
      <c r="A2408" t="s">
        <v>1202</v>
      </c>
      <c r="B2408" t="s">
        <v>1469</v>
      </c>
      <c r="C2408" t="s">
        <v>1498</v>
      </c>
      <c r="D2408">
        <v>2022</v>
      </c>
      <c r="E2408" t="s">
        <v>1501</v>
      </c>
      <c r="F2408" t="s">
        <v>1510</v>
      </c>
      <c r="G2408">
        <v>3.74</v>
      </c>
      <c r="H2408">
        <v>96879</v>
      </c>
      <c r="I2408">
        <v>69617</v>
      </c>
      <c r="J2408">
        <v>52.5</v>
      </c>
      <c r="K2408" t="s">
        <v>1514</v>
      </c>
      <c r="L2408">
        <v>2.36</v>
      </c>
      <c r="M2408" t="s">
        <v>1516</v>
      </c>
      <c r="N2408" s="13">
        <v>8671</v>
      </c>
      <c r="O2408">
        <v>2</v>
      </c>
      <c r="P2408" s="11">
        <f>Agridata[[#This Row],[Storage_Loss_%]]/100</f>
        <v>0.28139999999999998</v>
      </c>
      <c r="Q2408" s="7">
        <v>28.14</v>
      </c>
      <c r="R2408" s="13">
        <v>109747</v>
      </c>
      <c r="S2408">
        <v>384</v>
      </c>
      <c r="T2408" t="s">
        <v>1520</v>
      </c>
      <c r="U2408" t="s">
        <v>1522</v>
      </c>
      <c r="V2408" s="13">
        <v>26347181</v>
      </c>
      <c r="W2408" s="7">
        <f>(Agridata[[#This Row],[Profit_After_Storage_Loss]]/Agridata[[#This Row],[Total_Revenue]])*100</f>
        <v>71.561914771813278</v>
      </c>
      <c r="X2408">
        <f>(1-Agridata[[#This Row],[Transport_Cost_NGN]]/(Agridata[[#This Row],[Input_Cost_NGN]]+Agridata[[#This Row],[Final_Profit_NGN]]))*100</f>
        <v>99.967225975744427</v>
      </c>
      <c r="Y2408" s="13">
        <f>Agridata[[#This Row],[Final_Profit_NGN]]*Agridata[[#This Row],[Storage_Loss_%]]</f>
        <v>741409673.34000003</v>
      </c>
      <c r="Z2408" s="13">
        <f>Agridata[[#This Row],[Final_Profit_NGN]] * (1-Agridata[[#This Row],[Storage_Loss_%]]/100)</f>
        <v>18933084.266600002</v>
      </c>
      <c r="AA2408" s="13">
        <f>Agridata[[#This Row],[Final_Profit_NGN]]+Agridata[[#This Row],[Input_Cost_NGN]]</f>
        <v>26456928</v>
      </c>
    </row>
    <row r="2409" spans="1:27" x14ac:dyDescent="0.35">
      <c r="A2409" t="s">
        <v>595</v>
      </c>
      <c r="B2409" t="s">
        <v>1473</v>
      </c>
      <c r="C2409" t="s">
        <v>1496</v>
      </c>
      <c r="D2409">
        <v>2023</v>
      </c>
      <c r="E2409" t="s">
        <v>1501</v>
      </c>
      <c r="F2409" t="s">
        <v>1504</v>
      </c>
      <c r="G2409">
        <v>2.2799999999999998</v>
      </c>
      <c r="H2409">
        <v>28019</v>
      </c>
      <c r="I2409">
        <v>20196</v>
      </c>
      <c r="J2409">
        <v>1</v>
      </c>
      <c r="K2409" t="s">
        <v>1513</v>
      </c>
      <c r="L2409">
        <v>0.98</v>
      </c>
      <c r="M2409" t="s">
        <v>1518</v>
      </c>
      <c r="N2409" s="13">
        <v>200</v>
      </c>
      <c r="O2409">
        <v>7</v>
      </c>
      <c r="P2409" s="11">
        <f>Agridata[[#This Row],[Storage_Loss_%]]/100</f>
        <v>0.2792</v>
      </c>
      <c r="Q2409" s="7">
        <v>27.92</v>
      </c>
      <c r="R2409" s="13">
        <v>43718</v>
      </c>
      <c r="S2409">
        <v>267</v>
      </c>
      <c r="T2409" t="s">
        <v>1521</v>
      </c>
      <c r="U2409" t="s">
        <v>1523</v>
      </c>
      <c r="V2409" s="13">
        <v>5294491</v>
      </c>
      <c r="W2409" s="7">
        <f>(Agridata[[#This Row],[Profit_After_Storage_Loss]]/Agridata[[#This Row],[Total_Revenue]])*100</f>
        <v>71.489690883215701</v>
      </c>
      <c r="X2409">
        <f>(1-Agridata[[#This Row],[Transport_Cost_NGN]]/(Agridata[[#This Row],[Input_Cost_NGN]]+Agridata[[#This Row],[Final_Profit_NGN]]))*100</f>
        <v>99.99625342507197</v>
      </c>
      <c r="Y2409" s="13">
        <f>Agridata[[#This Row],[Final_Profit_NGN]]*Agridata[[#This Row],[Storage_Loss_%]]</f>
        <v>147822188.72</v>
      </c>
      <c r="Z2409" s="13">
        <f>Agridata[[#This Row],[Final_Profit_NGN]] * (1-Agridata[[#This Row],[Storage_Loss_%]]/100)</f>
        <v>3816269.1127999998</v>
      </c>
      <c r="AA2409" s="13">
        <f>Agridata[[#This Row],[Final_Profit_NGN]]+Agridata[[#This Row],[Input_Cost_NGN]]</f>
        <v>5338209</v>
      </c>
    </row>
    <row r="2410" spans="1:27" x14ac:dyDescent="0.35">
      <c r="A2410" t="s">
        <v>948</v>
      </c>
      <c r="B2410" t="s">
        <v>1470</v>
      </c>
      <c r="C2410" t="s">
        <v>1499</v>
      </c>
      <c r="D2410">
        <v>2021</v>
      </c>
      <c r="E2410" t="s">
        <v>1502</v>
      </c>
      <c r="F2410" t="s">
        <v>1506</v>
      </c>
      <c r="G2410">
        <v>1.0900000000000001</v>
      </c>
      <c r="H2410">
        <v>2983</v>
      </c>
      <c r="I2410">
        <v>1873</v>
      </c>
      <c r="J2410">
        <v>15.9</v>
      </c>
      <c r="K2410" t="s">
        <v>1512</v>
      </c>
      <c r="L2410">
        <v>0.47</v>
      </c>
      <c r="M2410" t="s">
        <v>1516</v>
      </c>
      <c r="N2410" s="13">
        <v>4824</v>
      </c>
      <c r="O2410">
        <v>30</v>
      </c>
      <c r="P2410" s="11">
        <f>Agridata[[#This Row],[Storage_Loss_%]]/100</f>
        <v>0.37189999999999995</v>
      </c>
      <c r="Q2410" s="7">
        <v>37.19</v>
      </c>
      <c r="R2410" s="13">
        <v>31514</v>
      </c>
      <c r="S2410">
        <v>320</v>
      </c>
      <c r="T2410" t="s">
        <v>1520</v>
      </c>
      <c r="U2410" t="s">
        <v>1523</v>
      </c>
      <c r="V2410" s="13">
        <v>557029</v>
      </c>
      <c r="W2410" s="7">
        <f>(Agridata[[#This Row],[Profit_After_Storage_Loss]]/Agridata[[#This Row],[Total_Revenue]])*100</f>
        <v>59.44678891771715</v>
      </c>
      <c r="X2410">
        <f>(1-Agridata[[#This Row],[Transport_Cost_NGN]]/(Agridata[[#This Row],[Input_Cost_NGN]]+Agridata[[#This Row],[Final_Profit_NGN]]))*100</f>
        <v>99.18034875956387</v>
      </c>
      <c r="Y2410" s="13">
        <f>Agridata[[#This Row],[Final_Profit_NGN]]*Agridata[[#This Row],[Storage_Loss_%]]</f>
        <v>20715908.509999998</v>
      </c>
      <c r="Z2410" s="13">
        <f>Agridata[[#This Row],[Final_Profit_NGN]] * (1-Agridata[[#This Row],[Storage_Loss_%]]/100)</f>
        <v>349869.91490000003</v>
      </c>
      <c r="AA2410" s="13">
        <f>Agridata[[#This Row],[Final_Profit_NGN]]+Agridata[[#This Row],[Input_Cost_NGN]]</f>
        <v>588543</v>
      </c>
    </row>
    <row r="2411" spans="1:27" x14ac:dyDescent="0.35">
      <c r="A2411" t="s">
        <v>1203</v>
      </c>
      <c r="B2411" t="s">
        <v>1473</v>
      </c>
      <c r="C2411" t="s">
        <v>1497</v>
      </c>
      <c r="D2411">
        <v>2025</v>
      </c>
      <c r="E2411" t="s">
        <v>1502</v>
      </c>
      <c r="F2411" t="s">
        <v>1508</v>
      </c>
      <c r="G2411">
        <v>2.6</v>
      </c>
      <c r="H2411">
        <v>4459</v>
      </c>
      <c r="I2411">
        <v>4167</v>
      </c>
      <c r="J2411">
        <v>13.1</v>
      </c>
      <c r="K2411" t="s">
        <v>1512</v>
      </c>
      <c r="L2411">
        <v>1.05</v>
      </c>
      <c r="M2411" t="s">
        <v>1516</v>
      </c>
      <c r="N2411" s="13">
        <v>2758</v>
      </c>
      <c r="O2411">
        <v>1</v>
      </c>
      <c r="P2411" s="11">
        <f>Agridata[[#This Row],[Storage_Loss_%]]/100</f>
        <v>6.54E-2</v>
      </c>
      <c r="Q2411" s="7">
        <v>6.54</v>
      </c>
      <c r="R2411" s="13">
        <v>19490</v>
      </c>
      <c r="S2411">
        <v>220</v>
      </c>
      <c r="T2411" t="s">
        <v>1520</v>
      </c>
      <c r="U2411" t="s">
        <v>1523</v>
      </c>
      <c r="V2411" s="13">
        <v>885325</v>
      </c>
      <c r="W2411" s="7">
        <f>(Agridata[[#This Row],[Profit_After_Storage_Loss]]/Agridata[[#This Row],[Total_Revenue]])*100</f>
        <v>91.446842172156735</v>
      </c>
      <c r="X2411">
        <f>(1-Agridata[[#This Row],[Transport_Cost_NGN]]/(Agridata[[#This Row],[Input_Cost_NGN]]+Agridata[[#This Row],[Final_Profit_NGN]]))*100</f>
        <v>99.695186308803457</v>
      </c>
      <c r="Y2411" s="13">
        <f>Agridata[[#This Row],[Final_Profit_NGN]]*Agridata[[#This Row],[Storage_Loss_%]]</f>
        <v>5790025.5</v>
      </c>
      <c r="Z2411" s="13">
        <f>Agridata[[#This Row],[Final_Profit_NGN]] * (1-Agridata[[#This Row],[Storage_Loss_%]]/100)</f>
        <v>827424.745</v>
      </c>
      <c r="AA2411" s="13">
        <f>Agridata[[#This Row],[Final_Profit_NGN]]+Agridata[[#This Row],[Input_Cost_NGN]]</f>
        <v>904815</v>
      </c>
    </row>
    <row r="2412" spans="1:27" x14ac:dyDescent="0.35">
      <c r="A2412" t="s">
        <v>764</v>
      </c>
      <c r="B2412" t="s">
        <v>1472</v>
      </c>
      <c r="C2412" t="s">
        <v>1487</v>
      </c>
      <c r="D2412">
        <v>2021</v>
      </c>
      <c r="E2412" t="s">
        <v>1501</v>
      </c>
      <c r="F2412" t="s">
        <v>1510</v>
      </c>
      <c r="G2412">
        <v>1.75</v>
      </c>
      <c r="H2412">
        <v>32899</v>
      </c>
      <c r="I2412">
        <v>23042</v>
      </c>
      <c r="J2412">
        <v>35.799999999999997</v>
      </c>
      <c r="K2412" t="s">
        <v>1515</v>
      </c>
      <c r="L2412">
        <v>1.1399999999999999</v>
      </c>
      <c r="M2412" t="s">
        <v>1517</v>
      </c>
      <c r="N2412" s="13">
        <v>7115</v>
      </c>
      <c r="O2412">
        <v>1</v>
      </c>
      <c r="P2412" s="11">
        <f>Agridata[[#This Row],[Storage_Loss_%]]/100</f>
        <v>0.29960000000000003</v>
      </c>
      <c r="Q2412" s="7">
        <v>29.96</v>
      </c>
      <c r="R2412" s="13">
        <v>63598</v>
      </c>
      <c r="S2412">
        <v>418</v>
      </c>
      <c r="T2412" t="s">
        <v>1520</v>
      </c>
      <c r="U2412" t="s">
        <v>1523</v>
      </c>
      <c r="V2412" s="13">
        <v>9464528</v>
      </c>
      <c r="W2412" s="7">
        <f>(Agridata[[#This Row],[Profit_After_Storage_Loss]]/Agridata[[#This Row],[Total_Revenue]])*100</f>
        <v>69.572499473663541</v>
      </c>
      <c r="X2412">
        <f>(1-Agridata[[#This Row],[Transport_Cost_NGN]]/(Agridata[[#This Row],[Input_Cost_NGN]]+Agridata[[#This Row],[Final_Profit_NGN]]))*100</f>
        <v>99.925326344340959</v>
      </c>
      <c r="Y2412" s="13">
        <f>Agridata[[#This Row],[Final_Profit_NGN]]*Agridata[[#This Row],[Storage_Loss_%]]</f>
        <v>283557258.88</v>
      </c>
      <c r="Z2412" s="13">
        <f>Agridata[[#This Row],[Final_Profit_NGN]] * (1-Agridata[[#This Row],[Storage_Loss_%]]/100)</f>
        <v>6628955.411199999</v>
      </c>
      <c r="AA2412" s="13">
        <f>Agridata[[#This Row],[Final_Profit_NGN]]+Agridata[[#This Row],[Input_Cost_NGN]]</f>
        <v>9528126</v>
      </c>
    </row>
    <row r="2413" spans="1:27" x14ac:dyDescent="0.35">
      <c r="A2413" t="s">
        <v>812</v>
      </c>
      <c r="B2413" t="s">
        <v>1469</v>
      </c>
      <c r="C2413" t="s">
        <v>1484</v>
      </c>
      <c r="D2413">
        <v>2023</v>
      </c>
      <c r="E2413" t="s">
        <v>1501</v>
      </c>
      <c r="F2413" t="s">
        <v>1503</v>
      </c>
      <c r="G2413">
        <v>2.91</v>
      </c>
      <c r="H2413">
        <v>29938</v>
      </c>
      <c r="I2413">
        <v>24267</v>
      </c>
      <c r="J2413">
        <v>19.8</v>
      </c>
      <c r="K2413" t="s">
        <v>1512</v>
      </c>
      <c r="L2413">
        <v>0.8</v>
      </c>
      <c r="M2413" t="s">
        <v>1516</v>
      </c>
      <c r="N2413" s="13">
        <v>4419</v>
      </c>
      <c r="O2413">
        <v>7</v>
      </c>
      <c r="P2413" s="11">
        <f>Agridata[[#This Row],[Storage_Loss_%]]/100</f>
        <v>0.18940000000000001</v>
      </c>
      <c r="Q2413" s="7">
        <v>18.940000000000001</v>
      </c>
      <c r="R2413" s="13">
        <v>45029</v>
      </c>
      <c r="S2413">
        <v>326</v>
      </c>
      <c r="T2413" t="s">
        <v>1519</v>
      </c>
      <c r="U2413" t="s">
        <v>1522</v>
      </c>
      <c r="V2413" s="13">
        <v>7782484</v>
      </c>
      <c r="W2413" s="7">
        <f>(Agridata[[#This Row],[Profit_After_Storage_Loss]]/Agridata[[#This Row],[Total_Revenue]])*100</f>
        <v>80.593689597193901</v>
      </c>
      <c r="X2413">
        <f>(1-Agridata[[#This Row],[Transport_Cost_NGN]]/(Agridata[[#This Row],[Input_Cost_NGN]]+Agridata[[#This Row],[Final_Profit_NGN]]))*100</f>
        <v>99.943545286989618</v>
      </c>
      <c r="Y2413" s="13">
        <f>Agridata[[#This Row],[Final_Profit_NGN]]*Agridata[[#This Row],[Storage_Loss_%]]</f>
        <v>147400246.96000001</v>
      </c>
      <c r="Z2413" s="13">
        <f>Agridata[[#This Row],[Final_Profit_NGN]] * (1-Agridata[[#This Row],[Storage_Loss_%]]/100)</f>
        <v>6308481.5303999996</v>
      </c>
      <c r="AA2413" s="13">
        <f>Agridata[[#This Row],[Final_Profit_NGN]]+Agridata[[#This Row],[Input_Cost_NGN]]</f>
        <v>7827513</v>
      </c>
    </row>
    <row r="2414" spans="1:27" x14ac:dyDescent="0.35">
      <c r="A2414" t="s">
        <v>206</v>
      </c>
      <c r="B2414" t="s">
        <v>1473</v>
      </c>
      <c r="C2414" t="s">
        <v>1496</v>
      </c>
      <c r="D2414">
        <v>2021</v>
      </c>
      <c r="E2414" t="s">
        <v>1501</v>
      </c>
      <c r="F2414" t="s">
        <v>1505</v>
      </c>
      <c r="G2414">
        <v>2.14</v>
      </c>
      <c r="H2414">
        <v>16994</v>
      </c>
      <c r="I2414">
        <v>13528</v>
      </c>
      <c r="J2414">
        <v>94.8</v>
      </c>
      <c r="K2414" t="s">
        <v>1512</v>
      </c>
      <c r="L2414">
        <v>3.85</v>
      </c>
      <c r="M2414" t="s">
        <v>1517</v>
      </c>
      <c r="N2414" s="13">
        <v>20893</v>
      </c>
      <c r="O2414">
        <v>14</v>
      </c>
      <c r="P2414" s="11">
        <f>Agridata[[#This Row],[Storage_Loss_%]]/100</f>
        <v>0.2039</v>
      </c>
      <c r="Q2414" s="7">
        <v>20.39</v>
      </c>
      <c r="R2414" s="13">
        <v>22692</v>
      </c>
      <c r="S2414">
        <v>106</v>
      </c>
      <c r="T2414" t="s">
        <v>1520</v>
      </c>
      <c r="U2414" t="s">
        <v>1523</v>
      </c>
      <c r="V2414" s="13">
        <v>1376044</v>
      </c>
      <c r="W2414" s="7">
        <f>(Agridata[[#This Row],[Profit_After_Storage_Loss]]/Agridata[[#This Row],[Total_Revenue]])*100</f>
        <v>78.318469561089444</v>
      </c>
      <c r="X2414">
        <f>(1-Agridata[[#This Row],[Transport_Cost_NGN]]/(Agridata[[#This Row],[Input_Cost_NGN]]+Agridata[[#This Row],[Final_Profit_NGN]]))*100</f>
        <v>98.50629425424097</v>
      </c>
      <c r="Y2414" s="13">
        <f>Agridata[[#This Row],[Final_Profit_NGN]]*Agridata[[#This Row],[Storage_Loss_%]]</f>
        <v>28057537.16</v>
      </c>
      <c r="Z2414" s="13">
        <f>Agridata[[#This Row],[Final_Profit_NGN]] * (1-Agridata[[#This Row],[Storage_Loss_%]]/100)</f>
        <v>1095468.6284</v>
      </c>
      <c r="AA2414" s="13">
        <f>Agridata[[#This Row],[Final_Profit_NGN]]+Agridata[[#This Row],[Input_Cost_NGN]]</f>
        <v>1398736</v>
      </c>
    </row>
    <row r="2415" spans="1:27" x14ac:dyDescent="0.35">
      <c r="A2415" t="s">
        <v>1204</v>
      </c>
      <c r="B2415" t="s">
        <v>1472</v>
      </c>
      <c r="C2415" t="s">
        <v>1478</v>
      </c>
      <c r="D2415">
        <v>2024</v>
      </c>
      <c r="E2415" t="s">
        <v>1501</v>
      </c>
      <c r="F2415" t="s">
        <v>1503</v>
      </c>
      <c r="G2415">
        <v>0.65</v>
      </c>
      <c r="H2415">
        <v>7864</v>
      </c>
      <c r="I2415">
        <v>6629</v>
      </c>
      <c r="J2415">
        <v>67.8</v>
      </c>
      <c r="K2415" t="s">
        <v>1511</v>
      </c>
      <c r="L2415">
        <v>2.61</v>
      </c>
      <c r="M2415" t="s">
        <v>1516</v>
      </c>
      <c r="N2415" s="13">
        <v>10908</v>
      </c>
      <c r="O2415">
        <v>7</v>
      </c>
      <c r="P2415" s="11">
        <f>Agridata[[#This Row],[Storage_Loss_%]]/100</f>
        <v>0.157</v>
      </c>
      <c r="Q2415" s="7">
        <v>15.7</v>
      </c>
      <c r="R2415" s="13">
        <v>9082</v>
      </c>
      <c r="S2415">
        <v>267</v>
      </c>
      <c r="T2415" t="s">
        <v>1520</v>
      </c>
      <c r="U2415" t="s">
        <v>1522</v>
      </c>
      <c r="V2415" s="13">
        <v>1732254</v>
      </c>
      <c r="W2415" s="7">
        <f>(Agridata[[#This Row],[Profit_After_Storage_Loss]]/Agridata[[#This Row],[Total_Revenue]])*100</f>
        <v>83.860330344057672</v>
      </c>
      <c r="X2415">
        <f>(1-Agridata[[#This Row],[Transport_Cost_NGN]]/(Agridata[[#This Row],[Input_Cost_NGN]]+Agridata[[#This Row],[Final_Profit_NGN]]))*100</f>
        <v>99.373584420238259</v>
      </c>
      <c r="Y2415" s="13">
        <f>Agridata[[#This Row],[Final_Profit_NGN]]*Agridata[[#This Row],[Storage_Loss_%]]</f>
        <v>27196387.799999997</v>
      </c>
      <c r="Z2415" s="13">
        <f>Agridata[[#This Row],[Final_Profit_NGN]] * (1-Agridata[[#This Row],[Storage_Loss_%]]/100)</f>
        <v>1460290.122</v>
      </c>
      <c r="AA2415" s="13">
        <f>Agridata[[#This Row],[Final_Profit_NGN]]+Agridata[[#This Row],[Input_Cost_NGN]]</f>
        <v>1741336</v>
      </c>
    </row>
    <row r="2416" spans="1:27" x14ac:dyDescent="0.35">
      <c r="A2416" t="s">
        <v>1012</v>
      </c>
      <c r="B2416" t="s">
        <v>1471</v>
      </c>
      <c r="C2416" t="s">
        <v>1492</v>
      </c>
      <c r="D2416">
        <v>2025</v>
      </c>
      <c r="E2416" t="s">
        <v>1502</v>
      </c>
      <c r="F2416" t="s">
        <v>1508</v>
      </c>
      <c r="G2416">
        <v>1.27</v>
      </c>
      <c r="H2416">
        <v>1624</v>
      </c>
      <c r="I2416">
        <v>1380</v>
      </c>
      <c r="J2416">
        <v>5.4</v>
      </c>
      <c r="K2416" t="s">
        <v>1513</v>
      </c>
      <c r="L2416">
        <v>1.07</v>
      </c>
      <c r="M2416" t="s">
        <v>1516</v>
      </c>
      <c r="N2416" s="13">
        <v>200</v>
      </c>
      <c r="O2416">
        <v>7</v>
      </c>
      <c r="P2416" s="11">
        <f>Agridata[[#This Row],[Storage_Loss_%]]/100</f>
        <v>0.15</v>
      </c>
      <c r="Q2416" s="7">
        <v>15</v>
      </c>
      <c r="R2416" s="13">
        <v>13972</v>
      </c>
      <c r="S2416">
        <v>244</v>
      </c>
      <c r="T2416" t="s">
        <v>1521</v>
      </c>
      <c r="U2416" t="s">
        <v>1523</v>
      </c>
      <c r="V2416" s="13">
        <v>319181</v>
      </c>
      <c r="W2416" s="7">
        <f>(Agridata[[#This Row],[Profit_After_Storage_Loss]]/Agridata[[#This Row],[Total_Revenue]])*100</f>
        <v>81.435211449394117</v>
      </c>
      <c r="X2416">
        <f>(1-Agridata[[#This Row],[Transport_Cost_NGN]]/(Agridata[[#This Row],[Input_Cost_NGN]]+Agridata[[#This Row],[Final_Profit_NGN]]))*100</f>
        <v>99.939967522429626</v>
      </c>
      <c r="Y2416" s="13">
        <f>Agridata[[#This Row],[Final_Profit_NGN]]*Agridata[[#This Row],[Storage_Loss_%]]</f>
        <v>4787715</v>
      </c>
      <c r="Z2416" s="13">
        <f>Agridata[[#This Row],[Final_Profit_NGN]] * (1-Agridata[[#This Row],[Storage_Loss_%]]/100)</f>
        <v>271303.84999999998</v>
      </c>
      <c r="AA2416" s="13">
        <f>Agridata[[#This Row],[Final_Profit_NGN]]+Agridata[[#This Row],[Input_Cost_NGN]]</f>
        <v>333153</v>
      </c>
    </row>
    <row r="2417" spans="1:27" x14ac:dyDescent="0.35">
      <c r="A2417" t="s">
        <v>503</v>
      </c>
      <c r="B2417" t="s">
        <v>1472</v>
      </c>
      <c r="C2417" t="s">
        <v>1489</v>
      </c>
      <c r="D2417">
        <v>2024</v>
      </c>
      <c r="E2417" t="s">
        <v>1502</v>
      </c>
      <c r="F2417" t="s">
        <v>1510</v>
      </c>
      <c r="G2417">
        <v>0.56999999999999995</v>
      </c>
      <c r="H2417">
        <v>16199</v>
      </c>
      <c r="I2417">
        <v>11775</v>
      </c>
      <c r="J2417">
        <v>23.8</v>
      </c>
      <c r="K2417" t="s">
        <v>1512</v>
      </c>
      <c r="L2417">
        <v>2.1</v>
      </c>
      <c r="M2417" t="s">
        <v>1516</v>
      </c>
      <c r="N2417" s="13">
        <v>6178</v>
      </c>
      <c r="O2417">
        <v>4</v>
      </c>
      <c r="P2417" s="11">
        <f>Agridata[[#This Row],[Storage_Loss_%]]/100</f>
        <v>0.27310000000000001</v>
      </c>
      <c r="Q2417" s="7">
        <v>27.31</v>
      </c>
      <c r="R2417" s="13">
        <v>15191</v>
      </c>
      <c r="S2417">
        <v>511</v>
      </c>
      <c r="T2417" t="s">
        <v>1520</v>
      </c>
      <c r="U2417" t="s">
        <v>1522</v>
      </c>
      <c r="V2417" s="13">
        <v>5935486</v>
      </c>
      <c r="W2417" s="7">
        <f>(Agridata[[#This Row],[Profit_After_Storage_Loss]]/Agridata[[#This Row],[Total_Revenue]])*100</f>
        <v>72.504435602873428</v>
      </c>
      <c r="X2417">
        <f>(1-Agridata[[#This Row],[Transport_Cost_NGN]]/(Agridata[[#This Row],[Input_Cost_NGN]]+Agridata[[#This Row],[Final_Profit_NGN]]))*100</f>
        <v>99.896179880037181</v>
      </c>
      <c r="Y2417" s="13">
        <f>Agridata[[#This Row],[Final_Profit_NGN]]*Agridata[[#This Row],[Storage_Loss_%]]</f>
        <v>162098122.66</v>
      </c>
      <c r="Z2417" s="13">
        <f>Agridata[[#This Row],[Final_Profit_NGN]] * (1-Agridata[[#This Row],[Storage_Loss_%]]/100)</f>
        <v>4314504.7734000003</v>
      </c>
      <c r="AA2417" s="13">
        <f>Agridata[[#This Row],[Final_Profit_NGN]]+Agridata[[#This Row],[Input_Cost_NGN]]</f>
        <v>5950677</v>
      </c>
    </row>
    <row r="2418" spans="1:27" x14ac:dyDescent="0.35">
      <c r="A2418" t="s">
        <v>1087</v>
      </c>
      <c r="B2418" t="s">
        <v>1469</v>
      </c>
      <c r="C2418" t="s">
        <v>1480</v>
      </c>
      <c r="D2418">
        <v>2021</v>
      </c>
      <c r="E2418" t="s">
        <v>1502</v>
      </c>
      <c r="F2418" t="s">
        <v>1506</v>
      </c>
      <c r="G2418">
        <v>0.68</v>
      </c>
      <c r="H2418">
        <v>1756</v>
      </c>
      <c r="I2418">
        <v>1639</v>
      </c>
      <c r="J2418">
        <v>6.8</v>
      </c>
      <c r="K2418" t="s">
        <v>1512</v>
      </c>
      <c r="L2418">
        <v>0.21</v>
      </c>
      <c r="M2418" t="s">
        <v>1518</v>
      </c>
      <c r="N2418" s="13">
        <v>1231</v>
      </c>
      <c r="O2418">
        <v>3</v>
      </c>
      <c r="P2418" s="11">
        <f>Agridata[[#This Row],[Storage_Loss_%]]/100</f>
        <v>6.6500000000000004E-2</v>
      </c>
      <c r="Q2418" s="7">
        <v>6.65</v>
      </c>
      <c r="R2418" s="13">
        <v>16326</v>
      </c>
      <c r="S2418">
        <v>280</v>
      </c>
      <c r="T2418" t="s">
        <v>1520</v>
      </c>
      <c r="U2418" t="s">
        <v>1522</v>
      </c>
      <c r="V2418" s="13">
        <v>436774</v>
      </c>
      <c r="W2418" s="7">
        <f>(Agridata[[#This Row],[Profit_After_Storage_Loss]]/Agridata[[#This Row],[Total_Revenue]])*100</f>
        <v>89.986433237695877</v>
      </c>
      <c r="X2418">
        <f>(1-Agridata[[#This Row],[Transport_Cost_NGN]]/(Agridata[[#This Row],[Input_Cost_NGN]]+Agridata[[#This Row],[Final_Profit_NGN]]))*100</f>
        <v>99.728316045023163</v>
      </c>
      <c r="Y2418" s="13">
        <f>Agridata[[#This Row],[Final_Profit_NGN]]*Agridata[[#This Row],[Storage_Loss_%]]</f>
        <v>2904547.1</v>
      </c>
      <c r="Z2418" s="13">
        <f>Agridata[[#This Row],[Final_Profit_NGN]] * (1-Agridata[[#This Row],[Storage_Loss_%]]/100)</f>
        <v>407728.52899999998</v>
      </c>
      <c r="AA2418" s="13">
        <f>Agridata[[#This Row],[Final_Profit_NGN]]+Agridata[[#This Row],[Input_Cost_NGN]]</f>
        <v>453100</v>
      </c>
    </row>
    <row r="2419" spans="1:27" x14ac:dyDescent="0.35">
      <c r="A2419" t="s">
        <v>957</v>
      </c>
      <c r="B2419" t="s">
        <v>1471</v>
      </c>
      <c r="C2419" t="s">
        <v>1486</v>
      </c>
      <c r="D2419">
        <v>2021</v>
      </c>
      <c r="E2419" t="s">
        <v>1501</v>
      </c>
      <c r="F2419" t="s">
        <v>1508</v>
      </c>
      <c r="G2419">
        <v>2.35</v>
      </c>
      <c r="H2419">
        <v>3088</v>
      </c>
      <c r="I2419">
        <v>2498</v>
      </c>
      <c r="J2419">
        <v>35</v>
      </c>
      <c r="K2419" t="s">
        <v>1512</v>
      </c>
      <c r="L2419">
        <v>0.96</v>
      </c>
      <c r="M2419" t="s">
        <v>1516</v>
      </c>
      <c r="N2419" s="13">
        <v>7553</v>
      </c>
      <c r="O2419">
        <v>14</v>
      </c>
      <c r="P2419" s="11">
        <f>Agridata[[#This Row],[Storage_Loss_%]]/100</f>
        <v>0.19079999999999997</v>
      </c>
      <c r="Q2419" s="7">
        <v>19.079999999999998</v>
      </c>
      <c r="R2419" s="13">
        <v>25816</v>
      </c>
      <c r="S2419">
        <v>158</v>
      </c>
      <c r="T2419" t="s">
        <v>1519</v>
      </c>
      <c r="U2419" t="s">
        <v>1523</v>
      </c>
      <c r="V2419" s="13">
        <v>357369</v>
      </c>
      <c r="W2419" s="7">
        <f>(Agridata[[#This Row],[Profit_After_Storage_Loss]]/Agridata[[#This Row],[Total_Revenue]])*100</f>
        <v>75.468245051345946</v>
      </c>
      <c r="X2419">
        <f>(1-Agridata[[#This Row],[Transport_Cost_NGN]]/(Agridata[[#This Row],[Input_Cost_NGN]]+Agridata[[#This Row],[Final_Profit_NGN]]))*100</f>
        <v>98.028889439826713</v>
      </c>
      <c r="Y2419" s="13">
        <f>Agridata[[#This Row],[Final_Profit_NGN]]*Agridata[[#This Row],[Storage_Loss_%]]</f>
        <v>6818600.5199999996</v>
      </c>
      <c r="Z2419" s="13">
        <f>Agridata[[#This Row],[Final_Profit_NGN]] * (1-Agridata[[#This Row],[Storage_Loss_%]]/100)</f>
        <v>289182.99479999999</v>
      </c>
      <c r="AA2419" s="13">
        <f>Agridata[[#This Row],[Final_Profit_NGN]]+Agridata[[#This Row],[Input_Cost_NGN]]</f>
        <v>383185</v>
      </c>
    </row>
    <row r="2420" spans="1:27" x14ac:dyDescent="0.35">
      <c r="A2420" t="s">
        <v>1205</v>
      </c>
      <c r="B2420" t="s">
        <v>1473</v>
      </c>
      <c r="C2420" t="s">
        <v>1484</v>
      </c>
      <c r="D2420">
        <v>2022</v>
      </c>
      <c r="E2420" t="s">
        <v>1502</v>
      </c>
      <c r="F2420" t="s">
        <v>1506</v>
      </c>
      <c r="G2420">
        <v>0.82</v>
      </c>
      <c r="H2420">
        <v>2057</v>
      </c>
      <c r="I2420">
        <v>1319</v>
      </c>
      <c r="J2420">
        <v>22.6</v>
      </c>
      <c r="K2420" t="s">
        <v>1511</v>
      </c>
      <c r="L2420">
        <v>2.08</v>
      </c>
      <c r="M2420" t="s">
        <v>1516</v>
      </c>
      <c r="N2420" s="13">
        <v>3749</v>
      </c>
      <c r="O2420">
        <v>30</v>
      </c>
      <c r="P2420" s="11">
        <f>Agridata[[#This Row],[Storage_Loss_%]]/100</f>
        <v>0.35840000000000005</v>
      </c>
      <c r="Q2420" s="7">
        <v>35.840000000000003</v>
      </c>
      <c r="R2420" s="13">
        <v>24605</v>
      </c>
      <c r="S2420">
        <v>358</v>
      </c>
      <c r="T2420" t="s">
        <v>1520</v>
      </c>
      <c r="U2420" t="s">
        <v>1522</v>
      </c>
      <c r="V2420" s="13">
        <v>439126</v>
      </c>
      <c r="W2420" s="7">
        <f>(Agridata[[#This Row],[Profit_After_Storage_Loss]]/Agridata[[#This Row],[Total_Revenue]])*100</f>
        <v>60.755748828523423</v>
      </c>
      <c r="X2420">
        <f>(1-Agridata[[#This Row],[Transport_Cost_NGN]]/(Agridata[[#This Row],[Input_Cost_NGN]]+Agridata[[#This Row],[Final_Profit_NGN]]))*100</f>
        <v>99.191557174310105</v>
      </c>
      <c r="Y2420" s="13">
        <f>Agridata[[#This Row],[Final_Profit_NGN]]*Agridata[[#This Row],[Storage_Loss_%]]</f>
        <v>15738275.840000002</v>
      </c>
      <c r="Z2420" s="13">
        <f>Agridata[[#This Row],[Final_Profit_NGN]] * (1-Agridata[[#This Row],[Storage_Loss_%]]/100)</f>
        <v>281743.24159999995</v>
      </c>
      <c r="AA2420" s="13">
        <f>Agridata[[#This Row],[Final_Profit_NGN]]+Agridata[[#This Row],[Input_Cost_NGN]]</f>
        <v>463731</v>
      </c>
    </row>
    <row r="2421" spans="1:27" x14ac:dyDescent="0.35">
      <c r="A2421" t="s">
        <v>629</v>
      </c>
      <c r="B2421" t="s">
        <v>1471</v>
      </c>
      <c r="C2421" t="s">
        <v>1477</v>
      </c>
      <c r="D2421">
        <v>2025</v>
      </c>
      <c r="E2421" t="s">
        <v>1501</v>
      </c>
      <c r="F2421" t="s">
        <v>1506</v>
      </c>
      <c r="G2421">
        <v>2.69</v>
      </c>
      <c r="H2421">
        <v>9103</v>
      </c>
      <c r="I2421">
        <v>7025</v>
      </c>
      <c r="J2421">
        <v>28.5</v>
      </c>
      <c r="K2421" t="s">
        <v>1514</v>
      </c>
      <c r="L2421">
        <v>1.29</v>
      </c>
      <c r="M2421" t="s">
        <v>1516</v>
      </c>
      <c r="N2421" s="13">
        <v>4394</v>
      </c>
      <c r="O2421">
        <v>14</v>
      </c>
      <c r="P2421" s="11">
        <f>Agridata[[#This Row],[Storage_Loss_%]]/100</f>
        <v>0.22820000000000001</v>
      </c>
      <c r="Q2421" s="7">
        <v>22.82</v>
      </c>
      <c r="R2421" s="13">
        <v>85790</v>
      </c>
      <c r="S2421">
        <v>346</v>
      </c>
      <c r="T2421" t="s">
        <v>1519</v>
      </c>
      <c r="U2421" t="s">
        <v>1522</v>
      </c>
      <c r="V2421" s="13">
        <v>2316160</v>
      </c>
      <c r="W2421" s="7">
        <f>(Agridata[[#This Row],[Profit_After_Storage_Loss]]/Agridata[[#This Row],[Total_Revenue]])*100</f>
        <v>74.423376340057047</v>
      </c>
      <c r="X2421">
        <f>(1-Agridata[[#This Row],[Transport_Cost_NGN]]/(Agridata[[#This Row],[Input_Cost_NGN]]+Agridata[[#This Row],[Final_Profit_NGN]]))*100</f>
        <v>99.817065301109523</v>
      </c>
      <c r="Y2421" s="13">
        <f>Agridata[[#This Row],[Final_Profit_NGN]]*Agridata[[#This Row],[Storage_Loss_%]]</f>
        <v>52854771.200000003</v>
      </c>
      <c r="Z2421" s="13">
        <f>Agridata[[#This Row],[Final_Profit_NGN]] * (1-Agridata[[#This Row],[Storage_Loss_%]]/100)</f>
        <v>1787612.2880000002</v>
      </c>
      <c r="AA2421" s="13">
        <f>Agridata[[#This Row],[Final_Profit_NGN]]+Agridata[[#This Row],[Input_Cost_NGN]]</f>
        <v>2401950</v>
      </c>
    </row>
    <row r="2422" spans="1:27" x14ac:dyDescent="0.35">
      <c r="A2422" t="s">
        <v>1046</v>
      </c>
      <c r="B2422" t="s">
        <v>1471</v>
      </c>
      <c r="C2422" t="s">
        <v>1492</v>
      </c>
      <c r="D2422">
        <v>2025</v>
      </c>
      <c r="E2422" t="s">
        <v>1501</v>
      </c>
      <c r="F2422" t="s">
        <v>1510</v>
      </c>
      <c r="G2422">
        <v>1.81</v>
      </c>
      <c r="H2422">
        <v>42512</v>
      </c>
      <c r="I2422">
        <v>31254</v>
      </c>
      <c r="J2422">
        <v>33.9</v>
      </c>
      <c r="K2422" t="s">
        <v>1512</v>
      </c>
      <c r="L2422">
        <v>0.99</v>
      </c>
      <c r="M2422" t="s">
        <v>1516</v>
      </c>
      <c r="N2422" s="13">
        <v>8415</v>
      </c>
      <c r="O2422">
        <v>2</v>
      </c>
      <c r="P2422" s="11">
        <f>Agridata[[#This Row],[Storage_Loss_%]]/100</f>
        <v>0.26479999999999998</v>
      </c>
      <c r="Q2422" s="7">
        <v>26.48</v>
      </c>
      <c r="R2422" s="13">
        <v>67071</v>
      </c>
      <c r="S2422">
        <v>414</v>
      </c>
      <c r="T2422" t="s">
        <v>1520</v>
      </c>
      <c r="U2422" t="s">
        <v>1523</v>
      </c>
      <c r="V2422" s="13">
        <v>12734279</v>
      </c>
      <c r="W2422" s="7">
        <f>(Agridata[[#This Row],[Profit_After_Storage_Loss]]/Agridata[[#This Row],[Total_Revenue]])*100</f>
        <v>73.134801570146905</v>
      </c>
      <c r="X2422">
        <f>(1-Agridata[[#This Row],[Transport_Cost_NGN]]/(Agridata[[#This Row],[Input_Cost_NGN]]+Agridata[[#This Row],[Final_Profit_NGN]]))*100</f>
        <v>99.934264745515122</v>
      </c>
      <c r="Y2422" s="13">
        <f>Agridata[[#This Row],[Final_Profit_NGN]]*Agridata[[#This Row],[Storage_Loss_%]]</f>
        <v>337203707.92000002</v>
      </c>
      <c r="Z2422" s="13">
        <f>Agridata[[#This Row],[Final_Profit_NGN]] * (1-Agridata[[#This Row],[Storage_Loss_%]]/100)</f>
        <v>9362241.9208000004</v>
      </c>
      <c r="AA2422" s="13">
        <f>Agridata[[#This Row],[Final_Profit_NGN]]+Agridata[[#This Row],[Input_Cost_NGN]]</f>
        <v>12801350</v>
      </c>
    </row>
    <row r="2423" spans="1:27" x14ac:dyDescent="0.35">
      <c r="A2423" t="s">
        <v>313</v>
      </c>
      <c r="B2423" t="s">
        <v>1471</v>
      </c>
      <c r="C2423" t="s">
        <v>1486</v>
      </c>
      <c r="D2423">
        <v>2023</v>
      </c>
      <c r="E2423" t="s">
        <v>1502</v>
      </c>
      <c r="F2423" t="s">
        <v>1506</v>
      </c>
      <c r="G2423">
        <v>2.7</v>
      </c>
      <c r="H2423">
        <v>6861</v>
      </c>
      <c r="I2423">
        <v>5250</v>
      </c>
      <c r="J2423">
        <v>15.1</v>
      </c>
      <c r="K2423" t="s">
        <v>1511</v>
      </c>
      <c r="L2423">
        <v>1.17</v>
      </c>
      <c r="M2423" t="s">
        <v>1517</v>
      </c>
      <c r="N2423" s="13">
        <v>1982</v>
      </c>
      <c r="O2423">
        <v>14</v>
      </c>
      <c r="P2423" s="11">
        <f>Agridata[[#This Row],[Storage_Loss_%]]/100</f>
        <v>0.23480000000000001</v>
      </c>
      <c r="Q2423" s="7">
        <v>23.48</v>
      </c>
      <c r="R2423" s="13">
        <v>59239</v>
      </c>
      <c r="S2423">
        <v>291</v>
      </c>
      <c r="T2423" t="s">
        <v>1520</v>
      </c>
      <c r="U2423" t="s">
        <v>1523</v>
      </c>
      <c r="V2423" s="13">
        <v>1451252</v>
      </c>
      <c r="W2423" s="7">
        <f>(Agridata[[#This Row],[Profit_After_Storage_Loss]]/Agridata[[#This Row],[Total_Revenue]])*100</f>
        <v>73.519010070235453</v>
      </c>
      <c r="X2423">
        <f>(1-Agridata[[#This Row],[Transport_Cost_NGN]]/(Agridata[[#This Row],[Input_Cost_NGN]]+Agridata[[#This Row],[Final_Profit_NGN]]))*100</f>
        <v>99.868784388652429</v>
      </c>
      <c r="Y2423" s="13">
        <f>Agridata[[#This Row],[Final_Profit_NGN]]*Agridata[[#This Row],[Storage_Loss_%]]</f>
        <v>34075396.960000001</v>
      </c>
      <c r="Z2423" s="13">
        <f>Agridata[[#This Row],[Final_Profit_NGN]] * (1-Agridata[[#This Row],[Storage_Loss_%]]/100)</f>
        <v>1110498.0304</v>
      </c>
      <c r="AA2423" s="13">
        <f>Agridata[[#This Row],[Final_Profit_NGN]]+Agridata[[#This Row],[Input_Cost_NGN]]</f>
        <v>1510491</v>
      </c>
    </row>
    <row r="2424" spans="1:27" x14ac:dyDescent="0.35">
      <c r="A2424" t="s">
        <v>1002</v>
      </c>
      <c r="B2424" t="s">
        <v>1471</v>
      </c>
      <c r="C2424" t="s">
        <v>1492</v>
      </c>
      <c r="D2424">
        <v>2023</v>
      </c>
      <c r="E2424" t="s">
        <v>1502</v>
      </c>
      <c r="F2424" t="s">
        <v>1505</v>
      </c>
      <c r="G2424">
        <v>0.66</v>
      </c>
      <c r="H2424">
        <v>4911</v>
      </c>
      <c r="I2424">
        <v>4028</v>
      </c>
      <c r="J2424">
        <v>34.4</v>
      </c>
      <c r="K2424" t="s">
        <v>1513</v>
      </c>
      <c r="L2424">
        <v>1.29</v>
      </c>
      <c r="M2424" t="s">
        <v>1516</v>
      </c>
      <c r="N2424" s="13">
        <v>1227</v>
      </c>
      <c r="O2424">
        <v>7</v>
      </c>
      <c r="P2424" s="11">
        <f>Agridata[[#This Row],[Storage_Loss_%]]/100</f>
        <v>0.17960000000000001</v>
      </c>
      <c r="Q2424" s="7">
        <v>17.96</v>
      </c>
      <c r="R2424" s="13">
        <v>4488</v>
      </c>
      <c r="S2424">
        <v>102</v>
      </c>
      <c r="T2424" t="s">
        <v>1520</v>
      </c>
      <c r="U2424" t="s">
        <v>1523</v>
      </c>
      <c r="V2424" s="13">
        <v>401033</v>
      </c>
      <c r="W2424" s="7">
        <f>(Agridata[[#This Row],[Profit_After_Storage_Loss]]/Agridata[[#This Row],[Total_Revenue]])*100</f>
        <v>81.132043272728168</v>
      </c>
      <c r="X2424">
        <f>(1-Agridata[[#This Row],[Transport_Cost_NGN]]/(Agridata[[#This Row],[Input_Cost_NGN]]+Agridata[[#This Row],[Final_Profit_NGN]]))*100</f>
        <v>99.697426273855115</v>
      </c>
      <c r="Y2424" s="13">
        <f>Agridata[[#This Row],[Final_Profit_NGN]]*Agridata[[#This Row],[Storage_Loss_%]]</f>
        <v>7202552.6800000006</v>
      </c>
      <c r="Z2424" s="13">
        <f>Agridata[[#This Row],[Final_Profit_NGN]] * (1-Agridata[[#This Row],[Storage_Loss_%]]/100)</f>
        <v>329007.47320000001</v>
      </c>
      <c r="AA2424" s="13">
        <f>Agridata[[#This Row],[Final_Profit_NGN]]+Agridata[[#This Row],[Input_Cost_NGN]]</f>
        <v>405521</v>
      </c>
    </row>
    <row r="2425" spans="1:27" x14ac:dyDescent="0.35">
      <c r="A2425" t="s">
        <v>840</v>
      </c>
      <c r="B2425" t="s">
        <v>1471</v>
      </c>
      <c r="C2425" t="s">
        <v>1483</v>
      </c>
      <c r="D2425">
        <v>2025</v>
      </c>
      <c r="E2425" t="s">
        <v>1501</v>
      </c>
      <c r="F2425" t="s">
        <v>1506</v>
      </c>
      <c r="G2425">
        <v>1.27</v>
      </c>
      <c r="H2425">
        <v>3876</v>
      </c>
      <c r="I2425">
        <v>3043</v>
      </c>
      <c r="J2425">
        <v>24.1</v>
      </c>
      <c r="K2425" t="s">
        <v>1512</v>
      </c>
      <c r="L2425">
        <v>0.97</v>
      </c>
      <c r="M2425" t="s">
        <v>1516</v>
      </c>
      <c r="N2425" s="13">
        <v>5904</v>
      </c>
      <c r="O2425">
        <v>14</v>
      </c>
      <c r="P2425" s="11">
        <f>Agridata[[#This Row],[Storage_Loss_%]]/100</f>
        <v>0.2147</v>
      </c>
      <c r="Q2425" s="7">
        <v>21.47</v>
      </c>
      <c r="R2425" s="13">
        <v>35068</v>
      </c>
      <c r="S2425">
        <v>350</v>
      </c>
      <c r="T2425" t="s">
        <v>1521</v>
      </c>
      <c r="U2425" t="s">
        <v>1522</v>
      </c>
      <c r="V2425" s="13">
        <v>1013428</v>
      </c>
      <c r="W2425" s="7">
        <f>(Agridata[[#This Row],[Profit_After_Storage_Loss]]/Agridata[[#This Row],[Total_Revenue]])*100</f>
        <v>75.903485411484652</v>
      </c>
      <c r="X2425">
        <f>(1-Agridata[[#This Row],[Transport_Cost_NGN]]/(Agridata[[#This Row],[Input_Cost_NGN]]+Agridata[[#This Row],[Final_Profit_NGN]]))*100</f>
        <v>99.436907723062362</v>
      </c>
      <c r="Y2425" s="13">
        <f>Agridata[[#This Row],[Final_Profit_NGN]]*Agridata[[#This Row],[Storage_Loss_%]]</f>
        <v>21758299.16</v>
      </c>
      <c r="Z2425" s="13">
        <f>Agridata[[#This Row],[Final_Profit_NGN]] * (1-Agridata[[#This Row],[Storage_Loss_%]]/100)</f>
        <v>795845.00840000005</v>
      </c>
      <c r="AA2425" s="13">
        <f>Agridata[[#This Row],[Final_Profit_NGN]]+Agridata[[#This Row],[Input_Cost_NGN]]</f>
        <v>1048496</v>
      </c>
    </row>
    <row r="2426" spans="1:27" x14ac:dyDescent="0.35">
      <c r="A2426" t="s">
        <v>434</v>
      </c>
      <c r="B2426" t="s">
        <v>1471</v>
      </c>
      <c r="C2426" t="s">
        <v>1477</v>
      </c>
      <c r="D2426">
        <v>2021</v>
      </c>
      <c r="E2426" t="s">
        <v>1501</v>
      </c>
      <c r="F2426" t="s">
        <v>1504</v>
      </c>
      <c r="G2426">
        <v>1.05</v>
      </c>
      <c r="H2426">
        <v>12148</v>
      </c>
      <c r="I2426">
        <v>9053</v>
      </c>
      <c r="J2426">
        <v>41.4</v>
      </c>
      <c r="K2426" t="s">
        <v>1515</v>
      </c>
      <c r="L2426">
        <v>1.1100000000000001</v>
      </c>
      <c r="M2426" t="s">
        <v>1516</v>
      </c>
      <c r="N2426" s="13">
        <v>6709</v>
      </c>
      <c r="O2426">
        <v>4</v>
      </c>
      <c r="P2426" s="11">
        <f>Agridata[[#This Row],[Storage_Loss_%]]/100</f>
        <v>0.25469999999999998</v>
      </c>
      <c r="Q2426" s="7">
        <v>25.47</v>
      </c>
      <c r="R2426" s="13">
        <v>25191</v>
      </c>
      <c r="S2426">
        <v>264</v>
      </c>
      <c r="T2426" t="s">
        <v>1519</v>
      </c>
      <c r="U2426" t="s">
        <v>1523</v>
      </c>
      <c r="V2426" s="13">
        <v>2334193</v>
      </c>
      <c r="W2426" s="7">
        <f>(Agridata[[#This Row],[Profit_After_Storage_Loss]]/Agridata[[#This Row],[Total_Revenue]])*100</f>
        <v>73.734247706180938</v>
      </c>
      <c r="X2426">
        <f>(1-Agridata[[#This Row],[Transport_Cost_NGN]]/(Agridata[[#This Row],[Input_Cost_NGN]]+Agridata[[#This Row],[Final_Profit_NGN]]))*100</f>
        <v>99.715646117800233</v>
      </c>
      <c r="Y2426" s="13">
        <f>Agridata[[#This Row],[Final_Profit_NGN]]*Agridata[[#This Row],[Storage_Loss_%]]</f>
        <v>59451895.710000001</v>
      </c>
      <c r="Z2426" s="13">
        <f>Agridata[[#This Row],[Final_Profit_NGN]] * (1-Agridata[[#This Row],[Storage_Loss_%]]/100)</f>
        <v>1739674.0429000002</v>
      </c>
      <c r="AA2426" s="13">
        <f>Agridata[[#This Row],[Final_Profit_NGN]]+Agridata[[#This Row],[Input_Cost_NGN]]</f>
        <v>2359384</v>
      </c>
    </row>
    <row r="2427" spans="1:27" x14ac:dyDescent="0.35">
      <c r="A2427" t="s">
        <v>911</v>
      </c>
      <c r="B2427" t="s">
        <v>1469</v>
      </c>
      <c r="C2427" t="s">
        <v>1480</v>
      </c>
      <c r="D2427">
        <v>2025</v>
      </c>
      <c r="E2427" t="s">
        <v>1501</v>
      </c>
      <c r="F2427" t="s">
        <v>1509</v>
      </c>
      <c r="G2427">
        <v>4.08</v>
      </c>
      <c r="H2427">
        <v>78004</v>
      </c>
      <c r="I2427">
        <v>62176</v>
      </c>
      <c r="J2427">
        <v>51.6</v>
      </c>
      <c r="K2427" t="s">
        <v>1512</v>
      </c>
      <c r="L2427">
        <v>1.33</v>
      </c>
      <c r="M2427" t="s">
        <v>1516</v>
      </c>
      <c r="N2427" s="13">
        <v>12029</v>
      </c>
      <c r="O2427">
        <v>5</v>
      </c>
      <c r="P2427" s="11">
        <f>Agridata[[#This Row],[Storage_Loss_%]]/100</f>
        <v>0.2029</v>
      </c>
      <c r="Q2427" s="7">
        <v>20.29</v>
      </c>
      <c r="R2427" s="13">
        <v>65799</v>
      </c>
      <c r="S2427">
        <v>349</v>
      </c>
      <c r="T2427" t="s">
        <v>1520</v>
      </c>
      <c r="U2427" t="s">
        <v>1522</v>
      </c>
      <c r="V2427" s="13">
        <v>21404602</v>
      </c>
      <c r="W2427" s="7">
        <f>(Agridata[[#This Row],[Profit_After_Storage_Loss]]/Agridata[[#This Row],[Total_Revenue]])*100</f>
        <v>79.465717730190505</v>
      </c>
      <c r="X2427">
        <f>(1-Agridata[[#This Row],[Transport_Cost_NGN]]/(Agridata[[#This Row],[Input_Cost_NGN]]+Agridata[[#This Row],[Final_Profit_NGN]]))*100</f>
        <v>99.943974031970811</v>
      </c>
      <c r="Y2427" s="13">
        <f>Agridata[[#This Row],[Final_Profit_NGN]]*Agridata[[#This Row],[Storage_Loss_%]]</f>
        <v>434299374.57999998</v>
      </c>
      <c r="Z2427" s="13">
        <f>Agridata[[#This Row],[Final_Profit_NGN]] * (1-Agridata[[#This Row],[Storage_Loss_%]]/100)</f>
        <v>17061608.2542</v>
      </c>
      <c r="AA2427" s="13">
        <f>Agridata[[#This Row],[Final_Profit_NGN]]+Agridata[[#This Row],[Input_Cost_NGN]]</f>
        <v>21470401</v>
      </c>
    </row>
    <row r="2428" spans="1:27" x14ac:dyDescent="0.35">
      <c r="A2428" t="s">
        <v>382</v>
      </c>
      <c r="B2428" t="s">
        <v>1470</v>
      </c>
      <c r="C2428" t="s">
        <v>1490</v>
      </c>
      <c r="D2428">
        <v>2024</v>
      </c>
      <c r="E2428" t="s">
        <v>1501</v>
      </c>
      <c r="F2428" t="s">
        <v>1504</v>
      </c>
      <c r="G2428">
        <v>2.54</v>
      </c>
      <c r="H2428">
        <v>31897</v>
      </c>
      <c r="I2428">
        <v>24541</v>
      </c>
      <c r="J2428">
        <v>16.3</v>
      </c>
      <c r="K2428" t="s">
        <v>1513</v>
      </c>
      <c r="L2428">
        <v>0.78</v>
      </c>
      <c r="M2428" t="s">
        <v>1516</v>
      </c>
      <c r="N2428" s="13">
        <v>631</v>
      </c>
      <c r="O2428">
        <v>3</v>
      </c>
      <c r="P2428" s="11">
        <f>Agridata[[#This Row],[Storage_Loss_%]]/100</f>
        <v>0.2306</v>
      </c>
      <c r="Q2428" s="7">
        <v>23.06</v>
      </c>
      <c r="R2428" s="13">
        <v>43231</v>
      </c>
      <c r="S2428">
        <v>354</v>
      </c>
      <c r="T2428" t="s">
        <v>1520</v>
      </c>
      <c r="U2428" t="s">
        <v>1523</v>
      </c>
      <c r="V2428" s="13">
        <v>8556777</v>
      </c>
      <c r="W2428" s="7">
        <f>(Agridata[[#This Row],[Profit_After_Storage_Loss]]/Agridata[[#This Row],[Total_Revenue]])*100</f>
        <v>76.553233715596534</v>
      </c>
      <c r="X2428">
        <f>(1-Agridata[[#This Row],[Transport_Cost_NGN]]/(Agridata[[#This Row],[Input_Cost_NGN]]+Agridata[[#This Row],[Final_Profit_NGN]]))*100</f>
        <v>99.992662797522982</v>
      </c>
      <c r="Y2428" s="13">
        <f>Agridata[[#This Row],[Final_Profit_NGN]]*Agridata[[#This Row],[Storage_Loss_%]]</f>
        <v>197319277.61999997</v>
      </c>
      <c r="Z2428" s="13">
        <f>Agridata[[#This Row],[Final_Profit_NGN]] * (1-Agridata[[#This Row],[Storage_Loss_%]]/100)</f>
        <v>6583584.2237999998</v>
      </c>
      <c r="AA2428" s="13">
        <f>Agridata[[#This Row],[Final_Profit_NGN]]+Agridata[[#This Row],[Input_Cost_NGN]]</f>
        <v>8600008</v>
      </c>
    </row>
    <row r="2429" spans="1:27" x14ac:dyDescent="0.35">
      <c r="A2429" t="s">
        <v>1206</v>
      </c>
      <c r="B2429" t="s">
        <v>1472</v>
      </c>
      <c r="C2429" t="s">
        <v>1479</v>
      </c>
      <c r="D2429">
        <v>2023</v>
      </c>
      <c r="E2429" t="s">
        <v>1501</v>
      </c>
      <c r="F2429" t="s">
        <v>1509</v>
      </c>
      <c r="G2429">
        <v>5.69</v>
      </c>
      <c r="H2429">
        <v>48666</v>
      </c>
      <c r="I2429">
        <v>40081</v>
      </c>
      <c r="J2429">
        <v>11.4</v>
      </c>
      <c r="K2429" t="s">
        <v>1512</v>
      </c>
      <c r="L2429">
        <v>0.35</v>
      </c>
      <c r="M2429" t="s">
        <v>1518</v>
      </c>
      <c r="N2429" s="13">
        <v>3340</v>
      </c>
      <c r="O2429">
        <v>2</v>
      </c>
      <c r="P2429" s="11">
        <f>Agridata[[#This Row],[Storage_Loss_%]]/100</f>
        <v>0.1764</v>
      </c>
      <c r="Q2429" s="7">
        <v>17.64</v>
      </c>
      <c r="R2429" s="13">
        <v>191535</v>
      </c>
      <c r="S2429">
        <v>399</v>
      </c>
      <c r="T2429" t="s">
        <v>1520</v>
      </c>
      <c r="U2429" t="s">
        <v>1522</v>
      </c>
      <c r="V2429" s="13">
        <v>15637521</v>
      </c>
      <c r="W2429" s="7">
        <f>(Agridata[[#This Row],[Profit_After_Storage_Loss]]/Agridata[[#This Row],[Total_Revenue]])*100</f>
        <v>81.363426192945425</v>
      </c>
      <c r="X2429">
        <f>(1-Agridata[[#This Row],[Transport_Cost_NGN]]/(Agridata[[#This Row],[Input_Cost_NGN]]+Agridata[[#This Row],[Final_Profit_NGN]]))*100</f>
        <v>99.978899562930351</v>
      </c>
      <c r="Y2429" s="13">
        <f>Agridata[[#This Row],[Final_Profit_NGN]]*Agridata[[#This Row],[Storage_Loss_%]]</f>
        <v>275845870.44</v>
      </c>
      <c r="Z2429" s="13">
        <f>Agridata[[#This Row],[Final_Profit_NGN]] * (1-Agridata[[#This Row],[Storage_Loss_%]]/100)</f>
        <v>12879062.295600001</v>
      </c>
      <c r="AA2429" s="13">
        <f>Agridata[[#This Row],[Final_Profit_NGN]]+Agridata[[#This Row],[Input_Cost_NGN]]</f>
        <v>15829056</v>
      </c>
    </row>
    <row r="2430" spans="1:27" x14ac:dyDescent="0.35">
      <c r="A2430" t="s">
        <v>458</v>
      </c>
      <c r="B2430" t="s">
        <v>1470</v>
      </c>
      <c r="C2430" t="s">
        <v>1490</v>
      </c>
      <c r="D2430">
        <v>2025</v>
      </c>
      <c r="E2430" t="s">
        <v>1501</v>
      </c>
      <c r="F2430" t="s">
        <v>1510</v>
      </c>
      <c r="G2430">
        <v>1.76</v>
      </c>
      <c r="H2430">
        <v>51782</v>
      </c>
      <c r="I2430">
        <v>37210</v>
      </c>
      <c r="J2430">
        <v>1</v>
      </c>
      <c r="K2430" t="s">
        <v>1512</v>
      </c>
      <c r="L2430">
        <v>0.39</v>
      </c>
      <c r="M2430" t="s">
        <v>1516</v>
      </c>
      <c r="N2430" s="13">
        <v>227</v>
      </c>
      <c r="O2430">
        <v>1</v>
      </c>
      <c r="P2430" s="11">
        <f>Agridata[[#This Row],[Storage_Loss_%]]/100</f>
        <v>0.28139999999999998</v>
      </c>
      <c r="Q2430" s="7">
        <v>28.14</v>
      </c>
      <c r="R2430" s="13">
        <v>44668</v>
      </c>
      <c r="S2430">
        <v>486</v>
      </c>
      <c r="T2430" t="s">
        <v>1520</v>
      </c>
      <c r="U2430" t="s">
        <v>1522</v>
      </c>
      <c r="V2430" s="13">
        <v>17858325</v>
      </c>
      <c r="W2430" s="7">
        <f>(Agridata[[#This Row],[Profit_After_Storage_Loss]]/Agridata[[#This Row],[Total_Revenue]])*100</f>
        <v>71.680709169690232</v>
      </c>
      <c r="X2430">
        <f>(1-Agridata[[#This Row],[Transport_Cost_NGN]]/(Agridata[[#This Row],[Input_Cost_NGN]]+Agridata[[#This Row],[Final_Profit_NGN]]))*100</f>
        <v>99.998732055584227</v>
      </c>
      <c r="Y2430" s="13">
        <f>Agridata[[#This Row],[Final_Profit_NGN]]*Agridata[[#This Row],[Storage_Loss_%]]</f>
        <v>502533265.5</v>
      </c>
      <c r="Z2430" s="13">
        <f>Agridata[[#This Row],[Final_Profit_NGN]] * (1-Agridata[[#This Row],[Storage_Loss_%]]/100)</f>
        <v>12832992.345000001</v>
      </c>
      <c r="AA2430" s="13">
        <f>Agridata[[#This Row],[Final_Profit_NGN]]+Agridata[[#This Row],[Input_Cost_NGN]]</f>
        <v>17902993</v>
      </c>
    </row>
    <row r="2431" spans="1:27" x14ac:dyDescent="0.35">
      <c r="A2431" t="s">
        <v>862</v>
      </c>
      <c r="B2431" t="s">
        <v>1470</v>
      </c>
      <c r="C2431" t="s">
        <v>1482</v>
      </c>
      <c r="D2431">
        <v>2022</v>
      </c>
      <c r="E2431" t="s">
        <v>1502</v>
      </c>
      <c r="F2431" t="s">
        <v>1505</v>
      </c>
      <c r="G2431">
        <v>1.34</v>
      </c>
      <c r="H2431">
        <v>15734</v>
      </c>
      <c r="I2431">
        <v>8973</v>
      </c>
      <c r="J2431">
        <v>5.6</v>
      </c>
      <c r="K2431" t="s">
        <v>1513</v>
      </c>
      <c r="L2431">
        <v>0.34</v>
      </c>
      <c r="M2431" t="s">
        <v>1517</v>
      </c>
      <c r="N2431" s="13">
        <v>230</v>
      </c>
      <c r="O2431">
        <v>30</v>
      </c>
      <c r="P2431" s="11">
        <f>Agridata[[#This Row],[Storage_Loss_%]]/100</f>
        <v>0.42969999999999997</v>
      </c>
      <c r="Q2431" s="7">
        <v>42.97</v>
      </c>
      <c r="R2431" s="13">
        <v>8240</v>
      </c>
      <c r="S2431">
        <v>100</v>
      </c>
      <c r="T2431" t="s">
        <v>1520</v>
      </c>
      <c r="U2431" t="s">
        <v>1522</v>
      </c>
      <c r="V2431" s="13">
        <v>879857</v>
      </c>
      <c r="W2431" s="7">
        <f>(Agridata[[#This Row],[Profit_After_Storage_Loss]]/Agridata[[#This Row],[Total_Revenue]])*100</f>
        <v>56.500860502850479</v>
      </c>
      <c r="X2431">
        <f>(1-Agridata[[#This Row],[Transport_Cost_NGN]]/(Agridata[[#This Row],[Input_Cost_NGN]]+Agridata[[#This Row],[Final_Profit_NGN]]))*100</f>
        <v>99.974101928055163</v>
      </c>
      <c r="Y2431" s="13">
        <f>Agridata[[#This Row],[Final_Profit_NGN]]*Agridata[[#This Row],[Storage_Loss_%]]</f>
        <v>37807455.289999999</v>
      </c>
      <c r="Z2431" s="13">
        <f>Agridata[[#This Row],[Final_Profit_NGN]] * (1-Agridata[[#This Row],[Storage_Loss_%]]/100)</f>
        <v>501782.44710000005</v>
      </c>
      <c r="AA2431" s="13">
        <f>Agridata[[#This Row],[Final_Profit_NGN]]+Agridata[[#This Row],[Input_Cost_NGN]]</f>
        <v>888097</v>
      </c>
    </row>
    <row r="2432" spans="1:27" x14ac:dyDescent="0.35">
      <c r="A2432" t="s">
        <v>880</v>
      </c>
      <c r="B2432" t="s">
        <v>1469</v>
      </c>
      <c r="C2432" t="s">
        <v>1484</v>
      </c>
      <c r="D2432">
        <v>2023</v>
      </c>
      <c r="E2432" t="s">
        <v>1501</v>
      </c>
      <c r="F2432" t="s">
        <v>1508</v>
      </c>
      <c r="G2432">
        <v>1.19</v>
      </c>
      <c r="H2432">
        <v>2326</v>
      </c>
      <c r="I2432">
        <v>1541</v>
      </c>
      <c r="J2432">
        <v>3.1</v>
      </c>
      <c r="K2432" t="s">
        <v>1512</v>
      </c>
      <c r="L2432">
        <v>1.1499999999999999</v>
      </c>
      <c r="M2432" t="s">
        <v>1516</v>
      </c>
      <c r="N2432" s="13">
        <v>721</v>
      </c>
      <c r="O2432">
        <v>30</v>
      </c>
      <c r="P2432" s="11">
        <f>Agridata[[#This Row],[Storage_Loss_%]]/100</f>
        <v>0.33740000000000003</v>
      </c>
      <c r="Q2432" s="7">
        <v>33.74</v>
      </c>
      <c r="R2432" s="13">
        <v>15770</v>
      </c>
      <c r="S2432">
        <v>170</v>
      </c>
      <c r="T2432" t="s">
        <v>1520</v>
      </c>
      <c r="U2432" t="s">
        <v>1522</v>
      </c>
      <c r="V2432" s="13">
        <v>242860</v>
      </c>
      <c r="W2432" s="7">
        <f>(Agridata[[#This Row],[Profit_After_Storage_Loss]]/Agridata[[#This Row],[Total_Revenue]])*100</f>
        <v>62.219787340989051</v>
      </c>
      <c r="X2432">
        <f>(1-Agridata[[#This Row],[Transport_Cost_NGN]]/(Agridata[[#This Row],[Input_Cost_NGN]]+Agridata[[#This Row],[Final_Profit_NGN]]))*100</f>
        <v>99.721223369292034</v>
      </c>
      <c r="Y2432" s="13">
        <f>Agridata[[#This Row],[Final_Profit_NGN]]*Agridata[[#This Row],[Storage_Loss_%]]</f>
        <v>8194096.4000000004</v>
      </c>
      <c r="Z2432" s="13">
        <f>Agridata[[#This Row],[Final_Profit_NGN]] * (1-Agridata[[#This Row],[Storage_Loss_%]]/100)</f>
        <v>160919.03599999999</v>
      </c>
      <c r="AA2432" s="13">
        <f>Agridata[[#This Row],[Final_Profit_NGN]]+Agridata[[#This Row],[Input_Cost_NGN]]</f>
        <v>258630</v>
      </c>
    </row>
    <row r="2433" spans="1:27" x14ac:dyDescent="0.35">
      <c r="A2433" t="s">
        <v>352</v>
      </c>
      <c r="B2433" t="s">
        <v>1473</v>
      </c>
      <c r="C2433" t="s">
        <v>1493</v>
      </c>
      <c r="D2433">
        <v>2024</v>
      </c>
      <c r="E2433" t="s">
        <v>1501</v>
      </c>
      <c r="F2433" t="s">
        <v>1506</v>
      </c>
      <c r="G2433">
        <v>0.75</v>
      </c>
      <c r="H2433">
        <v>1371</v>
      </c>
      <c r="I2433">
        <v>1152</v>
      </c>
      <c r="J2433">
        <v>29.9</v>
      </c>
      <c r="K2433" t="s">
        <v>1511</v>
      </c>
      <c r="L2433">
        <v>1.46</v>
      </c>
      <c r="M2433" t="s">
        <v>1517</v>
      </c>
      <c r="N2433" s="13">
        <v>3889</v>
      </c>
      <c r="O2433">
        <v>7</v>
      </c>
      <c r="P2433" s="11">
        <f>Agridata[[#This Row],[Storage_Loss_%]]/100</f>
        <v>0.15920000000000001</v>
      </c>
      <c r="Q2433" s="7">
        <v>15.92</v>
      </c>
      <c r="R2433" s="13">
        <v>13491</v>
      </c>
      <c r="S2433">
        <v>292</v>
      </c>
      <c r="T2433" t="s">
        <v>1521</v>
      </c>
      <c r="U2433" t="s">
        <v>1522</v>
      </c>
      <c r="V2433" s="13">
        <v>315641</v>
      </c>
      <c r="W2433" s="7">
        <f>(Agridata[[#This Row],[Profit_After_Storage_Loss]]/Agridata[[#This Row],[Total_Revenue]])*100</f>
        <v>80.633591628890528</v>
      </c>
      <c r="X2433">
        <f>(1-Agridata[[#This Row],[Transport_Cost_NGN]]/(Agridata[[#This Row],[Input_Cost_NGN]]+Agridata[[#This Row],[Final_Profit_NGN]]))*100</f>
        <v>98.818407204404309</v>
      </c>
      <c r="Y2433" s="13">
        <f>Agridata[[#This Row],[Final_Profit_NGN]]*Agridata[[#This Row],[Storage_Loss_%]]</f>
        <v>5025004.72</v>
      </c>
      <c r="Z2433" s="13">
        <f>Agridata[[#This Row],[Final_Profit_NGN]] * (1-Agridata[[#This Row],[Storage_Loss_%]]/100)</f>
        <v>265390.95279999997</v>
      </c>
      <c r="AA2433" s="13">
        <f>Agridata[[#This Row],[Final_Profit_NGN]]+Agridata[[#This Row],[Input_Cost_NGN]]</f>
        <v>329132</v>
      </c>
    </row>
    <row r="2434" spans="1:27" x14ac:dyDescent="0.35">
      <c r="A2434" t="s">
        <v>823</v>
      </c>
      <c r="B2434" t="s">
        <v>1471</v>
      </c>
      <c r="C2434" t="s">
        <v>1492</v>
      </c>
      <c r="D2434">
        <v>2025</v>
      </c>
      <c r="E2434" t="s">
        <v>1501</v>
      </c>
      <c r="F2434" t="s">
        <v>1505</v>
      </c>
      <c r="G2434">
        <v>0.83</v>
      </c>
      <c r="H2434">
        <v>7609</v>
      </c>
      <c r="I2434">
        <v>6623</v>
      </c>
      <c r="J2434">
        <v>1.9</v>
      </c>
      <c r="K2434" t="s">
        <v>1513</v>
      </c>
      <c r="L2434">
        <v>1.43</v>
      </c>
      <c r="M2434" t="s">
        <v>1516</v>
      </c>
      <c r="N2434" s="13">
        <v>200</v>
      </c>
      <c r="O2434">
        <v>3</v>
      </c>
      <c r="P2434" s="11">
        <f>Agridata[[#This Row],[Storage_Loss_%]]/100</f>
        <v>0.1295</v>
      </c>
      <c r="Q2434" s="7">
        <v>12.95</v>
      </c>
      <c r="R2434" s="13">
        <v>10312</v>
      </c>
      <c r="S2434">
        <v>91</v>
      </c>
      <c r="T2434" t="s">
        <v>1520</v>
      </c>
      <c r="U2434" t="s">
        <v>1523</v>
      </c>
      <c r="V2434" s="13">
        <v>586155</v>
      </c>
      <c r="W2434" s="7">
        <f>(Agridata[[#This Row],[Profit_After_Storage_Loss]]/Agridata[[#This Row],[Total_Revenue]])*100</f>
        <v>85.545038954376366</v>
      </c>
      <c r="X2434">
        <f>(1-Agridata[[#This Row],[Transport_Cost_NGN]]/(Agridata[[#This Row],[Input_Cost_NGN]]+Agridata[[#This Row],[Final_Profit_NGN]]))*100</f>
        <v>99.966469226294166</v>
      </c>
      <c r="Y2434" s="13">
        <f>Agridata[[#This Row],[Final_Profit_NGN]]*Agridata[[#This Row],[Storage_Loss_%]]</f>
        <v>7590707.25</v>
      </c>
      <c r="Z2434" s="13">
        <f>Agridata[[#This Row],[Final_Profit_NGN]] * (1-Agridata[[#This Row],[Storage_Loss_%]]/100)</f>
        <v>510247.92750000005</v>
      </c>
      <c r="AA2434" s="13">
        <f>Agridata[[#This Row],[Final_Profit_NGN]]+Agridata[[#This Row],[Input_Cost_NGN]]</f>
        <v>596467</v>
      </c>
    </row>
    <row r="2435" spans="1:27" x14ac:dyDescent="0.35">
      <c r="A2435" t="s">
        <v>113</v>
      </c>
      <c r="B2435" t="s">
        <v>1471</v>
      </c>
      <c r="C2435" t="s">
        <v>1492</v>
      </c>
      <c r="D2435">
        <v>2023</v>
      </c>
      <c r="E2435" t="s">
        <v>1501</v>
      </c>
      <c r="F2435" t="s">
        <v>1506</v>
      </c>
      <c r="G2435">
        <v>0.87</v>
      </c>
      <c r="H2435">
        <v>1776</v>
      </c>
      <c r="I2435">
        <v>1491</v>
      </c>
      <c r="J2435">
        <v>7.1</v>
      </c>
      <c r="K2435" t="s">
        <v>1512</v>
      </c>
      <c r="L2435">
        <v>1.57</v>
      </c>
      <c r="M2435" t="s">
        <v>1516</v>
      </c>
      <c r="N2435" s="13">
        <v>1431</v>
      </c>
      <c r="O2435">
        <v>14</v>
      </c>
      <c r="P2435" s="11">
        <f>Agridata[[#This Row],[Storage_Loss_%]]/100</f>
        <v>0.16020000000000001</v>
      </c>
      <c r="Q2435" s="7">
        <v>16.02</v>
      </c>
      <c r="R2435" s="13">
        <v>17219</v>
      </c>
      <c r="S2435">
        <v>370</v>
      </c>
      <c r="T2435" t="s">
        <v>1520</v>
      </c>
      <c r="U2435" t="s">
        <v>1522</v>
      </c>
      <c r="V2435" s="13">
        <v>527504</v>
      </c>
      <c r="W2435" s="7">
        <f>(Agridata[[#This Row],[Profit_After_Storage_Loss]]/Agridata[[#This Row],[Total_Revenue]])*100</f>
        <v>81.325345028574162</v>
      </c>
      <c r="X2435">
        <f>(1-Agridata[[#This Row],[Transport_Cost_NGN]]/(Agridata[[#This Row],[Input_Cost_NGN]]+Agridata[[#This Row],[Final_Profit_NGN]]))*100</f>
        <v>99.737297672394959</v>
      </c>
      <c r="Y2435" s="13">
        <f>Agridata[[#This Row],[Final_Profit_NGN]]*Agridata[[#This Row],[Storage_Loss_%]]</f>
        <v>8450614.0800000001</v>
      </c>
      <c r="Z2435" s="13">
        <f>Agridata[[#This Row],[Final_Profit_NGN]] * (1-Agridata[[#This Row],[Storage_Loss_%]]/100)</f>
        <v>442997.85920000001</v>
      </c>
      <c r="AA2435" s="13">
        <f>Agridata[[#This Row],[Final_Profit_NGN]]+Agridata[[#This Row],[Input_Cost_NGN]]</f>
        <v>544723</v>
      </c>
    </row>
    <row r="2436" spans="1:27" x14ac:dyDescent="0.35">
      <c r="A2436" t="s">
        <v>107</v>
      </c>
      <c r="B2436" t="s">
        <v>1473</v>
      </c>
      <c r="C2436" t="s">
        <v>1497</v>
      </c>
      <c r="D2436">
        <v>2025</v>
      </c>
      <c r="E2436" t="s">
        <v>1502</v>
      </c>
      <c r="F2436" t="s">
        <v>1509</v>
      </c>
      <c r="G2436">
        <v>6.45</v>
      </c>
      <c r="H2436">
        <v>49440</v>
      </c>
      <c r="I2436">
        <v>39705</v>
      </c>
      <c r="J2436">
        <v>6.2</v>
      </c>
      <c r="K2436" t="s">
        <v>1511</v>
      </c>
      <c r="L2436">
        <v>1.21</v>
      </c>
      <c r="M2436" t="s">
        <v>1516</v>
      </c>
      <c r="N2436" s="13">
        <v>874</v>
      </c>
      <c r="O2436">
        <v>2</v>
      </c>
      <c r="P2436" s="11">
        <f>Agridata[[#This Row],[Storage_Loss_%]]/100</f>
        <v>0.19690000000000002</v>
      </c>
      <c r="Q2436" s="7">
        <v>19.690000000000001</v>
      </c>
      <c r="R2436" s="13">
        <v>193573</v>
      </c>
      <c r="S2436">
        <v>391</v>
      </c>
      <c r="T2436" t="s">
        <v>1520</v>
      </c>
      <c r="U2436" t="s">
        <v>1522</v>
      </c>
      <c r="V2436" s="13">
        <v>15174962</v>
      </c>
      <c r="W2436" s="7">
        <f>(Agridata[[#This Row],[Profit_After_Storage_Loss]]/Agridata[[#This Row],[Total_Revenue]])*100</f>
        <v>79.298462619891865</v>
      </c>
      <c r="X2436">
        <f>(1-Agridata[[#This Row],[Transport_Cost_NGN]]/(Agridata[[#This Row],[Input_Cost_NGN]]+Agridata[[#This Row],[Final_Profit_NGN]]))*100</f>
        <v>99.994313055863813</v>
      </c>
      <c r="Y2436" s="13">
        <f>Agridata[[#This Row],[Final_Profit_NGN]]*Agridata[[#This Row],[Storage_Loss_%]]</f>
        <v>298795001.78000003</v>
      </c>
      <c r="Z2436" s="13">
        <f>Agridata[[#This Row],[Final_Profit_NGN]] * (1-Agridata[[#This Row],[Storage_Loss_%]]/100)</f>
        <v>12187011.982199999</v>
      </c>
      <c r="AA2436" s="13">
        <f>Agridata[[#This Row],[Final_Profit_NGN]]+Agridata[[#This Row],[Input_Cost_NGN]]</f>
        <v>15368535</v>
      </c>
    </row>
    <row r="2437" spans="1:27" x14ac:dyDescent="0.35">
      <c r="A2437" t="s">
        <v>647</v>
      </c>
      <c r="B2437" t="s">
        <v>1472</v>
      </c>
      <c r="C2437" t="s">
        <v>1488</v>
      </c>
      <c r="D2437">
        <v>2025</v>
      </c>
      <c r="E2437" t="s">
        <v>1501</v>
      </c>
      <c r="F2437" t="s">
        <v>1505</v>
      </c>
      <c r="G2437">
        <v>1.01</v>
      </c>
      <c r="H2437">
        <v>14398</v>
      </c>
      <c r="I2437">
        <v>12565</v>
      </c>
      <c r="J2437">
        <v>5.7</v>
      </c>
      <c r="K2437" t="s">
        <v>1512</v>
      </c>
      <c r="L2437">
        <v>0.85</v>
      </c>
      <c r="M2437" t="s">
        <v>1516</v>
      </c>
      <c r="N2437" s="13">
        <v>1658</v>
      </c>
      <c r="O2437">
        <v>3</v>
      </c>
      <c r="P2437" s="11">
        <f>Agridata[[#This Row],[Storage_Loss_%]]/100</f>
        <v>0.1273</v>
      </c>
      <c r="Q2437" s="7">
        <v>12.73</v>
      </c>
      <c r="R2437" s="13">
        <v>7803</v>
      </c>
      <c r="S2437">
        <v>115</v>
      </c>
      <c r="T2437" t="s">
        <v>1520</v>
      </c>
      <c r="U2437" t="s">
        <v>1522</v>
      </c>
      <c r="V2437" s="13">
        <v>1421065</v>
      </c>
      <c r="W2437" s="7">
        <f>(Agridata[[#This Row],[Profit_After_Storage_Loss]]/Agridata[[#This Row],[Total_Revenue]])*100</f>
        <v>86.793421470702697</v>
      </c>
      <c r="X2437">
        <f>(1-Agridata[[#This Row],[Transport_Cost_NGN]]/(Agridata[[#This Row],[Input_Cost_NGN]]+Agridata[[#This Row],[Final_Profit_NGN]]))*100</f>
        <v>99.883964089055112</v>
      </c>
      <c r="Y2437" s="13">
        <f>Agridata[[#This Row],[Final_Profit_NGN]]*Agridata[[#This Row],[Storage_Loss_%]]</f>
        <v>18090157.449999999</v>
      </c>
      <c r="Z2437" s="13">
        <f>Agridata[[#This Row],[Final_Profit_NGN]] * (1-Agridata[[#This Row],[Storage_Loss_%]]/100)</f>
        <v>1240163.4255000001</v>
      </c>
      <c r="AA2437" s="13">
        <f>Agridata[[#This Row],[Final_Profit_NGN]]+Agridata[[#This Row],[Input_Cost_NGN]]</f>
        <v>1428868</v>
      </c>
    </row>
    <row r="2438" spans="1:27" x14ac:dyDescent="0.35">
      <c r="A2438" t="s">
        <v>777</v>
      </c>
      <c r="B2438" t="s">
        <v>1471</v>
      </c>
      <c r="C2438" t="s">
        <v>1500</v>
      </c>
      <c r="D2438">
        <v>2025</v>
      </c>
      <c r="E2438" t="s">
        <v>1502</v>
      </c>
      <c r="F2438" t="s">
        <v>1503</v>
      </c>
      <c r="G2438">
        <v>0.25</v>
      </c>
      <c r="H2438">
        <v>1582</v>
      </c>
      <c r="I2438">
        <v>1205</v>
      </c>
      <c r="J2438">
        <v>9.3000000000000007</v>
      </c>
      <c r="K2438" t="s">
        <v>1513</v>
      </c>
      <c r="L2438">
        <v>1.18</v>
      </c>
      <c r="M2438" t="s">
        <v>1516</v>
      </c>
      <c r="N2438" s="13">
        <v>359</v>
      </c>
      <c r="O2438">
        <v>14</v>
      </c>
      <c r="P2438" s="11">
        <f>Agridata[[#This Row],[Storage_Loss_%]]/100</f>
        <v>0.2379</v>
      </c>
      <c r="Q2438" s="7">
        <v>23.79</v>
      </c>
      <c r="R2438" s="13">
        <v>3306</v>
      </c>
      <c r="S2438">
        <v>368</v>
      </c>
      <c r="T2438" t="s">
        <v>1520</v>
      </c>
      <c r="U2438" t="s">
        <v>1522</v>
      </c>
      <c r="V2438" s="13">
        <v>435341</v>
      </c>
      <c r="W2438" s="7">
        <f>(Agridata[[#This Row],[Profit_After_Storage_Loss]]/Agridata[[#This Row],[Total_Revenue]])*100</f>
        <v>75.63561955285229</v>
      </c>
      <c r="X2438">
        <f>(1-Agridata[[#This Row],[Transport_Cost_NGN]]/(Agridata[[#This Row],[Input_Cost_NGN]]+Agridata[[#This Row],[Final_Profit_NGN]]))*100</f>
        <v>99.918157424990937</v>
      </c>
      <c r="Y2438" s="13">
        <f>Agridata[[#This Row],[Final_Profit_NGN]]*Agridata[[#This Row],[Storage_Loss_%]]</f>
        <v>10356762.389999999</v>
      </c>
      <c r="Z2438" s="13">
        <f>Agridata[[#This Row],[Final_Profit_NGN]] * (1-Agridata[[#This Row],[Storage_Loss_%]]/100)</f>
        <v>331773.37609999999</v>
      </c>
      <c r="AA2438" s="13">
        <f>Agridata[[#This Row],[Final_Profit_NGN]]+Agridata[[#This Row],[Input_Cost_NGN]]</f>
        <v>438647</v>
      </c>
    </row>
    <row r="2439" spans="1:27" x14ac:dyDescent="0.35">
      <c r="A2439" t="s">
        <v>224</v>
      </c>
      <c r="B2439" t="s">
        <v>1473</v>
      </c>
      <c r="C2439" t="s">
        <v>1494</v>
      </c>
      <c r="D2439">
        <v>2024</v>
      </c>
      <c r="E2439" t="s">
        <v>1501</v>
      </c>
      <c r="F2439" t="s">
        <v>1506</v>
      </c>
      <c r="G2439">
        <v>0.37</v>
      </c>
      <c r="H2439">
        <v>846</v>
      </c>
      <c r="I2439">
        <v>752</v>
      </c>
      <c r="J2439">
        <v>31.7</v>
      </c>
      <c r="K2439" t="s">
        <v>1513</v>
      </c>
      <c r="L2439">
        <v>1.03</v>
      </c>
      <c r="M2439" t="s">
        <v>1516</v>
      </c>
      <c r="N2439" s="13">
        <v>1076</v>
      </c>
      <c r="O2439">
        <v>1</v>
      </c>
      <c r="P2439" s="11">
        <f>Agridata[[#This Row],[Storage_Loss_%]]/100</f>
        <v>0.1106</v>
      </c>
      <c r="Q2439" s="7">
        <v>11.06</v>
      </c>
      <c r="R2439" s="13">
        <v>9664</v>
      </c>
      <c r="S2439">
        <v>403</v>
      </c>
      <c r="T2439" t="s">
        <v>1520</v>
      </c>
      <c r="U2439" t="s">
        <v>1522</v>
      </c>
      <c r="V2439" s="13">
        <v>289286</v>
      </c>
      <c r="W2439" s="7">
        <f>(Agridata[[#This Row],[Profit_After_Storage_Loss]]/Agridata[[#This Row],[Total_Revenue]])*100</f>
        <v>86.064883224619493</v>
      </c>
      <c r="X2439">
        <f>(1-Agridata[[#This Row],[Transport_Cost_NGN]]/(Agridata[[#This Row],[Input_Cost_NGN]]+Agridata[[#This Row],[Final_Profit_NGN]]))*100</f>
        <v>99.640073590901494</v>
      </c>
      <c r="Y2439" s="13">
        <f>Agridata[[#This Row],[Final_Profit_NGN]]*Agridata[[#This Row],[Storage_Loss_%]]</f>
        <v>3199503.16</v>
      </c>
      <c r="Z2439" s="13">
        <f>Agridata[[#This Row],[Final_Profit_NGN]] * (1-Agridata[[#This Row],[Storage_Loss_%]]/100)</f>
        <v>257290.96839999998</v>
      </c>
      <c r="AA2439" s="13">
        <f>Agridata[[#This Row],[Final_Profit_NGN]]+Agridata[[#This Row],[Input_Cost_NGN]]</f>
        <v>298950</v>
      </c>
    </row>
    <row r="2440" spans="1:27" x14ac:dyDescent="0.35">
      <c r="A2440" t="s">
        <v>899</v>
      </c>
      <c r="B2440" t="s">
        <v>1469</v>
      </c>
      <c r="C2440" t="s">
        <v>1480</v>
      </c>
      <c r="D2440">
        <v>2023</v>
      </c>
      <c r="E2440" t="s">
        <v>1501</v>
      </c>
      <c r="F2440" t="s">
        <v>1506</v>
      </c>
      <c r="G2440">
        <v>0.66</v>
      </c>
      <c r="H2440">
        <v>2458</v>
      </c>
      <c r="I2440">
        <v>2001</v>
      </c>
      <c r="J2440">
        <v>104.2</v>
      </c>
      <c r="K2440" t="s">
        <v>1512</v>
      </c>
      <c r="L2440">
        <v>2.37</v>
      </c>
      <c r="M2440" t="s">
        <v>1518</v>
      </c>
      <c r="N2440" s="13">
        <v>23288</v>
      </c>
      <c r="O2440">
        <v>14</v>
      </c>
      <c r="P2440" s="11">
        <f>Agridata[[#This Row],[Storage_Loss_%]]/100</f>
        <v>0.18579999999999999</v>
      </c>
      <c r="Q2440" s="7">
        <v>18.579999999999998</v>
      </c>
      <c r="R2440" s="13">
        <v>16620</v>
      </c>
      <c r="S2440">
        <v>341</v>
      </c>
      <c r="T2440" t="s">
        <v>1520</v>
      </c>
      <c r="U2440" t="s">
        <v>1523</v>
      </c>
      <c r="V2440" s="13">
        <v>635610</v>
      </c>
      <c r="W2440" s="7">
        <f>(Agridata[[#This Row],[Profit_After_Storage_Loss]]/Agridata[[#This Row],[Total_Revenue]])*100</f>
        <v>79.345271146681384</v>
      </c>
      <c r="X2440">
        <f>(1-Agridata[[#This Row],[Transport_Cost_NGN]]/(Agridata[[#This Row],[Input_Cost_NGN]]+Agridata[[#This Row],[Final_Profit_NGN]]))*100</f>
        <v>96.429480398019109</v>
      </c>
      <c r="Y2440" s="13">
        <f>Agridata[[#This Row],[Final_Profit_NGN]]*Agridata[[#This Row],[Storage_Loss_%]]</f>
        <v>11809633.799999999</v>
      </c>
      <c r="Z2440" s="13">
        <f>Agridata[[#This Row],[Final_Profit_NGN]] * (1-Agridata[[#This Row],[Storage_Loss_%]]/100)</f>
        <v>517513.66200000001</v>
      </c>
      <c r="AA2440" s="13">
        <f>Agridata[[#This Row],[Final_Profit_NGN]]+Agridata[[#This Row],[Input_Cost_NGN]]</f>
        <v>652230</v>
      </c>
    </row>
    <row r="2441" spans="1:27" x14ac:dyDescent="0.35">
      <c r="A2441" t="s">
        <v>1001</v>
      </c>
      <c r="B2441" t="s">
        <v>1469</v>
      </c>
      <c r="C2441" t="s">
        <v>1481</v>
      </c>
      <c r="D2441">
        <v>2024</v>
      </c>
      <c r="E2441" t="s">
        <v>1501</v>
      </c>
      <c r="F2441" t="s">
        <v>1506</v>
      </c>
      <c r="G2441">
        <v>5.72</v>
      </c>
      <c r="H2441">
        <v>16029</v>
      </c>
      <c r="I2441">
        <v>6411</v>
      </c>
      <c r="J2441">
        <v>29.5</v>
      </c>
      <c r="K2441" t="s">
        <v>1515</v>
      </c>
      <c r="L2441">
        <v>0.74</v>
      </c>
      <c r="M2441" t="s">
        <v>1516</v>
      </c>
      <c r="N2441" s="13">
        <v>4629</v>
      </c>
      <c r="O2441">
        <v>60</v>
      </c>
      <c r="P2441" s="11">
        <f>Agridata[[#This Row],[Storage_Loss_%]]/100</f>
        <v>0.6</v>
      </c>
      <c r="Q2441" s="7">
        <v>60</v>
      </c>
      <c r="R2441" s="13">
        <v>136499</v>
      </c>
      <c r="S2441">
        <v>333</v>
      </c>
      <c r="T2441" t="s">
        <v>1520</v>
      </c>
      <c r="U2441" t="s">
        <v>1522</v>
      </c>
      <c r="V2441" s="13">
        <v>1972387</v>
      </c>
      <c r="W2441" s="7">
        <f>(Agridata[[#This Row],[Profit_After_Storage_Loss]]/Agridata[[#This Row],[Total_Revenue]])*100</f>
        <v>37.410974324833113</v>
      </c>
      <c r="X2441">
        <f>(1-Agridata[[#This Row],[Transport_Cost_NGN]]/(Agridata[[#This Row],[Input_Cost_NGN]]+Agridata[[#This Row],[Final_Profit_NGN]]))*100</f>
        <v>99.780500226185765</v>
      </c>
      <c r="Y2441" s="13">
        <f>Agridata[[#This Row],[Final_Profit_NGN]]*Agridata[[#This Row],[Storage_Loss_%]]</f>
        <v>118343220</v>
      </c>
      <c r="Z2441" s="13">
        <f>Agridata[[#This Row],[Final_Profit_NGN]] * (1-Agridata[[#This Row],[Storage_Loss_%]]/100)</f>
        <v>788954.8</v>
      </c>
      <c r="AA2441" s="13">
        <f>Agridata[[#This Row],[Final_Profit_NGN]]+Agridata[[#This Row],[Input_Cost_NGN]]</f>
        <v>2108886</v>
      </c>
    </row>
    <row r="2442" spans="1:27" x14ac:dyDescent="0.35">
      <c r="A2442" t="s">
        <v>924</v>
      </c>
      <c r="B2442" t="s">
        <v>1470</v>
      </c>
      <c r="C2442" t="s">
        <v>1476</v>
      </c>
      <c r="D2442">
        <v>2021</v>
      </c>
      <c r="E2442" t="s">
        <v>1502</v>
      </c>
      <c r="F2442" t="s">
        <v>1506</v>
      </c>
      <c r="G2442">
        <v>3.73</v>
      </c>
      <c r="H2442">
        <v>12286</v>
      </c>
      <c r="I2442">
        <v>10106</v>
      </c>
      <c r="J2442">
        <v>18.100000000000001</v>
      </c>
      <c r="K2442" t="s">
        <v>1512</v>
      </c>
      <c r="L2442">
        <v>1.48</v>
      </c>
      <c r="M2442" t="s">
        <v>1518</v>
      </c>
      <c r="N2442" s="13">
        <v>4073</v>
      </c>
      <c r="O2442">
        <v>14</v>
      </c>
      <c r="P2442" s="11">
        <f>Agridata[[#This Row],[Storage_Loss_%]]/100</f>
        <v>0.17739999999999997</v>
      </c>
      <c r="Q2442" s="7">
        <v>17.739999999999998</v>
      </c>
      <c r="R2442" s="13">
        <v>62376</v>
      </c>
      <c r="S2442">
        <v>283</v>
      </c>
      <c r="T2442" t="s">
        <v>1520</v>
      </c>
      <c r="U2442" t="s">
        <v>1522</v>
      </c>
      <c r="V2442" s="13">
        <v>2764950</v>
      </c>
      <c r="W2442" s="7">
        <f>(Agridata[[#This Row],[Profit_After_Storage_Loss]]/Agridata[[#This Row],[Total_Revenue]])*100</f>
        <v>80.445193444265001</v>
      </c>
      <c r="X2442">
        <f>(1-Agridata[[#This Row],[Transport_Cost_NGN]]/(Agridata[[#This Row],[Input_Cost_NGN]]+Agridata[[#This Row],[Final_Profit_NGN]]))*100</f>
        <v>99.855941621164305</v>
      </c>
      <c r="Y2442" s="13">
        <f>Agridata[[#This Row],[Final_Profit_NGN]]*Agridata[[#This Row],[Storage_Loss_%]]</f>
        <v>49050212.999999993</v>
      </c>
      <c r="Z2442" s="13">
        <f>Agridata[[#This Row],[Final_Profit_NGN]] * (1-Agridata[[#This Row],[Storage_Loss_%]]/100)</f>
        <v>2274447.87</v>
      </c>
      <c r="AA2442" s="13">
        <f>Agridata[[#This Row],[Final_Profit_NGN]]+Agridata[[#This Row],[Input_Cost_NGN]]</f>
        <v>2827326</v>
      </c>
    </row>
    <row r="2443" spans="1:27" x14ac:dyDescent="0.35">
      <c r="A2443" t="s">
        <v>917</v>
      </c>
      <c r="B2443" t="s">
        <v>1470</v>
      </c>
      <c r="C2443" t="s">
        <v>1476</v>
      </c>
      <c r="D2443">
        <v>2024</v>
      </c>
      <c r="E2443" t="s">
        <v>1501</v>
      </c>
      <c r="F2443" t="s">
        <v>1508</v>
      </c>
      <c r="G2443">
        <v>7.45</v>
      </c>
      <c r="H2443">
        <v>11838</v>
      </c>
      <c r="I2443">
        <v>7774</v>
      </c>
      <c r="J2443">
        <v>9.4</v>
      </c>
      <c r="K2443" t="s">
        <v>1512</v>
      </c>
      <c r="L2443">
        <v>0.64</v>
      </c>
      <c r="M2443" t="s">
        <v>1517</v>
      </c>
      <c r="N2443" s="13">
        <v>2780</v>
      </c>
      <c r="O2443">
        <v>30</v>
      </c>
      <c r="P2443" s="11">
        <f>Agridata[[#This Row],[Storage_Loss_%]]/100</f>
        <v>0.34329999999999999</v>
      </c>
      <c r="Q2443" s="7">
        <v>34.33</v>
      </c>
      <c r="R2443" s="13">
        <v>59629</v>
      </c>
      <c r="S2443">
        <v>278</v>
      </c>
      <c r="T2443" t="s">
        <v>1520</v>
      </c>
      <c r="U2443" t="s">
        <v>1523</v>
      </c>
      <c r="V2443" s="13">
        <v>2077152</v>
      </c>
      <c r="W2443" s="7">
        <f>(Agridata[[#This Row],[Profit_After_Storage_Loss]]/Agridata[[#This Row],[Total_Revenue]])*100</f>
        <v>63.837413305341073</v>
      </c>
      <c r="X2443">
        <f>(1-Agridata[[#This Row],[Transport_Cost_NGN]]/(Agridata[[#This Row],[Input_Cost_NGN]]+Agridata[[#This Row],[Final_Profit_NGN]]))*100</f>
        <v>99.869897757421086</v>
      </c>
      <c r="Y2443" s="13">
        <f>Agridata[[#This Row],[Final_Profit_NGN]]*Agridata[[#This Row],[Storage_Loss_%]]</f>
        <v>71308628.159999996</v>
      </c>
      <c r="Z2443" s="13">
        <f>Agridata[[#This Row],[Final_Profit_NGN]] * (1-Agridata[[#This Row],[Storage_Loss_%]]/100)</f>
        <v>1364065.7184000001</v>
      </c>
      <c r="AA2443" s="13">
        <f>Agridata[[#This Row],[Final_Profit_NGN]]+Agridata[[#This Row],[Input_Cost_NGN]]</f>
        <v>2136781</v>
      </c>
    </row>
    <row r="2444" spans="1:27" x14ac:dyDescent="0.35">
      <c r="A2444" t="s">
        <v>858</v>
      </c>
      <c r="B2444" t="s">
        <v>1470</v>
      </c>
      <c r="C2444" t="s">
        <v>1482</v>
      </c>
      <c r="D2444">
        <v>2023</v>
      </c>
      <c r="E2444" t="s">
        <v>1501</v>
      </c>
      <c r="F2444" t="s">
        <v>1505</v>
      </c>
      <c r="G2444">
        <v>6.69</v>
      </c>
      <c r="H2444">
        <v>80912</v>
      </c>
      <c r="I2444">
        <v>62277</v>
      </c>
      <c r="J2444">
        <v>18.399999999999999</v>
      </c>
      <c r="K2444" t="s">
        <v>1512</v>
      </c>
      <c r="L2444">
        <v>1.2</v>
      </c>
      <c r="M2444" t="s">
        <v>1518</v>
      </c>
      <c r="N2444" s="13">
        <v>5145</v>
      </c>
      <c r="O2444">
        <v>14</v>
      </c>
      <c r="P2444" s="11">
        <f>Agridata[[#This Row],[Storage_Loss_%]]/100</f>
        <v>0.2303</v>
      </c>
      <c r="Q2444" s="7">
        <v>23.03</v>
      </c>
      <c r="R2444" s="13">
        <v>44527</v>
      </c>
      <c r="S2444">
        <v>108</v>
      </c>
      <c r="T2444" t="s">
        <v>1520</v>
      </c>
      <c r="U2444" t="s">
        <v>1523</v>
      </c>
      <c r="V2444" s="13">
        <v>6608985</v>
      </c>
      <c r="W2444" s="7">
        <f>(Agridata[[#This Row],[Profit_After_Storage_Loss]]/Agridata[[#This Row],[Total_Revenue]])*100</f>
        <v>76.454897120498174</v>
      </c>
      <c r="X2444">
        <f>(1-Agridata[[#This Row],[Transport_Cost_NGN]]/(Agridata[[#This Row],[Input_Cost_NGN]]+Agridata[[#This Row],[Final_Profit_NGN]]))*100</f>
        <v>99.922672417213647</v>
      </c>
      <c r="Y2444" s="13">
        <f>Agridata[[#This Row],[Final_Profit_NGN]]*Agridata[[#This Row],[Storage_Loss_%]]</f>
        <v>152204924.55000001</v>
      </c>
      <c r="Z2444" s="13">
        <f>Agridata[[#This Row],[Final_Profit_NGN]] * (1-Agridata[[#This Row],[Storage_Loss_%]]/100)</f>
        <v>5086935.7545000007</v>
      </c>
      <c r="AA2444" s="13">
        <f>Agridata[[#This Row],[Final_Profit_NGN]]+Agridata[[#This Row],[Input_Cost_NGN]]</f>
        <v>6653512</v>
      </c>
    </row>
    <row r="2445" spans="1:27" x14ac:dyDescent="0.35">
      <c r="A2445" t="s">
        <v>627</v>
      </c>
      <c r="B2445" t="s">
        <v>1472</v>
      </c>
      <c r="C2445" t="s">
        <v>1478</v>
      </c>
      <c r="D2445">
        <v>2023</v>
      </c>
      <c r="E2445" t="s">
        <v>1502</v>
      </c>
      <c r="F2445" t="s">
        <v>1510</v>
      </c>
      <c r="G2445">
        <v>1.71</v>
      </c>
      <c r="H2445">
        <v>44101</v>
      </c>
      <c r="I2445">
        <v>33419</v>
      </c>
      <c r="J2445">
        <v>3.4</v>
      </c>
      <c r="K2445" t="s">
        <v>1512</v>
      </c>
      <c r="L2445">
        <v>0.71</v>
      </c>
      <c r="M2445" t="s">
        <v>1518</v>
      </c>
      <c r="N2445" s="13">
        <v>880</v>
      </c>
      <c r="O2445">
        <v>1</v>
      </c>
      <c r="P2445" s="11">
        <f>Agridata[[#This Row],[Storage_Loss_%]]/100</f>
        <v>0.2422</v>
      </c>
      <c r="Q2445" s="7">
        <v>24.22</v>
      </c>
      <c r="R2445" s="13">
        <v>60165</v>
      </c>
      <c r="S2445">
        <v>411</v>
      </c>
      <c r="T2445" t="s">
        <v>1520</v>
      </c>
      <c r="U2445" t="s">
        <v>1522</v>
      </c>
      <c r="V2445" s="13">
        <v>13536812</v>
      </c>
      <c r="W2445" s="7">
        <f>(Agridata[[#This Row],[Profit_After_Storage_Loss]]/Agridata[[#This Row],[Total_Revenue]])*100</f>
        <v>75.444682546716081</v>
      </c>
      <c r="X2445">
        <f>(1-Agridata[[#This Row],[Transport_Cost_NGN]]/(Agridata[[#This Row],[Input_Cost_NGN]]+Agridata[[#This Row],[Final_Profit_NGN]]))*100</f>
        <v>99.99352797316638</v>
      </c>
      <c r="Y2445" s="13">
        <f>Agridata[[#This Row],[Final_Profit_NGN]]*Agridata[[#This Row],[Storage_Loss_%]]</f>
        <v>327861586.63999999</v>
      </c>
      <c r="Z2445" s="13">
        <f>Agridata[[#This Row],[Final_Profit_NGN]] * (1-Agridata[[#This Row],[Storage_Loss_%]]/100)</f>
        <v>10258196.1336</v>
      </c>
      <c r="AA2445" s="13">
        <f>Agridata[[#This Row],[Final_Profit_NGN]]+Agridata[[#This Row],[Input_Cost_NGN]]</f>
        <v>13596977</v>
      </c>
    </row>
    <row r="2446" spans="1:27" x14ac:dyDescent="0.35">
      <c r="A2446" t="s">
        <v>1207</v>
      </c>
      <c r="B2446" t="s">
        <v>1470</v>
      </c>
      <c r="C2446" t="s">
        <v>1490</v>
      </c>
      <c r="D2446">
        <v>2021</v>
      </c>
      <c r="E2446" t="s">
        <v>1501</v>
      </c>
      <c r="F2446" t="s">
        <v>1505</v>
      </c>
      <c r="G2446">
        <v>5.46</v>
      </c>
      <c r="H2446">
        <v>47743</v>
      </c>
      <c r="I2446">
        <v>37239</v>
      </c>
      <c r="J2446">
        <v>4.5999999999999996</v>
      </c>
      <c r="K2446" t="s">
        <v>1511</v>
      </c>
      <c r="L2446">
        <v>0.2</v>
      </c>
      <c r="M2446" t="s">
        <v>1518</v>
      </c>
      <c r="N2446" s="13">
        <v>851</v>
      </c>
      <c r="O2446">
        <v>14</v>
      </c>
      <c r="P2446" s="11">
        <f>Agridata[[#This Row],[Storage_Loss_%]]/100</f>
        <v>0.22</v>
      </c>
      <c r="Q2446" s="7">
        <v>22</v>
      </c>
      <c r="R2446" s="13">
        <v>58042</v>
      </c>
      <c r="S2446">
        <v>87</v>
      </c>
      <c r="T2446" t="s">
        <v>1521</v>
      </c>
      <c r="U2446" t="s">
        <v>1522</v>
      </c>
      <c r="V2446" s="13">
        <v>3148503</v>
      </c>
      <c r="W2446" s="7">
        <f>(Agridata[[#This Row],[Profit_After_Storage_Loss]]/Agridata[[#This Row],[Total_Revenue]])*100</f>
        <v>76.588113998088275</v>
      </c>
      <c r="X2446">
        <f>(1-Agridata[[#This Row],[Transport_Cost_NGN]]/(Agridata[[#This Row],[Input_Cost_NGN]]+Agridata[[#This Row],[Final_Profit_NGN]]))*100</f>
        <v>99.973460531506646</v>
      </c>
      <c r="Y2446" s="13">
        <f>Agridata[[#This Row],[Final_Profit_NGN]]*Agridata[[#This Row],[Storage_Loss_%]]</f>
        <v>69267066</v>
      </c>
      <c r="Z2446" s="13">
        <f>Agridata[[#This Row],[Final_Profit_NGN]] * (1-Agridata[[#This Row],[Storage_Loss_%]]/100)</f>
        <v>2455832.34</v>
      </c>
      <c r="AA2446" s="13">
        <f>Agridata[[#This Row],[Final_Profit_NGN]]+Agridata[[#This Row],[Input_Cost_NGN]]</f>
        <v>3206545</v>
      </c>
    </row>
    <row r="2447" spans="1:27" x14ac:dyDescent="0.35">
      <c r="A2447" t="s">
        <v>47</v>
      </c>
      <c r="B2447" t="s">
        <v>1472</v>
      </c>
      <c r="C2447" t="s">
        <v>1478</v>
      </c>
      <c r="D2447">
        <v>2022</v>
      </c>
      <c r="E2447" t="s">
        <v>1502</v>
      </c>
      <c r="F2447" t="s">
        <v>1505</v>
      </c>
      <c r="G2447">
        <v>1</v>
      </c>
      <c r="H2447">
        <v>13312</v>
      </c>
      <c r="I2447">
        <v>9884</v>
      </c>
      <c r="J2447">
        <v>2.4</v>
      </c>
      <c r="K2447" t="s">
        <v>1513</v>
      </c>
      <c r="L2447">
        <v>1.17</v>
      </c>
      <c r="M2447" t="s">
        <v>1517</v>
      </c>
      <c r="N2447" s="13">
        <v>200</v>
      </c>
      <c r="O2447">
        <v>14</v>
      </c>
      <c r="P2447" s="11">
        <f>Agridata[[#This Row],[Storage_Loss_%]]/100</f>
        <v>0.25750000000000001</v>
      </c>
      <c r="Q2447" s="7">
        <v>25.75</v>
      </c>
      <c r="R2447" s="13">
        <v>8888</v>
      </c>
      <c r="S2447">
        <v>104</v>
      </c>
      <c r="T2447" t="s">
        <v>1519</v>
      </c>
      <c r="U2447" t="s">
        <v>1522</v>
      </c>
      <c r="V2447" s="13">
        <v>1008569</v>
      </c>
      <c r="W2447" s="7">
        <f>(Agridata[[#This Row],[Profit_After_Storage_Loss]]/Agridata[[#This Row],[Total_Revenue]])*100</f>
        <v>73.601388805620289</v>
      </c>
      <c r="X2447">
        <f>(1-Agridata[[#This Row],[Transport_Cost_NGN]]/(Agridata[[#This Row],[Input_Cost_NGN]]+Agridata[[#This Row],[Final_Profit_NGN]]))*100</f>
        <v>99.980343149636781</v>
      </c>
      <c r="Y2447" s="13">
        <f>Agridata[[#This Row],[Final_Profit_NGN]]*Agridata[[#This Row],[Storage_Loss_%]]</f>
        <v>25970651.75</v>
      </c>
      <c r="Z2447" s="13">
        <f>Agridata[[#This Row],[Final_Profit_NGN]] * (1-Agridata[[#This Row],[Storage_Loss_%]]/100)</f>
        <v>748862.48249999993</v>
      </c>
      <c r="AA2447" s="13">
        <f>Agridata[[#This Row],[Final_Profit_NGN]]+Agridata[[#This Row],[Input_Cost_NGN]]</f>
        <v>1017457</v>
      </c>
    </row>
    <row r="2448" spans="1:27" x14ac:dyDescent="0.35">
      <c r="A2448" t="s">
        <v>313</v>
      </c>
      <c r="B2448" t="s">
        <v>1471</v>
      </c>
      <c r="C2448" t="s">
        <v>1477</v>
      </c>
      <c r="D2448">
        <v>2025</v>
      </c>
      <c r="E2448" t="s">
        <v>1502</v>
      </c>
      <c r="F2448" t="s">
        <v>1508</v>
      </c>
      <c r="G2448">
        <v>1.59</v>
      </c>
      <c r="H2448">
        <v>1671</v>
      </c>
      <c r="I2448">
        <v>1364</v>
      </c>
      <c r="J2448">
        <v>55.4</v>
      </c>
      <c r="K2448" t="s">
        <v>1512</v>
      </c>
      <c r="L2448">
        <v>3.03</v>
      </c>
      <c r="M2448" t="s">
        <v>1517</v>
      </c>
      <c r="N2448" s="13">
        <v>12560</v>
      </c>
      <c r="O2448">
        <v>7</v>
      </c>
      <c r="P2448" s="11">
        <f>Agridata[[#This Row],[Storage_Loss_%]]/100</f>
        <v>0.18350000000000002</v>
      </c>
      <c r="Q2448" s="7">
        <v>18.350000000000001</v>
      </c>
      <c r="R2448" s="13">
        <v>15837</v>
      </c>
      <c r="S2448">
        <v>232</v>
      </c>
      <c r="T2448" t="s">
        <v>1519</v>
      </c>
      <c r="U2448" t="s">
        <v>1522</v>
      </c>
      <c r="V2448" s="13">
        <v>284887</v>
      </c>
      <c r="W2448" s="7">
        <f>(Agridata[[#This Row],[Profit_After_Storage_Loss]]/Agridata[[#This Row],[Total_Revenue]])*100</f>
        <v>77.350073655577873</v>
      </c>
      <c r="X2448">
        <f>(1-Agridata[[#This Row],[Transport_Cost_NGN]]/(Agridata[[#This Row],[Input_Cost_NGN]]+Agridata[[#This Row],[Final_Profit_NGN]]))*100</f>
        <v>95.823412830369364</v>
      </c>
      <c r="Y2448" s="13">
        <f>Agridata[[#This Row],[Final_Profit_NGN]]*Agridata[[#This Row],[Storage_Loss_%]]</f>
        <v>5227676.45</v>
      </c>
      <c r="Z2448" s="13">
        <f>Agridata[[#This Row],[Final_Profit_NGN]] * (1-Agridata[[#This Row],[Storage_Loss_%]]/100)</f>
        <v>232610.23550000001</v>
      </c>
      <c r="AA2448" s="13">
        <f>Agridata[[#This Row],[Final_Profit_NGN]]+Agridata[[#This Row],[Input_Cost_NGN]]</f>
        <v>300724</v>
      </c>
    </row>
    <row r="2449" spans="1:27" x14ac:dyDescent="0.35">
      <c r="A2449" t="s">
        <v>1208</v>
      </c>
      <c r="B2449" t="s">
        <v>1473</v>
      </c>
      <c r="C2449" t="s">
        <v>1494</v>
      </c>
      <c r="D2449">
        <v>2022</v>
      </c>
      <c r="E2449" t="s">
        <v>1501</v>
      </c>
      <c r="F2449" t="s">
        <v>1503</v>
      </c>
      <c r="G2449">
        <v>1.1399999999999999</v>
      </c>
      <c r="H2449">
        <v>9414</v>
      </c>
      <c r="I2449">
        <v>8230</v>
      </c>
      <c r="J2449">
        <v>19.3</v>
      </c>
      <c r="K2449" t="s">
        <v>1512</v>
      </c>
      <c r="L2449">
        <v>0.77</v>
      </c>
      <c r="M2449" t="s">
        <v>1518</v>
      </c>
      <c r="N2449" s="13">
        <v>4942</v>
      </c>
      <c r="O2449">
        <v>3</v>
      </c>
      <c r="P2449" s="11">
        <f>Agridata[[#This Row],[Storage_Loss_%]]/100</f>
        <v>0.12570000000000001</v>
      </c>
      <c r="Q2449" s="7">
        <v>12.57</v>
      </c>
      <c r="R2449" s="13">
        <v>10976</v>
      </c>
      <c r="S2449">
        <v>308</v>
      </c>
      <c r="T2449" t="s">
        <v>1521</v>
      </c>
      <c r="U2449" t="s">
        <v>1523</v>
      </c>
      <c r="V2449" s="13">
        <v>2493574</v>
      </c>
      <c r="W2449" s="7">
        <f>(Agridata[[#This Row],[Profit_After_Storage_Loss]]/Agridata[[#This Row],[Total_Revenue]])*100</f>
        <v>87.046844670699315</v>
      </c>
      <c r="X2449">
        <f>(1-Agridata[[#This Row],[Transport_Cost_NGN]]/(Agridata[[#This Row],[Input_Cost_NGN]]+Agridata[[#This Row],[Final_Profit_NGN]]))*100</f>
        <v>99.802679123994338</v>
      </c>
      <c r="Y2449" s="13">
        <f>Agridata[[#This Row],[Final_Profit_NGN]]*Agridata[[#This Row],[Storage_Loss_%]]</f>
        <v>31344225.18</v>
      </c>
      <c r="Z2449" s="13">
        <f>Agridata[[#This Row],[Final_Profit_NGN]] * (1-Agridata[[#This Row],[Storage_Loss_%]]/100)</f>
        <v>2180131.7481999998</v>
      </c>
      <c r="AA2449" s="13">
        <f>Agridata[[#This Row],[Final_Profit_NGN]]+Agridata[[#This Row],[Input_Cost_NGN]]</f>
        <v>2504550</v>
      </c>
    </row>
    <row r="2450" spans="1:27" x14ac:dyDescent="0.35">
      <c r="A2450" t="s">
        <v>338</v>
      </c>
      <c r="B2450" t="s">
        <v>1471</v>
      </c>
      <c r="C2450" t="s">
        <v>1500</v>
      </c>
      <c r="D2450">
        <v>2022</v>
      </c>
      <c r="E2450" t="s">
        <v>1502</v>
      </c>
      <c r="F2450" t="s">
        <v>1510</v>
      </c>
      <c r="G2450">
        <v>3.4</v>
      </c>
      <c r="H2450">
        <v>91001</v>
      </c>
      <c r="I2450">
        <v>62981</v>
      </c>
      <c r="J2450">
        <v>44.4</v>
      </c>
      <c r="K2450" t="s">
        <v>1511</v>
      </c>
      <c r="L2450">
        <v>2.25</v>
      </c>
      <c r="M2450" t="s">
        <v>1516</v>
      </c>
      <c r="N2450" s="13">
        <v>4904</v>
      </c>
      <c r="O2450">
        <v>2</v>
      </c>
      <c r="P2450" s="11">
        <f>Agridata[[#This Row],[Storage_Loss_%]]/100</f>
        <v>0.30790000000000001</v>
      </c>
      <c r="Q2450" s="7">
        <v>30.79</v>
      </c>
      <c r="R2450" s="13">
        <v>133052</v>
      </c>
      <c r="S2450">
        <v>348</v>
      </c>
      <c r="T2450" t="s">
        <v>1521</v>
      </c>
      <c r="U2450" t="s">
        <v>1523</v>
      </c>
      <c r="V2450" s="13">
        <v>21560259</v>
      </c>
      <c r="W2450" s="7">
        <f>(Agridata[[#This Row],[Profit_After_Storage_Loss]]/Agridata[[#This Row],[Total_Revenue]])*100</f>
        <v>68.785512980936829</v>
      </c>
      <c r="X2450">
        <f>(1-Agridata[[#This Row],[Transport_Cost_NGN]]/(Agridata[[#This Row],[Input_Cost_NGN]]+Agridata[[#This Row],[Final_Profit_NGN]]))*100</f>
        <v>99.977393953371148</v>
      </c>
      <c r="Y2450" s="13">
        <f>Agridata[[#This Row],[Final_Profit_NGN]]*Agridata[[#This Row],[Storage_Loss_%]]</f>
        <v>663840374.61000001</v>
      </c>
      <c r="Z2450" s="13">
        <f>Agridata[[#This Row],[Final_Profit_NGN]] * (1-Agridata[[#This Row],[Storage_Loss_%]]/100)</f>
        <v>14921855.253899999</v>
      </c>
      <c r="AA2450" s="13">
        <f>Agridata[[#This Row],[Final_Profit_NGN]]+Agridata[[#This Row],[Input_Cost_NGN]]</f>
        <v>21693311</v>
      </c>
    </row>
    <row r="2451" spans="1:27" x14ac:dyDescent="0.35">
      <c r="A2451" t="s">
        <v>351</v>
      </c>
      <c r="B2451" t="s">
        <v>1470</v>
      </c>
      <c r="C2451" t="s">
        <v>1499</v>
      </c>
      <c r="D2451">
        <v>2023</v>
      </c>
      <c r="E2451" t="s">
        <v>1501</v>
      </c>
      <c r="F2451" t="s">
        <v>1507</v>
      </c>
      <c r="G2451">
        <v>1.46</v>
      </c>
      <c r="H2451">
        <v>2755</v>
      </c>
      <c r="I2451">
        <v>2362</v>
      </c>
      <c r="J2451">
        <v>11.4</v>
      </c>
      <c r="K2451" t="s">
        <v>1511</v>
      </c>
      <c r="L2451">
        <v>0.91</v>
      </c>
      <c r="M2451" t="s">
        <v>1516</v>
      </c>
      <c r="N2451" s="13">
        <v>1807</v>
      </c>
      <c r="O2451">
        <v>7</v>
      </c>
      <c r="P2451" s="11">
        <f>Agridata[[#This Row],[Storage_Loss_%]]/100</f>
        <v>0.14249999999999999</v>
      </c>
      <c r="Q2451" s="7">
        <v>14.25</v>
      </c>
      <c r="R2451" s="13">
        <v>22686</v>
      </c>
      <c r="S2451">
        <v>206</v>
      </c>
      <c r="T2451" t="s">
        <v>1520</v>
      </c>
      <c r="U2451" t="s">
        <v>1522</v>
      </c>
      <c r="V2451" s="13">
        <v>457214</v>
      </c>
      <c r="W2451" s="7">
        <f>(Agridata[[#This Row],[Profit_After_Storage_Loss]]/Agridata[[#This Row],[Total_Revenue]])*100</f>
        <v>81.696396124192532</v>
      </c>
      <c r="X2451">
        <f>(1-Agridata[[#This Row],[Transport_Cost_NGN]]/(Agridata[[#This Row],[Input_Cost_NGN]]+Agridata[[#This Row],[Final_Profit_NGN]]))*100</f>
        <v>99.62346322150448</v>
      </c>
      <c r="Y2451" s="13">
        <f>Agridata[[#This Row],[Final_Profit_NGN]]*Agridata[[#This Row],[Storage_Loss_%]]</f>
        <v>6515299.5</v>
      </c>
      <c r="Z2451" s="13">
        <f>Agridata[[#This Row],[Final_Profit_NGN]] * (1-Agridata[[#This Row],[Storage_Loss_%]]/100)</f>
        <v>392061.005</v>
      </c>
      <c r="AA2451" s="13">
        <f>Agridata[[#This Row],[Final_Profit_NGN]]+Agridata[[#This Row],[Input_Cost_NGN]]</f>
        <v>479900</v>
      </c>
    </row>
    <row r="2452" spans="1:27" x14ac:dyDescent="0.35">
      <c r="A2452" t="s">
        <v>1209</v>
      </c>
      <c r="B2452" t="s">
        <v>1470</v>
      </c>
      <c r="C2452" t="s">
        <v>1499</v>
      </c>
      <c r="D2452">
        <v>2025</v>
      </c>
      <c r="E2452" t="s">
        <v>1502</v>
      </c>
      <c r="F2452" t="s">
        <v>1507</v>
      </c>
      <c r="G2452">
        <v>4.01</v>
      </c>
      <c r="H2452">
        <v>7080</v>
      </c>
      <c r="I2452">
        <v>6114</v>
      </c>
      <c r="J2452">
        <v>97.6</v>
      </c>
      <c r="K2452" t="s">
        <v>1512</v>
      </c>
      <c r="L2452">
        <v>3.14</v>
      </c>
      <c r="M2452" t="s">
        <v>1517</v>
      </c>
      <c r="N2452" s="13">
        <v>24273</v>
      </c>
      <c r="O2452">
        <v>7</v>
      </c>
      <c r="P2452" s="11">
        <f>Agridata[[#This Row],[Storage_Loss_%]]/100</f>
        <v>0.1363</v>
      </c>
      <c r="Q2452" s="7">
        <v>13.63</v>
      </c>
      <c r="R2452" s="13">
        <v>65978</v>
      </c>
      <c r="S2452">
        <v>326</v>
      </c>
      <c r="T2452" t="s">
        <v>1520</v>
      </c>
      <c r="U2452" t="s">
        <v>1522</v>
      </c>
      <c r="V2452" s="13">
        <v>1882982</v>
      </c>
      <c r="W2452" s="7">
        <f>(Agridata[[#This Row],[Profit_After_Storage_Loss]]/Agridata[[#This Row],[Total_Revenue]])*100</f>
        <v>83.446122721861926</v>
      </c>
      <c r="X2452">
        <f>(1-Agridata[[#This Row],[Transport_Cost_NGN]]/(Agridata[[#This Row],[Input_Cost_NGN]]+Agridata[[#This Row],[Final_Profit_NGN]]))*100</f>
        <v>98.754566538051051</v>
      </c>
      <c r="Y2452" s="13">
        <f>Agridata[[#This Row],[Final_Profit_NGN]]*Agridata[[#This Row],[Storage_Loss_%]]</f>
        <v>25665044.66</v>
      </c>
      <c r="Z2452" s="13">
        <f>Agridata[[#This Row],[Final_Profit_NGN]] * (1-Agridata[[#This Row],[Storage_Loss_%]]/100)</f>
        <v>1626331.5534000001</v>
      </c>
      <c r="AA2452" s="13">
        <f>Agridata[[#This Row],[Final_Profit_NGN]]+Agridata[[#This Row],[Input_Cost_NGN]]</f>
        <v>1948960</v>
      </c>
    </row>
    <row r="2453" spans="1:27" x14ac:dyDescent="0.35">
      <c r="A2453" t="s">
        <v>1004</v>
      </c>
      <c r="B2453" t="s">
        <v>1471</v>
      </c>
      <c r="C2453" t="s">
        <v>1483</v>
      </c>
      <c r="D2453">
        <v>2025</v>
      </c>
      <c r="E2453" t="s">
        <v>1502</v>
      </c>
      <c r="F2453" t="s">
        <v>1508</v>
      </c>
      <c r="G2453">
        <v>0.86</v>
      </c>
      <c r="H2453">
        <v>1415</v>
      </c>
      <c r="I2453">
        <v>818</v>
      </c>
      <c r="J2453">
        <v>50.3</v>
      </c>
      <c r="K2453" t="s">
        <v>1514</v>
      </c>
      <c r="L2453">
        <v>2.04</v>
      </c>
      <c r="M2453" t="s">
        <v>1516</v>
      </c>
      <c r="N2453" s="13">
        <v>8006</v>
      </c>
      <c r="O2453">
        <v>30</v>
      </c>
      <c r="P2453" s="11">
        <f>Agridata[[#This Row],[Storage_Loss_%]]/100</f>
        <v>0.42180000000000001</v>
      </c>
      <c r="Q2453" s="7">
        <v>42.18</v>
      </c>
      <c r="R2453" s="13">
        <v>7581</v>
      </c>
      <c r="S2453">
        <v>173</v>
      </c>
      <c r="T2453" t="s">
        <v>1520</v>
      </c>
      <c r="U2453" t="s">
        <v>1523</v>
      </c>
      <c r="V2453" s="13">
        <v>124512</v>
      </c>
      <c r="W2453" s="7">
        <f>(Agridata[[#This Row],[Profit_After_Storage_Loss]]/Agridata[[#This Row],[Total_Revenue]])*100</f>
        <v>54.50163021507575</v>
      </c>
      <c r="X2453">
        <f>(1-Agridata[[#This Row],[Transport_Cost_NGN]]/(Agridata[[#This Row],[Input_Cost_NGN]]+Agridata[[#This Row],[Final_Profit_NGN]]))*100</f>
        <v>93.939118651253281</v>
      </c>
      <c r="Y2453" s="13">
        <f>Agridata[[#This Row],[Final_Profit_NGN]]*Agridata[[#This Row],[Storage_Loss_%]]</f>
        <v>5251916.16</v>
      </c>
      <c r="Z2453" s="13">
        <f>Agridata[[#This Row],[Final_Profit_NGN]] * (1-Agridata[[#This Row],[Storage_Loss_%]]/100)</f>
        <v>71992.838400000008</v>
      </c>
      <c r="AA2453" s="13">
        <f>Agridata[[#This Row],[Final_Profit_NGN]]+Agridata[[#This Row],[Input_Cost_NGN]]</f>
        <v>132093</v>
      </c>
    </row>
    <row r="2454" spans="1:27" x14ac:dyDescent="0.35">
      <c r="A2454" t="s">
        <v>519</v>
      </c>
      <c r="B2454" t="s">
        <v>1471</v>
      </c>
      <c r="C2454" t="s">
        <v>1483</v>
      </c>
      <c r="D2454">
        <v>2025</v>
      </c>
      <c r="E2454" t="s">
        <v>1501</v>
      </c>
      <c r="F2454" t="s">
        <v>1508</v>
      </c>
      <c r="G2454">
        <v>0.74</v>
      </c>
      <c r="H2454">
        <v>1324</v>
      </c>
      <c r="I2454">
        <v>860</v>
      </c>
      <c r="J2454">
        <v>4.4000000000000004</v>
      </c>
      <c r="K2454" t="s">
        <v>1512</v>
      </c>
      <c r="L2454">
        <v>0.57999999999999996</v>
      </c>
      <c r="M2454" t="s">
        <v>1516</v>
      </c>
      <c r="N2454" s="13">
        <v>947</v>
      </c>
      <c r="O2454">
        <v>30</v>
      </c>
      <c r="P2454" s="11">
        <f>Agridata[[#This Row],[Storage_Loss_%]]/100</f>
        <v>0.34970000000000001</v>
      </c>
      <c r="Q2454" s="7">
        <v>34.97</v>
      </c>
      <c r="R2454" s="13">
        <v>10104</v>
      </c>
      <c r="S2454">
        <v>202</v>
      </c>
      <c r="T2454" t="s">
        <v>1520</v>
      </c>
      <c r="U2454" t="s">
        <v>1523</v>
      </c>
      <c r="V2454" s="13">
        <v>160932</v>
      </c>
      <c r="W2454" s="7">
        <f>(Agridata[[#This Row],[Profit_After_Storage_Loss]]/Agridata[[#This Row],[Total_Revenue]])*100</f>
        <v>61.188334385743346</v>
      </c>
      <c r="X2454">
        <f>(1-Agridata[[#This Row],[Transport_Cost_NGN]]/(Agridata[[#This Row],[Input_Cost_NGN]]+Agridata[[#This Row],[Final_Profit_NGN]]))*100</f>
        <v>99.446315395589238</v>
      </c>
      <c r="Y2454" s="13">
        <f>Agridata[[#This Row],[Final_Profit_NGN]]*Agridata[[#This Row],[Storage_Loss_%]]</f>
        <v>5627792.04</v>
      </c>
      <c r="Z2454" s="13">
        <f>Agridata[[#This Row],[Final_Profit_NGN]] * (1-Agridata[[#This Row],[Storage_Loss_%]]/100)</f>
        <v>104654.0796</v>
      </c>
      <c r="AA2454" s="13">
        <f>Agridata[[#This Row],[Final_Profit_NGN]]+Agridata[[#This Row],[Input_Cost_NGN]]</f>
        <v>171036</v>
      </c>
    </row>
    <row r="2455" spans="1:27" x14ac:dyDescent="0.35">
      <c r="A2455" t="s">
        <v>1210</v>
      </c>
      <c r="B2455" t="s">
        <v>1471</v>
      </c>
      <c r="C2455" t="s">
        <v>1492</v>
      </c>
      <c r="D2455">
        <v>2022</v>
      </c>
      <c r="E2455" t="s">
        <v>1502</v>
      </c>
      <c r="F2455" t="s">
        <v>1510</v>
      </c>
      <c r="G2455">
        <v>5.01</v>
      </c>
      <c r="H2455">
        <v>87159</v>
      </c>
      <c r="I2455">
        <v>60741</v>
      </c>
      <c r="J2455">
        <v>3.8</v>
      </c>
      <c r="K2455" t="s">
        <v>1511</v>
      </c>
      <c r="L2455">
        <v>1.51</v>
      </c>
      <c r="M2455" t="s">
        <v>1516</v>
      </c>
      <c r="N2455" s="13">
        <v>454</v>
      </c>
      <c r="O2455">
        <v>7</v>
      </c>
      <c r="P2455" s="11">
        <f>Agridata[[#This Row],[Storage_Loss_%]]/100</f>
        <v>0.30309999999999998</v>
      </c>
      <c r="Q2455" s="7">
        <v>30.31</v>
      </c>
      <c r="R2455" s="13">
        <v>94806</v>
      </c>
      <c r="S2455">
        <v>304</v>
      </c>
      <c r="T2455" t="s">
        <v>1521</v>
      </c>
      <c r="U2455" t="s">
        <v>1523</v>
      </c>
      <c r="V2455" s="13">
        <v>18185352</v>
      </c>
      <c r="W2455" s="7">
        <f>(Agridata[[#This Row],[Profit_After_Storage_Loss]]/Agridata[[#This Row],[Total_Revenue]])*100</f>
        <v>69.328568214782393</v>
      </c>
      <c r="X2455">
        <f>(1-Agridata[[#This Row],[Transport_Cost_NGN]]/(Agridata[[#This Row],[Input_Cost_NGN]]+Agridata[[#This Row],[Final_Profit_NGN]]))*100</f>
        <v>99.997516432844833</v>
      </c>
      <c r="Y2455" s="13">
        <f>Agridata[[#This Row],[Final_Profit_NGN]]*Agridata[[#This Row],[Storage_Loss_%]]</f>
        <v>551198019.12</v>
      </c>
      <c r="Z2455" s="13">
        <f>Agridata[[#This Row],[Final_Profit_NGN]] * (1-Agridata[[#This Row],[Storage_Loss_%]]/100)</f>
        <v>12673371.808800001</v>
      </c>
      <c r="AA2455" s="13">
        <f>Agridata[[#This Row],[Final_Profit_NGN]]+Agridata[[#This Row],[Input_Cost_NGN]]</f>
        <v>18280158</v>
      </c>
    </row>
    <row r="2456" spans="1:27" x14ac:dyDescent="0.35">
      <c r="A2456" t="s">
        <v>110</v>
      </c>
      <c r="B2456" t="s">
        <v>1472</v>
      </c>
      <c r="C2456" t="s">
        <v>1489</v>
      </c>
      <c r="D2456">
        <v>2023</v>
      </c>
      <c r="E2456" t="s">
        <v>1502</v>
      </c>
      <c r="F2456" t="s">
        <v>1508</v>
      </c>
      <c r="G2456">
        <v>1.29</v>
      </c>
      <c r="H2456">
        <v>1665</v>
      </c>
      <c r="I2456">
        <v>1290</v>
      </c>
      <c r="J2456">
        <v>111.7</v>
      </c>
      <c r="K2456" t="s">
        <v>1512</v>
      </c>
      <c r="L2456">
        <v>3.14</v>
      </c>
      <c r="M2456" t="s">
        <v>1518</v>
      </c>
      <c r="N2456" s="13">
        <v>28722</v>
      </c>
      <c r="O2456">
        <v>14</v>
      </c>
      <c r="P2456" s="11">
        <f>Agridata[[#This Row],[Storage_Loss_%]]/100</f>
        <v>0.2248</v>
      </c>
      <c r="Q2456" s="7">
        <v>22.48</v>
      </c>
      <c r="R2456" s="13">
        <v>17756</v>
      </c>
      <c r="S2456">
        <v>238</v>
      </c>
      <c r="T2456" t="s">
        <v>1520</v>
      </c>
      <c r="U2456" t="s">
        <v>1522</v>
      </c>
      <c r="V2456" s="13">
        <v>257472</v>
      </c>
      <c r="W2456" s="7">
        <f>(Agridata[[#This Row],[Profit_After_Storage_Loss]]/Agridata[[#This Row],[Total_Revenue]])*100</f>
        <v>72.518891391864202</v>
      </c>
      <c r="X2456">
        <f>(1-Agridata[[#This Row],[Transport_Cost_NGN]]/(Agridata[[#This Row],[Input_Cost_NGN]]+Agridata[[#This Row],[Final_Profit_NGN]]))*100</f>
        <v>89.564288517156683</v>
      </c>
      <c r="Y2456" s="13">
        <f>Agridata[[#This Row],[Final_Profit_NGN]]*Agridata[[#This Row],[Storage_Loss_%]]</f>
        <v>5787970.5600000005</v>
      </c>
      <c r="Z2456" s="13">
        <f>Agridata[[#This Row],[Final_Profit_NGN]] * (1-Agridata[[#This Row],[Storage_Loss_%]]/100)</f>
        <v>199592.29440000001</v>
      </c>
      <c r="AA2456" s="13">
        <f>Agridata[[#This Row],[Final_Profit_NGN]]+Agridata[[#This Row],[Input_Cost_NGN]]</f>
        <v>275228</v>
      </c>
    </row>
    <row r="2457" spans="1:27" x14ac:dyDescent="0.35">
      <c r="A2457" t="s">
        <v>912</v>
      </c>
      <c r="B2457" t="s">
        <v>1473</v>
      </c>
      <c r="C2457" t="s">
        <v>1493</v>
      </c>
      <c r="D2457">
        <v>2025</v>
      </c>
      <c r="E2457" t="s">
        <v>1501</v>
      </c>
      <c r="F2457" t="s">
        <v>1503</v>
      </c>
      <c r="G2457">
        <v>5.74</v>
      </c>
      <c r="H2457">
        <v>31758</v>
      </c>
      <c r="I2457">
        <v>26362</v>
      </c>
      <c r="J2457">
        <v>9.5</v>
      </c>
      <c r="K2457" t="s">
        <v>1513</v>
      </c>
      <c r="L2457">
        <v>0.56999999999999995</v>
      </c>
      <c r="M2457" t="s">
        <v>1516</v>
      </c>
      <c r="N2457" s="13">
        <v>311</v>
      </c>
      <c r="O2457">
        <v>7</v>
      </c>
      <c r="P2457" s="11">
        <f>Agridata[[#This Row],[Storage_Loss_%]]/100</f>
        <v>0.1699</v>
      </c>
      <c r="Q2457" s="7">
        <v>16.989999999999998</v>
      </c>
      <c r="R2457" s="13">
        <v>99397</v>
      </c>
      <c r="S2457">
        <v>317</v>
      </c>
      <c r="T2457" t="s">
        <v>1520</v>
      </c>
      <c r="U2457" t="s">
        <v>1522</v>
      </c>
      <c r="V2457" s="13">
        <v>8173479</v>
      </c>
      <c r="W2457" s="7">
        <f>(Agridata[[#This Row],[Profit_After_Storage_Loss]]/Agridata[[#This Row],[Total_Revenue]])*100</f>
        <v>82.01265095596743</v>
      </c>
      <c r="X2457">
        <f>(1-Agridata[[#This Row],[Transport_Cost_NGN]]/(Agridata[[#This Row],[Input_Cost_NGN]]+Agridata[[#This Row],[Final_Profit_NGN]]))*100</f>
        <v>99.996240726924952</v>
      </c>
      <c r="Y2457" s="13">
        <f>Agridata[[#This Row],[Final_Profit_NGN]]*Agridata[[#This Row],[Storage_Loss_%]]</f>
        <v>138867408.20999998</v>
      </c>
      <c r="Z2457" s="13">
        <f>Agridata[[#This Row],[Final_Profit_NGN]] * (1-Agridata[[#This Row],[Storage_Loss_%]]/100)</f>
        <v>6784804.9179000007</v>
      </c>
      <c r="AA2457" s="13">
        <f>Agridata[[#This Row],[Final_Profit_NGN]]+Agridata[[#This Row],[Input_Cost_NGN]]</f>
        <v>8272876</v>
      </c>
    </row>
    <row r="2458" spans="1:27" x14ac:dyDescent="0.35">
      <c r="A2458" t="s">
        <v>1170</v>
      </c>
      <c r="B2458" t="s">
        <v>1472</v>
      </c>
      <c r="C2458" t="s">
        <v>1487</v>
      </c>
      <c r="D2458">
        <v>2025</v>
      </c>
      <c r="E2458" t="s">
        <v>1501</v>
      </c>
      <c r="F2458" t="s">
        <v>1508</v>
      </c>
      <c r="G2458">
        <v>1.69</v>
      </c>
      <c r="H2458">
        <v>3084</v>
      </c>
      <c r="I2458">
        <v>2856</v>
      </c>
      <c r="J2458">
        <v>57.6</v>
      </c>
      <c r="K2458" t="s">
        <v>1515</v>
      </c>
      <c r="L2458">
        <v>2.72</v>
      </c>
      <c r="M2458" t="s">
        <v>1516</v>
      </c>
      <c r="N2458" s="13">
        <v>10203</v>
      </c>
      <c r="O2458">
        <v>3</v>
      </c>
      <c r="P2458" s="11">
        <f>Agridata[[#This Row],[Storage_Loss_%]]/100</f>
        <v>7.3899999999999993E-2</v>
      </c>
      <c r="Q2458" s="7">
        <v>7.39</v>
      </c>
      <c r="R2458" s="13">
        <v>19070</v>
      </c>
      <c r="S2458">
        <v>244</v>
      </c>
      <c r="T2458" t="s">
        <v>1520</v>
      </c>
      <c r="U2458" t="s">
        <v>1522</v>
      </c>
      <c r="V2458" s="13">
        <v>660623</v>
      </c>
      <c r="W2458" s="7">
        <f>(Agridata[[#This Row],[Profit_After_Storage_Loss]]/Agridata[[#This Row],[Total_Revenue]])*100</f>
        <v>90.011661191155426</v>
      </c>
      <c r="X2458">
        <f>(1-Agridata[[#This Row],[Transport_Cost_NGN]]/(Agridata[[#This Row],[Input_Cost_NGN]]+Agridata[[#This Row],[Final_Profit_NGN]]))*100</f>
        <v>98.498881112502261</v>
      </c>
      <c r="Y2458" s="13">
        <f>Agridata[[#This Row],[Final_Profit_NGN]]*Agridata[[#This Row],[Storage_Loss_%]]</f>
        <v>4882003.97</v>
      </c>
      <c r="Z2458" s="13">
        <f>Agridata[[#This Row],[Final_Profit_NGN]] * (1-Agridata[[#This Row],[Storage_Loss_%]]/100)</f>
        <v>611802.96030000004</v>
      </c>
      <c r="AA2458" s="13">
        <f>Agridata[[#This Row],[Final_Profit_NGN]]+Agridata[[#This Row],[Input_Cost_NGN]]</f>
        <v>679693</v>
      </c>
    </row>
    <row r="2459" spans="1:27" x14ac:dyDescent="0.35">
      <c r="A2459" t="s">
        <v>1211</v>
      </c>
      <c r="B2459" t="s">
        <v>1471</v>
      </c>
      <c r="C2459" t="s">
        <v>1483</v>
      </c>
      <c r="D2459">
        <v>2024</v>
      </c>
      <c r="E2459" t="s">
        <v>1501</v>
      </c>
      <c r="F2459" t="s">
        <v>1508</v>
      </c>
      <c r="G2459">
        <v>3.14</v>
      </c>
      <c r="H2459">
        <v>5671</v>
      </c>
      <c r="I2459">
        <v>3525</v>
      </c>
      <c r="J2459">
        <v>6.1</v>
      </c>
      <c r="K2459" t="s">
        <v>1513</v>
      </c>
      <c r="L2459">
        <v>1.51</v>
      </c>
      <c r="M2459" t="s">
        <v>1518</v>
      </c>
      <c r="N2459" s="13">
        <v>213</v>
      </c>
      <c r="O2459">
        <v>30</v>
      </c>
      <c r="P2459" s="11">
        <f>Agridata[[#This Row],[Storage_Loss_%]]/100</f>
        <v>0.37829999999999997</v>
      </c>
      <c r="Q2459" s="7">
        <v>37.83</v>
      </c>
      <c r="R2459" s="13">
        <v>31773</v>
      </c>
      <c r="S2459">
        <v>183</v>
      </c>
      <c r="T2459" t="s">
        <v>1520</v>
      </c>
      <c r="U2459" t="s">
        <v>1522</v>
      </c>
      <c r="V2459" s="13">
        <v>606639</v>
      </c>
      <c r="W2459" s="7">
        <f>(Agridata[[#This Row],[Profit_After_Storage_Loss]]/Agridata[[#This Row],[Total_Revenue]])*100</f>
        <v>59.075873620796607</v>
      </c>
      <c r="X2459">
        <f>(1-Agridata[[#This Row],[Transport_Cost_NGN]]/(Agridata[[#This Row],[Input_Cost_NGN]]+Agridata[[#This Row],[Final_Profit_NGN]]))*100</f>
        <v>99.966635965489374</v>
      </c>
      <c r="Y2459" s="13">
        <f>Agridata[[#This Row],[Final_Profit_NGN]]*Agridata[[#This Row],[Storage_Loss_%]]</f>
        <v>22949153.369999997</v>
      </c>
      <c r="Z2459" s="13">
        <f>Agridata[[#This Row],[Final_Profit_NGN]] * (1-Agridata[[#This Row],[Storage_Loss_%]]/100)</f>
        <v>377147.46630000003</v>
      </c>
      <c r="AA2459" s="13">
        <f>Agridata[[#This Row],[Final_Profit_NGN]]+Agridata[[#This Row],[Input_Cost_NGN]]</f>
        <v>638412</v>
      </c>
    </row>
    <row r="2460" spans="1:27" x14ac:dyDescent="0.35">
      <c r="A2460" t="s">
        <v>1191</v>
      </c>
      <c r="B2460" t="s">
        <v>1471</v>
      </c>
      <c r="C2460" t="s">
        <v>1483</v>
      </c>
      <c r="D2460">
        <v>2021</v>
      </c>
      <c r="E2460" t="s">
        <v>1502</v>
      </c>
      <c r="F2460" t="s">
        <v>1510</v>
      </c>
      <c r="G2460">
        <v>3.14</v>
      </c>
      <c r="H2460">
        <v>62546</v>
      </c>
      <c r="I2460">
        <v>43094</v>
      </c>
      <c r="J2460">
        <v>23.4</v>
      </c>
      <c r="K2460" t="s">
        <v>1511</v>
      </c>
      <c r="L2460">
        <v>1.1100000000000001</v>
      </c>
      <c r="M2460" t="s">
        <v>1516</v>
      </c>
      <c r="N2460" s="13">
        <v>2668</v>
      </c>
      <c r="O2460">
        <v>5</v>
      </c>
      <c r="P2460" s="11">
        <f>Agridata[[#This Row],[Storage_Loss_%]]/100</f>
        <v>0.311</v>
      </c>
      <c r="Q2460" s="7">
        <v>31.1</v>
      </c>
      <c r="R2460" s="13">
        <v>68822</v>
      </c>
      <c r="S2460">
        <v>328</v>
      </c>
      <c r="T2460" t="s">
        <v>1521</v>
      </c>
      <c r="U2460" t="s">
        <v>1523</v>
      </c>
      <c r="V2460" s="13">
        <v>13921994</v>
      </c>
      <c r="W2460" s="7">
        <f>(Agridata[[#This Row],[Profit_After_Storage_Loss]]/Agridata[[#This Row],[Total_Revenue]])*100</f>
        <v>68.56107510812808</v>
      </c>
      <c r="X2460">
        <f>(1-Agridata[[#This Row],[Transport_Cost_NGN]]/(Agridata[[#This Row],[Input_Cost_NGN]]+Agridata[[#This Row],[Final_Profit_NGN]]))*100</f>
        <v>99.98093034745078</v>
      </c>
      <c r="Y2460" s="13">
        <f>Agridata[[#This Row],[Final_Profit_NGN]]*Agridata[[#This Row],[Storage_Loss_%]]</f>
        <v>432974013.40000004</v>
      </c>
      <c r="Z2460" s="13">
        <f>Agridata[[#This Row],[Final_Profit_NGN]] * (1-Agridata[[#This Row],[Storage_Loss_%]]/100)</f>
        <v>9592253.8660000004</v>
      </c>
      <c r="AA2460" s="13">
        <f>Agridata[[#This Row],[Final_Profit_NGN]]+Agridata[[#This Row],[Input_Cost_NGN]]</f>
        <v>13990816</v>
      </c>
    </row>
    <row r="2461" spans="1:27" x14ac:dyDescent="0.35">
      <c r="A2461" t="s">
        <v>1135</v>
      </c>
      <c r="B2461" t="s">
        <v>1473</v>
      </c>
      <c r="C2461" t="s">
        <v>1484</v>
      </c>
      <c r="D2461">
        <v>2024</v>
      </c>
      <c r="E2461" t="s">
        <v>1502</v>
      </c>
      <c r="F2461" t="s">
        <v>1506</v>
      </c>
      <c r="G2461">
        <v>10.58</v>
      </c>
      <c r="H2461">
        <v>24862</v>
      </c>
      <c r="I2461">
        <v>22808</v>
      </c>
      <c r="J2461">
        <v>13.2</v>
      </c>
      <c r="K2461" t="s">
        <v>1515</v>
      </c>
      <c r="L2461">
        <v>1.55</v>
      </c>
      <c r="M2461" t="s">
        <v>1516</v>
      </c>
      <c r="N2461" s="13">
        <v>2229</v>
      </c>
      <c r="O2461">
        <v>3</v>
      </c>
      <c r="P2461" s="11">
        <f>Agridata[[#This Row],[Storage_Loss_%]]/100</f>
        <v>8.2599999999999993E-2</v>
      </c>
      <c r="Q2461" s="7">
        <v>8.26</v>
      </c>
      <c r="R2461" s="13">
        <v>229603</v>
      </c>
      <c r="S2461">
        <v>348</v>
      </c>
      <c r="T2461" t="s">
        <v>1520</v>
      </c>
      <c r="U2461" t="s">
        <v>1523</v>
      </c>
      <c r="V2461" s="13">
        <v>7625981</v>
      </c>
      <c r="W2461" s="7">
        <f>(Agridata[[#This Row],[Profit_After_Storage_Loss]]/Agridata[[#This Row],[Total_Revenue]])*100</f>
        <v>89.058623386879958</v>
      </c>
      <c r="X2461">
        <f>(1-Agridata[[#This Row],[Transport_Cost_NGN]]/(Agridata[[#This Row],[Input_Cost_NGN]]+Agridata[[#This Row],[Final_Profit_NGN]]))*100</f>
        <v>99.971625279546373</v>
      </c>
      <c r="Y2461" s="13">
        <f>Agridata[[#This Row],[Final_Profit_NGN]]*Agridata[[#This Row],[Storage_Loss_%]]</f>
        <v>62990603.059999995</v>
      </c>
      <c r="Z2461" s="13">
        <f>Agridata[[#This Row],[Final_Profit_NGN]] * (1-Agridata[[#This Row],[Storage_Loss_%]]/100)</f>
        <v>6996074.9693999998</v>
      </c>
      <c r="AA2461" s="13">
        <f>Agridata[[#This Row],[Final_Profit_NGN]]+Agridata[[#This Row],[Input_Cost_NGN]]</f>
        <v>7855584</v>
      </c>
    </row>
    <row r="2462" spans="1:27" x14ac:dyDescent="0.35">
      <c r="A2462" t="s">
        <v>1212</v>
      </c>
      <c r="B2462" t="s">
        <v>1471</v>
      </c>
      <c r="C2462" t="s">
        <v>1486</v>
      </c>
      <c r="D2462">
        <v>2024</v>
      </c>
      <c r="E2462" t="s">
        <v>1502</v>
      </c>
      <c r="F2462" t="s">
        <v>1505</v>
      </c>
      <c r="G2462">
        <v>1.61</v>
      </c>
      <c r="H2462">
        <v>19381</v>
      </c>
      <c r="I2462">
        <v>14630</v>
      </c>
      <c r="J2462">
        <v>15.6</v>
      </c>
      <c r="K2462" t="s">
        <v>1512</v>
      </c>
      <c r="L2462">
        <v>1.35</v>
      </c>
      <c r="M2462" t="s">
        <v>1518</v>
      </c>
      <c r="N2462" s="13">
        <v>3219</v>
      </c>
      <c r="O2462">
        <v>14</v>
      </c>
      <c r="P2462" s="11">
        <f>Agridata[[#This Row],[Storage_Loss_%]]/100</f>
        <v>0.24510000000000001</v>
      </c>
      <c r="Q2462" s="7">
        <v>24.51</v>
      </c>
      <c r="R2462" s="13">
        <v>17664</v>
      </c>
      <c r="S2462">
        <v>102</v>
      </c>
      <c r="T2462" t="s">
        <v>1520</v>
      </c>
      <c r="U2462" t="s">
        <v>1522</v>
      </c>
      <c r="V2462" s="13">
        <v>1456455</v>
      </c>
      <c r="W2462" s="7">
        <f>(Agridata[[#This Row],[Profit_After_Storage_Loss]]/Agridata[[#This Row],[Total_Revenue]])*100</f>
        <v>74.585422174193539</v>
      </c>
      <c r="X2462">
        <f>(1-Agridata[[#This Row],[Transport_Cost_NGN]]/(Agridata[[#This Row],[Input_Cost_NGN]]+Agridata[[#This Row],[Final_Profit_NGN]]))*100</f>
        <v>99.781632283418105</v>
      </c>
      <c r="Y2462" s="13">
        <f>Agridata[[#This Row],[Final_Profit_NGN]]*Agridata[[#This Row],[Storage_Loss_%]]</f>
        <v>35697712.050000004</v>
      </c>
      <c r="Z2462" s="13">
        <f>Agridata[[#This Row],[Final_Profit_NGN]] * (1-Agridata[[#This Row],[Storage_Loss_%]]/100)</f>
        <v>1099477.8795</v>
      </c>
      <c r="AA2462" s="13">
        <f>Agridata[[#This Row],[Final_Profit_NGN]]+Agridata[[#This Row],[Input_Cost_NGN]]</f>
        <v>1474119</v>
      </c>
    </row>
    <row r="2463" spans="1:27" x14ac:dyDescent="0.35">
      <c r="A2463" t="s">
        <v>823</v>
      </c>
      <c r="B2463" t="s">
        <v>1473</v>
      </c>
      <c r="C2463" t="s">
        <v>1493</v>
      </c>
      <c r="D2463">
        <v>2023</v>
      </c>
      <c r="E2463" t="s">
        <v>1502</v>
      </c>
      <c r="F2463" t="s">
        <v>1509</v>
      </c>
      <c r="G2463">
        <v>4.08</v>
      </c>
      <c r="H2463">
        <v>38127</v>
      </c>
      <c r="I2463">
        <v>29533</v>
      </c>
      <c r="J2463">
        <v>21.1</v>
      </c>
      <c r="K2463" t="s">
        <v>1514</v>
      </c>
      <c r="L2463">
        <v>1.47</v>
      </c>
      <c r="M2463" t="s">
        <v>1516</v>
      </c>
      <c r="N2463" s="13">
        <v>4224</v>
      </c>
      <c r="O2463">
        <v>5</v>
      </c>
      <c r="P2463" s="11">
        <f>Agridata[[#This Row],[Storage_Loss_%]]/100</f>
        <v>0.22539999999999999</v>
      </c>
      <c r="Q2463" s="7">
        <v>22.54</v>
      </c>
      <c r="R2463" s="13">
        <v>120872</v>
      </c>
      <c r="S2463">
        <v>321</v>
      </c>
      <c r="T2463" t="s">
        <v>1520</v>
      </c>
      <c r="U2463" t="s">
        <v>1523</v>
      </c>
      <c r="V2463" s="13">
        <v>9260197</v>
      </c>
      <c r="W2463" s="7">
        <f>(Agridata[[#This Row],[Profit_After_Storage_Loss]]/Agridata[[#This Row],[Total_Revenue]])*100</f>
        <v>76.461953282722888</v>
      </c>
      <c r="X2463">
        <f>(1-Agridata[[#This Row],[Transport_Cost_NGN]]/(Agridata[[#This Row],[Input_Cost_NGN]]+Agridata[[#This Row],[Final_Profit_NGN]]))*100</f>
        <v>99.954973148582539</v>
      </c>
      <c r="Y2463" s="13">
        <f>Agridata[[#This Row],[Final_Profit_NGN]]*Agridata[[#This Row],[Storage_Loss_%]]</f>
        <v>208724840.38</v>
      </c>
      <c r="Z2463" s="13">
        <f>Agridata[[#This Row],[Final_Profit_NGN]] * (1-Agridata[[#This Row],[Storage_Loss_%]]/100)</f>
        <v>7172948.5961999996</v>
      </c>
      <c r="AA2463" s="13">
        <f>Agridata[[#This Row],[Final_Profit_NGN]]+Agridata[[#This Row],[Input_Cost_NGN]]</f>
        <v>9381069</v>
      </c>
    </row>
    <row r="2464" spans="1:27" x14ac:dyDescent="0.35">
      <c r="A2464" t="s">
        <v>1213</v>
      </c>
      <c r="B2464" t="s">
        <v>1473</v>
      </c>
      <c r="C2464" t="s">
        <v>1496</v>
      </c>
      <c r="D2464">
        <v>2022</v>
      </c>
      <c r="E2464" t="s">
        <v>1501</v>
      </c>
      <c r="F2464" t="s">
        <v>1508</v>
      </c>
      <c r="G2464">
        <v>6.96</v>
      </c>
      <c r="H2464">
        <v>15005</v>
      </c>
      <c r="I2464">
        <v>6002</v>
      </c>
      <c r="J2464">
        <v>2.6</v>
      </c>
      <c r="K2464" t="s">
        <v>1513</v>
      </c>
      <c r="L2464">
        <v>0.2</v>
      </c>
      <c r="M2464" t="s">
        <v>1518</v>
      </c>
      <c r="N2464" s="13">
        <v>200</v>
      </c>
      <c r="O2464">
        <v>60</v>
      </c>
      <c r="P2464" s="11">
        <f>Agridata[[#This Row],[Storage_Loss_%]]/100</f>
        <v>0.6</v>
      </c>
      <c r="Q2464" s="7">
        <v>60</v>
      </c>
      <c r="R2464" s="13">
        <v>50410</v>
      </c>
      <c r="S2464">
        <v>239</v>
      </c>
      <c r="T2464" t="s">
        <v>1520</v>
      </c>
      <c r="U2464" t="s">
        <v>1522</v>
      </c>
      <c r="V2464" s="13">
        <v>1369524</v>
      </c>
      <c r="W2464" s="7">
        <f>(Agridata[[#This Row],[Profit_After_Storage_Loss]]/Agridata[[#This Row],[Total_Revenue]])*100</f>
        <v>38.579933996932247</v>
      </c>
      <c r="X2464">
        <f>(1-Agridata[[#This Row],[Transport_Cost_NGN]]/(Agridata[[#This Row],[Input_Cost_NGN]]+Agridata[[#This Row],[Final_Profit_NGN]]))*100</f>
        <v>99.985914838295301</v>
      </c>
      <c r="Y2464" s="13">
        <f>Agridata[[#This Row],[Final_Profit_NGN]]*Agridata[[#This Row],[Storage_Loss_%]]</f>
        <v>82171440</v>
      </c>
      <c r="Z2464" s="13">
        <f>Agridata[[#This Row],[Final_Profit_NGN]] * (1-Agridata[[#This Row],[Storage_Loss_%]]/100)</f>
        <v>547809.6</v>
      </c>
      <c r="AA2464" s="13">
        <f>Agridata[[#This Row],[Final_Profit_NGN]]+Agridata[[#This Row],[Input_Cost_NGN]]</f>
        <v>1419934</v>
      </c>
    </row>
    <row r="2465" spans="1:27" x14ac:dyDescent="0.35">
      <c r="A2465" t="s">
        <v>795</v>
      </c>
      <c r="B2465" t="s">
        <v>1472</v>
      </c>
      <c r="C2465" t="s">
        <v>1479</v>
      </c>
      <c r="D2465">
        <v>2024</v>
      </c>
      <c r="E2465" t="s">
        <v>1501</v>
      </c>
      <c r="F2465" t="s">
        <v>1508</v>
      </c>
      <c r="G2465">
        <v>0.55000000000000004</v>
      </c>
      <c r="H2465">
        <v>1033</v>
      </c>
      <c r="I2465">
        <v>923</v>
      </c>
      <c r="J2465">
        <v>18.7</v>
      </c>
      <c r="K2465" t="s">
        <v>1512</v>
      </c>
      <c r="L2465">
        <v>0.49</v>
      </c>
      <c r="M2465" t="s">
        <v>1516</v>
      </c>
      <c r="N2465" s="13">
        <v>5054</v>
      </c>
      <c r="O2465">
        <v>3</v>
      </c>
      <c r="P2465" s="11">
        <f>Agridata[[#This Row],[Storage_Loss_%]]/100</f>
        <v>0.1057</v>
      </c>
      <c r="Q2465" s="7">
        <v>10.57</v>
      </c>
      <c r="R2465" s="13">
        <v>5069</v>
      </c>
      <c r="S2465">
        <v>251</v>
      </c>
      <c r="T2465" t="s">
        <v>1520</v>
      </c>
      <c r="U2465" t="s">
        <v>1523</v>
      </c>
      <c r="V2465" s="13">
        <v>219234</v>
      </c>
      <c r="W2465" s="7">
        <f>(Agridata[[#This Row],[Profit_After_Storage_Loss]]/Agridata[[#This Row],[Total_Revenue]])*100</f>
        <v>87.408980798295161</v>
      </c>
      <c r="X2465">
        <f>(1-Agridata[[#This Row],[Transport_Cost_NGN]]/(Agridata[[#This Row],[Input_Cost_NGN]]+Agridata[[#This Row],[Final_Profit_NGN]]))*100</f>
        <v>97.74679785825424</v>
      </c>
      <c r="Y2465" s="13">
        <f>Agridata[[#This Row],[Final_Profit_NGN]]*Agridata[[#This Row],[Storage_Loss_%]]</f>
        <v>2317303.38</v>
      </c>
      <c r="Z2465" s="13">
        <f>Agridata[[#This Row],[Final_Profit_NGN]] * (1-Agridata[[#This Row],[Storage_Loss_%]]/100)</f>
        <v>196060.9662</v>
      </c>
      <c r="AA2465" s="13">
        <f>Agridata[[#This Row],[Final_Profit_NGN]]+Agridata[[#This Row],[Input_Cost_NGN]]</f>
        <v>224303</v>
      </c>
    </row>
    <row r="2466" spans="1:27" x14ac:dyDescent="0.35">
      <c r="A2466" t="s">
        <v>1214</v>
      </c>
      <c r="B2466" t="s">
        <v>1472</v>
      </c>
      <c r="C2466" t="s">
        <v>1489</v>
      </c>
      <c r="D2466">
        <v>2025</v>
      </c>
      <c r="E2466" t="s">
        <v>1501</v>
      </c>
      <c r="F2466" t="s">
        <v>1508</v>
      </c>
      <c r="G2466">
        <v>5.93</v>
      </c>
      <c r="H2466">
        <v>6559</v>
      </c>
      <c r="I2466">
        <v>4999</v>
      </c>
      <c r="J2466">
        <v>42.5</v>
      </c>
      <c r="K2466" t="s">
        <v>1512</v>
      </c>
      <c r="L2466">
        <v>1.34</v>
      </c>
      <c r="M2466" t="s">
        <v>1517</v>
      </c>
      <c r="N2466" s="13">
        <v>9684</v>
      </c>
      <c r="O2466">
        <v>14</v>
      </c>
      <c r="P2466" s="11">
        <f>Agridata[[#This Row],[Storage_Loss_%]]/100</f>
        <v>0.23780000000000001</v>
      </c>
      <c r="Q2466" s="7">
        <v>23.78</v>
      </c>
      <c r="R2466" s="13">
        <v>74176</v>
      </c>
      <c r="S2466">
        <v>236</v>
      </c>
      <c r="T2466" t="s">
        <v>1521</v>
      </c>
      <c r="U2466" t="s">
        <v>1522</v>
      </c>
      <c r="V2466" s="13">
        <v>1084107</v>
      </c>
      <c r="W2466" s="7">
        <f>(Agridata[[#This Row],[Profit_After_Storage_Loss]]/Agridata[[#This Row],[Total_Revenue]])*100</f>
        <v>71.338900372361508</v>
      </c>
      <c r="X2466">
        <f>(1-Agridata[[#This Row],[Transport_Cost_NGN]]/(Agridata[[#This Row],[Input_Cost_NGN]]+Agridata[[#This Row],[Final_Profit_NGN]]))*100</f>
        <v>99.163934893286012</v>
      </c>
      <c r="Y2466" s="13">
        <f>Agridata[[#This Row],[Final_Profit_NGN]]*Agridata[[#This Row],[Storage_Loss_%]]</f>
        <v>25780064.460000001</v>
      </c>
      <c r="Z2466" s="13">
        <f>Agridata[[#This Row],[Final_Profit_NGN]] * (1-Agridata[[#This Row],[Storage_Loss_%]]/100)</f>
        <v>826306.3554</v>
      </c>
      <c r="AA2466" s="13">
        <f>Agridata[[#This Row],[Final_Profit_NGN]]+Agridata[[#This Row],[Input_Cost_NGN]]</f>
        <v>1158283</v>
      </c>
    </row>
    <row r="2467" spans="1:27" x14ac:dyDescent="0.35">
      <c r="A2467" t="s">
        <v>144</v>
      </c>
      <c r="B2467" t="s">
        <v>1470</v>
      </c>
      <c r="C2467" t="s">
        <v>1499</v>
      </c>
      <c r="D2467">
        <v>2021</v>
      </c>
      <c r="E2467" t="s">
        <v>1502</v>
      </c>
      <c r="F2467" t="s">
        <v>1505</v>
      </c>
      <c r="G2467">
        <v>3.03</v>
      </c>
      <c r="H2467">
        <v>26528</v>
      </c>
      <c r="I2467">
        <v>20283</v>
      </c>
      <c r="J2467">
        <v>1</v>
      </c>
      <c r="K2467" t="s">
        <v>1512</v>
      </c>
      <c r="L2467">
        <v>0.43</v>
      </c>
      <c r="M2467" t="s">
        <v>1517</v>
      </c>
      <c r="N2467" s="13">
        <v>280</v>
      </c>
      <c r="O2467">
        <v>14</v>
      </c>
      <c r="P2467" s="11">
        <f>Agridata[[#This Row],[Storage_Loss_%]]/100</f>
        <v>0.2354</v>
      </c>
      <c r="Q2467" s="7">
        <v>23.54</v>
      </c>
      <c r="R2467" s="13">
        <v>32062</v>
      </c>
      <c r="S2467">
        <v>97</v>
      </c>
      <c r="T2467" t="s">
        <v>1520</v>
      </c>
      <c r="U2467" t="s">
        <v>1522</v>
      </c>
      <c r="V2467" s="13">
        <v>1915435</v>
      </c>
      <c r="W2467" s="7">
        <f>(Agridata[[#This Row],[Profit_After_Storage_Loss]]/Agridata[[#This Row],[Total_Revenue]])*100</f>
        <v>75.201225008305514</v>
      </c>
      <c r="X2467">
        <f>(1-Agridata[[#This Row],[Transport_Cost_NGN]]/(Agridata[[#This Row],[Input_Cost_NGN]]+Agridata[[#This Row],[Final_Profit_NGN]]))*100</f>
        <v>99.985622570920512</v>
      </c>
      <c r="Y2467" s="13">
        <f>Agridata[[#This Row],[Final_Profit_NGN]]*Agridata[[#This Row],[Storage_Loss_%]]</f>
        <v>45089339.899999999</v>
      </c>
      <c r="Z2467" s="13">
        <f>Agridata[[#This Row],[Final_Profit_NGN]] * (1-Agridata[[#This Row],[Storage_Loss_%]]/100)</f>
        <v>1464541.6009999998</v>
      </c>
      <c r="AA2467" s="13">
        <f>Agridata[[#This Row],[Final_Profit_NGN]]+Agridata[[#This Row],[Input_Cost_NGN]]</f>
        <v>1947497</v>
      </c>
    </row>
    <row r="2468" spans="1:27" x14ac:dyDescent="0.35">
      <c r="A2468" t="s">
        <v>268</v>
      </c>
      <c r="B2468" t="s">
        <v>1473</v>
      </c>
      <c r="C2468" t="s">
        <v>1494</v>
      </c>
      <c r="D2468">
        <v>2024</v>
      </c>
      <c r="E2468" t="s">
        <v>1502</v>
      </c>
      <c r="F2468" t="s">
        <v>1508</v>
      </c>
      <c r="G2468">
        <v>0.88</v>
      </c>
      <c r="H2468">
        <v>829</v>
      </c>
      <c r="I2468">
        <v>507</v>
      </c>
      <c r="J2468">
        <v>6.7</v>
      </c>
      <c r="K2468" t="s">
        <v>1513</v>
      </c>
      <c r="L2468">
        <v>0.65</v>
      </c>
      <c r="M2468" t="s">
        <v>1518</v>
      </c>
      <c r="N2468" s="13">
        <v>300</v>
      </c>
      <c r="O2468">
        <v>30</v>
      </c>
      <c r="P2468" s="11">
        <f>Agridata[[#This Row],[Storage_Loss_%]]/100</f>
        <v>0.38750000000000001</v>
      </c>
      <c r="Q2468" s="7">
        <v>38.75</v>
      </c>
      <c r="R2468" s="13">
        <v>12699</v>
      </c>
      <c r="S2468">
        <v>256</v>
      </c>
      <c r="T2468" t="s">
        <v>1520</v>
      </c>
      <c r="U2468" t="s">
        <v>1522</v>
      </c>
      <c r="V2468" s="13">
        <v>115496</v>
      </c>
      <c r="W2468" s="7">
        <f>(Agridata[[#This Row],[Profit_After_Storage_Loss]]/Agridata[[#This Row],[Total_Revenue]])*100</f>
        <v>55.18257342330044</v>
      </c>
      <c r="X2468">
        <f>(1-Agridata[[#This Row],[Transport_Cost_NGN]]/(Agridata[[#This Row],[Input_Cost_NGN]]+Agridata[[#This Row],[Final_Profit_NGN]]))*100</f>
        <v>99.765981512539497</v>
      </c>
      <c r="Y2468" s="13">
        <f>Agridata[[#This Row],[Final_Profit_NGN]]*Agridata[[#This Row],[Storage_Loss_%]]</f>
        <v>4475470</v>
      </c>
      <c r="Z2468" s="13">
        <f>Agridata[[#This Row],[Final_Profit_NGN]] * (1-Agridata[[#This Row],[Storage_Loss_%]]/100)</f>
        <v>70741.3</v>
      </c>
      <c r="AA2468" s="13">
        <f>Agridata[[#This Row],[Final_Profit_NGN]]+Agridata[[#This Row],[Input_Cost_NGN]]</f>
        <v>128195</v>
      </c>
    </row>
    <row r="2469" spans="1:27" x14ac:dyDescent="0.35">
      <c r="A2469" t="s">
        <v>1033</v>
      </c>
      <c r="B2469" t="s">
        <v>1470</v>
      </c>
      <c r="C2469" t="s">
        <v>1485</v>
      </c>
      <c r="D2469">
        <v>2024</v>
      </c>
      <c r="E2469" t="s">
        <v>1501</v>
      </c>
      <c r="F2469" t="s">
        <v>1510</v>
      </c>
      <c r="G2469">
        <v>0.79</v>
      </c>
      <c r="H2469">
        <v>23216</v>
      </c>
      <c r="I2469">
        <v>15930</v>
      </c>
      <c r="J2469">
        <v>30.5</v>
      </c>
      <c r="K2469" t="s">
        <v>1512</v>
      </c>
      <c r="L2469">
        <v>1.41</v>
      </c>
      <c r="M2469" t="s">
        <v>1516</v>
      </c>
      <c r="N2469" s="13">
        <v>7321</v>
      </c>
      <c r="O2469">
        <v>5</v>
      </c>
      <c r="P2469" s="11">
        <f>Agridata[[#This Row],[Storage_Loss_%]]/100</f>
        <v>0.31379999999999997</v>
      </c>
      <c r="Q2469" s="7">
        <v>31.38</v>
      </c>
      <c r="R2469" s="13">
        <v>17058</v>
      </c>
      <c r="S2469">
        <v>396</v>
      </c>
      <c r="T2469" t="s">
        <v>1521</v>
      </c>
      <c r="U2469" t="s">
        <v>1522</v>
      </c>
      <c r="V2469" s="13">
        <v>6220819</v>
      </c>
      <c r="W2469" s="7">
        <f>(Agridata[[#This Row],[Profit_After_Storage_Loss]]/Agridata[[#This Row],[Total_Revenue]])*100</f>
        <v>68.432352830939109</v>
      </c>
      <c r="X2469">
        <f>(1-Agridata[[#This Row],[Transport_Cost_NGN]]/(Agridata[[#This Row],[Input_Cost_NGN]]+Agridata[[#This Row],[Final_Profit_NGN]]))*100</f>
        <v>99.882636352079402</v>
      </c>
      <c r="Y2469" s="13">
        <f>Agridata[[#This Row],[Final_Profit_NGN]]*Agridata[[#This Row],[Storage_Loss_%]]</f>
        <v>195209300.22</v>
      </c>
      <c r="Z2469" s="13">
        <f>Agridata[[#This Row],[Final_Profit_NGN]] * (1-Agridata[[#This Row],[Storage_Loss_%]]/100)</f>
        <v>4268725.9978</v>
      </c>
      <c r="AA2469" s="13">
        <f>Agridata[[#This Row],[Final_Profit_NGN]]+Agridata[[#This Row],[Input_Cost_NGN]]</f>
        <v>6237877</v>
      </c>
    </row>
    <row r="2470" spans="1:27" x14ac:dyDescent="0.35">
      <c r="A2470" t="s">
        <v>941</v>
      </c>
      <c r="B2470" t="s">
        <v>1471</v>
      </c>
      <c r="C2470" t="s">
        <v>1486</v>
      </c>
      <c r="D2470">
        <v>2024</v>
      </c>
      <c r="E2470" t="s">
        <v>1502</v>
      </c>
      <c r="F2470" t="s">
        <v>1508</v>
      </c>
      <c r="G2470">
        <v>1.71</v>
      </c>
      <c r="H2470">
        <v>3485</v>
      </c>
      <c r="I2470">
        <v>2740</v>
      </c>
      <c r="J2470">
        <v>6.5</v>
      </c>
      <c r="K2470" t="s">
        <v>1511</v>
      </c>
      <c r="L2470">
        <v>1.44</v>
      </c>
      <c r="M2470" t="s">
        <v>1516</v>
      </c>
      <c r="N2470" s="13">
        <v>814</v>
      </c>
      <c r="O2470">
        <v>14</v>
      </c>
      <c r="P2470" s="11">
        <f>Agridata[[#This Row],[Storage_Loss_%]]/100</f>
        <v>0.21350000000000002</v>
      </c>
      <c r="Q2470" s="7">
        <v>21.35</v>
      </c>
      <c r="R2470" s="13">
        <v>20458</v>
      </c>
      <c r="S2470">
        <v>202</v>
      </c>
      <c r="T2470" t="s">
        <v>1520</v>
      </c>
      <c r="U2470" t="s">
        <v>1522</v>
      </c>
      <c r="V2470" s="13">
        <v>526674</v>
      </c>
      <c r="W2470" s="7">
        <f>(Agridata[[#This Row],[Profit_After_Storage_Loss]]/Agridata[[#This Row],[Total_Revenue]])*100</f>
        <v>75.709170913052063</v>
      </c>
      <c r="X2470">
        <f>(1-Agridata[[#This Row],[Transport_Cost_NGN]]/(Agridata[[#This Row],[Input_Cost_NGN]]+Agridata[[#This Row],[Final_Profit_NGN]]))*100</f>
        <v>99.851224201837951</v>
      </c>
      <c r="Y2470" s="13">
        <f>Agridata[[#This Row],[Final_Profit_NGN]]*Agridata[[#This Row],[Storage_Loss_%]]</f>
        <v>11244489.9</v>
      </c>
      <c r="Z2470" s="13">
        <f>Agridata[[#This Row],[Final_Profit_NGN]] * (1-Agridata[[#This Row],[Storage_Loss_%]]/100)</f>
        <v>414229.10099999997</v>
      </c>
      <c r="AA2470" s="13">
        <f>Agridata[[#This Row],[Final_Profit_NGN]]+Agridata[[#This Row],[Input_Cost_NGN]]</f>
        <v>547132</v>
      </c>
    </row>
    <row r="2471" spans="1:27" x14ac:dyDescent="0.35">
      <c r="A2471" t="s">
        <v>57</v>
      </c>
      <c r="B2471" t="s">
        <v>1470</v>
      </c>
      <c r="C2471" t="s">
        <v>1499</v>
      </c>
      <c r="D2471">
        <v>2021</v>
      </c>
      <c r="E2471" t="s">
        <v>1502</v>
      </c>
      <c r="F2471" t="s">
        <v>1506</v>
      </c>
      <c r="G2471">
        <v>0.51</v>
      </c>
      <c r="H2471">
        <v>1260</v>
      </c>
      <c r="I2471">
        <v>796</v>
      </c>
      <c r="J2471">
        <v>46.2</v>
      </c>
      <c r="K2471" t="s">
        <v>1512</v>
      </c>
      <c r="L2471">
        <v>2.39</v>
      </c>
      <c r="M2471" t="s">
        <v>1516</v>
      </c>
      <c r="N2471" s="13">
        <v>10986</v>
      </c>
      <c r="O2471">
        <v>30</v>
      </c>
      <c r="P2471" s="11">
        <f>Agridata[[#This Row],[Storage_Loss_%]]/100</f>
        <v>0.36780000000000002</v>
      </c>
      <c r="Q2471" s="7">
        <v>36.78</v>
      </c>
      <c r="R2471" s="13">
        <v>11930</v>
      </c>
      <c r="S2471">
        <v>384</v>
      </c>
      <c r="T2471" t="s">
        <v>1520</v>
      </c>
      <c r="U2471" t="s">
        <v>1522</v>
      </c>
      <c r="V2471" s="13">
        <v>279692</v>
      </c>
      <c r="W2471" s="7">
        <f>(Agridata[[#This Row],[Profit_After_Storage_Loss]]/Agridata[[#This Row],[Total_Revenue]])*100</f>
        <v>60.633725301931953</v>
      </c>
      <c r="X2471">
        <f>(1-Agridata[[#This Row],[Transport_Cost_NGN]]/(Agridata[[#This Row],[Input_Cost_NGN]]+Agridata[[#This Row],[Final_Profit_NGN]]))*100</f>
        <v>96.232794507958928</v>
      </c>
      <c r="Y2471" s="13">
        <f>Agridata[[#This Row],[Final_Profit_NGN]]*Agridata[[#This Row],[Storage_Loss_%]]</f>
        <v>10287071.76</v>
      </c>
      <c r="Z2471" s="13">
        <f>Agridata[[#This Row],[Final_Profit_NGN]] * (1-Agridata[[#This Row],[Storage_Loss_%]]/100)</f>
        <v>176821.2824</v>
      </c>
      <c r="AA2471" s="13">
        <f>Agridata[[#This Row],[Final_Profit_NGN]]+Agridata[[#This Row],[Input_Cost_NGN]]</f>
        <v>291622</v>
      </c>
    </row>
    <row r="2472" spans="1:27" x14ac:dyDescent="0.35">
      <c r="A2472" t="s">
        <v>726</v>
      </c>
      <c r="B2472" t="s">
        <v>1472</v>
      </c>
      <c r="C2472" t="s">
        <v>1479</v>
      </c>
      <c r="D2472">
        <v>2025</v>
      </c>
      <c r="E2472" t="s">
        <v>1501</v>
      </c>
      <c r="F2472" t="s">
        <v>1510</v>
      </c>
      <c r="G2472">
        <v>0.32</v>
      </c>
      <c r="H2472">
        <v>9524</v>
      </c>
      <c r="I2472">
        <v>6443</v>
      </c>
      <c r="J2472">
        <v>7.4</v>
      </c>
      <c r="K2472" t="s">
        <v>1511</v>
      </c>
      <c r="L2472">
        <v>1.67</v>
      </c>
      <c r="M2472" t="s">
        <v>1516</v>
      </c>
      <c r="N2472" s="13">
        <v>1010</v>
      </c>
      <c r="O2472">
        <v>4</v>
      </c>
      <c r="P2472" s="11">
        <f>Agridata[[#This Row],[Storage_Loss_%]]/100</f>
        <v>0.32340000000000002</v>
      </c>
      <c r="Q2472" s="7">
        <v>32.340000000000003</v>
      </c>
      <c r="R2472" s="13">
        <v>11486</v>
      </c>
      <c r="S2472">
        <v>437</v>
      </c>
      <c r="T2472" t="s">
        <v>1521</v>
      </c>
      <c r="U2472" t="s">
        <v>1522</v>
      </c>
      <c r="V2472" s="13">
        <v>2774940</v>
      </c>
      <c r="W2472" s="7">
        <f>(Agridata[[#This Row],[Profit_After_Storage_Loss]]/Agridata[[#This Row],[Total_Revenue]])*100</f>
        <v>67.381096932055613</v>
      </c>
      <c r="X2472">
        <f>(1-Agridata[[#This Row],[Transport_Cost_NGN]]/(Agridata[[#This Row],[Input_Cost_NGN]]+Agridata[[#This Row],[Final_Profit_NGN]]))*100</f>
        <v>99.963752850425607</v>
      </c>
      <c r="Y2472" s="13">
        <f>Agridata[[#This Row],[Final_Profit_NGN]]*Agridata[[#This Row],[Storage_Loss_%]]</f>
        <v>89741559.600000009</v>
      </c>
      <c r="Z2472" s="13">
        <f>Agridata[[#This Row],[Final_Profit_NGN]] * (1-Agridata[[#This Row],[Storage_Loss_%]]/100)</f>
        <v>1877524.4039999999</v>
      </c>
      <c r="AA2472" s="13">
        <f>Agridata[[#This Row],[Final_Profit_NGN]]+Agridata[[#This Row],[Input_Cost_NGN]]</f>
        <v>2786426</v>
      </c>
    </row>
    <row r="2473" spans="1:27" x14ac:dyDescent="0.35">
      <c r="A2473" t="s">
        <v>371</v>
      </c>
      <c r="B2473" t="s">
        <v>1473</v>
      </c>
      <c r="C2473" t="s">
        <v>1494</v>
      </c>
      <c r="D2473">
        <v>2021</v>
      </c>
      <c r="E2473" t="s">
        <v>1501</v>
      </c>
      <c r="F2473" t="s">
        <v>1505</v>
      </c>
      <c r="G2473">
        <v>3.19</v>
      </c>
      <c r="H2473">
        <v>24021</v>
      </c>
      <c r="I2473">
        <v>21224</v>
      </c>
      <c r="J2473">
        <v>6.1</v>
      </c>
      <c r="K2473" t="s">
        <v>1512</v>
      </c>
      <c r="L2473">
        <v>1.5</v>
      </c>
      <c r="M2473" t="s">
        <v>1518</v>
      </c>
      <c r="N2473" s="13">
        <v>1455</v>
      </c>
      <c r="O2473">
        <v>3</v>
      </c>
      <c r="P2473" s="11">
        <f>Agridata[[#This Row],[Storage_Loss_%]]/100</f>
        <v>0.1164</v>
      </c>
      <c r="Q2473" s="7">
        <v>11.64</v>
      </c>
      <c r="R2473" s="13">
        <v>39907</v>
      </c>
      <c r="S2473">
        <v>98</v>
      </c>
      <c r="T2473" t="s">
        <v>1519</v>
      </c>
      <c r="U2473" t="s">
        <v>1523</v>
      </c>
      <c r="V2473" s="13">
        <v>2017791</v>
      </c>
      <c r="W2473" s="7">
        <f>(Agridata[[#This Row],[Profit_After_Storage_Loss]]/Agridata[[#This Row],[Total_Revenue]])*100</f>
        <v>86.64634594580933</v>
      </c>
      <c r="X2473">
        <f>(1-Agridata[[#This Row],[Transport_Cost_NGN]]/(Agridata[[#This Row],[Input_Cost_NGN]]+Agridata[[#This Row],[Final_Profit_NGN]]))*100</f>
        <v>99.929289915235373</v>
      </c>
      <c r="Y2473" s="13">
        <f>Agridata[[#This Row],[Final_Profit_NGN]]*Agridata[[#This Row],[Storage_Loss_%]]</f>
        <v>23487087.240000002</v>
      </c>
      <c r="Z2473" s="13">
        <f>Agridata[[#This Row],[Final_Profit_NGN]] * (1-Agridata[[#This Row],[Storage_Loss_%]]/100)</f>
        <v>1782920.1275999998</v>
      </c>
      <c r="AA2473" s="13">
        <f>Agridata[[#This Row],[Final_Profit_NGN]]+Agridata[[#This Row],[Input_Cost_NGN]]</f>
        <v>2057698</v>
      </c>
    </row>
    <row r="2474" spans="1:27" x14ac:dyDescent="0.35">
      <c r="A2474" t="s">
        <v>1215</v>
      </c>
      <c r="B2474" t="s">
        <v>1471</v>
      </c>
      <c r="C2474" t="s">
        <v>1477</v>
      </c>
      <c r="D2474">
        <v>2021</v>
      </c>
      <c r="E2474" t="s">
        <v>1502</v>
      </c>
      <c r="F2474" t="s">
        <v>1508</v>
      </c>
      <c r="G2474">
        <v>2.44</v>
      </c>
      <c r="H2474">
        <v>2421</v>
      </c>
      <c r="I2474">
        <v>1500</v>
      </c>
      <c r="J2474">
        <v>8.6</v>
      </c>
      <c r="K2474" t="s">
        <v>1511</v>
      </c>
      <c r="L2474">
        <v>1.37</v>
      </c>
      <c r="M2474" t="s">
        <v>1516</v>
      </c>
      <c r="N2474" s="13">
        <v>1093</v>
      </c>
      <c r="O2474">
        <v>30</v>
      </c>
      <c r="P2474" s="11">
        <f>Agridata[[#This Row],[Storage_Loss_%]]/100</f>
        <v>0.38030000000000003</v>
      </c>
      <c r="Q2474" s="7">
        <v>38.03</v>
      </c>
      <c r="R2474" s="13">
        <v>18663</v>
      </c>
      <c r="S2474">
        <v>153</v>
      </c>
      <c r="T2474" t="s">
        <v>1520</v>
      </c>
      <c r="U2474" t="s">
        <v>1522</v>
      </c>
      <c r="V2474" s="13">
        <v>207449</v>
      </c>
      <c r="W2474" s="7">
        <f>(Agridata[[#This Row],[Profit_After_Storage_Loss]]/Agridata[[#This Row],[Total_Revenue]])*100</f>
        <v>56.855074166784604</v>
      </c>
      <c r="X2474">
        <f>(1-Agridata[[#This Row],[Transport_Cost_NGN]]/(Agridata[[#This Row],[Input_Cost_NGN]]+Agridata[[#This Row],[Final_Profit_NGN]]))*100</f>
        <v>99.516611236909142</v>
      </c>
      <c r="Y2474" s="13">
        <f>Agridata[[#This Row],[Final_Profit_NGN]]*Agridata[[#This Row],[Storage_Loss_%]]</f>
        <v>7889285.4700000007</v>
      </c>
      <c r="Z2474" s="13">
        <f>Agridata[[#This Row],[Final_Profit_NGN]] * (1-Agridata[[#This Row],[Storage_Loss_%]]/100)</f>
        <v>128556.14529999999</v>
      </c>
      <c r="AA2474" s="13">
        <f>Agridata[[#This Row],[Final_Profit_NGN]]+Agridata[[#This Row],[Input_Cost_NGN]]</f>
        <v>226112</v>
      </c>
    </row>
    <row r="2475" spans="1:27" x14ac:dyDescent="0.35">
      <c r="A2475" t="s">
        <v>661</v>
      </c>
      <c r="B2475" t="s">
        <v>1471</v>
      </c>
      <c r="C2475" t="s">
        <v>1492</v>
      </c>
      <c r="D2475">
        <v>2024</v>
      </c>
      <c r="E2475" t="s">
        <v>1501</v>
      </c>
      <c r="F2475" t="s">
        <v>1504</v>
      </c>
      <c r="G2475">
        <v>0.46</v>
      </c>
      <c r="H2475">
        <v>3909</v>
      </c>
      <c r="I2475">
        <v>3027</v>
      </c>
      <c r="J2475">
        <v>30.1</v>
      </c>
      <c r="K2475" t="s">
        <v>1512</v>
      </c>
      <c r="L2475">
        <v>1.46</v>
      </c>
      <c r="M2475" t="s">
        <v>1518</v>
      </c>
      <c r="N2475" s="13">
        <v>5981</v>
      </c>
      <c r="O2475">
        <v>3</v>
      </c>
      <c r="P2475" s="11">
        <f>Agridata[[#This Row],[Storage_Loss_%]]/100</f>
        <v>0.22559999999999999</v>
      </c>
      <c r="Q2475" s="7">
        <v>22.56</v>
      </c>
      <c r="R2475" s="13">
        <v>9548</v>
      </c>
      <c r="S2475">
        <v>257</v>
      </c>
      <c r="T2475" t="s">
        <v>1520</v>
      </c>
      <c r="U2475" t="s">
        <v>1522</v>
      </c>
      <c r="V2475" s="13">
        <v>754631</v>
      </c>
      <c r="W2475" s="7">
        <f>(Agridata[[#This Row],[Profit_After_Storage_Loss]]/Agridata[[#This Row],[Total_Revenue]])*100</f>
        <v>76.472429417714949</v>
      </c>
      <c r="X2475">
        <f>(1-Agridata[[#This Row],[Transport_Cost_NGN]]/(Agridata[[#This Row],[Input_Cost_NGN]]+Agridata[[#This Row],[Final_Profit_NGN]]))*100</f>
        <v>99.217329971119327</v>
      </c>
      <c r="Y2475" s="13">
        <f>Agridata[[#This Row],[Final_Profit_NGN]]*Agridata[[#This Row],[Storage_Loss_%]]</f>
        <v>17024475.359999999</v>
      </c>
      <c r="Z2475" s="13">
        <f>Agridata[[#This Row],[Final_Profit_NGN]] * (1-Agridata[[#This Row],[Storage_Loss_%]]/100)</f>
        <v>584386.24639999995</v>
      </c>
      <c r="AA2475" s="13">
        <f>Agridata[[#This Row],[Final_Profit_NGN]]+Agridata[[#This Row],[Input_Cost_NGN]]</f>
        <v>764179</v>
      </c>
    </row>
    <row r="2476" spans="1:27" x14ac:dyDescent="0.35">
      <c r="A2476" t="s">
        <v>1153</v>
      </c>
      <c r="B2476" t="s">
        <v>1470</v>
      </c>
      <c r="C2476" t="s">
        <v>1499</v>
      </c>
      <c r="D2476">
        <v>2022</v>
      </c>
      <c r="E2476" t="s">
        <v>1502</v>
      </c>
      <c r="F2476" t="s">
        <v>1508</v>
      </c>
      <c r="G2476">
        <v>2.44</v>
      </c>
      <c r="H2476">
        <v>3759</v>
      </c>
      <c r="I2476">
        <v>3006</v>
      </c>
      <c r="J2476">
        <v>32.1</v>
      </c>
      <c r="K2476" t="s">
        <v>1512</v>
      </c>
      <c r="L2476">
        <v>1.61</v>
      </c>
      <c r="M2476" t="s">
        <v>1516</v>
      </c>
      <c r="N2476" s="13">
        <v>8116</v>
      </c>
      <c r="O2476">
        <v>14</v>
      </c>
      <c r="P2476" s="11">
        <f>Agridata[[#This Row],[Storage_Loss_%]]/100</f>
        <v>0.20030000000000001</v>
      </c>
      <c r="Q2476" s="7">
        <v>20.03</v>
      </c>
      <c r="R2476" s="13">
        <v>20897</v>
      </c>
      <c r="S2476">
        <v>261</v>
      </c>
      <c r="T2476" t="s">
        <v>1521</v>
      </c>
      <c r="U2476" t="s">
        <v>1522</v>
      </c>
      <c r="V2476" s="13">
        <v>747708</v>
      </c>
      <c r="W2476" s="7">
        <f>(Agridata[[#This Row],[Profit_After_Storage_Loss]]/Agridata[[#This Row],[Total_Revenue]])*100</f>
        <v>77.795758237326069</v>
      </c>
      <c r="X2476">
        <f>(1-Agridata[[#This Row],[Transport_Cost_NGN]]/(Agridata[[#This Row],[Input_Cost_NGN]]+Agridata[[#This Row],[Final_Profit_NGN]]))*100</f>
        <v>98.944060993618308</v>
      </c>
      <c r="Y2476" s="13">
        <f>Agridata[[#This Row],[Final_Profit_NGN]]*Agridata[[#This Row],[Storage_Loss_%]]</f>
        <v>14976591.24</v>
      </c>
      <c r="Z2476" s="13">
        <f>Agridata[[#This Row],[Final_Profit_NGN]] * (1-Agridata[[#This Row],[Storage_Loss_%]]/100)</f>
        <v>597942.08759999997</v>
      </c>
      <c r="AA2476" s="13">
        <f>Agridata[[#This Row],[Final_Profit_NGN]]+Agridata[[#This Row],[Input_Cost_NGN]]</f>
        <v>768605</v>
      </c>
    </row>
    <row r="2477" spans="1:27" x14ac:dyDescent="0.35">
      <c r="A2477" t="s">
        <v>221</v>
      </c>
      <c r="B2477" t="s">
        <v>1470</v>
      </c>
      <c r="C2477" t="s">
        <v>1485</v>
      </c>
      <c r="D2477">
        <v>2024</v>
      </c>
      <c r="E2477" t="s">
        <v>1502</v>
      </c>
      <c r="F2477" t="s">
        <v>1509</v>
      </c>
      <c r="G2477">
        <v>0.5</v>
      </c>
      <c r="H2477">
        <v>5495</v>
      </c>
      <c r="I2477">
        <v>4494</v>
      </c>
      <c r="J2477">
        <v>72.7</v>
      </c>
      <c r="K2477" t="s">
        <v>1512</v>
      </c>
      <c r="L2477">
        <v>2.63</v>
      </c>
      <c r="M2477" t="s">
        <v>1516</v>
      </c>
      <c r="N2477" s="13">
        <v>17133</v>
      </c>
      <c r="O2477">
        <v>3</v>
      </c>
      <c r="P2477" s="11">
        <f>Agridata[[#This Row],[Storage_Loss_%]]/100</f>
        <v>0.18210000000000001</v>
      </c>
      <c r="Q2477" s="7">
        <v>18.21</v>
      </c>
      <c r="R2477" s="13">
        <v>8467</v>
      </c>
      <c r="S2477">
        <v>381</v>
      </c>
      <c r="T2477" t="s">
        <v>1520</v>
      </c>
      <c r="U2477" t="s">
        <v>1523</v>
      </c>
      <c r="V2477" s="13">
        <v>1669492</v>
      </c>
      <c r="W2477" s="7">
        <f>(Agridata[[#This Row],[Profit_After_Storage_Loss]]/Agridata[[#This Row],[Total_Revenue]])*100</f>
        <v>81.377286739425685</v>
      </c>
      <c r="X2477">
        <f>(1-Agridata[[#This Row],[Transport_Cost_NGN]]/(Agridata[[#This Row],[Input_Cost_NGN]]+Agridata[[#This Row],[Final_Profit_NGN]]))*100</f>
        <v>98.978938102778429</v>
      </c>
      <c r="Y2477" s="13">
        <f>Agridata[[#This Row],[Final_Profit_NGN]]*Agridata[[#This Row],[Storage_Loss_%]]</f>
        <v>30401449.32</v>
      </c>
      <c r="Z2477" s="13">
        <f>Agridata[[#This Row],[Final_Profit_NGN]] * (1-Agridata[[#This Row],[Storage_Loss_%]]/100)</f>
        <v>1365477.5067999999</v>
      </c>
      <c r="AA2477" s="13">
        <f>Agridata[[#This Row],[Final_Profit_NGN]]+Agridata[[#This Row],[Input_Cost_NGN]]</f>
        <v>1677959</v>
      </c>
    </row>
    <row r="2478" spans="1:27" x14ac:dyDescent="0.35">
      <c r="A2478" t="s">
        <v>31</v>
      </c>
      <c r="B2478" t="s">
        <v>1472</v>
      </c>
      <c r="C2478" t="s">
        <v>1488</v>
      </c>
      <c r="D2478">
        <v>2025</v>
      </c>
      <c r="E2478" t="s">
        <v>1501</v>
      </c>
      <c r="F2478" t="s">
        <v>1510</v>
      </c>
      <c r="G2478">
        <v>1.55</v>
      </c>
      <c r="H2478">
        <v>42342</v>
      </c>
      <c r="I2478">
        <v>29753</v>
      </c>
      <c r="J2478">
        <v>19.399999999999999</v>
      </c>
      <c r="K2478" t="s">
        <v>1512</v>
      </c>
      <c r="L2478">
        <v>1.5</v>
      </c>
      <c r="M2478" t="s">
        <v>1517</v>
      </c>
      <c r="N2478" s="13">
        <v>4993</v>
      </c>
      <c r="O2478">
        <v>1</v>
      </c>
      <c r="P2478" s="11">
        <f>Agridata[[#This Row],[Storage_Loss_%]]/100</f>
        <v>0.29730000000000001</v>
      </c>
      <c r="Q2478" s="7">
        <v>29.73</v>
      </c>
      <c r="R2478" s="13">
        <v>27568</v>
      </c>
      <c r="S2478">
        <v>377</v>
      </c>
      <c r="T2478" t="s">
        <v>1521</v>
      </c>
      <c r="U2478" t="s">
        <v>1522</v>
      </c>
      <c r="V2478" s="13">
        <v>11072152</v>
      </c>
      <c r="W2478" s="7">
        <f>(Agridata[[#This Row],[Profit_After_Storage_Loss]]/Agridata[[#This Row],[Total_Revenue]])*100</f>
        <v>70.095472772286143</v>
      </c>
      <c r="X2478">
        <f>(1-Agridata[[#This Row],[Transport_Cost_NGN]]/(Agridata[[#This Row],[Input_Cost_NGN]]+Agridata[[#This Row],[Final_Profit_NGN]]))*100</f>
        <v>99.955016883308772</v>
      </c>
      <c r="Y2478" s="13">
        <f>Agridata[[#This Row],[Final_Profit_NGN]]*Agridata[[#This Row],[Storage_Loss_%]]</f>
        <v>329175078.95999998</v>
      </c>
      <c r="Z2478" s="13">
        <f>Agridata[[#This Row],[Final_Profit_NGN]] * (1-Agridata[[#This Row],[Storage_Loss_%]]/100)</f>
        <v>7780401.2104000002</v>
      </c>
      <c r="AA2478" s="13">
        <f>Agridata[[#This Row],[Final_Profit_NGN]]+Agridata[[#This Row],[Input_Cost_NGN]]</f>
        <v>11099720</v>
      </c>
    </row>
    <row r="2479" spans="1:27" x14ac:dyDescent="0.35">
      <c r="A2479" t="s">
        <v>893</v>
      </c>
      <c r="B2479" t="s">
        <v>1469</v>
      </c>
      <c r="C2479" t="s">
        <v>1480</v>
      </c>
      <c r="D2479">
        <v>2024</v>
      </c>
      <c r="E2479" t="s">
        <v>1501</v>
      </c>
      <c r="F2479" t="s">
        <v>1509</v>
      </c>
      <c r="G2479">
        <v>3.81</v>
      </c>
      <c r="H2479">
        <v>63086</v>
      </c>
      <c r="I2479">
        <v>49825</v>
      </c>
      <c r="J2479">
        <v>27</v>
      </c>
      <c r="K2479" t="s">
        <v>1512</v>
      </c>
      <c r="L2479">
        <v>1.84</v>
      </c>
      <c r="M2479" t="s">
        <v>1518</v>
      </c>
      <c r="N2479" s="13">
        <v>5743</v>
      </c>
      <c r="O2479">
        <v>4</v>
      </c>
      <c r="P2479" s="11">
        <f>Agridata[[#This Row],[Storage_Loss_%]]/100</f>
        <v>0.2102</v>
      </c>
      <c r="Q2479" s="7">
        <v>21.02</v>
      </c>
      <c r="R2479" s="13">
        <v>102984</v>
      </c>
      <c r="S2479">
        <v>347</v>
      </c>
      <c r="T2479" t="s">
        <v>1520</v>
      </c>
      <c r="U2479" t="s">
        <v>1522</v>
      </c>
      <c r="V2479" s="13">
        <v>17007656</v>
      </c>
      <c r="W2479" s="7">
        <f>(Agridata[[#This Row],[Profit_After_Storage_Loss]]/Agridata[[#This Row],[Total_Revenue]])*100</f>
        <v>78.504642192226598</v>
      </c>
      <c r="X2479">
        <f>(1-Agridata[[#This Row],[Transport_Cost_NGN]]/(Agridata[[#This Row],[Input_Cost_NGN]]+Agridata[[#This Row],[Final_Profit_NGN]]))*100</f>
        <v>99.966436088889722</v>
      </c>
      <c r="Y2479" s="13">
        <f>Agridata[[#This Row],[Final_Profit_NGN]]*Agridata[[#This Row],[Storage_Loss_%]]</f>
        <v>357500929.12</v>
      </c>
      <c r="Z2479" s="13">
        <f>Agridata[[#This Row],[Final_Profit_NGN]] * (1-Agridata[[#This Row],[Storage_Loss_%]]/100)</f>
        <v>13432646.708800001</v>
      </c>
      <c r="AA2479" s="13">
        <f>Agridata[[#This Row],[Final_Profit_NGN]]+Agridata[[#This Row],[Input_Cost_NGN]]</f>
        <v>17110640</v>
      </c>
    </row>
    <row r="2480" spans="1:27" x14ac:dyDescent="0.35">
      <c r="A2480" t="s">
        <v>592</v>
      </c>
      <c r="B2480" t="s">
        <v>1470</v>
      </c>
      <c r="C2480" t="s">
        <v>1490</v>
      </c>
      <c r="D2480">
        <v>2023</v>
      </c>
      <c r="E2480" t="s">
        <v>1501</v>
      </c>
      <c r="F2480" t="s">
        <v>1503</v>
      </c>
      <c r="G2480">
        <v>2.46</v>
      </c>
      <c r="H2480">
        <v>29482</v>
      </c>
      <c r="I2480">
        <v>17515</v>
      </c>
      <c r="J2480">
        <v>49.6</v>
      </c>
      <c r="K2480" t="s">
        <v>1511</v>
      </c>
      <c r="L2480">
        <v>1.93</v>
      </c>
      <c r="M2480" t="s">
        <v>1516</v>
      </c>
      <c r="N2480" s="13">
        <v>7554</v>
      </c>
      <c r="O2480">
        <v>30</v>
      </c>
      <c r="P2480" s="11">
        <f>Agridata[[#This Row],[Storage_Loss_%]]/100</f>
        <v>0.40590000000000004</v>
      </c>
      <c r="Q2480" s="7">
        <v>40.590000000000003</v>
      </c>
      <c r="R2480" s="13">
        <v>36520</v>
      </c>
      <c r="S2480">
        <v>359</v>
      </c>
      <c r="T2480" t="s">
        <v>1520</v>
      </c>
      <c r="U2480" t="s">
        <v>1523</v>
      </c>
      <c r="V2480" s="13">
        <v>6180933</v>
      </c>
      <c r="W2480" s="7">
        <f>(Agridata[[#This Row],[Profit_After_Storage_Loss]]/Agridata[[#This Row],[Total_Revenue]])*100</f>
        <v>59.061038262774154</v>
      </c>
      <c r="X2480">
        <f>(1-Agridata[[#This Row],[Transport_Cost_NGN]]/(Agridata[[#This Row],[Input_Cost_NGN]]+Agridata[[#This Row],[Final_Profit_NGN]]))*100</f>
        <v>99.878503303523161</v>
      </c>
      <c r="Y2480" s="13">
        <f>Agridata[[#This Row],[Final_Profit_NGN]]*Agridata[[#This Row],[Storage_Loss_%]]</f>
        <v>250884070.47000003</v>
      </c>
      <c r="Z2480" s="13">
        <f>Agridata[[#This Row],[Final_Profit_NGN]] * (1-Agridata[[#This Row],[Storage_Loss_%]]/100)</f>
        <v>3672092.2952999999</v>
      </c>
      <c r="AA2480" s="13">
        <f>Agridata[[#This Row],[Final_Profit_NGN]]+Agridata[[#This Row],[Input_Cost_NGN]]</f>
        <v>6217453</v>
      </c>
    </row>
    <row r="2481" spans="1:27" x14ac:dyDescent="0.35">
      <c r="A2481" t="s">
        <v>106</v>
      </c>
      <c r="B2481" t="s">
        <v>1469</v>
      </c>
      <c r="C2481" t="s">
        <v>1484</v>
      </c>
      <c r="D2481">
        <v>2022</v>
      </c>
      <c r="E2481" t="s">
        <v>1502</v>
      </c>
      <c r="F2481" t="s">
        <v>1509</v>
      </c>
      <c r="G2481">
        <v>0.28999999999999998</v>
      </c>
      <c r="H2481">
        <v>3870</v>
      </c>
      <c r="I2481">
        <v>3210</v>
      </c>
      <c r="J2481">
        <v>15.6</v>
      </c>
      <c r="K2481" t="s">
        <v>1512</v>
      </c>
      <c r="L2481">
        <v>0.61</v>
      </c>
      <c r="M2481" t="s">
        <v>1516</v>
      </c>
      <c r="N2481" s="13">
        <v>2959</v>
      </c>
      <c r="O2481">
        <v>3</v>
      </c>
      <c r="P2481" s="11">
        <f>Agridata[[#This Row],[Storage_Loss_%]]/100</f>
        <v>0.1704</v>
      </c>
      <c r="Q2481" s="7">
        <v>17.04</v>
      </c>
      <c r="R2481" s="13">
        <v>6988</v>
      </c>
      <c r="S2481">
        <v>344</v>
      </c>
      <c r="T2481" t="s">
        <v>1520</v>
      </c>
      <c r="U2481" t="s">
        <v>1523</v>
      </c>
      <c r="V2481" s="13">
        <v>1083251</v>
      </c>
      <c r="W2481" s="7">
        <f>(Agridata[[#This Row],[Profit_After_Storage_Loss]]/Agridata[[#This Row],[Total_Revenue]])*100</f>
        <v>82.428259271590903</v>
      </c>
      <c r="X2481">
        <f>(1-Agridata[[#This Row],[Transport_Cost_NGN]]/(Agridata[[#This Row],[Input_Cost_NGN]]+Agridata[[#This Row],[Final_Profit_NGN]]))*100</f>
        <v>99.728591620736367</v>
      </c>
      <c r="Y2481" s="13">
        <f>Agridata[[#This Row],[Final_Profit_NGN]]*Agridata[[#This Row],[Storage_Loss_%]]</f>
        <v>18458597.039999999</v>
      </c>
      <c r="Z2481" s="13">
        <f>Agridata[[#This Row],[Final_Profit_NGN]] * (1-Agridata[[#This Row],[Storage_Loss_%]]/100)</f>
        <v>898665.02960000001</v>
      </c>
      <c r="AA2481" s="13">
        <f>Agridata[[#This Row],[Final_Profit_NGN]]+Agridata[[#This Row],[Input_Cost_NGN]]</f>
        <v>1090239</v>
      </c>
    </row>
    <row r="2482" spans="1:27" x14ac:dyDescent="0.35">
      <c r="A2482" t="s">
        <v>874</v>
      </c>
      <c r="B2482" t="s">
        <v>1473</v>
      </c>
      <c r="C2482" t="s">
        <v>1493</v>
      </c>
      <c r="D2482">
        <v>2024</v>
      </c>
      <c r="E2482" t="s">
        <v>1502</v>
      </c>
      <c r="F2482" t="s">
        <v>1506</v>
      </c>
      <c r="G2482">
        <v>1.29</v>
      </c>
      <c r="H2482">
        <v>2172</v>
      </c>
      <c r="I2482">
        <v>868</v>
      </c>
      <c r="J2482">
        <v>66.900000000000006</v>
      </c>
      <c r="K2482" t="s">
        <v>1512</v>
      </c>
      <c r="L2482">
        <v>2.4700000000000002</v>
      </c>
      <c r="M2482" t="s">
        <v>1518</v>
      </c>
      <c r="N2482" s="13">
        <v>16619</v>
      </c>
      <c r="O2482">
        <v>60</v>
      </c>
      <c r="P2482" s="11">
        <f>Agridata[[#This Row],[Storage_Loss_%]]/100</f>
        <v>0.6</v>
      </c>
      <c r="Q2482" s="7">
        <v>60</v>
      </c>
      <c r="R2482" s="13">
        <v>25187</v>
      </c>
      <c r="S2482">
        <v>392</v>
      </c>
      <c r="T2482" t="s">
        <v>1520</v>
      </c>
      <c r="U2482" t="s">
        <v>1523</v>
      </c>
      <c r="V2482" s="13">
        <v>295048</v>
      </c>
      <c r="W2482" s="7">
        <f>(Agridata[[#This Row],[Profit_After_Storage_Loss]]/Agridata[[#This Row],[Total_Revenue]])*100</f>
        <v>36.853935391197098</v>
      </c>
      <c r="X2482">
        <f>(1-Agridata[[#This Row],[Transport_Cost_NGN]]/(Agridata[[#This Row],[Input_Cost_NGN]]+Agridata[[#This Row],[Final_Profit_NGN]]))*100</f>
        <v>94.810373631864096</v>
      </c>
      <c r="Y2482" s="13">
        <f>Agridata[[#This Row],[Final_Profit_NGN]]*Agridata[[#This Row],[Storage_Loss_%]]</f>
        <v>17702880</v>
      </c>
      <c r="Z2482" s="13">
        <f>Agridata[[#This Row],[Final_Profit_NGN]] * (1-Agridata[[#This Row],[Storage_Loss_%]]/100)</f>
        <v>118019.20000000001</v>
      </c>
      <c r="AA2482" s="13">
        <f>Agridata[[#This Row],[Final_Profit_NGN]]+Agridata[[#This Row],[Input_Cost_NGN]]</f>
        <v>320235</v>
      </c>
    </row>
    <row r="2483" spans="1:27" x14ac:dyDescent="0.35">
      <c r="A2483" t="s">
        <v>333</v>
      </c>
      <c r="B2483" t="s">
        <v>1471</v>
      </c>
      <c r="C2483" t="s">
        <v>1477</v>
      </c>
      <c r="D2483">
        <v>2025</v>
      </c>
      <c r="E2483" t="s">
        <v>1501</v>
      </c>
      <c r="F2483" t="s">
        <v>1508</v>
      </c>
      <c r="G2483">
        <v>1.43</v>
      </c>
      <c r="H2483">
        <v>2368</v>
      </c>
      <c r="I2483">
        <v>2181</v>
      </c>
      <c r="J2483">
        <v>3.8</v>
      </c>
      <c r="K2483" t="s">
        <v>1511</v>
      </c>
      <c r="L2483">
        <v>1.57</v>
      </c>
      <c r="M2483" t="s">
        <v>1516</v>
      </c>
      <c r="N2483" s="13">
        <v>494</v>
      </c>
      <c r="O2483">
        <v>3</v>
      </c>
      <c r="P2483" s="11">
        <f>Agridata[[#This Row],[Storage_Loss_%]]/100</f>
        <v>7.8899999999999998E-2</v>
      </c>
      <c r="Q2483" s="7">
        <v>7.89</v>
      </c>
      <c r="R2483" s="13">
        <v>20443</v>
      </c>
      <c r="S2483">
        <v>276</v>
      </c>
      <c r="T2483" t="s">
        <v>1520</v>
      </c>
      <c r="U2483" t="s">
        <v>1522</v>
      </c>
      <c r="V2483" s="13">
        <v>575000</v>
      </c>
      <c r="W2483" s="7">
        <f>(Agridata[[#This Row],[Profit_After_Storage_Loss]]/Agridata[[#This Row],[Total_Revenue]])*100</f>
        <v>88.947640664177769</v>
      </c>
      <c r="X2483">
        <f>(1-Agridata[[#This Row],[Transport_Cost_NGN]]/(Agridata[[#This Row],[Input_Cost_NGN]]+Agridata[[#This Row],[Final_Profit_NGN]]))*100</f>
        <v>99.917036559334818</v>
      </c>
      <c r="Y2483" s="13">
        <f>Agridata[[#This Row],[Final_Profit_NGN]]*Agridata[[#This Row],[Storage_Loss_%]]</f>
        <v>4536750</v>
      </c>
      <c r="Z2483" s="13">
        <f>Agridata[[#This Row],[Final_Profit_NGN]] * (1-Agridata[[#This Row],[Storage_Loss_%]]/100)</f>
        <v>529632.5</v>
      </c>
      <c r="AA2483" s="13">
        <f>Agridata[[#This Row],[Final_Profit_NGN]]+Agridata[[#This Row],[Input_Cost_NGN]]</f>
        <v>595443</v>
      </c>
    </row>
    <row r="2484" spans="1:27" x14ac:dyDescent="0.35">
      <c r="A2484" t="s">
        <v>1216</v>
      </c>
      <c r="B2484" t="s">
        <v>1471</v>
      </c>
      <c r="C2484" t="s">
        <v>1486</v>
      </c>
      <c r="D2484">
        <v>2021</v>
      </c>
      <c r="E2484" t="s">
        <v>1502</v>
      </c>
      <c r="F2484" t="s">
        <v>1505</v>
      </c>
      <c r="G2484">
        <v>1.99</v>
      </c>
      <c r="H2484">
        <v>19564</v>
      </c>
      <c r="I2484">
        <v>17721</v>
      </c>
      <c r="J2484">
        <v>70.900000000000006</v>
      </c>
      <c r="K2484" t="s">
        <v>1512</v>
      </c>
      <c r="L2484">
        <v>3.03</v>
      </c>
      <c r="M2484" t="s">
        <v>1517</v>
      </c>
      <c r="N2484" s="13">
        <v>14230</v>
      </c>
      <c r="O2484">
        <v>1</v>
      </c>
      <c r="P2484" s="11">
        <f>Agridata[[#This Row],[Storage_Loss_%]]/100</f>
        <v>9.4200000000000006E-2</v>
      </c>
      <c r="Q2484" s="7">
        <v>9.42</v>
      </c>
      <c r="R2484" s="13">
        <v>17608</v>
      </c>
      <c r="S2484">
        <v>89</v>
      </c>
      <c r="T2484" t="s">
        <v>1519</v>
      </c>
      <c r="U2484" t="s">
        <v>1522</v>
      </c>
      <c r="V2484" s="13">
        <v>1529560</v>
      </c>
      <c r="W2484" s="7">
        <f>(Agridata[[#This Row],[Profit_After_Storage_Loss]]/Agridata[[#This Row],[Total_Revenue]])*100</f>
        <v>89.549127696539728</v>
      </c>
      <c r="X2484">
        <f>(1-Agridata[[#This Row],[Transport_Cost_NGN]]/(Agridata[[#This Row],[Input_Cost_NGN]]+Agridata[[#This Row],[Final_Profit_NGN]]))*100</f>
        <v>99.080255020786367</v>
      </c>
      <c r="Y2484" s="13">
        <f>Agridata[[#This Row],[Final_Profit_NGN]]*Agridata[[#This Row],[Storage_Loss_%]]</f>
        <v>14408455.199999999</v>
      </c>
      <c r="Z2484" s="13">
        <f>Agridata[[#This Row],[Final_Profit_NGN]] * (1-Agridata[[#This Row],[Storage_Loss_%]]/100)</f>
        <v>1385475.4479999999</v>
      </c>
      <c r="AA2484" s="13">
        <f>Agridata[[#This Row],[Final_Profit_NGN]]+Agridata[[#This Row],[Input_Cost_NGN]]</f>
        <v>1547168</v>
      </c>
    </row>
    <row r="2485" spans="1:27" x14ac:dyDescent="0.35">
      <c r="A2485" t="s">
        <v>1031</v>
      </c>
      <c r="B2485" t="s">
        <v>1471</v>
      </c>
      <c r="C2485" t="s">
        <v>1500</v>
      </c>
      <c r="D2485">
        <v>2025</v>
      </c>
      <c r="E2485" t="s">
        <v>1502</v>
      </c>
      <c r="F2485" t="s">
        <v>1507</v>
      </c>
      <c r="G2485">
        <v>14.76</v>
      </c>
      <c r="H2485">
        <v>19998</v>
      </c>
      <c r="I2485">
        <v>17582</v>
      </c>
      <c r="J2485">
        <v>18.399999999999999</v>
      </c>
      <c r="K2485" t="s">
        <v>1513</v>
      </c>
      <c r="L2485">
        <v>0.92</v>
      </c>
      <c r="M2485" t="s">
        <v>1516</v>
      </c>
      <c r="N2485" s="13">
        <v>576</v>
      </c>
      <c r="O2485">
        <v>7</v>
      </c>
      <c r="P2485" s="11">
        <f>Agridata[[#This Row],[Storage_Loss_%]]/100</f>
        <v>0.1208</v>
      </c>
      <c r="Q2485" s="7">
        <v>12.08</v>
      </c>
      <c r="R2485" s="13">
        <v>188102</v>
      </c>
      <c r="S2485">
        <v>269</v>
      </c>
      <c r="T2485" t="s">
        <v>1520</v>
      </c>
      <c r="U2485" t="s">
        <v>1523</v>
      </c>
      <c r="V2485" s="13">
        <v>4493585</v>
      </c>
      <c r="W2485" s="7">
        <f>(Agridata[[#This Row],[Profit_After_Storage_Loss]]/Agridata[[#This Row],[Total_Revenue]])*100</f>
        <v>84.387528085495674</v>
      </c>
      <c r="X2485">
        <f>(1-Agridata[[#This Row],[Transport_Cost_NGN]]/(Agridata[[#This Row],[Input_Cost_NGN]]+Agridata[[#This Row],[Final_Profit_NGN]]))*100</f>
        <v>99.987696742648538</v>
      </c>
      <c r="Y2485" s="13">
        <f>Agridata[[#This Row],[Final_Profit_NGN]]*Agridata[[#This Row],[Storage_Loss_%]]</f>
        <v>54282506.799999997</v>
      </c>
      <c r="Z2485" s="13">
        <f>Agridata[[#This Row],[Final_Profit_NGN]] * (1-Agridata[[#This Row],[Storage_Loss_%]]/100)</f>
        <v>3950759.932</v>
      </c>
      <c r="AA2485" s="13">
        <f>Agridata[[#This Row],[Final_Profit_NGN]]+Agridata[[#This Row],[Input_Cost_NGN]]</f>
        <v>4681687</v>
      </c>
    </row>
    <row r="2486" spans="1:27" x14ac:dyDescent="0.35">
      <c r="A2486" t="s">
        <v>605</v>
      </c>
      <c r="B2486" t="s">
        <v>1472</v>
      </c>
      <c r="C2486" t="s">
        <v>1489</v>
      </c>
      <c r="D2486">
        <v>2021</v>
      </c>
      <c r="E2486" t="s">
        <v>1501</v>
      </c>
      <c r="F2486" t="s">
        <v>1507</v>
      </c>
      <c r="G2486">
        <v>5.34</v>
      </c>
      <c r="H2486">
        <v>8496</v>
      </c>
      <c r="I2486">
        <v>6817</v>
      </c>
      <c r="J2486">
        <v>6.4</v>
      </c>
      <c r="K2486" t="s">
        <v>1513</v>
      </c>
      <c r="L2486">
        <v>0.96</v>
      </c>
      <c r="M2486" t="s">
        <v>1516</v>
      </c>
      <c r="N2486" s="13">
        <v>233</v>
      </c>
      <c r="O2486">
        <v>14</v>
      </c>
      <c r="P2486" s="11">
        <f>Agridata[[#This Row],[Storage_Loss_%]]/100</f>
        <v>0.19760000000000003</v>
      </c>
      <c r="Q2486" s="7">
        <v>19.760000000000002</v>
      </c>
      <c r="R2486" s="13">
        <v>117529</v>
      </c>
      <c r="S2486">
        <v>225</v>
      </c>
      <c r="T2486" t="s">
        <v>1519</v>
      </c>
      <c r="U2486" t="s">
        <v>1523</v>
      </c>
      <c r="V2486" s="13">
        <v>1400725</v>
      </c>
      <c r="W2486" s="7">
        <f>(Agridata[[#This Row],[Profit_After_Storage_Loss]]/Agridata[[#This Row],[Total_Revenue]])*100</f>
        <v>74.028570976924811</v>
      </c>
      <c r="X2486">
        <f>(1-Agridata[[#This Row],[Transport_Cost_NGN]]/(Agridata[[#This Row],[Input_Cost_NGN]]+Agridata[[#This Row],[Final_Profit_NGN]]))*100</f>
        <v>99.984653424262348</v>
      </c>
      <c r="Y2486" s="13">
        <f>Agridata[[#This Row],[Final_Profit_NGN]]*Agridata[[#This Row],[Storage_Loss_%]]</f>
        <v>27678326.000000004</v>
      </c>
      <c r="Z2486" s="13">
        <f>Agridata[[#This Row],[Final_Profit_NGN]] * (1-Agridata[[#This Row],[Storage_Loss_%]]/100)</f>
        <v>1123941.74</v>
      </c>
      <c r="AA2486" s="13">
        <f>Agridata[[#This Row],[Final_Profit_NGN]]+Agridata[[#This Row],[Input_Cost_NGN]]</f>
        <v>1518254</v>
      </c>
    </row>
    <row r="2487" spans="1:27" x14ac:dyDescent="0.35">
      <c r="A2487" t="s">
        <v>781</v>
      </c>
      <c r="B2487" t="s">
        <v>1471</v>
      </c>
      <c r="C2487" t="s">
        <v>1500</v>
      </c>
      <c r="D2487">
        <v>2022</v>
      </c>
      <c r="E2487" t="s">
        <v>1501</v>
      </c>
      <c r="F2487" t="s">
        <v>1504</v>
      </c>
      <c r="G2487">
        <v>2.4300000000000002</v>
      </c>
      <c r="H2487">
        <v>24644</v>
      </c>
      <c r="I2487">
        <v>19668</v>
      </c>
      <c r="J2487">
        <v>27.5</v>
      </c>
      <c r="K2487" t="s">
        <v>1511</v>
      </c>
      <c r="L2487">
        <v>0.85</v>
      </c>
      <c r="M2487" t="s">
        <v>1518</v>
      </c>
      <c r="N2487" s="13">
        <v>4039</v>
      </c>
      <c r="O2487">
        <v>2</v>
      </c>
      <c r="P2487" s="11">
        <f>Agridata[[#This Row],[Storage_Loss_%]]/100</f>
        <v>0.20190000000000002</v>
      </c>
      <c r="Q2487" s="7">
        <v>20.190000000000001</v>
      </c>
      <c r="R2487" s="13">
        <v>28183</v>
      </c>
      <c r="S2487">
        <v>216</v>
      </c>
      <c r="T2487" t="s">
        <v>1520</v>
      </c>
      <c r="U2487" t="s">
        <v>1522</v>
      </c>
      <c r="V2487" s="13">
        <v>4173584</v>
      </c>
      <c r="W2487" s="7">
        <f>(Agridata[[#This Row],[Profit_After_Storage_Loss]]/Agridata[[#This Row],[Total_Revenue]])*100</f>
        <v>79.274681113921829</v>
      </c>
      <c r="X2487">
        <f>(1-Agridata[[#This Row],[Transport_Cost_NGN]]/(Agridata[[#This Row],[Input_Cost_NGN]]+Agridata[[#This Row],[Final_Profit_NGN]]))*100</f>
        <v>99.903873775009416</v>
      </c>
      <c r="Y2487" s="13">
        <f>Agridata[[#This Row],[Final_Profit_NGN]]*Agridata[[#This Row],[Storage_Loss_%]]</f>
        <v>84264660.960000008</v>
      </c>
      <c r="Z2487" s="13">
        <f>Agridata[[#This Row],[Final_Profit_NGN]] * (1-Agridata[[#This Row],[Storage_Loss_%]]/100)</f>
        <v>3330937.3903999999</v>
      </c>
      <c r="AA2487" s="13">
        <f>Agridata[[#This Row],[Final_Profit_NGN]]+Agridata[[#This Row],[Input_Cost_NGN]]</f>
        <v>4201767</v>
      </c>
    </row>
    <row r="2488" spans="1:27" x14ac:dyDescent="0.35">
      <c r="A2488" t="s">
        <v>409</v>
      </c>
      <c r="B2488" t="s">
        <v>1472</v>
      </c>
      <c r="C2488" t="s">
        <v>1487</v>
      </c>
      <c r="D2488">
        <v>2021</v>
      </c>
      <c r="E2488" t="s">
        <v>1502</v>
      </c>
      <c r="F2488" t="s">
        <v>1508</v>
      </c>
      <c r="G2488">
        <v>5.42</v>
      </c>
      <c r="H2488">
        <v>7510</v>
      </c>
      <c r="I2488">
        <v>3004</v>
      </c>
      <c r="J2488">
        <v>59.3</v>
      </c>
      <c r="K2488" t="s">
        <v>1514</v>
      </c>
      <c r="L2488">
        <v>3.44</v>
      </c>
      <c r="M2488" t="s">
        <v>1516</v>
      </c>
      <c r="N2488" s="13">
        <v>9912</v>
      </c>
      <c r="O2488">
        <v>60</v>
      </c>
      <c r="P2488" s="11">
        <f>Agridata[[#This Row],[Storage_Loss_%]]/100</f>
        <v>0.6</v>
      </c>
      <c r="Q2488" s="7">
        <v>60</v>
      </c>
      <c r="R2488" s="13">
        <v>49767</v>
      </c>
      <c r="S2488">
        <v>214</v>
      </c>
      <c r="T2488" t="s">
        <v>1520</v>
      </c>
      <c r="U2488" t="s">
        <v>1523</v>
      </c>
      <c r="V2488" s="13">
        <v>576749</v>
      </c>
      <c r="W2488" s="7">
        <f>(Agridata[[#This Row],[Profit_After_Storage_Loss]]/Agridata[[#This Row],[Total_Revenue]])*100</f>
        <v>36.822619055219654</v>
      </c>
      <c r="X2488">
        <f>(1-Agridata[[#This Row],[Transport_Cost_NGN]]/(Agridata[[#This Row],[Input_Cost_NGN]]+Agridata[[#This Row],[Final_Profit_NGN]]))*100</f>
        <v>98.417917499313674</v>
      </c>
      <c r="Y2488" s="13">
        <f>Agridata[[#This Row],[Final_Profit_NGN]]*Agridata[[#This Row],[Storage_Loss_%]]</f>
        <v>34604940</v>
      </c>
      <c r="Z2488" s="13">
        <f>Agridata[[#This Row],[Final_Profit_NGN]] * (1-Agridata[[#This Row],[Storage_Loss_%]]/100)</f>
        <v>230699.6</v>
      </c>
      <c r="AA2488" s="13">
        <f>Agridata[[#This Row],[Final_Profit_NGN]]+Agridata[[#This Row],[Input_Cost_NGN]]</f>
        <v>626516</v>
      </c>
    </row>
    <row r="2489" spans="1:27" x14ac:dyDescent="0.35">
      <c r="A2489" t="s">
        <v>385</v>
      </c>
      <c r="B2489" t="s">
        <v>1469</v>
      </c>
      <c r="C2489" t="s">
        <v>1480</v>
      </c>
      <c r="D2489">
        <v>2022</v>
      </c>
      <c r="E2489" t="s">
        <v>1502</v>
      </c>
      <c r="F2489" t="s">
        <v>1506</v>
      </c>
      <c r="G2489">
        <v>4.08</v>
      </c>
      <c r="H2489">
        <v>13073</v>
      </c>
      <c r="I2489">
        <v>11293</v>
      </c>
      <c r="J2489">
        <v>1</v>
      </c>
      <c r="K2489" t="s">
        <v>1512</v>
      </c>
      <c r="L2489">
        <v>1.1100000000000001</v>
      </c>
      <c r="M2489" t="s">
        <v>1516</v>
      </c>
      <c r="N2489" s="13">
        <v>201</v>
      </c>
      <c r="O2489">
        <v>7</v>
      </c>
      <c r="P2489" s="11">
        <f>Agridata[[#This Row],[Storage_Loss_%]]/100</f>
        <v>0.1361</v>
      </c>
      <c r="Q2489" s="7">
        <v>13.61</v>
      </c>
      <c r="R2489" s="13">
        <v>63372</v>
      </c>
      <c r="S2489">
        <v>343</v>
      </c>
      <c r="T2489" t="s">
        <v>1520</v>
      </c>
      <c r="U2489" t="s">
        <v>1523</v>
      </c>
      <c r="V2489" s="13">
        <v>3771192</v>
      </c>
      <c r="W2489" s="7">
        <f>(Agridata[[#This Row],[Profit_After_Storage_Loss]]/Agridata[[#This Row],[Total_Revenue]])*100</f>
        <v>84.962273906498893</v>
      </c>
      <c r="X2489">
        <f>(1-Agridata[[#This Row],[Transport_Cost_NGN]]/(Agridata[[#This Row],[Input_Cost_NGN]]+Agridata[[#This Row],[Final_Profit_NGN]]))*100</f>
        <v>99.994758204583363</v>
      </c>
      <c r="Y2489" s="13">
        <f>Agridata[[#This Row],[Final_Profit_NGN]]*Agridata[[#This Row],[Storage_Loss_%]]</f>
        <v>51325923.119999997</v>
      </c>
      <c r="Z2489" s="13">
        <f>Agridata[[#This Row],[Final_Profit_NGN]] * (1-Agridata[[#This Row],[Storage_Loss_%]]/100)</f>
        <v>3257932.7688000002</v>
      </c>
      <c r="AA2489" s="13">
        <f>Agridata[[#This Row],[Final_Profit_NGN]]+Agridata[[#This Row],[Input_Cost_NGN]]</f>
        <v>3834564</v>
      </c>
    </row>
    <row r="2490" spans="1:27" x14ac:dyDescent="0.35">
      <c r="A2490" t="s">
        <v>175</v>
      </c>
      <c r="B2490" t="s">
        <v>1470</v>
      </c>
      <c r="C2490" t="s">
        <v>1475</v>
      </c>
      <c r="D2490">
        <v>2022</v>
      </c>
      <c r="E2490" t="s">
        <v>1501</v>
      </c>
      <c r="F2490" t="s">
        <v>1505</v>
      </c>
      <c r="G2490">
        <v>5.9</v>
      </c>
      <c r="H2490">
        <v>68631</v>
      </c>
      <c r="I2490">
        <v>27452</v>
      </c>
      <c r="J2490">
        <v>47.1</v>
      </c>
      <c r="K2490" t="s">
        <v>1512</v>
      </c>
      <c r="L2490">
        <v>1.39</v>
      </c>
      <c r="M2490" t="s">
        <v>1518</v>
      </c>
      <c r="N2490" s="13">
        <v>10723</v>
      </c>
      <c r="O2490">
        <v>60</v>
      </c>
      <c r="P2490" s="11">
        <f>Agridata[[#This Row],[Storage_Loss_%]]/100</f>
        <v>0.6</v>
      </c>
      <c r="Q2490" s="7">
        <v>60</v>
      </c>
      <c r="R2490" s="13">
        <v>75485</v>
      </c>
      <c r="S2490">
        <v>97</v>
      </c>
      <c r="T2490" t="s">
        <v>1520</v>
      </c>
      <c r="U2490" t="s">
        <v>1522</v>
      </c>
      <c r="V2490" s="13">
        <v>2550008</v>
      </c>
      <c r="W2490" s="7">
        <f>(Agridata[[#This Row],[Profit_After_Storage_Loss]]/Agridata[[#This Row],[Total_Revenue]])*100</f>
        <v>38.849968367845584</v>
      </c>
      <c r="X2490">
        <f>(1-Agridata[[#This Row],[Transport_Cost_NGN]]/(Agridata[[#This Row],[Input_Cost_NGN]]+Agridata[[#This Row],[Final_Profit_NGN]]))*100</f>
        <v>99.591581466794992</v>
      </c>
      <c r="Y2490" s="13">
        <f>Agridata[[#This Row],[Final_Profit_NGN]]*Agridata[[#This Row],[Storage_Loss_%]]</f>
        <v>153000480</v>
      </c>
      <c r="Z2490" s="13">
        <f>Agridata[[#This Row],[Final_Profit_NGN]] * (1-Agridata[[#This Row],[Storage_Loss_%]]/100)</f>
        <v>1020003.2000000001</v>
      </c>
      <c r="AA2490" s="13">
        <f>Agridata[[#This Row],[Final_Profit_NGN]]+Agridata[[#This Row],[Input_Cost_NGN]]</f>
        <v>2625493</v>
      </c>
    </row>
    <row r="2491" spans="1:27" x14ac:dyDescent="0.35">
      <c r="A2491" t="s">
        <v>825</v>
      </c>
      <c r="B2491" t="s">
        <v>1472</v>
      </c>
      <c r="C2491" t="s">
        <v>1488</v>
      </c>
      <c r="D2491">
        <v>2021</v>
      </c>
      <c r="E2491" t="s">
        <v>1501</v>
      </c>
      <c r="F2491" t="s">
        <v>1509</v>
      </c>
      <c r="G2491">
        <v>2.25</v>
      </c>
      <c r="H2491">
        <v>31372</v>
      </c>
      <c r="I2491">
        <v>24893</v>
      </c>
      <c r="J2491">
        <v>1</v>
      </c>
      <c r="K2491" t="s">
        <v>1511</v>
      </c>
      <c r="L2491">
        <v>0.51</v>
      </c>
      <c r="M2491" t="s">
        <v>1518</v>
      </c>
      <c r="N2491" s="13">
        <v>200</v>
      </c>
      <c r="O2491">
        <v>2</v>
      </c>
      <c r="P2491" s="11">
        <f>Agridata[[#This Row],[Storage_Loss_%]]/100</f>
        <v>0.20649999999999999</v>
      </c>
      <c r="Q2491" s="7">
        <v>20.65</v>
      </c>
      <c r="R2491" s="13">
        <v>54502</v>
      </c>
      <c r="S2491">
        <v>285</v>
      </c>
      <c r="T2491" t="s">
        <v>1520</v>
      </c>
      <c r="U2491" t="s">
        <v>1522</v>
      </c>
      <c r="V2491" s="13">
        <v>6968858</v>
      </c>
      <c r="W2491" s="7">
        <f>(Agridata[[#This Row],[Profit_After_Storage_Loss]]/Agridata[[#This Row],[Total_Revenue]])*100</f>
        <v>78.734235793124654</v>
      </c>
      <c r="X2491">
        <f>(1-Agridata[[#This Row],[Transport_Cost_NGN]]/(Agridata[[#This Row],[Input_Cost_NGN]]+Agridata[[#This Row],[Final_Profit_NGN]]))*100</f>
        <v>99.997152360123934</v>
      </c>
      <c r="Y2491" s="13">
        <f>Agridata[[#This Row],[Final_Profit_NGN]]*Agridata[[#This Row],[Storage_Loss_%]]</f>
        <v>143906917.69999999</v>
      </c>
      <c r="Z2491" s="13">
        <f>Agridata[[#This Row],[Final_Profit_NGN]] * (1-Agridata[[#This Row],[Storage_Loss_%]]/100)</f>
        <v>5529788.8229999999</v>
      </c>
      <c r="AA2491" s="13">
        <f>Agridata[[#This Row],[Final_Profit_NGN]]+Agridata[[#This Row],[Input_Cost_NGN]]</f>
        <v>7023360</v>
      </c>
    </row>
    <row r="2492" spans="1:27" x14ac:dyDescent="0.35">
      <c r="A2492" t="s">
        <v>146</v>
      </c>
      <c r="B2492" t="s">
        <v>1469</v>
      </c>
      <c r="C2492" t="s">
        <v>1480</v>
      </c>
      <c r="D2492">
        <v>2023</v>
      </c>
      <c r="E2492" t="s">
        <v>1501</v>
      </c>
      <c r="F2492" t="s">
        <v>1508</v>
      </c>
      <c r="G2492">
        <v>2.8</v>
      </c>
      <c r="H2492">
        <v>4369</v>
      </c>
      <c r="I2492">
        <v>3704</v>
      </c>
      <c r="J2492">
        <v>19.899999999999999</v>
      </c>
      <c r="K2492" t="s">
        <v>1513</v>
      </c>
      <c r="L2492">
        <v>1.1599999999999999</v>
      </c>
      <c r="M2492" t="s">
        <v>1516</v>
      </c>
      <c r="N2492" s="13">
        <v>592</v>
      </c>
      <c r="O2492">
        <v>7</v>
      </c>
      <c r="P2492" s="11">
        <f>Agridata[[#This Row],[Storage_Loss_%]]/100</f>
        <v>0.152</v>
      </c>
      <c r="Q2492" s="7">
        <v>15.2</v>
      </c>
      <c r="R2492" s="13">
        <v>37084</v>
      </c>
      <c r="S2492">
        <v>221</v>
      </c>
      <c r="T2492" t="s">
        <v>1520</v>
      </c>
      <c r="U2492" t="s">
        <v>1523</v>
      </c>
      <c r="V2492" s="13">
        <v>772723</v>
      </c>
      <c r="W2492" s="7">
        <f>(Agridata[[#This Row],[Profit_After_Storage_Loss]]/Agridata[[#This Row],[Total_Revenue]])*100</f>
        <v>80.916700398983949</v>
      </c>
      <c r="X2492">
        <f>(1-Agridata[[#This Row],[Transport_Cost_NGN]]/(Agridata[[#This Row],[Input_Cost_NGN]]+Agridata[[#This Row],[Final_Profit_NGN]]))*100</f>
        <v>99.92689616167803</v>
      </c>
      <c r="Y2492" s="13">
        <f>Agridata[[#This Row],[Final_Profit_NGN]]*Agridata[[#This Row],[Storage_Loss_%]]</f>
        <v>11745389.6</v>
      </c>
      <c r="Z2492" s="13">
        <f>Agridata[[#This Row],[Final_Profit_NGN]] * (1-Agridata[[#This Row],[Storage_Loss_%]]/100)</f>
        <v>655269.10399999993</v>
      </c>
      <c r="AA2492" s="13">
        <f>Agridata[[#This Row],[Final_Profit_NGN]]+Agridata[[#This Row],[Input_Cost_NGN]]</f>
        <v>809807</v>
      </c>
    </row>
    <row r="2493" spans="1:27" x14ac:dyDescent="0.35">
      <c r="A2493" t="s">
        <v>165</v>
      </c>
      <c r="B2493" t="s">
        <v>1473</v>
      </c>
      <c r="C2493" t="s">
        <v>1494</v>
      </c>
      <c r="D2493">
        <v>2023</v>
      </c>
      <c r="E2493" t="s">
        <v>1501</v>
      </c>
      <c r="F2493" t="s">
        <v>1507</v>
      </c>
      <c r="G2493">
        <v>4.63</v>
      </c>
      <c r="H2493">
        <v>11763</v>
      </c>
      <c r="I2493">
        <v>9670</v>
      </c>
      <c r="J2493">
        <v>11.8</v>
      </c>
      <c r="K2493" t="s">
        <v>1511</v>
      </c>
      <c r="L2493">
        <v>1.29</v>
      </c>
      <c r="M2493" t="s">
        <v>1517</v>
      </c>
      <c r="N2493" s="13">
        <v>1574</v>
      </c>
      <c r="O2493">
        <v>7</v>
      </c>
      <c r="P2493" s="11">
        <f>Agridata[[#This Row],[Storage_Loss_%]]/100</f>
        <v>0.1779</v>
      </c>
      <c r="Q2493" s="7">
        <v>17.79</v>
      </c>
      <c r="R2493" s="13">
        <v>69890</v>
      </c>
      <c r="S2493">
        <v>222</v>
      </c>
      <c r="T2493" t="s">
        <v>1520</v>
      </c>
      <c r="U2493" t="s">
        <v>1523</v>
      </c>
      <c r="V2493" s="13">
        <v>2053809</v>
      </c>
      <c r="W2493" s="7">
        <f>(Agridata[[#This Row],[Profit_After_Storage_Loss]]/Agridata[[#This Row],[Total_Revenue]])*100</f>
        <v>79.5045050593328</v>
      </c>
      <c r="X2493">
        <f>(1-Agridata[[#This Row],[Transport_Cost_NGN]]/(Agridata[[#This Row],[Input_Cost_NGN]]+Agridata[[#This Row],[Final_Profit_NGN]]))*100</f>
        <v>99.925884035355296</v>
      </c>
      <c r="Y2493" s="13">
        <f>Agridata[[#This Row],[Final_Profit_NGN]]*Agridata[[#This Row],[Storage_Loss_%]]</f>
        <v>36537262.109999999</v>
      </c>
      <c r="Z2493" s="13">
        <f>Agridata[[#This Row],[Final_Profit_NGN]] * (1-Agridata[[#This Row],[Storage_Loss_%]]/100)</f>
        <v>1688436.3789000001</v>
      </c>
      <c r="AA2493" s="13">
        <f>Agridata[[#This Row],[Final_Profit_NGN]]+Agridata[[#This Row],[Input_Cost_NGN]]</f>
        <v>2123699</v>
      </c>
    </row>
    <row r="2494" spans="1:27" x14ac:dyDescent="0.35">
      <c r="A2494" t="s">
        <v>425</v>
      </c>
      <c r="B2494" t="s">
        <v>1473</v>
      </c>
      <c r="C2494" t="s">
        <v>1484</v>
      </c>
      <c r="D2494">
        <v>2025</v>
      </c>
      <c r="E2494" t="s">
        <v>1501</v>
      </c>
      <c r="F2494" t="s">
        <v>1510</v>
      </c>
      <c r="G2494">
        <v>1.22</v>
      </c>
      <c r="H2494">
        <v>30969</v>
      </c>
      <c r="I2494">
        <v>22960</v>
      </c>
      <c r="J2494">
        <v>1.5</v>
      </c>
      <c r="K2494" t="s">
        <v>1511</v>
      </c>
      <c r="L2494">
        <v>1.22</v>
      </c>
      <c r="M2494" t="s">
        <v>1517</v>
      </c>
      <c r="N2494" s="13">
        <v>200</v>
      </c>
      <c r="O2494">
        <v>1</v>
      </c>
      <c r="P2494" s="11">
        <f>Agridata[[#This Row],[Storage_Loss_%]]/100</f>
        <v>0.2586</v>
      </c>
      <c r="Q2494" s="7">
        <v>25.86</v>
      </c>
      <c r="R2494" s="13">
        <v>41281</v>
      </c>
      <c r="S2494">
        <v>457</v>
      </c>
      <c r="T2494" t="s">
        <v>1520</v>
      </c>
      <c r="U2494" t="s">
        <v>1522</v>
      </c>
      <c r="V2494" s="13">
        <v>10346312</v>
      </c>
      <c r="W2494" s="7">
        <f>(Agridata[[#This Row],[Profit_After_Storage_Loss]]/Agridata[[#This Row],[Total_Revenue]])*100</f>
        <v>73.845362605177172</v>
      </c>
      <c r="X2494">
        <f>(1-Agridata[[#This Row],[Transport_Cost_NGN]]/(Agridata[[#This Row],[Input_Cost_NGN]]+Agridata[[#This Row],[Final_Profit_NGN]]))*100</f>
        <v>99.998074626142937</v>
      </c>
      <c r="Y2494" s="13">
        <f>Agridata[[#This Row],[Final_Profit_NGN]]*Agridata[[#This Row],[Storage_Loss_%]]</f>
        <v>267555628.31999999</v>
      </c>
      <c r="Z2494" s="13">
        <f>Agridata[[#This Row],[Final_Profit_NGN]] * (1-Agridata[[#This Row],[Storage_Loss_%]]/100)</f>
        <v>7670755.7168000005</v>
      </c>
      <c r="AA2494" s="13">
        <f>Agridata[[#This Row],[Final_Profit_NGN]]+Agridata[[#This Row],[Input_Cost_NGN]]</f>
        <v>10387593</v>
      </c>
    </row>
    <row r="2495" spans="1:27" x14ac:dyDescent="0.35">
      <c r="A2495" t="s">
        <v>434</v>
      </c>
      <c r="B2495" t="s">
        <v>1473</v>
      </c>
      <c r="C2495" t="s">
        <v>1493</v>
      </c>
      <c r="D2495">
        <v>2023</v>
      </c>
      <c r="E2495" t="s">
        <v>1502</v>
      </c>
      <c r="F2495" t="s">
        <v>1509</v>
      </c>
      <c r="G2495">
        <v>2.31</v>
      </c>
      <c r="H2495">
        <v>36472</v>
      </c>
      <c r="I2495">
        <v>29549</v>
      </c>
      <c r="J2495">
        <v>25.2</v>
      </c>
      <c r="K2495" t="s">
        <v>1513</v>
      </c>
      <c r="L2495">
        <v>1.81</v>
      </c>
      <c r="M2495" t="s">
        <v>1518</v>
      </c>
      <c r="N2495" s="13">
        <v>1066</v>
      </c>
      <c r="O2495">
        <v>5</v>
      </c>
      <c r="P2495" s="11">
        <f>Agridata[[#This Row],[Storage_Loss_%]]/100</f>
        <v>0.1898</v>
      </c>
      <c r="Q2495" s="7">
        <v>18.98</v>
      </c>
      <c r="R2495" s="13">
        <v>71578</v>
      </c>
      <c r="S2495">
        <v>321</v>
      </c>
      <c r="T2495" t="s">
        <v>1520</v>
      </c>
      <c r="U2495" t="s">
        <v>1523</v>
      </c>
      <c r="V2495" s="13">
        <v>9317733</v>
      </c>
      <c r="W2495" s="7">
        <f>(Agridata[[#This Row],[Profit_After_Storage_Loss]]/Agridata[[#This Row],[Total_Revenue]])*100</f>
        <v>80.402356217618092</v>
      </c>
      <c r="X2495">
        <f>(1-Agridata[[#This Row],[Transport_Cost_NGN]]/(Agridata[[#This Row],[Input_Cost_NGN]]+Agridata[[#This Row],[Final_Profit_NGN]]))*100</f>
        <v>99.988646664276004</v>
      </c>
      <c r="Y2495" s="13">
        <f>Agridata[[#This Row],[Final_Profit_NGN]]*Agridata[[#This Row],[Storage_Loss_%]]</f>
        <v>176850572.34</v>
      </c>
      <c r="Z2495" s="13">
        <f>Agridata[[#This Row],[Final_Profit_NGN]] * (1-Agridata[[#This Row],[Storage_Loss_%]]/100)</f>
        <v>7549227.2766000004</v>
      </c>
      <c r="AA2495" s="13">
        <f>Agridata[[#This Row],[Final_Profit_NGN]]+Agridata[[#This Row],[Input_Cost_NGN]]</f>
        <v>9389311</v>
      </c>
    </row>
    <row r="2496" spans="1:27" x14ac:dyDescent="0.35">
      <c r="A2496" t="s">
        <v>344</v>
      </c>
      <c r="B2496" t="s">
        <v>1473</v>
      </c>
      <c r="C2496" t="s">
        <v>1494</v>
      </c>
      <c r="D2496">
        <v>2022</v>
      </c>
      <c r="E2496" t="s">
        <v>1502</v>
      </c>
      <c r="F2496" t="s">
        <v>1506</v>
      </c>
      <c r="G2496">
        <v>5.81</v>
      </c>
      <c r="H2496">
        <v>8783</v>
      </c>
      <c r="I2496">
        <v>7464</v>
      </c>
      <c r="J2496">
        <v>13.9</v>
      </c>
      <c r="K2496" t="s">
        <v>1513</v>
      </c>
      <c r="L2496">
        <v>1.01</v>
      </c>
      <c r="M2496" t="s">
        <v>1518</v>
      </c>
      <c r="N2496" s="13">
        <v>471</v>
      </c>
      <c r="O2496">
        <v>14</v>
      </c>
      <c r="P2496" s="11">
        <f>Agridata[[#This Row],[Storage_Loss_%]]/100</f>
        <v>0.15010000000000001</v>
      </c>
      <c r="Q2496" s="7">
        <v>15.01</v>
      </c>
      <c r="R2496" s="13">
        <v>83483</v>
      </c>
      <c r="S2496">
        <v>341</v>
      </c>
      <c r="T2496" t="s">
        <v>1520</v>
      </c>
      <c r="U2496" t="s">
        <v>1523</v>
      </c>
      <c r="V2496" s="13">
        <v>2435818</v>
      </c>
      <c r="W2496" s="7">
        <f>(Agridata[[#This Row],[Profit_After_Storage_Loss]]/Agridata[[#This Row],[Total_Revenue]])*100</f>
        <v>82.173655240084457</v>
      </c>
      <c r="X2496">
        <f>(1-Agridata[[#This Row],[Transport_Cost_NGN]]/(Agridata[[#This Row],[Input_Cost_NGN]]+Agridata[[#This Row],[Final_Profit_NGN]]))*100</f>
        <v>99.981304337988988</v>
      </c>
      <c r="Y2496" s="13">
        <f>Agridata[[#This Row],[Final_Profit_NGN]]*Agridata[[#This Row],[Storage_Loss_%]]</f>
        <v>36561628.18</v>
      </c>
      <c r="Z2496" s="13">
        <f>Agridata[[#This Row],[Final_Profit_NGN]] * (1-Agridata[[#This Row],[Storage_Loss_%]]/100)</f>
        <v>2070201.7182</v>
      </c>
      <c r="AA2496" s="13">
        <f>Agridata[[#This Row],[Final_Profit_NGN]]+Agridata[[#This Row],[Input_Cost_NGN]]</f>
        <v>2519301</v>
      </c>
    </row>
    <row r="2497" spans="1:27" x14ac:dyDescent="0.35">
      <c r="A2497" t="s">
        <v>254</v>
      </c>
      <c r="B2497" t="s">
        <v>1469</v>
      </c>
      <c r="C2497" t="s">
        <v>1498</v>
      </c>
      <c r="D2497">
        <v>2021</v>
      </c>
      <c r="E2497" t="s">
        <v>1501</v>
      </c>
      <c r="F2497" t="s">
        <v>1504</v>
      </c>
      <c r="G2497">
        <v>1.03</v>
      </c>
      <c r="H2497">
        <v>9578</v>
      </c>
      <c r="I2497">
        <v>7327</v>
      </c>
      <c r="J2497">
        <v>39.9</v>
      </c>
      <c r="K2497" t="s">
        <v>1514</v>
      </c>
      <c r="L2497">
        <v>2.39</v>
      </c>
      <c r="M2497" t="s">
        <v>1517</v>
      </c>
      <c r="N2497" s="13">
        <v>6461</v>
      </c>
      <c r="O2497">
        <v>3</v>
      </c>
      <c r="P2497" s="11">
        <f>Agridata[[#This Row],[Storage_Loss_%]]/100</f>
        <v>0.23499999999999999</v>
      </c>
      <c r="Q2497" s="7">
        <v>23.5</v>
      </c>
      <c r="R2497" s="13">
        <v>20440</v>
      </c>
      <c r="S2497">
        <v>198</v>
      </c>
      <c r="T2497" t="s">
        <v>1519</v>
      </c>
      <c r="U2497" t="s">
        <v>1522</v>
      </c>
      <c r="V2497" s="13">
        <v>1409338</v>
      </c>
      <c r="W2497" s="7">
        <f>(Agridata[[#This Row],[Profit_After_Storage_Loss]]/Agridata[[#This Row],[Total_Revenue]])*100</f>
        <v>75.406361686919226</v>
      </c>
      <c r="X2497">
        <f>(1-Agridata[[#This Row],[Transport_Cost_NGN]]/(Agridata[[#This Row],[Input_Cost_NGN]]+Agridata[[#This Row],[Final_Profit_NGN]]))*100</f>
        <v>99.548111664887841</v>
      </c>
      <c r="Y2497" s="13">
        <f>Agridata[[#This Row],[Final_Profit_NGN]]*Agridata[[#This Row],[Storage_Loss_%]]</f>
        <v>33119443</v>
      </c>
      <c r="Z2497" s="13">
        <f>Agridata[[#This Row],[Final_Profit_NGN]] * (1-Agridata[[#This Row],[Storage_Loss_%]]/100)</f>
        <v>1078143.57</v>
      </c>
      <c r="AA2497" s="13">
        <f>Agridata[[#This Row],[Final_Profit_NGN]]+Agridata[[#This Row],[Input_Cost_NGN]]</f>
        <v>1429778</v>
      </c>
    </row>
    <row r="2498" spans="1:27" x14ac:dyDescent="0.35">
      <c r="A2498" t="s">
        <v>1148</v>
      </c>
      <c r="B2498" t="s">
        <v>1472</v>
      </c>
      <c r="C2498" t="s">
        <v>1479</v>
      </c>
      <c r="D2498">
        <v>2025</v>
      </c>
      <c r="E2498" t="s">
        <v>1502</v>
      </c>
      <c r="F2498" t="s">
        <v>1506</v>
      </c>
      <c r="G2498">
        <v>1.41</v>
      </c>
      <c r="H2498">
        <v>2266</v>
      </c>
      <c r="I2498">
        <v>1791</v>
      </c>
      <c r="J2498">
        <v>13.8</v>
      </c>
      <c r="K2498" t="s">
        <v>1512</v>
      </c>
      <c r="L2498">
        <v>0.82</v>
      </c>
      <c r="M2498" t="s">
        <v>1517</v>
      </c>
      <c r="N2498" s="13">
        <v>3574</v>
      </c>
      <c r="O2498">
        <v>14</v>
      </c>
      <c r="P2498" s="11">
        <f>Agridata[[#This Row],[Storage_Loss_%]]/100</f>
        <v>0.20929999999999999</v>
      </c>
      <c r="Q2498" s="7">
        <v>20.93</v>
      </c>
      <c r="R2498" s="13">
        <v>39008</v>
      </c>
      <c r="S2498">
        <v>437</v>
      </c>
      <c r="T2498" t="s">
        <v>1520</v>
      </c>
      <c r="U2498" t="s">
        <v>1523</v>
      </c>
      <c r="V2498" s="13">
        <v>732259</v>
      </c>
      <c r="W2498" s="7">
        <f>(Agridata[[#This Row],[Profit_After_Storage_Loss]]/Agridata[[#This Row],[Total_Revenue]])*100</f>
        <v>75.070914650827788</v>
      </c>
      <c r="X2498">
        <f>(1-Agridata[[#This Row],[Transport_Cost_NGN]]/(Agridata[[#This Row],[Input_Cost_NGN]]+Agridata[[#This Row],[Final_Profit_NGN]]))*100</f>
        <v>99.536606648540655</v>
      </c>
      <c r="Y2498" s="13">
        <f>Agridata[[#This Row],[Final_Profit_NGN]]*Agridata[[#This Row],[Storage_Loss_%]]</f>
        <v>15326180.869999999</v>
      </c>
      <c r="Z2498" s="13">
        <f>Agridata[[#This Row],[Final_Profit_NGN]] * (1-Agridata[[#This Row],[Storage_Loss_%]]/100)</f>
        <v>578997.19129999995</v>
      </c>
      <c r="AA2498" s="13">
        <f>Agridata[[#This Row],[Final_Profit_NGN]]+Agridata[[#This Row],[Input_Cost_NGN]]</f>
        <v>771267</v>
      </c>
    </row>
    <row r="2499" spans="1:27" x14ac:dyDescent="0.35">
      <c r="A2499" t="s">
        <v>1217</v>
      </c>
      <c r="B2499" t="s">
        <v>1471</v>
      </c>
      <c r="C2499" t="s">
        <v>1486</v>
      </c>
      <c r="D2499">
        <v>2024</v>
      </c>
      <c r="E2499" t="s">
        <v>1501</v>
      </c>
      <c r="F2499" t="s">
        <v>1506</v>
      </c>
      <c r="G2499">
        <v>2.4500000000000002</v>
      </c>
      <c r="H2499">
        <v>8753</v>
      </c>
      <c r="I2499">
        <v>7563</v>
      </c>
      <c r="J2499">
        <v>21.3</v>
      </c>
      <c r="K2499" t="s">
        <v>1511</v>
      </c>
      <c r="L2499">
        <v>0.7</v>
      </c>
      <c r="M2499" t="s">
        <v>1516</v>
      </c>
      <c r="N2499" s="13">
        <v>2451</v>
      </c>
      <c r="O2499">
        <v>7</v>
      </c>
      <c r="P2499" s="11">
        <f>Agridata[[#This Row],[Storage_Loss_%]]/100</f>
        <v>0.13589999999999999</v>
      </c>
      <c r="Q2499" s="7">
        <v>13.59</v>
      </c>
      <c r="R2499" s="13">
        <v>46855</v>
      </c>
      <c r="S2499">
        <v>368</v>
      </c>
      <c r="T2499" t="s">
        <v>1520</v>
      </c>
      <c r="U2499" t="s">
        <v>1523</v>
      </c>
      <c r="V2499" s="13">
        <v>2706047</v>
      </c>
      <c r="W2499" s="7">
        <f>(Agridata[[#This Row],[Profit_After_Storage_Loss]]/Agridata[[#This Row],[Total_Revenue]])*100</f>
        <v>84.93928271692927</v>
      </c>
      <c r="X2499">
        <f>(1-Agridata[[#This Row],[Transport_Cost_NGN]]/(Agridata[[#This Row],[Input_Cost_NGN]]+Agridata[[#This Row],[Final_Profit_NGN]]))*100</f>
        <v>99.910966681705332</v>
      </c>
      <c r="Y2499" s="13">
        <f>Agridata[[#This Row],[Final_Profit_NGN]]*Agridata[[#This Row],[Storage_Loss_%]]</f>
        <v>36775178.729999997</v>
      </c>
      <c r="Z2499" s="13">
        <f>Agridata[[#This Row],[Final_Profit_NGN]] * (1-Agridata[[#This Row],[Storage_Loss_%]]/100)</f>
        <v>2338295.2127</v>
      </c>
      <c r="AA2499" s="13">
        <f>Agridata[[#This Row],[Final_Profit_NGN]]+Agridata[[#This Row],[Input_Cost_NGN]]</f>
        <v>2752902</v>
      </c>
    </row>
    <row r="2500" spans="1:27" x14ac:dyDescent="0.35">
      <c r="A2500" t="s">
        <v>1114</v>
      </c>
      <c r="B2500" t="s">
        <v>1473</v>
      </c>
      <c r="C2500" t="s">
        <v>1496</v>
      </c>
      <c r="D2500">
        <v>2022</v>
      </c>
      <c r="E2500" t="s">
        <v>1501</v>
      </c>
      <c r="F2500" t="s">
        <v>1509</v>
      </c>
      <c r="G2500">
        <v>5.12</v>
      </c>
      <c r="H2500">
        <v>82422</v>
      </c>
      <c r="I2500">
        <v>67075</v>
      </c>
      <c r="J2500">
        <v>53.5</v>
      </c>
      <c r="K2500" t="s">
        <v>1512</v>
      </c>
      <c r="L2500">
        <v>1.47</v>
      </c>
      <c r="M2500" t="s">
        <v>1516</v>
      </c>
      <c r="N2500" s="13">
        <v>14442</v>
      </c>
      <c r="O2500">
        <v>1</v>
      </c>
      <c r="P2500" s="11">
        <f>Agridata[[#This Row],[Storage_Loss_%]]/100</f>
        <v>0.1862</v>
      </c>
      <c r="Q2500" s="7">
        <v>18.62</v>
      </c>
      <c r="R2500" s="13">
        <v>161753</v>
      </c>
      <c r="S2500">
        <v>305</v>
      </c>
      <c r="T2500" t="s">
        <v>1520</v>
      </c>
      <c r="U2500" t="s">
        <v>1523</v>
      </c>
      <c r="V2500" s="13">
        <v>20077102</v>
      </c>
      <c r="W2500" s="7">
        <f>(Agridata[[#This Row],[Profit_After_Storage_Loss]]/Agridata[[#This Row],[Total_Revenue]])*100</f>
        <v>80.729594671240051</v>
      </c>
      <c r="X2500">
        <f>(1-Agridata[[#This Row],[Transport_Cost_NGN]]/(Agridata[[#This Row],[Input_Cost_NGN]]+Agridata[[#This Row],[Final_Profit_NGN]]))*100</f>
        <v>99.92864220826722</v>
      </c>
      <c r="Y2500" s="13">
        <f>Agridata[[#This Row],[Final_Profit_NGN]]*Agridata[[#This Row],[Storage_Loss_%]]</f>
        <v>373835639.24000001</v>
      </c>
      <c r="Z2500" s="13">
        <f>Agridata[[#This Row],[Final_Profit_NGN]] * (1-Agridata[[#This Row],[Storage_Loss_%]]/100)</f>
        <v>16338745.6076</v>
      </c>
      <c r="AA2500" s="13">
        <f>Agridata[[#This Row],[Final_Profit_NGN]]+Agridata[[#This Row],[Input_Cost_NGN]]</f>
        <v>20238855</v>
      </c>
    </row>
    <row r="2501" spans="1:27" x14ac:dyDescent="0.35">
      <c r="A2501" t="s">
        <v>75</v>
      </c>
      <c r="B2501" t="s">
        <v>1469</v>
      </c>
      <c r="C2501" t="s">
        <v>1484</v>
      </c>
      <c r="D2501">
        <v>2021</v>
      </c>
      <c r="E2501" t="s">
        <v>1502</v>
      </c>
      <c r="F2501" t="s">
        <v>1510</v>
      </c>
      <c r="G2501">
        <v>4.96</v>
      </c>
      <c r="H2501">
        <v>76354</v>
      </c>
      <c r="I2501">
        <v>57051</v>
      </c>
      <c r="J2501">
        <v>13.5</v>
      </c>
      <c r="K2501" t="s">
        <v>1512</v>
      </c>
      <c r="L2501">
        <v>0.81</v>
      </c>
      <c r="M2501" t="s">
        <v>1516</v>
      </c>
      <c r="N2501" s="13">
        <v>2945</v>
      </c>
      <c r="O2501">
        <v>1</v>
      </c>
      <c r="P2501" s="11">
        <f>Agridata[[#This Row],[Storage_Loss_%]]/100</f>
        <v>0.25280000000000002</v>
      </c>
      <c r="Q2501" s="7">
        <v>25.28</v>
      </c>
      <c r="R2501" s="13">
        <v>119559</v>
      </c>
      <c r="S2501">
        <v>291</v>
      </c>
      <c r="T2501" t="s">
        <v>1520</v>
      </c>
      <c r="U2501" t="s">
        <v>1522</v>
      </c>
      <c r="V2501" s="13">
        <v>16313319</v>
      </c>
      <c r="W2501" s="7">
        <f>(Agridata[[#This Row],[Profit_After_Storage_Loss]]/Agridata[[#This Row],[Total_Revenue]])*100</f>
        <v>74.176367382512055</v>
      </c>
      <c r="X2501">
        <f>(1-Agridata[[#This Row],[Transport_Cost_NGN]]/(Agridata[[#This Row],[Input_Cost_NGN]]+Agridata[[#This Row],[Final_Profit_NGN]]))*100</f>
        <v>99.982078610940832</v>
      </c>
      <c r="Y2501" s="13">
        <f>Agridata[[#This Row],[Final_Profit_NGN]]*Agridata[[#This Row],[Storage_Loss_%]]</f>
        <v>412400704.31999999</v>
      </c>
      <c r="Z2501" s="13">
        <f>Agridata[[#This Row],[Final_Profit_NGN]] * (1-Agridata[[#This Row],[Storage_Loss_%]]/100)</f>
        <v>12189311.956799999</v>
      </c>
      <c r="AA2501" s="13">
        <f>Agridata[[#This Row],[Final_Profit_NGN]]+Agridata[[#This Row],[Input_Cost_NGN]]</f>
        <v>16432878</v>
      </c>
    </row>
    <row r="2502" spans="1:27" x14ac:dyDescent="0.35">
      <c r="A2502" t="s">
        <v>1173</v>
      </c>
      <c r="B2502" t="s">
        <v>1470</v>
      </c>
      <c r="C2502" t="s">
        <v>1499</v>
      </c>
      <c r="D2502">
        <v>2024</v>
      </c>
      <c r="E2502" t="s">
        <v>1502</v>
      </c>
      <c r="F2502" t="s">
        <v>1503</v>
      </c>
      <c r="G2502">
        <v>1.56</v>
      </c>
      <c r="H2502">
        <v>9323</v>
      </c>
      <c r="I2502">
        <v>5726</v>
      </c>
      <c r="J2502">
        <v>10.4</v>
      </c>
      <c r="K2502" t="s">
        <v>1512</v>
      </c>
      <c r="L2502">
        <v>0.78</v>
      </c>
      <c r="M2502" t="s">
        <v>1516</v>
      </c>
      <c r="N2502" s="13">
        <v>2808</v>
      </c>
      <c r="O2502">
        <v>30</v>
      </c>
      <c r="P2502" s="11">
        <f>Agridata[[#This Row],[Storage_Loss_%]]/100</f>
        <v>0.38579999999999998</v>
      </c>
      <c r="Q2502" s="7">
        <v>38.58</v>
      </c>
      <c r="R2502" s="13">
        <v>25605</v>
      </c>
      <c r="S2502">
        <v>407</v>
      </c>
      <c r="T2502" t="s">
        <v>1520</v>
      </c>
      <c r="U2502" t="s">
        <v>1523</v>
      </c>
      <c r="V2502" s="13">
        <v>2278765</v>
      </c>
      <c r="W2502" s="7">
        <f>(Agridata[[#This Row],[Profit_After_Storage_Loss]]/Agridata[[#This Row],[Total_Revenue]])*100</f>
        <v>60.737531863372638</v>
      </c>
      <c r="X2502">
        <f>(1-Agridata[[#This Row],[Transport_Cost_NGN]]/(Agridata[[#This Row],[Input_Cost_NGN]]+Agridata[[#This Row],[Final_Profit_NGN]]))*100</f>
        <v>99.878144568797538</v>
      </c>
      <c r="Y2502" s="13">
        <f>Agridata[[#This Row],[Final_Profit_NGN]]*Agridata[[#This Row],[Storage_Loss_%]]</f>
        <v>87914753.700000003</v>
      </c>
      <c r="Z2502" s="13">
        <f>Agridata[[#This Row],[Final_Profit_NGN]] * (1-Agridata[[#This Row],[Storage_Loss_%]]/100)</f>
        <v>1399617.4630000002</v>
      </c>
      <c r="AA2502" s="13">
        <f>Agridata[[#This Row],[Final_Profit_NGN]]+Agridata[[#This Row],[Input_Cost_NGN]]</f>
        <v>2304370</v>
      </c>
    </row>
    <row r="2503" spans="1:27" x14ac:dyDescent="0.35">
      <c r="A2503" t="s">
        <v>1218</v>
      </c>
      <c r="B2503" t="s">
        <v>1471</v>
      </c>
      <c r="C2503" t="s">
        <v>1500</v>
      </c>
      <c r="D2503">
        <v>2025</v>
      </c>
      <c r="E2503" t="s">
        <v>1502</v>
      </c>
      <c r="F2503" t="s">
        <v>1506</v>
      </c>
      <c r="G2503">
        <v>0.67</v>
      </c>
      <c r="H2503">
        <v>1431</v>
      </c>
      <c r="I2503">
        <v>1146</v>
      </c>
      <c r="J2503">
        <v>3.8</v>
      </c>
      <c r="K2503" t="s">
        <v>1513</v>
      </c>
      <c r="L2503">
        <v>0.41</v>
      </c>
      <c r="M2503" t="s">
        <v>1518</v>
      </c>
      <c r="N2503" s="13">
        <v>200</v>
      </c>
      <c r="O2503">
        <v>14</v>
      </c>
      <c r="P2503" s="11">
        <f>Agridata[[#This Row],[Storage_Loss_%]]/100</f>
        <v>0.1986</v>
      </c>
      <c r="Q2503" s="7">
        <v>19.86</v>
      </c>
      <c r="R2503" s="13">
        <v>13592</v>
      </c>
      <c r="S2503">
        <v>426</v>
      </c>
      <c r="T2503" t="s">
        <v>1520</v>
      </c>
      <c r="U2503" t="s">
        <v>1522</v>
      </c>
      <c r="V2503" s="13">
        <v>469523</v>
      </c>
      <c r="W2503" s="7">
        <f>(Agridata[[#This Row],[Profit_After_Storage_Loss]]/Agridata[[#This Row],[Total_Revenue]])*100</f>
        <v>77.885334175092893</v>
      </c>
      <c r="X2503">
        <f>(1-Agridata[[#This Row],[Transport_Cost_NGN]]/(Agridata[[#This Row],[Input_Cost_NGN]]+Agridata[[#This Row],[Final_Profit_NGN]]))*100</f>
        <v>99.958601989174426</v>
      </c>
      <c r="Y2503" s="13">
        <f>Agridata[[#This Row],[Final_Profit_NGN]]*Agridata[[#This Row],[Storage_Loss_%]]</f>
        <v>9324726.7799999993</v>
      </c>
      <c r="Z2503" s="13">
        <f>Agridata[[#This Row],[Final_Profit_NGN]] * (1-Agridata[[#This Row],[Storage_Loss_%]]/100)</f>
        <v>376275.73220000003</v>
      </c>
      <c r="AA2503" s="13">
        <f>Agridata[[#This Row],[Final_Profit_NGN]]+Agridata[[#This Row],[Input_Cost_NGN]]</f>
        <v>483115</v>
      </c>
    </row>
    <row r="2504" spans="1:27" x14ac:dyDescent="0.35">
      <c r="A2504" t="s">
        <v>282</v>
      </c>
      <c r="B2504" t="s">
        <v>1470</v>
      </c>
      <c r="C2504" t="s">
        <v>1482</v>
      </c>
      <c r="D2504">
        <v>2021</v>
      </c>
      <c r="E2504" t="s">
        <v>1501</v>
      </c>
      <c r="F2504" t="s">
        <v>1508</v>
      </c>
      <c r="G2504">
        <v>2.96</v>
      </c>
      <c r="H2504">
        <v>6487</v>
      </c>
      <c r="I2504">
        <v>2594</v>
      </c>
      <c r="J2504">
        <v>6.4</v>
      </c>
      <c r="K2504" t="s">
        <v>1513</v>
      </c>
      <c r="L2504">
        <v>1.32</v>
      </c>
      <c r="M2504" t="s">
        <v>1516</v>
      </c>
      <c r="N2504" s="13">
        <v>311</v>
      </c>
      <c r="O2504">
        <v>60</v>
      </c>
      <c r="P2504" s="11">
        <f>Agridata[[#This Row],[Storage_Loss_%]]/100</f>
        <v>0.6</v>
      </c>
      <c r="Q2504" s="7">
        <v>60</v>
      </c>
      <c r="R2504" s="13">
        <v>41409</v>
      </c>
      <c r="S2504">
        <v>171</v>
      </c>
      <c r="T2504" t="s">
        <v>1520</v>
      </c>
      <c r="U2504" t="s">
        <v>1523</v>
      </c>
      <c r="V2504" s="13">
        <v>397419</v>
      </c>
      <c r="W2504" s="7">
        <f>(Agridata[[#This Row],[Profit_After_Storage_Loss]]/Agridata[[#This Row],[Total_Revenue]])*100</f>
        <v>36.225491536547352</v>
      </c>
      <c r="X2504">
        <f>(1-Agridata[[#This Row],[Transport_Cost_NGN]]/(Agridata[[#This Row],[Input_Cost_NGN]]+Agridata[[#This Row],[Final_Profit_NGN]]))*100</f>
        <v>99.929129408333111</v>
      </c>
      <c r="Y2504" s="13">
        <f>Agridata[[#This Row],[Final_Profit_NGN]]*Agridata[[#This Row],[Storage_Loss_%]]</f>
        <v>23845140</v>
      </c>
      <c r="Z2504" s="13">
        <f>Agridata[[#This Row],[Final_Profit_NGN]] * (1-Agridata[[#This Row],[Storage_Loss_%]]/100)</f>
        <v>158967.6</v>
      </c>
      <c r="AA2504" s="13">
        <f>Agridata[[#This Row],[Final_Profit_NGN]]+Agridata[[#This Row],[Input_Cost_NGN]]</f>
        <v>438828</v>
      </c>
    </row>
    <row r="2505" spans="1:27" x14ac:dyDescent="0.35">
      <c r="A2505" t="s">
        <v>1107</v>
      </c>
      <c r="B2505" t="s">
        <v>1469</v>
      </c>
      <c r="C2505" t="s">
        <v>1481</v>
      </c>
      <c r="D2505">
        <v>2022</v>
      </c>
      <c r="E2505" t="s">
        <v>1501</v>
      </c>
      <c r="F2505" t="s">
        <v>1507</v>
      </c>
      <c r="G2505">
        <v>0.95</v>
      </c>
      <c r="H2505">
        <v>2636</v>
      </c>
      <c r="I2505">
        <v>2283</v>
      </c>
      <c r="J2505">
        <v>14.4</v>
      </c>
      <c r="K2505" t="s">
        <v>1512</v>
      </c>
      <c r="L2505">
        <v>1.08</v>
      </c>
      <c r="M2505" t="s">
        <v>1516</v>
      </c>
      <c r="N2505" s="13">
        <v>2659</v>
      </c>
      <c r="O2505">
        <v>7</v>
      </c>
      <c r="P2505" s="11">
        <f>Agridata[[#This Row],[Storage_Loss_%]]/100</f>
        <v>0.13369999999999999</v>
      </c>
      <c r="Q2505" s="7">
        <v>13.37</v>
      </c>
      <c r="R2505" s="13">
        <v>16288</v>
      </c>
      <c r="S2505">
        <v>184</v>
      </c>
      <c r="T2505" t="s">
        <v>1520</v>
      </c>
      <c r="U2505" t="s">
        <v>1523</v>
      </c>
      <c r="V2505" s="13">
        <v>396925</v>
      </c>
      <c r="W2505" s="7">
        <f>(Agridata[[#This Row],[Profit_After_Storage_Loss]]/Agridata[[#This Row],[Total_Revenue]])*100</f>
        <v>83.215224956620432</v>
      </c>
      <c r="X2505">
        <f>(1-Agridata[[#This Row],[Transport_Cost_NGN]]/(Agridata[[#This Row],[Input_Cost_NGN]]+Agridata[[#This Row],[Final_Profit_NGN]]))*100</f>
        <v>99.356506208662367</v>
      </c>
      <c r="Y2505" s="13">
        <f>Agridata[[#This Row],[Final_Profit_NGN]]*Agridata[[#This Row],[Storage_Loss_%]]</f>
        <v>5306887.25</v>
      </c>
      <c r="Z2505" s="13">
        <f>Agridata[[#This Row],[Final_Profit_NGN]] * (1-Agridata[[#This Row],[Storage_Loss_%]]/100)</f>
        <v>343856.1275</v>
      </c>
      <c r="AA2505" s="13">
        <f>Agridata[[#This Row],[Final_Profit_NGN]]+Agridata[[#This Row],[Input_Cost_NGN]]</f>
        <v>413213</v>
      </c>
    </row>
    <row r="2506" spans="1:27" x14ac:dyDescent="0.35">
      <c r="A2506" t="s">
        <v>142</v>
      </c>
      <c r="B2506" t="s">
        <v>1469</v>
      </c>
      <c r="C2506" t="s">
        <v>1480</v>
      </c>
      <c r="D2506">
        <v>2021</v>
      </c>
      <c r="E2506" t="s">
        <v>1502</v>
      </c>
      <c r="F2506" t="s">
        <v>1503</v>
      </c>
      <c r="G2506">
        <v>4.7699999999999996</v>
      </c>
      <c r="H2506">
        <v>48043</v>
      </c>
      <c r="I2506">
        <v>42772</v>
      </c>
      <c r="J2506">
        <v>31.7</v>
      </c>
      <c r="K2506" t="s">
        <v>1513</v>
      </c>
      <c r="L2506">
        <v>1.47</v>
      </c>
      <c r="M2506" t="s">
        <v>1518</v>
      </c>
      <c r="N2506" s="13">
        <v>1141</v>
      </c>
      <c r="O2506">
        <v>3</v>
      </c>
      <c r="P2506" s="11">
        <f>Agridata[[#This Row],[Storage_Loss_%]]/100</f>
        <v>0.10970000000000001</v>
      </c>
      <c r="Q2506" s="7">
        <v>10.97</v>
      </c>
      <c r="R2506" s="13">
        <v>70505</v>
      </c>
      <c r="S2506">
        <v>233</v>
      </c>
      <c r="T2506" t="s">
        <v>1520</v>
      </c>
      <c r="U2506" t="s">
        <v>1523</v>
      </c>
      <c r="V2506" s="13">
        <v>9794572</v>
      </c>
      <c r="W2506" s="7">
        <f>(Agridata[[#This Row],[Profit_After_Storage_Loss]]/Agridata[[#This Row],[Total_Revenue]])*100</f>
        <v>88.393708955338113</v>
      </c>
      <c r="X2506">
        <f>(1-Agridata[[#This Row],[Transport_Cost_NGN]]/(Agridata[[#This Row],[Input_Cost_NGN]]+Agridata[[#This Row],[Final_Profit_NGN]]))*100</f>
        <v>99.988433947347801</v>
      </c>
      <c r="Y2506" s="13">
        <f>Agridata[[#This Row],[Final_Profit_NGN]]*Agridata[[#This Row],[Storage_Loss_%]]</f>
        <v>107446454.84</v>
      </c>
      <c r="Z2506" s="13">
        <f>Agridata[[#This Row],[Final_Profit_NGN]] * (1-Agridata[[#This Row],[Storage_Loss_%]]/100)</f>
        <v>8720107.4516000003</v>
      </c>
      <c r="AA2506" s="13">
        <f>Agridata[[#This Row],[Final_Profit_NGN]]+Agridata[[#This Row],[Input_Cost_NGN]]</f>
        <v>9865077</v>
      </c>
    </row>
    <row r="2507" spans="1:27" x14ac:dyDescent="0.35">
      <c r="A2507" t="s">
        <v>1067</v>
      </c>
      <c r="B2507" t="s">
        <v>1471</v>
      </c>
      <c r="C2507" t="s">
        <v>1500</v>
      </c>
      <c r="D2507">
        <v>2024</v>
      </c>
      <c r="E2507" t="s">
        <v>1501</v>
      </c>
      <c r="F2507" t="s">
        <v>1508</v>
      </c>
      <c r="G2507">
        <v>2.91</v>
      </c>
      <c r="H2507">
        <v>3716</v>
      </c>
      <c r="I2507">
        <v>2704</v>
      </c>
      <c r="J2507">
        <v>5.3</v>
      </c>
      <c r="K2507" t="s">
        <v>1513</v>
      </c>
      <c r="L2507">
        <v>0.52</v>
      </c>
      <c r="M2507" t="s">
        <v>1516</v>
      </c>
      <c r="N2507" s="13">
        <v>200</v>
      </c>
      <c r="O2507">
        <v>14</v>
      </c>
      <c r="P2507" s="11">
        <f>Agridata[[#This Row],[Storage_Loss_%]]/100</f>
        <v>0.27229999999999999</v>
      </c>
      <c r="Q2507" s="7">
        <v>27.23</v>
      </c>
      <c r="R2507" s="13">
        <v>41964</v>
      </c>
      <c r="S2507">
        <v>179</v>
      </c>
      <c r="T2507" t="s">
        <v>1520</v>
      </c>
      <c r="U2507" t="s">
        <v>1522</v>
      </c>
      <c r="V2507" s="13">
        <v>437012</v>
      </c>
      <c r="W2507" s="7">
        <f>(Agridata[[#This Row],[Profit_After_Storage_Loss]]/Agridata[[#This Row],[Total_Revenue]])*100</f>
        <v>66.394481644174235</v>
      </c>
      <c r="X2507">
        <f>(1-Agridata[[#This Row],[Transport_Cost_NGN]]/(Agridata[[#This Row],[Input_Cost_NGN]]+Agridata[[#This Row],[Final_Profit_NGN]]))*100</f>
        <v>99.958244254409408</v>
      </c>
      <c r="Y2507" s="13">
        <f>Agridata[[#This Row],[Final_Profit_NGN]]*Agridata[[#This Row],[Storage_Loss_%]]</f>
        <v>11899836.76</v>
      </c>
      <c r="Z2507" s="13">
        <f>Agridata[[#This Row],[Final_Profit_NGN]] * (1-Agridata[[#This Row],[Storage_Loss_%]]/100)</f>
        <v>318013.6324</v>
      </c>
      <c r="AA2507" s="13">
        <f>Agridata[[#This Row],[Final_Profit_NGN]]+Agridata[[#This Row],[Input_Cost_NGN]]</f>
        <v>478976</v>
      </c>
    </row>
    <row r="2508" spans="1:27" x14ac:dyDescent="0.35">
      <c r="A2508" t="s">
        <v>1219</v>
      </c>
      <c r="B2508" t="s">
        <v>1473</v>
      </c>
      <c r="C2508" t="s">
        <v>1484</v>
      </c>
      <c r="D2508">
        <v>2021</v>
      </c>
      <c r="E2508" t="s">
        <v>1502</v>
      </c>
      <c r="F2508" t="s">
        <v>1505</v>
      </c>
      <c r="G2508">
        <v>1.42</v>
      </c>
      <c r="H2508">
        <v>11682</v>
      </c>
      <c r="I2508">
        <v>8860</v>
      </c>
      <c r="J2508">
        <v>112.2</v>
      </c>
      <c r="K2508" t="s">
        <v>1512</v>
      </c>
      <c r="L2508">
        <v>4.17</v>
      </c>
      <c r="M2508" t="s">
        <v>1516</v>
      </c>
      <c r="N2508" s="13">
        <v>24727</v>
      </c>
      <c r="O2508">
        <v>14</v>
      </c>
      <c r="P2508" s="11">
        <f>Agridata[[#This Row],[Storage_Loss_%]]/100</f>
        <v>0.24149999999999999</v>
      </c>
      <c r="Q2508" s="7">
        <v>24.15</v>
      </c>
      <c r="R2508" s="13">
        <v>16754</v>
      </c>
      <c r="S2508">
        <v>80</v>
      </c>
      <c r="T2508" t="s">
        <v>1520</v>
      </c>
      <c r="U2508" t="s">
        <v>1522</v>
      </c>
      <c r="V2508" s="13">
        <v>660231</v>
      </c>
      <c r="W2508" s="7">
        <f>(Agridata[[#This Row],[Profit_After_Storage_Loss]]/Agridata[[#This Row],[Total_Revenue]])*100</f>
        <v>73.972866976373169</v>
      </c>
      <c r="X2508">
        <f>(1-Agridata[[#This Row],[Transport_Cost_NGN]]/(Agridata[[#This Row],[Input_Cost_NGN]]+Agridata[[#This Row],[Final_Profit_NGN]]))*100</f>
        <v>96.347481849671695</v>
      </c>
      <c r="Y2508" s="13">
        <f>Agridata[[#This Row],[Final_Profit_NGN]]*Agridata[[#This Row],[Storage_Loss_%]]</f>
        <v>15944578.649999999</v>
      </c>
      <c r="Z2508" s="13">
        <f>Agridata[[#This Row],[Final_Profit_NGN]] * (1-Agridata[[#This Row],[Storage_Loss_%]]/100)</f>
        <v>500785.21349999995</v>
      </c>
      <c r="AA2508" s="13">
        <f>Agridata[[#This Row],[Final_Profit_NGN]]+Agridata[[#This Row],[Input_Cost_NGN]]</f>
        <v>676985</v>
      </c>
    </row>
    <row r="2509" spans="1:27" x14ac:dyDescent="0.35">
      <c r="A2509" t="s">
        <v>902</v>
      </c>
      <c r="B2509" t="s">
        <v>1473</v>
      </c>
      <c r="C2509" t="s">
        <v>1494</v>
      </c>
      <c r="D2509">
        <v>2022</v>
      </c>
      <c r="E2509" t="s">
        <v>1501</v>
      </c>
      <c r="F2509" t="s">
        <v>1506</v>
      </c>
      <c r="G2509">
        <v>0.24</v>
      </c>
      <c r="H2509">
        <v>411</v>
      </c>
      <c r="I2509">
        <v>317</v>
      </c>
      <c r="J2509">
        <v>27.3</v>
      </c>
      <c r="K2509" t="s">
        <v>1513</v>
      </c>
      <c r="L2509">
        <v>2.36</v>
      </c>
      <c r="M2509" t="s">
        <v>1517</v>
      </c>
      <c r="N2509" s="13">
        <v>902</v>
      </c>
      <c r="O2509">
        <v>14</v>
      </c>
      <c r="P2509" s="11">
        <f>Agridata[[#This Row],[Storage_Loss_%]]/100</f>
        <v>0.22769999999999999</v>
      </c>
      <c r="Q2509" s="7">
        <v>22.77</v>
      </c>
      <c r="R2509" s="13">
        <v>4483</v>
      </c>
      <c r="S2509">
        <v>389</v>
      </c>
      <c r="T2509" t="s">
        <v>1520</v>
      </c>
      <c r="U2509" t="s">
        <v>1522</v>
      </c>
      <c r="V2509" s="13">
        <v>116695</v>
      </c>
      <c r="W2509" s="7">
        <f>(Agridata[[#This Row],[Profit_After_Storage_Loss]]/Agridata[[#This Row],[Total_Revenue]])*100</f>
        <v>74.372863473567818</v>
      </c>
      <c r="X2509">
        <f>(1-Agridata[[#This Row],[Transport_Cost_NGN]]/(Agridata[[#This Row],[Input_Cost_NGN]]+Agridata[[#This Row],[Final_Profit_NGN]]))*100</f>
        <v>99.255640462790268</v>
      </c>
      <c r="Y2509" s="13">
        <f>Agridata[[#This Row],[Final_Profit_NGN]]*Agridata[[#This Row],[Storage_Loss_%]]</f>
        <v>2657145.15</v>
      </c>
      <c r="Z2509" s="13">
        <f>Agridata[[#This Row],[Final_Profit_NGN]] * (1-Agridata[[#This Row],[Storage_Loss_%]]/100)</f>
        <v>90123.548500000004</v>
      </c>
      <c r="AA2509" s="13">
        <f>Agridata[[#This Row],[Final_Profit_NGN]]+Agridata[[#This Row],[Input_Cost_NGN]]</f>
        <v>121178</v>
      </c>
    </row>
    <row r="2510" spans="1:27" x14ac:dyDescent="0.35">
      <c r="A2510" t="s">
        <v>904</v>
      </c>
      <c r="B2510" t="s">
        <v>1473</v>
      </c>
      <c r="C2510" t="s">
        <v>1496</v>
      </c>
      <c r="D2510">
        <v>2023</v>
      </c>
      <c r="E2510" t="s">
        <v>1502</v>
      </c>
      <c r="F2510" t="s">
        <v>1507</v>
      </c>
      <c r="G2510">
        <v>2.72</v>
      </c>
      <c r="H2510">
        <v>3543</v>
      </c>
      <c r="I2510">
        <v>3144</v>
      </c>
      <c r="J2510">
        <v>14.2</v>
      </c>
      <c r="K2510" t="s">
        <v>1512</v>
      </c>
      <c r="L2510">
        <v>1.73</v>
      </c>
      <c r="M2510" t="s">
        <v>1517</v>
      </c>
      <c r="N2510" s="13">
        <v>3056</v>
      </c>
      <c r="O2510">
        <v>3</v>
      </c>
      <c r="P2510" s="11">
        <f>Agridata[[#This Row],[Storage_Loss_%]]/100</f>
        <v>0.1124</v>
      </c>
      <c r="Q2510" s="7">
        <v>11.24</v>
      </c>
      <c r="R2510" s="13">
        <v>50801</v>
      </c>
      <c r="S2510">
        <v>276</v>
      </c>
      <c r="T2510" t="s">
        <v>1520</v>
      </c>
      <c r="U2510" t="s">
        <v>1522</v>
      </c>
      <c r="V2510" s="13">
        <v>805210</v>
      </c>
      <c r="W2510" s="7">
        <f>(Agridata[[#This Row],[Profit_After_Storage_Loss]]/Agridata[[#This Row],[Total_Revenue]])*100</f>
        <v>83.492431288850256</v>
      </c>
      <c r="X2510">
        <f>(1-Agridata[[#This Row],[Transport_Cost_NGN]]/(Agridata[[#This Row],[Input_Cost_NGN]]+Agridata[[#This Row],[Final_Profit_NGN]]))*100</f>
        <v>99.642995241883568</v>
      </c>
      <c r="Y2510" s="13">
        <f>Agridata[[#This Row],[Final_Profit_NGN]]*Agridata[[#This Row],[Storage_Loss_%]]</f>
        <v>9050560.4000000004</v>
      </c>
      <c r="Z2510" s="13">
        <f>Agridata[[#This Row],[Final_Profit_NGN]] * (1-Agridata[[#This Row],[Storage_Loss_%]]/100)</f>
        <v>714704.39599999995</v>
      </c>
      <c r="AA2510" s="13">
        <f>Agridata[[#This Row],[Final_Profit_NGN]]+Agridata[[#This Row],[Input_Cost_NGN]]</f>
        <v>856011</v>
      </c>
    </row>
    <row r="2511" spans="1:27" x14ac:dyDescent="0.35">
      <c r="A2511" t="s">
        <v>1220</v>
      </c>
      <c r="B2511" t="s">
        <v>1469</v>
      </c>
      <c r="C2511" t="s">
        <v>1474</v>
      </c>
      <c r="D2511">
        <v>2021</v>
      </c>
      <c r="E2511" t="s">
        <v>1501</v>
      </c>
      <c r="F2511" t="s">
        <v>1506</v>
      </c>
      <c r="G2511">
        <v>0.45</v>
      </c>
      <c r="H2511">
        <v>1575</v>
      </c>
      <c r="I2511">
        <v>1302</v>
      </c>
      <c r="J2511">
        <v>20.399999999999999</v>
      </c>
      <c r="K2511" t="s">
        <v>1512</v>
      </c>
      <c r="L2511">
        <v>1.45</v>
      </c>
      <c r="M2511" t="s">
        <v>1516</v>
      </c>
      <c r="N2511" s="13">
        <v>4495</v>
      </c>
      <c r="O2511">
        <v>14</v>
      </c>
      <c r="P2511" s="11">
        <f>Agridata[[#This Row],[Storage_Loss_%]]/100</f>
        <v>0.17319999999999999</v>
      </c>
      <c r="Q2511" s="7">
        <v>17.32</v>
      </c>
      <c r="R2511" s="13">
        <v>14274</v>
      </c>
      <c r="S2511">
        <v>338</v>
      </c>
      <c r="T2511" t="s">
        <v>1519</v>
      </c>
      <c r="U2511" t="s">
        <v>1522</v>
      </c>
      <c r="V2511" s="13">
        <v>416907</v>
      </c>
      <c r="W2511" s="7">
        <f>(Agridata[[#This Row],[Profit_After_Storage_Loss]]/Agridata[[#This Row],[Total_Revenue]])*100</f>
        <v>79.942925963806374</v>
      </c>
      <c r="X2511">
        <f>(1-Agridata[[#This Row],[Transport_Cost_NGN]]/(Agridata[[#This Row],[Input_Cost_NGN]]+Agridata[[#This Row],[Final_Profit_NGN]]))*100</f>
        <v>98.957514361718168</v>
      </c>
      <c r="Y2511" s="13">
        <f>Agridata[[#This Row],[Final_Profit_NGN]]*Agridata[[#This Row],[Storage_Loss_%]]</f>
        <v>7220829.2400000002</v>
      </c>
      <c r="Z2511" s="13">
        <f>Agridata[[#This Row],[Final_Profit_NGN]] * (1-Agridata[[#This Row],[Storage_Loss_%]]/100)</f>
        <v>344698.70759999997</v>
      </c>
      <c r="AA2511" s="13">
        <f>Agridata[[#This Row],[Final_Profit_NGN]]+Agridata[[#This Row],[Input_Cost_NGN]]</f>
        <v>431181</v>
      </c>
    </row>
    <row r="2512" spans="1:27" x14ac:dyDescent="0.35">
      <c r="A2512" t="s">
        <v>603</v>
      </c>
      <c r="B2512" t="s">
        <v>1470</v>
      </c>
      <c r="C2512" t="s">
        <v>1476</v>
      </c>
      <c r="D2512">
        <v>2025</v>
      </c>
      <c r="E2512" t="s">
        <v>1501</v>
      </c>
      <c r="F2512" t="s">
        <v>1506</v>
      </c>
      <c r="G2512">
        <v>3.66</v>
      </c>
      <c r="H2512">
        <v>10539</v>
      </c>
      <c r="I2512">
        <v>9838</v>
      </c>
      <c r="J2512">
        <v>1.8</v>
      </c>
      <c r="K2512" t="s">
        <v>1513</v>
      </c>
      <c r="L2512">
        <v>0.39</v>
      </c>
      <c r="M2512" t="s">
        <v>1516</v>
      </c>
      <c r="N2512" s="13">
        <v>200</v>
      </c>
      <c r="O2512">
        <v>3</v>
      </c>
      <c r="P2512" s="11">
        <f>Agridata[[#This Row],[Storage_Loss_%]]/100</f>
        <v>6.6500000000000004E-2</v>
      </c>
      <c r="Q2512" s="7">
        <v>6.65</v>
      </c>
      <c r="R2512" s="13">
        <v>83179</v>
      </c>
      <c r="S2512">
        <v>396</v>
      </c>
      <c r="T2512" t="s">
        <v>1521</v>
      </c>
      <c r="U2512" t="s">
        <v>1522</v>
      </c>
      <c r="V2512" s="13">
        <v>3773511</v>
      </c>
      <c r="W2512" s="7">
        <f>(Agridata[[#This Row],[Profit_After_Storage_Loss]]/Agridata[[#This Row],[Total_Revenue]])*100</f>
        <v>91.336677785873377</v>
      </c>
      <c r="X2512">
        <f>(1-Agridata[[#This Row],[Transport_Cost_NGN]]/(Agridata[[#This Row],[Input_Cost_NGN]]+Agridata[[#This Row],[Final_Profit_NGN]]))*100</f>
        <v>99.994814205964175</v>
      </c>
      <c r="Y2512" s="13">
        <f>Agridata[[#This Row],[Final_Profit_NGN]]*Agridata[[#This Row],[Storage_Loss_%]]</f>
        <v>25093848.150000002</v>
      </c>
      <c r="Z2512" s="13">
        <f>Agridata[[#This Row],[Final_Profit_NGN]] * (1-Agridata[[#This Row],[Storage_Loss_%]]/100)</f>
        <v>3522572.5184999998</v>
      </c>
      <c r="AA2512" s="13">
        <f>Agridata[[#This Row],[Final_Profit_NGN]]+Agridata[[#This Row],[Input_Cost_NGN]]</f>
        <v>3856690</v>
      </c>
    </row>
    <row r="2513" spans="1:27" x14ac:dyDescent="0.35">
      <c r="A2513" t="s">
        <v>481</v>
      </c>
      <c r="B2513" t="s">
        <v>1469</v>
      </c>
      <c r="C2513" t="s">
        <v>1474</v>
      </c>
      <c r="D2513">
        <v>2021</v>
      </c>
      <c r="E2513" t="s">
        <v>1501</v>
      </c>
      <c r="F2513" t="s">
        <v>1509</v>
      </c>
      <c r="G2513">
        <v>1.49</v>
      </c>
      <c r="H2513">
        <v>22681</v>
      </c>
      <c r="I2513">
        <v>18999</v>
      </c>
      <c r="J2513">
        <v>18.3</v>
      </c>
      <c r="K2513" t="s">
        <v>1515</v>
      </c>
      <c r="L2513">
        <v>1.39</v>
      </c>
      <c r="M2513" t="s">
        <v>1516</v>
      </c>
      <c r="N2513" s="13">
        <v>2812</v>
      </c>
      <c r="O2513">
        <v>3</v>
      </c>
      <c r="P2513" s="11">
        <f>Agridata[[#This Row],[Storage_Loss_%]]/100</f>
        <v>0.1623</v>
      </c>
      <c r="Q2513" s="7">
        <v>16.23</v>
      </c>
      <c r="R2513" s="13">
        <v>31151</v>
      </c>
      <c r="S2513">
        <v>298</v>
      </c>
      <c r="T2513" t="s">
        <v>1520</v>
      </c>
      <c r="U2513" t="s">
        <v>1523</v>
      </c>
      <c r="V2513" s="13">
        <v>5571122</v>
      </c>
      <c r="W2513" s="7">
        <f>(Agridata[[#This Row],[Profit_After_Storage_Loss]]/Agridata[[#This Row],[Total_Revenue]])*100</f>
        <v>83.304203479551958</v>
      </c>
      <c r="X2513">
        <f>(1-Agridata[[#This Row],[Transport_Cost_NGN]]/(Agridata[[#This Row],[Input_Cost_NGN]]+Agridata[[#This Row],[Final_Profit_NGN]]))*100</f>
        <v>99.949806087636219</v>
      </c>
      <c r="Y2513" s="13">
        <f>Agridata[[#This Row],[Final_Profit_NGN]]*Agridata[[#This Row],[Storage_Loss_%]]</f>
        <v>90419310.060000002</v>
      </c>
      <c r="Z2513" s="13">
        <f>Agridata[[#This Row],[Final_Profit_NGN]] * (1-Agridata[[#This Row],[Storage_Loss_%]]/100)</f>
        <v>4666928.8994000005</v>
      </c>
      <c r="AA2513" s="13">
        <f>Agridata[[#This Row],[Final_Profit_NGN]]+Agridata[[#This Row],[Input_Cost_NGN]]</f>
        <v>5602273</v>
      </c>
    </row>
    <row r="2514" spans="1:27" x14ac:dyDescent="0.35">
      <c r="A2514" t="s">
        <v>167</v>
      </c>
      <c r="B2514" t="s">
        <v>1472</v>
      </c>
      <c r="C2514" t="s">
        <v>1487</v>
      </c>
      <c r="D2514">
        <v>2025</v>
      </c>
      <c r="E2514" t="s">
        <v>1502</v>
      </c>
      <c r="F2514" t="s">
        <v>1509</v>
      </c>
      <c r="G2514">
        <v>1.17</v>
      </c>
      <c r="H2514">
        <v>10745</v>
      </c>
      <c r="I2514">
        <v>8830</v>
      </c>
      <c r="J2514">
        <v>30</v>
      </c>
      <c r="K2514" t="s">
        <v>1512</v>
      </c>
      <c r="L2514">
        <v>1.74</v>
      </c>
      <c r="M2514" t="s">
        <v>1516</v>
      </c>
      <c r="N2514" s="13">
        <v>7995</v>
      </c>
      <c r="O2514">
        <v>1</v>
      </c>
      <c r="P2514" s="11">
        <f>Agridata[[#This Row],[Storage_Loss_%]]/100</f>
        <v>0.1782</v>
      </c>
      <c r="Q2514" s="7">
        <v>17.82</v>
      </c>
      <c r="R2514" s="13">
        <v>26102</v>
      </c>
      <c r="S2514">
        <v>324</v>
      </c>
      <c r="T2514" t="s">
        <v>1521</v>
      </c>
      <c r="U2514" t="s">
        <v>1523</v>
      </c>
      <c r="V2514" s="13">
        <v>2798214</v>
      </c>
      <c r="W2514" s="7">
        <f>(Agridata[[#This Row],[Profit_After_Storage_Loss]]/Agridata[[#This Row],[Total_Revenue]])*100</f>
        <v>81.420501997651812</v>
      </c>
      <c r="X2514">
        <f>(1-Agridata[[#This Row],[Transport_Cost_NGN]]/(Agridata[[#This Row],[Input_Cost_NGN]]+Agridata[[#This Row],[Final_Profit_NGN]]))*100</f>
        <v>99.716922610642726</v>
      </c>
      <c r="Y2514" s="13">
        <f>Agridata[[#This Row],[Final_Profit_NGN]]*Agridata[[#This Row],[Storage_Loss_%]]</f>
        <v>49864173.480000004</v>
      </c>
      <c r="Z2514" s="13">
        <f>Agridata[[#This Row],[Final_Profit_NGN]] * (1-Agridata[[#This Row],[Storage_Loss_%]]/100)</f>
        <v>2299572.2651999998</v>
      </c>
      <c r="AA2514" s="13">
        <f>Agridata[[#This Row],[Final_Profit_NGN]]+Agridata[[#This Row],[Input_Cost_NGN]]</f>
        <v>2824316</v>
      </c>
    </row>
    <row r="2515" spans="1:27" x14ac:dyDescent="0.35">
      <c r="A2515" t="s">
        <v>664</v>
      </c>
      <c r="B2515" t="s">
        <v>1473</v>
      </c>
      <c r="C2515" t="s">
        <v>1494</v>
      </c>
      <c r="D2515">
        <v>2024</v>
      </c>
      <c r="E2515" t="s">
        <v>1502</v>
      </c>
      <c r="F2515" t="s">
        <v>1506</v>
      </c>
      <c r="G2515">
        <v>3.13</v>
      </c>
      <c r="H2515">
        <v>8076</v>
      </c>
      <c r="I2515">
        <v>3230</v>
      </c>
      <c r="J2515">
        <v>47.8</v>
      </c>
      <c r="K2515" t="s">
        <v>1511</v>
      </c>
      <c r="L2515">
        <v>1.78</v>
      </c>
      <c r="M2515" t="s">
        <v>1516</v>
      </c>
      <c r="N2515" s="13">
        <v>5967</v>
      </c>
      <c r="O2515">
        <v>60</v>
      </c>
      <c r="P2515" s="11">
        <f>Agridata[[#This Row],[Storage_Loss_%]]/100</f>
        <v>0.6</v>
      </c>
      <c r="Q2515" s="7">
        <v>60</v>
      </c>
      <c r="R2515" s="13">
        <v>66956</v>
      </c>
      <c r="S2515">
        <v>401</v>
      </c>
      <c r="T2515" t="s">
        <v>1521</v>
      </c>
      <c r="U2515" t="s">
        <v>1523</v>
      </c>
      <c r="V2515" s="13">
        <v>1209355</v>
      </c>
      <c r="W2515" s="7">
        <f>(Agridata[[#This Row],[Profit_After_Storage_Loss]]/Agridata[[#This Row],[Total_Revenue]])*100</f>
        <v>37.901577280145673</v>
      </c>
      <c r="X2515">
        <f>(1-Agridata[[#This Row],[Transport_Cost_NGN]]/(Agridata[[#This Row],[Input_Cost_NGN]]+Agridata[[#This Row],[Final_Profit_NGN]]))*100</f>
        <v>99.532480719824562</v>
      </c>
      <c r="Y2515" s="13">
        <f>Agridata[[#This Row],[Final_Profit_NGN]]*Agridata[[#This Row],[Storage_Loss_%]]</f>
        <v>72561300</v>
      </c>
      <c r="Z2515" s="13">
        <f>Agridata[[#This Row],[Final_Profit_NGN]] * (1-Agridata[[#This Row],[Storage_Loss_%]]/100)</f>
        <v>483742</v>
      </c>
      <c r="AA2515" s="13">
        <f>Agridata[[#This Row],[Final_Profit_NGN]]+Agridata[[#This Row],[Input_Cost_NGN]]</f>
        <v>1276311</v>
      </c>
    </row>
    <row r="2516" spans="1:27" x14ac:dyDescent="0.35">
      <c r="A2516" t="s">
        <v>750</v>
      </c>
      <c r="B2516" t="s">
        <v>1470</v>
      </c>
      <c r="C2516" t="s">
        <v>1499</v>
      </c>
      <c r="D2516">
        <v>2024</v>
      </c>
      <c r="E2516" t="s">
        <v>1501</v>
      </c>
      <c r="F2516" t="s">
        <v>1508</v>
      </c>
      <c r="G2516">
        <v>1.77</v>
      </c>
      <c r="H2516">
        <v>1872</v>
      </c>
      <c r="I2516">
        <v>1226</v>
      </c>
      <c r="J2516">
        <v>6.3</v>
      </c>
      <c r="K2516" t="s">
        <v>1512</v>
      </c>
      <c r="L2516">
        <v>0.86</v>
      </c>
      <c r="M2516" t="s">
        <v>1516</v>
      </c>
      <c r="N2516" s="13">
        <v>1657</v>
      </c>
      <c r="O2516">
        <v>30</v>
      </c>
      <c r="P2516" s="11">
        <f>Agridata[[#This Row],[Storage_Loss_%]]/100</f>
        <v>0.3448</v>
      </c>
      <c r="Q2516" s="7">
        <v>34.479999999999997</v>
      </c>
      <c r="R2516" s="13">
        <v>22352</v>
      </c>
      <c r="S2516">
        <v>289</v>
      </c>
      <c r="T2516" t="s">
        <v>1519</v>
      </c>
      <c r="U2516" t="s">
        <v>1522</v>
      </c>
      <c r="V2516" s="13">
        <v>326762</v>
      </c>
      <c r="W2516" s="7">
        <f>(Agridata[[#This Row],[Profit_After_Storage_Loss]]/Agridata[[#This Row],[Total_Revenue]])*100</f>
        <v>61.325086476050807</v>
      </c>
      <c r="X2516">
        <f>(1-Agridata[[#This Row],[Transport_Cost_NGN]]/(Agridata[[#This Row],[Input_Cost_NGN]]+Agridata[[#This Row],[Final_Profit_NGN]]))*100</f>
        <v>99.52536993646774</v>
      </c>
      <c r="Y2516" s="13">
        <f>Agridata[[#This Row],[Final_Profit_NGN]]*Agridata[[#This Row],[Storage_Loss_%]]</f>
        <v>11266753.76</v>
      </c>
      <c r="Z2516" s="13">
        <f>Agridata[[#This Row],[Final_Profit_NGN]] * (1-Agridata[[#This Row],[Storage_Loss_%]]/100)</f>
        <v>214094.46239999999</v>
      </c>
      <c r="AA2516" s="13">
        <f>Agridata[[#This Row],[Final_Profit_NGN]]+Agridata[[#This Row],[Input_Cost_NGN]]</f>
        <v>349114</v>
      </c>
    </row>
    <row r="2517" spans="1:27" x14ac:dyDescent="0.35">
      <c r="A2517" t="s">
        <v>572</v>
      </c>
      <c r="B2517" t="s">
        <v>1471</v>
      </c>
      <c r="C2517" t="s">
        <v>1500</v>
      </c>
      <c r="D2517">
        <v>2021</v>
      </c>
      <c r="E2517" t="s">
        <v>1501</v>
      </c>
      <c r="F2517" t="s">
        <v>1507</v>
      </c>
      <c r="G2517">
        <v>6.84</v>
      </c>
      <c r="H2517">
        <v>15700</v>
      </c>
      <c r="I2517">
        <v>9734</v>
      </c>
      <c r="J2517">
        <v>45</v>
      </c>
      <c r="K2517" t="s">
        <v>1511</v>
      </c>
      <c r="L2517">
        <v>2.41</v>
      </c>
      <c r="M2517" t="s">
        <v>1517</v>
      </c>
      <c r="N2517" s="13">
        <v>6010</v>
      </c>
      <c r="O2517">
        <v>30</v>
      </c>
      <c r="P2517" s="11">
        <f>Agridata[[#This Row],[Storage_Loss_%]]/100</f>
        <v>0.38</v>
      </c>
      <c r="Q2517" s="7">
        <v>38</v>
      </c>
      <c r="R2517" s="13">
        <v>73649</v>
      </c>
      <c r="S2517">
        <v>210</v>
      </c>
      <c r="T2517" t="s">
        <v>1519</v>
      </c>
      <c r="U2517" t="s">
        <v>1522</v>
      </c>
      <c r="V2517" s="13">
        <v>1944040</v>
      </c>
      <c r="W2517" s="7">
        <f>(Agridata[[#This Row],[Profit_After_Storage_Loss]]/Agridata[[#This Row],[Total_Revenue]])*100</f>
        <v>59.736897014356529</v>
      </c>
      <c r="X2517">
        <f>(1-Agridata[[#This Row],[Transport_Cost_NGN]]/(Agridata[[#This Row],[Input_Cost_NGN]]+Agridata[[#This Row],[Final_Profit_NGN]]))*100</f>
        <v>99.70213447166536</v>
      </c>
      <c r="Y2517" s="13">
        <f>Agridata[[#This Row],[Final_Profit_NGN]]*Agridata[[#This Row],[Storage_Loss_%]]</f>
        <v>73873520</v>
      </c>
      <c r="Z2517" s="13">
        <f>Agridata[[#This Row],[Final_Profit_NGN]] * (1-Agridata[[#This Row],[Storage_Loss_%]]/100)</f>
        <v>1205304.8</v>
      </c>
      <c r="AA2517" s="13">
        <f>Agridata[[#This Row],[Final_Profit_NGN]]+Agridata[[#This Row],[Input_Cost_NGN]]</f>
        <v>2017689</v>
      </c>
    </row>
    <row r="2518" spans="1:27" x14ac:dyDescent="0.35">
      <c r="A2518" t="s">
        <v>1221</v>
      </c>
      <c r="B2518" t="s">
        <v>1470</v>
      </c>
      <c r="C2518" t="s">
        <v>1490</v>
      </c>
      <c r="D2518">
        <v>2021</v>
      </c>
      <c r="E2518" t="s">
        <v>1501</v>
      </c>
      <c r="F2518" t="s">
        <v>1504</v>
      </c>
      <c r="G2518">
        <v>3.75</v>
      </c>
      <c r="H2518">
        <v>37667</v>
      </c>
      <c r="I2518">
        <v>29195</v>
      </c>
      <c r="J2518">
        <v>1.4</v>
      </c>
      <c r="K2518" t="s">
        <v>1511</v>
      </c>
      <c r="L2518">
        <v>0.56999999999999995</v>
      </c>
      <c r="M2518" t="s">
        <v>1518</v>
      </c>
      <c r="N2518" s="13">
        <v>202</v>
      </c>
      <c r="O2518">
        <v>5</v>
      </c>
      <c r="P2518" s="11">
        <f>Agridata[[#This Row],[Storage_Loss_%]]/100</f>
        <v>0.22489999999999999</v>
      </c>
      <c r="Q2518" s="7">
        <v>22.49</v>
      </c>
      <c r="R2518" s="13">
        <v>89154</v>
      </c>
      <c r="S2518">
        <v>285</v>
      </c>
      <c r="T2518" t="s">
        <v>1520</v>
      </c>
      <c r="U2518" t="s">
        <v>1523</v>
      </c>
      <c r="V2518" s="13">
        <v>8148014</v>
      </c>
      <c r="W2518" s="7">
        <f>(Agridata[[#This Row],[Profit_After_Storage_Loss]]/Agridata[[#This Row],[Total_Revenue]])*100</f>
        <v>76.671079810439707</v>
      </c>
      <c r="X2518">
        <f>(1-Agridata[[#This Row],[Transport_Cost_NGN]]/(Agridata[[#This Row],[Input_Cost_NGN]]+Agridata[[#This Row],[Final_Profit_NGN]]))*100</f>
        <v>99.997547700860295</v>
      </c>
      <c r="Y2518" s="13">
        <f>Agridata[[#This Row],[Final_Profit_NGN]]*Agridata[[#This Row],[Storage_Loss_%]]</f>
        <v>183248834.85999998</v>
      </c>
      <c r="Z2518" s="13">
        <f>Agridata[[#This Row],[Final_Profit_NGN]] * (1-Agridata[[#This Row],[Storage_Loss_%]]/100)</f>
        <v>6315525.6513999999</v>
      </c>
      <c r="AA2518" s="13">
        <f>Agridata[[#This Row],[Final_Profit_NGN]]+Agridata[[#This Row],[Input_Cost_NGN]]</f>
        <v>8237168</v>
      </c>
    </row>
    <row r="2519" spans="1:27" x14ac:dyDescent="0.35">
      <c r="A2519" t="s">
        <v>217</v>
      </c>
      <c r="B2519" t="s">
        <v>1472</v>
      </c>
      <c r="C2519" t="s">
        <v>1487</v>
      </c>
      <c r="D2519">
        <v>2021</v>
      </c>
      <c r="E2519" t="s">
        <v>1501</v>
      </c>
      <c r="F2519" t="s">
        <v>1508</v>
      </c>
      <c r="G2519">
        <v>0.91</v>
      </c>
      <c r="H2519">
        <v>1215</v>
      </c>
      <c r="I2519">
        <v>939</v>
      </c>
      <c r="J2519">
        <v>16.399999999999999</v>
      </c>
      <c r="K2519" t="s">
        <v>1512</v>
      </c>
      <c r="L2519">
        <v>0.54</v>
      </c>
      <c r="M2519" t="s">
        <v>1518</v>
      </c>
      <c r="N2519" s="13">
        <v>4511</v>
      </c>
      <c r="O2519">
        <v>14</v>
      </c>
      <c r="P2519" s="11">
        <f>Agridata[[#This Row],[Storage_Loss_%]]/100</f>
        <v>0.22699999999999998</v>
      </c>
      <c r="Q2519" s="7">
        <v>22.7</v>
      </c>
      <c r="R2519" s="13">
        <v>10015</v>
      </c>
      <c r="S2519">
        <v>222</v>
      </c>
      <c r="T2519" t="s">
        <v>1520</v>
      </c>
      <c r="U2519" t="s">
        <v>1523</v>
      </c>
      <c r="V2519" s="13">
        <v>191848</v>
      </c>
      <c r="W2519" s="7">
        <f>(Agridata[[#This Row],[Profit_After_Storage_Loss]]/Agridata[[#This Row],[Total_Revenue]])*100</f>
        <v>73.464926212332131</v>
      </c>
      <c r="X2519">
        <f>(1-Agridata[[#This Row],[Transport_Cost_NGN]]/(Agridata[[#This Row],[Input_Cost_NGN]]+Agridata[[#This Row],[Final_Profit_NGN]]))*100</f>
        <v>97.765316080708203</v>
      </c>
      <c r="Y2519" s="13">
        <f>Agridata[[#This Row],[Final_Profit_NGN]]*Agridata[[#This Row],[Storage_Loss_%]]</f>
        <v>4354949.5999999996</v>
      </c>
      <c r="Z2519" s="13">
        <f>Agridata[[#This Row],[Final_Profit_NGN]] * (1-Agridata[[#This Row],[Storage_Loss_%]]/100)</f>
        <v>148298.50400000002</v>
      </c>
      <c r="AA2519" s="13">
        <f>Agridata[[#This Row],[Final_Profit_NGN]]+Agridata[[#This Row],[Input_Cost_NGN]]</f>
        <v>201863</v>
      </c>
    </row>
    <row r="2520" spans="1:27" x14ac:dyDescent="0.35">
      <c r="A2520" t="s">
        <v>604</v>
      </c>
      <c r="B2520" t="s">
        <v>1471</v>
      </c>
      <c r="C2520" t="s">
        <v>1483</v>
      </c>
      <c r="D2520">
        <v>2022</v>
      </c>
      <c r="E2520" t="s">
        <v>1501</v>
      </c>
      <c r="F2520" t="s">
        <v>1506</v>
      </c>
      <c r="G2520">
        <v>0.55000000000000004</v>
      </c>
      <c r="H2520">
        <v>1335</v>
      </c>
      <c r="I2520">
        <v>1128</v>
      </c>
      <c r="J2520">
        <v>25</v>
      </c>
      <c r="K2520" t="s">
        <v>1512</v>
      </c>
      <c r="L2520">
        <v>1.1399999999999999</v>
      </c>
      <c r="M2520" t="s">
        <v>1516</v>
      </c>
      <c r="N2520" s="13">
        <v>6150</v>
      </c>
      <c r="O2520">
        <v>7</v>
      </c>
      <c r="P2520" s="11">
        <f>Agridata[[#This Row],[Storage_Loss_%]]/100</f>
        <v>0.1547</v>
      </c>
      <c r="Q2520" s="7">
        <v>15.47</v>
      </c>
      <c r="R2520" s="13">
        <v>15461</v>
      </c>
      <c r="S2520">
        <v>262</v>
      </c>
      <c r="T2520" t="s">
        <v>1520</v>
      </c>
      <c r="U2520" t="s">
        <v>1522</v>
      </c>
      <c r="V2520" s="13">
        <v>270970</v>
      </c>
      <c r="W2520" s="7">
        <f>(Agridata[[#This Row],[Profit_After_Storage_Loss]]/Agridata[[#This Row],[Total_Revenue]])*100</f>
        <v>79.967231549657683</v>
      </c>
      <c r="X2520">
        <f>(1-Agridata[[#This Row],[Transport_Cost_NGN]]/(Agridata[[#This Row],[Input_Cost_NGN]]+Agridata[[#This Row],[Final_Profit_NGN]]))*100</f>
        <v>97.852886035380251</v>
      </c>
      <c r="Y2520" s="13">
        <f>Agridata[[#This Row],[Final_Profit_NGN]]*Agridata[[#This Row],[Storage_Loss_%]]</f>
        <v>4191905.9000000004</v>
      </c>
      <c r="Z2520" s="13">
        <f>Agridata[[#This Row],[Final_Profit_NGN]] * (1-Agridata[[#This Row],[Storage_Loss_%]]/100)</f>
        <v>229050.94099999999</v>
      </c>
      <c r="AA2520" s="13">
        <f>Agridata[[#This Row],[Final_Profit_NGN]]+Agridata[[#This Row],[Input_Cost_NGN]]</f>
        <v>286431</v>
      </c>
    </row>
    <row r="2521" spans="1:27" x14ac:dyDescent="0.35">
      <c r="A2521" t="s">
        <v>1222</v>
      </c>
      <c r="B2521" t="s">
        <v>1472</v>
      </c>
      <c r="C2521" t="s">
        <v>1487</v>
      </c>
      <c r="D2521">
        <v>2021</v>
      </c>
      <c r="E2521" t="s">
        <v>1501</v>
      </c>
      <c r="F2521" t="s">
        <v>1509</v>
      </c>
      <c r="G2521">
        <v>0.73</v>
      </c>
      <c r="H2521">
        <v>6391</v>
      </c>
      <c r="I2521">
        <v>4984</v>
      </c>
      <c r="J2521">
        <v>10.6</v>
      </c>
      <c r="K2521" t="s">
        <v>1514</v>
      </c>
      <c r="L2521">
        <v>0.81</v>
      </c>
      <c r="M2521" t="s">
        <v>1518</v>
      </c>
      <c r="N2521" s="13">
        <v>2069</v>
      </c>
      <c r="O2521">
        <v>7</v>
      </c>
      <c r="P2521" s="11">
        <f>Agridata[[#This Row],[Storage_Loss_%]]/100</f>
        <v>0.22010000000000002</v>
      </c>
      <c r="Q2521" s="7">
        <v>22.01</v>
      </c>
      <c r="R2521" s="13">
        <v>23718</v>
      </c>
      <c r="S2521">
        <v>286</v>
      </c>
      <c r="T2521" t="s">
        <v>1521</v>
      </c>
      <c r="U2521" t="s">
        <v>1523</v>
      </c>
      <c r="V2521" s="13">
        <v>1385383</v>
      </c>
      <c r="W2521" s="7">
        <f>(Agridata[[#This Row],[Profit_After_Storage_Loss]]/Agridata[[#This Row],[Total_Revenue]])*100</f>
        <v>76.677271657602972</v>
      </c>
      <c r="X2521">
        <f>(1-Agridata[[#This Row],[Transport_Cost_NGN]]/(Agridata[[#This Row],[Input_Cost_NGN]]+Agridata[[#This Row],[Final_Profit_NGN]]))*100</f>
        <v>99.853168793436382</v>
      </c>
      <c r="Y2521" s="13">
        <f>Agridata[[#This Row],[Final_Profit_NGN]]*Agridata[[#This Row],[Storage_Loss_%]]</f>
        <v>30492279.830000002</v>
      </c>
      <c r="Z2521" s="13">
        <f>Agridata[[#This Row],[Final_Profit_NGN]] * (1-Agridata[[#This Row],[Storage_Loss_%]]/100)</f>
        <v>1080460.2017000001</v>
      </c>
      <c r="AA2521" s="13">
        <f>Agridata[[#This Row],[Final_Profit_NGN]]+Agridata[[#This Row],[Input_Cost_NGN]]</f>
        <v>1409101</v>
      </c>
    </row>
    <row r="2522" spans="1:27" x14ac:dyDescent="0.35">
      <c r="A2522" t="s">
        <v>714</v>
      </c>
      <c r="B2522" t="s">
        <v>1471</v>
      </c>
      <c r="C2522" t="s">
        <v>1483</v>
      </c>
      <c r="D2522">
        <v>2021</v>
      </c>
      <c r="E2522" t="s">
        <v>1501</v>
      </c>
      <c r="F2522" t="s">
        <v>1505</v>
      </c>
      <c r="G2522">
        <v>0.34</v>
      </c>
      <c r="H2522">
        <v>3168</v>
      </c>
      <c r="I2522">
        <v>2844</v>
      </c>
      <c r="J2522">
        <v>23.5</v>
      </c>
      <c r="K2522" t="s">
        <v>1512</v>
      </c>
      <c r="L2522">
        <v>1.75</v>
      </c>
      <c r="M2522" t="s">
        <v>1517</v>
      </c>
      <c r="N2522" s="13">
        <v>5091</v>
      </c>
      <c r="O2522">
        <v>3</v>
      </c>
      <c r="P2522" s="11">
        <f>Agridata[[#This Row],[Storage_Loss_%]]/100</f>
        <v>0.10210000000000001</v>
      </c>
      <c r="Q2522" s="7">
        <v>10.210000000000001</v>
      </c>
      <c r="R2522" s="13">
        <v>3288</v>
      </c>
      <c r="S2522">
        <v>88</v>
      </c>
      <c r="T2522" t="s">
        <v>1520</v>
      </c>
      <c r="U2522" t="s">
        <v>1522</v>
      </c>
      <c r="V2522" s="13">
        <v>239391</v>
      </c>
      <c r="W2522" s="7">
        <f>(Agridata[[#This Row],[Profit_After_Storage_Loss]]/Agridata[[#This Row],[Total_Revenue]])*100</f>
        <v>88.573456664977186</v>
      </c>
      <c r="X2522">
        <f>(1-Agridata[[#This Row],[Transport_Cost_NGN]]/(Agridata[[#This Row],[Input_Cost_NGN]]+Agridata[[#This Row],[Final_Profit_NGN]]))*100</f>
        <v>97.902167060190621</v>
      </c>
      <c r="Y2522" s="13">
        <f>Agridata[[#This Row],[Final_Profit_NGN]]*Agridata[[#This Row],[Storage_Loss_%]]</f>
        <v>2444182.1100000003</v>
      </c>
      <c r="Z2522" s="13">
        <f>Agridata[[#This Row],[Final_Profit_NGN]] * (1-Agridata[[#This Row],[Storage_Loss_%]]/100)</f>
        <v>214949.1789</v>
      </c>
      <c r="AA2522" s="13">
        <f>Agridata[[#This Row],[Final_Profit_NGN]]+Agridata[[#This Row],[Input_Cost_NGN]]</f>
        <v>242679</v>
      </c>
    </row>
    <row r="2523" spans="1:27" x14ac:dyDescent="0.35">
      <c r="A2523" t="s">
        <v>1223</v>
      </c>
      <c r="B2523" t="s">
        <v>1469</v>
      </c>
      <c r="C2523" t="s">
        <v>1498</v>
      </c>
      <c r="D2523">
        <v>2021</v>
      </c>
      <c r="E2523" t="s">
        <v>1501</v>
      </c>
      <c r="F2523" t="s">
        <v>1504</v>
      </c>
      <c r="G2523">
        <v>0.7</v>
      </c>
      <c r="H2523">
        <v>6513</v>
      </c>
      <c r="I2523">
        <v>5050</v>
      </c>
      <c r="J2523">
        <v>17.899999999999999</v>
      </c>
      <c r="K2523" t="s">
        <v>1512</v>
      </c>
      <c r="L2523">
        <v>0.49</v>
      </c>
      <c r="M2523" t="s">
        <v>1516</v>
      </c>
      <c r="N2523" s="13">
        <v>3560</v>
      </c>
      <c r="O2523">
        <v>2</v>
      </c>
      <c r="P2523" s="11">
        <f>Agridata[[#This Row],[Storage_Loss_%]]/100</f>
        <v>0.22450000000000001</v>
      </c>
      <c r="Q2523" s="7">
        <v>22.45</v>
      </c>
      <c r="R2523" s="13">
        <v>16218</v>
      </c>
      <c r="S2523">
        <v>238</v>
      </c>
      <c r="T2523" t="s">
        <v>1520</v>
      </c>
      <c r="U2523" t="s">
        <v>1522</v>
      </c>
      <c r="V2523" s="13">
        <v>1170103</v>
      </c>
      <c r="W2523" s="7">
        <f>(Agridata[[#This Row],[Profit_After_Storage_Loss]]/Agridata[[#This Row],[Total_Revenue]])*100</f>
        <v>76.489826657371822</v>
      </c>
      <c r="X2523">
        <f>(1-Agridata[[#This Row],[Transport_Cost_NGN]]/(Agridata[[#This Row],[Input_Cost_NGN]]+Agridata[[#This Row],[Final_Profit_NGN]]))*100</f>
        <v>99.699912586896801</v>
      </c>
      <c r="Y2523" s="13">
        <f>Agridata[[#This Row],[Final_Profit_NGN]]*Agridata[[#This Row],[Storage_Loss_%]]</f>
        <v>26268812.349999998</v>
      </c>
      <c r="Z2523" s="13">
        <f>Agridata[[#This Row],[Final_Profit_NGN]] * (1-Agridata[[#This Row],[Storage_Loss_%]]/100)</f>
        <v>907414.87650000001</v>
      </c>
      <c r="AA2523" s="13">
        <f>Agridata[[#This Row],[Final_Profit_NGN]]+Agridata[[#This Row],[Input_Cost_NGN]]</f>
        <v>1186321</v>
      </c>
    </row>
    <row r="2524" spans="1:27" x14ac:dyDescent="0.35">
      <c r="A2524" t="s">
        <v>353</v>
      </c>
      <c r="B2524" t="s">
        <v>1473</v>
      </c>
      <c r="C2524" t="s">
        <v>1496</v>
      </c>
      <c r="D2524">
        <v>2024</v>
      </c>
      <c r="E2524" t="s">
        <v>1502</v>
      </c>
      <c r="F2524" t="s">
        <v>1505</v>
      </c>
      <c r="G2524">
        <v>1.33</v>
      </c>
      <c r="H2524">
        <v>14344</v>
      </c>
      <c r="I2524">
        <v>8759</v>
      </c>
      <c r="J2524">
        <v>57.1</v>
      </c>
      <c r="K2524" t="s">
        <v>1512</v>
      </c>
      <c r="L2524">
        <v>1.59</v>
      </c>
      <c r="M2524" t="s">
        <v>1516</v>
      </c>
      <c r="N2524" s="13">
        <v>13132</v>
      </c>
      <c r="O2524">
        <v>30</v>
      </c>
      <c r="P2524" s="11">
        <f>Agridata[[#This Row],[Storage_Loss_%]]/100</f>
        <v>0.38929999999999998</v>
      </c>
      <c r="Q2524" s="7">
        <v>38.93</v>
      </c>
      <c r="R2524" s="13">
        <v>15536</v>
      </c>
      <c r="S2524">
        <v>86</v>
      </c>
      <c r="T2524" t="s">
        <v>1520</v>
      </c>
      <c r="U2524" t="s">
        <v>1522</v>
      </c>
      <c r="V2524" s="13">
        <v>717074</v>
      </c>
      <c r="W2524" s="7">
        <f>(Agridata[[#This Row],[Profit_After_Storage_Loss]]/Agridata[[#This Row],[Total_Revenue]])*100</f>
        <v>59.774926877874989</v>
      </c>
      <c r="X2524">
        <f>(1-Agridata[[#This Row],[Transport_Cost_NGN]]/(Agridata[[#This Row],[Input_Cost_NGN]]+Agridata[[#This Row],[Final_Profit_NGN]]))*100</f>
        <v>98.207504675065863</v>
      </c>
      <c r="Y2524" s="13">
        <f>Agridata[[#This Row],[Final_Profit_NGN]]*Agridata[[#This Row],[Storage_Loss_%]]</f>
        <v>27915690.82</v>
      </c>
      <c r="Z2524" s="13">
        <f>Agridata[[#This Row],[Final_Profit_NGN]] * (1-Agridata[[#This Row],[Storage_Loss_%]]/100)</f>
        <v>437917.09179999999</v>
      </c>
      <c r="AA2524" s="13">
        <f>Agridata[[#This Row],[Final_Profit_NGN]]+Agridata[[#This Row],[Input_Cost_NGN]]</f>
        <v>732610</v>
      </c>
    </row>
    <row r="2525" spans="1:27" x14ac:dyDescent="0.35">
      <c r="A2525" t="s">
        <v>1224</v>
      </c>
      <c r="B2525" t="s">
        <v>1471</v>
      </c>
      <c r="C2525" t="s">
        <v>1486</v>
      </c>
      <c r="D2525">
        <v>2025</v>
      </c>
      <c r="E2525" t="s">
        <v>1502</v>
      </c>
      <c r="F2525" t="s">
        <v>1503</v>
      </c>
      <c r="G2525">
        <v>0.57999999999999996</v>
      </c>
      <c r="H2525">
        <v>3102</v>
      </c>
      <c r="I2525">
        <v>2692</v>
      </c>
      <c r="J2525">
        <v>23.1</v>
      </c>
      <c r="K2525" t="s">
        <v>1512</v>
      </c>
      <c r="L2525">
        <v>1.49</v>
      </c>
      <c r="M2525" t="s">
        <v>1516</v>
      </c>
      <c r="N2525" s="13">
        <v>5412</v>
      </c>
      <c r="O2525">
        <v>7</v>
      </c>
      <c r="P2525" s="11">
        <f>Agridata[[#This Row],[Storage_Loss_%]]/100</f>
        <v>0.13200000000000001</v>
      </c>
      <c r="Q2525" s="7">
        <v>13.2</v>
      </c>
      <c r="R2525" s="13">
        <v>8162</v>
      </c>
      <c r="S2525">
        <v>241</v>
      </c>
      <c r="T2525" t="s">
        <v>1519</v>
      </c>
      <c r="U2525" t="s">
        <v>1522</v>
      </c>
      <c r="V2525" s="13">
        <v>628711</v>
      </c>
      <c r="W2525" s="7">
        <f>(Agridata[[#This Row],[Profit_After_Storage_Loss]]/Agridata[[#This Row],[Total_Revenue]])*100</f>
        <v>85.687593601864123</v>
      </c>
      <c r="X2525">
        <f>(1-Agridata[[#This Row],[Transport_Cost_NGN]]/(Agridata[[#This Row],[Input_Cost_NGN]]+Agridata[[#This Row],[Final_Profit_NGN]]))*100</f>
        <v>99.150223042898659</v>
      </c>
      <c r="Y2525" s="13">
        <f>Agridata[[#This Row],[Final_Profit_NGN]]*Agridata[[#This Row],[Storage_Loss_%]]</f>
        <v>8298985.1999999993</v>
      </c>
      <c r="Z2525" s="13">
        <f>Agridata[[#This Row],[Final_Profit_NGN]] * (1-Agridata[[#This Row],[Storage_Loss_%]]/100)</f>
        <v>545721.14800000004</v>
      </c>
      <c r="AA2525" s="13">
        <f>Agridata[[#This Row],[Final_Profit_NGN]]+Agridata[[#This Row],[Input_Cost_NGN]]</f>
        <v>636873</v>
      </c>
    </row>
    <row r="2526" spans="1:27" x14ac:dyDescent="0.35">
      <c r="A2526" t="s">
        <v>1044</v>
      </c>
      <c r="B2526" t="s">
        <v>1473</v>
      </c>
      <c r="C2526" t="s">
        <v>1493</v>
      </c>
      <c r="D2526">
        <v>2021</v>
      </c>
      <c r="E2526" t="s">
        <v>1502</v>
      </c>
      <c r="F2526" t="s">
        <v>1506</v>
      </c>
      <c r="G2526">
        <v>2.11</v>
      </c>
      <c r="H2526">
        <v>6089</v>
      </c>
      <c r="I2526">
        <v>5490</v>
      </c>
      <c r="J2526">
        <v>68.900000000000006</v>
      </c>
      <c r="K2526" t="s">
        <v>1514</v>
      </c>
      <c r="L2526">
        <v>3.01</v>
      </c>
      <c r="M2526" t="s">
        <v>1516</v>
      </c>
      <c r="N2526" s="13">
        <v>10188</v>
      </c>
      <c r="O2526">
        <v>7</v>
      </c>
      <c r="P2526" s="11">
        <f>Agridata[[#This Row],[Storage_Loss_%]]/100</f>
        <v>9.8299999999999998E-2</v>
      </c>
      <c r="Q2526" s="7">
        <v>9.83</v>
      </c>
      <c r="R2526" s="13">
        <v>54155</v>
      </c>
      <c r="S2526">
        <v>281</v>
      </c>
      <c r="T2526" t="s">
        <v>1520</v>
      </c>
      <c r="U2526" t="s">
        <v>1523</v>
      </c>
      <c r="V2526" s="13">
        <v>1462921</v>
      </c>
      <c r="W2526" s="7">
        <f>(Agridata[[#This Row],[Profit_After_Storage_Loss]]/Agridata[[#This Row],[Total_Revenue]])*100</f>
        <v>86.951205193411525</v>
      </c>
      <c r="X2526">
        <f>(1-Agridata[[#This Row],[Transport_Cost_NGN]]/(Agridata[[#This Row],[Input_Cost_NGN]]+Agridata[[#This Row],[Final_Profit_NGN]]))*100</f>
        <v>99.328444982321258</v>
      </c>
      <c r="Y2526" s="13">
        <f>Agridata[[#This Row],[Final_Profit_NGN]]*Agridata[[#This Row],[Storage_Loss_%]]</f>
        <v>14380513.43</v>
      </c>
      <c r="Z2526" s="13">
        <f>Agridata[[#This Row],[Final_Profit_NGN]] * (1-Agridata[[#This Row],[Storage_Loss_%]]/100)</f>
        <v>1319115.8657</v>
      </c>
      <c r="AA2526" s="13">
        <f>Agridata[[#This Row],[Final_Profit_NGN]]+Agridata[[#This Row],[Input_Cost_NGN]]</f>
        <v>1517076</v>
      </c>
    </row>
    <row r="2527" spans="1:27" x14ac:dyDescent="0.35">
      <c r="A2527" t="s">
        <v>235</v>
      </c>
      <c r="B2527" t="s">
        <v>1472</v>
      </c>
      <c r="C2527" t="s">
        <v>1478</v>
      </c>
      <c r="D2527">
        <v>2025</v>
      </c>
      <c r="E2527" t="s">
        <v>1501</v>
      </c>
      <c r="F2527" t="s">
        <v>1510</v>
      </c>
      <c r="G2527">
        <v>4.07</v>
      </c>
      <c r="H2527">
        <v>90167</v>
      </c>
      <c r="I2527">
        <v>61782</v>
      </c>
      <c r="J2527">
        <v>110.9</v>
      </c>
      <c r="K2527" t="s">
        <v>1512</v>
      </c>
      <c r="L2527">
        <v>3.35</v>
      </c>
      <c r="M2527" t="s">
        <v>1518</v>
      </c>
      <c r="N2527" s="13">
        <v>28163</v>
      </c>
      <c r="O2527">
        <v>3</v>
      </c>
      <c r="P2527" s="11">
        <f>Agridata[[#This Row],[Storage_Loss_%]]/100</f>
        <v>0.31480000000000002</v>
      </c>
      <c r="Q2527" s="7">
        <v>31.48</v>
      </c>
      <c r="R2527" s="13">
        <v>131776</v>
      </c>
      <c r="S2527">
        <v>430</v>
      </c>
      <c r="T2527" t="s">
        <v>1521</v>
      </c>
      <c r="U2527" t="s">
        <v>1523</v>
      </c>
      <c r="V2527" s="13">
        <v>26140659</v>
      </c>
      <c r="W2527" s="7">
        <f>(Agridata[[#This Row],[Profit_After_Storage_Loss]]/Agridata[[#This Row],[Total_Revenue]])*100</f>
        <v>68.176320720938136</v>
      </c>
      <c r="X2527">
        <f>(1-Agridata[[#This Row],[Transport_Cost_NGN]]/(Agridata[[#This Row],[Input_Cost_NGN]]+Agridata[[#This Row],[Final_Profit_NGN]]))*100</f>
        <v>99.892803997802261</v>
      </c>
      <c r="Y2527" s="13">
        <f>Agridata[[#This Row],[Final_Profit_NGN]]*Agridata[[#This Row],[Storage_Loss_%]]</f>
        <v>822907945.32000005</v>
      </c>
      <c r="Z2527" s="13">
        <f>Agridata[[#This Row],[Final_Profit_NGN]] * (1-Agridata[[#This Row],[Storage_Loss_%]]/100)</f>
        <v>17911579.546800002</v>
      </c>
      <c r="AA2527" s="13">
        <f>Agridata[[#This Row],[Final_Profit_NGN]]+Agridata[[#This Row],[Input_Cost_NGN]]</f>
        <v>26272435</v>
      </c>
    </row>
    <row r="2528" spans="1:27" x14ac:dyDescent="0.35">
      <c r="A2528" t="s">
        <v>219</v>
      </c>
      <c r="B2528" t="s">
        <v>1471</v>
      </c>
      <c r="C2528" t="s">
        <v>1483</v>
      </c>
      <c r="D2528">
        <v>2021</v>
      </c>
      <c r="E2528" t="s">
        <v>1501</v>
      </c>
      <c r="F2528" t="s">
        <v>1509</v>
      </c>
      <c r="G2528">
        <v>1.7</v>
      </c>
      <c r="H2528">
        <v>29493</v>
      </c>
      <c r="I2528">
        <v>21910</v>
      </c>
      <c r="J2528">
        <v>16.3</v>
      </c>
      <c r="K2528" t="s">
        <v>1512</v>
      </c>
      <c r="L2528">
        <v>1.88</v>
      </c>
      <c r="M2528" t="s">
        <v>1517</v>
      </c>
      <c r="N2528" s="13">
        <v>3425</v>
      </c>
      <c r="O2528">
        <v>7</v>
      </c>
      <c r="P2528" s="11">
        <f>Agridata[[#This Row],[Storage_Loss_%]]/100</f>
        <v>0.2571</v>
      </c>
      <c r="Q2528" s="7">
        <v>25.71</v>
      </c>
      <c r="R2528" s="13">
        <v>55332</v>
      </c>
      <c r="S2528">
        <v>302</v>
      </c>
      <c r="T2528" t="s">
        <v>1520</v>
      </c>
      <c r="U2528" t="s">
        <v>1522</v>
      </c>
      <c r="V2528" s="13">
        <v>6491895</v>
      </c>
      <c r="W2528" s="7">
        <f>(Agridata[[#This Row],[Profit_After_Storage_Loss]]/Agridata[[#This Row],[Total_Revenue]])*100</f>
        <v>73.662159498975683</v>
      </c>
      <c r="X2528">
        <f>(1-Agridata[[#This Row],[Transport_Cost_NGN]]/(Agridata[[#This Row],[Input_Cost_NGN]]+Agridata[[#This Row],[Final_Profit_NGN]]))*100</f>
        <v>99.947687776825205</v>
      </c>
      <c r="Y2528" s="13">
        <f>Agridata[[#This Row],[Final_Profit_NGN]]*Agridata[[#This Row],[Storage_Loss_%]]</f>
        <v>166906620.45000002</v>
      </c>
      <c r="Z2528" s="13">
        <f>Agridata[[#This Row],[Final_Profit_NGN]] * (1-Agridata[[#This Row],[Storage_Loss_%]]/100)</f>
        <v>4822828.7955</v>
      </c>
      <c r="AA2528" s="13">
        <f>Agridata[[#This Row],[Final_Profit_NGN]]+Agridata[[#This Row],[Input_Cost_NGN]]</f>
        <v>6547227</v>
      </c>
    </row>
    <row r="2529" spans="1:27" x14ac:dyDescent="0.35">
      <c r="A2529" t="s">
        <v>425</v>
      </c>
      <c r="B2529" t="s">
        <v>1469</v>
      </c>
      <c r="C2529" t="s">
        <v>1498</v>
      </c>
      <c r="D2529">
        <v>2024</v>
      </c>
      <c r="E2529" t="s">
        <v>1502</v>
      </c>
      <c r="F2529" t="s">
        <v>1510</v>
      </c>
      <c r="G2529">
        <v>1.72</v>
      </c>
      <c r="H2529">
        <v>46676</v>
      </c>
      <c r="I2529">
        <v>33956</v>
      </c>
      <c r="J2529">
        <v>43.4</v>
      </c>
      <c r="K2529" t="s">
        <v>1512</v>
      </c>
      <c r="L2529">
        <v>2.09</v>
      </c>
      <c r="M2529" t="s">
        <v>1516</v>
      </c>
      <c r="N2529" s="13">
        <v>9920</v>
      </c>
      <c r="O2529">
        <v>2</v>
      </c>
      <c r="P2529" s="11">
        <f>Agridata[[#This Row],[Storage_Loss_%]]/100</f>
        <v>0.27250000000000002</v>
      </c>
      <c r="Q2529" s="7">
        <v>27.25</v>
      </c>
      <c r="R2529" s="13">
        <v>62535</v>
      </c>
      <c r="S2529">
        <v>389</v>
      </c>
      <c r="T2529" t="s">
        <v>1520</v>
      </c>
      <c r="U2529" t="s">
        <v>1522</v>
      </c>
      <c r="V2529" s="13">
        <v>13004341</v>
      </c>
      <c r="W2529" s="7">
        <f>(Agridata[[#This Row],[Profit_After_Storage_Loss]]/Agridata[[#This Row],[Total_Revenue]])*100</f>
        <v>72.401835584113599</v>
      </c>
      <c r="X2529">
        <f>(1-Agridata[[#This Row],[Transport_Cost_NGN]]/(Agridata[[#This Row],[Input_Cost_NGN]]+Agridata[[#This Row],[Final_Profit_NGN]]))*100</f>
        <v>99.924082848876807</v>
      </c>
      <c r="Y2529" s="13">
        <f>Agridata[[#This Row],[Final_Profit_NGN]]*Agridata[[#This Row],[Storage_Loss_%]]</f>
        <v>354368292.25</v>
      </c>
      <c r="Z2529" s="13">
        <f>Agridata[[#This Row],[Final_Profit_NGN]] * (1-Agridata[[#This Row],[Storage_Loss_%]]/100)</f>
        <v>9460658.0775000006</v>
      </c>
      <c r="AA2529" s="13">
        <f>Agridata[[#This Row],[Final_Profit_NGN]]+Agridata[[#This Row],[Input_Cost_NGN]]</f>
        <v>13066876</v>
      </c>
    </row>
    <row r="2530" spans="1:27" x14ac:dyDescent="0.35">
      <c r="A2530" t="s">
        <v>795</v>
      </c>
      <c r="B2530" t="s">
        <v>1471</v>
      </c>
      <c r="C2530" t="s">
        <v>1483</v>
      </c>
      <c r="D2530">
        <v>2024</v>
      </c>
      <c r="E2530" t="s">
        <v>1502</v>
      </c>
      <c r="F2530" t="s">
        <v>1505</v>
      </c>
      <c r="G2530">
        <v>0.66</v>
      </c>
      <c r="H2530">
        <v>8774</v>
      </c>
      <c r="I2530">
        <v>7436</v>
      </c>
      <c r="J2530">
        <v>16.899999999999999</v>
      </c>
      <c r="K2530" t="s">
        <v>1512</v>
      </c>
      <c r="L2530">
        <v>1.62</v>
      </c>
      <c r="M2530" t="s">
        <v>1516</v>
      </c>
      <c r="N2530" s="13">
        <v>3544</v>
      </c>
      <c r="O2530">
        <v>7</v>
      </c>
      <c r="P2530" s="11">
        <f>Agridata[[#This Row],[Storage_Loss_%]]/100</f>
        <v>0.15240000000000001</v>
      </c>
      <c r="Q2530" s="7">
        <v>15.24</v>
      </c>
      <c r="R2530" s="13">
        <v>7792</v>
      </c>
      <c r="S2530">
        <v>102</v>
      </c>
      <c r="T2530" t="s">
        <v>1520</v>
      </c>
      <c r="U2530" t="s">
        <v>1522</v>
      </c>
      <c r="V2530" s="13">
        <v>739552</v>
      </c>
      <c r="W2530" s="7">
        <f>(Agridata[[#This Row],[Profit_After_Storage_Loss]]/Agridata[[#This Row],[Total_Revenue]])*100</f>
        <v>83.876270526022822</v>
      </c>
      <c r="X2530">
        <f>(1-Agridata[[#This Row],[Transport_Cost_NGN]]/(Agridata[[#This Row],[Input_Cost_NGN]]+Agridata[[#This Row],[Final_Profit_NGN]]))*100</f>
        <v>99.525787321501213</v>
      </c>
      <c r="Y2530" s="13">
        <f>Agridata[[#This Row],[Final_Profit_NGN]]*Agridata[[#This Row],[Storage_Loss_%]]</f>
        <v>11270772.48</v>
      </c>
      <c r="Z2530" s="13">
        <f>Agridata[[#This Row],[Final_Profit_NGN]] * (1-Agridata[[#This Row],[Storage_Loss_%]]/100)</f>
        <v>626844.27520000003</v>
      </c>
      <c r="AA2530" s="13">
        <f>Agridata[[#This Row],[Final_Profit_NGN]]+Agridata[[#This Row],[Input_Cost_NGN]]</f>
        <v>747344</v>
      </c>
    </row>
    <row r="2531" spans="1:27" x14ac:dyDescent="0.35">
      <c r="A2531" t="s">
        <v>1114</v>
      </c>
      <c r="B2531" t="s">
        <v>1471</v>
      </c>
      <c r="C2531" t="s">
        <v>1477</v>
      </c>
      <c r="D2531">
        <v>2025</v>
      </c>
      <c r="E2531" t="s">
        <v>1501</v>
      </c>
      <c r="F2531" t="s">
        <v>1504</v>
      </c>
      <c r="G2531">
        <v>1.44</v>
      </c>
      <c r="H2531">
        <v>16167</v>
      </c>
      <c r="I2531">
        <v>11669</v>
      </c>
      <c r="J2531">
        <v>7.8</v>
      </c>
      <c r="K2531" t="s">
        <v>1512</v>
      </c>
      <c r="L2531">
        <v>1.42</v>
      </c>
      <c r="M2531" t="s">
        <v>1516</v>
      </c>
      <c r="N2531" s="13">
        <v>1522</v>
      </c>
      <c r="O2531">
        <v>7</v>
      </c>
      <c r="P2531" s="11">
        <f>Agridata[[#This Row],[Storage_Loss_%]]/100</f>
        <v>0.2782</v>
      </c>
      <c r="Q2531" s="7">
        <v>27.82</v>
      </c>
      <c r="R2531" s="13">
        <v>25665</v>
      </c>
      <c r="S2531">
        <v>301</v>
      </c>
      <c r="T2531" t="s">
        <v>1520</v>
      </c>
      <c r="U2531" t="s">
        <v>1522</v>
      </c>
      <c r="V2531" s="13">
        <v>3450059</v>
      </c>
      <c r="W2531" s="7">
        <f>(Agridata[[#This Row],[Profit_After_Storage_Loss]]/Agridata[[#This Row],[Total_Revenue]])*100</f>
        <v>71.647017605540597</v>
      </c>
      <c r="X2531">
        <f>(1-Agridata[[#This Row],[Transport_Cost_NGN]]/(Agridata[[#This Row],[Input_Cost_NGN]]+Agridata[[#This Row],[Final_Profit_NGN]]))*100</f>
        <v>99.956210562173524</v>
      </c>
      <c r="Y2531" s="13">
        <f>Agridata[[#This Row],[Final_Profit_NGN]]*Agridata[[#This Row],[Storage_Loss_%]]</f>
        <v>95980641.379999995</v>
      </c>
      <c r="Z2531" s="13">
        <f>Agridata[[#This Row],[Final_Profit_NGN]] * (1-Agridata[[#This Row],[Storage_Loss_%]]/100)</f>
        <v>2490252.5861999998</v>
      </c>
      <c r="AA2531" s="13">
        <f>Agridata[[#This Row],[Final_Profit_NGN]]+Agridata[[#This Row],[Input_Cost_NGN]]</f>
        <v>3475724</v>
      </c>
    </row>
    <row r="2532" spans="1:27" x14ac:dyDescent="0.35">
      <c r="A2532" t="s">
        <v>47</v>
      </c>
      <c r="B2532" t="s">
        <v>1469</v>
      </c>
      <c r="C2532" t="s">
        <v>1474</v>
      </c>
      <c r="D2532">
        <v>2025</v>
      </c>
      <c r="E2532" t="s">
        <v>1501</v>
      </c>
      <c r="F2532" t="s">
        <v>1504</v>
      </c>
      <c r="G2532">
        <v>4.2699999999999996</v>
      </c>
      <c r="H2532">
        <v>32637</v>
      </c>
      <c r="I2532">
        <v>25531</v>
      </c>
      <c r="J2532">
        <v>19.100000000000001</v>
      </c>
      <c r="K2532" t="s">
        <v>1513</v>
      </c>
      <c r="L2532">
        <v>1.41</v>
      </c>
      <c r="M2532" t="s">
        <v>1516</v>
      </c>
      <c r="N2532" s="13">
        <v>630</v>
      </c>
      <c r="O2532">
        <v>3</v>
      </c>
      <c r="P2532" s="11">
        <f>Agridata[[#This Row],[Storage_Loss_%]]/100</f>
        <v>0.2177</v>
      </c>
      <c r="Q2532" s="7">
        <v>21.77</v>
      </c>
      <c r="R2532" s="13">
        <v>71030</v>
      </c>
      <c r="S2532">
        <v>273</v>
      </c>
      <c r="T2532" t="s">
        <v>1520</v>
      </c>
      <c r="U2532" t="s">
        <v>1523</v>
      </c>
      <c r="V2532" s="13">
        <v>6828604</v>
      </c>
      <c r="W2532" s="7">
        <f>(Agridata[[#This Row],[Profit_After_Storage_Loss]]/Agridata[[#This Row],[Total_Revenue]])*100</f>
        <v>77.42464178824558</v>
      </c>
      <c r="X2532">
        <f>(1-Agridata[[#This Row],[Transport_Cost_NGN]]/(Agridata[[#This Row],[Input_Cost_NGN]]+Agridata[[#This Row],[Final_Profit_NGN]]))*100</f>
        <v>99.99086908088168</v>
      </c>
      <c r="Y2532" s="13">
        <f>Agridata[[#This Row],[Final_Profit_NGN]]*Agridata[[#This Row],[Storage_Loss_%]]</f>
        <v>148658709.07999998</v>
      </c>
      <c r="Z2532" s="13">
        <f>Agridata[[#This Row],[Final_Profit_NGN]] * (1-Agridata[[#This Row],[Storage_Loss_%]]/100)</f>
        <v>5342016.9091999996</v>
      </c>
      <c r="AA2532" s="13">
        <f>Agridata[[#This Row],[Final_Profit_NGN]]+Agridata[[#This Row],[Input_Cost_NGN]]</f>
        <v>6899634</v>
      </c>
    </row>
    <row r="2533" spans="1:27" x14ac:dyDescent="0.35">
      <c r="A2533" t="s">
        <v>554</v>
      </c>
      <c r="B2533" t="s">
        <v>1470</v>
      </c>
      <c r="C2533" t="s">
        <v>1490</v>
      </c>
      <c r="D2533">
        <v>2022</v>
      </c>
      <c r="E2533" t="s">
        <v>1502</v>
      </c>
      <c r="F2533" t="s">
        <v>1509</v>
      </c>
      <c r="G2533">
        <v>0.35</v>
      </c>
      <c r="H2533">
        <v>3996</v>
      </c>
      <c r="I2533">
        <v>3272</v>
      </c>
      <c r="J2533">
        <v>27.5</v>
      </c>
      <c r="K2533" t="s">
        <v>1514</v>
      </c>
      <c r="L2533">
        <v>2.23</v>
      </c>
      <c r="M2533" t="s">
        <v>1517</v>
      </c>
      <c r="N2533" s="13">
        <v>5969</v>
      </c>
      <c r="O2533">
        <v>1</v>
      </c>
      <c r="P2533" s="11">
        <f>Agridata[[#This Row],[Storage_Loss_%]]/100</f>
        <v>0.18109999999999998</v>
      </c>
      <c r="Q2533" s="7">
        <v>18.11</v>
      </c>
      <c r="R2533" s="13">
        <v>9064</v>
      </c>
      <c r="S2533">
        <v>275</v>
      </c>
      <c r="T2533" t="s">
        <v>1520</v>
      </c>
      <c r="U2533" t="s">
        <v>1522</v>
      </c>
      <c r="V2533" s="13">
        <v>875769</v>
      </c>
      <c r="W2533" s="7">
        <f>(Agridata[[#This Row],[Profit_After_Storage_Loss]]/Agridata[[#This Row],[Total_Revenue]])*100</f>
        <v>81.0511400569373</v>
      </c>
      <c r="X2533">
        <f>(1-Agridata[[#This Row],[Transport_Cost_NGN]]/(Agridata[[#This Row],[Input_Cost_NGN]]+Agridata[[#This Row],[Final_Profit_NGN]]))*100</f>
        <v>99.325409427541686</v>
      </c>
      <c r="Y2533" s="13">
        <f>Agridata[[#This Row],[Final_Profit_NGN]]*Agridata[[#This Row],[Storage_Loss_%]]</f>
        <v>15860176.59</v>
      </c>
      <c r="Z2533" s="13">
        <f>Agridata[[#This Row],[Final_Profit_NGN]] * (1-Agridata[[#This Row],[Storage_Loss_%]]/100)</f>
        <v>717167.2341</v>
      </c>
      <c r="AA2533" s="13">
        <f>Agridata[[#This Row],[Final_Profit_NGN]]+Agridata[[#This Row],[Input_Cost_NGN]]</f>
        <v>884833</v>
      </c>
    </row>
    <row r="2534" spans="1:27" x14ac:dyDescent="0.35">
      <c r="A2534" t="s">
        <v>1114</v>
      </c>
      <c r="B2534" t="s">
        <v>1471</v>
      </c>
      <c r="C2534" t="s">
        <v>1500</v>
      </c>
      <c r="D2534">
        <v>2023</v>
      </c>
      <c r="E2534" t="s">
        <v>1501</v>
      </c>
      <c r="F2534" t="s">
        <v>1510</v>
      </c>
      <c r="G2534">
        <v>1.74</v>
      </c>
      <c r="H2534">
        <v>31013</v>
      </c>
      <c r="I2534">
        <v>21042</v>
      </c>
      <c r="J2534">
        <v>4.7</v>
      </c>
      <c r="K2534" t="s">
        <v>1511</v>
      </c>
      <c r="L2534">
        <v>1.33</v>
      </c>
      <c r="M2534" t="s">
        <v>1517</v>
      </c>
      <c r="N2534" s="13">
        <v>599</v>
      </c>
      <c r="O2534">
        <v>5</v>
      </c>
      <c r="P2534" s="11">
        <f>Agridata[[#This Row],[Storage_Loss_%]]/100</f>
        <v>0.32150000000000001</v>
      </c>
      <c r="Q2534" s="7">
        <v>32.15</v>
      </c>
      <c r="R2534" s="13">
        <v>66711</v>
      </c>
      <c r="S2534">
        <v>319</v>
      </c>
      <c r="T2534" t="s">
        <v>1520</v>
      </c>
      <c r="U2534" t="s">
        <v>1523</v>
      </c>
      <c r="V2534" s="13">
        <v>6577965</v>
      </c>
      <c r="W2534" s="7">
        <f>(Agridata[[#This Row],[Profit_After_Storage_Loss]]/Agridata[[#This Row],[Total_Revenue]])*100</f>
        <v>67.168801797107946</v>
      </c>
      <c r="X2534">
        <f>(1-Agridata[[#This Row],[Transport_Cost_NGN]]/(Agridata[[#This Row],[Input_Cost_NGN]]+Agridata[[#This Row],[Final_Profit_NGN]]))*100</f>
        <v>99.990985263991803</v>
      </c>
      <c r="Y2534" s="13">
        <f>Agridata[[#This Row],[Final_Profit_NGN]]*Agridata[[#This Row],[Storage_Loss_%]]</f>
        <v>211481574.75</v>
      </c>
      <c r="Z2534" s="13">
        <f>Agridata[[#This Row],[Final_Profit_NGN]] * (1-Agridata[[#This Row],[Storage_Loss_%]]/100)</f>
        <v>4463149.2525000004</v>
      </c>
      <c r="AA2534" s="13">
        <f>Agridata[[#This Row],[Final_Profit_NGN]]+Agridata[[#This Row],[Input_Cost_NGN]]</f>
        <v>6644676</v>
      </c>
    </row>
    <row r="2535" spans="1:27" x14ac:dyDescent="0.35">
      <c r="A2535" t="s">
        <v>1225</v>
      </c>
      <c r="B2535" t="s">
        <v>1472</v>
      </c>
      <c r="C2535" t="s">
        <v>1479</v>
      </c>
      <c r="D2535">
        <v>2022</v>
      </c>
      <c r="E2535" t="s">
        <v>1501</v>
      </c>
      <c r="F2535" t="s">
        <v>1510</v>
      </c>
      <c r="G2535">
        <v>1.76</v>
      </c>
      <c r="H2535">
        <v>50140</v>
      </c>
      <c r="I2535">
        <v>34130</v>
      </c>
      <c r="J2535">
        <v>5.9</v>
      </c>
      <c r="K2535" t="s">
        <v>1511</v>
      </c>
      <c r="L2535">
        <v>1.54</v>
      </c>
      <c r="M2535" t="s">
        <v>1518</v>
      </c>
      <c r="N2535" s="13">
        <v>784</v>
      </c>
      <c r="O2535">
        <v>5</v>
      </c>
      <c r="P2535" s="11">
        <f>Agridata[[#This Row],[Storage_Loss_%]]/100</f>
        <v>0.31929999999999997</v>
      </c>
      <c r="Q2535" s="7">
        <v>31.93</v>
      </c>
      <c r="R2535" s="13">
        <v>56344</v>
      </c>
      <c r="S2535">
        <v>408</v>
      </c>
      <c r="T2535" t="s">
        <v>1521</v>
      </c>
      <c r="U2535" t="s">
        <v>1523</v>
      </c>
      <c r="V2535" s="13">
        <v>13728662</v>
      </c>
      <c r="W2535" s="7">
        <f>(Agridata[[#This Row],[Profit_After_Storage_Loss]]/Agridata[[#This Row],[Total_Revenue]])*100</f>
        <v>67.791774797921747</v>
      </c>
      <c r="X2535">
        <f>(1-Agridata[[#This Row],[Transport_Cost_NGN]]/(Agridata[[#This Row],[Input_Cost_NGN]]+Agridata[[#This Row],[Final_Profit_NGN]]))*100</f>
        <v>99.994312661162425</v>
      </c>
      <c r="Y2535" s="13">
        <f>Agridata[[#This Row],[Final_Profit_NGN]]*Agridata[[#This Row],[Storage_Loss_%]]</f>
        <v>438356177.65999997</v>
      </c>
      <c r="Z2535" s="13">
        <f>Agridata[[#This Row],[Final_Profit_NGN]] * (1-Agridata[[#This Row],[Storage_Loss_%]]/100)</f>
        <v>9345100.2234000005</v>
      </c>
      <c r="AA2535" s="13">
        <f>Agridata[[#This Row],[Final_Profit_NGN]]+Agridata[[#This Row],[Input_Cost_NGN]]</f>
        <v>13785006</v>
      </c>
    </row>
    <row r="2536" spans="1:27" x14ac:dyDescent="0.35">
      <c r="A2536" t="s">
        <v>347</v>
      </c>
      <c r="B2536" t="s">
        <v>1470</v>
      </c>
      <c r="C2536" t="s">
        <v>1476</v>
      </c>
      <c r="D2536">
        <v>2025</v>
      </c>
      <c r="E2536" t="s">
        <v>1501</v>
      </c>
      <c r="F2536" t="s">
        <v>1509</v>
      </c>
      <c r="G2536">
        <v>0.34</v>
      </c>
      <c r="H2536">
        <v>4703</v>
      </c>
      <c r="I2536">
        <v>3778</v>
      </c>
      <c r="J2536">
        <v>12.9</v>
      </c>
      <c r="K2536" t="s">
        <v>1512</v>
      </c>
      <c r="L2536">
        <v>1.77</v>
      </c>
      <c r="M2536" t="s">
        <v>1516</v>
      </c>
      <c r="N2536" s="13">
        <v>3578</v>
      </c>
      <c r="O2536">
        <v>5</v>
      </c>
      <c r="P2536" s="11">
        <f>Agridata[[#This Row],[Storage_Loss_%]]/100</f>
        <v>0.19649999999999998</v>
      </c>
      <c r="Q2536" s="7">
        <v>19.649999999999999</v>
      </c>
      <c r="R2536" s="13">
        <v>5972</v>
      </c>
      <c r="S2536">
        <v>347</v>
      </c>
      <c r="T2536" t="s">
        <v>1520</v>
      </c>
      <c r="U2536" t="s">
        <v>1522</v>
      </c>
      <c r="V2536" s="13">
        <v>1288307</v>
      </c>
      <c r="W2536" s="7">
        <f>(Agridata[[#This Row],[Profit_After_Storage_Loss]]/Agridata[[#This Row],[Total_Revenue]])*100</f>
        <v>79.979252889060234</v>
      </c>
      <c r="X2536">
        <f>(1-Agridata[[#This Row],[Transport_Cost_NGN]]/(Agridata[[#This Row],[Input_Cost_NGN]]+Agridata[[#This Row],[Final_Profit_NGN]]))*100</f>
        <v>99.723552649776437</v>
      </c>
      <c r="Y2536" s="13">
        <f>Agridata[[#This Row],[Final_Profit_NGN]]*Agridata[[#This Row],[Storage_Loss_%]]</f>
        <v>25315232.549999997</v>
      </c>
      <c r="Z2536" s="13">
        <f>Agridata[[#This Row],[Final_Profit_NGN]] * (1-Agridata[[#This Row],[Storage_Loss_%]]/100)</f>
        <v>1035154.6745</v>
      </c>
      <c r="AA2536" s="13">
        <f>Agridata[[#This Row],[Final_Profit_NGN]]+Agridata[[#This Row],[Input_Cost_NGN]]</f>
        <v>1294279</v>
      </c>
    </row>
    <row r="2537" spans="1:27" x14ac:dyDescent="0.35">
      <c r="A2537" t="s">
        <v>731</v>
      </c>
      <c r="B2537" t="s">
        <v>1469</v>
      </c>
      <c r="C2537" t="s">
        <v>1481</v>
      </c>
      <c r="D2537">
        <v>2022</v>
      </c>
      <c r="E2537" t="s">
        <v>1502</v>
      </c>
      <c r="F2537" t="s">
        <v>1505</v>
      </c>
      <c r="G2537">
        <v>0.56000000000000005</v>
      </c>
      <c r="H2537">
        <v>5365</v>
      </c>
      <c r="I2537">
        <v>3215</v>
      </c>
      <c r="J2537">
        <v>16.5</v>
      </c>
      <c r="K2537" t="s">
        <v>1511</v>
      </c>
      <c r="L2537">
        <v>0.8</v>
      </c>
      <c r="M2537" t="s">
        <v>1516</v>
      </c>
      <c r="N2537" s="13">
        <v>2258</v>
      </c>
      <c r="O2537">
        <v>30</v>
      </c>
      <c r="P2537" s="11">
        <f>Agridata[[#This Row],[Storage_Loss_%]]/100</f>
        <v>0.4007</v>
      </c>
      <c r="Q2537" s="7">
        <v>40.07</v>
      </c>
      <c r="R2537" s="13">
        <v>4479</v>
      </c>
      <c r="S2537">
        <v>78</v>
      </c>
      <c r="T2537" t="s">
        <v>1520</v>
      </c>
      <c r="U2537" t="s">
        <v>1522</v>
      </c>
      <c r="V2537" s="13">
        <v>241526</v>
      </c>
      <c r="W2537" s="7">
        <f>(Agridata[[#This Row],[Profit_After_Storage_Loss]]/Agridata[[#This Row],[Total_Revenue]])*100</f>
        <v>58.838857665494601</v>
      </c>
      <c r="X2537">
        <f>(1-Agridata[[#This Row],[Transport_Cost_NGN]]/(Agridata[[#This Row],[Input_Cost_NGN]]+Agridata[[#This Row],[Final_Profit_NGN]]))*100</f>
        <v>99.082132476982181</v>
      </c>
      <c r="Y2537" s="13">
        <f>Agridata[[#This Row],[Final_Profit_NGN]]*Agridata[[#This Row],[Storage_Loss_%]]</f>
        <v>9677946.8200000003</v>
      </c>
      <c r="Z2537" s="13">
        <f>Agridata[[#This Row],[Final_Profit_NGN]] * (1-Agridata[[#This Row],[Storage_Loss_%]]/100)</f>
        <v>144746.5318</v>
      </c>
      <c r="AA2537" s="13">
        <f>Agridata[[#This Row],[Final_Profit_NGN]]+Agridata[[#This Row],[Input_Cost_NGN]]</f>
        <v>246005</v>
      </c>
    </row>
    <row r="2538" spans="1:27" x14ac:dyDescent="0.35">
      <c r="A2538" t="s">
        <v>861</v>
      </c>
      <c r="B2538" t="s">
        <v>1472</v>
      </c>
      <c r="C2538" t="s">
        <v>1488</v>
      </c>
      <c r="D2538">
        <v>2021</v>
      </c>
      <c r="E2538" t="s">
        <v>1502</v>
      </c>
      <c r="F2538" t="s">
        <v>1503</v>
      </c>
      <c r="G2538">
        <v>1.65</v>
      </c>
      <c r="H2538">
        <v>10564</v>
      </c>
      <c r="I2538">
        <v>7863</v>
      </c>
      <c r="J2538">
        <v>25.4</v>
      </c>
      <c r="K2538" t="s">
        <v>1515</v>
      </c>
      <c r="L2538">
        <v>0.68</v>
      </c>
      <c r="M2538" t="s">
        <v>1516</v>
      </c>
      <c r="N2538" s="13">
        <v>5271</v>
      </c>
      <c r="O2538">
        <v>14</v>
      </c>
      <c r="P2538" s="11">
        <f>Agridata[[#This Row],[Storage_Loss_%]]/100</f>
        <v>0.25559999999999999</v>
      </c>
      <c r="Q2538" s="7">
        <v>25.56</v>
      </c>
      <c r="R2538" s="13">
        <v>25491</v>
      </c>
      <c r="S2538">
        <v>273</v>
      </c>
      <c r="T2538" t="s">
        <v>1521</v>
      </c>
      <c r="U2538" t="s">
        <v>1523</v>
      </c>
      <c r="V2538" s="13">
        <v>2094372</v>
      </c>
      <c r="W2538" s="7">
        <f>(Agridata[[#This Row],[Profit_After_Storage_Loss]]/Agridata[[#This Row],[Total_Revenue]])*100</f>
        <v>73.544871380839226</v>
      </c>
      <c r="X2538">
        <f>(1-Agridata[[#This Row],[Transport_Cost_NGN]]/(Agridata[[#This Row],[Input_Cost_NGN]]+Agridata[[#This Row],[Final_Profit_NGN]]))*100</f>
        <v>99.751351856228439</v>
      </c>
      <c r="Y2538" s="13">
        <f>Agridata[[#This Row],[Final_Profit_NGN]]*Agridata[[#This Row],[Storage_Loss_%]]</f>
        <v>53532148.32</v>
      </c>
      <c r="Z2538" s="13">
        <f>Agridata[[#This Row],[Final_Profit_NGN]] * (1-Agridata[[#This Row],[Storage_Loss_%]]/100)</f>
        <v>1559050.5167999999</v>
      </c>
      <c r="AA2538" s="13">
        <f>Agridata[[#This Row],[Final_Profit_NGN]]+Agridata[[#This Row],[Input_Cost_NGN]]</f>
        <v>2119863</v>
      </c>
    </row>
    <row r="2539" spans="1:27" x14ac:dyDescent="0.35">
      <c r="A2539" t="s">
        <v>323</v>
      </c>
      <c r="B2539" t="s">
        <v>1472</v>
      </c>
      <c r="C2539" t="s">
        <v>1489</v>
      </c>
      <c r="D2539">
        <v>2025</v>
      </c>
      <c r="E2539" t="s">
        <v>1501</v>
      </c>
      <c r="F2539" t="s">
        <v>1503</v>
      </c>
      <c r="G2539">
        <v>1.37</v>
      </c>
      <c r="H2539">
        <v>16272</v>
      </c>
      <c r="I2539">
        <v>14542</v>
      </c>
      <c r="J2539">
        <v>19.399999999999999</v>
      </c>
      <c r="K2539" t="s">
        <v>1511</v>
      </c>
      <c r="L2539">
        <v>1.68</v>
      </c>
      <c r="M2539" t="s">
        <v>1518</v>
      </c>
      <c r="N2539" s="13">
        <v>2755</v>
      </c>
      <c r="O2539">
        <v>3</v>
      </c>
      <c r="P2539" s="11">
        <f>Agridata[[#This Row],[Storage_Loss_%]]/100</f>
        <v>0.10630000000000001</v>
      </c>
      <c r="Q2539" s="7">
        <v>10.63</v>
      </c>
      <c r="R2539" s="13">
        <v>19171</v>
      </c>
      <c r="S2539">
        <v>304</v>
      </c>
      <c r="T2539" t="s">
        <v>1520</v>
      </c>
      <c r="U2539" t="s">
        <v>1523</v>
      </c>
      <c r="V2539" s="13">
        <v>4354635</v>
      </c>
      <c r="W2539" s="7">
        <f>(Agridata[[#This Row],[Profit_After_Storage_Loss]]/Agridata[[#This Row],[Total_Revenue]])*100</f>
        <v>88.97827886056217</v>
      </c>
      <c r="X2539">
        <f>(1-Agridata[[#This Row],[Transport_Cost_NGN]]/(Agridata[[#This Row],[Input_Cost_NGN]]+Agridata[[#This Row],[Final_Profit_NGN]]))*100</f>
        <v>99.937011380934592</v>
      </c>
      <c r="Y2539" s="13">
        <f>Agridata[[#This Row],[Final_Profit_NGN]]*Agridata[[#This Row],[Storage_Loss_%]]</f>
        <v>46289770.050000004</v>
      </c>
      <c r="Z2539" s="13">
        <f>Agridata[[#This Row],[Final_Profit_NGN]] * (1-Agridata[[#This Row],[Storage_Loss_%]]/100)</f>
        <v>3891737.2994999997</v>
      </c>
      <c r="AA2539" s="13">
        <f>Agridata[[#This Row],[Final_Profit_NGN]]+Agridata[[#This Row],[Input_Cost_NGN]]</f>
        <v>4373806</v>
      </c>
    </row>
    <row r="2540" spans="1:27" x14ac:dyDescent="0.35">
      <c r="A2540" t="s">
        <v>914</v>
      </c>
      <c r="B2540" t="s">
        <v>1471</v>
      </c>
      <c r="C2540" t="s">
        <v>1492</v>
      </c>
      <c r="D2540">
        <v>2023</v>
      </c>
      <c r="E2540" t="s">
        <v>1501</v>
      </c>
      <c r="F2540" t="s">
        <v>1510</v>
      </c>
      <c r="G2540">
        <v>3.51</v>
      </c>
      <c r="H2540">
        <v>51169</v>
      </c>
      <c r="I2540">
        <v>33147</v>
      </c>
      <c r="J2540">
        <v>4.3</v>
      </c>
      <c r="K2540" t="s">
        <v>1512</v>
      </c>
      <c r="L2540">
        <v>0.46</v>
      </c>
      <c r="M2540" t="s">
        <v>1516</v>
      </c>
      <c r="N2540" s="13">
        <v>1023</v>
      </c>
      <c r="O2540">
        <v>7</v>
      </c>
      <c r="P2540" s="11">
        <f>Agridata[[#This Row],[Storage_Loss_%]]/100</f>
        <v>0.35220000000000001</v>
      </c>
      <c r="Q2540" s="7">
        <v>35.22</v>
      </c>
      <c r="R2540" s="13">
        <v>85480</v>
      </c>
      <c r="S2540">
        <v>324</v>
      </c>
      <c r="T2540" t="s">
        <v>1520</v>
      </c>
      <c r="U2540" t="s">
        <v>1523</v>
      </c>
      <c r="V2540" s="13">
        <v>10545729</v>
      </c>
      <c r="W2540" s="7">
        <f>(Agridata[[#This Row],[Profit_After_Storage_Loss]]/Agridata[[#This Row],[Total_Revenue]])*100</f>
        <v>64.259137847821435</v>
      </c>
      <c r="X2540">
        <f>(1-Agridata[[#This Row],[Transport_Cost_NGN]]/(Agridata[[#This Row],[Input_Cost_NGN]]+Agridata[[#This Row],[Final_Profit_NGN]]))*100</f>
        <v>99.990377387933961</v>
      </c>
      <c r="Y2540" s="13">
        <f>Agridata[[#This Row],[Final_Profit_NGN]]*Agridata[[#This Row],[Storage_Loss_%]]</f>
        <v>371420575.38</v>
      </c>
      <c r="Z2540" s="13">
        <f>Agridata[[#This Row],[Final_Profit_NGN]] * (1-Agridata[[#This Row],[Storage_Loss_%]]/100)</f>
        <v>6831523.246199999</v>
      </c>
      <c r="AA2540" s="13">
        <f>Agridata[[#This Row],[Final_Profit_NGN]]+Agridata[[#This Row],[Input_Cost_NGN]]</f>
        <v>10631209</v>
      </c>
    </row>
    <row r="2541" spans="1:27" x14ac:dyDescent="0.35">
      <c r="A2541" t="s">
        <v>758</v>
      </c>
      <c r="B2541" t="s">
        <v>1471</v>
      </c>
      <c r="C2541" t="s">
        <v>1486</v>
      </c>
      <c r="D2541">
        <v>2022</v>
      </c>
      <c r="E2541" t="s">
        <v>1501</v>
      </c>
      <c r="F2541" t="s">
        <v>1507</v>
      </c>
      <c r="G2541">
        <v>0.41</v>
      </c>
      <c r="H2541">
        <v>836</v>
      </c>
      <c r="I2541">
        <v>731</v>
      </c>
      <c r="J2541">
        <v>2</v>
      </c>
      <c r="K2541" t="s">
        <v>1512</v>
      </c>
      <c r="L2541">
        <v>0.89</v>
      </c>
      <c r="M2541" t="s">
        <v>1516</v>
      </c>
      <c r="N2541" s="13">
        <v>466</v>
      </c>
      <c r="O2541">
        <v>7</v>
      </c>
      <c r="P2541" s="11">
        <f>Agridata[[#This Row],[Storage_Loss_%]]/100</f>
        <v>0.1245</v>
      </c>
      <c r="Q2541" s="7">
        <v>12.45</v>
      </c>
      <c r="R2541" s="13">
        <v>7482</v>
      </c>
      <c r="S2541">
        <v>191</v>
      </c>
      <c r="T2541" t="s">
        <v>1520</v>
      </c>
      <c r="U2541" t="s">
        <v>1522</v>
      </c>
      <c r="V2541" s="13">
        <v>130277</v>
      </c>
      <c r="W2541" s="7">
        <f>(Agridata[[#This Row],[Profit_After_Storage_Loss]]/Agridata[[#This Row],[Total_Revenue]])*100</f>
        <v>82.794963305482753</v>
      </c>
      <c r="X2541">
        <f>(1-Agridata[[#This Row],[Transport_Cost_NGN]]/(Agridata[[#This Row],[Input_Cost_NGN]]+Agridata[[#This Row],[Final_Profit_NGN]]))*100</f>
        <v>99.661728090360697</v>
      </c>
      <c r="Y2541" s="13">
        <f>Agridata[[#This Row],[Final_Profit_NGN]]*Agridata[[#This Row],[Storage_Loss_%]]</f>
        <v>1621948.65</v>
      </c>
      <c r="Z2541" s="13">
        <f>Agridata[[#This Row],[Final_Profit_NGN]] * (1-Agridata[[#This Row],[Storage_Loss_%]]/100)</f>
        <v>114057.51349999999</v>
      </c>
      <c r="AA2541" s="13">
        <f>Agridata[[#This Row],[Final_Profit_NGN]]+Agridata[[#This Row],[Input_Cost_NGN]]</f>
        <v>137759</v>
      </c>
    </row>
    <row r="2542" spans="1:27" x14ac:dyDescent="0.35">
      <c r="A2542" t="s">
        <v>607</v>
      </c>
      <c r="B2542" t="s">
        <v>1470</v>
      </c>
      <c r="C2542" t="s">
        <v>1491</v>
      </c>
      <c r="D2542">
        <v>2025</v>
      </c>
      <c r="E2542" t="s">
        <v>1501</v>
      </c>
      <c r="F2542" t="s">
        <v>1507</v>
      </c>
      <c r="G2542">
        <v>2.63</v>
      </c>
      <c r="H2542">
        <v>7607</v>
      </c>
      <c r="I2542">
        <v>6186</v>
      </c>
      <c r="J2542">
        <v>2.7</v>
      </c>
      <c r="K2542" t="s">
        <v>1513</v>
      </c>
      <c r="L2542">
        <v>0.28999999999999998</v>
      </c>
      <c r="M2542" t="s">
        <v>1516</v>
      </c>
      <c r="N2542" s="13">
        <v>200</v>
      </c>
      <c r="O2542">
        <v>14</v>
      </c>
      <c r="P2542" s="11">
        <f>Agridata[[#This Row],[Storage_Loss_%]]/100</f>
        <v>0.1867</v>
      </c>
      <c r="Q2542" s="7">
        <v>18.670000000000002</v>
      </c>
      <c r="R2542" s="13">
        <v>39233</v>
      </c>
      <c r="S2542">
        <v>229</v>
      </c>
      <c r="T2542" t="s">
        <v>1520</v>
      </c>
      <c r="U2542" t="s">
        <v>1522</v>
      </c>
      <c r="V2542" s="13">
        <v>1362996</v>
      </c>
      <c r="W2542" s="7">
        <f>(Agridata[[#This Row],[Profit_After_Storage_Loss]]/Agridata[[#This Row],[Total_Revenue]])*100</f>
        <v>79.054465911060177</v>
      </c>
      <c r="X2542">
        <f>(1-Agridata[[#This Row],[Transport_Cost_NGN]]/(Agridata[[#This Row],[Input_Cost_NGN]]+Agridata[[#This Row],[Final_Profit_NGN]]))*100</f>
        <v>99.985736994456687</v>
      </c>
      <c r="Y2542" s="13">
        <f>Agridata[[#This Row],[Final_Profit_NGN]]*Agridata[[#This Row],[Storage_Loss_%]]</f>
        <v>25447135.320000004</v>
      </c>
      <c r="Z2542" s="13">
        <f>Agridata[[#This Row],[Final_Profit_NGN]] * (1-Agridata[[#This Row],[Storage_Loss_%]]/100)</f>
        <v>1108524.6468</v>
      </c>
      <c r="AA2542" s="13">
        <f>Agridata[[#This Row],[Final_Profit_NGN]]+Agridata[[#This Row],[Input_Cost_NGN]]</f>
        <v>1402229</v>
      </c>
    </row>
    <row r="2543" spans="1:27" x14ac:dyDescent="0.35">
      <c r="A2543" t="s">
        <v>697</v>
      </c>
      <c r="B2543" t="s">
        <v>1471</v>
      </c>
      <c r="C2543" t="s">
        <v>1483</v>
      </c>
      <c r="D2543">
        <v>2021</v>
      </c>
      <c r="E2543" t="s">
        <v>1502</v>
      </c>
      <c r="F2543" t="s">
        <v>1507</v>
      </c>
      <c r="G2543">
        <v>0.43</v>
      </c>
      <c r="H2543">
        <v>1031</v>
      </c>
      <c r="I2543">
        <v>816</v>
      </c>
      <c r="J2543">
        <v>9.4</v>
      </c>
      <c r="K2543" t="s">
        <v>1512</v>
      </c>
      <c r="L2543">
        <v>0.91</v>
      </c>
      <c r="M2543" t="s">
        <v>1516</v>
      </c>
      <c r="N2543" s="13">
        <v>2348</v>
      </c>
      <c r="O2543">
        <v>14</v>
      </c>
      <c r="P2543" s="11">
        <f>Agridata[[#This Row],[Storage_Loss_%]]/100</f>
        <v>0.20850000000000002</v>
      </c>
      <c r="Q2543" s="7">
        <v>20.85</v>
      </c>
      <c r="R2543" s="13">
        <v>8719</v>
      </c>
      <c r="S2543">
        <v>184</v>
      </c>
      <c r="T2543" t="s">
        <v>1520</v>
      </c>
      <c r="U2543" t="s">
        <v>1523</v>
      </c>
      <c r="V2543" s="13">
        <v>137576</v>
      </c>
      <c r="W2543" s="7">
        <f>(Agridata[[#This Row],[Profit_After_Storage_Loss]]/Agridata[[#This Row],[Total_Revenue]])*100</f>
        <v>74.432758467480085</v>
      </c>
      <c r="X2543">
        <f>(1-Agridata[[#This Row],[Transport_Cost_NGN]]/(Agridata[[#This Row],[Input_Cost_NGN]]+Agridata[[#This Row],[Final_Profit_NGN]]))*100</f>
        <v>98.395023753375028</v>
      </c>
      <c r="Y2543" s="13">
        <f>Agridata[[#This Row],[Final_Profit_NGN]]*Agridata[[#This Row],[Storage_Loss_%]]</f>
        <v>2868459.6</v>
      </c>
      <c r="Z2543" s="13">
        <f>Agridata[[#This Row],[Final_Profit_NGN]] * (1-Agridata[[#This Row],[Storage_Loss_%]]/100)</f>
        <v>108891.40399999999</v>
      </c>
      <c r="AA2543" s="13">
        <f>Agridata[[#This Row],[Final_Profit_NGN]]+Agridata[[#This Row],[Input_Cost_NGN]]</f>
        <v>146295</v>
      </c>
    </row>
    <row r="2544" spans="1:27" x14ac:dyDescent="0.35">
      <c r="A2544" t="s">
        <v>1226</v>
      </c>
      <c r="B2544" t="s">
        <v>1472</v>
      </c>
      <c r="C2544" t="s">
        <v>1479</v>
      </c>
      <c r="D2544">
        <v>2024</v>
      </c>
      <c r="E2544" t="s">
        <v>1502</v>
      </c>
      <c r="F2544" t="s">
        <v>1505</v>
      </c>
      <c r="G2544">
        <v>1.28</v>
      </c>
      <c r="H2544">
        <v>15528</v>
      </c>
      <c r="I2544">
        <v>13382</v>
      </c>
      <c r="J2544">
        <v>11.5</v>
      </c>
      <c r="K2544" t="s">
        <v>1511</v>
      </c>
      <c r="L2544">
        <v>0.93</v>
      </c>
      <c r="M2544" t="s">
        <v>1517</v>
      </c>
      <c r="N2544" s="13">
        <v>1872</v>
      </c>
      <c r="O2544">
        <v>7</v>
      </c>
      <c r="P2544" s="11">
        <f>Agridata[[#This Row],[Storage_Loss_%]]/100</f>
        <v>0.13819999999999999</v>
      </c>
      <c r="Q2544" s="7">
        <v>13.82</v>
      </c>
      <c r="R2544" s="13">
        <v>15428</v>
      </c>
      <c r="S2544">
        <v>103</v>
      </c>
      <c r="T2544" t="s">
        <v>1521</v>
      </c>
      <c r="U2544" t="s">
        <v>1522</v>
      </c>
      <c r="V2544" s="13">
        <v>1347263</v>
      </c>
      <c r="W2544" s="7">
        <f>(Agridata[[#This Row],[Profit_After_Storage_Loss]]/Agridata[[#This Row],[Total_Revenue]])*100</f>
        <v>85.204294546599343</v>
      </c>
      <c r="X2544">
        <f>(1-Agridata[[#This Row],[Transport_Cost_NGN]]/(Agridata[[#This Row],[Input_Cost_NGN]]+Agridata[[#This Row],[Final_Profit_NGN]]))*100</f>
        <v>99.862624762326888</v>
      </c>
      <c r="Y2544" s="13">
        <f>Agridata[[#This Row],[Final_Profit_NGN]]*Agridata[[#This Row],[Storage_Loss_%]]</f>
        <v>18619174.66</v>
      </c>
      <c r="Z2544" s="13">
        <f>Agridata[[#This Row],[Final_Profit_NGN]] * (1-Agridata[[#This Row],[Storage_Loss_%]]/100)</f>
        <v>1161071.2534</v>
      </c>
      <c r="AA2544" s="13">
        <f>Agridata[[#This Row],[Final_Profit_NGN]]+Agridata[[#This Row],[Input_Cost_NGN]]</f>
        <v>1362691</v>
      </c>
    </row>
    <row r="2545" spans="1:27" x14ac:dyDescent="0.35">
      <c r="A2545" t="s">
        <v>1071</v>
      </c>
      <c r="B2545" t="s">
        <v>1471</v>
      </c>
      <c r="C2545" t="s">
        <v>1486</v>
      </c>
      <c r="D2545">
        <v>2021</v>
      </c>
      <c r="E2545" t="s">
        <v>1501</v>
      </c>
      <c r="F2545" t="s">
        <v>1504</v>
      </c>
      <c r="G2545">
        <v>1.86</v>
      </c>
      <c r="H2545">
        <v>20583</v>
      </c>
      <c r="I2545">
        <v>16289</v>
      </c>
      <c r="J2545">
        <v>1.9</v>
      </c>
      <c r="K2545" t="s">
        <v>1512</v>
      </c>
      <c r="L2545">
        <v>0.5</v>
      </c>
      <c r="M2545" t="s">
        <v>1518</v>
      </c>
      <c r="N2545" s="13">
        <v>350</v>
      </c>
      <c r="O2545">
        <v>4</v>
      </c>
      <c r="P2545" s="11">
        <f>Agridata[[#This Row],[Storage_Loss_%]]/100</f>
        <v>0.20860000000000001</v>
      </c>
      <c r="Q2545" s="7">
        <v>20.86</v>
      </c>
      <c r="R2545" s="13">
        <v>30506</v>
      </c>
      <c r="S2545">
        <v>204</v>
      </c>
      <c r="T2545" t="s">
        <v>1520</v>
      </c>
      <c r="U2545" t="s">
        <v>1522</v>
      </c>
      <c r="V2545" s="13">
        <v>3258871</v>
      </c>
      <c r="W2545" s="7">
        <f>(Agridata[[#This Row],[Profit_After_Storage_Loss]]/Agridata[[#This Row],[Total_Revenue]])*100</f>
        <v>78.406047996322698</v>
      </c>
      <c r="X2545">
        <f>(1-Agridata[[#This Row],[Transport_Cost_NGN]]/(Agridata[[#This Row],[Input_Cost_NGN]]+Agridata[[#This Row],[Final_Profit_NGN]]))*100</f>
        <v>99.98935968725992</v>
      </c>
      <c r="Y2545" s="13">
        <f>Agridata[[#This Row],[Final_Profit_NGN]]*Agridata[[#This Row],[Storage_Loss_%]]</f>
        <v>67980049.060000002</v>
      </c>
      <c r="Z2545" s="13">
        <f>Agridata[[#This Row],[Final_Profit_NGN]] * (1-Agridata[[#This Row],[Storage_Loss_%]]/100)</f>
        <v>2579070.5093999999</v>
      </c>
      <c r="AA2545" s="13">
        <f>Agridata[[#This Row],[Final_Profit_NGN]]+Agridata[[#This Row],[Input_Cost_NGN]]</f>
        <v>3289377</v>
      </c>
    </row>
    <row r="2546" spans="1:27" x14ac:dyDescent="0.35">
      <c r="A2546" t="s">
        <v>218</v>
      </c>
      <c r="B2546" t="s">
        <v>1472</v>
      </c>
      <c r="C2546" t="s">
        <v>1488</v>
      </c>
      <c r="D2546">
        <v>2021</v>
      </c>
      <c r="E2546" t="s">
        <v>1501</v>
      </c>
      <c r="F2546" t="s">
        <v>1507</v>
      </c>
      <c r="G2546">
        <v>2.17</v>
      </c>
      <c r="H2546">
        <v>6537</v>
      </c>
      <c r="I2546">
        <v>4328</v>
      </c>
      <c r="J2546">
        <v>34.9</v>
      </c>
      <c r="K2546" t="s">
        <v>1512</v>
      </c>
      <c r="L2546">
        <v>0.9</v>
      </c>
      <c r="M2546" t="s">
        <v>1518</v>
      </c>
      <c r="N2546" s="13">
        <v>9347</v>
      </c>
      <c r="O2546">
        <v>30</v>
      </c>
      <c r="P2546" s="11">
        <f>Agridata[[#This Row],[Storage_Loss_%]]/100</f>
        <v>0.33779999999999999</v>
      </c>
      <c r="Q2546" s="7">
        <v>33.78</v>
      </c>
      <c r="R2546" s="13">
        <v>49902</v>
      </c>
      <c r="S2546">
        <v>260</v>
      </c>
      <c r="T2546" t="s">
        <v>1521</v>
      </c>
      <c r="U2546" t="s">
        <v>1523</v>
      </c>
      <c r="V2546" s="13">
        <v>1054779</v>
      </c>
      <c r="W2546" s="7">
        <f>(Agridata[[#This Row],[Profit_After_Storage_Loss]]/Agridata[[#This Row],[Total_Revenue]])*100</f>
        <v>63.228629242288051</v>
      </c>
      <c r="X2546">
        <f>(1-Agridata[[#This Row],[Transport_Cost_NGN]]/(Agridata[[#This Row],[Input_Cost_NGN]]+Agridata[[#This Row],[Final_Profit_NGN]]))*100</f>
        <v>99.153873380641116</v>
      </c>
      <c r="Y2546" s="13">
        <f>Agridata[[#This Row],[Final_Profit_NGN]]*Agridata[[#This Row],[Storage_Loss_%]]</f>
        <v>35630434.620000005</v>
      </c>
      <c r="Z2546" s="13">
        <f>Agridata[[#This Row],[Final_Profit_NGN]] * (1-Agridata[[#This Row],[Storage_Loss_%]]/100)</f>
        <v>698474.65379999997</v>
      </c>
      <c r="AA2546" s="13">
        <f>Agridata[[#This Row],[Final_Profit_NGN]]+Agridata[[#This Row],[Input_Cost_NGN]]</f>
        <v>1104681</v>
      </c>
    </row>
    <row r="2547" spans="1:27" x14ac:dyDescent="0.35">
      <c r="A2547" t="s">
        <v>600</v>
      </c>
      <c r="B2547" t="s">
        <v>1473</v>
      </c>
      <c r="C2547" t="s">
        <v>1497</v>
      </c>
      <c r="D2547">
        <v>2023</v>
      </c>
      <c r="E2547" t="s">
        <v>1501</v>
      </c>
      <c r="F2547" t="s">
        <v>1509</v>
      </c>
      <c r="G2547">
        <v>4.3099999999999996</v>
      </c>
      <c r="H2547">
        <v>66385</v>
      </c>
      <c r="I2547">
        <v>53897</v>
      </c>
      <c r="J2547">
        <v>35.1</v>
      </c>
      <c r="K2547" t="s">
        <v>1513</v>
      </c>
      <c r="L2547">
        <v>2.2000000000000002</v>
      </c>
      <c r="M2547" t="s">
        <v>1518</v>
      </c>
      <c r="N2547" s="13">
        <v>1565</v>
      </c>
      <c r="O2547">
        <v>4</v>
      </c>
      <c r="P2547" s="11">
        <f>Agridata[[#This Row],[Storage_Loss_%]]/100</f>
        <v>0.18809999999999999</v>
      </c>
      <c r="Q2547" s="7">
        <v>18.809999999999999</v>
      </c>
      <c r="R2547" s="13">
        <v>150317</v>
      </c>
      <c r="S2547">
        <v>324</v>
      </c>
      <c r="T2547" t="s">
        <v>1520</v>
      </c>
      <c r="U2547" t="s">
        <v>1523</v>
      </c>
      <c r="V2547" s="13">
        <v>17136120</v>
      </c>
      <c r="W2547" s="7">
        <f>(Agridata[[#This Row],[Profit_After_Storage_Loss]]/Agridata[[#This Row],[Total_Revenue]])*100</f>
        <v>80.483999264857189</v>
      </c>
      <c r="X2547">
        <f>(1-Agridata[[#This Row],[Transport_Cost_NGN]]/(Agridata[[#This Row],[Input_Cost_NGN]]+Agridata[[#This Row],[Final_Profit_NGN]]))*100</f>
        <v>99.990946659511152</v>
      </c>
      <c r="Y2547" s="13">
        <f>Agridata[[#This Row],[Final_Profit_NGN]]*Agridata[[#This Row],[Storage_Loss_%]]</f>
        <v>322330417.19999999</v>
      </c>
      <c r="Z2547" s="13">
        <f>Agridata[[#This Row],[Final_Profit_NGN]] * (1-Agridata[[#This Row],[Storage_Loss_%]]/100)</f>
        <v>13912815.828000002</v>
      </c>
      <c r="AA2547" s="13">
        <f>Agridata[[#This Row],[Final_Profit_NGN]]+Agridata[[#This Row],[Input_Cost_NGN]]</f>
        <v>17286437</v>
      </c>
    </row>
    <row r="2548" spans="1:27" x14ac:dyDescent="0.35">
      <c r="A2548" t="s">
        <v>1227</v>
      </c>
      <c r="B2548" t="s">
        <v>1469</v>
      </c>
      <c r="C2548" t="s">
        <v>1498</v>
      </c>
      <c r="D2548">
        <v>2025</v>
      </c>
      <c r="E2548" t="s">
        <v>1501</v>
      </c>
      <c r="F2548" t="s">
        <v>1508</v>
      </c>
      <c r="G2548">
        <v>1.0900000000000001</v>
      </c>
      <c r="H2548">
        <v>1787</v>
      </c>
      <c r="I2548">
        <v>714</v>
      </c>
      <c r="J2548">
        <v>42.3</v>
      </c>
      <c r="K2548" t="s">
        <v>1511</v>
      </c>
      <c r="L2548">
        <v>1.64</v>
      </c>
      <c r="M2548" t="s">
        <v>1516</v>
      </c>
      <c r="N2548" s="13">
        <v>4591</v>
      </c>
      <c r="O2548">
        <v>60</v>
      </c>
      <c r="P2548" s="11">
        <f>Agridata[[#This Row],[Storage_Loss_%]]/100</f>
        <v>0.6</v>
      </c>
      <c r="Q2548" s="7">
        <v>60</v>
      </c>
      <c r="R2548" s="13">
        <v>14666</v>
      </c>
      <c r="S2548">
        <v>192</v>
      </c>
      <c r="T2548" t="s">
        <v>1520</v>
      </c>
      <c r="U2548" t="s">
        <v>1522</v>
      </c>
      <c r="V2548" s="13">
        <v>116461</v>
      </c>
      <c r="W2548" s="7">
        <f>(Agridata[[#This Row],[Profit_After_Storage_Loss]]/Agridata[[#This Row],[Total_Revenue]])*100</f>
        <v>35.526169286264462</v>
      </c>
      <c r="X2548">
        <f>(1-Agridata[[#This Row],[Transport_Cost_NGN]]/(Agridata[[#This Row],[Input_Cost_NGN]]+Agridata[[#This Row],[Final_Profit_NGN]]))*100</f>
        <v>96.498814126762596</v>
      </c>
      <c r="Y2548" s="13">
        <f>Agridata[[#This Row],[Final_Profit_NGN]]*Agridata[[#This Row],[Storage_Loss_%]]</f>
        <v>6987660</v>
      </c>
      <c r="Z2548" s="13">
        <f>Agridata[[#This Row],[Final_Profit_NGN]] * (1-Agridata[[#This Row],[Storage_Loss_%]]/100)</f>
        <v>46584.4</v>
      </c>
      <c r="AA2548" s="13">
        <f>Agridata[[#This Row],[Final_Profit_NGN]]+Agridata[[#This Row],[Input_Cost_NGN]]</f>
        <v>131127</v>
      </c>
    </row>
    <row r="2549" spans="1:27" x14ac:dyDescent="0.35">
      <c r="A2549" t="s">
        <v>671</v>
      </c>
      <c r="B2549" t="s">
        <v>1469</v>
      </c>
      <c r="C2549" t="s">
        <v>1474</v>
      </c>
      <c r="D2549">
        <v>2022</v>
      </c>
      <c r="E2549" t="s">
        <v>1501</v>
      </c>
      <c r="F2549" t="s">
        <v>1510</v>
      </c>
      <c r="G2549">
        <v>1.97</v>
      </c>
      <c r="H2549">
        <v>41169</v>
      </c>
      <c r="I2549">
        <v>28517</v>
      </c>
      <c r="J2549">
        <v>14.6</v>
      </c>
      <c r="K2549" t="s">
        <v>1512</v>
      </c>
      <c r="L2549">
        <v>1.1299999999999999</v>
      </c>
      <c r="M2549" t="s">
        <v>1516</v>
      </c>
      <c r="N2549" s="13">
        <v>2666</v>
      </c>
      <c r="O2549">
        <v>5</v>
      </c>
      <c r="P2549" s="11">
        <f>Agridata[[#This Row],[Storage_Loss_%]]/100</f>
        <v>0.30730000000000002</v>
      </c>
      <c r="Q2549" s="7">
        <v>30.73</v>
      </c>
      <c r="R2549" s="13">
        <v>58939</v>
      </c>
      <c r="S2549">
        <v>304</v>
      </c>
      <c r="T2549" t="s">
        <v>1520</v>
      </c>
      <c r="U2549" t="s">
        <v>1522</v>
      </c>
      <c r="V2549" s="13">
        <v>8520872</v>
      </c>
      <c r="W2549" s="7">
        <f>(Agridata[[#This Row],[Profit_After_Storage_Loss]]/Agridata[[#This Row],[Total_Revenue]])*100</f>
        <v>68.794149829174572</v>
      </c>
      <c r="X2549">
        <f>(1-Agridata[[#This Row],[Transport_Cost_NGN]]/(Agridata[[#This Row],[Input_Cost_NGN]]+Agridata[[#This Row],[Final_Profit_NGN]]))*100</f>
        <v>99.968927054453758</v>
      </c>
      <c r="Y2549" s="13">
        <f>Agridata[[#This Row],[Final_Profit_NGN]]*Agridata[[#This Row],[Storage_Loss_%]]</f>
        <v>261846396.56</v>
      </c>
      <c r="Z2549" s="13">
        <f>Agridata[[#This Row],[Final_Profit_NGN]] * (1-Agridata[[#This Row],[Storage_Loss_%]]/100)</f>
        <v>5902408.0344000002</v>
      </c>
      <c r="AA2549" s="13">
        <f>Agridata[[#This Row],[Final_Profit_NGN]]+Agridata[[#This Row],[Input_Cost_NGN]]</f>
        <v>8579811</v>
      </c>
    </row>
    <row r="2550" spans="1:27" x14ac:dyDescent="0.35">
      <c r="A2550" t="s">
        <v>213</v>
      </c>
      <c r="B2550" t="s">
        <v>1472</v>
      </c>
      <c r="C2550" t="s">
        <v>1478</v>
      </c>
      <c r="D2550">
        <v>2023</v>
      </c>
      <c r="E2550" t="s">
        <v>1501</v>
      </c>
      <c r="F2550" t="s">
        <v>1509</v>
      </c>
      <c r="G2550">
        <v>0.78</v>
      </c>
      <c r="H2550">
        <v>11665</v>
      </c>
      <c r="I2550">
        <v>9412</v>
      </c>
      <c r="J2550">
        <v>7.9</v>
      </c>
      <c r="K2550" t="s">
        <v>1513</v>
      </c>
      <c r="L2550">
        <v>1.45</v>
      </c>
      <c r="M2550" t="s">
        <v>1518</v>
      </c>
      <c r="N2550" s="13">
        <v>291</v>
      </c>
      <c r="O2550">
        <v>4</v>
      </c>
      <c r="P2550" s="11">
        <f>Agridata[[#This Row],[Storage_Loss_%]]/100</f>
        <v>0.19309999999999999</v>
      </c>
      <c r="Q2550" s="7">
        <v>19.309999999999999</v>
      </c>
      <c r="R2550" s="13">
        <v>17971</v>
      </c>
      <c r="S2550">
        <v>299</v>
      </c>
      <c r="T2550" t="s">
        <v>1520</v>
      </c>
      <c r="U2550" t="s">
        <v>1523</v>
      </c>
      <c r="V2550" s="13">
        <v>2767785</v>
      </c>
      <c r="W2550" s="7">
        <f>(Agridata[[#This Row],[Profit_After_Storage_Loss]]/Agridata[[#This Row],[Total_Revenue]])*100</f>
        <v>80.169466259787285</v>
      </c>
      <c r="X2550">
        <f>(1-Agridata[[#This Row],[Transport_Cost_NGN]]/(Agridata[[#This Row],[Input_Cost_NGN]]+Agridata[[#This Row],[Final_Profit_NGN]]))*100</f>
        <v>99.989554002575971</v>
      </c>
      <c r="Y2550" s="13">
        <f>Agridata[[#This Row],[Final_Profit_NGN]]*Agridata[[#This Row],[Storage_Loss_%]]</f>
        <v>53445928.349999994</v>
      </c>
      <c r="Z2550" s="13">
        <f>Agridata[[#This Row],[Final_Profit_NGN]] * (1-Agridata[[#This Row],[Storage_Loss_%]]/100)</f>
        <v>2233325.7164999996</v>
      </c>
      <c r="AA2550" s="13">
        <f>Agridata[[#This Row],[Final_Profit_NGN]]+Agridata[[#This Row],[Input_Cost_NGN]]</f>
        <v>2785756</v>
      </c>
    </row>
    <row r="2551" spans="1:27" x14ac:dyDescent="0.35">
      <c r="A2551" t="s">
        <v>385</v>
      </c>
      <c r="B2551" t="s">
        <v>1470</v>
      </c>
      <c r="C2551" t="s">
        <v>1490</v>
      </c>
      <c r="D2551">
        <v>2023</v>
      </c>
      <c r="E2551" t="s">
        <v>1502</v>
      </c>
      <c r="F2551" t="s">
        <v>1510</v>
      </c>
      <c r="G2551">
        <v>3.26</v>
      </c>
      <c r="H2551">
        <v>71844</v>
      </c>
      <c r="I2551">
        <v>51497</v>
      </c>
      <c r="J2551">
        <v>3.4</v>
      </c>
      <c r="K2551" t="s">
        <v>1513</v>
      </c>
      <c r="L2551">
        <v>1.46</v>
      </c>
      <c r="M2551" t="s">
        <v>1516</v>
      </c>
      <c r="N2551" s="13">
        <v>200</v>
      </c>
      <c r="O2551">
        <v>1</v>
      </c>
      <c r="P2551" s="11">
        <f>Agridata[[#This Row],[Storage_Loss_%]]/100</f>
        <v>0.28320000000000001</v>
      </c>
      <c r="Q2551" s="7">
        <v>28.32</v>
      </c>
      <c r="R2551" s="13">
        <v>103398</v>
      </c>
      <c r="S2551">
        <v>444</v>
      </c>
      <c r="T2551" t="s">
        <v>1520</v>
      </c>
      <c r="U2551" t="s">
        <v>1523</v>
      </c>
      <c r="V2551" s="13">
        <v>22532424</v>
      </c>
      <c r="W2551" s="7">
        <f>(Agridata[[#This Row],[Profit_After_Storage_Loss]]/Agridata[[#This Row],[Total_Revenue]])*100</f>
        <v>71.352573470492914</v>
      </c>
      <c r="X2551">
        <f>(1-Agridata[[#This Row],[Transport_Cost_NGN]]/(Agridata[[#This Row],[Input_Cost_NGN]]+Agridata[[#This Row],[Final_Profit_NGN]]))*100</f>
        <v>99.999116444722006</v>
      </c>
      <c r="Y2551" s="13">
        <f>Agridata[[#This Row],[Final_Profit_NGN]]*Agridata[[#This Row],[Storage_Loss_%]]</f>
        <v>638118247.67999995</v>
      </c>
      <c r="Z2551" s="13">
        <f>Agridata[[#This Row],[Final_Profit_NGN]] * (1-Agridata[[#This Row],[Storage_Loss_%]]/100)</f>
        <v>16151241.5232</v>
      </c>
      <c r="AA2551" s="13">
        <f>Agridata[[#This Row],[Final_Profit_NGN]]+Agridata[[#This Row],[Input_Cost_NGN]]</f>
        <v>22635822</v>
      </c>
    </row>
    <row r="2552" spans="1:27" x14ac:dyDescent="0.35">
      <c r="A2552" t="s">
        <v>888</v>
      </c>
      <c r="B2552" t="s">
        <v>1469</v>
      </c>
      <c r="C2552" t="s">
        <v>1480</v>
      </c>
      <c r="D2552">
        <v>2025</v>
      </c>
      <c r="E2552" t="s">
        <v>1501</v>
      </c>
      <c r="F2552" t="s">
        <v>1508</v>
      </c>
      <c r="G2552">
        <v>4.42</v>
      </c>
      <c r="H2552">
        <v>8414</v>
      </c>
      <c r="I2552">
        <v>7582</v>
      </c>
      <c r="J2552">
        <v>3.2</v>
      </c>
      <c r="K2552" t="s">
        <v>1512</v>
      </c>
      <c r="L2552">
        <v>0.09</v>
      </c>
      <c r="M2552" t="s">
        <v>1516</v>
      </c>
      <c r="N2552" s="13">
        <v>577</v>
      </c>
      <c r="O2552">
        <v>7</v>
      </c>
      <c r="P2552" s="11">
        <f>Agridata[[#This Row],[Storage_Loss_%]]/100</f>
        <v>9.8800000000000013E-2</v>
      </c>
      <c r="Q2552" s="7">
        <v>9.8800000000000008</v>
      </c>
      <c r="R2552" s="13">
        <v>41408</v>
      </c>
      <c r="S2552">
        <v>220</v>
      </c>
      <c r="T2552" t="s">
        <v>1520</v>
      </c>
      <c r="U2552" t="s">
        <v>1523</v>
      </c>
      <c r="V2552" s="13">
        <v>1609375</v>
      </c>
      <c r="W2552" s="7">
        <f>(Agridata[[#This Row],[Profit_After_Storage_Loss]]/Agridata[[#This Row],[Total_Revenue]])*100</f>
        <v>87.859443064291312</v>
      </c>
      <c r="X2552">
        <f>(1-Agridata[[#This Row],[Transport_Cost_NGN]]/(Agridata[[#This Row],[Input_Cost_NGN]]+Agridata[[#This Row],[Final_Profit_NGN]]))*100</f>
        <v>99.965046889869839</v>
      </c>
      <c r="Y2552" s="13">
        <f>Agridata[[#This Row],[Final_Profit_NGN]]*Agridata[[#This Row],[Storage_Loss_%]]</f>
        <v>15900625.000000002</v>
      </c>
      <c r="Z2552" s="13">
        <f>Agridata[[#This Row],[Final_Profit_NGN]] * (1-Agridata[[#This Row],[Storage_Loss_%]]/100)</f>
        <v>1450368.75</v>
      </c>
      <c r="AA2552" s="13">
        <f>Agridata[[#This Row],[Final_Profit_NGN]]+Agridata[[#This Row],[Input_Cost_NGN]]</f>
        <v>1650783</v>
      </c>
    </row>
    <row r="2553" spans="1:27" x14ac:dyDescent="0.35">
      <c r="A2553" t="s">
        <v>867</v>
      </c>
      <c r="B2553" t="s">
        <v>1472</v>
      </c>
      <c r="C2553" t="s">
        <v>1479</v>
      </c>
      <c r="D2553">
        <v>2024</v>
      </c>
      <c r="E2553" t="s">
        <v>1502</v>
      </c>
      <c r="F2553" t="s">
        <v>1509</v>
      </c>
      <c r="G2553">
        <v>7.19</v>
      </c>
      <c r="H2553">
        <v>69490</v>
      </c>
      <c r="I2553">
        <v>57106</v>
      </c>
      <c r="J2553">
        <v>12</v>
      </c>
      <c r="K2553" t="s">
        <v>1511</v>
      </c>
      <c r="L2553">
        <v>0.79</v>
      </c>
      <c r="M2553" t="s">
        <v>1516</v>
      </c>
      <c r="N2553" s="13">
        <v>1976</v>
      </c>
      <c r="O2553">
        <v>5</v>
      </c>
      <c r="P2553" s="11">
        <f>Agridata[[#This Row],[Storage_Loss_%]]/100</f>
        <v>0.1782</v>
      </c>
      <c r="Q2553" s="7">
        <v>17.82</v>
      </c>
      <c r="R2553" s="13">
        <v>158570</v>
      </c>
      <c r="S2553">
        <v>352</v>
      </c>
      <c r="T2553" t="s">
        <v>1520</v>
      </c>
      <c r="U2553" t="s">
        <v>1523</v>
      </c>
      <c r="V2553" s="13">
        <v>19739753</v>
      </c>
      <c r="W2553" s="7">
        <f>(Agridata[[#This Row],[Profit_After_Storage_Loss]]/Agridata[[#This Row],[Total_Revenue]])*100</f>
        <v>81.525106489627291</v>
      </c>
      <c r="X2553">
        <f>(1-Agridata[[#This Row],[Transport_Cost_NGN]]/(Agridata[[#This Row],[Input_Cost_NGN]]+Agridata[[#This Row],[Final_Profit_NGN]]))*100</f>
        <v>99.99006951490334</v>
      </c>
      <c r="Y2553" s="13">
        <f>Agridata[[#This Row],[Final_Profit_NGN]]*Agridata[[#This Row],[Storage_Loss_%]]</f>
        <v>351762398.45999998</v>
      </c>
      <c r="Z2553" s="13">
        <f>Agridata[[#This Row],[Final_Profit_NGN]] * (1-Agridata[[#This Row],[Storage_Loss_%]]/100)</f>
        <v>16222129.0154</v>
      </c>
      <c r="AA2553" s="13">
        <f>Agridata[[#This Row],[Final_Profit_NGN]]+Agridata[[#This Row],[Input_Cost_NGN]]</f>
        <v>19898323</v>
      </c>
    </row>
    <row r="2554" spans="1:27" x14ac:dyDescent="0.35">
      <c r="A2554" t="s">
        <v>1228</v>
      </c>
      <c r="B2554" t="s">
        <v>1469</v>
      </c>
      <c r="C2554" t="s">
        <v>1498</v>
      </c>
      <c r="D2554">
        <v>2023</v>
      </c>
      <c r="E2554" t="s">
        <v>1501</v>
      </c>
      <c r="F2554" t="s">
        <v>1509</v>
      </c>
      <c r="G2554">
        <v>2.42</v>
      </c>
      <c r="H2554">
        <v>20715</v>
      </c>
      <c r="I2554">
        <v>16536</v>
      </c>
      <c r="J2554">
        <v>54.7</v>
      </c>
      <c r="K2554" t="s">
        <v>1512</v>
      </c>
      <c r="L2554">
        <v>3.04</v>
      </c>
      <c r="M2554" t="s">
        <v>1517</v>
      </c>
      <c r="N2554" s="13">
        <v>11361</v>
      </c>
      <c r="O2554">
        <v>5</v>
      </c>
      <c r="P2554" s="11">
        <f>Agridata[[#This Row],[Storage_Loss_%]]/100</f>
        <v>0.20170000000000002</v>
      </c>
      <c r="Q2554" s="7">
        <v>20.170000000000002</v>
      </c>
      <c r="R2554" s="13">
        <v>57748</v>
      </c>
      <c r="S2554">
        <v>284</v>
      </c>
      <c r="T2554" t="s">
        <v>1520</v>
      </c>
      <c r="U2554" t="s">
        <v>1522</v>
      </c>
      <c r="V2554" s="13">
        <v>4580153</v>
      </c>
      <c r="W2554" s="7">
        <f>(Agridata[[#This Row],[Profit_After_Storage_Loss]]/Agridata[[#This Row],[Total_Revenue]])*100</f>
        <v>78.836010943312502</v>
      </c>
      <c r="X2554">
        <f>(1-Agridata[[#This Row],[Transport_Cost_NGN]]/(Agridata[[#This Row],[Input_Cost_NGN]]+Agridata[[#This Row],[Final_Profit_NGN]]))*100</f>
        <v>99.755040049367167</v>
      </c>
      <c r="Y2554" s="13">
        <f>Agridata[[#This Row],[Final_Profit_NGN]]*Agridata[[#This Row],[Storage_Loss_%]]</f>
        <v>92381686.010000005</v>
      </c>
      <c r="Z2554" s="13">
        <f>Agridata[[#This Row],[Final_Profit_NGN]] * (1-Agridata[[#This Row],[Storage_Loss_%]]/100)</f>
        <v>3656336.1398999998</v>
      </c>
      <c r="AA2554" s="13">
        <f>Agridata[[#This Row],[Final_Profit_NGN]]+Agridata[[#This Row],[Input_Cost_NGN]]</f>
        <v>4637901</v>
      </c>
    </row>
    <row r="2555" spans="1:27" x14ac:dyDescent="0.35">
      <c r="A2555" t="s">
        <v>1117</v>
      </c>
      <c r="B2555" t="s">
        <v>1471</v>
      </c>
      <c r="C2555" t="s">
        <v>1483</v>
      </c>
      <c r="D2555">
        <v>2025</v>
      </c>
      <c r="E2555" t="s">
        <v>1502</v>
      </c>
      <c r="F2555" t="s">
        <v>1507</v>
      </c>
      <c r="G2555">
        <v>2.5</v>
      </c>
      <c r="H2555">
        <v>5336</v>
      </c>
      <c r="I2555">
        <v>4669</v>
      </c>
      <c r="J2555">
        <v>31.8</v>
      </c>
      <c r="K2555" t="s">
        <v>1514</v>
      </c>
      <c r="L2555">
        <v>2.4700000000000002</v>
      </c>
      <c r="M2555" t="s">
        <v>1518</v>
      </c>
      <c r="N2555" s="13">
        <v>5163</v>
      </c>
      <c r="O2555">
        <v>7</v>
      </c>
      <c r="P2555" s="11">
        <f>Agridata[[#This Row],[Storage_Loss_%]]/100</f>
        <v>0.125</v>
      </c>
      <c r="Q2555" s="7">
        <v>12.5</v>
      </c>
      <c r="R2555" s="13">
        <v>49207</v>
      </c>
      <c r="S2555">
        <v>187</v>
      </c>
      <c r="T2555" t="s">
        <v>1520</v>
      </c>
      <c r="U2555" t="s">
        <v>1522</v>
      </c>
      <c r="V2555" s="13">
        <v>810002</v>
      </c>
      <c r="W2555" s="7">
        <f>(Agridata[[#This Row],[Profit_After_Storage_Loss]]/Agridata[[#This Row],[Total_Revenue]])*100</f>
        <v>82.488864758167097</v>
      </c>
      <c r="X2555">
        <f>(1-Agridata[[#This Row],[Transport_Cost_NGN]]/(Agridata[[#This Row],[Input_Cost_NGN]]+Agridata[[#This Row],[Final_Profit_NGN]]))*100</f>
        <v>99.399098473130522</v>
      </c>
      <c r="Y2555" s="13">
        <f>Agridata[[#This Row],[Final_Profit_NGN]]*Agridata[[#This Row],[Storage_Loss_%]]</f>
        <v>10125025</v>
      </c>
      <c r="Z2555" s="13">
        <f>Agridata[[#This Row],[Final_Profit_NGN]] * (1-Agridata[[#This Row],[Storage_Loss_%]]/100)</f>
        <v>708751.75</v>
      </c>
      <c r="AA2555" s="13">
        <f>Agridata[[#This Row],[Final_Profit_NGN]]+Agridata[[#This Row],[Input_Cost_NGN]]</f>
        <v>859209</v>
      </c>
    </row>
    <row r="2556" spans="1:27" x14ac:dyDescent="0.35">
      <c r="A2556" t="s">
        <v>1166</v>
      </c>
      <c r="B2556" t="s">
        <v>1469</v>
      </c>
      <c r="C2556" t="s">
        <v>1498</v>
      </c>
      <c r="D2556">
        <v>2023</v>
      </c>
      <c r="E2556" t="s">
        <v>1502</v>
      </c>
      <c r="F2556" t="s">
        <v>1509</v>
      </c>
      <c r="G2556">
        <v>2.79</v>
      </c>
      <c r="H2556">
        <v>35898</v>
      </c>
      <c r="I2556">
        <v>27734</v>
      </c>
      <c r="J2556">
        <v>21.2</v>
      </c>
      <c r="K2556" t="s">
        <v>1514</v>
      </c>
      <c r="L2556">
        <v>0.79</v>
      </c>
      <c r="M2556" t="s">
        <v>1518</v>
      </c>
      <c r="N2556" s="13">
        <v>2973</v>
      </c>
      <c r="O2556">
        <v>4</v>
      </c>
      <c r="P2556" s="11">
        <f>Agridata[[#This Row],[Storage_Loss_%]]/100</f>
        <v>0.22739999999999999</v>
      </c>
      <c r="Q2556" s="7">
        <v>22.74</v>
      </c>
      <c r="R2556" s="13">
        <v>95206</v>
      </c>
      <c r="S2556">
        <v>350</v>
      </c>
      <c r="T2556" t="s">
        <v>1520</v>
      </c>
      <c r="U2556" t="s">
        <v>1522</v>
      </c>
      <c r="V2556" s="13">
        <v>9511652</v>
      </c>
      <c r="W2556" s="7">
        <f>(Agridata[[#This Row],[Profit_After_Storage_Loss]]/Agridata[[#This Row],[Total_Revenue]])*100</f>
        <v>76.494337016327279</v>
      </c>
      <c r="X2556">
        <f>(1-Agridata[[#This Row],[Transport_Cost_NGN]]/(Agridata[[#This Row],[Input_Cost_NGN]]+Agridata[[#This Row],[Final_Profit_NGN]]))*100</f>
        <v>99.969053357507732</v>
      </c>
      <c r="Y2556" s="13">
        <f>Agridata[[#This Row],[Final_Profit_NGN]]*Agridata[[#This Row],[Storage_Loss_%]]</f>
        <v>216294966.47999999</v>
      </c>
      <c r="Z2556" s="13">
        <f>Agridata[[#This Row],[Final_Profit_NGN]] * (1-Agridata[[#This Row],[Storage_Loss_%]]/100)</f>
        <v>7348702.3351999996</v>
      </c>
      <c r="AA2556" s="13">
        <f>Agridata[[#This Row],[Final_Profit_NGN]]+Agridata[[#This Row],[Input_Cost_NGN]]</f>
        <v>9606858</v>
      </c>
    </row>
    <row r="2557" spans="1:27" x14ac:dyDescent="0.35">
      <c r="A2557" t="s">
        <v>1229</v>
      </c>
      <c r="B2557" t="s">
        <v>1470</v>
      </c>
      <c r="C2557" t="s">
        <v>1491</v>
      </c>
      <c r="D2557">
        <v>2021</v>
      </c>
      <c r="E2557" t="s">
        <v>1501</v>
      </c>
      <c r="F2557" t="s">
        <v>1505</v>
      </c>
      <c r="G2557">
        <v>2.4500000000000002</v>
      </c>
      <c r="H2557">
        <v>19393</v>
      </c>
      <c r="I2557">
        <v>15143</v>
      </c>
      <c r="J2557">
        <v>1.3</v>
      </c>
      <c r="K2557" t="s">
        <v>1511</v>
      </c>
      <c r="L2557">
        <v>0.43</v>
      </c>
      <c r="M2557" t="s">
        <v>1518</v>
      </c>
      <c r="N2557" s="13">
        <v>223</v>
      </c>
      <c r="O2557">
        <v>14</v>
      </c>
      <c r="P2557" s="11">
        <f>Agridata[[#This Row],[Storage_Loss_%]]/100</f>
        <v>0.21909999999999999</v>
      </c>
      <c r="Q2557" s="7">
        <v>21.91</v>
      </c>
      <c r="R2557" s="13">
        <v>22887</v>
      </c>
      <c r="S2557">
        <v>98</v>
      </c>
      <c r="T2557" t="s">
        <v>1520</v>
      </c>
      <c r="U2557" t="s">
        <v>1523</v>
      </c>
      <c r="V2557" s="13">
        <v>1446064</v>
      </c>
      <c r="W2557" s="7">
        <f>(Agridata[[#This Row],[Profit_After_Storage_Loss]]/Agridata[[#This Row],[Total_Revenue]])*100</f>
        <v>76.873318279506947</v>
      </c>
      <c r="X2557">
        <f>(1-Agridata[[#This Row],[Transport_Cost_NGN]]/(Agridata[[#This Row],[Input_Cost_NGN]]+Agridata[[#This Row],[Final_Profit_NGN]]))*100</f>
        <v>99.984819098799065</v>
      </c>
      <c r="Y2557" s="13">
        <f>Agridata[[#This Row],[Final_Profit_NGN]]*Agridata[[#This Row],[Storage_Loss_%]]</f>
        <v>31683262.239999998</v>
      </c>
      <c r="Z2557" s="13">
        <f>Agridata[[#This Row],[Final_Profit_NGN]] * (1-Agridata[[#This Row],[Storage_Loss_%]]/100)</f>
        <v>1129231.3776</v>
      </c>
      <c r="AA2557" s="13">
        <f>Agridata[[#This Row],[Final_Profit_NGN]]+Agridata[[#This Row],[Input_Cost_NGN]]</f>
        <v>1468951</v>
      </c>
    </row>
    <row r="2558" spans="1:27" x14ac:dyDescent="0.35">
      <c r="A2558" t="s">
        <v>1230</v>
      </c>
      <c r="B2558" t="s">
        <v>1471</v>
      </c>
      <c r="C2558" t="s">
        <v>1483</v>
      </c>
      <c r="D2558">
        <v>2024</v>
      </c>
      <c r="E2558" t="s">
        <v>1502</v>
      </c>
      <c r="F2558" t="s">
        <v>1507</v>
      </c>
      <c r="G2558">
        <v>1.79</v>
      </c>
      <c r="H2558">
        <v>2743</v>
      </c>
      <c r="I2558">
        <v>1097</v>
      </c>
      <c r="J2558">
        <v>33</v>
      </c>
      <c r="K2558" t="s">
        <v>1514</v>
      </c>
      <c r="L2558">
        <v>2.39</v>
      </c>
      <c r="M2558" t="s">
        <v>1516</v>
      </c>
      <c r="N2558" s="13">
        <v>5247</v>
      </c>
      <c r="O2558">
        <v>60</v>
      </c>
      <c r="P2558" s="11">
        <f>Agridata[[#This Row],[Storage_Loss_%]]/100</f>
        <v>0.6</v>
      </c>
      <c r="Q2558" s="7">
        <v>60</v>
      </c>
      <c r="R2558" s="13">
        <v>42236</v>
      </c>
      <c r="S2558">
        <v>275</v>
      </c>
      <c r="T2558" t="s">
        <v>1520</v>
      </c>
      <c r="U2558" t="s">
        <v>1522</v>
      </c>
      <c r="V2558" s="13">
        <v>251176</v>
      </c>
      <c r="W2558" s="7">
        <f>(Agridata[[#This Row],[Profit_After_Storage_Loss]]/Agridata[[#This Row],[Total_Revenue]])*100</f>
        <v>34.242089621419716</v>
      </c>
      <c r="X2558">
        <f>(1-Agridata[[#This Row],[Transport_Cost_NGN]]/(Agridata[[#This Row],[Input_Cost_NGN]]+Agridata[[#This Row],[Final_Profit_NGN]]))*100</f>
        <v>98.211729581612204</v>
      </c>
      <c r="Y2558" s="13">
        <f>Agridata[[#This Row],[Final_Profit_NGN]]*Agridata[[#This Row],[Storage_Loss_%]]</f>
        <v>15070560</v>
      </c>
      <c r="Z2558" s="13">
        <f>Agridata[[#This Row],[Final_Profit_NGN]] * (1-Agridata[[#This Row],[Storage_Loss_%]]/100)</f>
        <v>100470.40000000001</v>
      </c>
      <c r="AA2558" s="13">
        <f>Agridata[[#This Row],[Final_Profit_NGN]]+Agridata[[#This Row],[Input_Cost_NGN]]</f>
        <v>293412</v>
      </c>
    </row>
    <row r="2559" spans="1:27" x14ac:dyDescent="0.35">
      <c r="A2559" t="s">
        <v>507</v>
      </c>
      <c r="B2559" t="s">
        <v>1470</v>
      </c>
      <c r="C2559" t="s">
        <v>1491</v>
      </c>
      <c r="D2559">
        <v>2022</v>
      </c>
      <c r="E2559" t="s">
        <v>1501</v>
      </c>
      <c r="F2559" t="s">
        <v>1508</v>
      </c>
      <c r="G2559">
        <v>0.47</v>
      </c>
      <c r="H2559">
        <v>561</v>
      </c>
      <c r="I2559">
        <v>478</v>
      </c>
      <c r="J2559">
        <v>21</v>
      </c>
      <c r="K2559" t="s">
        <v>1512</v>
      </c>
      <c r="L2559">
        <v>1.37</v>
      </c>
      <c r="M2559" t="s">
        <v>1518</v>
      </c>
      <c r="N2559" s="13">
        <v>6341</v>
      </c>
      <c r="O2559">
        <v>7</v>
      </c>
      <c r="P2559" s="11">
        <f>Agridata[[#This Row],[Storage_Loss_%]]/100</f>
        <v>0.14660000000000001</v>
      </c>
      <c r="Q2559" s="7">
        <v>14.66</v>
      </c>
      <c r="R2559" s="13">
        <v>4076</v>
      </c>
      <c r="S2559">
        <v>204</v>
      </c>
      <c r="T2559" t="s">
        <v>1520</v>
      </c>
      <c r="U2559" t="s">
        <v>1522</v>
      </c>
      <c r="V2559" s="13">
        <v>86120</v>
      </c>
      <c r="W2559" s="7">
        <f>(Agridata[[#This Row],[Profit_After_Storage_Loss]]/Agridata[[#This Row],[Total_Revenue]])*100</f>
        <v>81.483444942126027</v>
      </c>
      <c r="X2559">
        <f>(1-Agridata[[#This Row],[Transport_Cost_NGN]]/(Agridata[[#This Row],[Input_Cost_NGN]]+Agridata[[#This Row],[Final_Profit_NGN]]))*100</f>
        <v>92.96975475630849</v>
      </c>
      <c r="Y2559" s="13">
        <f>Agridata[[#This Row],[Final_Profit_NGN]]*Agridata[[#This Row],[Storage_Loss_%]]</f>
        <v>1262519.2</v>
      </c>
      <c r="Z2559" s="13">
        <f>Agridata[[#This Row],[Final_Profit_NGN]] * (1-Agridata[[#This Row],[Storage_Loss_%]]/100)</f>
        <v>73494.80799999999</v>
      </c>
      <c r="AA2559" s="13">
        <f>Agridata[[#This Row],[Final_Profit_NGN]]+Agridata[[#This Row],[Input_Cost_NGN]]</f>
        <v>90196</v>
      </c>
    </row>
    <row r="2560" spans="1:27" x14ac:dyDescent="0.35">
      <c r="A2560" t="s">
        <v>301</v>
      </c>
      <c r="B2560" t="s">
        <v>1469</v>
      </c>
      <c r="C2560" t="s">
        <v>1481</v>
      </c>
      <c r="D2560">
        <v>2023</v>
      </c>
      <c r="E2560" t="s">
        <v>1501</v>
      </c>
      <c r="F2560" t="s">
        <v>1505</v>
      </c>
      <c r="G2560">
        <v>5.2</v>
      </c>
      <c r="H2560">
        <v>42638</v>
      </c>
      <c r="I2560">
        <v>26874</v>
      </c>
      <c r="J2560">
        <v>69.7</v>
      </c>
      <c r="K2560" t="s">
        <v>1512</v>
      </c>
      <c r="L2560">
        <v>2.38</v>
      </c>
      <c r="M2560" t="s">
        <v>1516</v>
      </c>
      <c r="N2560" s="13">
        <v>12130</v>
      </c>
      <c r="O2560">
        <v>30</v>
      </c>
      <c r="P2560" s="11">
        <f>Agridata[[#This Row],[Storage_Loss_%]]/100</f>
        <v>0.36969999999999997</v>
      </c>
      <c r="Q2560" s="7">
        <v>36.97</v>
      </c>
      <c r="R2560" s="13">
        <v>36284</v>
      </c>
      <c r="S2560">
        <v>79</v>
      </c>
      <c r="T2560" t="s">
        <v>1520</v>
      </c>
      <c r="U2560" t="s">
        <v>1523</v>
      </c>
      <c r="V2560" s="13">
        <v>2053402</v>
      </c>
      <c r="W2560" s="7">
        <f>(Agridata[[#This Row],[Profit_After_Storage_Loss]]/Agridata[[#This Row],[Total_Revenue]])*100</f>
        <v>61.935586523525558</v>
      </c>
      <c r="X2560">
        <f>(1-Agridata[[#This Row],[Transport_Cost_NGN]]/(Agridata[[#This Row],[Input_Cost_NGN]]+Agridata[[#This Row],[Final_Profit_NGN]]))*100</f>
        <v>99.419530015514283</v>
      </c>
      <c r="Y2560" s="13">
        <f>Agridata[[#This Row],[Final_Profit_NGN]]*Agridata[[#This Row],[Storage_Loss_%]]</f>
        <v>75914271.939999998</v>
      </c>
      <c r="Z2560" s="13">
        <f>Agridata[[#This Row],[Final_Profit_NGN]] * (1-Agridata[[#This Row],[Storage_Loss_%]]/100)</f>
        <v>1294259.2806000002</v>
      </c>
      <c r="AA2560" s="13">
        <f>Agridata[[#This Row],[Final_Profit_NGN]]+Agridata[[#This Row],[Input_Cost_NGN]]</f>
        <v>2089686</v>
      </c>
    </row>
    <row r="2561" spans="1:27" x14ac:dyDescent="0.35">
      <c r="A2561" t="s">
        <v>1231</v>
      </c>
      <c r="B2561" t="s">
        <v>1471</v>
      </c>
      <c r="C2561" t="s">
        <v>1483</v>
      </c>
      <c r="D2561">
        <v>2022</v>
      </c>
      <c r="E2561" t="s">
        <v>1501</v>
      </c>
      <c r="F2561" t="s">
        <v>1504</v>
      </c>
      <c r="G2561">
        <v>2.7</v>
      </c>
      <c r="H2561">
        <v>21589</v>
      </c>
      <c r="I2561">
        <v>16573</v>
      </c>
      <c r="J2561">
        <v>23.2</v>
      </c>
      <c r="K2561" t="s">
        <v>1511</v>
      </c>
      <c r="L2561">
        <v>0.7</v>
      </c>
      <c r="M2561" t="s">
        <v>1516</v>
      </c>
      <c r="N2561" s="13">
        <v>2901</v>
      </c>
      <c r="O2561">
        <v>5</v>
      </c>
      <c r="P2561" s="11">
        <f>Agridata[[#This Row],[Storage_Loss_%]]/100</f>
        <v>0.23230000000000001</v>
      </c>
      <c r="Q2561" s="7">
        <v>23.23</v>
      </c>
      <c r="R2561" s="13">
        <v>37469</v>
      </c>
      <c r="S2561">
        <v>241</v>
      </c>
      <c r="T2561" t="s">
        <v>1519</v>
      </c>
      <c r="U2561" t="s">
        <v>1523</v>
      </c>
      <c r="V2561" s="13">
        <v>3913783</v>
      </c>
      <c r="W2561" s="7">
        <f>(Agridata[[#This Row],[Profit_After_Storage_Loss]]/Agridata[[#This Row],[Total_Revenue]])*100</f>
        <v>76.042004131854924</v>
      </c>
      <c r="X2561">
        <f>(1-Agridata[[#This Row],[Transport_Cost_NGN]]/(Agridata[[#This Row],[Input_Cost_NGN]]+Agridata[[#This Row],[Final_Profit_NGN]]))*100</f>
        <v>99.92658023330327</v>
      </c>
      <c r="Y2561" s="13">
        <f>Agridata[[#This Row],[Final_Profit_NGN]]*Agridata[[#This Row],[Storage_Loss_%]]</f>
        <v>90917179.090000004</v>
      </c>
      <c r="Z2561" s="13">
        <f>Agridata[[#This Row],[Final_Profit_NGN]] * (1-Agridata[[#This Row],[Storage_Loss_%]]/100)</f>
        <v>3004611.2091000001</v>
      </c>
      <c r="AA2561" s="13">
        <f>Agridata[[#This Row],[Final_Profit_NGN]]+Agridata[[#This Row],[Input_Cost_NGN]]</f>
        <v>3951252</v>
      </c>
    </row>
    <row r="2562" spans="1:27" x14ac:dyDescent="0.35">
      <c r="A2562" t="s">
        <v>1232</v>
      </c>
      <c r="B2562" t="s">
        <v>1469</v>
      </c>
      <c r="C2562" t="s">
        <v>1480</v>
      </c>
      <c r="D2562">
        <v>2024</v>
      </c>
      <c r="E2562" t="s">
        <v>1502</v>
      </c>
      <c r="F2562" t="s">
        <v>1507</v>
      </c>
      <c r="G2562">
        <v>0.2</v>
      </c>
      <c r="H2562">
        <v>250</v>
      </c>
      <c r="I2562">
        <v>155</v>
      </c>
      <c r="J2562">
        <v>17</v>
      </c>
      <c r="K2562" t="s">
        <v>1512</v>
      </c>
      <c r="L2562">
        <v>1.93</v>
      </c>
      <c r="M2562" t="s">
        <v>1516</v>
      </c>
      <c r="N2562" s="13">
        <v>3733</v>
      </c>
      <c r="O2562">
        <v>30</v>
      </c>
      <c r="P2562" s="11">
        <f>Agridata[[#This Row],[Storage_Loss_%]]/100</f>
        <v>0.37929999999999997</v>
      </c>
      <c r="Q2562" s="7">
        <v>37.93</v>
      </c>
      <c r="R2562" s="13">
        <v>3095</v>
      </c>
      <c r="S2562">
        <v>247</v>
      </c>
      <c r="T2562" t="s">
        <v>1521</v>
      </c>
      <c r="U2562" t="s">
        <v>1522</v>
      </c>
      <c r="V2562" s="13">
        <v>31075</v>
      </c>
      <c r="W2562" s="7">
        <f>(Agridata[[#This Row],[Profit_After_Storage_Loss]]/Agridata[[#This Row],[Total_Revenue]])*100</f>
        <v>56.447914837576832</v>
      </c>
      <c r="X2562">
        <f>(1-Agridata[[#This Row],[Transport_Cost_NGN]]/(Agridata[[#This Row],[Input_Cost_NGN]]+Agridata[[#This Row],[Final_Profit_NGN]]))*100</f>
        <v>89.075212174422006</v>
      </c>
      <c r="Y2562" s="13">
        <f>Agridata[[#This Row],[Final_Profit_NGN]]*Agridata[[#This Row],[Storage_Loss_%]]</f>
        <v>1178674.75</v>
      </c>
      <c r="Z2562" s="13">
        <f>Agridata[[#This Row],[Final_Profit_NGN]] * (1-Agridata[[#This Row],[Storage_Loss_%]]/100)</f>
        <v>19288.252500000002</v>
      </c>
      <c r="AA2562" s="13">
        <f>Agridata[[#This Row],[Final_Profit_NGN]]+Agridata[[#This Row],[Input_Cost_NGN]]</f>
        <v>34170</v>
      </c>
    </row>
    <row r="2563" spans="1:27" x14ac:dyDescent="0.35">
      <c r="A2563" t="s">
        <v>619</v>
      </c>
      <c r="B2563" t="s">
        <v>1473</v>
      </c>
      <c r="C2563" t="s">
        <v>1497</v>
      </c>
      <c r="D2563">
        <v>2024</v>
      </c>
      <c r="E2563" t="s">
        <v>1501</v>
      </c>
      <c r="F2563" t="s">
        <v>1504</v>
      </c>
      <c r="G2563">
        <v>1.66</v>
      </c>
      <c r="H2563">
        <v>13259</v>
      </c>
      <c r="I2563">
        <v>10233</v>
      </c>
      <c r="J2563">
        <v>1.8</v>
      </c>
      <c r="K2563" t="s">
        <v>1513</v>
      </c>
      <c r="L2563">
        <v>1.23</v>
      </c>
      <c r="M2563" t="s">
        <v>1518</v>
      </c>
      <c r="N2563" s="13">
        <v>200</v>
      </c>
      <c r="O2563">
        <v>3</v>
      </c>
      <c r="P2563" s="11">
        <f>Agridata[[#This Row],[Storage_Loss_%]]/100</f>
        <v>0.22820000000000001</v>
      </c>
      <c r="Q2563" s="7">
        <v>22.82</v>
      </c>
      <c r="R2563" s="13">
        <v>17449</v>
      </c>
      <c r="S2563">
        <v>243</v>
      </c>
      <c r="T2563" t="s">
        <v>1520</v>
      </c>
      <c r="U2563" t="s">
        <v>1522</v>
      </c>
      <c r="V2563" s="13">
        <v>2444104</v>
      </c>
      <c r="W2563" s="7">
        <f>(Agridata[[#This Row],[Profit_After_Storage_Loss]]/Agridata[[#This Row],[Total_Revenue]])*100</f>
        <v>76.632900741930001</v>
      </c>
      <c r="X2563">
        <f>(1-Agridata[[#This Row],[Transport_Cost_NGN]]/(Agridata[[#This Row],[Input_Cost_NGN]]+Agridata[[#This Row],[Final_Profit_NGN]]))*100</f>
        <v>99.991875047988003</v>
      </c>
      <c r="Y2563" s="13">
        <f>Agridata[[#This Row],[Final_Profit_NGN]]*Agridata[[#This Row],[Storage_Loss_%]]</f>
        <v>55774453.280000001</v>
      </c>
      <c r="Z2563" s="13">
        <f>Agridata[[#This Row],[Final_Profit_NGN]] * (1-Agridata[[#This Row],[Storage_Loss_%]]/100)</f>
        <v>1886359.4672000001</v>
      </c>
      <c r="AA2563" s="13">
        <f>Agridata[[#This Row],[Final_Profit_NGN]]+Agridata[[#This Row],[Input_Cost_NGN]]</f>
        <v>2461553</v>
      </c>
    </row>
    <row r="2564" spans="1:27" x14ac:dyDescent="0.35">
      <c r="A2564" t="s">
        <v>1116</v>
      </c>
      <c r="B2564" t="s">
        <v>1469</v>
      </c>
      <c r="C2564" t="s">
        <v>1498</v>
      </c>
      <c r="D2564">
        <v>2022</v>
      </c>
      <c r="E2564" t="s">
        <v>1502</v>
      </c>
      <c r="F2564" t="s">
        <v>1506</v>
      </c>
      <c r="G2564">
        <v>3.25</v>
      </c>
      <c r="H2564">
        <v>8258</v>
      </c>
      <c r="I2564">
        <v>6275</v>
      </c>
      <c r="J2564">
        <v>10.199999999999999</v>
      </c>
      <c r="K2564" t="s">
        <v>1512</v>
      </c>
      <c r="L2564">
        <v>1.32</v>
      </c>
      <c r="M2564" t="s">
        <v>1517</v>
      </c>
      <c r="N2564" s="13">
        <v>2113</v>
      </c>
      <c r="O2564">
        <v>14</v>
      </c>
      <c r="P2564" s="11">
        <f>Agridata[[#This Row],[Storage_Loss_%]]/100</f>
        <v>0.24010000000000001</v>
      </c>
      <c r="Q2564" s="7">
        <v>24.01</v>
      </c>
      <c r="R2564" s="13">
        <v>83069</v>
      </c>
      <c r="S2564">
        <v>253</v>
      </c>
      <c r="T2564" t="s">
        <v>1520</v>
      </c>
      <c r="U2564" t="s">
        <v>1522</v>
      </c>
      <c r="V2564" s="13">
        <v>1486518</v>
      </c>
      <c r="W2564" s="7">
        <f>(Agridata[[#This Row],[Profit_After_Storage_Loss]]/Agridata[[#This Row],[Total_Revenue]])*100</f>
        <v>71.968296641090944</v>
      </c>
      <c r="X2564">
        <f>(1-Agridata[[#This Row],[Transport_Cost_NGN]]/(Agridata[[#This Row],[Input_Cost_NGN]]+Agridata[[#This Row],[Final_Profit_NGN]]))*100</f>
        <v>99.865378599593384</v>
      </c>
      <c r="Y2564" s="13">
        <f>Agridata[[#This Row],[Final_Profit_NGN]]*Agridata[[#This Row],[Storage_Loss_%]]</f>
        <v>35691297.18</v>
      </c>
      <c r="Z2564" s="13">
        <f>Agridata[[#This Row],[Final_Profit_NGN]] * (1-Agridata[[#This Row],[Storage_Loss_%]]/100)</f>
        <v>1129605.0282000001</v>
      </c>
      <c r="AA2564" s="13">
        <f>Agridata[[#This Row],[Final_Profit_NGN]]+Agridata[[#This Row],[Input_Cost_NGN]]</f>
        <v>1569587</v>
      </c>
    </row>
    <row r="2565" spans="1:27" x14ac:dyDescent="0.35">
      <c r="A2565" t="s">
        <v>1233</v>
      </c>
      <c r="B2565" t="s">
        <v>1473</v>
      </c>
      <c r="C2565" t="s">
        <v>1496</v>
      </c>
      <c r="D2565">
        <v>2025</v>
      </c>
      <c r="E2565" t="s">
        <v>1502</v>
      </c>
      <c r="F2565" t="s">
        <v>1510</v>
      </c>
      <c r="G2565">
        <v>3.4</v>
      </c>
      <c r="H2565">
        <v>92546</v>
      </c>
      <c r="I2565">
        <v>64226</v>
      </c>
      <c r="J2565">
        <v>2.4</v>
      </c>
      <c r="K2565" t="s">
        <v>1512</v>
      </c>
      <c r="L2565">
        <v>0.68</v>
      </c>
      <c r="M2565" t="s">
        <v>1518</v>
      </c>
      <c r="N2565" s="13">
        <v>664</v>
      </c>
      <c r="O2565">
        <v>5</v>
      </c>
      <c r="P2565" s="11">
        <f>Agridata[[#This Row],[Storage_Loss_%]]/100</f>
        <v>0.30599999999999999</v>
      </c>
      <c r="Q2565" s="7">
        <v>30.6</v>
      </c>
      <c r="R2565" s="13">
        <v>119320</v>
      </c>
      <c r="S2565">
        <v>484</v>
      </c>
      <c r="T2565" t="s">
        <v>1520</v>
      </c>
      <c r="U2565" t="s">
        <v>1522</v>
      </c>
      <c r="V2565" s="13">
        <v>30654547</v>
      </c>
      <c r="W2565" s="7">
        <f>(Agridata[[#This Row],[Profit_After_Storage_Loss]]/Agridata[[#This Row],[Total_Revenue]])*100</f>
        <v>69.130914285162788</v>
      </c>
      <c r="X2565">
        <f>(1-Agridata[[#This Row],[Transport_Cost_NGN]]/(Agridata[[#This Row],[Input_Cost_NGN]]+Agridata[[#This Row],[Final_Profit_NGN]]))*100</f>
        <v>99.997842325113055</v>
      </c>
      <c r="Y2565" s="13">
        <f>Agridata[[#This Row],[Final_Profit_NGN]]*Agridata[[#This Row],[Storage_Loss_%]]</f>
        <v>938029138.20000005</v>
      </c>
      <c r="Z2565" s="13">
        <f>Agridata[[#This Row],[Final_Profit_NGN]] * (1-Agridata[[#This Row],[Storage_Loss_%]]/100)</f>
        <v>21274255.617999997</v>
      </c>
      <c r="AA2565" s="13">
        <f>Agridata[[#This Row],[Final_Profit_NGN]]+Agridata[[#This Row],[Input_Cost_NGN]]</f>
        <v>30773867</v>
      </c>
    </row>
    <row r="2566" spans="1:27" x14ac:dyDescent="0.35">
      <c r="A2566" t="s">
        <v>85</v>
      </c>
      <c r="B2566" t="s">
        <v>1469</v>
      </c>
      <c r="C2566" t="s">
        <v>1481</v>
      </c>
      <c r="D2566">
        <v>2024</v>
      </c>
      <c r="E2566" t="s">
        <v>1501</v>
      </c>
      <c r="F2566" t="s">
        <v>1508</v>
      </c>
      <c r="G2566">
        <v>2.17</v>
      </c>
      <c r="H2566">
        <v>3917</v>
      </c>
      <c r="I2566">
        <v>3182</v>
      </c>
      <c r="J2566">
        <v>1</v>
      </c>
      <c r="K2566" t="s">
        <v>1513</v>
      </c>
      <c r="L2566">
        <v>0.63</v>
      </c>
      <c r="M2566" t="s">
        <v>1517</v>
      </c>
      <c r="N2566" s="13">
        <v>200</v>
      </c>
      <c r="O2566">
        <v>7</v>
      </c>
      <c r="P2566" s="11">
        <f>Agridata[[#This Row],[Storage_Loss_%]]/100</f>
        <v>0.18760000000000002</v>
      </c>
      <c r="Q2566" s="7">
        <v>18.760000000000002</v>
      </c>
      <c r="R2566" s="13">
        <v>15386</v>
      </c>
      <c r="S2566">
        <v>226</v>
      </c>
      <c r="T2566" t="s">
        <v>1520</v>
      </c>
      <c r="U2566" t="s">
        <v>1522</v>
      </c>
      <c r="V2566" s="13">
        <v>696355</v>
      </c>
      <c r="W2566" s="7">
        <f>(Agridata[[#This Row],[Profit_After_Storage_Loss]]/Agridata[[#This Row],[Total_Revenue]])*100</f>
        <v>79.483801270405948</v>
      </c>
      <c r="X2566">
        <f>(1-Agridata[[#This Row],[Transport_Cost_NGN]]/(Agridata[[#This Row],[Input_Cost_NGN]]+Agridata[[#This Row],[Final_Profit_NGN]]))*100</f>
        <v>99.971899890550077</v>
      </c>
      <c r="Y2566" s="13">
        <f>Agridata[[#This Row],[Final_Profit_NGN]]*Agridata[[#This Row],[Storage_Loss_%]]</f>
        <v>13063619.800000001</v>
      </c>
      <c r="Z2566" s="13">
        <f>Agridata[[#This Row],[Final_Profit_NGN]] * (1-Agridata[[#This Row],[Storage_Loss_%]]/100)</f>
        <v>565718.80200000003</v>
      </c>
      <c r="AA2566" s="13">
        <f>Agridata[[#This Row],[Final_Profit_NGN]]+Agridata[[#This Row],[Input_Cost_NGN]]</f>
        <v>711741</v>
      </c>
    </row>
    <row r="2567" spans="1:27" x14ac:dyDescent="0.35">
      <c r="A2567" t="s">
        <v>234</v>
      </c>
      <c r="B2567" t="s">
        <v>1471</v>
      </c>
      <c r="C2567" t="s">
        <v>1500</v>
      </c>
      <c r="D2567">
        <v>2023</v>
      </c>
      <c r="E2567" t="s">
        <v>1501</v>
      </c>
      <c r="F2567" t="s">
        <v>1507</v>
      </c>
      <c r="G2567">
        <v>1.63</v>
      </c>
      <c r="H2567">
        <v>2710</v>
      </c>
      <c r="I2567">
        <v>2383</v>
      </c>
      <c r="J2567">
        <v>16.7</v>
      </c>
      <c r="K2567" t="s">
        <v>1513</v>
      </c>
      <c r="L2567">
        <v>0.67</v>
      </c>
      <c r="M2567" t="s">
        <v>1516</v>
      </c>
      <c r="N2567" s="13">
        <v>561</v>
      </c>
      <c r="O2567">
        <v>7</v>
      </c>
      <c r="P2567" s="11">
        <f>Agridata[[#This Row],[Storage_Loss_%]]/100</f>
        <v>0.12050000000000001</v>
      </c>
      <c r="Q2567" s="7">
        <v>12.05</v>
      </c>
      <c r="R2567" s="13">
        <v>36649</v>
      </c>
      <c r="S2567">
        <v>251</v>
      </c>
      <c r="T2567" t="s">
        <v>1521</v>
      </c>
      <c r="U2567" t="s">
        <v>1523</v>
      </c>
      <c r="V2567" s="13">
        <v>554942</v>
      </c>
      <c r="W2567" s="7">
        <f>(Agridata[[#This Row],[Profit_After_Storage_Loss]]/Agridata[[#This Row],[Total_Revenue]])*100</f>
        <v>82.501506784247894</v>
      </c>
      <c r="X2567">
        <f>(1-Agridata[[#This Row],[Transport_Cost_NGN]]/(Agridata[[#This Row],[Input_Cost_NGN]]+Agridata[[#This Row],[Final_Profit_NGN]]))*100</f>
        <v>99.905170971160814</v>
      </c>
      <c r="Y2567" s="13">
        <f>Agridata[[#This Row],[Final_Profit_NGN]]*Agridata[[#This Row],[Storage_Loss_%]]</f>
        <v>6687051.1000000006</v>
      </c>
      <c r="Z2567" s="13">
        <f>Agridata[[#This Row],[Final_Profit_NGN]] * (1-Agridata[[#This Row],[Storage_Loss_%]]/100)</f>
        <v>488071.48899999994</v>
      </c>
      <c r="AA2567" s="13">
        <f>Agridata[[#This Row],[Final_Profit_NGN]]+Agridata[[#This Row],[Input_Cost_NGN]]</f>
        <v>591591</v>
      </c>
    </row>
    <row r="2568" spans="1:27" x14ac:dyDescent="0.35">
      <c r="A2568" t="s">
        <v>575</v>
      </c>
      <c r="B2568" t="s">
        <v>1470</v>
      </c>
      <c r="C2568" t="s">
        <v>1485</v>
      </c>
      <c r="D2568">
        <v>2025</v>
      </c>
      <c r="E2568" t="s">
        <v>1502</v>
      </c>
      <c r="F2568" t="s">
        <v>1509</v>
      </c>
      <c r="G2568">
        <v>0.97</v>
      </c>
      <c r="H2568">
        <v>11803</v>
      </c>
      <c r="I2568">
        <v>9031</v>
      </c>
      <c r="J2568">
        <v>6.3</v>
      </c>
      <c r="K2568" t="s">
        <v>1513</v>
      </c>
      <c r="L2568">
        <v>0.46</v>
      </c>
      <c r="M2568" t="s">
        <v>1517</v>
      </c>
      <c r="N2568" s="13">
        <v>276</v>
      </c>
      <c r="O2568">
        <v>7</v>
      </c>
      <c r="P2568" s="11">
        <f>Agridata[[#This Row],[Storage_Loss_%]]/100</f>
        <v>0.23480000000000001</v>
      </c>
      <c r="Q2568" s="7">
        <v>23.48</v>
      </c>
      <c r="R2568" s="13">
        <v>15011</v>
      </c>
      <c r="S2568">
        <v>418</v>
      </c>
      <c r="T2568" t="s">
        <v>1520</v>
      </c>
      <c r="U2568" t="s">
        <v>1523</v>
      </c>
      <c r="V2568" s="13">
        <v>3721922</v>
      </c>
      <c r="W2568" s="7">
        <f>(Agridata[[#This Row],[Profit_After_Storage_Loss]]/Agridata[[#This Row],[Total_Revenue]])*100</f>
        <v>76.212624481091851</v>
      </c>
      <c r="X2568">
        <f>(1-Agridata[[#This Row],[Transport_Cost_NGN]]/(Agridata[[#This Row],[Input_Cost_NGN]]+Agridata[[#This Row],[Final_Profit_NGN]]))*100</f>
        <v>99.992614264157268</v>
      </c>
      <c r="Y2568" s="13">
        <f>Agridata[[#This Row],[Final_Profit_NGN]]*Agridata[[#This Row],[Storage_Loss_%]]</f>
        <v>87390728.560000002</v>
      </c>
      <c r="Z2568" s="13">
        <f>Agridata[[#This Row],[Final_Profit_NGN]] * (1-Agridata[[#This Row],[Storage_Loss_%]]/100)</f>
        <v>2848014.7143999999</v>
      </c>
      <c r="AA2568" s="13">
        <f>Agridata[[#This Row],[Final_Profit_NGN]]+Agridata[[#This Row],[Input_Cost_NGN]]</f>
        <v>3736933</v>
      </c>
    </row>
    <row r="2569" spans="1:27" x14ac:dyDescent="0.35">
      <c r="A2569" t="s">
        <v>142</v>
      </c>
      <c r="B2569" t="s">
        <v>1472</v>
      </c>
      <c r="C2569" t="s">
        <v>1489</v>
      </c>
      <c r="D2569">
        <v>2024</v>
      </c>
      <c r="E2569" t="s">
        <v>1502</v>
      </c>
      <c r="F2569" t="s">
        <v>1506</v>
      </c>
      <c r="G2569">
        <v>1.63</v>
      </c>
      <c r="H2569">
        <v>4590</v>
      </c>
      <c r="I2569">
        <v>1836</v>
      </c>
      <c r="J2569">
        <v>17.399999999999999</v>
      </c>
      <c r="K2569" t="s">
        <v>1512</v>
      </c>
      <c r="L2569">
        <v>1.77</v>
      </c>
      <c r="M2569" t="s">
        <v>1516</v>
      </c>
      <c r="N2569" s="13">
        <v>4148</v>
      </c>
      <c r="O2569">
        <v>60</v>
      </c>
      <c r="P2569" s="11">
        <f>Agridata[[#This Row],[Storage_Loss_%]]/100</f>
        <v>0.6</v>
      </c>
      <c r="Q2569" s="7">
        <v>60</v>
      </c>
      <c r="R2569" s="13">
        <v>41611</v>
      </c>
      <c r="S2569">
        <v>386</v>
      </c>
      <c r="T2569" t="s">
        <v>1520</v>
      </c>
      <c r="U2569" t="s">
        <v>1522</v>
      </c>
      <c r="V2569" s="13">
        <v>655851</v>
      </c>
      <c r="W2569" s="7">
        <f>(Agridata[[#This Row],[Profit_After_Storage_Loss]]/Agridata[[#This Row],[Total_Revenue]])*100</f>
        <v>37.613576080130535</v>
      </c>
      <c r="X2569">
        <f>(1-Agridata[[#This Row],[Transport_Cost_NGN]]/(Agridata[[#This Row],[Input_Cost_NGN]]+Agridata[[#This Row],[Final_Profit_NGN]]))*100</f>
        <v>99.405272258560316</v>
      </c>
      <c r="Y2569" s="13">
        <f>Agridata[[#This Row],[Final_Profit_NGN]]*Agridata[[#This Row],[Storage_Loss_%]]</f>
        <v>39351060</v>
      </c>
      <c r="Z2569" s="13">
        <f>Agridata[[#This Row],[Final_Profit_NGN]] * (1-Agridata[[#This Row],[Storage_Loss_%]]/100)</f>
        <v>262340.40000000002</v>
      </c>
      <c r="AA2569" s="13">
        <f>Agridata[[#This Row],[Final_Profit_NGN]]+Agridata[[#This Row],[Input_Cost_NGN]]</f>
        <v>697462</v>
      </c>
    </row>
    <row r="2570" spans="1:27" x14ac:dyDescent="0.35">
      <c r="A2570" t="s">
        <v>1234</v>
      </c>
      <c r="B2570" t="s">
        <v>1471</v>
      </c>
      <c r="C2570" t="s">
        <v>1483</v>
      </c>
      <c r="D2570">
        <v>2025</v>
      </c>
      <c r="E2570" t="s">
        <v>1501</v>
      </c>
      <c r="F2570" t="s">
        <v>1505</v>
      </c>
      <c r="G2570">
        <v>0.81</v>
      </c>
      <c r="H2570">
        <v>10498</v>
      </c>
      <c r="I2570">
        <v>7803</v>
      </c>
      <c r="J2570">
        <v>51.4</v>
      </c>
      <c r="K2570" t="s">
        <v>1514</v>
      </c>
      <c r="L2570">
        <v>3.85</v>
      </c>
      <c r="M2570" t="s">
        <v>1517</v>
      </c>
      <c r="N2570" s="13">
        <v>8276</v>
      </c>
      <c r="O2570">
        <v>14</v>
      </c>
      <c r="P2570" s="11">
        <f>Agridata[[#This Row],[Storage_Loss_%]]/100</f>
        <v>0.25670000000000004</v>
      </c>
      <c r="Q2570" s="7">
        <v>25.67</v>
      </c>
      <c r="R2570" s="13">
        <v>8972</v>
      </c>
      <c r="S2570">
        <v>91</v>
      </c>
      <c r="T2570" t="s">
        <v>1521</v>
      </c>
      <c r="U2570" t="s">
        <v>1522</v>
      </c>
      <c r="V2570" s="13">
        <v>685725</v>
      </c>
      <c r="W2570" s="7">
        <f>(Agridata[[#This Row],[Profit_After_Storage_Loss]]/Agridata[[#This Row],[Total_Revenue]])*100</f>
        <v>73.370029307741362</v>
      </c>
      <c r="X2570">
        <f>(1-Agridata[[#This Row],[Transport_Cost_NGN]]/(Agridata[[#This Row],[Input_Cost_NGN]]+Agridata[[#This Row],[Final_Profit_NGN]]))*100</f>
        <v>98.808689255891409</v>
      </c>
      <c r="Y2570" s="13">
        <f>Agridata[[#This Row],[Final_Profit_NGN]]*Agridata[[#This Row],[Storage_Loss_%]]</f>
        <v>17602560.75</v>
      </c>
      <c r="Z2570" s="13">
        <f>Agridata[[#This Row],[Final_Profit_NGN]] * (1-Agridata[[#This Row],[Storage_Loss_%]]/100)</f>
        <v>509699.39249999996</v>
      </c>
      <c r="AA2570" s="13">
        <f>Agridata[[#This Row],[Final_Profit_NGN]]+Agridata[[#This Row],[Input_Cost_NGN]]</f>
        <v>694697</v>
      </c>
    </row>
    <row r="2571" spans="1:27" x14ac:dyDescent="0.35">
      <c r="A2571" t="s">
        <v>1037</v>
      </c>
      <c r="B2571" t="s">
        <v>1469</v>
      </c>
      <c r="C2571" t="s">
        <v>1484</v>
      </c>
      <c r="D2571">
        <v>2024</v>
      </c>
      <c r="E2571" t="s">
        <v>1501</v>
      </c>
      <c r="F2571" t="s">
        <v>1505</v>
      </c>
      <c r="G2571">
        <v>2.4500000000000002</v>
      </c>
      <c r="H2571">
        <v>30735</v>
      </c>
      <c r="I2571">
        <v>25580</v>
      </c>
      <c r="J2571">
        <v>71.5</v>
      </c>
      <c r="K2571" t="s">
        <v>1512</v>
      </c>
      <c r="L2571">
        <v>2.64</v>
      </c>
      <c r="M2571" t="s">
        <v>1517</v>
      </c>
      <c r="N2571" s="13">
        <v>16430</v>
      </c>
      <c r="O2571">
        <v>7</v>
      </c>
      <c r="P2571" s="11">
        <f>Agridata[[#This Row],[Storage_Loss_%]]/100</f>
        <v>0.16769999999999999</v>
      </c>
      <c r="Q2571" s="7">
        <v>16.77</v>
      </c>
      <c r="R2571" s="13">
        <v>27499</v>
      </c>
      <c r="S2571">
        <v>100</v>
      </c>
      <c r="T2571" t="s">
        <v>1520</v>
      </c>
      <c r="U2571" t="s">
        <v>1522</v>
      </c>
      <c r="V2571" s="13">
        <v>2488491</v>
      </c>
      <c r="W2571" s="7">
        <f>(Agridata[[#This Row],[Profit_After_Storage_Loss]]/Agridata[[#This Row],[Total_Revenue]])*100</f>
        <v>82.320321595077885</v>
      </c>
      <c r="X2571">
        <f>(1-Agridata[[#This Row],[Transport_Cost_NGN]]/(Agridata[[#This Row],[Input_Cost_NGN]]+Agridata[[#This Row],[Final_Profit_NGN]]))*100</f>
        <v>99.346976736791476</v>
      </c>
      <c r="Y2571" s="13">
        <f>Agridata[[#This Row],[Final_Profit_NGN]]*Agridata[[#This Row],[Storage_Loss_%]]</f>
        <v>41731994.07</v>
      </c>
      <c r="Z2571" s="13">
        <f>Agridata[[#This Row],[Final_Profit_NGN]] * (1-Agridata[[#This Row],[Storage_Loss_%]]/100)</f>
        <v>2071171.0593000001</v>
      </c>
      <c r="AA2571" s="13">
        <f>Agridata[[#This Row],[Final_Profit_NGN]]+Agridata[[#This Row],[Input_Cost_NGN]]</f>
        <v>2515990</v>
      </c>
    </row>
    <row r="2572" spans="1:27" x14ac:dyDescent="0.35">
      <c r="A2572" t="s">
        <v>585</v>
      </c>
      <c r="B2572" t="s">
        <v>1472</v>
      </c>
      <c r="C2572" t="s">
        <v>1479</v>
      </c>
      <c r="D2572">
        <v>2023</v>
      </c>
      <c r="E2572" t="s">
        <v>1501</v>
      </c>
      <c r="F2572" t="s">
        <v>1509</v>
      </c>
      <c r="G2572">
        <v>2.75</v>
      </c>
      <c r="H2572">
        <v>48129</v>
      </c>
      <c r="I2572">
        <v>39234</v>
      </c>
      <c r="J2572">
        <v>5</v>
      </c>
      <c r="K2572" t="s">
        <v>1511</v>
      </c>
      <c r="L2572">
        <v>1.01</v>
      </c>
      <c r="M2572" t="s">
        <v>1516</v>
      </c>
      <c r="N2572" s="13">
        <v>656</v>
      </c>
      <c r="O2572">
        <v>1</v>
      </c>
      <c r="P2572" s="11">
        <f>Agridata[[#This Row],[Storage_Loss_%]]/100</f>
        <v>0.18479999999999999</v>
      </c>
      <c r="Q2572" s="7">
        <v>18.48</v>
      </c>
      <c r="R2572" s="13">
        <v>43391</v>
      </c>
      <c r="S2572">
        <v>361</v>
      </c>
      <c r="T2572" t="s">
        <v>1520</v>
      </c>
      <c r="U2572" t="s">
        <v>1523</v>
      </c>
      <c r="V2572" s="13">
        <v>13977793</v>
      </c>
      <c r="W2572" s="7">
        <f>(Agridata[[#This Row],[Profit_After_Storage_Loss]]/Agridata[[#This Row],[Total_Revenue]])*100</f>
        <v>81.267722138158945</v>
      </c>
      <c r="X2572">
        <f>(1-Agridata[[#This Row],[Transport_Cost_NGN]]/(Agridata[[#This Row],[Input_Cost_NGN]]+Agridata[[#This Row],[Final_Profit_NGN]]))*100</f>
        <v>99.995321365157182</v>
      </c>
      <c r="Y2572" s="13">
        <f>Agridata[[#This Row],[Final_Profit_NGN]]*Agridata[[#This Row],[Storage_Loss_%]]</f>
        <v>258309614.64000002</v>
      </c>
      <c r="Z2572" s="13">
        <f>Agridata[[#This Row],[Final_Profit_NGN]] * (1-Agridata[[#This Row],[Storage_Loss_%]]/100)</f>
        <v>11394696.853600001</v>
      </c>
      <c r="AA2572" s="13">
        <f>Agridata[[#This Row],[Final_Profit_NGN]]+Agridata[[#This Row],[Input_Cost_NGN]]</f>
        <v>14021184</v>
      </c>
    </row>
    <row r="2573" spans="1:27" x14ac:dyDescent="0.35">
      <c r="A2573" t="s">
        <v>924</v>
      </c>
      <c r="B2573" t="s">
        <v>1470</v>
      </c>
      <c r="C2573" t="s">
        <v>1482</v>
      </c>
      <c r="D2573">
        <v>2025</v>
      </c>
      <c r="E2573" t="s">
        <v>1501</v>
      </c>
      <c r="F2573" t="s">
        <v>1506</v>
      </c>
      <c r="G2573">
        <v>0.25</v>
      </c>
      <c r="H2573">
        <v>671</v>
      </c>
      <c r="I2573">
        <v>523</v>
      </c>
      <c r="J2573">
        <v>11.8</v>
      </c>
      <c r="K2573" t="s">
        <v>1512</v>
      </c>
      <c r="L2573">
        <v>1.1000000000000001</v>
      </c>
      <c r="M2573" t="s">
        <v>1516</v>
      </c>
      <c r="N2573" s="13">
        <v>2914</v>
      </c>
      <c r="O2573">
        <v>14</v>
      </c>
      <c r="P2573" s="11">
        <f>Agridata[[#This Row],[Storage_Loss_%]]/100</f>
        <v>0.22010000000000002</v>
      </c>
      <c r="Q2573" s="7">
        <v>22.01</v>
      </c>
      <c r="R2573" s="13">
        <v>7488</v>
      </c>
      <c r="S2573">
        <v>400</v>
      </c>
      <c r="T2573" t="s">
        <v>1520</v>
      </c>
      <c r="U2573" t="s">
        <v>1522</v>
      </c>
      <c r="V2573" s="13">
        <v>196706</v>
      </c>
      <c r="W2573" s="7">
        <f>(Agridata[[#This Row],[Profit_After_Storage_Loss]]/Agridata[[#This Row],[Total_Revenue]])*100</f>
        <v>75.130028012576275</v>
      </c>
      <c r="X2573">
        <f>(1-Agridata[[#This Row],[Transport_Cost_NGN]]/(Agridata[[#This Row],[Input_Cost_NGN]]+Agridata[[#This Row],[Final_Profit_NGN]]))*100</f>
        <v>98.572925747083644</v>
      </c>
      <c r="Y2573" s="13">
        <f>Agridata[[#This Row],[Final_Profit_NGN]]*Agridata[[#This Row],[Storage_Loss_%]]</f>
        <v>4329499.0600000005</v>
      </c>
      <c r="Z2573" s="13">
        <f>Agridata[[#This Row],[Final_Profit_NGN]] * (1-Agridata[[#This Row],[Storage_Loss_%]]/100)</f>
        <v>153411.00940000001</v>
      </c>
      <c r="AA2573" s="13">
        <f>Agridata[[#This Row],[Final_Profit_NGN]]+Agridata[[#This Row],[Input_Cost_NGN]]</f>
        <v>204194</v>
      </c>
    </row>
    <row r="2574" spans="1:27" x14ac:dyDescent="0.35">
      <c r="A2574" t="s">
        <v>643</v>
      </c>
      <c r="B2574" t="s">
        <v>1469</v>
      </c>
      <c r="C2574" t="s">
        <v>1484</v>
      </c>
      <c r="D2574">
        <v>2024</v>
      </c>
      <c r="E2574" t="s">
        <v>1501</v>
      </c>
      <c r="F2574" t="s">
        <v>1509</v>
      </c>
      <c r="G2574">
        <v>0.3</v>
      </c>
      <c r="H2574">
        <v>3017</v>
      </c>
      <c r="I2574">
        <v>2403</v>
      </c>
      <c r="J2574">
        <v>55.9</v>
      </c>
      <c r="K2574" t="s">
        <v>1512</v>
      </c>
      <c r="L2574">
        <v>2.37</v>
      </c>
      <c r="M2574" t="s">
        <v>1516</v>
      </c>
      <c r="N2574" s="13">
        <v>11132</v>
      </c>
      <c r="O2574">
        <v>4</v>
      </c>
      <c r="P2574" s="11">
        <f>Agridata[[#This Row],[Storage_Loss_%]]/100</f>
        <v>0.2034</v>
      </c>
      <c r="Q2574" s="7">
        <v>20.34</v>
      </c>
      <c r="R2574" s="13">
        <v>9277</v>
      </c>
      <c r="S2574">
        <v>405</v>
      </c>
      <c r="T2574" t="s">
        <v>1520</v>
      </c>
      <c r="U2574" t="s">
        <v>1522</v>
      </c>
      <c r="V2574" s="13">
        <v>943074</v>
      </c>
      <c r="W2574" s="7">
        <f>(Agridata[[#This Row],[Profit_After_Storage_Loss]]/Agridata[[#This Row],[Total_Revenue]])*100</f>
        <v>78.884019484412775</v>
      </c>
      <c r="X2574">
        <f>(1-Agridata[[#This Row],[Transport_Cost_NGN]]/(Agridata[[#This Row],[Input_Cost_NGN]]+Agridata[[#This Row],[Final_Profit_NGN]]))*100</f>
        <v>98.831103238196832</v>
      </c>
      <c r="Y2574" s="13">
        <f>Agridata[[#This Row],[Final_Profit_NGN]]*Agridata[[#This Row],[Storage_Loss_%]]</f>
        <v>19182125.16</v>
      </c>
      <c r="Z2574" s="13">
        <f>Agridata[[#This Row],[Final_Profit_NGN]] * (1-Agridata[[#This Row],[Storage_Loss_%]]/100)</f>
        <v>751252.74839999992</v>
      </c>
      <c r="AA2574" s="13">
        <f>Agridata[[#This Row],[Final_Profit_NGN]]+Agridata[[#This Row],[Input_Cost_NGN]]</f>
        <v>952351</v>
      </c>
    </row>
    <row r="2575" spans="1:27" x14ac:dyDescent="0.35">
      <c r="A2575" t="s">
        <v>917</v>
      </c>
      <c r="B2575" t="s">
        <v>1469</v>
      </c>
      <c r="C2575" t="s">
        <v>1481</v>
      </c>
      <c r="D2575">
        <v>2021</v>
      </c>
      <c r="E2575" t="s">
        <v>1501</v>
      </c>
      <c r="F2575" t="s">
        <v>1509</v>
      </c>
      <c r="G2575">
        <v>1.44</v>
      </c>
      <c r="H2575">
        <v>12256</v>
      </c>
      <c r="I2575">
        <v>9954</v>
      </c>
      <c r="J2575">
        <v>14</v>
      </c>
      <c r="K2575" t="s">
        <v>1512</v>
      </c>
      <c r="L2575">
        <v>1.2</v>
      </c>
      <c r="M2575" t="s">
        <v>1516</v>
      </c>
      <c r="N2575" s="13">
        <v>2618</v>
      </c>
      <c r="O2575">
        <v>2</v>
      </c>
      <c r="P2575" s="11">
        <f>Agridata[[#This Row],[Storage_Loss_%]]/100</f>
        <v>0.18780000000000002</v>
      </c>
      <c r="Q2575" s="7">
        <v>18.78</v>
      </c>
      <c r="R2575" s="13">
        <v>48020</v>
      </c>
      <c r="S2575">
        <v>278</v>
      </c>
      <c r="T2575" t="s">
        <v>1520</v>
      </c>
      <c r="U2575" t="s">
        <v>1523</v>
      </c>
      <c r="V2575" s="13">
        <v>2688902</v>
      </c>
      <c r="W2575" s="7">
        <f>(Agridata[[#This Row],[Profit_After_Storage_Loss]]/Agridata[[#This Row],[Total_Revenue]])*100</f>
        <v>79.794974222867893</v>
      </c>
      <c r="X2575">
        <f>(1-Agridata[[#This Row],[Transport_Cost_NGN]]/(Agridata[[#This Row],[Input_Cost_NGN]]+Agridata[[#This Row],[Final_Profit_NGN]]))*100</f>
        <v>99.904345100079581</v>
      </c>
      <c r="Y2575" s="13">
        <f>Agridata[[#This Row],[Final_Profit_NGN]]*Agridata[[#This Row],[Storage_Loss_%]]</f>
        <v>50497579.560000002</v>
      </c>
      <c r="Z2575" s="13">
        <f>Agridata[[#This Row],[Final_Profit_NGN]] * (1-Agridata[[#This Row],[Storage_Loss_%]]/100)</f>
        <v>2183926.2044000002</v>
      </c>
      <c r="AA2575" s="13">
        <f>Agridata[[#This Row],[Final_Profit_NGN]]+Agridata[[#This Row],[Input_Cost_NGN]]</f>
        <v>2736922</v>
      </c>
    </row>
    <row r="2576" spans="1:27" x14ac:dyDescent="0.35">
      <c r="A2576" t="s">
        <v>482</v>
      </c>
      <c r="B2576" t="s">
        <v>1469</v>
      </c>
      <c r="C2576" t="s">
        <v>1474</v>
      </c>
      <c r="D2576">
        <v>2025</v>
      </c>
      <c r="E2576" t="s">
        <v>1501</v>
      </c>
      <c r="F2576" t="s">
        <v>1503</v>
      </c>
      <c r="G2576">
        <v>1.91</v>
      </c>
      <c r="H2576">
        <v>24123</v>
      </c>
      <c r="I2576">
        <v>18511</v>
      </c>
      <c r="J2576">
        <v>56.4</v>
      </c>
      <c r="K2576" t="s">
        <v>1512</v>
      </c>
      <c r="L2576">
        <v>1.49</v>
      </c>
      <c r="M2576" t="s">
        <v>1516</v>
      </c>
      <c r="N2576" s="13">
        <v>10079</v>
      </c>
      <c r="O2576">
        <v>14</v>
      </c>
      <c r="P2576" s="11">
        <f>Agridata[[#This Row],[Storage_Loss_%]]/100</f>
        <v>0.23260000000000003</v>
      </c>
      <c r="Q2576" s="7">
        <v>23.26</v>
      </c>
      <c r="R2576" s="13">
        <v>32872</v>
      </c>
      <c r="S2576">
        <v>294</v>
      </c>
      <c r="T2576" t="s">
        <v>1520</v>
      </c>
      <c r="U2576" t="s">
        <v>1523</v>
      </c>
      <c r="V2576" s="13">
        <v>5344861</v>
      </c>
      <c r="W2576" s="7">
        <f>(Agridata[[#This Row],[Profit_After_Storage_Loss]]/Agridata[[#This Row],[Total_Revenue]])*100</f>
        <v>76.270918087603093</v>
      </c>
      <c r="X2576">
        <f>(1-Agridata[[#This Row],[Transport_Cost_NGN]]/(Agridata[[#This Row],[Input_Cost_NGN]]+Agridata[[#This Row],[Final_Profit_NGN]]))*100</f>
        <v>99.812579017961653</v>
      </c>
      <c r="Y2576" s="13">
        <f>Agridata[[#This Row],[Final_Profit_NGN]]*Agridata[[#This Row],[Storage_Loss_%]]</f>
        <v>124321466.86000001</v>
      </c>
      <c r="Z2576" s="13">
        <f>Agridata[[#This Row],[Final_Profit_NGN]] * (1-Agridata[[#This Row],[Storage_Loss_%]]/100)</f>
        <v>4101646.3314</v>
      </c>
      <c r="AA2576" s="13">
        <f>Agridata[[#This Row],[Final_Profit_NGN]]+Agridata[[#This Row],[Input_Cost_NGN]]</f>
        <v>5377733</v>
      </c>
    </row>
    <row r="2577" spans="1:27" x14ac:dyDescent="0.35">
      <c r="A2577" t="s">
        <v>1235</v>
      </c>
      <c r="B2577" t="s">
        <v>1470</v>
      </c>
      <c r="C2577" t="s">
        <v>1475</v>
      </c>
      <c r="D2577">
        <v>2022</v>
      </c>
      <c r="E2577" t="s">
        <v>1501</v>
      </c>
      <c r="F2577" t="s">
        <v>1510</v>
      </c>
      <c r="G2577">
        <v>1.44</v>
      </c>
      <c r="H2577">
        <v>20202</v>
      </c>
      <c r="I2577">
        <v>14090</v>
      </c>
      <c r="J2577">
        <v>2.1</v>
      </c>
      <c r="K2577" t="s">
        <v>1513</v>
      </c>
      <c r="L2577">
        <v>0.71</v>
      </c>
      <c r="M2577" t="s">
        <v>1516</v>
      </c>
      <c r="N2577" s="13">
        <v>200</v>
      </c>
      <c r="O2577">
        <v>1</v>
      </c>
      <c r="P2577" s="11">
        <f>Agridata[[#This Row],[Storage_Loss_%]]/100</f>
        <v>0.30249999999999999</v>
      </c>
      <c r="Q2577" s="7">
        <v>30.25</v>
      </c>
      <c r="R2577" s="13">
        <v>56275</v>
      </c>
      <c r="S2577">
        <v>342</v>
      </c>
      <c r="T2577" t="s">
        <v>1519</v>
      </c>
      <c r="U2577" t="s">
        <v>1523</v>
      </c>
      <c r="V2577" s="13">
        <v>4714118</v>
      </c>
      <c r="W2577" s="7">
        <f>(Agridata[[#This Row],[Profit_After_Storage_Loss]]/Agridata[[#This Row],[Total_Revenue]])*100</f>
        <v>68.927178641256603</v>
      </c>
      <c r="X2577">
        <f>(1-Agridata[[#This Row],[Transport_Cost_NGN]]/(Agridata[[#This Row],[Input_Cost_NGN]]+Agridata[[#This Row],[Final_Profit_NGN]]))*100</f>
        <v>99.995807473304609</v>
      </c>
      <c r="Y2577" s="13">
        <f>Agridata[[#This Row],[Final_Profit_NGN]]*Agridata[[#This Row],[Storage_Loss_%]]</f>
        <v>142602069.5</v>
      </c>
      <c r="Z2577" s="13">
        <f>Agridata[[#This Row],[Final_Profit_NGN]] * (1-Agridata[[#This Row],[Storage_Loss_%]]/100)</f>
        <v>3288097.3050000002</v>
      </c>
      <c r="AA2577" s="13">
        <f>Agridata[[#This Row],[Final_Profit_NGN]]+Agridata[[#This Row],[Input_Cost_NGN]]</f>
        <v>4770393</v>
      </c>
    </row>
    <row r="2578" spans="1:27" x14ac:dyDescent="0.35">
      <c r="A2578" t="s">
        <v>549</v>
      </c>
      <c r="B2578" t="s">
        <v>1469</v>
      </c>
      <c r="C2578" t="s">
        <v>1484</v>
      </c>
      <c r="D2578">
        <v>2024</v>
      </c>
      <c r="E2578" t="s">
        <v>1502</v>
      </c>
      <c r="F2578" t="s">
        <v>1509</v>
      </c>
      <c r="G2578">
        <v>2.75</v>
      </c>
      <c r="H2578">
        <v>37199</v>
      </c>
      <c r="I2578">
        <v>33572</v>
      </c>
      <c r="J2578">
        <v>6.3</v>
      </c>
      <c r="K2578" t="s">
        <v>1513</v>
      </c>
      <c r="L2578">
        <v>1.35</v>
      </c>
      <c r="M2578" t="s">
        <v>1518</v>
      </c>
      <c r="N2578" s="13">
        <v>200</v>
      </c>
      <c r="O2578">
        <v>1</v>
      </c>
      <c r="P2578" s="11">
        <f>Agridata[[#This Row],[Storage_Loss_%]]/100</f>
        <v>9.7500000000000003E-2</v>
      </c>
      <c r="Q2578" s="7">
        <v>9.75</v>
      </c>
      <c r="R2578" s="13">
        <v>72030</v>
      </c>
      <c r="S2578">
        <v>359</v>
      </c>
      <c r="T2578" t="s">
        <v>1520</v>
      </c>
      <c r="U2578" t="s">
        <v>1522</v>
      </c>
      <c r="V2578" s="13">
        <v>11859595</v>
      </c>
      <c r="W2578" s="7">
        <f>(Agridata[[#This Row],[Profit_After_Storage_Loss]]/Agridata[[#This Row],[Total_Revenue]])*100</f>
        <v>89.705169978942507</v>
      </c>
      <c r="X2578">
        <f>(1-Agridata[[#This Row],[Transport_Cost_NGN]]/(Agridata[[#This Row],[Input_Cost_NGN]]+Agridata[[#This Row],[Final_Profit_NGN]]))*100</f>
        <v>99.998323782385043</v>
      </c>
      <c r="Y2578" s="13">
        <f>Agridata[[#This Row],[Final_Profit_NGN]]*Agridata[[#This Row],[Storage_Loss_%]]</f>
        <v>115631051.25</v>
      </c>
      <c r="Z2578" s="13">
        <f>Agridata[[#This Row],[Final_Profit_NGN]] * (1-Agridata[[#This Row],[Storage_Loss_%]]/100)</f>
        <v>10703284.487499999</v>
      </c>
      <c r="AA2578" s="13">
        <f>Agridata[[#This Row],[Final_Profit_NGN]]+Agridata[[#This Row],[Input_Cost_NGN]]</f>
        <v>11931625</v>
      </c>
    </row>
    <row r="2579" spans="1:27" x14ac:dyDescent="0.35">
      <c r="A2579" t="s">
        <v>1117</v>
      </c>
      <c r="B2579" t="s">
        <v>1469</v>
      </c>
      <c r="C2579" t="s">
        <v>1481</v>
      </c>
      <c r="D2579">
        <v>2024</v>
      </c>
      <c r="E2579" t="s">
        <v>1501</v>
      </c>
      <c r="F2579" t="s">
        <v>1505</v>
      </c>
      <c r="G2579">
        <v>0.96</v>
      </c>
      <c r="H2579">
        <v>15020</v>
      </c>
      <c r="I2579">
        <v>11307</v>
      </c>
      <c r="J2579">
        <v>23.3</v>
      </c>
      <c r="K2579" t="s">
        <v>1512</v>
      </c>
      <c r="L2579">
        <v>1.52</v>
      </c>
      <c r="M2579" t="s">
        <v>1516</v>
      </c>
      <c r="N2579" s="13">
        <v>4431</v>
      </c>
      <c r="O2579">
        <v>14</v>
      </c>
      <c r="P2579" s="11">
        <f>Agridata[[#This Row],[Storage_Loss_%]]/100</f>
        <v>0.24719999999999998</v>
      </c>
      <c r="Q2579" s="7">
        <v>24.72</v>
      </c>
      <c r="R2579" s="13">
        <v>10522</v>
      </c>
      <c r="S2579">
        <v>82</v>
      </c>
      <c r="T2579" t="s">
        <v>1520</v>
      </c>
      <c r="U2579" t="s">
        <v>1523</v>
      </c>
      <c r="V2579" s="13">
        <v>902950</v>
      </c>
      <c r="W2579" s="7">
        <f>(Agridata[[#This Row],[Profit_After_Storage_Loss]]/Agridata[[#This Row],[Total_Revenue]])*100</f>
        <v>74.412873082043021</v>
      </c>
      <c r="X2579">
        <f>(1-Agridata[[#This Row],[Transport_Cost_NGN]]/(Agridata[[#This Row],[Input_Cost_NGN]]+Agridata[[#This Row],[Final_Profit_NGN]]))*100</f>
        <v>99.514927660617943</v>
      </c>
      <c r="Y2579" s="13">
        <f>Agridata[[#This Row],[Final_Profit_NGN]]*Agridata[[#This Row],[Storage_Loss_%]]</f>
        <v>22320924</v>
      </c>
      <c r="Z2579" s="13">
        <f>Agridata[[#This Row],[Final_Profit_NGN]] * (1-Agridata[[#This Row],[Storage_Loss_%]]/100)</f>
        <v>679740.76</v>
      </c>
      <c r="AA2579" s="13">
        <f>Agridata[[#This Row],[Final_Profit_NGN]]+Agridata[[#This Row],[Input_Cost_NGN]]</f>
        <v>913472</v>
      </c>
    </row>
    <row r="2580" spans="1:27" x14ac:dyDescent="0.35">
      <c r="A2580" t="s">
        <v>1236</v>
      </c>
      <c r="B2580" t="s">
        <v>1472</v>
      </c>
      <c r="C2580" t="s">
        <v>1478</v>
      </c>
      <c r="D2580">
        <v>2024</v>
      </c>
      <c r="E2580" t="s">
        <v>1501</v>
      </c>
      <c r="F2580" t="s">
        <v>1508</v>
      </c>
      <c r="G2580">
        <v>1.24</v>
      </c>
      <c r="H2580">
        <v>2705</v>
      </c>
      <c r="I2580">
        <v>2138</v>
      </c>
      <c r="J2580">
        <v>28</v>
      </c>
      <c r="K2580" t="s">
        <v>1513</v>
      </c>
      <c r="L2580">
        <v>2.25</v>
      </c>
      <c r="M2580" t="s">
        <v>1517</v>
      </c>
      <c r="N2580" s="13">
        <v>1164</v>
      </c>
      <c r="O2580">
        <v>14</v>
      </c>
      <c r="P2580" s="11">
        <f>Agridata[[#This Row],[Storage_Loss_%]]/100</f>
        <v>0.20960000000000001</v>
      </c>
      <c r="Q2580" s="7">
        <v>20.96</v>
      </c>
      <c r="R2580" s="13">
        <v>14577</v>
      </c>
      <c r="S2580">
        <v>243</v>
      </c>
      <c r="T2580" t="s">
        <v>1521</v>
      </c>
      <c r="U2580" t="s">
        <v>1522</v>
      </c>
      <c r="V2580" s="13">
        <v>498598</v>
      </c>
      <c r="W2580" s="7">
        <f>(Agridata[[#This Row],[Profit_After_Storage_Loss]]/Agridata[[#This Row],[Total_Revenue]])*100</f>
        <v>76.7948281190627</v>
      </c>
      <c r="X2580">
        <f>(1-Agridata[[#This Row],[Transport_Cost_NGN]]/(Agridata[[#This Row],[Input_Cost_NGN]]+Agridata[[#This Row],[Final_Profit_NGN]]))*100</f>
        <v>99.773176791542852</v>
      </c>
      <c r="Y2580" s="13">
        <f>Agridata[[#This Row],[Final_Profit_NGN]]*Agridata[[#This Row],[Storage_Loss_%]]</f>
        <v>10450614.08</v>
      </c>
      <c r="Z2580" s="13">
        <f>Agridata[[#This Row],[Final_Profit_NGN]] * (1-Agridata[[#This Row],[Storage_Loss_%]]/100)</f>
        <v>394091.85920000001</v>
      </c>
      <c r="AA2580" s="13">
        <f>Agridata[[#This Row],[Final_Profit_NGN]]+Agridata[[#This Row],[Input_Cost_NGN]]</f>
        <v>513175</v>
      </c>
    </row>
    <row r="2581" spans="1:27" x14ac:dyDescent="0.35">
      <c r="A2581" t="s">
        <v>446</v>
      </c>
      <c r="B2581" t="s">
        <v>1471</v>
      </c>
      <c r="C2581" t="s">
        <v>1492</v>
      </c>
      <c r="D2581">
        <v>2024</v>
      </c>
      <c r="E2581" t="s">
        <v>1501</v>
      </c>
      <c r="F2581" t="s">
        <v>1510</v>
      </c>
      <c r="G2581">
        <v>1.4</v>
      </c>
      <c r="H2581">
        <v>29428</v>
      </c>
      <c r="I2581">
        <v>21556</v>
      </c>
      <c r="J2581">
        <v>1</v>
      </c>
      <c r="K2581" t="s">
        <v>1513</v>
      </c>
      <c r="L2581">
        <v>0.69</v>
      </c>
      <c r="M2581" t="s">
        <v>1518</v>
      </c>
      <c r="N2581" s="13">
        <v>200</v>
      </c>
      <c r="O2581">
        <v>1</v>
      </c>
      <c r="P2581" s="11">
        <f>Agridata[[#This Row],[Storage_Loss_%]]/100</f>
        <v>0.26750000000000002</v>
      </c>
      <c r="Q2581" s="7">
        <v>26.75</v>
      </c>
      <c r="R2581" s="13">
        <v>35434</v>
      </c>
      <c r="S2581">
        <v>320</v>
      </c>
      <c r="T2581" t="s">
        <v>1520</v>
      </c>
      <c r="U2581" t="s">
        <v>1522</v>
      </c>
      <c r="V2581" s="13">
        <v>6793307</v>
      </c>
      <c r="W2581" s="7">
        <f>(Agridata[[#This Row],[Profit_After_Storage_Loss]]/Agridata[[#This Row],[Total_Revenue]])*100</f>
        <v>72.869909365430601</v>
      </c>
      <c r="X2581">
        <f>(1-Agridata[[#This Row],[Transport_Cost_NGN]]/(Agridata[[#This Row],[Input_Cost_NGN]]+Agridata[[#This Row],[Final_Profit_NGN]]))*100</f>
        <v>99.997071202436871</v>
      </c>
      <c r="Y2581" s="13">
        <f>Agridata[[#This Row],[Final_Profit_NGN]]*Agridata[[#This Row],[Storage_Loss_%]]</f>
        <v>181720962.25</v>
      </c>
      <c r="Z2581" s="13">
        <f>Agridata[[#This Row],[Final_Profit_NGN]] * (1-Agridata[[#This Row],[Storage_Loss_%]]/100)</f>
        <v>4976097.3774999995</v>
      </c>
      <c r="AA2581" s="13">
        <f>Agridata[[#This Row],[Final_Profit_NGN]]+Agridata[[#This Row],[Input_Cost_NGN]]</f>
        <v>6828741</v>
      </c>
    </row>
    <row r="2582" spans="1:27" x14ac:dyDescent="0.35">
      <c r="A2582" t="s">
        <v>1237</v>
      </c>
      <c r="B2582" t="s">
        <v>1473</v>
      </c>
      <c r="C2582" t="s">
        <v>1493</v>
      </c>
      <c r="D2582">
        <v>2023</v>
      </c>
      <c r="E2582" t="s">
        <v>1501</v>
      </c>
      <c r="F2582" t="s">
        <v>1510</v>
      </c>
      <c r="G2582">
        <v>2.81</v>
      </c>
      <c r="H2582">
        <v>70584</v>
      </c>
      <c r="I2582">
        <v>46613</v>
      </c>
      <c r="J2582">
        <v>19.899999999999999</v>
      </c>
      <c r="K2582" t="s">
        <v>1512</v>
      </c>
      <c r="L2582">
        <v>1.01</v>
      </c>
      <c r="M2582" t="s">
        <v>1517</v>
      </c>
      <c r="N2582" s="13">
        <v>5474</v>
      </c>
      <c r="O2582">
        <v>7</v>
      </c>
      <c r="P2582" s="11">
        <f>Agridata[[#This Row],[Storage_Loss_%]]/100</f>
        <v>0.33960000000000001</v>
      </c>
      <c r="Q2582" s="7">
        <v>33.96</v>
      </c>
      <c r="R2582" s="13">
        <v>77136</v>
      </c>
      <c r="S2582">
        <v>338</v>
      </c>
      <c r="T2582" t="s">
        <v>1520</v>
      </c>
      <c r="U2582" t="s">
        <v>1523</v>
      </c>
      <c r="V2582" s="13">
        <v>15515033</v>
      </c>
      <c r="W2582" s="7">
        <f>(Agridata[[#This Row],[Profit_After_Storage_Loss]]/Agridata[[#This Row],[Total_Revenue]])*100</f>
        <v>65.71329359757452</v>
      </c>
      <c r="X2582">
        <f>(1-Agridata[[#This Row],[Transport_Cost_NGN]]/(Agridata[[#This Row],[Input_Cost_NGN]]+Agridata[[#This Row],[Final_Profit_NGN]]))*100</f>
        <v>99.964892632962105</v>
      </c>
      <c r="Y2582" s="13">
        <f>Agridata[[#This Row],[Final_Profit_NGN]]*Agridata[[#This Row],[Storage_Loss_%]]</f>
        <v>526890520.68000001</v>
      </c>
      <c r="Z2582" s="13">
        <f>Agridata[[#This Row],[Final_Profit_NGN]] * (1-Agridata[[#This Row],[Storage_Loss_%]]/100)</f>
        <v>10246127.793199999</v>
      </c>
      <c r="AA2582" s="13">
        <f>Agridata[[#This Row],[Final_Profit_NGN]]+Agridata[[#This Row],[Input_Cost_NGN]]</f>
        <v>15592169</v>
      </c>
    </row>
    <row r="2583" spans="1:27" x14ac:dyDescent="0.35">
      <c r="A2583" t="s">
        <v>1238</v>
      </c>
      <c r="B2583" t="s">
        <v>1470</v>
      </c>
      <c r="C2583" t="s">
        <v>1495</v>
      </c>
      <c r="D2583">
        <v>2022</v>
      </c>
      <c r="E2583" t="s">
        <v>1502</v>
      </c>
      <c r="F2583" t="s">
        <v>1510</v>
      </c>
      <c r="G2583">
        <v>3.75</v>
      </c>
      <c r="H2583">
        <v>59703</v>
      </c>
      <c r="I2583">
        <v>40741</v>
      </c>
      <c r="J2583">
        <v>7.1</v>
      </c>
      <c r="K2583" t="s">
        <v>1512</v>
      </c>
      <c r="L2583">
        <v>0.52</v>
      </c>
      <c r="M2583" t="s">
        <v>1516</v>
      </c>
      <c r="N2583" s="13">
        <v>1603</v>
      </c>
      <c r="O2583">
        <v>3</v>
      </c>
      <c r="P2583" s="11">
        <f>Agridata[[#This Row],[Storage_Loss_%]]/100</f>
        <v>0.31759999999999999</v>
      </c>
      <c r="Q2583" s="7">
        <v>31.76</v>
      </c>
      <c r="R2583" s="13">
        <v>131912</v>
      </c>
      <c r="S2583">
        <v>372</v>
      </c>
      <c r="T2583" t="s">
        <v>1521</v>
      </c>
      <c r="U2583" t="s">
        <v>1523</v>
      </c>
      <c r="V2583" s="13">
        <v>14870581</v>
      </c>
      <c r="W2583" s="7">
        <f>(Agridata[[#This Row],[Profit_After_Storage_Loss]]/Agridata[[#This Row],[Total_Revenue]])*100</f>
        <v>67.639988063317219</v>
      </c>
      <c r="X2583">
        <f>(1-Agridata[[#This Row],[Transport_Cost_NGN]]/(Agridata[[#This Row],[Input_Cost_NGN]]+Agridata[[#This Row],[Final_Profit_NGN]]))*100</f>
        <v>99.989315109162192</v>
      </c>
      <c r="Y2583" s="13">
        <f>Agridata[[#This Row],[Final_Profit_NGN]]*Agridata[[#This Row],[Storage_Loss_%]]</f>
        <v>472289652.56</v>
      </c>
      <c r="Z2583" s="13">
        <f>Agridata[[#This Row],[Final_Profit_NGN]] * (1-Agridata[[#This Row],[Storage_Loss_%]]/100)</f>
        <v>10147684.474400001</v>
      </c>
      <c r="AA2583" s="13">
        <f>Agridata[[#This Row],[Final_Profit_NGN]]+Agridata[[#This Row],[Input_Cost_NGN]]</f>
        <v>15002493</v>
      </c>
    </row>
    <row r="2584" spans="1:27" x14ac:dyDescent="0.35">
      <c r="A2584" t="s">
        <v>108</v>
      </c>
      <c r="B2584" t="s">
        <v>1473</v>
      </c>
      <c r="C2584" t="s">
        <v>1493</v>
      </c>
      <c r="D2584">
        <v>2022</v>
      </c>
      <c r="E2584" t="s">
        <v>1501</v>
      </c>
      <c r="F2584" t="s">
        <v>1505</v>
      </c>
      <c r="G2584">
        <v>0.62</v>
      </c>
      <c r="H2584">
        <v>8252</v>
      </c>
      <c r="I2584">
        <v>7279</v>
      </c>
      <c r="J2584">
        <v>42.9</v>
      </c>
      <c r="K2584" t="s">
        <v>1512</v>
      </c>
      <c r="L2584">
        <v>1.73</v>
      </c>
      <c r="M2584" t="s">
        <v>1516</v>
      </c>
      <c r="N2584" s="13">
        <v>10692</v>
      </c>
      <c r="O2584">
        <v>7</v>
      </c>
      <c r="P2584" s="11">
        <f>Agridata[[#This Row],[Storage_Loss_%]]/100</f>
        <v>0.11779999999999999</v>
      </c>
      <c r="Q2584" s="7">
        <v>11.78</v>
      </c>
      <c r="R2584" s="13">
        <v>7068</v>
      </c>
      <c r="S2584">
        <v>99</v>
      </c>
      <c r="T2584" t="s">
        <v>1521</v>
      </c>
      <c r="U2584" t="s">
        <v>1522</v>
      </c>
      <c r="V2584" s="13">
        <v>695655</v>
      </c>
      <c r="W2584" s="7">
        <f>(Agridata[[#This Row],[Profit_After_Storage_Loss]]/Agridata[[#This Row],[Total_Revenue]])*100</f>
        <v>87.332681725231708</v>
      </c>
      <c r="X2584">
        <f>(1-Agridata[[#This Row],[Transport_Cost_NGN]]/(Agridata[[#This Row],[Input_Cost_NGN]]+Agridata[[#This Row],[Final_Profit_NGN]]))*100</f>
        <v>98.47849010207436</v>
      </c>
      <c r="Y2584" s="13">
        <f>Agridata[[#This Row],[Final_Profit_NGN]]*Agridata[[#This Row],[Storage_Loss_%]]</f>
        <v>8194815.8999999994</v>
      </c>
      <c r="Z2584" s="13">
        <f>Agridata[[#This Row],[Final_Profit_NGN]] * (1-Agridata[[#This Row],[Storage_Loss_%]]/100)</f>
        <v>613706.84100000001</v>
      </c>
      <c r="AA2584" s="13">
        <f>Agridata[[#This Row],[Final_Profit_NGN]]+Agridata[[#This Row],[Input_Cost_NGN]]</f>
        <v>702723</v>
      </c>
    </row>
    <row r="2585" spans="1:27" x14ac:dyDescent="0.35">
      <c r="A2585" t="s">
        <v>1185</v>
      </c>
      <c r="B2585" t="s">
        <v>1473</v>
      </c>
      <c r="C2585" t="s">
        <v>1484</v>
      </c>
      <c r="D2585">
        <v>2021</v>
      </c>
      <c r="E2585" t="s">
        <v>1501</v>
      </c>
      <c r="F2585" t="s">
        <v>1507</v>
      </c>
      <c r="G2585">
        <v>4.0999999999999996</v>
      </c>
      <c r="H2585">
        <v>5898</v>
      </c>
      <c r="I2585">
        <v>5135</v>
      </c>
      <c r="J2585">
        <v>20.8</v>
      </c>
      <c r="K2585" t="s">
        <v>1512</v>
      </c>
      <c r="L2585">
        <v>1.4</v>
      </c>
      <c r="M2585" t="s">
        <v>1516</v>
      </c>
      <c r="N2585" s="13">
        <v>4742</v>
      </c>
      <c r="O2585">
        <v>7</v>
      </c>
      <c r="P2585" s="11">
        <f>Agridata[[#This Row],[Storage_Loss_%]]/100</f>
        <v>0.12920000000000001</v>
      </c>
      <c r="Q2585" s="7">
        <v>12.92</v>
      </c>
      <c r="R2585" s="13">
        <v>60033</v>
      </c>
      <c r="S2585">
        <v>257</v>
      </c>
      <c r="T2585" t="s">
        <v>1519</v>
      </c>
      <c r="U2585" t="s">
        <v>1523</v>
      </c>
      <c r="V2585" s="13">
        <v>1241724</v>
      </c>
      <c r="W2585" s="7">
        <f>(Agridata[[#This Row],[Profit_After_Storage_Loss]]/Agridata[[#This Row],[Total_Revenue]])*100</f>
        <v>83.064140173626882</v>
      </c>
      <c r="X2585">
        <f>(1-Agridata[[#This Row],[Transport_Cost_NGN]]/(Agridata[[#This Row],[Input_Cost_NGN]]+Agridata[[#This Row],[Final_Profit_NGN]]))*100</f>
        <v>99.635723103467086</v>
      </c>
      <c r="Y2585" s="13">
        <f>Agridata[[#This Row],[Final_Profit_NGN]]*Agridata[[#This Row],[Storage_Loss_%]]</f>
        <v>16043074.08</v>
      </c>
      <c r="Z2585" s="13">
        <f>Agridata[[#This Row],[Final_Profit_NGN]] * (1-Agridata[[#This Row],[Storage_Loss_%]]/100)</f>
        <v>1081293.2592</v>
      </c>
      <c r="AA2585" s="13">
        <f>Agridata[[#This Row],[Final_Profit_NGN]]+Agridata[[#This Row],[Input_Cost_NGN]]</f>
        <v>1301757</v>
      </c>
    </row>
    <row r="2586" spans="1:27" x14ac:dyDescent="0.35">
      <c r="A2586" t="s">
        <v>946</v>
      </c>
      <c r="B2586" t="s">
        <v>1472</v>
      </c>
      <c r="C2586" t="s">
        <v>1479</v>
      </c>
      <c r="D2586">
        <v>2024</v>
      </c>
      <c r="E2586" t="s">
        <v>1501</v>
      </c>
      <c r="F2586" t="s">
        <v>1508</v>
      </c>
      <c r="G2586">
        <v>1.7</v>
      </c>
      <c r="H2586">
        <v>2334</v>
      </c>
      <c r="I2586">
        <v>2048</v>
      </c>
      <c r="J2586">
        <v>1</v>
      </c>
      <c r="K2586" t="s">
        <v>1513</v>
      </c>
      <c r="L2586">
        <v>0.98</v>
      </c>
      <c r="M2586" t="s">
        <v>1516</v>
      </c>
      <c r="N2586" s="13">
        <v>200</v>
      </c>
      <c r="O2586">
        <v>7</v>
      </c>
      <c r="P2586" s="11">
        <f>Agridata[[#This Row],[Storage_Loss_%]]/100</f>
        <v>0.12230000000000001</v>
      </c>
      <c r="Q2586" s="7">
        <v>12.23</v>
      </c>
      <c r="R2586" s="13">
        <v>22416</v>
      </c>
      <c r="S2586">
        <v>195</v>
      </c>
      <c r="T2586" t="s">
        <v>1520</v>
      </c>
      <c r="U2586" t="s">
        <v>1522</v>
      </c>
      <c r="V2586" s="13">
        <v>372751</v>
      </c>
      <c r="W2586" s="7">
        <f>(Agridata[[#This Row],[Profit_After_Storage_Loss]]/Agridata[[#This Row],[Total_Revenue]])*100</f>
        <v>82.791213006146762</v>
      </c>
      <c r="X2586">
        <f>(1-Agridata[[#This Row],[Transport_Cost_NGN]]/(Agridata[[#This Row],[Input_Cost_NGN]]+Agridata[[#This Row],[Final_Profit_NGN]]))*100</f>
        <v>99.949388486386766</v>
      </c>
      <c r="Y2586" s="13">
        <f>Agridata[[#This Row],[Final_Profit_NGN]]*Agridata[[#This Row],[Storage_Loss_%]]</f>
        <v>4558744.7300000004</v>
      </c>
      <c r="Z2586" s="13">
        <f>Agridata[[#This Row],[Final_Profit_NGN]] * (1-Agridata[[#This Row],[Storage_Loss_%]]/100)</f>
        <v>327163.5527</v>
      </c>
      <c r="AA2586" s="13">
        <f>Agridata[[#This Row],[Final_Profit_NGN]]+Agridata[[#This Row],[Input_Cost_NGN]]</f>
        <v>395167</v>
      </c>
    </row>
    <row r="2587" spans="1:27" x14ac:dyDescent="0.35">
      <c r="A2587" t="s">
        <v>1239</v>
      </c>
      <c r="B2587" t="s">
        <v>1472</v>
      </c>
      <c r="C2587" t="s">
        <v>1479</v>
      </c>
      <c r="D2587">
        <v>2023</v>
      </c>
      <c r="E2587" t="s">
        <v>1502</v>
      </c>
      <c r="F2587" t="s">
        <v>1504</v>
      </c>
      <c r="G2587">
        <v>0.56000000000000005</v>
      </c>
      <c r="H2587">
        <v>4219</v>
      </c>
      <c r="I2587">
        <v>3256</v>
      </c>
      <c r="J2587">
        <v>42.7</v>
      </c>
      <c r="K2587" t="s">
        <v>1511</v>
      </c>
      <c r="L2587">
        <v>2.14</v>
      </c>
      <c r="M2587" t="s">
        <v>1517</v>
      </c>
      <c r="N2587" s="13">
        <v>6694</v>
      </c>
      <c r="O2587">
        <v>4</v>
      </c>
      <c r="P2587" s="11">
        <f>Agridata[[#This Row],[Storage_Loss_%]]/100</f>
        <v>0.2281</v>
      </c>
      <c r="Q2587" s="7">
        <v>22.81</v>
      </c>
      <c r="R2587" s="13">
        <v>12494</v>
      </c>
      <c r="S2587">
        <v>360</v>
      </c>
      <c r="T2587" t="s">
        <v>1521</v>
      </c>
      <c r="U2587" t="s">
        <v>1523</v>
      </c>
      <c r="V2587" s="13">
        <v>1141251</v>
      </c>
      <c r="W2587" s="7">
        <f>(Agridata[[#This Row],[Profit_After_Storage_Loss]]/Agridata[[#This Row],[Total_Revenue]])*100</f>
        <v>76.354103107705782</v>
      </c>
      <c r="X2587">
        <f>(1-Agridata[[#This Row],[Transport_Cost_NGN]]/(Agridata[[#This Row],[Input_Cost_NGN]]+Agridata[[#This Row],[Final_Profit_NGN]]))*100</f>
        <v>99.419802469349818</v>
      </c>
      <c r="Y2587" s="13">
        <f>Agridata[[#This Row],[Final_Profit_NGN]]*Agridata[[#This Row],[Storage_Loss_%]]</f>
        <v>26031935.309999999</v>
      </c>
      <c r="Z2587" s="13">
        <f>Agridata[[#This Row],[Final_Profit_NGN]] * (1-Agridata[[#This Row],[Storage_Loss_%]]/100)</f>
        <v>880931.64690000005</v>
      </c>
      <c r="AA2587" s="13">
        <f>Agridata[[#This Row],[Final_Profit_NGN]]+Agridata[[#This Row],[Input_Cost_NGN]]</f>
        <v>1153745</v>
      </c>
    </row>
    <row r="2588" spans="1:27" x14ac:dyDescent="0.35">
      <c r="A2588" t="s">
        <v>874</v>
      </c>
      <c r="B2588" t="s">
        <v>1473</v>
      </c>
      <c r="C2588" t="s">
        <v>1496</v>
      </c>
      <c r="D2588">
        <v>2021</v>
      </c>
      <c r="E2588" t="s">
        <v>1501</v>
      </c>
      <c r="F2588" t="s">
        <v>1507</v>
      </c>
      <c r="G2588">
        <v>3.37</v>
      </c>
      <c r="H2588">
        <v>6189</v>
      </c>
      <c r="I2588">
        <v>5538</v>
      </c>
      <c r="J2588">
        <v>2.5</v>
      </c>
      <c r="K2588" t="s">
        <v>1515</v>
      </c>
      <c r="L2588">
        <v>0.9</v>
      </c>
      <c r="M2588" t="s">
        <v>1516</v>
      </c>
      <c r="N2588" s="13">
        <v>490</v>
      </c>
      <c r="O2588">
        <v>1</v>
      </c>
      <c r="P2588" s="11">
        <f>Agridata[[#This Row],[Storage_Loss_%]]/100</f>
        <v>0.1051</v>
      </c>
      <c r="Q2588" s="7">
        <v>10.51</v>
      </c>
      <c r="R2588" s="13">
        <v>41718</v>
      </c>
      <c r="S2588">
        <v>260</v>
      </c>
      <c r="T2588" t="s">
        <v>1521</v>
      </c>
      <c r="U2588" t="s">
        <v>1523</v>
      </c>
      <c r="V2588" s="13">
        <v>1383274</v>
      </c>
      <c r="W2588" s="7">
        <f>(Agridata[[#This Row],[Profit_After_Storage_Loss]]/Agridata[[#This Row],[Total_Revenue]])*100</f>
        <v>86.8700948917608</v>
      </c>
      <c r="X2588">
        <f>(1-Agridata[[#This Row],[Transport_Cost_NGN]]/(Agridata[[#This Row],[Input_Cost_NGN]]+Agridata[[#This Row],[Final_Profit_NGN]]))*100</f>
        <v>99.965613842042629</v>
      </c>
      <c r="Y2588" s="13">
        <f>Agridata[[#This Row],[Final_Profit_NGN]]*Agridata[[#This Row],[Storage_Loss_%]]</f>
        <v>14538209.74</v>
      </c>
      <c r="Z2588" s="13">
        <f>Agridata[[#This Row],[Final_Profit_NGN]] * (1-Agridata[[#This Row],[Storage_Loss_%]]/100)</f>
        <v>1237891.9026000001</v>
      </c>
      <c r="AA2588" s="13">
        <f>Agridata[[#This Row],[Final_Profit_NGN]]+Agridata[[#This Row],[Input_Cost_NGN]]</f>
        <v>1424992</v>
      </c>
    </row>
    <row r="2589" spans="1:27" x14ac:dyDescent="0.35">
      <c r="A2589" t="s">
        <v>1139</v>
      </c>
      <c r="B2589" t="s">
        <v>1470</v>
      </c>
      <c r="C2589" t="s">
        <v>1495</v>
      </c>
      <c r="D2589">
        <v>2021</v>
      </c>
      <c r="E2589" t="s">
        <v>1502</v>
      </c>
      <c r="F2589" t="s">
        <v>1510</v>
      </c>
      <c r="G2589">
        <v>0.46</v>
      </c>
      <c r="H2589">
        <v>10645</v>
      </c>
      <c r="I2589">
        <v>7427</v>
      </c>
      <c r="J2589">
        <v>9.8000000000000007</v>
      </c>
      <c r="K2589" t="s">
        <v>1511</v>
      </c>
      <c r="L2589">
        <v>0.8</v>
      </c>
      <c r="M2589" t="s">
        <v>1516</v>
      </c>
      <c r="N2589" s="13">
        <v>1497</v>
      </c>
      <c r="O2589">
        <v>5</v>
      </c>
      <c r="P2589" s="11">
        <f>Agridata[[#This Row],[Storage_Loss_%]]/100</f>
        <v>0.30230000000000001</v>
      </c>
      <c r="Q2589" s="7">
        <v>30.23</v>
      </c>
      <c r="R2589" s="13">
        <v>8565</v>
      </c>
      <c r="S2589">
        <v>329</v>
      </c>
      <c r="T2589" t="s">
        <v>1520</v>
      </c>
      <c r="U2589" t="s">
        <v>1523</v>
      </c>
      <c r="V2589" s="13">
        <v>2408987</v>
      </c>
      <c r="W2589" s="7">
        <f>(Agridata[[#This Row],[Profit_After_Storage_Loss]]/Agridata[[#This Row],[Total_Revenue]])*100</f>
        <v>69.522816051112855</v>
      </c>
      <c r="X2589">
        <f>(1-Agridata[[#This Row],[Transport_Cost_NGN]]/(Agridata[[#This Row],[Input_Cost_NGN]]+Agridata[[#This Row],[Final_Profit_NGN]]))*100</f>
        <v>99.938077857270486</v>
      </c>
      <c r="Y2589" s="13">
        <f>Agridata[[#This Row],[Final_Profit_NGN]]*Agridata[[#This Row],[Storage_Loss_%]]</f>
        <v>72823677.010000005</v>
      </c>
      <c r="Z2589" s="13">
        <f>Agridata[[#This Row],[Final_Profit_NGN]] * (1-Agridata[[#This Row],[Storage_Loss_%]]/100)</f>
        <v>1680750.2298999999</v>
      </c>
      <c r="AA2589" s="13">
        <f>Agridata[[#This Row],[Final_Profit_NGN]]+Agridata[[#This Row],[Input_Cost_NGN]]</f>
        <v>2417552</v>
      </c>
    </row>
    <row r="2590" spans="1:27" x14ac:dyDescent="0.35">
      <c r="A2590" t="s">
        <v>1231</v>
      </c>
      <c r="B2590" t="s">
        <v>1472</v>
      </c>
      <c r="C2590" t="s">
        <v>1479</v>
      </c>
      <c r="D2590">
        <v>2021</v>
      </c>
      <c r="E2590" t="s">
        <v>1502</v>
      </c>
      <c r="F2590" t="s">
        <v>1509</v>
      </c>
      <c r="G2590">
        <v>1.88</v>
      </c>
      <c r="H2590">
        <v>18029</v>
      </c>
      <c r="I2590">
        <v>15147</v>
      </c>
      <c r="J2590">
        <v>34.4</v>
      </c>
      <c r="K2590" t="s">
        <v>1513</v>
      </c>
      <c r="L2590">
        <v>2.37</v>
      </c>
      <c r="M2590" t="s">
        <v>1516</v>
      </c>
      <c r="N2590" s="13">
        <v>1460</v>
      </c>
      <c r="O2590">
        <v>2</v>
      </c>
      <c r="P2590" s="11">
        <f>Agridata[[#This Row],[Storage_Loss_%]]/100</f>
        <v>0.1598</v>
      </c>
      <c r="Q2590" s="7">
        <v>15.98</v>
      </c>
      <c r="R2590" s="13">
        <v>55490</v>
      </c>
      <c r="S2590">
        <v>357</v>
      </c>
      <c r="T2590" t="s">
        <v>1519</v>
      </c>
      <c r="U2590" t="s">
        <v>1523</v>
      </c>
      <c r="V2590" s="13">
        <v>5296455</v>
      </c>
      <c r="W2590" s="7">
        <f>(Agridata[[#This Row],[Profit_After_Storage_Loss]]/Agridata[[#This Row],[Total_Revenue]])*100</f>
        <v>83.148864403501904</v>
      </c>
      <c r="X2590">
        <f>(1-Agridata[[#This Row],[Transport_Cost_NGN]]/(Agridata[[#This Row],[Input_Cost_NGN]]+Agridata[[#This Row],[Final_Profit_NGN]]))*100</f>
        <v>99.972720197984103</v>
      </c>
      <c r="Y2590" s="13">
        <f>Agridata[[#This Row],[Final_Profit_NGN]]*Agridata[[#This Row],[Storage_Loss_%]]</f>
        <v>84637350.900000006</v>
      </c>
      <c r="Z2590" s="13">
        <f>Agridata[[#This Row],[Final_Profit_NGN]] * (1-Agridata[[#This Row],[Storage_Loss_%]]/100)</f>
        <v>4450081.4910000004</v>
      </c>
      <c r="AA2590" s="13">
        <f>Agridata[[#This Row],[Final_Profit_NGN]]+Agridata[[#This Row],[Input_Cost_NGN]]</f>
        <v>5351945</v>
      </c>
    </row>
    <row r="2591" spans="1:27" x14ac:dyDescent="0.35">
      <c r="A2591" t="s">
        <v>1240</v>
      </c>
      <c r="B2591" t="s">
        <v>1473</v>
      </c>
      <c r="C2591" t="s">
        <v>1484</v>
      </c>
      <c r="D2591">
        <v>2024</v>
      </c>
      <c r="E2591" t="s">
        <v>1502</v>
      </c>
      <c r="F2591" t="s">
        <v>1504</v>
      </c>
      <c r="G2591">
        <v>1.64</v>
      </c>
      <c r="H2591">
        <v>17419</v>
      </c>
      <c r="I2591">
        <v>12966</v>
      </c>
      <c r="J2591">
        <v>20.5</v>
      </c>
      <c r="K2591" t="s">
        <v>1513</v>
      </c>
      <c r="L2591">
        <v>1.07</v>
      </c>
      <c r="M2591" t="s">
        <v>1518</v>
      </c>
      <c r="N2591" s="13">
        <v>722</v>
      </c>
      <c r="O2591">
        <v>3</v>
      </c>
      <c r="P2591" s="11">
        <f>Agridata[[#This Row],[Storage_Loss_%]]/100</f>
        <v>0.25559999999999999</v>
      </c>
      <c r="Q2591" s="7">
        <v>25.56</v>
      </c>
      <c r="R2591" s="13">
        <v>17721</v>
      </c>
      <c r="S2591">
        <v>343</v>
      </c>
      <c r="T2591" t="s">
        <v>1519</v>
      </c>
      <c r="U2591" t="s">
        <v>1522</v>
      </c>
      <c r="V2591" s="13">
        <v>4384422</v>
      </c>
      <c r="W2591" s="7">
        <f>(Agridata[[#This Row],[Profit_After_Storage_Loss]]/Agridata[[#This Row],[Total_Revenue]])*100</f>
        <v>74.140338848601687</v>
      </c>
      <c r="X2591">
        <f>(1-Agridata[[#This Row],[Transport_Cost_NGN]]/(Agridata[[#This Row],[Input_Cost_NGN]]+Agridata[[#This Row],[Final_Profit_NGN]]))*100</f>
        <v>99.983598897173493</v>
      </c>
      <c r="Y2591" s="13">
        <f>Agridata[[#This Row],[Final_Profit_NGN]]*Agridata[[#This Row],[Storage_Loss_%]]</f>
        <v>112065826.31999999</v>
      </c>
      <c r="Z2591" s="13">
        <f>Agridata[[#This Row],[Final_Profit_NGN]] * (1-Agridata[[#This Row],[Storage_Loss_%]]/100)</f>
        <v>3263763.7367999996</v>
      </c>
      <c r="AA2591" s="13">
        <f>Agridata[[#This Row],[Final_Profit_NGN]]+Agridata[[#This Row],[Input_Cost_NGN]]</f>
        <v>4402143</v>
      </c>
    </row>
    <row r="2592" spans="1:27" x14ac:dyDescent="0.35">
      <c r="A2592" t="s">
        <v>1127</v>
      </c>
      <c r="B2592" t="s">
        <v>1469</v>
      </c>
      <c r="C2592" t="s">
        <v>1480</v>
      </c>
      <c r="D2592">
        <v>2021</v>
      </c>
      <c r="E2592" t="s">
        <v>1501</v>
      </c>
      <c r="F2592" t="s">
        <v>1507</v>
      </c>
      <c r="G2592">
        <v>5.54</v>
      </c>
      <c r="H2592">
        <v>9911</v>
      </c>
      <c r="I2592">
        <v>6608</v>
      </c>
      <c r="J2592">
        <v>78</v>
      </c>
      <c r="K2592" t="s">
        <v>1511</v>
      </c>
      <c r="L2592">
        <v>3.47</v>
      </c>
      <c r="M2592" t="s">
        <v>1516</v>
      </c>
      <c r="N2592" s="13">
        <v>8289</v>
      </c>
      <c r="O2592">
        <v>30</v>
      </c>
      <c r="P2592" s="11">
        <f>Agridata[[#This Row],[Storage_Loss_%]]/100</f>
        <v>0.3332</v>
      </c>
      <c r="Q2592" s="7">
        <v>33.32</v>
      </c>
      <c r="R2592" s="13">
        <v>102657</v>
      </c>
      <c r="S2592">
        <v>227</v>
      </c>
      <c r="T2592" t="s">
        <v>1521</v>
      </c>
      <c r="U2592" t="s">
        <v>1522</v>
      </c>
      <c r="V2592" s="13">
        <v>1374070</v>
      </c>
      <c r="W2592" s="7">
        <f>(Agridata[[#This Row],[Profit_After_Storage_Loss]]/Agridata[[#This Row],[Total_Revenue]])*100</f>
        <v>62.044634925751339</v>
      </c>
      <c r="X2592">
        <f>(1-Agridata[[#This Row],[Transport_Cost_NGN]]/(Agridata[[#This Row],[Input_Cost_NGN]]+Agridata[[#This Row],[Final_Profit_NGN]]))*100</f>
        <v>99.438691105397268</v>
      </c>
      <c r="Y2592" s="13">
        <f>Agridata[[#This Row],[Final_Profit_NGN]]*Agridata[[#This Row],[Storage_Loss_%]]</f>
        <v>45784012.399999999</v>
      </c>
      <c r="Z2592" s="13">
        <f>Agridata[[#This Row],[Final_Profit_NGN]] * (1-Agridata[[#This Row],[Storage_Loss_%]]/100)</f>
        <v>916229.87600000005</v>
      </c>
      <c r="AA2592" s="13">
        <f>Agridata[[#This Row],[Final_Profit_NGN]]+Agridata[[#This Row],[Input_Cost_NGN]]</f>
        <v>1476727</v>
      </c>
    </row>
    <row r="2593" spans="1:27" x14ac:dyDescent="0.35">
      <c r="A2593" t="s">
        <v>1241</v>
      </c>
      <c r="B2593" t="s">
        <v>1469</v>
      </c>
      <c r="C2593" t="s">
        <v>1484</v>
      </c>
      <c r="D2593">
        <v>2025</v>
      </c>
      <c r="E2593" t="s">
        <v>1501</v>
      </c>
      <c r="F2593" t="s">
        <v>1505</v>
      </c>
      <c r="G2593">
        <v>0.7</v>
      </c>
      <c r="H2593">
        <v>9927</v>
      </c>
      <c r="I2593">
        <v>8689</v>
      </c>
      <c r="J2593">
        <v>23.9</v>
      </c>
      <c r="K2593" t="s">
        <v>1512</v>
      </c>
      <c r="L2593">
        <v>1.08</v>
      </c>
      <c r="M2593" t="s">
        <v>1516</v>
      </c>
      <c r="N2593" s="13">
        <v>4790</v>
      </c>
      <c r="O2593">
        <v>7</v>
      </c>
      <c r="P2593" s="11">
        <f>Agridata[[#This Row],[Storage_Loss_%]]/100</f>
        <v>0.12470000000000001</v>
      </c>
      <c r="Q2593" s="7">
        <v>12.47</v>
      </c>
      <c r="R2593" s="13">
        <v>8148</v>
      </c>
      <c r="S2593">
        <v>101</v>
      </c>
      <c r="T2593" t="s">
        <v>1520</v>
      </c>
      <c r="U2593" t="s">
        <v>1522</v>
      </c>
      <c r="V2593" s="13">
        <v>855876</v>
      </c>
      <c r="W2593" s="7">
        <f>(Agridata[[#This Row],[Profit_After_Storage_Loss]]/Agridata[[#This Row],[Total_Revenue]])*100</f>
        <v>86.704566400933317</v>
      </c>
      <c r="X2593">
        <f>(1-Agridata[[#This Row],[Transport_Cost_NGN]]/(Agridata[[#This Row],[Input_Cost_NGN]]+Agridata[[#This Row],[Final_Profit_NGN]]))*100</f>
        <v>99.445617251372639</v>
      </c>
      <c r="Y2593" s="13">
        <f>Agridata[[#This Row],[Final_Profit_NGN]]*Agridata[[#This Row],[Storage_Loss_%]]</f>
        <v>10672773.720000001</v>
      </c>
      <c r="Z2593" s="13">
        <f>Agridata[[#This Row],[Final_Profit_NGN]] * (1-Agridata[[#This Row],[Storage_Loss_%]]/100)</f>
        <v>749148.26280000003</v>
      </c>
      <c r="AA2593" s="13">
        <f>Agridata[[#This Row],[Final_Profit_NGN]]+Agridata[[#This Row],[Input_Cost_NGN]]</f>
        <v>864024</v>
      </c>
    </row>
    <row r="2594" spans="1:27" x14ac:dyDescent="0.35">
      <c r="A2594" t="s">
        <v>54</v>
      </c>
      <c r="B2594" t="s">
        <v>1472</v>
      </c>
      <c r="C2594" t="s">
        <v>1488</v>
      </c>
      <c r="D2594">
        <v>2022</v>
      </c>
      <c r="E2594" t="s">
        <v>1502</v>
      </c>
      <c r="F2594" t="s">
        <v>1506</v>
      </c>
      <c r="G2594">
        <v>2.61</v>
      </c>
      <c r="H2594">
        <v>7995</v>
      </c>
      <c r="I2594">
        <v>6469</v>
      </c>
      <c r="J2594">
        <v>24.2</v>
      </c>
      <c r="K2594" t="s">
        <v>1511</v>
      </c>
      <c r="L2594">
        <v>0.75</v>
      </c>
      <c r="M2594" t="s">
        <v>1516</v>
      </c>
      <c r="N2594" s="13">
        <v>3177</v>
      </c>
      <c r="O2594">
        <v>14</v>
      </c>
      <c r="P2594" s="11">
        <f>Agridata[[#This Row],[Storage_Loss_%]]/100</f>
        <v>0.19079999999999997</v>
      </c>
      <c r="Q2594" s="7">
        <v>19.079999999999998</v>
      </c>
      <c r="R2594" s="13">
        <v>52281</v>
      </c>
      <c r="S2594">
        <v>370</v>
      </c>
      <c r="T2594" t="s">
        <v>1520</v>
      </c>
      <c r="U2594" t="s">
        <v>1522</v>
      </c>
      <c r="V2594" s="13">
        <v>2314137</v>
      </c>
      <c r="W2594" s="7">
        <f>(Agridata[[#This Row],[Profit_After_Storage_Loss]]/Agridata[[#This Row],[Total_Revenue]])*100</f>
        <v>79.132243770965232</v>
      </c>
      <c r="X2594">
        <f>(1-Agridata[[#This Row],[Transport_Cost_NGN]]/(Agridata[[#This Row],[Input_Cost_NGN]]+Agridata[[#This Row],[Final_Profit_NGN]]))*100</f>
        <v>99.865746457303828</v>
      </c>
      <c r="Y2594" s="13">
        <f>Agridata[[#This Row],[Final_Profit_NGN]]*Agridata[[#This Row],[Storage_Loss_%]]</f>
        <v>44153733.959999993</v>
      </c>
      <c r="Z2594" s="13">
        <f>Agridata[[#This Row],[Final_Profit_NGN]] * (1-Agridata[[#This Row],[Storage_Loss_%]]/100)</f>
        <v>1872599.6604000002</v>
      </c>
      <c r="AA2594" s="13">
        <f>Agridata[[#This Row],[Final_Profit_NGN]]+Agridata[[#This Row],[Input_Cost_NGN]]</f>
        <v>2366418</v>
      </c>
    </row>
    <row r="2595" spans="1:27" x14ac:dyDescent="0.35">
      <c r="A2595" t="s">
        <v>1242</v>
      </c>
      <c r="B2595" t="s">
        <v>1470</v>
      </c>
      <c r="C2595" t="s">
        <v>1482</v>
      </c>
      <c r="D2595">
        <v>2023</v>
      </c>
      <c r="E2595" t="s">
        <v>1501</v>
      </c>
      <c r="F2595" t="s">
        <v>1505</v>
      </c>
      <c r="G2595">
        <v>0.67</v>
      </c>
      <c r="H2595">
        <v>5197</v>
      </c>
      <c r="I2595">
        <v>4280</v>
      </c>
      <c r="J2595">
        <v>29</v>
      </c>
      <c r="K2595" t="s">
        <v>1513</v>
      </c>
      <c r="L2595">
        <v>1.28</v>
      </c>
      <c r="M2595" t="s">
        <v>1518</v>
      </c>
      <c r="N2595" s="13">
        <v>1273</v>
      </c>
      <c r="O2595">
        <v>7</v>
      </c>
      <c r="P2595" s="11">
        <f>Agridata[[#This Row],[Storage_Loss_%]]/100</f>
        <v>0.1764</v>
      </c>
      <c r="Q2595" s="7">
        <v>17.64</v>
      </c>
      <c r="R2595" s="13">
        <v>5249</v>
      </c>
      <c r="S2595">
        <v>110</v>
      </c>
      <c r="T2595" t="s">
        <v>1520</v>
      </c>
      <c r="U2595" t="s">
        <v>1522</v>
      </c>
      <c r="V2595" s="13">
        <v>459570</v>
      </c>
      <c r="W2595" s="7">
        <f>(Agridata[[#This Row],[Profit_After_Storage_Loss]]/Agridata[[#This Row],[Total_Revenue]])*100</f>
        <v>81.429944128789927</v>
      </c>
      <c r="X2595">
        <f>(1-Agridata[[#This Row],[Transport_Cost_NGN]]/(Agridata[[#This Row],[Input_Cost_NGN]]+Agridata[[#This Row],[Final_Profit_NGN]]))*100</f>
        <v>99.726129955961355</v>
      </c>
      <c r="Y2595" s="13">
        <f>Agridata[[#This Row],[Final_Profit_NGN]]*Agridata[[#This Row],[Storage_Loss_%]]</f>
        <v>8106814.7999999998</v>
      </c>
      <c r="Z2595" s="13">
        <f>Agridata[[#This Row],[Final_Profit_NGN]] * (1-Agridata[[#This Row],[Storage_Loss_%]]/100)</f>
        <v>378501.85200000001</v>
      </c>
      <c r="AA2595" s="13">
        <f>Agridata[[#This Row],[Final_Profit_NGN]]+Agridata[[#This Row],[Input_Cost_NGN]]</f>
        <v>464819</v>
      </c>
    </row>
    <row r="2596" spans="1:27" x14ac:dyDescent="0.35">
      <c r="A2596" t="s">
        <v>966</v>
      </c>
      <c r="B2596" t="s">
        <v>1472</v>
      </c>
      <c r="C2596" t="s">
        <v>1478</v>
      </c>
      <c r="D2596">
        <v>2021</v>
      </c>
      <c r="E2596" t="s">
        <v>1502</v>
      </c>
      <c r="F2596" t="s">
        <v>1507</v>
      </c>
      <c r="G2596">
        <v>5.29</v>
      </c>
      <c r="H2596">
        <v>13849</v>
      </c>
      <c r="I2596">
        <v>12454</v>
      </c>
      <c r="J2596">
        <v>14.9</v>
      </c>
      <c r="K2596" t="s">
        <v>1512</v>
      </c>
      <c r="L2596">
        <v>0.46</v>
      </c>
      <c r="M2596" t="s">
        <v>1518</v>
      </c>
      <c r="N2596" s="13">
        <v>4180</v>
      </c>
      <c r="O2596">
        <v>3</v>
      </c>
      <c r="P2596" s="11">
        <f>Agridata[[#This Row],[Storage_Loss_%]]/100</f>
        <v>0.1007</v>
      </c>
      <c r="Q2596" s="7">
        <v>10.07</v>
      </c>
      <c r="R2596" s="13">
        <v>64480</v>
      </c>
      <c r="S2596">
        <v>212</v>
      </c>
      <c r="T2596" t="s">
        <v>1520</v>
      </c>
      <c r="U2596" t="s">
        <v>1523</v>
      </c>
      <c r="V2596" s="13">
        <v>2545186</v>
      </c>
      <c r="W2596" s="7">
        <f>(Agridata[[#This Row],[Profit_After_Storage_Loss]]/Agridata[[#This Row],[Total_Revenue]])*100</f>
        <v>87.707996724485042</v>
      </c>
      <c r="X2596">
        <f>(1-Agridata[[#This Row],[Transport_Cost_NGN]]/(Agridata[[#This Row],[Input_Cost_NGN]]+Agridata[[#This Row],[Final_Profit_NGN]]))*100</f>
        <v>99.839826245964048</v>
      </c>
      <c r="Y2596" s="13">
        <f>Agridata[[#This Row],[Final_Profit_NGN]]*Agridata[[#This Row],[Storage_Loss_%]]</f>
        <v>25630023.02</v>
      </c>
      <c r="Z2596" s="13">
        <f>Agridata[[#This Row],[Final_Profit_NGN]] * (1-Agridata[[#This Row],[Storage_Loss_%]]/100)</f>
        <v>2288885.7697999999</v>
      </c>
      <c r="AA2596" s="13">
        <f>Agridata[[#This Row],[Final_Profit_NGN]]+Agridata[[#This Row],[Input_Cost_NGN]]</f>
        <v>2609666</v>
      </c>
    </row>
    <row r="2597" spans="1:27" x14ac:dyDescent="0.35">
      <c r="A2597" t="s">
        <v>1126</v>
      </c>
      <c r="B2597" t="s">
        <v>1469</v>
      </c>
      <c r="C2597" t="s">
        <v>1498</v>
      </c>
      <c r="D2597">
        <v>2024</v>
      </c>
      <c r="E2597" t="s">
        <v>1501</v>
      </c>
      <c r="F2597" t="s">
        <v>1507</v>
      </c>
      <c r="G2597">
        <v>1.07</v>
      </c>
      <c r="H2597">
        <v>3095</v>
      </c>
      <c r="I2597">
        <v>2562</v>
      </c>
      <c r="J2597">
        <v>52.2</v>
      </c>
      <c r="K2597" t="s">
        <v>1512</v>
      </c>
      <c r="L2597">
        <v>3.06</v>
      </c>
      <c r="M2597" t="s">
        <v>1517</v>
      </c>
      <c r="N2597" s="13">
        <v>10518</v>
      </c>
      <c r="O2597">
        <v>7</v>
      </c>
      <c r="P2597" s="11">
        <f>Agridata[[#This Row],[Storage_Loss_%]]/100</f>
        <v>0.17219999999999999</v>
      </c>
      <c r="Q2597" s="7">
        <v>17.22</v>
      </c>
      <c r="R2597" s="13">
        <v>18486</v>
      </c>
      <c r="S2597">
        <v>274</v>
      </c>
      <c r="T2597" t="s">
        <v>1520</v>
      </c>
      <c r="U2597" t="s">
        <v>1523</v>
      </c>
      <c r="V2597" s="13">
        <v>665965</v>
      </c>
      <c r="W2597" s="7">
        <f>(Agridata[[#This Row],[Profit_After_Storage_Loss]]/Agridata[[#This Row],[Total_Revenue]])*100</f>
        <v>80.544235745144647</v>
      </c>
      <c r="X2597">
        <f>(1-Agridata[[#This Row],[Transport_Cost_NGN]]/(Agridata[[#This Row],[Input_Cost_NGN]]+Agridata[[#This Row],[Final_Profit_NGN]]))*100</f>
        <v>98.463293939230127</v>
      </c>
      <c r="Y2597" s="13">
        <f>Agridata[[#This Row],[Final_Profit_NGN]]*Agridata[[#This Row],[Storage_Loss_%]]</f>
        <v>11467917.299999999</v>
      </c>
      <c r="Z2597" s="13">
        <f>Agridata[[#This Row],[Final_Profit_NGN]] * (1-Agridata[[#This Row],[Storage_Loss_%]]/100)</f>
        <v>551285.82699999993</v>
      </c>
      <c r="AA2597" s="13">
        <f>Agridata[[#This Row],[Final_Profit_NGN]]+Agridata[[#This Row],[Input_Cost_NGN]]</f>
        <v>684451</v>
      </c>
    </row>
    <row r="2598" spans="1:27" x14ac:dyDescent="0.35">
      <c r="A2598" t="s">
        <v>1243</v>
      </c>
      <c r="B2598" t="s">
        <v>1469</v>
      </c>
      <c r="C2598" t="s">
        <v>1498</v>
      </c>
      <c r="D2598">
        <v>2025</v>
      </c>
      <c r="E2598" t="s">
        <v>1502</v>
      </c>
      <c r="F2598" t="s">
        <v>1503</v>
      </c>
      <c r="G2598">
        <v>1.02</v>
      </c>
      <c r="H2598">
        <v>6880</v>
      </c>
      <c r="I2598">
        <v>6066</v>
      </c>
      <c r="J2598">
        <v>24.6</v>
      </c>
      <c r="K2598" t="s">
        <v>1511</v>
      </c>
      <c r="L2598">
        <v>1.41</v>
      </c>
      <c r="M2598" t="s">
        <v>1518</v>
      </c>
      <c r="N2598" s="13">
        <v>2911</v>
      </c>
      <c r="O2598">
        <v>7</v>
      </c>
      <c r="P2598" s="11">
        <f>Agridata[[#This Row],[Storage_Loss_%]]/100</f>
        <v>0.1182</v>
      </c>
      <c r="Q2598" s="7">
        <v>11.82</v>
      </c>
      <c r="R2598" s="13">
        <v>11003</v>
      </c>
      <c r="S2598">
        <v>294</v>
      </c>
      <c r="T2598" t="s">
        <v>1520</v>
      </c>
      <c r="U2598" t="s">
        <v>1522</v>
      </c>
      <c r="V2598" s="13">
        <v>1751656</v>
      </c>
      <c r="W2598" s="7">
        <f>(Agridata[[#This Row],[Profit_After_Storage_Loss]]/Agridata[[#This Row],[Total_Revenue]])*100</f>
        <v>87.629556301020216</v>
      </c>
      <c r="X2598">
        <f>(1-Agridata[[#This Row],[Transport_Cost_NGN]]/(Agridata[[#This Row],[Input_Cost_NGN]]+Agridata[[#This Row],[Final_Profit_NGN]]))*100</f>
        <v>99.834851777910529</v>
      </c>
      <c r="Y2598" s="13">
        <f>Agridata[[#This Row],[Final_Profit_NGN]]*Agridata[[#This Row],[Storage_Loss_%]]</f>
        <v>20704573.920000002</v>
      </c>
      <c r="Z2598" s="13">
        <f>Agridata[[#This Row],[Final_Profit_NGN]] * (1-Agridata[[#This Row],[Storage_Loss_%]]/100)</f>
        <v>1544610.2608</v>
      </c>
      <c r="AA2598" s="13">
        <f>Agridata[[#This Row],[Final_Profit_NGN]]+Agridata[[#This Row],[Input_Cost_NGN]]</f>
        <v>1762659</v>
      </c>
    </row>
    <row r="2599" spans="1:27" x14ac:dyDescent="0.35">
      <c r="A2599" t="s">
        <v>1032</v>
      </c>
      <c r="B2599" t="s">
        <v>1471</v>
      </c>
      <c r="C2599" t="s">
        <v>1492</v>
      </c>
      <c r="D2599">
        <v>2025</v>
      </c>
      <c r="E2599" t="s">
        <v>1501</v>
      </c>
      <c r="F2599" t="s">
        <v>1507</v>
      </c>
      <c r="G2599">
        <v>10.74</v>
      </c>
      <c r="H2599">
        <v>27687</v>
      </c>
      <c r="I2599">
        <v>24170</v>
      </c>
      <c r="J2599">
        <v>46.2</v>
      </c>
      <c r="K2599" t="s">
        <v>1512</v>
      </c>
      <c r="L2599">
        <v>1.69</v>
      </c>
      <c r="M2599" t="s">
        <v>1517</v>
      </c>
      <c r="N2599" s="13">
        <v>9035</v>
      </c>
      <c r="O2599">
        <v>7</v>
      </c>
      <c r="P2599" s="11">
        <f>Agridata[[#This Row],[Storage_Loss_%]]/100</f>
        <v>0.127</v>
      </c>
      <c r="Q2599" s="7">
        <v>12.7</v>
      </c>
      <c r="R2599" s="13">
        <v>194615</v>
      </c>
      <c r="S2599">
        <v>282</v>
      </c>
      <c r="T2599" t="s">
        <v>1520</v>
      </c>
      <c r="U2599" t="s">
        <v>1523</v>
      </c>
      <c r="V2599" s="13">
        <v>6544131</v>
      </c>
      <c r="W2599" s="7">
        <f>(Agridata[[#This Row],[Profit_After_Storage_Loss]]/Agridata[[#This Row],[Total_Revenue]])*100</f>
        <v>84.778775798939449</v>
      </c>
      <c r="X2599">
        <f>(1-Agridata[[#This Row],[Transport_Cost_NGN]]/(Agridata[[#This Row],[Input_Cost_NGN]]+Agridata[[#This Row],[Final_Profit_NGN]]))*100</f>
        <v>99.865924609712252</v>
      </c>
      <c r="Y2599" s="13">
        <f>Agridata[[#This Row],[Final_Profit_NGN]]*Agridata[[#This Row],[Storage_Loss_%]]</f>
        <v>83110463.699999988</v>
      </c>
      <c r="Z2599" s="13">
        <f>Agridata[[#This Row],[Final_Profit_NGN]] * (1-Agridata[[#This Row],[Storage_Loss_%]]/100)</f>
        <v>5713026.3629999999</v>
      </c>
      <c r="AA2599" s="13">
        <f>Agridata[[#This Row],[Final_Profit_NGN]]+Agridata[[#This Row],[Input_Cost_NGN]]</f>
        <v>6738746</v>
      </c>
    </row>
    <row r="2600" spans="1:27" x14ac:dyDescent="0.35">
      <c r="A2600" t="s">
        <v>900</v>
      </c>
      <c r="B2600" t="s">
        <v>1471</v>
      </c>
      <c r="C2600" t="s">
        <v>1492</v>
      </c>
      <c r="D2600">
        <v>2022</v>
      </c>
      <c r="E2600" t="s">
        <v>1502</v>
      </c>
      <c r="F2600" t="s">
        <v>1507</v>
      </c>
      <c r="G2600">
        <v>1.1399999999999999</v>
      </c>
      <c r="H2600">
        <v>2791</v>
      </c>
      <c r="I2600">
        <v>2683</v>
      </c>
      <c r="J2600">
        <v>27.3</v>
      </c>
      <c r="K2600" t="s">
        <v>1511</v>
      </c>
      <c r="L2600">
        <v>1.62</v>
      </c>
      <c r="M2600" t="s">
        <v>1518</v>
      </c>
      <c r="N2600" s="13">
        <v>3818</v>
      </c>
      <c r="O2600">
        <v>3</v>
      </c>
      <c r="P2600" s="11">
        <f>Agridata[[#This Row],[Storage_Loss_%]]/100</f>
        <v>3.8599999999999995E-2</v>
      </c>
      <c r="Q2600" s="7">
        <v>3.86</v>
      </c>
      <c r="R2600" s="13">
        <v>15683</v>
      </c>
      <c r="S2600">
        <v>210</v>
      </c>
      <c r="T2600" t="s">
        <v>1519</v>
      </c>
      <c r="U2600" t="s">
        <v>1522</v>
      </c>
      <c r="V2600" s="13">
        <v>538295</v>
      </c>
      <c r="W2600" s="7">
        <f>(Agridata[[#This Row],[Profit_After_Storage_Loss]]/Agridata[[#This Row],[Total_Revenue]])*100</f>
        <v>93.418296935979413</v>
      </c>
      <c r="X2600">
        <f>(1-Agridata[[#This Row],[Transport_Cost_NGN]]/(Agridata[[#This Row],[Input_Cost_NGN]]+Agridata[[#This Row],[Final_Profit_NGN]]))*100</f>
        <v>99.310802956074056</v>
      </c>
      <c r="Y2600" s="13">
        <f>Agridata[[#This Row],[Final_Profit_NGN]]*Agridata[[#This Row],[Storage_Loss_%]]</f>
        <v>2077818.7</v>
      </c>
      <c r="Z2600" s="13">
        <f>Agridata[[#This Row],[Final_Profit_NGN]] * (1-Agridata[[#This Row],[Storage_Loss_%]]/100)</f>
        <v>517516.81300000002</v>
      </c>
      <c r="AA2600" s="13">
        <f>Agridata[[#This Row],[Final_Profit_NGN]]+Agridata[[#This Row],[Input_Cost_NGN]]</f>
        <v>553978</v>
      </c>
    </row>
    <row r="2601" spans="1:27" x14ac:dyDescent="0.35">
      <c r="A2601" t="s">
        <v>577</v>
      </c>
      <c r="B2601" t="s">
        <v>1471</v>
      </c>
      <c r="C2601" t="s">
        <v>1477</v>
      </c>
      <c r="D2601">
        <v>2024</v>
      </c>
      <c r="E2601" t="s">
        <v>1501</v>
      </c>
      <c r="F2601" t="s">
        <v>1507</v>
      </c>
      <c r="G2601">
        <v>1.39</v>
      </c>
      <c r="H2601">
        <v>2659</v>
      </c>
      <c r="I2601">
        <v>2337</v>
      </c>
      <c r="J2601">
        <v>111.8</v>
      </c>
      <c r="K2601" t="s">
        <v>1512</v>
      </c>
      <c r="L2601">
        <v>4.42</v>
      </c>
      <c r="M2601" t="s">
        <v>1517</v>
      </c>
      <c r="N2601" s="13">
        <v>22296</v>
      </c>
      <c r="O2601">
        <v>3</v>
      </c>
      <c r="P2601" s="11">
        <f>Agridata[[#This Row],[Storage_Loss_%]]/100</f>
        <v>0.1208</v>
      </c>
      <c r="Q2601" s="7">
        <v>12.08</v>
      </c>
      <c r="R2601" s="13">
        <v>24461</v>
      </c>
      <c r="S2601">
        <v>278</v>
      </c>
      <c r="T2601" t="s">
        <v>1520</v>
      </c>
      <c r="U2601" t="s">
        <v>1522</v>
      </c>
      <c r="V2601" s="13">
        <v>596433</v>
      </c>
      <c r="W2601" s="7">
        <f>(Agridata[[#This Row],[Profit_After_Storage_Loss]]/Agridata[[#This Row],[Total_Revenue]])*100</f>
        <v>84.456266866808178</v>
      </c>
      <c r="X2601">
        <f>(1-Agridata[[#This Row],[Transport_Cost_NGN]]/(Agridata[[#This Row],[Input_Cost_NGN]]+Agridata[[#This Row],[Final_Profit_NGN]]))*100</f>
        <v>96.409048887571785</v>
      </c>
      <c r="Y2601" s="13">
        <f>Agridata[[#This Row],[Final_Profit_NGN]]*Agridata[[#This Row],[Storage_Loss_%]]</f>
        <v>7204910.6399999997</v>
      </c>
      <c r="Z2601" s="13">
        <f>Agridata[[#This Row],[Final_Profit_NGN]] * (1-Agridata[[#This Row],[Storage_Loss_%]]/100)</f>
        <v>524383.89359999995</v>
      </c>
      <c r="AA2601" s="13">
        <f>Agridata[[#This Row],[Final_Profit_NGN]]+Agridata[[#This Row],[Input_Cost_NGN]]</f>
        <v>620894</v>
      </c>
    </row>
    <row r="2602" spans="1:27" x14ac:dyDescent="0.35">
      <c r="A2602" t="s">
        <v>446</v>
      </c>
      <c r="B2602" t="s">
        <v>1469</v>
      </c>
      <c r="C2602" t="s">
        <v>1480</v>
      </c>
      <c r="D2602">
        <v>2025</v>
      </c>
      <c r="E2602" t="s">
        <v>1502</v>
      </c>
      <c r="F2602" t="s">
        <v>1508</v>
      </c>
      <c r="G2602">
        <v>2.27</v>
      </c>
      <c r="H2602">
        <v>3791</v>
      </c>
      <c r="I2602">
        <v>2886</v>
      </c>
      <c r="J2602">
        <v>31.3</v>
      </c>
      <c r="K2602" t="s">
        <v>1511</v>
      </c>
      <c r="L2602">
        <v>0.9</v>
      </c>
      <c r="M2602" t="s">
        <v>1516</v>
      </c>
      <c r="N2602" s="13">
        <v>3902</v>
      </c>
      <c r="O2602">
        <v>14</v>
      </c>
      <c r="P2602" s="11">
        <f>Agridata[[#This Row],[Storage_Loss_%]]/100</f>
        <v>0.23870000000000002</v>
      </c>
      <c r="Q2602" s="7">
        <v>23.87</v>
      </c>
      <c r="R2602" s="13">
        <v>26796</v>
      </c>
      <c r="S2602">
        <v>198</v>
      </c>
      <c r="T2602" t="s">
        <v>1520</v>
      </c>
      <c r="U2602" t="s">
        <v>1523</v>
      </c>
      <c r="V2602" s="13">
        <v>535016</v>
      </c>
      <c r="W2602" s="7">
        <f>(Agridata[[#This Row],[Profit_After_Storage_Loss]]/Agridata[[#This Row],[Total_Revenue]])*100</f>
        <v>72.498928609570456</v>
      </c>
      <c r="X2602">
        <f>(1-Agridata[[#This Row],[Transport_Cost_NGN]]/(Agridata[[#This Row],[Input_Cost_NGN]]+Agridata[[#This Row],[Final_Profit_NGN]]))*100</f>
        <v>99.305461613493478</v>
      </c>
      <c r="Y2602" s="13">
        <f>Agridata[[#This Row],[Final_Profit_NGN]]*Agridata[[#This Row],[Storage_Loss_%]]</f>
        <v>12770831.92</v>
      </c>
      <c r="Z2602" s="13">
        <f>Agridata[[#This Row],[Final_Profit_NGN]] * (1-Agridata[[#This Row],[Storage_Loss_%]]/100)</f>
        <v>407307.68079999997</v>
      </c>
      <c r="AA2602" s="13">
        <f>Agridata[[#This Row],[Final_Profit_NGN]]+Agridata[[#This Row],[Input_Cost_NGN]]</f>
        <v>561812</v>
      </c>
    </row>
    <row r="2603" spans="1:27" x14ac:dyDescent="0.35">
      <c r="A2603" t="s">
        <v>275</v>
      </c>
      <c r="B2603" t="s">
        <v>1469</v>
      </c>
      <c r="C2603" t="s">
        <v>1481</v>
      </c>
      <c r="D2603">
        <v>2022</v>
      </c>
      <c r="E2603" t="s">
        <v>1502</v>
      </c>
      <c r="F2603" t="s">
        <v>1510</v>
      </c>
      <c r="G2603">
        <v>4.21</v>
      </c>
      <c r="H2603">
        <v>60515</v>
      </c>
      <c r="I2603">
        <v>43952</v>
      </c>
      <c r="J2603">
        <v>31.6</v>
      </c>
      <c r="K2603" t="s">
        <v>1513</v>
      </c>
      <c r="L2603">
        <v>2.04</v>
      </c>
      <c r="M2603" t="s">
        <v>1516</v>
      </c>
      <c r="N2603" s="13">
        <v>1136</v>
      </c>
      <c r="O2603">
        <v>2</v>
      </c>
      <c r="P2603" s="11">
        <f>Agridata[[#This Row],[Storage_Loss_%]]/100</f>
        <v>0.2737</v>
      </c>
      <c r="Q2603" s="7">
        <v>27.37</v>
      </c>
      <c r="R2603" s="13">
        <v>126298</v>
      </c>
      <c r="S2603">
        <v>414</v>
      </c>
      <c r="T2603" t="s">
        <v>1520</v>
      </c>
      <c r="U2603" t="s">
        <v>1523</v>
      </c>
      <c r="V2603" s="13">
        <v>17886733</v>
      </c>
      <c r="W2603" s="7">
        <f>(Agridata[[#This Row],[Profit_After_Storage_Loss]]/Agridata[[#This Row],[Total_Revenue]])*100</f>
        <v>72.120756234195113</v>
      </c>
      <c r="X2603">
        <f>(1-Agridata[[#This Row],[Transport_Cost_NGN]]/(Agridata[[#This Row],[Input_Cost_NGN]]+Agridata[[#This Row],[Final_Profit_NGN]]))*100</f>
        <v>99.99369345447748</v>
      </c>
      <c r="Y2603" s="13">
        <f>Agridata[[#This Row],[Final_Profit_NGN]]*Agridata[[#This Row],[Storage_Loss_%]]</f>
        <v>489559882.21000004</v>
      </c>
      <c r="Z2603" s="13">
        <f>Agridata[[#This Row],[Final_Profit_NGN]] * (1-Agridata[[#This Row],[Storage_Loss_%]]/100)</f>
        <v>12991134.1779</v>
      </c>
      <c r="AA2603" s="13">
        <f>Agridata[[#This Row],[Final_Profit_NGN]]+Agridata[[#This Row],[Input_Cost_NGN]]</f>
        <v>18013031</v>
      </c>
    </row>
    <row r="2604" spans="1:27" x14ac:dyDescent="0.35">
      <c r="A2604" t="s">
        <v>331</v>
      </c>
      <c r="B2604" t="s">
        <v>1469</v>
      </c>
      <c r="C2604" t="s">
        <v>1481</v>
      </c>
      <c r="D2604">
        <v>2021</v>
      </c>
      <c r="E2604" t="s">
        <v>1502</v>
      </c>
      <c r="F2604" t="s">
        <v>1509</v>
      </c>
      <c r="G2604">
        <v>1.3</v>
      </c>
      <c r="H2604">
        <v>15513</v>
      </c>
      <c r="I2604">
        <v>12458</v>
      </c>
      <c r="J2604">
        <v>38.6</v>
      </c>
      <c r="K2604" t="s">
        <v>1512</v>
      </c>
      <c r="L2604">
        <v>1.74</v>
      </c>
      <c r="M2604" t="s">
        <v>1517</v>
      </c>
      <c r="N2604" s="13">
        <v>8134</v>
      </c>
      <c r="O2604">
        <v>1</v>
      </c>
      <c r="P2604" s="11">
        <f>Agridata[[#This Row],[Storage_Loss_%]]/100</f>
        <v>0.19690000000000002</v>
      </c>
      <c r="Q2604" s="7">
        <v>19.690000000000001</v>
      </c>
      <c r="R2604" s="13">
        <v>37796</v>
      </c>
      <c r="S2604">
        <v>254</v>
      </c>
      <c r="T2604" t="s">
        <v>1521</v>
      </c>
      <c r="U2604" t="s">
        <v>1523</v>
      </c>
      <c r="V2604" s="13">
        <v>3086759</v>
      </c>
      <c r="W2604" s="7">
        <f>(Agridata[[#This Row],[Profit_After_Storage_Loss]]/Agridata[[#This Row],[Total_Revenue]])*100</f>
        <v>79.338534700141281</v>
      </c>
      <c r="X2604">
        <f>(1-Agridata[[#This Row],[Transport_Cost_NGN]]/(Agridata[[#This Row],[Input_Cost_NGN]]+Agridata[[#This Row],[Final_Profit_NGN]]))*100</f>
        <v>99.739674929709992</v>
      </c>
      <c r="Y2604" s="13">
        <f>Agridata[[#This Row],[Final_Profit_NGN]]*Agridata[[#This Row],[Storage_Loss_%]]</f>
        <v>60778284.710000001</v>
      </c>
      <c r="Z2604" s="13">
        <f>Agridata[[#This Row],[Final_Profit_NGN]] * (1-Agridata[[#This Row],[Storage_Loss_%]]/100)</f>
        <v>2478976.1528999996</v>
      </c>
      <c r="AA2604" s="13">
        <f>Agridata[[#This Row],[Final_Profit_NGN]]+Agridata[[#This Row],[Input_Cost_NGN]]</f>
        <v>3124555</v>
      </c>
    </row>
    <row r="2605" spans="1:27" x14ac:dyDescent="0.35">
      <c r="A2605" t="s">
        <v>358</v>
      </c>
      <c r="B2605" t="s">
        <v>1470</v>
      </c>
      <c r="C2605" t="s">
        <v>1475</v>
      </c>
      <c r="D2605">
        <v>2021</v>
      </c>
      <c r="E2605" t="s">
        <v>1501</v>
      </c>
      <c r="F2605" t="s">
        <v>1504</v>
      </c>
      <c r="G2605">
        <v>2.9</v>
      </c>
      <c r="H2605">
        <v>20383</v>
      </c>
      <c r="I2605">
        <v>16740</v>
      </c>
      <c r="J2605">
        <v>6.5</v>
      </c>
      <c r="K2605" t="s">
        <v>1512</v>
      </c>
      <c r="L2605">
        <v>0.81</v>
      </c>
      <c r="M2605" t="s">
        <v>1518</v>
      </c>
      <c r="N2605" s="13">
        <v>1749</v>
      </c>
      <c r="O2605">
        <v>2</v>
      </c>
      <c r="P2605" s="11">
        <f>Agridata[[#This Row],[Storage_Loss_%]]/100</f>
        <v>0.1787</v>
      </c>
      <c r="Q2605" s="7">
        <v>17.87</v>
      </c>
      <c r="R2605" s="13">
        <v>55907</v>
      </c>
      <c r="S2605">
        <v>249</v>
      </c>
      <c r="T2605" t="s">
        <v>1521</v>
      </c>
      <c r="U2605" t="s">
        <v>1522</v>
      </c>
      <c r="V2605" s="13">
        <v>4068922</v>
      </c>
      <c r="W2605" s="7">
        <f>(Agridata[[#This Row],[Profit_After_Storage_Loss]]/Agridata[[#This Row],[Total_Revenue]])*100</f>
        <v>81.016828542468062</v>
      </c>
      <c r="X2605">
        <f>(1-Agridata[[#This Row],[Transport_Cost_NGN]]/(Agridata[[#This Row],[Input_Cost_NGN]]+Agridata[[#This Row],[Final_Profit_NGN]]))*100</f>
        <v>99.957598242254406</v>
      </c>
      <c r="Y2605" s="13">
        <f>Agridata[[#This Row],[Final_Profit_NGN]]*Agridata[[#This Row],[Storage_Loss_%]]</f>
        <v>72711636.140000001</v>
      </c>
      <c r="Z2605" s="13">
        <f>Agridata[[#This Row],[Final_Profit_NGN]] * (1-Agridata[[#This Row],[Storage_Loss_%]]/100)</f>
        <v>3341805.6386000002</v>
      </c>
      <c r="AA2605" s="13">
        <f>Agridata[[#This Row],[Final_Profit_NGN]]+Agridata[[#This Row],[Input_Cost_NGN]]</f>
        <v>4124829</v>
      </c>
    </row>
    <row r="2606" spans="1:27" x14ac:dyDescent="0.35">
      <c r="A2606" t="s">
        <v>1244</v>
      </c>
      <c r="B2606" t="s">
        <v>1472</v>
      </c>
      <c r="C2606" t="s">
        <v>1487</v>
      </c>
      <c r="D2606">
        <v>2024</v>
      </c>
      <c r="E2606" t="s">
        <v>1501</v>
      </c>
      <c r="F2606" t="s">
        <v>1509</v>
      </c>
      <c r="G2606">
        <v>2.84</v>
      </c>
      <c r="H2606">
        <v>34483</v>
      </c>
      <c r="I2606">
        <v>28807</v>
      </c>
      <c r="J2606">
        <v>3.1</v>
      </c>
      <c r="K2606" t="s">
        <v>1511</v>
      </c>
      <c r="L2606">
        <v>1.37</v>
      </c>
      <c r="M2606" t="s">
        <v>1518</v>
      </c>
      <c r="N2606" s="13">
        <v>438</v>
      </c>
      <c r="O2606">
        <v>3</v>
      </c>
      <c r="P2606" s="11">
        <f>Agridata[[#This Row],[Storage_Loss_%]]/100</f>
        <v>0.1646</v>
      </c>
      <c r="Q2606" s="7">
        <v>16.46</v>
      </c>
      <c r="R2606" s="13">
        <v>45688</v>
      </c>
      <c r="S2606">
        <v>390</v>
      </c>
      <c r="T2606" t="s">
        <v>1521</v>
      </c>
      <c r="U2606" t="s">
        <v>1523</v>
      </c>
      <c r="V2606" s="13">
        <v>11076257</v>
      </c>
      <c r="W2606" s="7">
        <f>(Agridata[[#This Row],[Profit_After_Storage_Loss]]/Agridata[[#This Row],[Total_Revenue]])*100</f>
        <v>83.196824816163002</v>
      </c>
      <c r="X2606">
        <f>(1-Agridata[[#This Row],[Transport_Cost_NGN]]/(Agridata[[#This Row],[Input_Cost_NGN]]+Agridata[[#This Row],[Final_Profit_NGN]]))*100</f>
        <v>99.996061839903007</v>
      </c>
      <c r="Y2606" s="13">
        <f>Agridata[[#This Row],[Final_Profit_NGN]]*Agridata[[#This Row],[Storage_Loss_%]]</f>
        <v>182315190.22</v>
      </c>
      <c r="Z2606" s="13">
        <f>Agridata[[#This Row],[Final_Profit_NGN]] * (1-Agridata[[#This Row],[Storage_Loss_%]]/100)</f>
        <v>9253105.0977999996</v>
      </c>
      <c r="AA2606" s="13">
        <f>Agridata[[#This Row],[Final_Profit_NGN]]+Agridata[[#This Row],[Input_Cost_NGN]]</f>
        <v>11121945</v>
      </c>
    </row>
    <row r="2607" spans="1:27" x14ac:dyDescent="0.35">
      <c r="A2607" t="s">
        <v>349</v>
      </c>
      <c r="B2607" t="s">
        <v>1473</v>
      </c>
      <c r="C2607" t="s">
        <v>1494</v>
      </c>
      <c r="D2607">
        <v>2023</v>
      </c>
      <c r="E2607" t="s">
        <v>1501</v>
      </c>
      <c r="F2607" t="s">
        <v>1505</v>
      </c>
      <c r="G2607">
        <v>0.97</v>
      </c>
      <c r="H2607">
        <v>10229</v>
      </c>
      <c r="I2607">
        <v>8813</v>
      </c>
      <c r="J2607">
        <v>23.8</v>
      </c>
      <c r="K2607" t="s">
        <v>1513</v>
      </c>
      <c r="L2607">
        <v>1.63</v>
      </c>
      <c r="M2607" t="s">
        <v>1516</v>
      </c>
      <c r="N2607" s="13">
        <v>1051</v>
      </c>
      <c r="O2607">
        <v>7</v>
      </c>
      <c r="P2607" s="11">
        <f>Agridata[[#This Row],[Storage_Loss_%]]/100</f>
        <v>0.1384</v>
      </c>
      <c r="Q2607" s="7">
        <v>13.84</v>
      </c>
      <c r="R2607" s="13">
        <v>7940</v>
      </c>
      <c r="S2607">
        <v>105</v>
      </c>
      <c r="T2607" t="s">
        <v>1520</v>
      </c>
      <c r="U2607" t="s">
        <v>1522</v>
      </c>
      <c r="V2607" s="13">
        <v>907121</v>
      </c>
      <c r="W2607" s="7">
        <f>(Agridata[[#This Row],[Profit_After_Storage_Loss]]/Agridata[[#This Row],[Total_Revenue]])*100</f>
        <v>85.412388201442312</v>
      </c>
      <c r="X2607">
        <f>(1-Agridata[[#This Row],[Transport_Cost_NGN]]/(Agridata[[#This Row],[Input_Cost_NGN]]+Agridata[[#This Row],[Final_Profit_NGN]]))*100</f>
        <v>99.885144269070594</v>
      </c>
      <c r="Y2607" s="13">
        <f>Agridata[[#This Row],[Final_Profit_NGN]]*Agridata[[#This Row],[Storage_Loss_%]]</f>
        <v>12554554.640000001</v>
      </c>
      <c r="Z2607" s="13">
        <f>Agridata[[#This Row],[Final_Profit_NGN]] * (1-Agridata[[#This Row],[Storage_Loss_%]]/100)</f>
        <v>781575.45360000001</v>
      </c>
      <c r="AA2607" s="13">
        <f>Agridata[[#This Row],[Final_Profit_NGN]]+Agridata[[#This Row],[Input_Cost_NGN]]</f>
        <v>915061</v>
      </c>
    </row>
    <row r="2608" spans="1:27" x14ac:dyDescent="0.35">
      <c r="A2608" t="s">
        <v>1155</v>
      </c>
      <c r="B2608" t="s">
        <v>1470</v>
      </c>
      <c r="C2608" t="s">
        <v>1491</v>
      </c>
      <c r="D2608">
        <v>2025</v>
      </c>
      <c r="E2608" t="s">
        <v>1501</v>
      </c>
      <c r="F2608" t="s">
        <v>1508</v>
      </c>
      <c r="G2608">
        <v>1.28</v>
      </c>
      <c r="H2608">
        <v>2414</v>
      </c>
      <c r="I2608">
        <v>965</v>
      </c>
      <c r="J2608">
        <v>18.2</v>
      </c>
      <c r="K2608" t="s">
        <v>1512</v>
      </c>
      <c r="L2608">
        <v>1.84</v>
      </c>
      <c r="M2608" t="s">
        <v>1517</v>
      </c>
      <c r="N2608" s="13">
        <v>5210</v>
      </c>
      <c r="O2608">
        <v>60</v>
      </c>
      <c r="P2608" s="11">
        <f>Agridata[[#This Row],[Storage_Loss_%]]/100</f>
        <v>0.6</v>
      </c>
      <c r="Q2608" s="7">
        <v>60</v>
      </c>
      <c r="R2608" s="13">
        <v>13898</v>
      </c>
      <c r="S2608">
        <v>279</v>
      </c>
      <c r="T2608" t="s">
        <v>1520</v>
      </c>
      <c r="U2608" t="s">
        <v>1523</v>
      </c>
      <c r="V2608" s="13">
        <v>247435</v>
      </c>
      <c r="W2608" s="7">
        <f>(Agridata[[#This Row],[Profit_After_Storage_Loss]]/Agridata[[#This Row],[Total_Revenue]])*100</f>
        <v>37.87275238871478</v>
      </c>
      <c r="X2608">
        <f>(1-Agridata[[#This Row],[Transport_Cost_NGN]]/(Agridata[[#This Row],[Input_Cost_NGN]]+Agridata[[#This Row],[Final_Profit_NGN]]))*100</f>
        <v>98.006375008131386</v>
      </c>
      <c r="Y2608" s="13">
        <f>Agridata[[#This Row],[Final_Profit_NGN]]*Agridata[[#This Row],[Storage_Loss_%]]</f>
        <v>14846100</v>
      </c>
      <c r="Z2608" s="13">
        <f>Agridata[[#This Row],[Final_Profit_NGN]] * (1-Agridata[[#This Row],[Storage_Loss_%]]/100)</f>
        <v>98974</v>
      </c>
      <c r="AA2608" s="13">
        <f>Agridata[[#This Row],[Final_Profit_NGN]]+Agridata[[#This Row],[Input_Cost_NGN]]</f>
        <v>261333</v>
      </c>
    </row>
    <row r="2609" spans="1:27" x14ac:dyDescent="0.35">
      <c r="A2609" t="s">
        <v>513</v>
      </c>
      <c r="B2609" t="s">
        <v>1472</v>
      </c>
      <c r="C2609" t="s">
        <v>1487</v>
      </c>
      <c r="D2609">
        <v>2023</v>
      </c>
      <c r="E2609" t="s">
        <v>1501</v>
      </c>
      <c r="F2609" t="s">
        <v>1503</v>
      </c>
      <c r="G2609">
        <v>2.78</v>
      </c>
      <c r="H2609">
        <v>16114</v>
      </c>
      <c r="I2609">
        <v>6445</v>
      </c>
      <c r="J2609">
        <v>62</v>
      </c>
      <c r="K2609" t="s">
        <v>1511</v>
      </c>
      <c r="L2609">
        <v>2.42</v>
      </c>
      <c r="M2609" t="s">
        <v>1518</v>
      </c>
      <c r="N2609" s="13">
        <v>9501</v>
      </c>
      <c r="O2609">
        <v>60</v>
      </c>
      <c r="P2609" s="11">
        <f>Agridata[[#This Row],[Storage_Loss_%]]/100</f>
        <v>0.6</v>
      </c>
      <c r="Q2609" s="7">
        <v>60</v>
      </c>
      <c r="R2609" s="13">
        <v>29300</v>
      </c>
      <c r="S2609">
        <v>348</v>
      </c>
      <c r="T2609" t="s">
        <v>1519</v>
      </c>
      <c r="U2609" t="s">
        <v>1522</v>
      </c>
      <c r="V2609" s="13">
        <v>2181631</v>
      </c>
      <c r="W2609" s="7">
        <f>(Agridata[[#This Row],[Profit_After_Storage_Loss]]/Agridata[[#This Row],[Total_Revenue]])*100</f>
        <v>39.469906568771258</v>
      </c>
      <c r="X2609">
        <f>(1-Agridata[[#This Row],[Transport_Cost_NGN]]/(Agridata[[#This Row],[Input_Cost_NGN]]+Agridata[[#This Row],[Final_Profit_NGN]]))*100</f>
        <v>99.570271528148098</v>
      </c>
      <c r="Y2609" s="13">
        <f>Agridata[[#This Row],[Final_Profit_NGN]]*Agridata[[#This Row],[Storage_Loss_%]]</f>
        <v>130897860</v>
      </c>
      <c r="Z2609" s="13">
        <f>Agridata[[#This Row],[Final_Profit_NGN]] * (1-Agridata[[#This Row],[Storage_Loss_%]]/100)</f>
        <v>872652.4</v>
      </c>
      <c r="AA2609" s="13">
        <f>Agridata[[#This Row],[Final_Profit_NGN]]+Agridata[[#This Row],[Input_Cost_NGN]]</f>
        <v>2210931</v>
      </c>
    </row>
    <row r="2610" spans="1:27" x14ac:dyDescent="0.35">
      <c r="A2610" t="s">
        <v>749</v>
      </c>
      <c r="B2610" t="s">
        <v>1470</v>
      </c>
      <c r="C2610" t="s">
        <v>1499</v>
      </c>
      <c r="D2610">
        <v>2022</v>
      </c>
      <c r="E2610" t="s">
        <v>1502</v>
      </c>
      <c r="F2610" t="s">
        <v>1504</v>
      </c>
      <c r="G2610">
        <v>0.4</v>
      </c>
      <c r="H2610">
        <v>3381</v>
      </c>
      <c r="I2610">
        <v>2603</v>
      </c>
      <c r="J2610">
        <v>24.8</v>
      </c>
      <c r="K2610" t="s">
        <v>1513</v>
      </c>
      <c r="L2610">
        <v>2.36</v>
      </c>
      <c r="M2610" t="s">
        <v>1517</v>
      </c>
      <c r="N2610" s="13">
        <v>948</v>
      </c>
      <c r="O2610">
        <v>3</v>
      </c>
      <c r="P2610" s="11">
        <f>Agridata[[#This Row],[Storage_Loss_%]]/100</f>
        <v>0.23</v>
      </c>
      <c r="Q2610" s="7">
        <v>23</v>
      </c>
      <c r="R2610" s="13">
        <v>5349</v>
      </c>
      <c r="S2610">
        <v>252</v>
      </c>
      <c r="T2610" t="s">
        <v>1520</v>
      </c>
      <c r="U2610" t="s">
        <v>1523</v>
      </c>
      <c r="V2610" s="13">
        <v>643100</v>
      </c>
      <c r="W2610" s="7">
        <f>(Agridata[[#This Row],[Profit_After_Storage_Loss]]/Agridata[[#This Row],[Total_Revenue]])*100</f>
        <v>76.364833626083168</v>
      </c>
      <c r="X2610">
        <f>(1-Agridata[[#This Row],[Transport_Cost_NGN]]/(Agridata[[#This Row],[Input_Cost_NGN]]+Agridata[[#This Row],[Final_Profit_NGN]]))*100</f>
        <v>99.853805002398033</v>
      </c>
      <c r="Y2610" s="13">
        <f>Agridata[[#This Row],[Final_Profit_NGN]]*Agridata[[#This Row],[Storage_Loss_%]]</f>
        <v>14791300</v>
      </c>
      <c r="Z2610" s="13">
        <f>Agridata[[#This Row],[Final_Profit_NGN]] * (1-Agridata[[#This Row],[Storage_Loss_%]]/100)</f>
        <v>495187</v>
      </c>
      <c r="AA2610" s="13">
        <f>Agridata[[#This Row],[Final_Profit_NGN]]+Agridata[[#This Row],[Input_Cost_NGN]]</f>
        <v>648449</v>
      </c>
    </row>
    <row r="2611" spans="1:27" x14ac:dyDescent="0.35">
      <c r="A2611" t="s">
        <v>542</v>
      </c>
      <c r="B2611" t="s">
        <v>1469</v>
      </c>
      <c r="C2611" t="s">
        <v>1474</v>
      </c>
      <c r="D2611">
        <v>2023</v>
      </c>
      <c r="E2611" t="s">
        <v>1501</v>
      </c>
      <c r="F2611" t="s">
        <v>1504</v>
      </c>
      <c r="G2611">
        <v>5.97</v>
      </c>
      <c r="H2611">
        <v>40638</v>
      </c>
      <c r="I2611">
        <v>33640</v>
      </c>
      <c r="J2611">
        <v>3.1</v>
      </c>
      <c r="K2611" t="s">
        <v>1513</v>
      </c>
      <c r="L2611">
        <v>1.57</v>
      </c>
      <c r="M2611" t="s">
        <v>1516</v>
      </c>
      <c r="N2611" s="13">
        <v>200</v>
      </c>
      <c r="O2611">
        <v>3</v>
      </c>
      <c r="P2611" s="11">
        <f>Agridata[[#This Row],[Storage_Loss_%]]/100</f>
        <v>0.17219999999999999</v>
      </c>
      <c r="Q2611" s="7">
        <v>17.22</v>
      </c>
      <c r="R2611" s="13">
        <v>67466</v>
      </c>
      <c r="S2611">
        <v>229</v>
      </c>
      <c r="T2611" t="s">
        <v>1521</v>
      </c>
      <c r="U2611" t="s">
        <v>1522</v>
      </c>
      <c r="V2611" s="13">
        <v>7558859</v>
      </c>
      <c r="W2611" s="7">
        <f>(Agridata[[#This Row],[Profit_After_Storage_Loss]]/Agridata[[#This Row],[Total_Revenue]])*100</f>
        <v>82.047689813901187</v>
      </c>
      <c r="X2611">
        <f>(1-Agridata[[#This Row],[Transport_Cost_NGN]]/(Agridata[[#This Row],[Input_Cost_NGN]]+Agridata[[#This Row],[Final_Profit_NGN]]))*100</f>
        <v>99.997377504892597</v>
      </c>
      <c r="Y2611" s="13">
        <f>Agridata[[#This Row],[Final_Profit_NGN]]*Agridata[[#This Row],[Storage_Loss_%]]</f>
        <v>130163551.97999999</v>
      </c>
      <c r="Z2611" s="13">
        <f>Agridata[[#This Row],[Final_Profit_NGN]] * (1-Agridata[[#This Row],[Storage_Loss_%]]/100)</f>
        <v>6257223.4802000001</v>
      </c>
      <c r="AA2611" s="13">
        <f>Agridata[[#This Row],[Final_Profit_NGN]]+Agridata[[#This Row],[Input_Cost_NGN]]</f>
        <v>7626325</v>
      </c>
    </row>
    <row r="2612" spans="1:27" x14ac:dyDescent="0.35">
      <c r="A2612" t="s">
        <v>348</v>
      </c>
      <c r="B2612" t="s">
        <v>1469</v>
      </c>
      <c r="C2612" t="s">
        <v>1474</v>
      </c>
      <c r="D2612">
        <v>2025</v>
      </c>
      <c r="E2612" t="s">
        <v>1502</v>
      </c>
      <c r="F2612" t="s">
        <v>1507</v>
      </c>
      <c r="G2612">
        <v>1.69</v>
      </c>
      <c r="H2612">
        <v>2968</v>
      </c>
      <c r="I2612">
        <v>1837</v>
      </c>
      <c r="J2612">
        <v>10.1</v>
      </c>
      <c r="K2612" t="s">
        <v>1512</v>
      </c>
      <c r="L2612">
        <v>0.68</v>
      </c>
      <c r="M2612" t="s">
        <v>1516</v>
      </c>
      <c r="N2612" s="13">
        <v>1899</v>
      </c>
      <c r="O2612">
        <v>30</v>
      </c>
      <c r="P2612" s="11">
        <f>Agridata[[#This Row],[Storage_Loss_%]]/100</f>
        <v>0.38079999999999997</v>
      </c>
      <c r="Q2612" s="7">
        <v>38.08</v>
      </c>
      <c r="R2612" s="13">
        <v>25778</v>
      </c>
      <c r="S2612">
        <v>230</v>
      </c>
      <c r="T2612" t="s">
        <v>1520</v>
      </c>
      <c r="U2612" t="s">
        <v>1522</v>
      </c>
      <c r="V2612" s="13">
        <v>390608</v>
      </c>
      <c r="W2612" s="7">
        <f>(Agridata[[#This Row],[Profit_After_Storage_Loss]]/Agridata[[#This Row],[Total_Revenue]])*100</f>
        <v>58.086600798297724</v>
      </c>
      <c r="X2612">
        <f>(1-Agridata[[#This Row],[Transport_Cost_NGN]]/(Agridata[[#This Row],[Input_Cost_NGN]]+Agridata[[#This Row],[Final_Profit_NGN]]))*100</f>
        <v>99.543932793129457</v>
      </c>
      <c r="Y2612" s="13">
        <f>Agridata[[#This Row],[Final_Profit_NGN]]*Agridata[[#This Row],[Storage_Loss_%]]</f>
        <v>14874352.639999999</v>
      </c>
      <c r="Z2612" s="13">
        <f>Agridata[[#This Row],[Final_Profit_NGN]] * (1-Agridata[[#This Row],[Storage_Loss_%]]/100)</f>
        <v>241864.4736</v>
      </c>
      <c r="AA2612" s="13">
        <f>Agridata[[#This Row],[Final_Profit_NGN]]+Agridata[[#This Row],[Input_Cost_NGN]]</f>
        <v>416386</v>
      </c>
    </row>
    <row r="2613" spans="1:27" x14ac:dyDescent="0.35">
      <c r="A2613" t="s">
        <v>1245</v>
      </c>
      <c r="B2613" t="s">
        <v>1470</v>
      </c>
      <c r="C2613" t="s">
        <v>1491</v>
      </c>
      <c r="D2613">
        <v>2021</v>
      </c>
      <c r="E2613" t="s">
        <v>1501</v>
      </c>
      <c r="F2613" t="s">
        <v>1506</v>
      </c>
      <c r="G2613">
        <v>0.63</v>
      </c>
      <c r="H2613">
        <v>1588</v>
      </c>
      <c r="I2613">
        <v>1304</v>
      </c>
      <c r="J2613">
        <v>33.4</v>
      </c>
      <c r="K2613" t="s">
        <v>1511</v>
      </c>
      <c r="L2613">
        <v>1.17</v>
      </c>
      <c r="M2613" t="s">
        <v>1518</v>
      </c>
      <c r="N2613" s="13">
        <v>4945</v>
      </c>
      <c r="O2613">
        <v>14</v>
      </c>
      <c r="P2613" s="11">
        <f>Agridata[[#This Row],[Storage_Loss_%]]/100</f>
        <v>0.17829999999999999</v>
      </c>
      <c r="Q2613" s="7">
        <v>17.829999999999998</v>
      </c>
      <c r="R2613" s="13">
        <v>9615</v>
      </c>
      <c r="S2613">
        <v>295</v>
      </c>
      <c r="T2613" t="s">
        <v>1520</v>
      </c>
      <c r="U2613" t="s">
        <v>1522</v>
      </c>
      <c r="V2613" s="13">
        <v>366274</v>
      </c>
      <c r="W2613" s="7">
        <f>(Agridata[[#This Row],[Profit_After_Storage_Loss]]/Agridata[[#This Row],[Total_Revenue]])*100</f>
        <v>80.068143999957442</v>
      </c>
      <c r="X2613">
        <f>(1-Agridata[[#This Row],[Transport_Cost_NGN]]/(Agridata[[#This Row],[Input_Cost_NGN]]+Agridata[[#This Row],[Final_Profit_NGN]]))*100</f>
        <v>98.684452058985499</v>
      </c>
      <c r="Y2613" s="13">
        <f>Agridata[[#This Row],[Final_Profit_NGN]]*Agridata[[#This Row],[Storage_Loss_%]]</f>
        <v>6530665.419999999</v>
      </c>
      <c r="Z2613" s="13">
        <f>Agridata[[#This Row],[Final_Profit_NGN]] * (1-Agridata[[#This Row],[Storage_Loss_%]]/100)</f>
        <v>300967.34580000001</v>
      </c>
      <c r="AA2613" s="13">
        <f>Agridata[[#This Row],[Final_Profit_NGN]]+Agridata[[#This Row],[Input_Cost_NGN]]</f>
        <v>375889</v>
      </c>
    </row>
    <row r="2614" spans="1:27" x14ac:dyDescent="0.35">
      <c r="A2614" t="s">
        <v>622</v>
      </c>
      <c r="B2614" t="s">
        <v>1471</v>
      </c>
      <c r="C2614" t="s">
        <v>1483</v>
      </c>
      <c r="D2614">
        <v>2022</v>
      </c>
      <c r="E2614" t="s">
        <v>1501</v>
      </c>
      <c r="F2614" t="s">
        <v>1504</v>
      </c>
      <c r="G2614">
        <v>1.62</v>
      </c>
      <c r="H2614">
        <v>12229</v>
      </c>
      <c r="I2614">
        <v>9209</v>
      </c>
      <c r="J2614">
        <v>66.099999999999994</v>
      </c>
      <c r="K2614" t="s">
        <v>1512</v>
      </c>
      <c r="L2614">
        <v>2.08</v>
      </c>
      <c r="M2614" t="s">
        <v>1517</v>
      </c>
      <c r="N2614" s="13">
        <v>16515</v>
      </c>
      <c r="O2614">
        <v>4</v>
      </c>
      <c r="P2614" s="11">
        <f>Agridata[[#This Row],[Storage_Loss_%]]/100</f>
        <v>0.24690000000000001</v>
      </c>
      <c r="Q2614" s="7">
        <v>24.69</v>
      </c>
      <c r="R2614" s="13">
        <v>26320</v>
      </c>
      <c r="S2614">
        <v>198</v>
      </c>
      <c r="T2614" t="s">
        <v>1520</v>
      </c>
      <c r="U2614" t="s">
        <v>1523</v>
      </c>
      <c r="V2614" s="13">
        <v>1762314</v>
      </c>
      <c r="W2614" s="7">
        <f>(Agridata[[#This Row],[Profit_After_Storage_Loss]]/Agridata[[#This Row],[Total_Revenue]])*100</f>
        <v>74.20180279475845</v>
      </c>
      <c r="X2614">
        <f>(1-Agridata[[#This Row],[Transport_Cost_NGN]]/(Agridata[[#This Row],[Input_Cost_NGN]]+Agridata[[#This Row],[Final_Profit_NGN]]))*100</f>
        <v>99.076669682003143</v>
      </c>
      <c r="Y2614" s="13">
        <f>Agridata[[#This Row],[Final_Profit_NGN]]*Agridata[[#This Row],[Storage_Loss_%]]</f>
        <v>43511532.660000004</v>
      </c>
      <c r="Z2614" s="13">
        <f>Agridata[[#This Row],[Final_Profit_NGN]] * (1-Agridata[[#This Row],[Storage_Loss_%]]/100)</f>
        <v>1327198.6734</v>
      </c>
      <c r="AA2614" s="13">
        <f>Agridata[[#This Row],[Final_Profit_NGN]]+Agridata[[#This Row],[Input_Cost_NGN]]</f>
        <v>1788634</v>
      </c>
    </row>
    <row r="2615" spans="1:27" x14ac:dyDescent="0.35">
      <c r="A2615" t="s">
        <v>948</v>
      </c>
      <c r="B2615" t="s">
        <v>1471</v>
      </c>
      <c r="C2615" t="s">
        <v>1492</v>
      </c>
      <c r="D2615">
        <v>2023</v>
      </c>
      <c r="E2615" t="s">
        <v>1501</v>
      </c>
      <c r="F2615" t="s">
        <v>1508</v>
      </c>
      <c r="G2615">
        <v>0.64</v>
      </c>
      <c r="H2615">
        <v>1453</v>
      </c>
      <c r="I2615">
        <v>933</v>
      </c>
      <c r="J2615">
        <v>59.3</v>
      </c>
      <c r="K2615" t="s">
        <v>1512</v>
      </c>
      <c r="L2615">
        <v>2.77</v>
      </c>
      <c r="M2615" t="s">
        <v>1516</v>
      </c>
      <c r="N2615" s="13">
        <v>13367</v>
      </c>
      <c r="O2615">
        <v>30</v>
      </c>
      <c r="P2615" s="11">
        <f>Agridata[[#This Row],[Storage_Loss_%]]/100</f>
        <v>0.35759999999999997</v>
      </c>
      <c r="Q2615" s="7">
        <v>35.76</v>
      </c>
      <c r="R2615" s="13">
        <v>9036</v>
      </c>
      <c r="S2615">
        <v>245</v>
      </c>
      <c r="T2615" t="s">
        <v>1520</v>
      </c>
      <c r="U2615" t="s">
        <v>1522</v>
      </c>
      <c r="V2615" s="13">
        <v>203897</v>
      </c>
      <c r="W2615" s="7">
        <f>(Agridata[[#This Row],[Profit_After_Storage_Loss]]/Agridata[[#This Row],[Total_Revenue]])*100</f>
        <v>61.513918838320038</v>
      </c>
      <c r="X2615">
        <f>(1-Agridata[[#This Row],[Transport_Cost_NGN]]/(Agridata[[#This Row],[Input_Cost_NGN]]+Agridata[[#This Row],[Final_Profit_NGN]]))*100</f>
        <v>93.722438513523031</v>
      </c>
      <c r="Y2615" s="13">
        <f>Agridata[[#This Row],[Final_Profit_NGN]]*Agridata[[#This Row],[Storage_Loss_%]]</f>
        <v>7291356.7199999997</v>
      </c>
      <c r="Z2615" s="13">
        <f>Agridata[[#This Row],[Final_Profit_NGN]] * (1-Agridata[[#This Row],[Storage_Loss_%]]/100)</f>
        <v>130983.43280000001</v>
      </c>
      <c r="AA2615" s="13">
        <f>Agridata[[#This Row],[Final_Profit_NGN]]+Agridata[[#This Row],[Input_Cost_NGN]]</f>
        <v>212933</v>
      </c>
    </row>
    <row r="2616" spans="1:27" x14ac:dyDescent="0.35">
      <c r="A2616" t="s">
        <v>1100</v>
      </c>
      <c r="B2616" t="s">
        <v>1472</v>
      </c>
      <c r="C2616" t="s">
        <v>1479</v>
      </c>
      <c r="D2616">
        <v>2022</v>
      </c>
      <c r="E2616" t="s">
        <v>1502</v>
      </c>
      <c r="F2616" t="s">
        <v>1504</v>
      </c>
      <c r="G2616">
        <v>0.6</v>
      </c>
      <c r="H2616">
        <v>2949</v>
      </c>
      <c r="I2616">
        <v>2353</v>
      </c>
      <c r="J2616">
        <v>2</v>
      </c>
      <c r="K2616" t="s">
        <v>1511</v>
      </c>
      <c r="L2616">
        <v>0.52</v>
      </c>
      <c r="M2616" t="s">
        <v>1516</v>
      </c>
      <c r="N2616" s="13">
        <v>332</v>
      </c>
      <c r="O2616">
        <v>1</v>
      </c>
      <c r="P2616" s="11">
        <f>Agridata[[#This Row],[Storage_Loss_%]]/100</f>
        <v>0.20190000000000002</v>
      </c>
      <c r="Q2616" s="7">
        <v>20.190000000000001</v>
      </c>
      <c r="R2616" s="13">
        <v>9489</v>
      </c>
      <c r="S2616">
        <v>316</v>
      </c>
      <c r="T2616" t="s">
        <v>1519</v>
      </c>
      <c r="U2616" t="s">
        <v>1522</v>
      </c>
      <c r="V2616" s="13">
        <v>726292</v>
      </c>
      <c r="W2616" s="7">
        <f>(Agridata[[#This Row],[Profit_After_Storage_Loss]]/Agridata[[#This Row],[Total_Revenue]])*100</f>
        <v>78.780730298825333</v>
      </c>
      <c r="X2616">
        <f>(1-Agridata[[#This Row],[Transport_Cost_NGN]]/(Agridata[[#This Row],[Input_Cost_NGN]]+Agridata[[#This Row],[Final_Profit_NGN]]))*100</f>
        <v>99.954877878064266</v>
      </c>
      <c r="Y2616" s="13">
        <f>Agridata[[#This Row],[Final_Profit_NGN]]*Agridata[[#This Row],[Storage_Loss_%]]</f>
        <v>14663835.48</v>
      </c>
      <c r="Z2616" s="13">
        <f>Agridata[[#This Row],[Final_Profit_NGN]] * (1-Agridata[[#This Row],[Storage_Loss_%]]/100)</f>
        <v>579653.64520000003</v>
      </c>
      <c r="AA2616" s="13">
        <f>Agridata[[#This Row],[Final_Profit_NGN]]+Agridata[[#This Row],[Input_Cost_NGN]]</f>
        <v>735781</v>
      </c>
    </row>
    <row r="2617" spans="1:27" x14ac:dyDescent="0.35">
      <c r="A2617" t="s">
        <v>1154</v>
      </c>
      <c r="B2617" t="s">
        <v>1471</v>
      </c>
      <c r="C2617" t="s">
        <v>1486</v>
      </c>
      <c r="D2617">
        <v>2022</v>
      </c>
      <c r="E2617" t="s">
        <v>1501</v>
      </c>
      <c r="F2617" t="s">
        <v>1504</v>
      </c>
      <c r="G2617">
        <v>1.93</v>
      </c>
      <c r="H2617">
        <v>18590</v>
      </c>
      <c r="I2617">
        <v>15020</v>
      </c>
      <c r="J2617">
        <v>32.4</v>
      </c>
      <c r="K2617" t="s">
        <v>1513</v>
      </c>
      <c r="L2617">
        <v>1.62</v>
      </c>
      <c r="M2617" t="s">
        <v>1518</v>
      </c>
      <c r="N2617" s="13">
        <v>961</v>
      </c>
      <c r="O2617">
        <v>3</v>
      </c>
      <c r="P2617" s="11">
        <f>Agridata[[#This Row],[Storage_Loss_%]]/100</f>
        <v>0.192</v>
      </c>
      <c r="Q2617" s="7">
        <v>19.2</v>
      </c>
      <c r="R2617" s="13">
        <v>38864</v>
      </c>
      <c r="S2617">
        <v>265</v>
      </c>
      <c r="T2617" t="s">
        <v>1520</v>
      </c>
      <c r="U2617" t="s">
        <v>1522</v>
      </c>
      <c r="V2617" s="13">
        <v>3900672</v>
      </c>
      <c r="W2617" s="7">
        <f>(Agridata[[#This Row],[Profit_After_Storage_Loss]]/Agridata[[#This Row],[Total_Revenue]])*100</f>
        <v>80.002898209332272</v>
      </c>
      <c r="X2617">
        <f>(1-Agridata[[#This Row],[Transport_Cost_NGN]]/(Agridata[[#This Row],[Input_Cost_NGN]]+Agridata[[#This Row],[Final_Profit_NGN]]))*100</f>
        <v>99.975606264291031</v>
      </c>
      <c r="Y2617" s="13">
        <f>Agridata[[#This Row],[Final_Profit_NGN]]*Agridata[[#This Row],[Storage_Loss_%]]</f>
        <v>74892902.399999991</v>
      </c>
      <c r="Z2617" s="13">
        <f>Agridata[[#This Row],[Final_Profit_NGN]] * (1-Agridata[[#This Row],[Storage_Loss_%]]/100)</f>
        <v>3151742.9760000003</v>
      </c>
      <c r="AA2617" s="13">
        <f>Agridata[[#This Row],[Final_Profit_NGN]]+Agridata[[#This Row],[Input_Cost_NGN]]</f>
        <v>3939536</v>
      </c>
    </row>
    <row r="2618" spans="1:27" x14ac:dyDescent="0.35">
      <c r="A2618" t="s">
        <v>828</v>
      </c>
      <c r="B2618" t="s">
        <v>1473</v>
      </c>
      <c r="C2618" t="s">
        <v>1493</v>
      </c>
      <c r="D2618">
        <v>2021</v>
      </c>
      <c r="E2618" t="s">
        <v>1501</v>
      </c>
      <c r="F2618" t="s">
        <v>1506</v>
      </c>
      <c r="G2618">
        <v>3.6</v>
      </c>
      <c r="H2618">
        <v>10741</v>
      </c>
      <c r="I2618">
        <v>9583</v>
      </c>
      <c r="J2618">
        <v>8.1999999999999993</v>
      </c>
      <c r="K2618" t="s">
        <v>1512</v>
      </c>
      <c r="L2618">
        <v>1.1399999999999999</v>
      </c>
      <c r="M2618" t="s">
        <v>1517</v>
      </c>
      <c r="N2618" s="13">
        <v>1671</v>
      </c>
      <c r="O2618">
        <v>3</v>
      </c>
      <c r="P2618" s="11">
        <f>Agridata[[#This Row],[Storage_Loss_%]]/100</f>
        <v>0.10779999999999999</v>
      </c>
      <c r="Q2618" s="7">
        <v>10.78</v>
      </c>
      <c r="R2618" s="13">
        <v>56891</v>
      </c>
      <c r="S2618">
        <v>316</v>
      </c>
      <c r="T2618" t="s">
        <v>1520</v>
      </c>
      <c r="U2618" t="s">
        <v>1523</v>
      </c>
      <c r="V2618" s="13">
        <v>2939384</v>
      </c>
      <c r="W2618" s="7">
        <f>(Agridata[[#This Row],[Profit_After_Storage_Loss]]/Agridata[[#This Row],[Total_Revenue]])*100</f>
        <v>87.525958224795801</v>
      </c>
      <c r="X2618">
        <f>(1-Agridata[[#This Row],[Transport_Cost_NGN]]/(Agridata[[#This Row],[Input_Cost_NGN]]+Agridata[[#This Row],[Final_Profit_NGN]]))*100</f>
        <v>99.944230753185209</v>
      </c>
      <c r="Y2618" s="13">
        <f>Agridata[[#This Row],[Final_Profit_NGN]]*Agridata[[#This Row],[Storage_Loss_%]]</f>
        <v>31686559.52</v>
      </c>
      <c r="Z2618" s="13">
        <f>Agridata[[#This Row],[Final_Profit_NGN]] * (1-Agridata[[#This Row],[Storage_Loss_%]]/100)</f>
        <v>2622518.4048000001</v>
      </c>
      <c r="AA2618" s="13">
        <f>Agridata[[#This Row],[Final_Profit_NGN]]+Agridata[[#This Row],[Input_Cost_NGN]]</f>
        <v>2996275</v>
      </c>
    </row>
    <row r="2619" spans="1:27" x14ac:dyDescent="0.35">
      <c r="A2619" t="s">
        <v>1246</v>
      </c>
      <c r="B2619" t="s">
        <v>1471</v>
      </c>
      <c r="C2619" t="s">
        <v>1483</v>
      </c>
      <c r="D2619">
        <v>2023</v>
      </c>
      <c r="E2619" t="s">
        <v>1501</v>
      </c>
      <c r="F2619" t="s">
        <v>1504</v>
      </c>
      <c r="G2619">
        <v>0.86</v>
      </c>
      <c r="H2619">
        <v>8730</v>
      </c>
      <c r="I2619">
        <v>6853</v>
      </c>
      <c r="J2619">
        <v>1</v>
      </c>
      <c r="K2619" t="s">
        <v>1511</v>
      </c>
      <c r="L2619">
        <v>0.13</v>
      </c>
      <c r="M2619" t="s">
        <v>1516</v>
      </c>
      <c r="N2619" s="13">
        <v>200</v>
      </c>
      <c r="O2619">
        <v>2</v>
      </c>
      <c r="P2619" s="11">
        <f>Agridata[[#This Row],[Storage_Loss_%]]/100</f>
        <v>0.21489999999999998</v>
      </c>
      <c r="Q2619" s="7">
        <v>21.49</v>
      </c>
      <c r="R2619" s="13">
        <v>19637</v>
      </c>
      <c r="S2619">
        <v>233</v>
      </c>
      <c r="T2619" t="s">
        <v>1521</v>
      </c>
      <c r="U2619" t="s">
        <v>1522</v>
      </c>
      <c r="V2619" s="13">
        <v>1560945</v>
      </c>
      <c r="W2619" s="7">
        <f>(Agridata[[#This Row],[Profit_After_Storage_Loss]]/Agridata[[#This Row],[Total_Revenue]])*100</f>
        <v>77.534599248884277</v>
      </c>
      <c r="X2619">
        <f>(1-Agridata[[#This Row],[Transport_Cost_NGN]]/(Agridata[[#This Row],[Input_Cost_NGN]]+Agridata[[#This Row],[Final_Profit_NGN]]))*100</f>
        <v>99.987346433149298</v>
      </c>
      <c r="Y2619" s="13">
        <f>Agridata[[#This Row],[Final_Profit_NGN]]*Agridata[[#This Row],[Storage_Loss_%]]</f>
        <v>33544708.049999997</v>
      </c>
      <c r="Z2619" s="13">
        <f>Agridata[[#This Row],[Final_Profit_NGN]] * (1-Agridata[[#This Row],[Storage_Loss_%]]/100)</f>
        <v>1225497.9195000001</v>
      </c>
      <c r="AA2619" s="13">
        <f>Agridata[[#This Row],[Final_Profit_NGN]]+Agridata[[#This Row],[Input_Cost_NGN]]</f>
        <v>1580582</v>
      </c>
    </row>
    <row r="2620" spans="1:27" x14ac:dyDescent="0.35">
      <c r="A2620" t="s">
        <v>1221</v>
      </c>
      <c r="B2620" t="s">
        <v>1473</v>
      </c>
      <c r="C2620" t="s">
        <v>1493</v>
      </c>
      <c r="D2620">
        <v>2025</v>
      </c>
      <c r="E2620" t="s">
        <v>1501</v>
      </c>
      <c r="F2620" t="s">
        <v>1507</v>
      </c>
      <c r="G2620">
        <v>1.74</v>
      </c>
      <c r="H2620">
        <v>5068</v>
      </c>
      <c r="I2620">
        <v>3065</v>
      </c>
      <c r="J2620">
        <v>44.3</v>
      </c>
      <c r="K2620" t="s">
        <v>1512</v>
      </c>
      <c r="L2620">
        <v>2.2400000000000002</v>
      </c>
      <c r="M2620" t="s">
        <v>1516</v>
      </c>
      <c r="N2620" s="13">
        <v>9062</v>
      </c>
      <c r="O2620">
        <v>30</v>
      </c>
      <c r="P2620" s="11">
        <f>Agridata[[#This Row],[Storage_Loss_%]]/100</f>
        <v>0.39520000000000005</v>
      </c>
      <c r="Q2620" s="7">
        <v>39.520000000000003</v>
      </c>
      <c r="R2620" s="13">
        <v>28752</v>
      </c>
      <c r="S2620">
        <v>277</v>
      </c>
      <c r="T2620" t="s">
        <v>1520</v>
      </c>
      <c r="U2620" t="s">
        <v>1523</v>
      </c>
      <c r="V2620" s="13">
        <v>802701</v>
      </c>
      <c r="W2620" s="7">
        <f>(Agridata[[#This Row],[Profit_After_Storage_Loss]]/Agridata[[#This Row],[Total_Revenue]])*100</f>
        <v>58.388575758341119</v>
      </c>
      <c r="X2620">
        <f>(1-Agridata[[#This Row],[Transport_Cost_NGN]]/(Agridata[[#This Row],[Input_Cost_NGN]]+Agridata[[#This Row],[Final_Profit_NGN]]))*100</f>
        <v>98.910100751335321</v>
      </c>
      <c r="Y2620" s="13">
        <f>Agridata[[#This Row],[Final_Profit_NGN]]*Agridata[[#This Row],[Storage_Loss_%]]</f>
        <v>31722743.520000003</v>
      </c>
      <c r="Z2620" s="13">
        <f>Agridata[[#This Row],[Final_Profit_NGN]] * (1-Agridata[[#This Row],[Storage_Loss_%]]/100)</f>
        <v>485473.56479999999</v>
      </c>
      <c r="AA2620" s="13">
        <f>Agridata[[#This Row],[Final_Profit_NGN]]+Agridata[[#This Row],[Input_Cost_NGN]]</f>
        <v>831453</v>
      </c>
    </row>
    <row r="2621" spans="1:27" x14ac:dyDescent="0.35">
      <c r="A2621" t="s">
        <v>353</v>
      </c>
      <c r="B2621" t="s">
        <v>1469</v>
      </c>
      <c r="C2621" t="s">
        <v>1481</v>
      </c>
      <c r="D2621">
        <v>2024</v>
      </c>
      <c r="E2621" t="s">
        <v>1502</v>
      </c>
      <c r="F2621" t="s">
        <v>1510</v>
      </c>
      <c r="G2621">
        <v>0.86</v>
      </c>
      <c r="H2621">
        <v>14868</v>
      </c>
      <c r="I2621">
        <v>9753</v>
      </c>
      <c r="J2621">
        <v>9.6999999999999993</v>
      </c>
      <c r="K2621" t="s">
        <v>1515</v>
      </c>
      <c r="L2621">
        <v>0.53</v>
      </c>
      <c r="M2621" t="s">
        <v>1516</v>
      </c>
      <c r="N2621" s="13">
        <v>1509</v>
      </c>
      <c r="O2621">
        <v>5</v>
      </c>
      <c r="P2621" s="11">
        <f>Agridata[[#This Row],[Storage_Loss_%]]/100</f>
        <v>0.34399999999999997</v>
      </c>
      <c r="Q2621" s="7">
        <v>34.4</v>
      </c>
      <c r="R2621" s="13">
        <v>17430</v>
      </c>
      <c r="S2621">
        <v>449</v>
      </c>
      <c r="T2621" t="s">
        <v>1519</v>
      </c>
      <c r="U2621" t="s">
        <v>1522</v>
      </c>
      <c r="V2621" s="13">
        <v>4316368</v>
      </c>
      <c r="W2621" s="7">
        <f>(Agridata[[#This Row],[Profit_After_Storage_Loss]]/Agridata[[#This Row],[Total_Revenue]])*100</f>
        <v>65.336164906624646</v>
      </c>
      <c r="X2621">
        <f>(1-Agridata[[#This Row],[Transport_Cost_NGN]]/(Agridata[[#This Row],[Input_Cost_NGN]]+Agridata[[#This Row],[Final_Profit_NGN]]))*100</f>
        <v>99.965180656781882</v>
      </c>
      <c r="Y2621" s="13">
        <f>Agridata[[#This Row],[Final_Profit_NGN]]*Agridata[[#This Row],[Storage_Loss_%]]</f>
        <v>148483059.19999999</v>
      </c>
      <c r="Z2621" s="13">
        <f>Agridata[[#This Row],[Final_Profit_NGN]] * (1-Agridata[[#This Row],[Storage_Loss_%]]/100)</f>
        <v>2831537.4080000003</v>
      </c>
      <c r="AA2621" s="13">
        <f>Agridata[[#This Row],[Final_Profit_NGN]]+Agridata[[#This Row],[Input_Cost_NGN]]</f>
        <v>4333798</v>
      </c>
    </row>
    <row r="2622" spans="1:27" x14ac:dyDescent="0.35">
      <c r="A2622" t="s">
        <v>924</v>
      </c>
      <c r="B2622" t="s">
        <v>1473</v>
      </c>
      <c r="C2622" t="s">
        <v>1493</v>
      </c>
      <c r="D2622">
        <v>2025</v>
      </c>
      <c r="E2622" t="s">
        <v>1501</v>
      </c>
      <c r="F2622" t="s">
        <v>1510</v>
      </c>
      <c r="G2622">
        <v>1.39</v>
      </c>
      <c r="H2622">
        <v>30555</v>
      </c>
      <c r="I2622">
        <v>20914</v>
      </c>
      <c r="J2622">
        <v>20.100000000000001</v>
      </c>
      <c r="K2622" t="s">
        <v>1512</v>
      </c>
      <c r="L2622">
        <v>0.74</v>
      </c>
      <c r="M2622" t="s">
        <v>1518</v>
      </c>
      <c r="N2622" s="13">
        <v>4799</v>
      </c>
      <c r="O2622">
        <v>7</v>
      </c>
      <c r="P2622" s="11">
        <f>Agridata[[#This Row],[Storage_Loss_%]]/100</f>
        <v>0.3155</v>
      </c>
      <c r="Q2622" s="7">
        <v>31.55</v>
      </c>
      <c r="R2622" s="13">
        <v>35668</v>
      </c>
      <c r="S2622">
        <v>454</v>
      </c>
      <c r="T2622" t="s">
        <v>1521</v>
      </c>
      <c r="U2622" t="s">
        <v>1522</v>
      </c>
      <c r="V2622" s="13">
        <v>9359540</v>
      </c>
      <c r="W2622" s="7">
        <f>(Agridata[[#This Row],[Profit_After_Storage_Loss]]/Agridata[[#This Row],[Total_Revenue]])*100</f>
        <v>68.190136184318646</v>
      </c>
      <c r="X2622">
        <f>(1-Agridata[[#This Row],[Transport_Cost_NGN]]/(Agridata[[#This Row],[Input_Cost_NGN]]+Agridata[[#This Row],[Final_Profit_NGN]]))*100</f>
        <v>99.948920768970737</v>
      </c>
      <c r="Y2622" s="13">
        <f>Agridata[[#This Row],[Final_Profit_NGN]]*Agridata[[#This Row],[Storage_Loss_%]]</f>
        <v>295293487</v>
      </c>
      <c r="Z2622" s="13">
        <f>Agridata[[#This Row],[Final_Profit_NGN]] * (1-Agridata[[#This Row],[Storage_Loss_%]]/100)</f>
        <v>6406605.1299999999</v>
      </c>
      <c r="AA2622" s="13">
        <f>Agridata[[#This Row],[Final_Profit_NGN]]+Agridata[[#This Row],[Input_Cost_NGN]]</f>
        <v>9395208</v>
      </c>
    </row>
    <row r="2623" spans="1:27" x14ac:dyDescent="0.35">
      <c r="A2623" t="s">
        <v>1247</v>
      </c>
      <c r="B2623" t="s">
        <v>1472</v>
      </c>
      <c r="C2623" t="s">
        <v>1488</v>
      </c>
      <c r="D2623">
        <v>2025</v>
      </c>
      <c r="E2623" t="s">
        <v>1501</v>
      </c>
      <c r="F2623" t="s">
        <v>1510</v>
      </c>
      <c r="G2623">
        <v>0.89</v>
      </c>
      <c r="H2623">
        <v>16908</v>
      </c>
      <c r="I2623">
        <v>11056</v>
      </c>
      <c r="J2623">
        <v>17.399999999999999</v>
      </c>
      <c r="K2623" t="s">
        <v>1513</v>
      </c>
      <c r="L2623">
        <v>0.74</v>
      </c>
      <c r="M2623" t="s">
        <v>1518</v>
      </c>
      <c r="N2623" s="13">
        <v>745</v>
      </c>
      <c r="O2623">
        <v>7</v>
      </c>
      <c r="P2623" s="11">
        <f>Agridata[[#This Row],[Storage_Loss_%]]/100</f>
        <v>0.34610000000000002</v>
      </c>
      <c r="Q2623" s="7">
        <v>34.61</v>
      </c>
      <c r="R2623" s="13">
        <v>17286</v>
      </c>
      <c r="S2623">
        <v>461</v>
      </c>
      <c r="T2623" t="s">
        <v>1520</v>
      </c>
      <c r="U2623" t="s">
        <v>1523</v>
      </c>
      <c r="V2623" s="13">
        <v>5027817</v>
      </c>
      <c r="W2623" s="7">
        <f>(Agridata[[#This Row],[Profit_After_Storage_Loss]]/Agridata[[#This Row],[Total_Revenue]])*100</f>
        <v>65.165954714898774</v>
      </c>
      <c r="X2623">
        <f>(1-Agridata[[#This Row],[Transport_Cost_NGN]]/(Agridata[[#This Row],[Input_Cost_NGN]]+Agridata[[#This Row],[Final_Profit_NGN]]))*100</f>
        <v>99.985233205347839</v>
      </c>
      <c r="Y2623" s="13">
        <f>Agridata[[#This Row],[Final_Profit_NGN]]*Agridata[[#This Row],[Storage_Loss_%]]</f>
        <v>174012746.37</v>
      </c>
      <c r="Z2623" s="13">
        <f>Agridata[[#This Row],[Final_Profit_NGN]] * (1-Agridata[[#This Row],[Storage_Loss_%]]/100)</f>
        <v>3287689.5362999998</v>
      </c>
      <c r="AA2623" s="13">
        <f>Agridata[[#This Row],[Final_Profit_NGN]]+Agridata[[#This Row],[Input_Cost_NGN]]</f>
        <v>5045103</v>
      </c>
    </row>
    <row r="2624" spans="1:27" x14ac:dyDescent="0.35">
      <c r="A2624" t="s">
        <v>150</v>
      </c>
      <c r="B2624" t="s">
        <v>1469</v>
      </c>
      <c r="C2624" t="s">
        <v>1481</v>
      </c>
      <c r="D2624">
        <v>2021</v>
      </c>
      <c r="E2624" t="s">
        <v>1502</v>
      </c>
      <c r="F2624" t="s">
        <v>1510</v>
      </c>
      <c r="G2624">
        <v>1.26</v>
      </c>
      <c r="H2624">
        <v>15525</v>
      </c>
      <c r="I2624">
        <v>10285</v>
      </c>
      <c r="J2624">
        <v>6.9</v>
      </c>
      <c r="K2624" t="s">
        <v>1512</v>
      </c>
      <c r="L2624">
        <v>0.32</v>
      </c>
      <c r="M2624" t="s">
        <v>1517</v>
      </c>
      <c r="N2624" s="13">
        <v>1234</v>
      </c>
      <c r="O2624">
        <v>4</v>
      </c>
      <c r="P2624" s="11">
        <f>Agridata[[#This Row],[Storage_Loss_%]]/100</f>
        <v>0.33750000000000002</v>
      </c>
      <c r="Q2624" s="7">
        <v>33.75</v>
      </c>
      <c r="R2624" s="13">
        <v>23173</v>
      </c>
      <c r="S2624">
        <v>286</v>
      </c>
      <c r="T2624" t="s">
        <v>1520</v>
      </c>
      <c r="U2624" t="s">
        <v>1523</v>
      </c>
      <c r="V2624" s="13">
        <v>2887688</v>
      </c>
      <c r="W2624" s="7">
        <f>(Agridata[[#This Row],[Profit_After_Storage_Loss]]/Agridata[[#This Row],[Total_Revenue]])*100</f>
        <v>65.722592044072186</v>
      </c>
      <c r="X2624">
        <f>(1-Agridata[[#This Row],[Transport_Cost_NGN]]/(Agridata[[#This Row],[Input_Cost_NGN]]+Agridata[[#This Row],[Final_Profit_NGN]]))*100</f>
        <v>99.95760704478846</v>
      </c>
      <c r="Y2624" s="13">
        <f>Agridata[[#This Row],[Final_Profit_NGN]]*Agridata[[#This Row],[Storage_Loss_%]]</f>
        <v>97459470</v>
      </c>
      <c r="Z2624" s="13">
        <f>Agridata[[#This Row],[Final_Profit_NGN]] * (1-Agridata[[#This Row],[Storage_Loss_%]]/100)</f>
        <v>1913093.3</v>
      </c>
      <c r="AA2624" s="13">
        <f>Agridata[[#This Row],[Final_Profit_NGN]]+Agridata[[#This Row],[Input_Cost_NGN]]</f>
        <v>2910861</v>
      </c>
    </row>
    <row r="2625" spans="1:27" x14ac:dyDescent="0.35">
      <c r="A2625" t="s">
        <v>993</v>
      </c>
      <c r="B2625" t="s">
        <v>1471</v>
      </c>
      <c r="C2625" t="s">
        <v>1486</v>
      </c>
      <c r="D2625">
        <v>2023</v>
      </c>
      <c r="E2625" t="s">
        <v>1501</v>
      </c>
      <c r="F2625" t="s">
        <v>1503</v>
      </c>
      <c r="G2625">
        <v>3.95</v>
      </c>
      <c r="H2625">
        <v>43561</v>
      </c>
      <c r="I2625">
        <v>26254</v>
      </c>
      <c r="J2625">
        <v>17.2</v>
      </c>
      <c r="K2625" t="s">
        <v>1511</v>
      </c>
      <c r="L2625">
        <v>1.63</v>
      </c>
      <c r="M2625" t="s">
        <v>1517</v>
      </c>
      <c r="N2625" s="13">
        <v>2436</v>
      </c>
      <c r="O2625">
        <v>30</v>
      </c>
      <c r="P2625" s="11">
        <f>Agridata[[#This Row],[Storage_Loss_%]]/100</f>
        <v>0.39729999999999999</v>
      </c>
      <c r="Q2625" s="7">
        <v>39.729999999999997</v>
      </c>
      <c r="R2625" s="13">
        <v>42552</v>
      </c>
      <c r="S2625">
        <v>293</v>
      </c>
      <c r="T2625" t="s">
        <v>1520</v>
      </c>
      <c r="U2625" t="s">
        <v>1522</v>
      </c>
      <c r="V2625" s="13">
        <v>7570510</v>
      </c>
      <c r="W2625" s="7">
        <f>(Agridata[[#This Row],[Profit_After_Storage_Loss]]/Agridata[[#This Row],[Total_Revenue]])*100</f>
        <v>59.933130414542802</v>
      </c>
      <c r="X2625">
        <f>(1-Agridata[[#This Row],[Transport_Cost_NGN]]/(Agridata[[#This Row],[Input_Cost_NGN]]+Agridata[[#This Row],[Final_Profit_NGN]]))*100</f>
        <v>99.968002362255817</v>
      </c>
      <c r="Y2625" s="13">
        <f>Agridata[[#This Row],[Final_Profit_NGN]]*Agridata[[#This Row],[Storage_Loss_%]]</f>
        <v>300776362.29999995</v>
      </c>
      <c r="Z2625" s="13">
        <f>Agridata[[#This Row],[Final_Profit_NGN]] * (1-Agridata[[#This Row],[Storage_Loss_%]]/100)</f>
        <v>4562746.3770000003</v>
      </c>
      <c r="AA2625" s="13">
        <f>Agridata[[#This Row],[Final_Profit_NGN]]+Agridata[[#This Row],[Input_Cost_NGN]]</f>
        <v>7613062</v>
      </c>
    </row>
    <row r="2626" spans="1:27" x14ac:dyDescent="0.35">
      <c r="A2626" t="s">
        <v>172</v>
      </c>
      <c r="B2626" t="s">
        <v>1470</v>
      </c>
      <c r="C2626" t="s">
        <v>1495</v>
      </c>
      <c r="D2626">
        <v>2023</v>
      </c>
      <c r="E2626" t="s">
        <v>1502</v>
      </c>
      <c r="F2626" t="s">
        <v>1507</v>
      </c>
      <c r="G2626">
        <v>6.01</v>
      </c>
      <c r="H2626">
        <v>11444</v>
      </c>
      <c r="I2626">
        <v>4577</v>
      </c>
      <c r="J2626">
        <v>19.2</v>
      </c>
      <c r="K2626" t="s">
        <v>1512</v>
      </c>
      <c r="L2626">
        <v>1.07</v>
      </c>
      <c r="M2626" t="s">
        <v>1518</v>
      </c>
      <c r="N2626" s="13">
        <v>5719</v>
      </c>
      <c r="O2626">
        <v>60</v>
      </c>
      <c r="P2626" s="11">
        <f>Agridata[[#This Row],[Storage_Loss_%]]/100</f>
        <v>0.6</v>
      </c>
      <c r="Q2626" s="7">
        <v>60</v>
      </c>
      <c r="R2626" s="13">
        <v>114092</v>
      </c>
      <c r="S2626">
        <v>227</v>
      </c>
      <c r="T2626" t="s">
        <v>1519</v>
      </c>
      <c r="U2626" t="s">
        <v>1522</v>
      </c>
      <c r="V2626" s="13">
        <v>908779</v>
      </c>
      <c r="W2626" s="7">
        <f>(Agridata[[#This Row],[Profit_After_Storage_Loss]]/Agridata[[#This Row],[Total_Revenue]])*100</f>
        <v>35.538362119954527</v>
      </c>
      <c r="X2626">
        <f>(1-Agridata[[#This Row],[Transport_Cost_NGN]]/(Agridata[[#This Row],[Input_Cost_NGN]]+Agridata[[#This Row],[Final_Profit_NGN]]))*100</f>
        <v>99.440887462837452</v>
      </c>
      <c r="Y2626" s="13">
        <f>Agridata[[#This Row],[Final_Profit_NGN]]*Agridata[[#This Row],[Storage_Loss_%]]</f>
        <v>54526740</v>
      </c>
      <c r="Z2626" s="13">
        <f>Agridata[[#This Row],[Final_Profit_NGN]] * (1-Agridata[[#This Row],[Storage_Loss_%]]/100)</f>
        <v>363511.60000000003</v>
      </c>
      <c r="AA2626" s="13">
        <f>Agridata[[#This Row],[Final_Profit_NGN]]+Agridata[[#This Row],[Input_Cost_NGN]]</f>
        <v>1022871</v>
      </c>
    </row>
    <row r="2627" spans="1:27" x14ac:dyDescent="0.35">
      <c r="A2627" t="s">
        <v>1236</v>
      </c>
      <c r="B2627" t="s">
        <v>1470</v>
      </c>
      <c r="C2627" t="s">
        <v>1491</v>
      </c>
      <c r="D2627">
        <v>2022</v>
      </c>
      <c r="E2627" t="s">
        <v>1501</v>
      </c>
      <c r="F2627" t="s">
        <v>1508</v>
      </c>
      <c r="G2627">
        <v>3.04</v>
      </c>
      <c r="H2627">
        <v>5761</v>
      </c>
      <c r="I2627">
        <v>2304</v>
      </c>
      <c r="J2627">
        <v>39.4</v>
      </c>
      <c r="K2627" t="s">
        <v>1511</v>
      </c>
      <c r="L2627">
        <v>2.4900000000000002</v>
      </c>
      <c r="M2627" t="s">
        <v>1516</v>
      </c>
      <c r="N2627" s="13">
        <v>5891</v>
      </c>
      <c r="O2627">
        <v>60</v>
      </c>
      <c r="P2627" s="11">
        <f>Agridata[[#This Row],[Storage_Loss_%]]/100</f>
        <v>0.6</v>
      </c>
      <c r="Q2627" s="7">
        <v>60</v>
      </c>
      <c r="R2627" s="13">
        <v>25129</v>
      </c>
      <c r="S2627">
        <v>190</v>
      </c>
      <c r="T2627" t="s">
        <v>1521</v>
      </c>
      <c r="U2627" t="s">
        <v>1522</v>
      </c>
      <c r="V2627" s="13">
        <v>402363</v>
      </c>
      <c r="W2627" s="7">
        <f>(Agridata[[#This Row],[Profit_After_Storage_Loss]]/Agridata[[#This Row],[Total_Revenue]])*100</f>
        <v>37.648704537160931</v>
      </c>
      <c r="X2627">
        <f>(1-Agridata[[#This Row],[Transport_Cost_NGN]]/(Agridata[[#This Row],[Input_Cost_NGN]]+Agridata[[#This Row],[Final_Profit_NGN]]))*100</f>
        <v>98.621962516257611</v>
      </c>
      <c r="Y2627" s="13">
        <f>Agridata[[#This Row],[Final_Profit_NGN]]*Agridata[[#This Row],[Storage_Loss_%]]</f>
        <v>24141780</v>
      </c>
      <c r="Z2627" s="13">
        <f>Agridata[[#This Row],[Final_Profit_NGN]] * (1-Agridata[[#This Row],[Storage_Loss_%]]/100)</f>
        <v>160945.20000000001</v>
      </c>
      <c r="AA2627" s="13">
        <f>Agridata[[#This Row],[Final_Profit_NGN]]+Agridata[[#This Row],[Input_Cost_NGN]]</f>
        <v>427492</v>
      </c>
    </row>
    <row r="2628" spans="1:27" x14ac:dyDescent="0.35">
      <c r="A2628" t="s">
        <v>374</v>
      </c>
      <c r="B2628" t="s">
        <v>1470</v>
      </c>
      <c r="C2628" t="s">
        <v>1475</v>
      </c>
      <c r="D2628">
        <v>2025</v>
      </c>
      <c r="E2628" t="s">
        <v>1501</v>
      </c>
      <c r="F2628" t="s">
        <v>1504</v>
      </c>
      <c r="G2628">
        <v>1.71</v>
      </c>
      <c r="H2628">
        <v>21152</v>
      </c>
      <c r="I2628">
        <v>16348</v>
      </c>
      <c r="J2628">
        <v>6.9</v>
      </c>
      <c r="K2628" t="s">
        <v>1513</v>
      </c>
      <c r="L2628">
        <v>0.42</v>
      </c>
      <c r="M2628" t="s">
        <v>1516</v>
      </c>
      <c r="N2628" s="13">
        <v>282</v>
      </c>
      <c r="O2628">
        <v>4</v>
      </c>
      <c r="P2628" s="11">
        <f>Agridata[[#This Row],[Storage_Loss_%]]/100</f>
        <v>0.2271</v>
      </c>
      <c r="Q2628" s="7">
        <v>22.71</v>
      </c>
      <c r="R2628" s="13">
        <v>32723</v>
      </c>
      <c r="S2628">
        <v>328</v>
      </c>
      <c r="T2628" t="s">
        <v>1521</v>
      </c>
      <c r="U2628" t="s">
        <v>1522</v>
      </c>
      <c r="V2628" s="13">
        <v>5275518</v>
      </c>
      <c r="W2628" s="7">
        <f>(Agridata[[#This Row],[Profit_After_Storage_Loss]]/Agridata[[#This Row],[Total_Revenue]])*100</f>
        <v>76.81354072281195</v>
      </c>
      <c r="X2628">
        <f>(1-Agridata[[#This Row],[Transport_Cost_NGN]]/(Agridata[[#This Row],[Input_Cost_NGN]]+Agridata[[#This Row],[Final_Profit_NGN]]))*100</f>
        <v>99.994687505710459</v>
      </c>
      <c r="Y2628" s="13">
        <f>Agridata[[#This Row],[Final_Profit_NGN]]*Agridata[[#This Row],[Storage_Loss_%]]</f>
        <v>119807013.78</v>
      </c>
      <c r="Z2628" s="13">
        <f>Agridata[[#This Row],[Final_Profit_NGN]] * (1-Agridata[[#This Row],[Storage_Loss_%]]/100)</f>
        <v>4077447.8622000003</v>
      </c>
      <c r="AA2628" s="13">
        <f>Agridata[[#This Row],[Final_Profit_NGN]]+Agridata[[#This Row],[Input_Cost_NGN]]</f>
        <v>5308241</v>
      </c>
    </row>
    <row r="2629" spans="1:27" x14ac:dyDescent="0.35">
      <c r="A2629" t="s">
        <v>1248</v>
      </c>
      <c r="B2629" t="s">
        <v>1471</v>
      </c>
      <c r="C2629" t="s">
        <v>1477</v>
      </c>
      <c r="D2629">
        <v>2023</v>
      </c>
      <c r="E2629" t="s">
        <v>1502</v>
      </c>
      <c r="F2629" t="s">
        <v>1505</v>
      </c>
      <c r="G2629">
        <v>2.64</v>
      </c>
      <c r="H2629">
        <v>35987</v>
      </c>
      <c r="I2629">
        <v>21944</v>
      </c>
      <c r="J2629">
        <v>13.4</v>
      </c>
      <c r="K2629" t="s">
        <v>1515</v>
      </c>
      <c r="L2629">
        <v>1.1200000000000001</v>
      </c>
      <c r="M2629" t="s">
        <v>1516</v>
      </c>
      <c r="N2629" s="13">
        <v>2195</v>
      </c>
      <c r="O2629">
        <v>30</v>
      </c>
      <c r="P2629" s="11">
        <f>Agridata[[#This Row],[Storage_Loss_%]]/100</f>
        <v>0.39020000000000005</v>
      </c>
      <c r="Q2629" s="7">
        <v>39.020000000000003</v>
      </c>
      <c r="R2629" s="13">
        <v>26562</v>
      </c>
      <c r="S2629">
        <v>84</v>
      </c>
      <c r="T2629" t="s">
        <v>1520</v>
      </c>
      <c r="U2629" t="s">
        <v>1523</v>
      </c>
      <c r="V2629" s="13">
        <v>1796107</v>
      </c>
      <c r="W2629" s="7">
        <f>(Agridata[[#This Row],[Profit_After_Storage_Loss]]/Agridata[[#This Row],[Total_Revenue]])*100</f>
        <v>60.091330274449163</v>
      </c>
      <c r="X2629">
        <f>(1-Agridata[[#This Row],[Transport_Cost_NGN]]/(Agridata[[#This Row],[Input_Cost_NGN]]+Agridata[[#This Row],[Final_Profit_NGN]]))*100</f>
        <v>99.879572209764916</v>
      </c>
      <c r="Y2629" s="13">
        <f>Agridata[[#This Row],[Final_Profit_NGN]]*Agridata[[#This Row],[Storage_Loss_%]]</f>
        <v>70084095.140000001</v>
      </c>
      <c r="Z2629" s="13">
        <f>Agridata[[#This Row],[Final_Profit_NGN]] * (1-Agridata[[#This Row],[Storage_Loss_%]]/100)</f>
        <v>1095266.0485999999</v>
      </c>
      <c r="AA2629" s="13">
        <f>Agridata[[#This Row],[Final_Profit_NGN]]+Agridata[[#This Row],[Input_Cost_NGN]]</f>
        <v>1822669</v>
      </c>
    </row>
    <row r="2630" spans="1:27" x14ac:dyDescent="0.35">
      <c r="A2630" t="s">
        <v>550</v>
      </c>
      <c r="B2630" t="s">
        <v>1472</v>
      </c>
      <c r="C2630" t="s">
        <v>1488</v>
      </c>
      <c r="D2630">
        <v>2021</v>
      </c>
      <c r="E2630" t="s">
        <v>1501</v>
      </c>
      <c r="F2630" t="s">
        <v>1506</v>
      </c>
      <c r="G2630">
        <v>0.68</v>
      </c>
      <c r="H2630">
        <v>1721</v>
      </c>
      <c r="I2630">
        <v>1342</v>
      </c>
      <c r="J2630">
        <v>2.8</v>
      </c>
      <c r="K2630" t="s">
        <v>1512</v>
      </c>
      <c r="L2630">
        <v>1.21</v>
      </c>
      <c r="M2630" t="s">
        <v>1517</v>
      </c>
      <c r="N2630" s="13">
        <v>615</v>
      </c>
      <c r="O2630">
        <v>14</v>
      </c>
      <c r="P2630" s="11">
        <f>Agridata[[#This Row],[Storage_Loss_%]]/100</f>
        <v>0.22</v>
      </c>
      <c r="Q2630" s="7">
        <v>22</v>
      </c>
      <c r="R2630" s="13">
        <v>11667</v>
      </c>
      <c r="S2630">
        <v>273</v>
      </c>
      <c r="T2630" t="s">
        <v>1520</v>
      </c>
      <c r="U2630" t="s">
        <v>1522</v>
      </c>
      <c r="V2630" s="13">
        <v>350421</v>
      </c>
      <c r="W2630" s="7">
        <f>(Agridata[[#This Row],[Profit_After_Storage_Loss]]/Agridata[[#This Row],[Total_Revenue]])*100</f>
        <v>75.486726983495728</v>
      </c>
      <c r="X2630">
        <f>(1-Agridata[[#This Row],[Transport_Cost_NGN]]/(Agridata[[#This Row],[Input_Cost_NGN]]+Agridata[[#This Row],[Final_Profit_NGN]]))*100</f>
        <v>99.830151786306089</v>
      </c>
      <c r="Y2630" s="13">
        <f>Agridata[[#This Row],[Final_Profit_NGN]]*Agridata[[#This Row],[Storage_Loss_%]]</f>
        <v>7709262</v>
      </c>
      <c r="Z2630" s="13">
        <f>Agridata[[#This Row],[Final_Profit_NGN]] * (1-Agridata[[#This Row],[Storage_Loss_%]]/100)</f>
        <v>273328.38</v>
      </c>
      <c r="AA2630" s="13">
        <f>Agridata[[#This Row],[Final_Profit_NGN]]+Agridata[[#This Row],[Input_Cost_NGN]]</f>
        <v>362088</v>
      </c>
    </row>
    <row r="2631" spans="1:27" x14ac:dyDescent="0.35">
      <c r="A2631" t="s">
        <v>252</v>
      </c>
      <c r="B2631" t="s">
        <v>1470</v>
      </c>
      <c r="C2631" t="s">
        <v>1485</v>
      </c>
      <c r="D2631">
        <v>2021</v>
      </c>
      <c r="E2631" t="s">
        <v>1501</v>
      </c>
      <c r="F2631" t="s">
        <v>1504</v>
      </c>
      <c r="G2631">
        <v>2.7</v>
      </c>
      <c r="H2631">
        <v>22477</v>
      </c>
      <c r="I2631">
        <v>18374</v>
      </c>
      <c r="J2631">
        <v>6.1</v>
      </c>
      <c r="K2631" t="s">
        <v>1513</v>
      </c>
      <c r="L2631">
        <v>1.1100000000000001</v>
      </c>
      <c r="M2631" t="s">
        <v>1517</v>
      </c>
      <c r="N2631" s="13">
        <v>242</v>
      </c>
      <c r="O2631">
        <v>2</v>
      </c>
      <c r="P2631" s="11">
        <f>Agridata[[#This Row],[Storage_Loss_%]]/100</f>
        <v>0.1825</v>
      </c>
      <c r="Q2631" s="7">
        <v>18.25</v>
      </c>
      <c r="R2631" s="13">
        <v>41130</v>
      </c>
      <c r="S2631">
        <v>251</v>
      </c>
      <c r="T2631" t="s">
        <v>1521</v>
      </c>
      <c r="U2631" t="s">
        <v>1523</v>
      </c>
      <c r="V2631" s="13">
        <v>4524384</v>
      </c>
      <c r="W2631" s="7">
        <f>(Agridata[[#This Row],[Profit_After_Storage_Loss]]/Agridata[[#This Row],[Total_Revenue]])*100</f>
        <v>81.013527063984469</v>
      </c>
      <c r="X2631">
        <f>(1-Agridata[[#This Row],[Transport_Cost_NGN]]/(Agridata[[#This Row],[Input_Cost_NGN]]+Agridata[[#This Row],[Final_Profit_NGN]]))*100</f>
        <v>99.994699392007121</v>
      </c>
      <c r="Y2631" s="13">
        <f>Agridata[[#This Row],[Final_Profit_NGN]]*Agridata[[#This Row],[Storage_Loss_%]]</f>
        <v>82570008</v>
      </c>
      <c r="Z2631" s="13">
        <f>Agridata[[#This Row],[Final_Profit_NGN]] * (1-Agridata[[#This Row],[Storage_Loss_%]]/100)</f>
        <v>3698683.92</v>
      </c>
      <c r="AA2631" s="13">
        <f>Agridata[[#This Row],[Final_Profit_NGN]]+Agridata[[#This Row],[Input_Cost_NGN]]</f>
        <v>4565514</v>
      </c>
    </row>
    <row r="2632" spans="1:27" x14ac:dyDescent="0.35">
      <c r="A2632" t="s">
        <v>167</v>
      </c>
      <c r="B2632" t="s">
        <v>1469</v>
      </c>
      <c r="C2632" t="s">
        <v>1474</v>
      </c>
      <c r="D2632">
        <v>2022</v>
      </c>
      <c r="E2632" t="s">
        <v>1501</v>
      </c>
      <c r="F2632" t="s">
        <v>1506</v>
      </c>
      <c r="G2632">
        <v>1.88</v>
      </c>
      <c r="H2632">
        <v>3414</v>
      </c>
      <c r="I2632">
        <v>2705</v>
      </c>
      <c r="J2632">
        <v>30.8</v>
      </c>
      <c r="K2632" t="s">
        <v>1513</v>
      </c>
      <c r="L2632">
        <v>1.59</v>
      </c>
      <c r="M2632" t="s">
        <v>1516</v>
      </c>
      <c r="N2632" s="13">
        <v>987</v>
      </c>
      <c r="O2632">
        <v>14</v>
      </c>
      <c r="P2632" s="11">
        <f>Agridata[[#This Row],[Storage_Loss_%]]/100</f>
        <v>0.20739999999999997</v>
      </c>
      <c r="Q2632" s="7">
        <v>20.74</v>
      </c>
      <c r="R2632" s="13">
        <v>57258</v>
      </c>
      <c r="S2632">
        <v>326</v>
      </c>
      <c r="T2632" t="s">
        <v>1520</v>
      </c>
      <c r="U2632" t="s">
        <v>1522</v>
      </c>
      <c r="V2632" s="13">
        <v>814767</v>
      </c>
      <c r="W2632" s="7">
        <f>(Agridata[[#This Row],[Profit_After_Storage_Loss]]/Agridata[[#This Row],[Total_Revenue]])*100</f>
        <v>74.055712187150604</v>
      </c>
      <c r="X2632">
        <f>(1-Agridata[[#This Row],[Transport_Cost_NGN]]/(Agridata[[#This Row],[Input_Cost_NGN]]+Agridata[[#This Row],[Final_Profit_NGN]]))*100</f>
        <v>99.886815171583393</v>
      </c>
      <c r="Y2632" s="13">
        <f>Agridata[[#This Row],[Final_Profit_NGN]]*Agridata[[#This Row],[Storage_Loss_%]]</f>
        <v>16898267.579999998</v>
      </c>
      <c r="Z2632" s="13">
        <f>Agridata[[#This Row],[Final_Profit_NGN]] * (1-Agridata[[#This Row],[Storage_Loss_%]]/100)</f>
        <v>645784.32420000003</v>
      </c>
      <c r="AA2632" s="13">
        <f>Agridata[[#This Row],[Final_Profit_NGN]]+Agridata[[#This Row],[Input_Cost_NGN]]</f>
        <v>872025</v>
      </c>
    </row>
    <row r="2633" spans="1:27" x14ac:dyDescent="0.35">
      <c r="A2633" t="s">
        <v>391</v>
      </c>
      <c r="B2633" t="s">
        <v>1471</v>
      </c>
      <c r="C2633" t="s">
        <v>1492</v>
      </c>
      <c r="D2633">
        <v>2022</v>
      </c>
      <c r="E2633" t="s">
        <v>1502</v>
      </c>
      <c r="F2633" t="s">
        <v>1507</v>
      </c>
      <c r="G2633">
        <v>1.77</v>
      </c>
      <c r="H2633">
        <v>2657</v>
      </c>
      <c r="I2633">
        <v>2459</v>
      </c>
      <c r="J2633">
        <v>9.3000000000000007</v>
      </c>
      <c r="K2633" t="s">
        <v>1513</v>
      </c>
      <c r="L2633">
        <v>0.77</v>
      </c>
      <c r="M2633" t="s">
        <v>1516</v>
      </c>
      <c r="N2633" s="13">
        <v>359</v>
      </c>
      <c r="O2633">
        <v>3</v>
      </c>
      <c r="P2633" s="11">
        <f>Agridata[[#This Row],[Storage_Loss_%]]/100</f>
        <v>7.4499999999999997E-2</v>
      </c>
      <c r="Q2633" s="7">
        <v>7.45</v>
      </c>
      <c r="R2633" s="13">
        <v>29188</v>
      </c>
      <c r="S2633">
        <v>181</v>
      </c>
      <c r="T2633" t="s">
        <v>1520</v>
      </c>
      <c r="U2633" t="s">
        <v>1522</v>
      </c>
      <c r="V2633" s="13">
        <v>411082</v>
      </c>
      <c r="W2633" s="7">
        <f>(Agridata[[#This Row],[Profit_After_Storage_Loss]]/Agridata[[#This Row],[Total_Revenue]])*100</f>
        <v>86.414334612851206</v>
      </c>
      <c r="X2633">
        <f>(1-Agridata[[#This Row],[Transport_Cost_NGN]]/(Agridata[[#This Row],[Input_Cost_NGN]]+Agridata[[#This Row],[Final_Profit_NGN]]))*100</f>
        <v>99.918459127353671</v>
      </c>
      <c r="Y2633" s="13">
        <f>Agridata[[#This Row],[Final_Profit_NGN]]*Agridata[[#This Row],[Storage_Loss_%]]</f>
        <v>3062560.9</v>
      </c>
      <c r="Z2633" s="13">
        <f>Agridata[[#This Row],[Final_Profit_NGN]] * (1-Agridata[[#This Row],[Storage_Loss_%]]/100)</f>
        <v>380456.391</v>
      </c>
      <c r="AA2633" s="13">
        <f>Agridata[[#This Row],[Final_Profit_NGN]]+Agridata[[#This Row],[Input_Cost_NGN]]</f>
        <v>440270</v>
      </c>
    </row>
    <row r="2634" spans="1:27" x14ac:dyDescent="0.35">
      <c r="A2634" t="s">
        <v>1030</v>
      </c>
      <c r="B2634" t="s">
        <v>1473</v>
      </c>
      <c r="C2634" t="s">
        <v>1493</v>
      </c>
      <c r="D2634">
        <v>2021</v>
      </c>
      <c r="E2634" t="s">
        <v>1502</v>
      </c>
      <c r="F2634" t="s">
        <v>1510</v>
      </c>
      <c r="G2634">
        <v>0.94</v>
      </c>
      <c r="H2634">
        <v>13369</v>
      </c>
      <c r="I2634">
        <v>9671</v>
      </c>
      <c r="J2634">
        <v>13.5</v>
      </c>
      <c r="K2634" t="s">
        <v>1512</v>
      </c>
      <c r="L2634">
        <v>1.04</v>
      </c>
      <c r="M2634" t="s">
        <v>1516</v>
      </c>
      <c r="N2634" s="13">
        <v>3492</v>
      </c>
      <c r="O2634">
        <v>2</v>
      </c>
      <c r="P2634" s="11">
        <f>Agridata[[#This Row],[Storage_Loss_%]]/100</f>
        <v>0.27660000000000001</v>
      </c>
      <c r="Q2634" s="7">
        <v>27.66</v>
      </c>
      <c r="R2634" s="13">
        <v>28034</v>
      </c>
      <c r="S2634">
        <v>346</v>
      </c>
      <c r="T2634" t="s">
        <v>1520</v>
      </c>
      <c r="U2634" t="s">
        <v>1522</v>
      </c>
      <c r="V2634" s="13">
        <v>3281179</v>
      </c>
      <c r="W2634" s="7">
        <f>(Agridata[[#This Row],[Profit_After_Storage_Loss]]/Agridata[[#This Row],[Total_Revenue]])*100</f>
        <v>71.72717164473849</v>
      </c>
      <c r="X2634">
        <f>(1-Agridata[[#This Row],[Transport_Cost_NGN]]/(Agridata[[#This Row],[Input_Cost_NGN]]+Agridata[[#This Row],[Final_Profit_NGN]]))*100</f>
        <v>99.894476420828767</v>
      </c>
      <c r="Y2634" s="13">
        <f>Agridata[[#This Row],[Final_Profit_NGN]]*Agridata[[#This Row],[Storage_Loss_%]]</f>
        <v>90757411.140000001</v>
      </c>
      <c r="Z2634" s="13">
        <f>Agridata[[#This Row],[Final_Profit_NGN]] * (1-Agridata[[#This Row],[Storage_Loss_%]]/100)</f>
        <v>2373604.8886000002</v>
      </c>
      <c r="AA2634" s="13">
        <f>Agridata[[#This Row],[Final_Profit_NGN]]+Agridata[[#This Row],[Input_Cost_NGN]]</f>
        <v>3309213</v>
      </c>
    </row>
    <row r="2635" spans="1:27" x14ac:dyDescent="0.35">
      <c r="A2635" t="s">
        <v>1249</v>
      </c>
      <c r="B2635" t="s">
        <v>1472</v>
      </c>
      <c r="C2635" t="s">
        <v>1487</v>
      </c>
      <c r="D2635">
        <v>2025</v>
      </c>
      <c r="E2635" t="s">
        <v>1501</v>
      </c>
      <c r="F2635" t="s">
        <v>1506</v>
      </c>
      <c r="G2635">
        <v>1.58</v>
      </c>
      <c r="H2635">
        <v>5488</v>
      </c>
      <c r="I2635">
        <v>4761</v>
      </c>
      <c r="J2635">
        <v>3.5</v>
      </c>
      <c r="K2635" t="s">
        <v>1513</v>
      </c>
      <c r="L2635">
        <v>0.16</v>
      </c>
      <c r="M2635" t="s">
        <v>1517</v>
      </c>
      <c r="N2635" s="13">
        <v>200</v>
      </c>
      <c r="O2635">
        <v>7</v>
      </c>
      <c r="P2635" s="11">
        <f>Agridata[[#This Row],[Storage_Loss_%]]/100</f>
        <v>0.13239999999999999</v>
      </c>
      <c r="Q2635" s="7">
        <v>13.24</v>
      </c>
      <c r="R2635" s="13">
        <v>34917</v>
      </c>
      <c r="S2635">
        <v>398</v>
      </c>
      <c r="T2635" t="s">
        <v>1520</v>
      </c>
      <c r="U2635" t="s">
        <v>1523</v>
      </c>
      <c r="V2635" s="13">
        <v>1840813</v>
      </c>
      <c r="W2635" s="7">
        <f>(Agridata[[#This Row],[Profit_After_Storage_Loss]]/Agridata[[#This Row],[Total_Revenue]])*100</f>
        <v>85.144949369045648</v>
      </c>
      <c r="X2635">
        <f>(1-Agridata[[#This Row],[Transport_Cost_NGN]]/(Agridata[[#This Row],[Input_Cost_NGN]]+Agridata[[#This Row],[Final_Profit_NGN]]))*100</f>
        <v>99.989337484605983</v>
      </c>
      <c r="Y2635" s="13">
        <f>Agridata[[#This Row],[Final_Profit_NGN]]*Agridata[[#This Row],[Storage_Loss_%]]</f>
        <v>24372364.120000001</v>
      </c>
      <c r="Z2635" s="13">
        <f>Agridata[[#This Row],[Final_Profit_NGN]] * (1-Agridata[[#This Row],[Storage_Loss_%]]/100)</f>
        <v>1597089.3588</v>
      </c>
      <c r="AA2635" s="13">
        <f>Agridata[[#This Row],[Final_Profit_NGN]]+Agridata[[#This Row],[Input_Cost_NGN]]</f>
        <v>1875730</v>
      </c>
    </row>
    <row r="2636" spans="1:27" x14ac:dyDescent="0.35">
      <c r="A2636" t="s">
        <v>1250</v>
      </c>
      <c r="B2636" t="s">
        <v>1473</v>
      </c>
      <c r="C2636" t="s">
        <v>1494</v>
      </c>
      <c r="D2636">
        <v>2024</v>
      </c>
      <c r="E2636" t="s">
        <v>1501</v>
      </c>
      <c r="F2636" t="s">
        <v>1508</v>
      </c>
      <c r="G2636">
        <v>1.27</v>
      </c>
      <c r="H2636">
        <v>1862</v>
      </c>
      <c r="I2636">
        <v>1632</v>
      </c>
      <c r="J2636">
        <v>113.2</v>
      </c>
      <c r="K2636" t="s">
        <v>1511</v>
      </c>
      <c r="L2636">
        <v>2.83</v>
      </c>
      <c r="M2636" t="s">
        <v>1518</v>
      </c>
      <c r="N2636" s="13">
        <v>15644</v>
      </c>
      <c r="O2636">
        <v>7</v>
      </c>
      <c r="P2636" s="11">
        <f>Agridata[[#This Row],[Storage_Loss_%]]/100</f>
        <v>0.12300000000000001</v>
      </c>
      <c r="Q2636" s="7">
        <v>12.3</v>
      </c>
      <c r="R2636" s="13">
        <v>20055</v>
      </c>
      <c r="S2636">
        <v>230</v>
      </c>
      <c r="T2636" t="s">
        <v>1520</v>
      </c>
      <c r="U2636" t="s">
        <v>1522</v>
      </c>
      <c r="V2636" s="13">
        <v>335908</v>
      </c>
      <c r="W2636" s="7">
        <f>(Agridata[[#This Row],[Profit_After_Storage_Loss]]/Agridata[[#This Row],[Total_Revenue]])*100</f>
        <v>82.758971016650605</v>
      </c>
      <c r="X2636">
        <f>(1-Agridata[[#This Row],[Transport_Cost_NGN]]/(Agridata[[#This Row],[Input_Cost_NGN]]+Agridata[[#This Row],[Final_Profit_NGN]]))*100</f>
        <v>95.605161210575247</v>
      </c>
      <c r="Y2636" s="13">
        <f>Agridata[[#This Row],[Final_Profit_NGN]]*Agridata[[#This Row],[Storage_Loss_%]]</f>
        <v>4131668.4000000004</v>
      </c>
      <c r="Z2636" s="13">
        <f>Agridata[[#This Row],[Final_Profit_NGN]] * (1-Agridata[[#This Row],[Storage_Loss_%]]/100)</f>
        <v>294591.31599999999</v>
      </c>
      <c r="AA2636" s="13">
        <f>Agridata[[#This Row],[Final_Profit_NGN]]+Agridata[[#This Row],[Input_Cost_NGN]]</f>
        <v>355963</v>
      </c>
    </row>
    <row r="2637" spans="1:27" x14ac:dyDescent="0.35">
      <c r="A2637" t="s">
        <v>128</v>
      </c>
      <c r="B2637" t="s">
        <v>1472</v>
      </c>
      <c r="C2637" t="s">
        <v>1478</v>
      </c>
      <c r="D2637">
        <v>2024</v>
      </c>
      <c r="E2637" t="s">
        <v>1501</v>
      </c>
      <c r="F2637" t="s">
        <v>1508</v>
      </c>
      <c r="G2637">
        <v>2.85</v>
      </c>
      <c r="H2637">
        <v>4697</v>
      </c>
      <c r="I2637">
        <v>4064</v>
      </c>
      <c r="J2637">
        <v>15.8</v>
      </c>
      <c r="K2637" t="s">
        <v>1512</v>
      </c>
      <c r="L2637">
        <v>0.53</v>
      </c>
      <c r="M2637" t="s">
        <v>1516</v>
      </c>
      <c r="N2637" s="13">
        <v>4499</v>
      </c>
      <c r="O2637">
        <v>7</v>
      </c>
      <c r="P2637" s="11">
        <f>Agridata[[#This Row],[Storage_Loss_%]]/100</f>
        <v>0.13470000000000001</v>
      </c>
      <c r="Q2637" s="7">
        <v>13.47</v>
      </c>
      <c r="R2637" s="13">
        <v>36039</v>
      </c>
      <c r="S2637">
        <v>214</v>
      </c>
      <c r="T2637" t="s">
        <v>1520</v>
      </c>
      <c r="U2637" t="s">
        <v>1523</v>
      </c>
      <c r="V2637" s="13">
        <v>820462</v>
      </c>
      <c r="W2637" s="7">
        <f>(Agridata[[#This Row],[Profit_After_Storage_Loss]]/Agridata[[#This Row],[Total_Revenue]])*100</f>
        <v>82.889076440074206</v>
      </c>
      <c r="X2637">
        <f>(1-Agridata[[#This Row],[Transport_Cost_NGN]]/(Agridata[[#This Row],[Input_Cost_NGN]]+Agridata[[#This Row],[Final_Profit_NGN]]))*100</f>
        <v>99.474723321980946</v>
      </c>
      <c r="Y2637" s="13">
        <f>Agridata[[#This Row],[Final_Profit_NGN]]*Agridata[[#This Row],[Storage_Loss_%]]</f>
        <v>11051623.140000001</v>
      </c>
      <c r="Z2637" s="13">
        <f>Agridata[[#This Row],[Final_Profit_NGN]] * (1-Agridata[[#This Row],[Storage_Loss_%]]/100)</f>
        <v>709945.76859999995</v>
      </c>
      <c r="AA2637" s="13">
        <f>Agridata[[#This Row],[Final_Profit_NGN]]+Agridata[[#This Row],[Input_Cost_NGN]]</f>
        <v>856501</v>
      </c>
    </row>
    <row r="2638" spans="1:27" x14ac:dyDescent="0.35">
      <c r="A2638" t="s">
        <v>211</v>
      </c>
      <c r="B2638" t="s">
        <v>1470</v>
      </c>
      <c r="C2638" t="s">
        <v>1482</v>
      </c>
      <c r="D2638">
        <v>2023</v>
      </c>
      <c r="E2638" t="s">
        <v>1501</v>
      </c>
      <c r="F2638" t="s">
        <v>1505</v>
      </c>
      <c r="G2638">
        <v>1.1100000000000001</v>
      </c>
      <c r="H2638">
        <v>15911</v>
      </c>
      <c r="I2638">
        <v>11971</v>
      </c>
      <c r="J2638">
        <v>14.1</v>
      </c>
      <c r="K2638" t="s">
        <v>1511</v>
      </c>
      <c r="L2638">
        <v>1.31</v>
      </c>
      <c r="M2638" t="s">
        <v>1516</v>
      </c>
      <c r="N2638" s="13">
        <v>1982</v>
      </c>
      <c r="O2638">
        <v>14</v>
      </c>
      <c r="P2638" s="11">
        <f>Agridata[[#This Row],[Storage_Loss_%]]/100</f>
        <v>0.24760000000000001</v>
      </c>
      <c r="Q2638" s="7">
        <v>24.76</v>
      </c>
      <c r="R2638" s="13">
        <v>12093</v>
      </c>
      <c r="S2638">
        <v>114</v>
      </c>
      <c r="T2638" t="s">
        <v>1520</v>
      </c>
      <c r="U2638" t="s">
        <v>1523</v>
      </c>
      <c r="V2638" s="13">
        <v>1336973</v>
      </c>
      <c r="W2638" s="7">
        <f>(Agridata[[#This Row],[Profit_After_Storage_Loss]]/Agridata[[#This Row],[Total_Revenue]])*100</f>
        <v>74.565550180643498</v>
      </c>
      <c r="X2638">
        <f>(1-Agridata[[#This Row],[Transport_Cost_NGN]]/(Agridata[[#This Row],[Input_Cost_NGN]]+Agridata[[#This Row],[Final_Profit_NGN]]))*100</f>
        <v>99.853083540760792</v>
      </c>
      <c r="Y2638" s="13">
        <f>Agridata[[#This Row],[Final_Profit_NGN]]*Agridata[[#This Row],[Storage_Loss_%]]</f>
        <v>33103451.48</v>
      </c>
      <c r="Z2638" s="13">
        <f>Agridata[[#This Row],[Final_Profit_NGN]] * (1-Agridata[[#This Row],[Storage_Loss_%]]/100)</f>
        <v>1005938.4852</v>
      </c>
      <c r="AA2638" s="13">
        <f>Agridata[[#This Row],[Final_Profit_NGN]]+Agridata[[#This Row],[Input_Cost_NGN]]</f>
        <v>1349066</v>
      </c>
    </row>
    <row r="2639" spans="1:27" x14ac:dyDescent="0.35">
      <c r="A2639" t="s">
        <v>670</v>
      </c>
      <c r="B2639" t="s">
        <v>1472</v>
      </c>
      <c r="C2639" t="s">
        <v>1487</v>
      </c>
      <c r="D2639">
        <v>2023</v>
      </c>
      <c r="E2639" t="s">
        <v>1501</v>
      </c>
      <c r="F2639" t="s">
        <v>1503</v>
      </c>
      <c r="G2639">
        <v>5.17</v>
      </c>
      <c r="H2639">
        <v>30259</v>
      </c>
      <c r="I2639">
        <v>25871</v>
      </c>
      <c r="J2639">
        <v>1.6</v>
      </c>
      <c r="K2639" t="s">
        <v>1511</v>
      </c>
      <c r="L2639">
        <v>1.24</v>
      </c>
      <c r="M2639" t="s">
        <v>1516</v>
      </c>
      <c r="N2639" s="13">
        <v>244</v>
      </c>
      <c r="O2639">
        <v>7</v>
      </c>
      <c r="P2639" s="11">
        <f>Agridata[[#This Row],[Storage_Loss_%]]/100</f>
        <v>0.14499999999999999</v>
      </c>
      <c r="Q2639" s="7">
        <v>14.5</v>
      </c>
      <c r="R2639" s="13">
        <v>44179</v>
      </c>
      <c r="S2639">
        <v>314</v>
      </c>
      <c r="T2639" t="s">
        <v>1520</v>
      </c>
      <c r="U2639" t="s">
        <v>1523</v>
      </c>
      <c r="V2639" s="13">
        <v>7997837</v>
      </c>
      <c r="W2639" s="7">
        <f>(Agridata[[#This Row],[Profit_After_Storage_Loss]]/Agridata[[#This Row],[Total_Revenue]])*100</f>
        <v>85.030303782036739</v>
      </c>
      <c r="X2639">
        <f>(1-Agridata[[#This Row],[Transport_Cost_NGN]]/(Agridata[[#This Row],[Input_Cost_NGN]]+Agridata[[#This Row],[Final_Profit_NGN]]))*100</f>
        <v>99.996965934909852</v>
      </c>
      <c r="Y2639" s="13">
        <f>Agridata[[#This Row],[Final_Profit_NGN]]*Agridata[[#This Row],[Storage_Loss_%]]</f>
        <v>115968636.5</v>
      </c>
      <c r="Z2639" s="13">
        <f>Agridata[[#This Row],[Final_Profit_NGN]] * (1-Agridata[[#This Row],[Storage_Loss_%]]/100)</f>
        <v>6838150.6349999998</v>
      </c>
      <c r="AA2639" s="13">
        <f>Agridata[[#This Row],[Final_Profit_NGN]]+Agridata[[#This Row],[Input_Cost_NGN]]</f>
        <v>8042016</v>
      </c>
    </row>
    <row r="2640" spans="1:27" x14ac:dyDescent="0.35">
      <c r="A2640" t="s">
        <v>522</v>
      </c>
      <c r="B2640" t="s">
        <v>1470</v>
      </c>
      <c r="C2640" t="s">
        <v>1482</v>
      </c>
      <c r="D2640">
        <v>2024</v>
      </c>
      <c r="E2640" t="s">
        <v>1501</v>
      </c>
      <c r="F2640" t="s">
        <v>1507</v>
      </c>
      <c r="G2640">
        <v>0.76</v>
      </c>
      <c r="H2640">
        <v>2160</v>
      </c>
      <c r="I2640">
        <v>1762</v>
      </c>
      <c r="J2640">
        <v>61</v>
      </c>
      <c r="K2640" t="s">
        <v>1512</v>
      </c>
      <c r="L2640">
        <v>2.2400000000000002</v>
      </c>
      <c r="M2640" t="s">
        <v>1518</v>
      </c>
      <c r="N2640" s="13">
        <v>16510</v>
      </c>
      <c r="O2640">
        <v>14</v>
      </c>
      <c r="P2640" s="11">
        <f>Agridata[[#This Row],[Storage_Loss_%]]/100</f>
        <v>0.18379999999999999</v>
      </c>
      <c r="Q2640" s="7">
        <v>18.38</v>
      </c>
      <c r="R2640" s="13">
        <v>9949</v>
      </c>
      <c r="S2640">
        <v>255</v>
      </c>
      <c r="T2640" t="s">
        <v>1521</v>
      </c>
      <c r="U2640" t="s">
        <v>1522</v>
      </c>
      <c r="V2640" s="13">
        <v>418358</v>
      </c>
      <c r="W2640" s="7">
        <f>(Agridata[[#This Row],[Profit_After_Storage_Loss]]/Agridata[[#This Row],[Total_Revenue]])*100</f>
        <v>79.724076328427984</v>
      </c>
      <c r="X2640">
        <f>(1-Agridata[[#This Row],[Transport_Cost_NGN]]/(Agridata[[#This Row],[Input_Cost_NGN]]+Agridata[[#This Row],[Final_Profit_NGN]]))*100</f>
        <v>96.145288309553663</v>
      </c>
      <c r="Y2640" s="13">
        <f>Agridata[[#This Row],[Final_Profit_NGN]]*Agridata[[#This Row],[Storage_Loss_%]]</f>
        <v>7689420.04</v>
      </c>
      <c r="Z2640" s="13">
        <f>Agridata[[#This Row],[Final_Profit_NGN]] * (1-Agridata[[#This Row],[Storage_Loss_%]]/100)</f>
        <v>341463.79960000003</v>
      </c>
      <c r="AA2640" s="13">
        <f>Agridata[[#This Row],[Final_Profit_NGN]]+Agridata[[#This Row],[Input_Cost_NGN]]</f>
        <v>428307</v>
      </c>
    </row>
    <row r="2641" spans="1:27" x14ac:dyDescent="0.35">
      <c r="A2641" t="s">
        <v>370</v>
      </c>
      <c r="B2641" t="s">
        <v>1469</v>
      </c>
      <c r="C2641" t="s">
        <v>1474</v>
      </c>
      <c r="D2641">
        <v>2023</v>
      </c>
      <c r="E2641" t="s">
        <v>1502</v>
      </c>
      <c r="F2641" t="s">
        <v>1505</v>
      </c>
      <c r="G2641">
        <v>15</v>
      </c>
      <c r="H2641">
        <v>98494</v>
      </c>
      <c r="I2641">
        <v>54900</v>
      </c>
      <c r="J2641">
        <v>3.4</v>
      </c>
      <c r="K2641" t="s">
        <v>1513</v>
      </c>
      <c r="L2641">
        <v>0.4</v>
      </c>
      <c r="M2641" t="s">
        <v>1517</v>
      </c>
      <c r="N2641" s="13">
        <v>200</v>
      </c>
      <c r="O2641">
        <v>30</v>
      </c>
      <c r="P2641" s="11">
        <f>Agridata[[#This Row],[Storage_Loss_%]]/100</f>
        <v>0.44259999999999999</v>
      </c>
      <c r="Q2641" s="7">
        <v>44.26</v>
      </c>
      <c r="R2641" s="13">
        <v>106307</v>
      </c>
      <c r="S2641">
        <v>102</v>
      </c>
      <c r="T2641" t="s">
        <v>1520</v>
      </c>
      <c r="U2641" t="s">
        <v>1522</v>
      </c>
      <c r="V2641" s="13">
        <v>5437295</v>
      </c>
      <c r="W2641" s="7">
        <f>(Agridata[[#This Row],[Profit_After_Storage_Loss]]/Agridata[[#This Row],[Total_Revenue]])*100</f>
        <v>54.671100721155661</v>
      </c>
      <c r="X2641">
        <f>(1-Agridata[[#This Row],[Transport_Cost_NGN]]/(Agridata[[#This Row],[Input_Cost_NGN]]+Agridata[[#This Row],[Final_Profit_NGN]]))*100</f>
        <v>99.996392237393664</v>
      </c>
      <c r="Y2641" s="13">
        <f>Agridata[[#This Row],[Final_Profit_NGN]]*Agridata[[#This Row],[Storage_Loss_%]]</f>
        <v>240654676.69999999</v>
      </c>
      <c r="Z2641" s="13">
        <f>Agridata[[#This Row],[Final_Profit_NGN]] * (1-Agridata[[#This Row],[Storage_Loss_%]]/100)</f>
        <v>3030748.233</v>
      </c>
      <c r="AA2641" s="13">
        <f>Agridata[[#This Row],[Final_Profit_NGN]]+Agridata[[#This Row],[Input_Cost_NGN]]</f>
        <v>5543602</v>
      </c>
    </row>
    <row r="2642" spans="1:27" x14ac:dyDescent="0.35">
      <c r="A2642" t="s">
        <v>824</v>
      </c>
      <c r="B2642" t="s">
        <v>1470</v>
      </c>
      <c r="C2642" t="s">
        <v>1482</v>
      </c>
      <c r="D2642">
        <v>2022</v>
      </c>
      <c r="E2642" t="s">
        <v>1501</v>
      </c>
      <c r="F2642" t="s">
        <v>1509</v>
      </c>
      <c r="G2642">
        <v>1.1000000000000001</v>
      </c>
      <c r="H2642">
        <v>15123</v>
      </c>
      <c r="I2642">
        <v>11106</v>
      </c>
      <c r="J2642">
        <v>17.100000000000001</v>
      </c>
      <c r="K2642" t="s">
        <v>1511</v>
      </c>
      <c r="L2642">
        <v>1.22</v>
      </c>
      <c r="M2642" t="s">
        <v>1517</v>
      </c>
      <c r="N2642" s="13">
        <v>2926</v>
      </c>
      <c r="O2642">
        <v>7</v>
      </c>
      <c r="P2642" s="11">
        <f>Agridata[[#This Row],[Storage_Loss_%]]/100</f>
        <v>0.2656</v>
      </c>
      <c r="Q2642" s="7">
        <v>26.56</v>
      </c>
      <c r="R2642" s="13">
        <v>18689</v>
      </c>
      <c r="S2642">
        <v>375</v>
      </c>
      <c r="T2642" t="s">
        <v>1521</v>
      </c>
      <c r="U2642" t="s">
        <v>1522</v>
      </c>
      <c r="V2642" s="13">
        <v>4101488</v>
      </c>
      <c r="W2642" s="7">
        <f>(Agridata[[#This Row],[Profit_After_Storage_Loss]]/Agridata[[#This Row],[Total_Revenue]])*100</f>
        <v>73.106878350129122</v>
      </c>
      <c r="X2642">
        <f>(1-Agridata[[#This Row],[Transport_Cost_NGN]]/(Agridata[[#This Row],[Input_Cost_NGN]]+Agridata[[#This Row],[Final_Profit_NGN]]))*100</f>
        <v>99.928983633470111</v>
      </c>
      <c r="Y2642" s="13">
        <f>Agridata[[#This Row],[Final_Profit_NGN]]*Agridata[[#This Row],[Storage_Loss_%]]</f>
        <v>108935521.28</v>
      </c>
      <c r="Z2642" s="13">
        <f>Agridata[[#This Row],[Final_Profit_NGN]] * (1-Agridata[[#This Row],[Storage_Loss_%]]/100)</f>
        <v>3012132.7871999997</v>
      </c>
      <c r="AA2642" s="13">
        <f>Agridata[[#This Row],[Final_Profit_NGN]]+Agridata[[#This Row],[Input_Cost_NGN]]</f>
        <v>4120177</v>
      </c>
    </row>
    <row r="2643" spans="1:27" x14ac:dyDescent="0.35">
      <c r="A2643" t="s">
        <v>181</v>
      </c>
      <c r="B2643" t="s">
        <v>1472</v>
      </c>
      <c r="C2643" t="s">
        <v>1489</v>
      </c>
      <c r="D2643">
        <v>2022</v>
      </c>
      <c r="E2643" t="s">
        <v>1502</v>
      </c>
      <c r="F2643" t="s">
        <v>1509</v>
      </c>
      <c r="G2643">
        <v>1.56</v>
      </c>
      <c r="H2643">
        <v>24806</v>
      </c>
      <c r="I2643">
        <v>20750</v>
      </c>
      <c r="J2643">
        <v>2.6</v>
      </c>
      <c r="K2643" t="s">
        <v>1513</v>
      </c>
      <c r="L2643">
        <v>0.2</v>
      </c>
      <c r="M2643" t="s">
        <v>1517</v>
      </c>
      <c r="N2643" s="13">
        <v>200</v>
      </c>
      <c r="O2643">
        <v>2</v>
      </c>
      <c r="P2643" s="11">
        <f>Agridata[[#This Row],[Storage_Loss_%]]/100</f>
        <v>0.16350000000000001</v>
      </c>
      <c r="Q2643" s="7">
        <v>16.350000000000001</v>
      </c>
      <c r="R2643" s="13">
        <v>24711</v>
      </c>
      <c r="S2643">
        <v>336</v>
      </c>
      <c r="T2643" t="s">
        <v>1519</v>
      </c>
      <c r="U2643" t="s">
        <v>1523</v>
      </c>
      <c r="V2643" s="13">
        <v>6877369</v>
      </c>
      <c r="W2643" s="7">
        <f>(Agridata[[#This Row],[Profit_After_Storage_Loss]]/Agridata[[#This Row],[Total_Revenue]])*100</f>
        <v>83.350514171090467</v>
      </c>
      <c r="X2643">
        <f>(1-Agridata[[#This Row],[Transport_Cost_NGN]]/(Agridata[[#This Row],[Input_Cost_NGN]]+Agridata[[#This Row],[Final_Profit_NGN]]))*100</f>
        <v>99.997102322778062</v>
      </c>
      <c r="Y2643" s="13">
        <f>Agridata[[#This Row],[Final_Profit_NGN]]*Agridata[[#This Row],[Storage_Loss_%]]</f>
        <v>112444983.15000001</v>
      </c>
      <c r="Z2643" s="13">
        <f>Agridata[[#This Row],[Final_Profit_NGN]] * (1-Agridata[[#This Row],[Storage_Loss_%]]/100)</f>
        <v>5752919.1685000006</v>
      </c>
      <c r="AA2643" s="13">
        <f>Agridata[[#This Row],[Final_Profit_NGN]]+Agridata[[#This Row],[Input_Cost_NGN]]</f>
        <v>6902080</v>
      </c>
    </row>
    <row r="2644" spans="1:27" x14ac:dyDescent="0.35">
      <c r="A2644" t="s">
        <v>1251</v>
      </c>
      <c r="B2644" t="s">
        <v>1470</v>
      </c>
      <c r="C2644" t="s">
        <v>1490</v>
      </c>
      <c r="D2644">
        <v>2021</v>
      </c>
      <c r="E2644" t="s">
        <v>1501</v>
      </c>
      <c r="F2644" t="s">
        <v>1510</v>
      </c>
      <c r="G2644">
        <v>0.49</v>
      </c>
      <c r="H2644">
        <v>6937</v>
      </c>
      <c r="I2644">
        <v>4601</v>
      </c>
      <c r="J2644">
        <v>10.1</v>
      </c>
      <c r="K2644" t="s">
        <v>1512</v>
      </c>
      <c r="L2644">
        <v>1.25</v>
      </c>
      <c r="M2644" t="s">
        <v>1517</v>
      </c>
      <c r="N2644" s="13">
        <v>2357</v>
      </c>
      <c r="O2644">
        <v>5</v>
      </c>
      <c r="P2644" s="11">
        <f>Agridata[[#This Row],[Storage_Loss_%]]/100</f>
        <v>0.3367</v>
      </c>
      <c r="Q2644" s="7">
        <v>33.67</v>
      </c>
      <c r="R2644" s="13">
        <v>9682</v>
      </c>
      <c r="S2644">
        <v>312</v>
      </c>
      <c r="T2644" t="s">
        <v>1521</v>
      </c>
      <c r="U2644" t="s">
        <v>1522</v>
      </c>
      <c r="V2644" s="13">
        <v>1409118</v>
      </c>
      <c r="W2644" s="7">
        <f>(Agridata[[#This Row],[Profit_After_Storage_Loss]]/Agridata[[#This Row],[Total_Revenue]])*100</f>
        <v>65.877358993515642</v>
      </c>
      <c r="X2644">
        <f>(1-Agridata[[#This Row],[Transport_Cost_NGN]]/(Agridata[[#This Row],[Input_Cost_NGN]]+Agridata[[#This Row],[Final_Profit_NGN]]))*100</f>
        <v>99.833873696081199</v>
      </c>
      <c r="Y2644" s="13">
        <f>Agridata[[#This Row],[Final_Profit_NGN]]*Agridata[[#This Row],[Storage_Loss_%]]</f>
        <v>47445003.060000002</v>
      </c>
      <c r="Z2644" s="13">
        <f>Agridata[[#This Row],[Final_Profit_NGN]] * (1-Agridata[[#This Row],[Storage_Loss_%]]/100)</f>
        <v>934667.96939999994</v>
      </c>
      <c r="AA2644" s="13">
        <f>Agridata[[#This Row],[Final_Profit_NGN]]+Agridata[[#This Row],[Input_Cost_NGN]]</f>
        <v>1418800</v>
      </c>
    </row>
    <row r="2645" spans="1:27" x14ac:dyDescent="0.35">
      <c r="A2645" t="s">
        <v>158</v>
      </c>
      <c r="B2645" t="s">
        <v>1473</v>
      </c>
      <c r="C2645" t="s">
        <v>1497</v>
      </c>
      <c r="D2645">
        <v>2021</v>
      </c>
      <c r="E2645" t="s">
        <v>1501</v>
      </c>
      <c r="F2645" t="s">
        <v>1507</v>
      </c>
      <c r="G2645">
        <v>2.06</v>
      </c>
      <c r="H2645">
        <v>3378</v>
      </c>
      <c r="I2645">
        <v>2923</v>
      </c>
      <c r="J2645">
        <v>42.8</v>
      </c>
      <c r="K2645" t="s">
        <v>1511</v>
      </c>
      <c r="L2645">
        <v>1.96</v>
      </c>
      <c r="M2645" t="s">
        <v>1517</v>
      </c>
      <c r="N2645" s="13">
        <v>6082</v>
      </c>
      <c r="O2645">
        <v>7</v>
      </c>
      <c r="P2645" s="11">
        <f>Agridata[[#This Row],[Storage_Loss_%]]/100</f>
        <v>0.1346</v>
      </c>
      <c r="Q2645" s="7">
        <v>13.46</v>
      </c>
      <c r="R2645" s="13">
        <v>46124</v>
      </c>
      <c r="S2645">
        <v>184</v>
      </c>
      <c r="T2645" t="s">
        <v>1520</v>
      </c>
      <c r="U2645" t="s">
        <v>1522</v>
      </c>
      <c r="V2645" s="13">
        <v>480248</v>
      </c>
      <c r="W2645" s="7">
        <f>(Agridata[[#This Row],[Profit_After_Storage_Loss]]/Agridata[[#This Row],[Total_Revenue]])*100</f>
        <v>78.956825059083684</v>
      </c>
      <c r="X2645">
        <f>(1-Agridata[[#This Row],[Transport_Cost_NGN]]/(Agridata[[#This Row],[Input_Cost_NGN]]+Agridata[[#This Row],[Final_Profit_NGN]]))*100</f>
        <v>98.844543402764586</v>
      </c>
      <c r="Y2645" s="13">
        <f>Agridata[[#This Row],[Final_Profit_NGN]]*Agridata[[#This Row],[Storage_Loss_%]]</f>
        <v>6464138.0800000001</v>
      </c>
      <c r="Z2645" s="13">
        <f>Agridata[[#This Row],[Final_Profit_NGN]] * (1-Agridata[[#This Row],[Storage_Loss_%]]/100)</f>
        <v>415606.61919999996</v>
      </c>
      <c r="AA2645" s="13">
        <f>Agridata[[#This Row],[Final_Profit_NGN]]+Agridata[[#This Row],[Input_Cost_NGN]]</f>
        <v>526372</v>
      </c>
    </row>
    <row r="2646" spans="1:27" x14ac:dyDescent="0.35">
      <c r="A2646" t="s">
        <v>1252</v>
      </c>
      <c r="B2646" t="s">
        <v>1473</v>
      </c>
      <c r="C2646" t="s">
        <v>1497</v>
      </c>
      <c r="D2646">
        <v>2021</v>
      </c>
      <c r="E2646" t="s">
        <v>1501</v>
      </c>
      <c r="F2646" t="s">
        <v>1507</v>
      </c>
      <c r="G2646">
        <v>2.97</v>
      </c>
      <c r="H2646">
        <v>6396</v>
      </c>
      <c r="I2646">
        <v>3881</v>
      </c>
      <c r="J2646">
        <v>16.399999999999999</v>
      </c>
      <c r="K2646" t="s">
        <v>1515</v>
      </c>
      <c r="L2646">
        <v>1.79</v>
      </c>
      <c r="M2646" t="s">
        <v>1516</v>
      </c>
      <c r="N2646" s="13">
        <v>3600</v>
      </c>
      <c r="O2646">
        <v>30</v>
      </c>
      <c r="P2646" s="11">
        <f>Agridata[[#This Row],[Storage_Loss_%]]/100</f>
        <v>0.39319999999999999</v>
      </c>
      <c r="Q2646" s="7">
        <v>39.32</v>
      </c>
      <c r="R2646" s="13">
        <v>32692</v>
      </c>
      <c r="S2646">
        <v>252</v>
      </c>
      <c r="T2646" t="s">
        <v>1521</v>
      </c>
      <c r="U2646" t="s">
        <v>1523</v>
      </c>
      <c r="V2646" s="13">
        <v>931940</v>
      </c>
      <c r="W2646" s="7">
        <f>(Agridata[[#This Row],[Profit_After_Storage_Loss]]/Agridata[[#This Row],[Total_Revenue]])*100</f>
        <v>58.623515703397779</v>
      </c>
      <c r="X2646">
        <f>(1-Agridata[[#This Row],[Transport_Cost_NGN]]/(Agridata[[#This Row],[Input_Cost_NGN]]+Agridata[[#This Row],[Final_Profit_NGN]]))*100</f>
        <v>99.626800686686735</v>
      </c>
      <c r="Y2646" s="13">
        <f>Agridata[[#This Row],[Final_Profit_NGN]]*Agridata[[#This Row],[Storage_Loss_%]]</f>
        <v>36643880.799999997</v>
      </c>
      <c r="Z2646" s="13">
        <f>Agridata[[#This Row],[Final_Profit_NGN]] * (1-Agridata[[#This Row],[Storage_Loss_%]]/100)</f>
        <v>565501.19200000004</v>
      </c>
      <c r="AA2646" s="13">
        <f>Agridata[[#This Row],[Final_Profit_NGN]]+Agridata[[#This Row],[Input_Cost_NGN]]</f>
        <v>964632</v>
      </c>
    </row>
    <row r="2647" spans="1:27" x14ac:dyDescent="0.35">
      <c r="A2647" t="s">
        <v>1039</v>
      </c>
      <c r="B2647" t="s">
        <v>1470</v>
      </c>
      <c r="C2647" t="s">
        <v>1491</v>
      </c>
      <c r="D2647">
        <v>2021</v>
      </c>
      <c r="E2647" t="s">
        <v>1502</v>
      </c>
      <c r="F2647" t="s">
        <v>1510</v>
      </c>
      <c r="G2647">
        <v>0.94</v>
      </c>
      <c r="H2647">
        <v>23426</v>
      </c>
      <c r="I2647">
        <v>16346</v>
      </c>
      <c r="J2647">
        <v>15.8</v>
      </c>
      <c r="K2647" t="s">
        <v>1513</v>
      </c>
      <c r="L2647">
        <v>1.59</v>
      </c>
      <c r="M2647" t="s">
        <v>1517</v>
      </c>
      <c r="N2647" s="13">
        <v>785</v>
      </c>
      <c r="O2647">
        <v>2</v>
      </c>
      <c r="P2647" s="11">
        <f>Agridata[[#This Row],[Storage_Loss_%]]/100</f>
        <v>0.30219999999999997</v>
      </c>
      <c r="Q2647" s="7">
        <v>30.22</v>
      </c>
      <c r="R2647" s="13">
        <v>20014</v>
      </c>
      <c r="S2647">
        <v>336</v>
      </c>
      <c r="T2647" t="s">
        <v>1520</v>
      </c>
      <c r="U2647" t="s">
        <v>1522</v>
      </c>
      <c r="V2647" s="13">
        <v>5416535</v>
      </c>
      <c r="W2647" s="7">
        <f>(Agridata[[#This Row],[Profit_After_Storage_Loss]]/Agridata[[#This Row],[Total_Revenue]])*100</f>
        <v>69.523113338995003</v>
      </c>
      <c r="X2647">
        <f>(1-Agridata[[#This Row],[Transport_Cost_NGN]]/(Agridata[[#This Row],[Input_Cost_NGN]]+Agridata[[#This Row],[Final_Profit_NGN]]))*100</f>
        <v>99.985560693005809</v>
      </c>
      <c r="Y2647" s="13">
        <f>Agridata[[#This Row],[Final_Profit_NGN]]*Agridata[[#This Row],[Storage_Loss_%]]</f>
        <v>163687687.69999999</v>
      </c>
      <c r="Z2647" s="13">
        <f>Agridata[[#This Row],[Final_Profit_NGN]] * (1-Agridata[[#This Row],[Storage_Loss_%]]/100)</f>
        <v>3779658.1229999997</v>
      </c>
      <c r="AA2647" s="13">
        <f>Agridata[[#This Row],[Final_Profit_NGN]]+Agridata[[#This Row],[Input_Cost_NGN]]</f>
        <v>5436549</v>
      </c>
    </row>
    <row r="2648" spans="1:27" x14ac:dyDescent="0.35">
      <c r="A2648" t="s">
        <v>990</v>
      </c>
      <c r="B2648" t="s">
        <v>1471</v>
      </c>
      <c r="C2648" t="s">
        <v>1492</v>
      </c>
      <c r="D2648">
        <v>2024</v>
      </c>
      <c r="E2648" t="s">
        <v>1501</v>
      </c>
      <c r="F2648" t="s">
        <v>1504</v>
      </c>
      <c r="G2648">
        <v>0.23</v>
      </c>
      <c r="H2648">
        <v>1502</v>
      </c>
      <c r="I2648">
        <v>1120</v>
      </c>
      <c r="J2648">
        <v>28.5</v>
      </c>
      <c r="K2648" t="s">
        <v>1512</v>
      </c>
      <c r="L2648">
        <v>2.19</v>
      </c>
      <c r="M2648" t="s">
        <v>1517</v>
      </c>
      <c r="N2648" s="13">
        <v>5196</v>
      </c>
      <c r="O2648">
        <v>7</v>
      </c>
      <c r="P2648" s="11">
        <f>Agridata[[#This Row],[Storage_Loss_%]]/100</f>
        <v>0.254</v>
      </c>
      <c r="Q2648" s="7">
        <v>25.4</v>
      </c>
      <c r="R2648" s="13">
        <v>2782</v>
      </c>
      <c r="S2648">
        <v>251</v>
      </c>
      <c r="T2648" t="s">
        <v>1521</v>
      </c>
      <c r="U2648" t="s">
        <v>1522</v>
      </c>
      <c r="V2648" s="13">
        <v>270331</v>
      </c>
      <c r="W2648" s="7">
        <f>(Agridata[[#This Row],[Profit_After_Storage_Loss]]/Agridata[[#This Row],[Total_Revenue]])*100</f>
        <v>73.840105011478769</v>
      </c>
      <c r="X2648">
        <f>(1-Agridata[[#This Row],[Transport_Cost_NGN]]/(Agridata[[#This Row],[Input_Cost_NGN]]+Agridata[[#This Row],[Final_Profit_NGN]]))*100</f>
        <v>98.097490782203707</v>
      </c>
      <c r="Y2648" s="13">
        <f>Agridata[[#This Row],[Final_Profit_NGN]]*Agridata[[#This Row],[Storage_Loss_%]]</f>
        <v>6866407.3999999994</v>
      </c>
      <c r="Z2648" s="13">
        <f>Agridata[[#This Row],[Final_Profit_NGN]] * (1-Agridata[[#This Row],[Storage_Loss_%]]/100)</f>
        <v>201666.92600000001</v>
      </c>
      <c r="AA2648" s="13">
        <f>Agridata[[#This Row],[Final_Profit_NGN]]+Agridata[[#This Row],[Input_Cost_NGN]]</f>
        <v>273113</v>
      </c>
    </row>
    <row r="2649" spans="1:27" x14ac:dyDescent="0.35">
      <c r="A2649" t="s">
        <v>71</v>
      </c>
      <c r="B2649" t="s">
        <v>1473</v>
      </c>
      <c r="C2649" t="s">
        <v>1494</v>
      </c>
      <c r="D2649">
        <v>2022</v>
      </c>
      <c r="E2649" t="s">
        <v>1502</v>
      </c>
      <c r="F2649" t="s">
        <v>1508</v>
      </c>
      <c r="G2649">
        <v>0.33</v>
      </c>
      <c r="H2649">
        <v>636</v>
      </c>
      <c r="I2649">
        <v>480</v>
      </c>
      <c r="J2649">
        <v>45.5</v>
      </c>
      <c r="K2649" t="s">
        <v>1512</v>
      </c>
      <c r="L2649">
        <v>2.77</v>
      </c>
      <c r="M2649" t="s">
        <v>1517</v>
      </c>
      <c r="N2649" s="13">
        <v>12318</v>
      </c>
      <c r="O2649">
        <v>14</v>
      </c>
      <c r="P2649" s="11">
        <f>Agridata[[#This Row],[Storage_Loss_%]]/100</f>
        <v>0.24510000000000001</v>
      </c>
      <c r="Q2649" s="7">
        <v>24.51</v>
      </c>
      <c r="R2649" s="13">
        <v>5014</v>
      </c>
      <c r="S2649">
        <v>226</v>
      </c>
      <c r="T2649" t="s">
        <v>1520</v>
      </c>
      <c r="U2649" t="s">
        <v>1522</v>
      </c>
      <c r="V2649" s="13">
        <v>90064</v>
      </c>
      <c r="W2649" s="7">
        <f>(Agridata[[#This Row],[Profit_After_Storage_Loss]]/Agridata[[#This Row],[Total_Revenue]])*100</f>
        <v>71.508985885273162</v>
      </c>
      <c r="X2649">
        <f>(1-Agridata[[#This Row],[Transport_Cost_NGN]]/(Agridata[[#This Row],[Input_Cost_NGN]]+Agridata[[#This Row],[Final_Profit_NGN]]))*100</f>
        <v>87.044321504448988</v>
      </c>
      <c r="Y2649" s="13">
        <f>Agridata[[#This Row],[Final_Profit_NGN]]*Agridata[[#This Row],[Storage_Loss_%]]</f>
        <v>2207468.64</v>
      </c>
      <c r="Z2649" s="13">
        <f>Agridata[[#This Row],[Final_Profit_NGN]] * (1-Agridata[[#This Row],[Storage_Loss_%]]/100)</f>
        <v>67989.313600000009</v>
      </c>
      <c r="AA2649" s="13">
        <f>Agridata[[#This Row],[Final_Profit_NGN]]+Agridata[[#This Row],[Input_Cost_NGN]]</f>
        <v>95078</v>
      </c>
    </row>
    <row r="2650" spans="1:27" x14ac:dyDescent="0.35">
      <c r="A2650" t="s">
        <v>1253</v>
      </c>
      <c r="B2650" t="s">
        <v>1473</v>
      </c>
      <c r="C2650" t="s">
        <v>1493</v>
      </c>
      <c r="D2650">
        <v>2023</v>
      </c>
      <c r="E2650" t="s">
        <v>1502</v>
      </c>
      <c r="F2650" t="s">
        <v>1504</v>
      </c>
      <c r="G2650">
        <v>5.12</v>
      </c>
      <c r="H2650">
        <v>34280</v>
      </c>
      <c r="I2650">
        <v>26837</v>
      </c>
      <c r="J2650">
        <v>25.7</v>
      </c>
      <c r="K2650" t="s">
        <v>1512</v>
      </c>
      <c r="L2650">
        <v>0.94</v>
      </c>
      <c r="M2650" t="s">
        <v>1518</v>
      </c>
      <c r="N2650" s="13">
        <v>5975</v>
      </c>
      <c r="O2650">
        <v>2</v>
      </c>
      <c r="P2650" s="11">
        <f>Agridata[[#This Row],[Storage_Loss_%]]/100</f>
        <v>0.21710000000000002</v>
      </c>
      <c r="Q2650" s="7">
        <v>21.71</v>
      </c>
      <c r="R2650" s="13">
        <v>57936</v>
      </c>
      <c r="S2650">
        <v>341</v>
      </c>
      <c r="T2650" t="s">
        <v>1520</v>
      </c>
      <c r="U2650" t="s">
        <v>1522</v>
      </c>
      <c r="V2650" s="13">
        <v>8995992</v>
      </c>
      <c r="W2650" s="7">
        <f>(Agridata[[#This Row],[Profit_After_Storage_Loss]]/Agridata[[#This Row],[Total_Revenue]])*100</f>
        <v>77.789023027353423</v>
      </c>
      <c r="X2650">
        <f>(1-Agridata[[#This Row],[Transport_Cost_NGN]]/(Agridata[[#This Row],[Input_Cost_NGN]]+Agridata[[#This Row],[Final_Profit_NGN]]))*100</f>
        <v>99.934006543900068</v>
      </c>
      <c r="Y2650" s="13">
        <f>Agridata[[#This Row],[Final_Profit_NGN]]*Agridata[[#This Row],[Storage_Loss_%]]</f>
        <v>195302986.31999999</v>
      </c>
      <c r="Z2650" s="13">
        <f>Agridata[[#This Row],[Final_Profit_NGN]] * (1-Agridata[[#This Row],[Storage_Loss_%]]/100)</f>
        <v>7042962.1367999995</v>
      </c>
      <c r="AA2650" s="13">
        <f>Agridata[[#This Row],[Final_Profit_NGN]]+Agridata[[#This Row],[Input_Cost_NGN]]</f>
        <v>9053928</v>
      </c>
    </row>
    <row r="2651" spans="1:27" x14ac:dyDescent="0.35">
      <c r="A2651" t="s">
        <v>1254</v>
      </c>
      <c r="B2651" t="s">
        <v>1470</v>
      </c>
      <c r="C2651" t="s">
        <v>1495</v>
      </c>
      <c r="D2651">
        <v>2021</v>
      </c>
      <c r="E2651" t="s">
        <v>1502</v>
      </c>
      <c r="F2651" t="s">
        <v>1505</v>
      </c>
      <c r="G2651">
        <v>1.1200000000000001</v>
      </c>
      <c r="H2651">
        <v>12428</v>
      </c>
      <c r="I2651">
        <v>4971</v>
      </c>
      <c r="J2651">
        <v>1</v>
      </c>
      <c r="K2651" t="s">
        <v>1511</v>
      </c>
      <c r="L2651">
        <v>0.54</v>
      </c>
      <c r="M2651" t="s">
        <v>1516</v>
      </c>
      <c r="N2651" s="13">
        <v>200</v>
      </c>
      <c r="O2651">
        <v>60</v>
      </c>
      <c r="P2651" s="11">
        <f>Agridata[[#This Row],[Storage_Loss_%]]/100</f>
        <v>0.6</v>
      </c>
      <c r="Q2651" s="7">
        <v>60</v>
      </c>
      <c r="R2651" s="13">
        <v>6805</v>
      </c>
      <c r="S2651">
        <v>89</v>
      </c>
      <c r="T2651" t="s">
        <v>1519</v>
      </c>
      <c r="U2651" t="s">
        <v>1522</v>
      </c>
      <c r="V2651" s="13">
        <v>430990</v>
      </c>
      <c r="W2651" s="7">
        <f>(Agridata[[#This Row],[Profit_After_Storage_Loss]]/Agridata[[#This Row],[Total_Revenue]])*100</f>
        <v>39.37824781004808</v>
      </c>
      <c r="X2651">
        <f>(1-Agridata[[#This Row],[Transport_Cost_NGN]]/(Agridata[[#This Row],[Input_Cost_NGN]]+Agridata[[#This Row],[Final_Profit_NGN]]))*100</f>
        <v>99.954316518005001</v>
      </c>
      <c r="Y2651" s="13">
        <f>Agridata[[#This Row],[Final_Profit_NGN]]*Agridata[[#This Row],[Storage_Loss_%]]</f>
        <v>25859400</v>
      </c>
      <c r="Z2651" s="13">
        <f>Agridata[[#This Row],[Final_Profit_NGN]] * (1-Agridata[[#This Row],[Storage_Loss_%]]/100)</f>
        <v>172396</v>
      </c>
      <c r="AA2651" s="13">
        <f>Agridata[[#This Row],[Final_Profit_NGN]]+Agridata[[#This Row],[Input_Cost_NGN]]</f>
        <v>437795</v>
      </c>
    </row>
    <row r="2652" spans="1:27" x14ac:dyDescent="0.35">
      <c r="A2652" t="s">
        <v>1063</v>
      </c>
      <c r="B2652" t="s">
        <v>1472</v>
      </c>
      <c r="C2652" t="s">
        <v>1478</v>
      </c>
      <c r="D2652">
        <v>2024</v>
      </c>
      <c r="E2652" t="s">
        <v>1501</v>
      </c>
      <c r="F2652" t="s">
        <v>1508</v>
      </c>
      <c r="G2652">
        <v>1.67</v>
      </c>
      <c r="H2652">
        <v>3328</v>
      </c>
      <c r="I2652">
        <v>2480</v>
      </c>
      <c r="J2652">
        <v>42</v>
      </c>
      <c r="K2652" t="s">
        <v>1512</v>
      </c>
      <c r="L2652">
        <v>2.44</v>
      </c>
      <c r="M2652" t="s">
        <v>1517</v>
      </c>
      <c r="N2652" s="13">
        <v>9517</v>
      </c>
      <c r="O2652">
        <v>14</v>
      </c>
      <c r="P2652" s="11">
        <f>Agridata[[#This Row],[Storage_Loss_%]]/100</f>
        <v>0.25469999999999998</v>
      </c>
      <c r="Q2652" s="7">
        <v>25.47</v>
      </c>
      <c r="R2652" s="13">
        <v>22616</v>
      </c>
      <c r="S2652">
        <v>234</v>
      </c>
      <c r="T2652" t="s">
        <v>1520</v>
      </c>
      <c r="U2652" t="s">
        <v>1522</v>
      </c>
      <c r="V2652" s="13">
        <v>542384</v>
      </c>
      <c r="W2652" s="7">
        <f>(Agridata[[#This Row],[Profit_After_Storage_Loss]]/Agridata[[#This Row],[Total_Revenue]])*100</f>
        <v>71.546689415929208</v>
      </c>
      <c r="X2652">
        <f>(1-Agridata[[#This Row],[Transport_Cost_NGN]]/(Agridata[[#This Row],[Input_Cost_NGN]]+Agridata[[#This Row],[Final_Profit_NGN]]))*100</f>
        <v>98.315575221238944</v>
      </c>
      <c r="Y2652" s="13">
        <f>Agridata[[#This Row],[Final_Profit_NGN]]*Agridata[[#This Row],[Storage_Loss_%]]</f>
        <v>13814520.479999999</v>
      </c>
      <c r="Z2652" s="13">
        <f>Agridata[[#This Row],[Final_Profit_NGN]] * (1-Agridata[[#This Row],[Storage_Loss_%]]/100)</f>
        <v>404238.79520000005</v>
      </c>
      <c r="AA2652" s="13">
        <f>Agridata[[#This Row],[Final_Profit_NGN]]+Agridata[[#This Row],[Input_Cost_NGN]]</f>
        <v>565000</v>
      </c>
    </row>
    <row r="2653" spans="1:27" x14ac:dyDescent="0.35">
      <c r="A2653" t="s">
        <v>800</v>
      </c>
      <c r="B2653" t="s">
        <v>1473</v>
      </c>
      <c r="C2653" t="s">
        <v>1484</v>
      </c>
      <c r="D2653">
        <v>2025</v>
      </c>
      <c r="E2653" t="s">
        <v>1502</v>
      </c>
      <c r="F2653" t="s">
        <v>1503</v>
      </c>
      <c r="G2653">
        <v>2.5</v>
      </c>
      <c r="H2653">
        <v>26019</v>
      </c>
      <c r="I2653">
        <v>16784</v>
      </c>
      <c r="J2653">
        <v>13.1</v>
      </c>
      <c r="K2653" t="s">
        <v>1511</v>
      </c>
      <c r="L2653">
        <v>0.79</v>
      </c>
      <c r="M2653" t="s">
        <v>1516</v>
      </c>
      <c r="N2653" s="13">
        <v>1979</v>
      </c>
      <c r="O2653">
        <v>30</v>
      </c>
      <c r="P2653" s="11">
        <f>Agridata[[#This Row],[Storage_Loss_%]]/100</f>
        <v>0.35489999999999999</v>
      </c>
      <c r="Q2653" s="7">
        <v>35.49</v>
      </c>
      <c r="R2653" s="13">
        <v>40101</v>
      </c>
      <c r="S2653">
        <v>344</v>
      </c>
      <c r="T2653" t="s">
        <v>1519</v>
      </c>
      <c r="U2653" t="s">
        <v>1522</v>
      </c>
      <c r="V2653" s="13">
        <v>5673880</v>
      </c>
      <c r="W2653" s="7">
        <f>(Agridata[[#This Row],[Profit_After_Storage_Loss]]/Agridata[[#This Row],[Total_Revenue]])*100</f>
        <v>64.057265643690457</v>
      </c>
      <c r="X2653">
        <f>(1-Agridata[[#This Row],[Transport_Cost_NGN]]/(Agridata[[#This Row],[Input_Cost_NGN]]+Agridata[[#This Row],[Final_Profit_NGN]]))*100</f>
        <v>99.965365653123456</v>
      </c>
      <c r="Y2653" s="13">
        <f>Agridata[[#This Row],[Final_Profit_NGN]]*Agridata[[#This Row],[Storage_Loss_%]]</f>
        <v>201366001.20000002</v>
      </c>
      <c r="Z2653" s="13">
        <f>Agridata[[#This Row],[Final_Profit_NGN]] * (1-Agridata[[#This Row],[Storage_Loss_%]]/100)</f>
        <v>3660219.9879999999</v>
      </c>
      <c r="AA2653" s="13">
        <f>Agridata[[#This Row],[Final_Profit_NGN]]+Agridata[[#This Row],[Input_Cost_NGN]]</f>
        <v>5713981</v>
      </c>
    </row>
    <row r="2654" spans="1:27" x14ac:dyDescent="0.35">
      <c r="A2654" t="s">
        <v>80</v>
      </c>
      <c r="B2654" t="s">
        <v>1472</v>
      </c>
      <c r="C2654" t="s">
        <v>1488</v>
      </c>
      <c r="D2654">
        <v>2024</v>
      </c>
      <c r="E2654" t="s">
        <v>1502</v>
      </c>
      <c r="F2654" t="s">
        <v>1503</v>
      </c>
      <c r="G2654">
        <v>15</v>
      </c>
      <c r="H2654">
        <v>96311</v>
      </c>
      <c r="I2654">
        <v>77973</v>
      </c>
      <c r="J2654">
        <v>1</v>
      </c>
      <c r="K2654" t="s">
        <v>1512</v>
      </c>
      <c r="L2654">
        <v>0.92</v>
      </c>
      <c r="M2654" t="s">
        <v>1516</v>
      </c>
      <c r="N2654" s="13">
        <v>292</v>
      </c>
      <c r="O2654">
        <v>14</v>
      </c>
      <c r="P2654" s="11">
        <f>Agridata[[#This Row],[Storage_Loss_%]]/100</f>
        <v>0.19039999999999999</v>
      </c>
      <c r="Q2654" s="7">
        <v>19.04</v>
      </c>
      <c r="R2654" s="13">
        <v>172262</v>
      </c>
      <c r="S2654">
        <v>257</v>
      </c>
      <c r="T2654" t="s">
        <v>1520</v>
      </c>
      <c r="U2654" t="s">
        <v>1523</v>
      </c>
      <c r="V2654" s="13">
        <v>19666117</v>
      </c>
      <c r="W2654" s="7">
        <f>(Agridata[[#This Row],[Profit_After_Storage_Loss]]/Agridata[[#This Row],[Total_Revenue]])*100</f>
        <v>80.257002465776068</v>
      </c>
      <c r="X2654">
        <f>(1-Agridata[[#This Row],[Transport_Cost_NGN]]/(Agridata[[#This Row],[Input_Cost_NGN]]+Agridata[[#This Row],[Final_Profit_NGN]]))*100</f>
        <v>99.998528105547337</v>
      </c>
      <c r="Y2654" s="13">
        <f>Agridata[[#This Row],[Final_Profit_NGN]]*Agridata[[#This Row],[Storage_Loss_%]]</f>
        <v>374442867.68000001</v>
      </c>
      <c r="Z2654" s="13">
        <f>Agridata[[#This Row],[Final_Profit_NGN]] * (1-Agridata[[#This Row],[Storage_Loss_%]]/100)</f>
        <v>15921688.3232</v>
      </c>
      <c r="AA2654" s="13">
        <f>Agridata[[#This Row],[Final_Profit_NGN]]+Agridata[[#This Row],[Input_Cost_NGN]]</f>
        <v>19838379</v>
      </c>
    </row>
    <row r="2655" spans="1:27" x14ac:dyDescent="0.35">
      <c r="A2655" t="s">
        <v>1255</v>
      </c>
      <c r="B2655" t="s">
        <v>1473</v>
      </c>
      <c r="C2655" t="s">
        <v>1494</v>
      </c>
      <c r="D2655">
        <v>2024</v>
      </c>
      <c r="E2655" t="s">
        <v>1502</v>
      </c>
      <c r="F2655" t="s">
        <v>1508</v>
      </c>
      <c r="G2655">
        <v>0.8</v>
      </c>
      <c r="H2655">
        <v>906</v>
      </c>
      <c r="I2655">
        <v>707</v>
      </c>
      <c r="J2655">
        <v>1</v>
      </c>
      <c r="K2655" t="s">
        <v>1512</v>
      </c>
      <c r="L2655">
        <v>0.17</v>
      </c>
      <c r="M2655" t="s">
        <v>1516</v>
      </c>
      <c r="N2655" s="13">
        <v>223</v>
      </c>
      <c r="O2655">
        <v>14</v>
      </c>
      <c r="P2655" s="11">
        <f>Agridata[[#This Row],[Storage_Loss_%]]/100</f>
        <v>0.21899999999999997</v>
      </c>
      <c r="Q2655" s="7">
        <v>21.9</v>
      </c>
      <c r="R2655" s="13">
        <v>9415</v>
      </c>
      <c r="S2655">
        <v>252</v>
      </c>
      <c r="T2655" t="s">
        <v>1521</v>
      </c>
      <c r="U2655" t="s">
        <v>1523</v>
      </c>
      <c r="V2655" s="13">
        <v>166745</v>
      </c>
      <c r="W2655" s="7">
        <f>(Agridata[[#This Row],[Profit_After_Storage_Loss]]/Agridata[[#This Row],[Total_Revenue]])*100</f>
        <v>73.925888396911901</v>
      </c>
      <c r="X2655">
        <f>(1-Agridata[[#This Row],[Transport_Cost_NGN]]/(Agridata[[#This Row],[Input_Cost_NGN]]+Agridata[[#This Row],[Final_Profit_NGN]]))*100</f>
        <v>99.873410535876474</v>
      </c>
      <c r="Y2655" s="13">
        <f>Agridata[[#This Row],[Final_Profit_NGN]]*Agridata[[#This Row],[Storage_Loss_%]]</f>
        <v>3651715.4999999995</v>
      </c>
      <c r="Z2655" s="13">
        <f>Agridata[[#This Row],[Final_Profit_NGN]] * (1-Agridata[[#This Row],[Storage_Loss_%]]/100)</f>
        <v>130227.845</v>
      </c>
      <c r="AA2655" s="13">
        <f>Agridata[[#This Row],[Final_Profit_NGN]]+Agridata[[#This Row],[Input_Cost_NGN]]</f>
        <v>176160</v>
      </c>
    </row>
    <row r="2656" spans="1:27" x14ac:dyDescent="0.35">
      <c r="A2656" t="s">
        <v>999</v>
      </c>
      <c r="B2656" t="s">
        <v>1470</v>
      </c>
      <c r="C2656" t="s">
        <v>1490</v>
      </c>
      <c r="D2656">
        <v>2025</v>
      </c>
      <c r="E2656" t="s">
        <v>1501</v>
      </c>
      <c r="F2656" t="s">
        <v>1509</v>
      </c>
      <c r="G2656">
        <v>10.220000000000001</v>
      </c>
      <c r="H2656">
        <v>186741</v>
      </c>
      <c r="I2656">
        <v>164126</v>
      </c>
      <c r="J2656">
        <v>9.3000000000000007</v>
      </c>
      <c r="K2656" t="s">
        <v>1513</v>
      </c>
      <c r="L2656">
        <v>0.65</v>
      </c>
      <c r="M2656" t="s">
        <v>1518</v>
      </c>
      <c r="N2656" s="13">
        <v>458</v>
      </c>
      <c r="O2656">
        <v>2</v>
      </c>
      <c r="P2656" s="11">
        <f>Agridata[[#This Row],[Storage_Loss_%]]/100</f>
        <v>0.1211</v>
      </c>
      <c r="Q2656" s="7">
        <v>12.11</v>
      </c>
      <c r="R2656" s="13">
        <v>194056</v>
      </c>
      <c r="S2656">
        <v>343</v>
      </c>
      <c r="T2656" t="s">
        <v>1520</v>
      </c>
      <c r="U2656" t="s">
        <v>1523</v>
      </c>
      <c r="V2656" s="13">
        <v>55537752</v>
      </c>
      <c r="W2656" s="7">
        <f>(Agridata[[#This Row],[Profit_After_Storage_Loss]]/Agridata[[#This Row],[Total_Revenue]])*100</f>
        <v>87.583970419190422</v>
      </c>
      <c r="X2656">
        <f>(1-Agridata[[#This Row],[Transport_Cost_NGN]]/(Agridata[[#This Row],[Input_Cost_NGN]]+Agridata[[#This Row],[Final_Profit_NGN]]))*100</f>
        <v>99.999178207173898</v>
      </c>
      <c r="Y2656" s="13">
        <f>Agridata[[#This Row],[Final_Profit_NGN]]*Agridata[[#This Row],[Storage_Loss_%]]</f>
        <v>672562176.71999991</v>
      </c>
      <c r="Z2656" s="13">
        <f>Agridata[[#This Row],[Final_Profit_NGN]] * (1-Agridata[[#This Row],[Storage_Loss_%]]/100)</f>
        <v>48812130.232799999</v>
      </c>
      <c r="AA2656" s="13">
        <f>Agridata[[#This Row],[Final_Profit_NGN]]+Agridata[[#This Row],[Input_Cost_NGN]]</f>
        <v>55731808</v>
      </c>
    </row>
    <row r="2657" spans="1:27" x14ac:dyDescent="0.35">
      <c r="A2657" t="s">
        <v>901</v>
      </c>
      <c r="B2657" t="s">
        <v>1473</v>
      </c>
      <c r="C2657" t="s">
        <v>1493</v>
      </c>
      <c r="D2657">
        <v>2024</v>
      </c>
      <c r="E2657" t="s">
        <v>1501</v>
      </c>
      <c r="F2657" t="s">
        <v>1510</v>
      </c>
      <c r="G2657">
        <v>1.53</v>
      </c>
      <c r="H2657">
        <v>26557</v>
      </c>
      <c r="I2657">
        <v>19654</v>
      </c>
      <c r="J2657">
        <v>1.8</v>
      </c>
      <c r="K2657" t="s">
        <v>1513</v>
      </c>
      <c r="L2657">
        <v>0.89</v>
      </c>
      <c r="M2657" t="s">
        <v>1516</v>
      </c>
      <c r="N2657" s="13">
        <v>200</v>
      </c>
      <c r="O2657">
        <v>3</v>
      </c>
      <c r="P2657" s="11">
        <f>Agridata[[#This Row],[Storage_Loss_%]]/100</f>
        <v>0.25989999999999996</v>
      </c>
      <c r="Q2657" s="7">
        <v>25.99</v>
      </c>
      <c r="R2657" s="13">
        <v>35235</v>
      </c>
      <c r="S2657">
        <v>352</v>
      </c>
      <c r="T2657" t="s">
        <v>1520</v>
      </c>
      <c r="U2657" t="s">
        <v>1522</v>
      </c>
      <c r="V2657" s="13">
        <v>6813591</v>
      </c>
      <c r="W2657" s="7">
        <f>(Agridata[[#This Row],[Profit_After_Storage_Loss]]/Agridata[[#This Row],[Total_Revenue]])*100</f>
        <v>73.629242429286421</v>
      </c>
      <c r="X2657">
        <f>(1-Agridata[[#This Row],[Transport_Cost_NGN]]/(Agridata[[#This Row],[Input_Cost_NGN]]+Agridata[[#This Row],[Final_Profit_NGN]]))*100</f>
        <v>99.997079791485433</v>
      </c>
      <c r="Y2657" s="13">
        <f>Agridata[[#This Row],[Final_Profit_NGN]]*Agridata[[#This Row],[Storage_Loss_%]]</f>
        <v>177085230.09</v>
      </c>
      <c r="Z2657" s="13">
        <f>Agridata[[#This Row],[Final_Profit_NGN]] * (1-Agridata[[#This Row],[Storage_Loss_%]]/100)</f>
        <v>5042738.6990999999</v>
      </c>
      <c r="AA2657" s="13">
        <f>Agridata[[#This Row],[Final_Profit_NGN]]+Agridata[[#This Row],[Input_Cost_NGN]]</f>
        <v>6848826</v>
      </c>
    </row>
    <row r="2658" spans="1:27" x14ac:dyDescent="0.35">
      <c r="A2658" t="s">
        <v>578</v>
      </c>
      <c r="B2658" t="s">
        <v>1472</v>
      </c>
      <c r="C2658" t="s">
        <v>1487</v>
      </c>
      <c r="D2658">
        <v>2022</v>
      </c>
      <c r="E2658" t="s">
        <v>1502</v>
      </c>
      <c r="F2658" t="s">
        <v>1505</v>
      </c>
      <c r="G2658">
        <v>11.85</v>
      </c>
      <c r="H2658">
        <v>108018</v>
      </c>
      <c r="I2658">
        <v>63017</v>
      </c>
      <c r="J2658">
        <v>8.5</v>
      </c>
      <c r="K2658" t="s">
        <v>1512</v>
      </c>
      <c r="L2658">
        <v>0.18</v>
      </c>
      <c r="M2658" t="s">
        <v>1518</v>
      </c>
      <c r="N2658" s="13">
        <v>2431</v>
      </c>
      <c r="O2658">
        <v>30</v>
      </c>
      <c r="P2658" s="11">
        <f>Agridata[[#This Row],[Storage_Loss_%]]/100</f>
        <v>0.41659999999999997</v>
      </c>
      <c r="Q2658" s="7">
        <v>41.66</v>
      </c>
      <c r="R2658" s="13">
        <v>85017</v>
      </c>
      <c r="S2658">
        <v>94</v>
      </c>
      <c r="T2658" t="s">
        <v>1520</v>
      </c>
      <c r="U2658" t="s">
        <v>1522</v>
      </c>
      <c r="V2658" s="13">
        <v>5776915</v>
      </c>
      <c r="W2658" s="7">
        <f>(Agridata[[#This Row],[Profit_After_Storage_Loss]]/Agridata[[#This Row],[Total_Revenue]])*100</f>
        <v>57.493881044679476</v>
      </c>
      <c r="X2658">
        <f>(1-Agridata[[#This Row],[Transport_Cost_NGN]]/(Agridata[[#This Row],[Input_Cost_NGN]]+Agridata[[#This Row],[Final_Profit_NGN]]))*100</f>
        <v>99.958529031043014</v>
      </c>
      <c r="Y2658" s="13">
        <f>Agridata[[#This Row],[Final_Profit_NGN]]*Agridata[[#This Row],[Storage_Loss_%]]</f>
        <v>240666278.89999998</v>
      </c>
      <c r="Z2658" s="13">
        <f>Agridata[[#This Row],[Final_Profit_NGN]] * (1-Agridata[[#This Row],[Storage_Loss_%]]/100)</f>
        <v>3370252.2110000001</v>
      </c>
      <c r="AA2658" s="13">
        <f>Agridata[[#This Row],[Final_Profit_NGN]]+Agridata[[#This Row],[Input_Cost_NGN]]</f>
        <v>5861932</v>
      </c>
    </row>
    <row r="2659" spans="1:27" x14ac:dyDescent="0.35">
      <c r="A2659" t="s">
        <v>1256</v>
      </c>
      <c r="B2659" t="s">
        <v>1471</v>
      </c>
      <c r="C2659" t="s">
        <v>1492</v>
      </c>
      <c r="D2659">
        <v>2022</v>
      </c>
      <c r="E2659" t="s">
        <v>1502</v>
      </c>
      <c r="F2659" t="s">
        <v>1509</v>
      </c>
      <c r="G2659">
        <v>1.01</v>
      </c>
      <c r="H2659">
        <v>11751</v>
      </c>
      <c r="I2659">
        <v>9685</v>
      </c>
      <c r="J2659">
        <v>20.100000000000001</v>
      </c>
      <c r="K2659" t="s">
        <v>1515</v>
      </c>
      <c r="L2659">
        <v>1.81</v>
      </c>
      <c r="M2659" t="s">
        <v>1517</v>
      </c>
      <c r="N2659" s="13">
        <v>3315</v>
      </c>
      <c r="O2659">
        <v>2</v>
      </c>
      <c r="P2659" s="11">
        <f>Agridata[[#This Row],[Storage_Loss_%]]/100</f>
        <v>0.17579999999999998</v>
      </c>
      <c r="Q2659" s="7">
        <v>17.579999999999998</v>
      </c>
      <c r="R2659" s="13">
        <v>33309</v>
      </c>
      <c r="S2659">
        <v>339</v>
      </c>
      <c r="T2659" t="s">
        <v>1521</v>
      </c>
      <c r="U2659" t="s">
        <v>1522</v>
      </c>
      <c r="V2659" s="13">
        <v>3213759</v>
      </c>
      <c r="W2659" s="7">
        <f>(Agridata[[#This Row],[Profit_After_Storage_Loss]]/Agridata[[#This Row],[Total_Revenue]])*100</f>
        <v>81.574521007875404</v>
      </c>
      <c r="X2659">
        <f>(1-Agridata[[#This Row],[Transport_Cost_NGN]]/(Agridata[[#This Row],[Input_Cost_NGN]]+Agridata[[#This Row],[Final_Profit_NGN]]))*100</f>
        <v>99.897907897216811</v>
      </c>
      <c r="Y2659" s="13">
        <f>Agridata[[#This Row],[Final_Profit_NGN]]*Agridata[[#This Row],[Storage_Loss_%]]</f>
        <v>56497883.219999991</v>
      </c>
      <c r="Z2659" s="13">
        <f>Agridata[[#This Row],[Final_Profit_NGN]] * (1-Agridata[[#This Row],[Storage_Loss_%]]/100)</f>
        <v>2648780.1677999999</v>
      </c>
      <c r="AA2659" s="13">
        <f>Agridata[[#This Row],[Final_Profit_NGN]]+Agridata[[#This Row],[Input_Cost_NGN]]</f>
        <v>3247068</v>
      </c>
    </row>
    <row r="2660" spans="1:27" x14ac:dyDescent="0.35">
      <c r="A2660" t="s">
        <v>243</v>
      </c>
      <c r="B2660" t="s">
        <v>1470</v>
      </c>
      <c r="C2660" t="s">
        <v>1491</v>
      </c>
      <c r="D2660">
        <v>2022</v>
      </c>
      <c r="E2660" t="s">
        <v>1502</v>
      </c>
      <c r="F2660" t="s">
        <v>1510</v>
      </c>
      <c r="G2660">
        <v>0.66</v>
      </c>
      <c r="H2660">
        <v>16836</v>
      </c>
      <c r="I2660">
        <v>11716</v>
      </c>
      <c r="J2660">
        <v>5.5</v>
      </c>
      <c r="K2660" t="s">
        <v>1513</v>
      </c>
      <c r="L2660">
        <v>0.66</v>
      </c>
      <c r="M2660" t="s">
        <v>1518</v>
      </c>
      <c r="N2660" s="13">
        <v>229</v>
      </c>
      <c r="O2660">
        <v>5</v>
      </c>
      <c r="P2660" s="11">
        <f>Agridata[[#This Row],[Storage_Loss_%]]/100</f>
        <v>0.30409999999999998</v>
      </c>
      <c r="Q2660" s="7">
        <v>30.41</v>
      </c>
      <c r="R2660" s="13">
        <v>11693</v>
      </c>
      <c r="S2660">
        <v>484</v>
      </c>
      <c r="T2660" t="s">
        <v>1520</v>
      </c>
      <c r="U2660" t="s">
        <v>1522</v>
      </c>
      <c r="V2660" s="13">
        <v>5601917</v>
      </c>
      <c r="W2660" s="7">
        <f>(Agridata[[#This Row],[Profit_After_Storage_Loss]]/Agridata[[#This Row],[Total_Revenue]])*100</f>
        <v>69.445045884911849</v>
      </c>
      <c r="X2660">
        <f>(1-Agridata[[#This Row],[Transport_Cost_NGN]]/(Agridata[[#This Row],[Input_Cost_NGN]]+Agridata[[#This Row],[Final_Profit_NGN]]))*100</f>
        <v>99.995920628615096</v>
      </c>
      <c r="Y2660" s="13">
        <f>Agridata[[#This Row],[Final_Profit_NGN]]*Agridata[[#This Row],[Storage_Loss_%]]</f>
        <v>170354295.97</v>
      </c>
      <c r="Z2660" s="13">
        <f>Agridata[[#This Row],[Final_Profit_NGN]] * (1-Agridata[[#This Row],[Storage_Loss_%]]/100)</f>
        <v>3898374.0403</v>
      </c>
      <c r="AA2660" s="13">
        <f>Agridata[[#This Row],[Final_Profit_NGN]]+Agridata[[#This Row],[Input_Cost_NGN]]</f>
        <v>5613610</v>
      </c>
    </row>
    <row r="2661" spans="1:27" x14ac:dyDescent="0.35">
      <c r="A2661" t="s">
        <v>928</v>
      </c>
      <c r="B2661" t="s">
        <v>1471</v>
      </c>
      <c r="C2661" t="s">
        <v>1486</v>
      </c>
      <c r="D2661">
        <v>2023</v>
      </c>
      <c r="E2661" t="s">
        <v>1501</v>
      </c>
      <c r="F2661" t="s">
        <v>1504</v>
      </c>
      <c r="G2661">
        <v>0.79</v>
      </c>
      <c r="H2661">
        <v>8199</v>
      </c>
      <c r="I2661">
        <v>6191</v>
      </c>
      <c r="J2661">
        <v>18.3</v>
      </c>
      <c r="K2661" t="s">
        <v>1512</v>
      </c>
      <c r="L2661">
        <v>1.36</v>
      </c>
      <c r="M2661" t="s">
        <v>1516</v>
      </c>
      <c r="N2661" s="13">
        <v>4365</v>
      </c>
      <c r="O2661">
        <v>3</v>
      </c>
      <c r="P2661" s="11">
        <f>Agridata[[#This Row],[Storage_Loss_%]]/100</f>
        <v>0.24480000000000002</v>
      </c>
      <c r="Q2661" s="7">
        <v>24.48</v>
      </c>
      <c r="R2661" s="13">
        <v>10181</v>
      </c>
      <c r="S2661">
        <v>236</v>
      </c>
      <c r="T2661" t="s">
        <v>1520</v>
      </c>
      <c r="U2661" t="s">
        <v>1523</v>
      </c>
      <c r="V2661" s="13">
        <v>1431920</v>
      </c>
      <c r="W2661" s="7">
        <f>(Agridata[[#This Row],[Profit_After_Storage_Loss]]/Agridata[[#This Row],[Total_Revenue]])*100</f>
        <v>74.986841004894927</v>
      </c>
      <c r="X2661">
        <f>(1-Agridata[[#This Row],[Transport_Cost_NGN]]/(Agridata[[#This Row],[Input_Cost_NGN]]+Agridata[[#This Row],[Final_Profit_NGN]]))*100</f>
        <v>99.697316623454242</v>
      </c>
      <c r="Y2661" s="13">
        <f>Agridata[[#This Row],[Final_Profit_NGN]]*Agridata[[#This Row],[Storage_Loss_%]]</f>
        <v>35053401.600000001</v>
      </c>
      <c r="Z2661" s="13">
        <f>Agridata[[#This Row],[Final_Profit_NGN]] * (1-Agridata[[#This Row],[Storage_Loss_%]]/100)</f>
        <v>1081385.9839999999</v>
      </c>
      <c r="AA2661" s="13">
        <f>Agridata[[#This Row],[Final_Profit_NGN]]+Agridata[[#This Row],[Input_Cost_NGN]]</f>
        <v>1442101</v>
      </c>
    </row>
    <row r="2662" spans="1:27" x14ac:dyDescent="0.35">
      <c r="A2662" t="s">
        <v>1029</v>
      </c>
      <c r="B2662" t="s">
        <v>1471</v>
      </c>
      <c r="C2662" t="s">
        <v>1483</v>
      </c>
      <c r="D2662">
        <v>2025</v>
      </c>
      <c r="E2662" t="s">
        <v>1501</v>
      </c>
      <c r="F2662" t="s">
        <v>1508</v>
      </c>
      <c r="G2662">
        <v>5.36</v>
      </c>
      <c r="H2662">
        <v>11440</v>
      </c>
      <c r="I2662">
        <v>10352</v>
      </c>
      <c r="J2662">
        <v>41.2</v>
      </c>
      <c r="K2662" t="s">
        <v>1513</v>
      </c>
      <c r="L2662">
        <v>1.35</v>
      </c>
      <c r="M2662" t="s">
        <v>1518</v>
      </c>
      <c r="N2662" s="13">
        <v>1600</v>
      </c>
      <c r="O2662">
        <v>3</v>
      </c>
      <c r="P2662" s="11">
        <f>Agridata[[#This Row],[Storage_Loss_%]]/100</f>
        <v>9.5100000000000004E-2</v>
      </c>
      <c r="Q2662" s="7">
        <v>9.51</v>
      </c>
      <c r="R2662" s="13">
        <v>55962</v>
      </c>
      <c r="S2662">
        <v>265</v>
      </c>
      <c r="T2662" t="s">
        <v>1521</v>
      </c>
      <c r="U2662" t="s">
        <v>1522</v>
      </c>
      <c r="V2662" s="13">
        <v>2658286</v>
      </c>
      <c r="W2662" s="7">
        <f>(Agridata[[#This Row],[Profit_After_Storage_Loss]]/Agridata[[#This Row],[Total_Revenue]])*100</f>
        <v>88.62428935749422</v>
      </c>
      <c r="X2662">
        <f>(1-Agridata[[#This Row],[Transport_Cost_NGN]]/(Agridata[[#This Row],[Input_Cost_NGN]]+Agridata[[#This Row],[Final_Profit_NGN]]))*100</f>
        <v>99.9410518125094</v>
      </c>
      <c r="Y2662" s="13">
        <f>Agridata[[#This Row],[Final_Profit_NGN]]*Agridata[[#This Row],[Storage_Loss_%]]</f>
        <v>25280299.859999999</v>
      </c>
      <c r="Z2662" s="13">
        <f>Agridata[[#This Row],[Final_Profit_NGN]] * (1-Agridata[[#This Row],[Storage_Loss_%]]/100)</f>
        <v>2405483.0014</v>
      </c>
      <c r="AA2662" s="13">
        <f>Agridata[[#This Row],[Final_Profit_NGN]]+Agridata[[#This Row],[Input_Cost_NGN]]</f>
        <v>2714248</v>
      </c>
    </row>
    <row r="2663" spans="1:27" x14ac:dyDescent="0.35">
      <c r="A2663" t="s">
        <v>169</v>
      </c>
      <c r="B2663" t="s">
        <v>1472</v>
      </c>
      <c r="C2663" t="s">
        <v>1479</v>
      </c>
      <c r="D2663">
        <v>2025</v>
      </c>
      <c r="E2663" t="s">
        <v>1501</v>
      </c>
      <c r="F2663" t="s">
        <v>1508</v>
      </c>
      <c r="G2663">
        <v>1.95</v>
      </c>
      <c r="H2663">
        <v>2615</v>
      </c>
      <c r="I2663">
        <v>1046</v>
      </c>
      <c r="J2663">
        <v>4</v>
      </c>
      <c r="K2663" t="s">
        <v>1515</v>
      </c>
      <c r="L2663">
        <v>0.93</v>
      </c>
      <c r="M2663" t="s">
        <v>1517</v>
      </c>
      <c r="N2663" s="13">
        <v>756</v>
      </c>
      <c r="O2663">
        <v>60</v>
      </c>
      <c r="P2663" s="11">
        <f>Agridata[[#This Row],[Storage_Loss_%]]/100</f>
        <v>0.6</v>
      </c>
      <c r="Q2663" s="7">
        <v>60</v>
      </c>
      <c r="R2663" s="13">
        <v>27632</v>
      </c>
      <c r="S2663">
        <v>213</v>
      </c>
      <c r="T2663" t="s">
        <v>1520</v>
      </c>
      <c r="U2663" t="s">
        <v>1522</v>
      </c>
      <c r="V2663" s="13">
        <v>192183</v>
      </c>
      <c r="W2663" s="7">
        <f>(Agridata[[#This Row],[Profit_After_Storage_Loss]]/Agridata[[#This Row],[Total_Revenue]])*100</f>
        <v>34.971771717125769</v>
      </c>
      <c r="X2663">
        <f>(1-Agridata[[#This Row],[Transport_Cost_NGN]]/(Agridata[[#This Row],[Input_Cost_NGN]]+Agridata[[#This Row],[Final_Profit_NGN]]))*100</f>
        <v>99.656074426222048</v>
      </c>
      <c r="Y2663" s="13">
        <f>Agridata[[#This Row],[Final_Profit_NGN]]*Agridata[[#This Row],[Storage_Loss_%]]</f>
        <v>11530980</v>
      </c>
      <c r="Z2663" s="13">
        <f>Agridata[[#This Row],[Final_Profit_NGN]] * (1-Agridata[[#This Row],[Storage_Loss_%]]/100)</f>
        <v>76873.2</v>
      </c>
      <c r="AA2663" s="13">
        <f>Agridata[[#This Row],[Final_Profit_NGN]]+Agridata[[#This Row],[Input_Cost_NGN]]</f>
        <v>219815</v>
      </c>
    </row>
    <row r="2664" spans="1:27" x14ac:dyDescent="0.35">
      <c r="A2664" t="s">
        <v>889</v>
      </c>
      <c r="B2664" t="s">
        <v>1472</v>
      </c>
      <c r="C2664" t="s">
        <v>1479</v>
      </c>
      <c r="D2664">
        <v>2024</v>
      </c>
      <c r="E2664" t="s">
        <v>1502</v>
      </c>
      <c r="F2664" t="s">
        <v>1507</v>
      </c>
      <c r="G2664">
        <v>0.33</v>
      </c>
      <c r="H2664">
        <v>703</v>
      </c>
      <c r="I2664">
        <v>551</v>
      </c>
      <c r="J2664">
        <v>57.7</v>
      </c>
      <c r="K2664" t="s">
        <v>1512</v>
      </c>
      <c r="L2664">
        <v>1.89</v>
      </c>
      <c r="M2664" t="s">
        <v>1518</v>
      </c>
      <c r="N2664" s="13">
        <v>16788</v>
      </c>
      <c r="O2664">
        <v>14</v>
      </c>
      <c r="P2664" s="11">
        <f>Agridata[[#This Row],[Storage_Loss_%]]/100</f>
        <v>0.21590000000000001</v>
      </c>
      <c r="Q2664" s="7">
        <v>21.59</v>
      </c>
      <c r="R2664" s="13">
        <v>5020</v>
      </c>
      <c r="S2664">
        <v>277</v>
      </c>
      <c r="T2664" t="s">
        <v>1520</v>
      </c>
      <c r="U2664" t="s">
        <v>1522</v>
      </c>
      <c r="V2664" s="13">
        <v>129293</v>
      </c>
      <c r="W2664" s="7">
        <f>(Agridata[[#This Row],[Profit_After_Storage_Loss]]/Agridata[[#This Row],[Total_Revenue]])*100</f>
        <v>75.479396112066581</v>
      </c>
      <c r="X2664">
        <f>(1-Agridata[[#This Row],[Transport_Cost_NGN]]/(Agridata[[#This Row],[Input_Cost_NGN]]+Agridata[[#This Row],[Final_Profit_NGN]]))*100</f>
        <v>87.50083759576512</v>
      </c>
      <c r="Y2664" s="13">
        <f>Agridata[[#This Row],[Final_Profit_NGN]]*Agridata[[#This Row],[Storage_Loss_%]]</f>
        <v>2791435.87</v>
      </c>
      <c r="Z2664" s="13">
        <f>Agridata[[#This Row],[Final_Profit_NGN]] * (1-Agridata[[#This Row],[Storage_Loss_%]]/100)</f>
        <v>101378.6413</v>
      </c>
      <c r="AA2664" s="13">
        <f>Agridata[[#This Row],[Final_Profit_NGN]]+Agridata[[#This Row],[Input_Cost_NGN]]</f>
        <v>134313</v>
      </c>
    </row>
    <row r="2665" spans="1:27" x14ac:dyDescent="0.35">
      <c r="A2665" t="s">
        <v>424</v>
      </c>
      <c r="B2665" t="s">
        <v>1472</v>
      </c>
      <c r="C2665" t="s">
        <v>1478</v>
      </c>
      <c r="D2665">
        <v>2024</v>
      </c>
      <c r="E2665" t="s">
        <v>1501</v>
      </c>
      <c r="F2665" t="s">
        <v>1510</v>
      </c>
      <c r="G2665">
        <v>0.56999999999999995</v>
      </c>
      <c r="H2665">
        <v>14657</v>
      </c>
      <c r="I2665">
        <v>10193</v>
      </c>
      <c r="J2665">
        <v>6.6</v>
      </c>
      <c r="K2665" t="s">
        <v>1513</v>
      </c>
      <c r="L2665">
        <v>1.27</v>
      </c>
      <c r="M2665" t="s">
        <v>1517</v>
      </c>
      <c r="N2665" s="13">
        <v>227</v>
      </c>
      <c r="O2665">
        <v>2</v>
      </c>
      <c r="P2665" s="11">
        <f>Agridata[[#This Row],[Storage_Loss_%]]/100</f>
        <v>0.30449999999999999</v>
      </c>
      <c r="Q2665" s="7">
        <v>30.45</v>
      </c>
      <c r="R2665" s="13">
        <v>14485</v>
      </c>
      <c r="S2665">
        <v>349</v>
      </c>
      <c r="T2665" t="s">
        <v>1521</v>
      </c>
      <c r="U2665" t="s">
        <v>1523</v>
      </c>
      <c r="V2665" s="13">
        <v>3507072</v>
      </c>
      <c r="W2665" s="7">
        <f>(Agridata[[#This Row],[Profit_After_Storage_Loss]]/Agridata[[#This Row],[Total_Revenue]])*100</f>
        <v>69.263924338012984</v>
      </c>
      <c r="X2665">
        <f>(1-Agridata[[#This Row],[Transport_Cost_NGN]]/(Agridata[[#This Row],[Input_Cost_NGN]]+Agridata[[#This Row],[Final_Profit_NGN]]))*100</f>
        <v>99.993553987625361</v>
      </c>
      <c r="Y2665" s="13">
        <f>Agridata[[#This Row],[Final_Profit_NGN]]*Agridata[[#This Row],[Storage_Loss_%]]</f>
        <v>106790342.39999999</v>
      </c>
      <c r="Z2665" s="13">
        <f>Agridata[[#This Row],[Final_Profit_NGN]] * (1-Agridata[[#This Row],[Storage_Loss_%]]/100)</f>
        <v>2439168.5759999999</v>
      </c>
      <c r="AA2665" s="13">
        <f>Agridata[[#This Row],[Final_Profit_NGN]]+Agridata[[#This Row],[Input_Cost_NGN]]</f>
        <v>3521557</v>
      </c>
    </row>
    <row r="2666" spans="1:27" x14ac:dyDescent="0.35">
      <c r="A2666" t="s">
        <v>246</v>
      </c>
      <c r="B2666" t="s">
        <v>1469</v>
      </c>
      <c r="C2666" t="s">
        <v>1481</v>
      </c>
      <c r="D2666">
        <v>2023</v>
      </c>
      <c r="E2666" t="s">
        <v>1502</v>
      </c>
      <c r="F2666" t="s">
        <v>1503</v>
      </c>
      <c r="G2666">
        <v>1.41</v>
      </c>
      <c r="H2666">
        <v>14296</v>
      </c>
      <c r="I2666">
        <v>12307</v>
      </c>
      <c r="J2666">
        <v>17.7</v>
      </c>
      <c r="K2666" t="s">
        <v>1512</v>
      </c>
      <c r="L2666">
        <v>1.75</v>
      </c>
      <c r="M2666" t="s">
        <v>1518</v>
      </c>
      <c r="N2666" s="13">
        <v>3958</v>
      </c>
      <c r="O2666">
        <v>7</v>
      </c>
      <c r="P2666" s="11">
        <f>Agridata[[#This Row],[Storage_Loss_%]]/100</f>
        <v>0.1391</v>
      </c>
      <c r="Q2666" s="7">
        <v>13.91</v>
      </c>
      <c r="R2666" s="13">
        <v>22944</v>
      </c>
      <c r="S2666">
        <v>309</v>
      </c>
      <c r="T2666" t="s">
        <v>1521</v>
      </c>
      <c r="U2666" t="s">
        <v>1523</v>
      </c>
      <c r="V2666" s="13">
        <v>3737933</v>
      </c>
      <c r="W2666" s="7">
        <f>(Agridata[[#This Row],[Profit_After_Storage_Loss]]/Agridata[[#This Row],[Total_Revenue]])*100</f>
        <v>85.56479033214859</v>
      </c>
      <c r="X2666">
        <f>(1-Agridata[[#This Row],[Transport_Cost_NGN]]/(Agridata[[#This Row],[Input_Cost_NGN]]+Agridata[[#This Row],[Final_Profit_NGN]]))*100</f>
        <v>99.894758589552382</v>
      </c>
      <c r="Y2666" s="13">
        <f>Agridata[[#This Row],[Final_Profit_NGN]]*Agridata[[#This Row],[Storage_Loss_%]]</f>
        <v>51994648.030000001</v>
      </c>
      <c r="Z2666" s="13">
        <f>Agridata[[#This Row],[Final_Profit_NGN]] * (1-Agridata[[#This Row],[Storage_Loss_%]]/100)</f>
        <v>3217986.5197000001</v>
      </c>
      <c r="AA2666" s="13">
        <f>Agridata[[#This Row],[Final_Profit_NGN]]+Agridata[[#This Row],[Input_Cost_NGN]]</f>
        <v>3760877</v>
      </c>
    </row>
    <row r="2667" spans="1:27" x14ac:dyDescent="0.35">
      <c r="A2667" t="s">
        <v>1257</v>
      </c>
      <c r="B2667" t="s">
        <v>1469</v>
      </c>
      <c r="C2667" t="s">
        <v>1484</v>
      </c>
      <c r="D2667">
        <v>2022</v>
      </c>
      <c r="E2667" t="s">
        <v>1502</v>
      </c>
      <c r="F2667" t="s">
        <v>1505</v>
      </c>
      <c r="G2667">
        <v>0.9</v>
      </c>
      <c r="H2667">
        <v>9785</v>
      </c>
      <c r="I2667">
        <v>3914</v>
      </c>
      <c r="J2667">
        <v>1.4</v>
      </c>
      <c r="K2667" t="s">
        <v>1512</v>
      </c>
      <c r="L2667">
        <v>0.06</v>
      </c>
      <c r="M2667" t="s">
        <v>1517</v>
      </c>
      <c r="N2667" s="13">
        <v>257</v>
      </c>
      <c r="O2667">
        <v>60</v>
      </c>
      <c r="P2667" s="11">
        <f>Agridata[[#This Row],[Storage_Loss_%]]/100</f>
        <v>0.6</v>
      </c>
      <c r="Q2667" s="7">
        <v>60</v>
      </c>
      <c r="R2667" s="13">
        <v>5510</v>
      </c>
      <c r="S2667">
        <v>77</v>
      </c>
      <c r="T2667" t="s">
        <v>1520</v>
      </c>
      <c r="U2667" t="s">
        <v>1522</v>
      </c>
      <c r="V2667" s="13">
        <v>292598</v>
      </c>
      <c r="W2667" s="7">
        <f>(Agridata[[#This Row],[Profit_After_Storage_Loss]]/Agridata[[#This Row],[Total_Revenue]])*100</f>
        <v>39.260670629436319</v>
      </c>
      <c r="X2667">
        <f>(1-Agridata[[#This Row],[Transport_Cost_NGN]]/(Agridata[[#This Row],[Input_Cost_NGN]]+Agridata[[#This Row],[Final_Profit_NGN]]))*100</f>
        <v>99.913789633287266</v>
      </c>
      <c r="Y2667" s="13">
        <f>Agridata[[#This Row],[Final_Profit_NGN]]*Agridata[[#This Row],[Storage_Loss_%]]</f>
        <v>17555880</v>
      </c>
      <c r="Z2667" s="13">
        <f>Agridata[[#This Row],[Final_Profit_NGN]] * (1-Agridata[[#This Row],[Storage_Loss_%]]/100)</f>
        <v>117039.20000000001</v>
      </c>
      <c r="AA2667" s="13">
        <f>Agridata[[#This Row],[Final_Profit_NGN]]+Agridata[[#This Row],[Input_Cost_NGN]]</f>
        <v>298108</v>
      </c>
    </row>
    <row r="2668" spans="1:27" x14ac:dyDescent="0.35">
      <c r="A2668" t="s">
        <v>968</v>
      </c>
      <c r="B2668" t="s">
        <v>1472</v>
      </c>
      <c r="C2668" t="s">
        <v>1479</v>
      </c>
      <c r="D2668">
        <v>2022</v>
      </c>
      <c r="E2668" t="s">
        <v>1502</v>
      </c>
      <c r="F2668" t="s">
        <v>1510</v>
      </c>
      <c r="G2668">
        <v>4.3499999999999996</v>
      </c>
      <c r="H2668">
        <v>103002</v>
      </c>
      <c r="I2668">
        <v>76303</v>
      </c>
      <c r="J2668">
        <v>6.6</v>
      </c>
      <c r="K2668" t="s">
        <v>1513</v>
      </c>
      <c r="L2668">
        <v>1.17</v>
      </c>
      <c r="M2668" t="s">
        <v>1516</v>
      </c>
      <c r="N2668" s="13">
        <v>277</v>
      </c>
      <c r="O2668">
        <v>2</v>
      </c>
      <c r="P2668" s="11">
        <f>Agridata[[#This Row],[Storage_Loss_%]]/100</f>
        <v>0.25920000000000004</v>
      </c>
      <c r="Q2668" s="7">
        <v>25.92</v>
      </c>
      <c r="R2668" s="13">
        <v>165612</v>
      </c>
      <c r="S2668">
        <v>437</v>
      </c>
      <c r="T2668" t="s">
        <v>1520</v>
      </c>
      <c r="U2668" t="s">
        <v>1523</v>
      </c>
      <c r="V2668" s="13">
        <v>32845078</v>
      </c>
      <c r="W2668" s="7">
        <f>(Agridata[[#This Row],[Profit_After_Storage_Loss]]/Agridata[[#This Row],[Total_Revenue]])*100</f>
        <v>73.708346545921927</v>
      </c>
      <c r="X2668">
        <f>(1-Agridata[[#This Row],[Transport_Cost_NGN]]/(Agridata[[#This Row],[Input_Cost_NGN]]+Agridata[[#This Row],[Final_Profit_NGN]]))*100</f>
        <v>99.999160877885316</v>
      </c>
      <c r="Y2668" s="13">
        <f>Agridata[[#This Row],[Final_Profit_NGN]]*Agridata[[#This Row],[Storage_Loss_%]]</f>
        <v>851344421.76000011</v>
      </c>
      <c r="Z2668" s="13">
        <f>Agridata[[#This Row],[Final_Profit_NGN]] * (1-Agridata[[#This Row],[Storage_Loss_%]]/100)</f>
        <v>24331633.782399997</v>
      </c>
      <c r="AA2668" s="13">
        <f>Agridata[[#This Row],[Final_Profit_NGN]]+Agridata[[#This Row],[Input_Cost_NGN]]</f>
        <v>33010690</v>
      </c>
    </row>
    <row r="2669" spans="1:27" x14ac:dyDescent="0.35">
      <c r="A2669" t="s">
        <v>665</v>
      </c>
      <c r="B2669" t="s">
        <v>1469</v>
      </c>
      <c r="C2669" t="s">
        <v>1498</v>
      </c>
      <c r="D2669">
        <v>2025</v>
      </c>
      <c r="E2669" t="s">
        <v>1502</v>
      </c>
      <c r="F2669" t="s">
        <v>1509</v>
      </c>
      <c r="G2669">
        <v>1.58</v>
      </c>
      <c r="H2669">
        <v>13884</v>
      </c>
      <c r="I2669">
        <v>10751</v>
      </c>
      <c r="J2669">
        <v>105</v>
      </c>
      <c r="K2669" t="s">
        <v>1511</v>
      </c>
      <c r="L2669">
        <v>4.29</v>
      </c>
      <c r="M2669" t="s">
        <v>1517</v>
      </c>
      <c r="N2669" s="13">
        <v>11391</v>
      </c>
      <c r="O2669">
        <v>7</v>
      </c>
      <c r="P2669" s="11">
        <f>Agridata[[#This Row],[Storage_Loss_%]]/100</f>
        <v>0.22559999999999999</v>
      </c>
      <c r="Q2669" s="7">
        <v>22.56</v>
      </c>
      <c r="R2669" s="13">
        <v>40986</v>
      </c>
      <c r="S2669">
        <v>334</v>
      </c>
      <c r="T2669" t="s">
        <v>1520</v>
      </c>
      <c r="U2669" t="s">
        <v>1522</v>
      </c>
      <c r="V2669" s="13">
        <v>3502549</v>
      </c>
      <c r="W2669" s="7">
        <f>(Agridata[[#This Row],[Profit_After_Storage_Loss]]/Agridata[[#This Row],[Total_Revenue]])*100</f>
        <v>76.54429674322391</v>
      </c>
      <c r="X2669">
        <f>(1-Agridata[[#This Row],[Transport_Cost_NGN]]/(Agridata[[#This Row],[Input_Cost_NGN]]+Agridata[[#This Row],[Final_Profit_NGN]]))*100</f>
        <v>99.678541343601808</v>
      </c>
      <c r="Y2669" s="13">
        <f>Agridata[[#This Row],[Final_Profit_NGN]]*Agridata[[#This Row],[Storage_Loss_%]]</f>
        <v>79017505.439999998</v>
      </c>
      <c r="Z2669" s="13">
        <f>Agridata[[#This Row],[Final_Profit_NGN]] * (1-Agridata[[#This Row],[Storage_Loss_%]]/100)</f>
        <v>2712373.9455999997</v>
      </c>
      <c r="AA2669" s="13">
        <f>Agridata[[#This Row],[Final_Profit_NGN]]+Agridata[[#This Row],[Input_Cost_NGN]]</f>
        <v>3543535</v>
      </c>
    </row>
    <row r="2670" spans="1:27" x14ac:dyDescent="0.35">
      <c r="A2670" t="s">
        <v>63</v>
      </c>
      <c r="B2670" t="s">
        <v>1469</v>
      </c>
      <c r="C2670" t="s">
        <v>1480</v>
      </c>
      <c r="D2670">
        <v>2025</v>
      </c>
      <c r="E2670" t="s">
        <v>1501</v>
      </c>
      <c r="F2670" t="s">
        <v>1508</v>
      </c>
      <c r="G2670">
        <v>4.71</v>
      </c>
      <c r="H2670">
        <v>9255</v>
      </c>
      <c r="I2670">
        <v>7891</v>
      </c>
      <c r="J2670">
        <v>14</v>
      </c>
      <c r="K2670" t="s">
        <v>1515</v>
      </c>
      <c r="L2670">
        <v>1.4</v>
      </c>
      <c r="M2670" t="s">
        <v>1518</v>
      </c>
      <c r="N2670" s="13">
        <v>2042</v>
      </c>
      <c r="O2670">
        <v>7</v>
      </c>
      <c r="P2670" s="11">
        <f>Agridata[[#This Row],[Storage_Loss_%]]/100</f>
        <v>0.14730000000000001</v>
      </c>
      <c r="Q2670" s="7">
        <v>14.73</v>
      </c>
      <c r="R2670" s="13">
        <v>67292</v>
      </c>
      <c r="S2670">
        <v>253</v>
      </c>
      <c r="T2670" t="s">
        <v>1520</v>
      </c>
      <c r="U2670" t="s">
        <v>1522</v>
      </c>
      <c r="V2670" s="13">
        <v>1907125</v>
      </c>
      <c r="W2670" s="7">
        <f>(Agridata[[#This Row],[Profit_After_Storage_Loss]]/Agridata[[#This Row],[Total_Revenue]])*100</f>
        <v>82.363831323372921</v>
      </c>
      <c r="X2670">
        <f>(1-Agridata[[#This Row],[Transport_Cost_NGN]]/(Agridata[[#This Row],[Input_Cost_NGN]]+Agridata[[#This Row],[Final_Profit_NGN]]))*100</f>
        <v>99.896577065533776</v>
      </c>
      <c r="Y2670" s="13">
        <f>Agridata[[#This Row],[Final_Profit_NGN]]*Agridata[[#This Row],[Storage_Loss_%]]</f>
        <v>28091951.25</v>
      </c>
      <c r="Z2670" s="13">
        <f>Agridata[[#This Row],[Final_Profit_NGN]] * (1-Agridata[[#This Row],[Storage_Loss_%]]/100)</f>
        <v>1626205.4875</v>
      </c>
      <c r="AA2670" s="13">
        <f>Agridata[[#This Row],[Final_Profit_NGN]]+Agridata[[#This Row],[Input_Cost_NGN]]</f>
        <v>1974417</v>
      </c>
    </row>
    <row r="2671" spans="1:27" x14ac:dyDescent="0.35">
      <c r="A2671" t="s">
        <v>628</v>
      </c>
      <c r="B2671" t="s">
        <v>1470</v>
      </c>
      <c r="C2671" t="s">
        <v>1482</v>
      </c>
      <c r="D2671">
        <v>2025</v>
      </c>
      <c r="E2671" t="s">
        <v>1502</v>
      </c>
      <c r="F2671" t="s">
        <v>1508</v>
      </c>
      <c r="G2671">
        <v>12.64</v>
      </c>
      <c r="H2671">
        <v>14510</v>
      </c>
      <c r="I2671">
        <v>12104</v>
      </c>
      <c r="J2671">
        <v>11.2</v>
      </c>
      <c r="K2671" t="s">
        <v>1511</v>
      </c>
      <c r="L2671">
        <v>1.23</v>
      </c>
      <c r="M2671" t="s">
        <v>1517</v>
      </c>
      <c r="N2671" s="13">
        <v>1662</v>
      </c>
      <c r="O2671">
        <v>7</v>
      </c>
      <c r="P2671" s="11">
        <f>Agridata[[#This Row],[Storage_Loss_%]]/100</f>
        <v>0.16579999999999998</v>
      </c>
      <c r="Q2671" s="7">
        <v>16.579999999999998</v>
      </c>
      <c r="R2671" s="13">
        <v>171747</v>
      </c>
      <c r="S2671">
        <v>287</v>
      </c>
      <c r="T2671" t="s">
        <v>1521</v>
      </c>
      <c r="U2671" t="s">
        <v>1522</v>
      </c>
      <c r="V2671" s="13">
        <v>3265701</v>
      </c>
      <c r="W2671" s="7">
        <f>(Agridata[[#This Row],[Profit_After_Storage_Loss]]/Agridata[[#This Row],[Total_Revenue]])*100</f>
        <v>79.252043207635438</v>
      </c>
      <c r="X2671">
        <f>(1-Agridata[[#This Row],[Transport_Cost_NGN]]/(Agridata[[#This Row],[Input_Cost_NGN]]+Agridata[[#This Row],[Final_Profit_NGN]]))*100</f>
        <v>99.95165017768997</v>
      </c>
      <c r="Y2671" s="13">
        <f>Agridata[[#This Row],[Final_Profit_NGN]]*Agridata[[#This Row],[Storage_Loss_%]]</f>
        <v>54145322.579999991</v>
      </c>
      <c r="Z2671" s="13">
        <f>Agridata[[#This Row],[Final_Profit_NGN]] * (1-Agridata[[#This Row],[Storage_Loss_%]]/100)</f>
        <v>2724247.7742000003</v>
      </c>
      <c r="AA2671" s="13">
        <f>Agridata[[#This Row],[Final_Profit_NGN]]+Agridata[[#This Row],[Input_Cost_NGN]]</f>
        <v>3437448</v>
      </c>
    </row>
    <row r="2672" spans="1:27" x14ac:dyDescent="0.35">
      <c r="A2672" t="s">
        <v>617</v>
      </c>
      <c r="B2672" t="s">
        <v>1470</v>
      </c>
      <c r="C2672" t="s">
        <v>1491</v>
      </c>
      <c r="D2672">
        <v>2021</v>
      </c>
      <c r="E2672" t="s">
        <v>1501</v>
      </c>
      <c r="F2672" t="s">
        <v>1503</v>
      </c>
      <c r="G2672">
        <v>0.24</v>
      </c>
      <c r="H2672">
        <v>2743</v>
      </c>
      <c r="I2672">
        <v>2252</v>
      </c>
      <c r="J2672">
        <v>30</v>
      </c>
      <c r="K2672" t="s">
        <v>1512</v>
      </c>
      <c r="L2672">
        <v>1.47</v>
      </c>
      <c r="M2672" t="s">
        <v>1516</v>
      </c>
      <c r="N2672" s="13">
        <v>7713</v>
      </c>
      <c r="O2672">
        <v>7</v>
      </c>
      <c r="P2672" s="11">
        <f>Agridata[[#This Row],[Storage_Loss_%]]/100</f>
        <v>0.17899999999999999</v>
      </c>
      <c r="Q2672" s="7">
        <v>17.899999999999999</v>
      </c>
      <c r="R2672" s="13">
        <v>3144</v>
      </c>
      <c r="S2672">
        <v>333</v>
      </c>
      <c r="T2672" t="s">
        <v>1521</v>
      </c>
      <c r="U2672" t="s">
        <v>1522</v>
      </c>
      <c r="V2672" s="13">
        <v>731560</v>
      </c>
      <c r="W2672" s="7">
        <f>(Agridata[[#This Row],[Profit_After_Storage_Loss]]/Agridata[[#This Row],[Total_Revenue]])*100</f>
        <v>81.748671573858317</v>
      </c>
      <c r="X2672">
        <f>(1-Agridata[[#This Row],[Transport_Cost_NGN]]/(Agridata[[#This Row],[Input_Cost_NGN]]+Agridata[[#This Row],[Final_Profit_NGN]]))*100</f>
        <v>98.950189464056265</v>
      </c>
      <c r="Y2672" s="13">
        <f>Agridata[[#This Row],[Final_Profit_NGN]]*Agridata[[#This Row],[Storage_Loss_%]]</f>
        <v>13094923.999999998</v>
      </c>
      <c r="Z2672" s="13">
        <f>Agridata[[#This Row],[Final_Profit_NGN]] * (1-Agridata[[#This Row],[Storage_Loss_%]]/100)</f>
        <v>600610.76</v>
      </c>
      <c r="AA2672" s="13">
        <f>Agridata[[#This Row],[Final_Profit_NGN]]+Agridata[[#This Row],[Input_Cost_NGN]]</f>
        <v>734704</v>
      </c>
    </row>
    <row r="2673" spans="1:27" x14ac:dyDescent="0.35">
      <c r="A2673" t="s">
        <v>520</v>
      </c>
      <c r="B2673" t="s">
        <v>1471</v>
      </c>
      <c r="C2673" t="s">
        <v>1477</v>
      </c>
      <c r="D2673">
        <v>2025</v>
      </c>
      <c r="E2673" t="s">
        <v>1501</v>
      </c>
      <c r="F2673" t="s">
        <v>1505</v>
      </c>
      <c r="G2673">
        <v>1.1200000000000001</v>
      </c>
      <c r="H2673">
        <v>17254</v>
      </c>
      <c r="I2673">
        <v>14622</v>
      </c>
      <c r="J2673">
        <v>16.100000000000001</v>
      </c>
      <c r="K2673" t="s">
        <v>1512</v>
      </c>
      <c r="L2673">
        <v>1.35</v>
      </c>
      <c r="M2673" t="s">
        <v>1518</v>
      </c>
      <c r="N2673" s="13">
        <v>3024</v>
      </c>
      <c r="O2673">
        <v>7</v>
      </c>
      <c r="P2673" s="11">
        <f>Agridata[[#This Row],[Storage_Loss_%]]/100</f>
        <v>0.1525</v>
      </c>
      <c r="Q2673" s="7">
        <v>15.25</v>
      </c>
      <c r="R2673" s="13">
        <v>14301</v>
      </c>
      <c r="S2673">
        <v>79</v>
      </c>
      <c r="T2673" t="s">
        <v>1521</v>
      </c>
      <c r="U2673" t="s">
        <v>1523</v>
      </c>
      <c r="V2673" s="13">
        <v>1126262</v>
      </c>
      <c r="W2673" s="7">
        <f>(Agridata[[#This Row],[Profit_After_Storage_Loss]]/Agridata[[#This Row],[Total_Revenue]])*100</f>
        <v>83.687358348464755</v>
      </c>
      <c r="X2673">
        <f>(1-Agridata[[#This Row],[Transport_Cost_NGN]]/(Agridata[[#This Row],[Input_Cost_NGN]]+Agridata[[#This Row],[Final_Profit_NGN]]))*100</f>
        <v>99.734867780210294</v>
      </c>
      <c r="Y2673" s="13">
        <f>Agridata[[#This Row],[Final_Profit_NGN]]*Agridata[[#This Row],[Storage_Loss_%]]</f>
        <v>17175495.5</v>
      </c>
      <c r="Z2673" s="13">
        <f>Agridata[[#This Row],[Final_Profit_NGN]] * (1-Agridata[[#This Row],[Storage_Loss_%]]/100)</f>
        <v>954507.04500000004</v>
      </c>
      <c r="AA2673" s="13">
        <f>Agridata[[#This Row],[Final_Profit_NGN]]+Agridata[[#This Row],[Input_Cost_NGN]]</f>
        <v>1140563</v>
      </c>
    </row>
    <row r="2674" spans="1:27" x14ac:dyDescent="0.35">
      <c r="A2674" t="s">
        <v>1244</v>
      </c>
      <c r="B2674" t="s">
        <v>1472</v>
      </c>
      <c r="C2674" t="s">
        <v>1488</v>
      </c>
      <c r="D2674">
        <v>2023</v>
      </c>
      <c r="E2674" t="s">
        <v>1501</v>
      </c>
      <c r="F2674" t="s">
        <v>1506</v>
      </c>
      <c r="G2674">
        <v>1.24</v>
      </c>
      <c r="H2674">
        <v>3854</v>
      </c>
      <c r="I2674">
        <v>3663</v>
      </c>
      <c r="J2674">
        <v>13.3</v>
      </c>
      <c r="K2674" t="s">
        <v>1513</v>
      </c>
      <c r="L2674">
        <v>1.77</v>
      </c>
      <c r="M2674" t="s">
        <v>1518</v>
      </c>
      <c r="N2674" s="13">
        <v>487</v>
      </c>
      <c r="O2674">
        <v>3</v>
      </c>
      <c r="P2674" s="11">
        <f>Agridata[[#This Row],[Storage_Loss_%]]/100</f>
        <v>4.9400000000000006E-2</v>
      </c>
      <c r="Q2674" s="7">
        <v>4.9400000000000004</v>
      </c>
      <c r="R2674" s="13">
        <v>23265</v>
      </c>
      <c r="S2674">
        <v>321</v>
      </c>
      <c r="T2674" t="s">
        <v>1521</v>
      </c>
      <c r="U2674" t="s">
        <v>1522</v>
      </c>
      <c r="V2674" s="13">
        <v>1140313</v>
      </c>
      <c r="W2674" s="7">
        <f>(Agridata[[#This Row],[Profit_After_Storage_Loss]]/Agridata[[#This Row],[Total_Revenue]])*100</f>
        <v>93.159335927630124</v>
      </c>
      <c r="X2674">
        <f>(1-Agridata[[#This Row],[Transport_Cost_NGN]]/(Agridata[[#This Row],[Input_Cost_NGN]]+Agridata[[#This Row],[Final_Profit_NGN]]))*100</f>
        <v>99.958146338277274</v>
      </c>
      <c r="Y2674" s="13">
        <f>Agridata[[#This Row],[Final_Profit_NGN]]*Agridata[[#This Row],[Storage_Loss_%]]</f>
        <v>5633146.2200000007</v>
      </c>
      <c r="Z2674" s="13">
        <f>Agridata[[#This Row],[Final_Profit_NGN]] * (1-Agridata[[#This Row],[Storage_Loss_%]]/100)</f>
        <v>1083981.5378</v>
      </c>
      <c r="AA2674" s="13">
        <f>Agridata[[#This Row],[Final_Profit_NGN]]+Agridata[[#This Row],[Input_Cost_NGN]]</f>
        <v>1163578</v>
      </c>
    </row>
    <row r="2675" spans="1:27" x14ac:dyDescent="0.35">
      <c r="A2675" t="s">
        <v>1258</v>
      </c>
      <c r="B2675" t="s">
        <v>1472</v>
      </c>
      <c r="C2675" t="s">
        <v>1487</v>
      </c>
      <c r="D2675">
        <v>2021</v>
      </c>
      <c r="E2675" t="s">
        <v>1502</v>
      </c>
      <c r="F2675" t="s">
        <v>1508</v>
      </c>
      <c r="G2675">
        <v>1.04</v>
      </c>
      <c r="H2675">
        <v>1422</v>
      </c>
      <c r="I2675">
        <v>1188</v>
      </c>
      <c r="J2675">
        <v>14.4</v>
      </c>
      <c r="K2675" t="s">
        <v>1511</v>
      </c>
      <c r="L2675">
        <v>1.43</v>
      </c>
      <c r="M2675" t="s">
        <v>1517</v>
      </c>
      <c r="N2675" s="13">
        <v>2467</v>
      </c>
      <c r="O2675">
        <v>7</v>
      </c>
      <c r="P2675" s="11">
        <f>Agridata[[#This Row],[Storage_Loss_%]]/100</f>
        <v>0.16449999999999998</v>
      </c>
      <c r="Q2675" s="7">
        <v>16.45</v>
      </c>
      <c r="R2675" s="13">
        <v>9963</v>
      </c>
      <c r="S2675">
        <v>207</v>
      </c>
      <c r="T2675" t="s">
        <v>1519</v>
      </c>
      <c r="U2675" t="s">
        <v>1522</v>
      </c>
      <c r="V2675" s="13">
        <v>231027</v>
      </c>
      <c r="W2675" s="7">
        <f>(Agridata[[#This Row],[Profit_After_Storage_Loss]]/Agridata[[#This Row],[Total_Revenue]])*100</f>
        <v>80.095878874642111</v>
      </c>
      <c r="X2675">
        <f>(1-Agridata[[#This Row],[Transport_Cost_NGN]]/(Agridata[[#This Row],[Input_Cost_NGN]]+Agridata[[#This Row],[Final_Profit_NGN]]))*100</f>
        <v>98.976306070791324</v>
      </c>
      <c r="Y2675" s="13">
        <f>Agridata[[#This Row],[Final_Profit_NGN]]*Agridata[[#This Row],[Storage_Loss_%]]</f>
        <v>3800394.15</v>
      </c>
      <c r="Z2675" s="13">
        <f>Agridata[[#This Row],[Final_Profit_NGN]] * (1-Agridata[[#This Row],[Storage_Loss_%]]/100)</f>
        <v>193023.05850000001</v>
      </c>
      <c r="AA2675" s="13">
        <f>Agridata[[#This Row],[Final_Profit_NGN]]+Agridata[[#This Row],[Input_Cost_NGN]]</f>
        <v>240990</v>
      </c>
    </row>
    <row r="2676" spans="1:27" x14ac:dyDescent="0.35">
      <c r="A2676" t="s">
        <v>719</v>
      </c>
      <c r="B2676" t="s">
        <v>1473</v>
      </c>
      <c r="C2676" t="s">
        <v>1496</v>
      </c>
      <c r="D2676">
        <v>2023</v>
      </c>
      <c r="E2676" t="s">
        <v>1501</v>
      </c>
      <c r="F2676" t="s">
        <v>1503</v>
      </c>
      <c r="G2676">
        <v>2.58</v>
      </c>
      <c r="H2676">
        <v>31078</v>
      </c>
      <c r="I2676">
        <v>23603</v>
      </c>
      <c r="J2676">
        <v>90.2</v>
      </c>
      <c r="K2676" t="s">
        <v>1513</v>
      </c>
      <c r="L2676">
        <v>3.52</v>
      </c>
      <c r="M2676" t="s">
        <v>1517</v>
      </c>
      <c r="N2676" s="13">
        <v>3610</v>
      </c>
      <c r="O2676">
        <v>14</v>
      </c>
      <c r="P2676" s="11">
        <f>Agridata[[#This Row],[Storage_Loss_%]]/100</f>
        <v>0.24050000000000002</v>
      </c>
      <c r="Q2676" s="7">
        <v>24.05</v>
      </c>
      <c r="R2676" s="13">
        <v>46979</v>
      </c>
      <c r="S2676">
        <v>266</v>
      </c>
      <c r="T2676" t="s">
        <v>1520</v>
      </c>
      <c r="U2676" t="s">
        <v>1523</v>
      </c>
      <c r="V2676" s="13">
        <v>6165026</v>
      </c>
      <c r="W2676" s="7">
        <f>(Agridata[[#This Row],[Profit_After_Storage_Loss]]/Agridata[[#This Row],[Total_Revenue]])*100</f>
        <v>75.375619417563243</v>
      </c>
      <c r="X2676">
        <f>(1-Agridata[[#This Row],[Transport_Cost_NGN]]/(Agridata[[#This Row],[Input_Cost_NGN]]+Agridata[[#This Row],[Final_Profit_NGN]]))*100</f>
        <v>99.941886717734448</v>
      </c>
      <c r="Y2676" s="13">
        <f>Agridata[[#This Row],[Final_Profit_NGN]]*Agridata[[#This Row],[Storage_Loss_%]]</f>
        <v>148268875.30000001</v>
      </c>
      <c r="Z2676" s="13">
        <f>Agridata[[#This Row],[Final_Profit_NGN]] * (1-Agridata[[#This Row],[Storage_Loss_%]]/100)</f>
        <v>4682337.2469999995</v>
      </c>
      <c r="AA2676" s="13">
        <f>Agridata[[#This Row],[Final_Profit_NGN]]+Agridata[[#This Row],[Input_Cost_NGN]]</f>
        <v>6212005</v>
      </c>
    </row>
    <row r="2677" spans="1:27" x14ac:dyDescent="0.35">
      <c r="A2677" t="s">
        <v>683</v>
      </c>
      <c r="B2677" t="s">
        <v>1473</v>
      </c>
      <c r="C2677" t="s">
        <v>1496</v>
      </c>
      <c r="D2677">
        <v>2022</v>
      </c>
      <c r="E2677" t="s">
        <v>1502</v>
      </c>
      <c r="F2677" t="s">
        <v>1504</v>
      </c>
      <c r="G2677">
        <v>3.31</v>
      </c>
      <c r="H2677">
        <v>34178</v>
      </c>
      <c r="I2677">
        <v>26053</v>
      </c>
      <c r="J2677">
        <v>45.1</v>
      </c>
      <c r="K2677" t="s">
        <v>1515</v>
      </c>
      <c r="L2677">
        <v>1.85</v>
      </c>
      <c r="M2677" t="s">
        <v>1517</v>
      </c>
      <c r="N2677" s="13">
        <v>9748</v>
      </c>
      <c r="O2677">
        <v>3</v>
      </c>
      <c r="P2677" s="11">
        <f>Agridata[[#This Row],[Storage_Loss_%]]/100</f>
        <v>0.23769999999999999</v>
      </c>
      <c r="Q2677" s="7">
        <v>23.77</v>
      </c>
      <c r="R2677" s="13">
        <v>36460</v>
      </c>
      <c r="S2677">
        <v>273</v>
      </c>
      <c r="T2677" t="s">
        <v>1520</v>
      </c>
      <c r="U2677" t="s">
        <v>1522</v>
      </c>
      <c r="V2677" s="13">
        <v>6995137</v>
      </c>
      <c r="W2677" s="7">
        <f>(Agridata[[#This Row],[Profit_After_Storage_Loss]]/Agridata[[#This Row],[Total_Revenue]])*100</f>
        <v>75.83473477077824</v>
      </c>
      <c r="X2677">
        <f>(1-Agridata[[#This Row],[Transport_Cost_NGN]]/(Agridata[[#This Row],[Input_Cost_NGN]]+Agridata[[#This Row],[Final_Profit_NGN]]))*100</f>
        <v>99.861368619390447</v>
      </c>
      <c r="Y2677" s="13">
        <f>Agridata[[#This Row],[Final_Profit_NGN]]*Agridata[[#This Row],[Storage_Loss_%]]</f>
        <v>166274406.49000001</v>
      </c>
      <c r="Z2677" s="13">
        <f>Agridata[[#This Row],[Final_Profit_NGN]] * (1-Agridata[[#This Row],[Storage_Loss_%]]/100)</f>
        <v>5332392.9350999994</v>
      </c>
      <c r="AA2677" s="13">
        <f>Agridata[[#This Row],[Final_Profit_NGN]]+Agridata[[#This Row],[Input_Cost_NGN]]</f>
        <v>7031597</v>
      </c>
    </row>
    <row r="2678" spans="1:27" x14ac:dyDescent="0.35">
      <c r="A2678" t="s">
        <v>1024</v>
      </c>
      <c r="B2678" t="s">
        <v>1473</v>
      </c>
      <c r="C2678" t="s">
        <v>1494</v>
      </c>
      <c r="D2678">
        <v>2021</v>
      </c>
      <c r="E2678" t="s">
        <v>1501</v>
      </c>
      <c r="F2678" t="s">
        <v>1505</v>
      </c>
      <c r="G2678">
        <v>2.46</v>
      </c>
      <c r="H2678">
        <v>36047</v>
      </c>
      <c r="I2678">
        <v>31115</v>
      </c>
      <c r="J2678">
        <v>9.8000000000000007</v>
      </c>
      <c r="K2678" t="s">
        <v>1511</v>
      </c>
      <c r="L2678">
        <v>0.48</v>
      </c>
      <c r="M2678" t="s">
        <v>1516</v>
      </c>
      <c r="N2678" s="13">
        <v>1240</v>
      </c>
      <c r="O2678">
        <v>7</v>
      </c>
      <c r="P2678" s="11">
        <f>Agridata[[#This Row],[Storage_Loss_%]]/100</f>
        <v>0.1368</v>
      </c>
      <c r="Q2678" s="7">
        <v>13.68</v>
      </c>
      <c r="R2678" s="13">
        <v>24255</v>
      </c>
      <c r="S2678">
        <v>93</v>
      </c>
      <c r="T2678" t="s">
        <v>1520</v>
      </c>
      <c r="U2678" t="s">
        <v>1523</v>
      </c>
      <c r="V2678" s="13">
        <v>2839264</v>
      </c>
      <c r="W2678" s="7">
        <f>(Agridata[[#This Row],[Profit_After_Storage_Loss]]/Agridata[[#This Row],[Total_Revenue]])*100</f>
        <v>85.588839634030705</v>
      </c>
      <c r="X2678">
        <f>(1-Agridata[[#This Row],[Transport_Cost_NGN]]/(Agridata[[#This Row],[Input_Cost_NGN]]+Agridata[[#This Row],[Final_Profit_NGN]]))*100</f>
        <v>99.956696637947928</v>
      </c>
      <c r="Y2678" s="13">
        <f>Agridata[[#This Row],[Final_Profit_NGN]]*Agridata[[#This Row],[Storage_Loss_%]]</f>
        <v>38841131.519999996</v>
      </c>
      <c r="Z2678" s="13">
        <f>Agridata[[#This Row],[Final_Profit_NGN]] * (1-Agridata[[#This Row],[Storage_Loss_%]]/100)</f>
        <v>2450852.6847999999</v>
      </c>
      <c r="AA2678" s="13">
        <f>Agridata[[#This Row],[Final_Profit_NGN]]+Agridata[[#This Row],[Input_Cost_NGN]]</f>
        <v>2863519</v>
      </c>
    </row>
    <row r="2679" spans="1:27" x14ac:dyDescent="0.35">
      <c r="A2679" t="s">
        <v>446</v>
      </c>
      <c r="B2679" t="s">
        <v>1469</v>
      </c>
      <c r="C2679" t="s">
        <v>1498</v>
      </c>
      <c r="D2679">
        <v>2024</v>
      </c>
      <c r="E2679" t="s">
        <v>1502</v>
      </c>
      <c r="F2679" t="s">
        <v>1509</v>
      </c>
      <c r="G2679">
        <v>2.15</v>
      </c>
      <c r="H2679">
        <v>18502</v>
      </c>
      <c r="I2679">
        <v>15312</v>
      </c>
      <c r="J2679">
        <v>27.5</v>
      </c>
      <c r="K2679" t="s">
        <v>1512</v>
      </c>
      <c r="L2679">
        <v>1.48</v>
      </c>
      <c r="M2679" t="s">
        <v>1517</v>
      </c>
      <c r="N2679" s="13">
        <v>5439</v>
      </c>
      <c r="O2679">
        <v>1</v>
      </c>
      <c r="P2679" s="11">
        <f>Agridata[[#This Row],[Storage_Loss_%]]/100</f>
        <v>0.1724</v>
      </c>
      <c r="Q2679" s="7">
        <v>17.239999999999998</v>
      </c>
      <c r="R2679" s="13">
        <v>71083</v>
      </c>
      <c r="S2679">
        <v>401</v>
      </c>
      <c r="T2679" t="s">
        <v>1520</v>
      </c>
      <c r="U2679" t="s">
        <v>1522</v>
      </c>
      <c r="V2679" s="13">
        <v>6002189</v>
      </c>
      <c r="W2679" s="7">
        <f>(Agridata[[#This Row],[Profit_After_Storage_Loss]]/Agridata[[#This Row],[Total_Revenue]])*100</f>
        <v>81.791357548286982</v>
      </c>
      <c r="X2679">
        <f>(1-Agridata[[#This Row],[Transport_Cost_NGN]]/(Agridata[[#This Row],[Input_Cost_NGN]]+Agridata[[#This Row],[Final_Profit_NGN]]))*100</f>
        <v>99.910443661999665</v>
      </c>
      <c r="Y2679" s="13">
        <f>Agridata[[#This Row],[Final_Profit_NGN]]*Agridata[[#This Row],[Storage_Loss_%]]</f>
        <v>103477738.35999998</v>
      </c>
      <c r="Z2679" s="13">
        <f>Agridata[[#This Row],[Final_Profit_NGN]] * (1-Agridata[[#This Row],[Storage_Loss_%]]/100)</f>
        <v>4967411.6163999997</v>
      </c>
      <c r="AA2679" s="13">
        <f>Agridata[[#This Row],[Final_Profit_NGN]]+Agridata[[#This Row],[Input_Cost_NGN]]</f>
        <v>6073272</v>
      </c>
    </row>
    <row r="2680" spans="1:27" x14ac:dyDescent="0.35">
      <c r="A2680" t="s">
        <v>1259</v>
      </c>
      <c r="B2680" t="s">
        <v>1472</v>
      </c>
      <c r="C2680" t="s">
        <v>1488</v>
      </c>
      <c r="D2680">
        <v>2021</v>
      </c>
      <c r="E2680" t="s">
        <v>1501</v>
      </c>
      <c r="F2680" t="s">
        <v>1510</v>
      </c>
      <c r="G2680">
        <v>1.66</v>
      </c>
      <c r="H2680">
        <v>43492</v>
      </c>
      <c r="I2680">
        <v>26838</v>
      </c>
      <c r="J2680">
        <v>5</v>
      </c>
      <c r="K2680" t="s">
        <v>1513</v>
      </c>
      <c r="L2680">
        <v>1.42</v>
      </c>
      <c r="M2680" t="s">
        <v>1518</v>
      </c>
      <c r="N2680" s="13">
        <v>200</v>
      </c>
      <c r="O2680">
        <v>7</v>
      </c>
      <c r="P2680" s="11">
        <f>Agridata[[#This Row],[Storage_Loss_%]]/100</f>
        <v>0.38290000000000002</v>
      </c>
      <c r="Q2680" s="7">
        <v>38.29</v>
      </c>
      <c r="R2680" s="13">
        <v>31204</v>
      </c>
      <c r="S2680">
        <v>354</v>
      </c>
      <c r="T2680" t="s">
        <v>1521</v>
      </c>
      <c r="U2680" t="s">
        <v>1522</v>
      </c>
      <c r="V2680" s="13">
        <v>9374242</v>
      </c>
      <c r="W2680" s="7">
        <f>(Agridata[[#This Row],[Profit_After_Storage_Loss]]/Agridata[[#This Row],[Total_Revenue]])*100</f>
        <v>61.505267673643537</v>
      </c>
      <c r="X2680">
        <f>(1-Agridata[[#This Row],[Transport_Cost_NGN]]/(Agridata[[#This Row],[Input_Cost_NGN]]+Agridata[[#This Row],[Final_Profit_NGN]]))*100</f>
        <v>99.997873572396244</v>
      </c>
      <c r="Y2680" s="13">
        <f>Agridata[[#This Row],[Final_Profit_NGN]]*Agridata[[#This Row],[Storage_Loss_%]]</f>
        <v>358939726.18000001</v>
      </c>
      <c r="Z2680" s="13">
        <f>Agridata[[#This Row],[Final_Profit_NGN]] * (1-Agridata[[#This Row],[Storage_Loss_%]]/100)</f>
        <v>5784844.7381999996</v>
      </c>
      <c r="AA2680" s="13">
        <f>Agridata[[#This Row],[Final_Profit_NGN]]+Agridata[[#This Row],[Input_Cost_NGN]]</f>
        <v>9405446</v>
      </c>
    </row>
    <row r="2681" spans="1:27" x14ac:dyDescent="0.35">
      <c r="A2681" t="s">
        <v>1260</v>
      </c>
      <c r="B2681" t="s">
        <v>1471</v>
      </c>
      <c r="C2681" t="s">
        <v>1500</v>
      </c>
      <c r="D2681">
        <v>2022</v>
      </c>
      <c r="E2681" t="s">
        <v>1501</v>
      </c>
      <c r="F2681" t="s">
        <v>1504</v>
      </c>
      <c r="G2681">
        <v>1.33</v>
      </c>
      <c r="H2681">
        <v>16027</v>
      </c>
      <c r="I2681">
        <v>12339</v>
      </c>
      <c r="J2681">
        <v>3.3</v>
      </c>
      <c r="K2681" t="s">
        <v>1512</v>
      </c>
      <c r="L2681">
        <v>1.19</v>
      </c>
      <c r="M2681" t="s">
        <v>1516</v>
      </c>
      <c r="N2681" s="13">
        <v>731</v>
      </c>
      <c r="O2681">
        <v>3</v>
      </c>
      <c r="P2681" s="11">
        <f>Agridata[[#This Row],[Storage_Loss_%]]/100</f>
        <v>0.23010000000000003</v>
      </c>
      <c r="Q2681" s="7">
        <v>23.01</v>
      </c>
      <c r="R2681" s="13">
        <v>29331</v>
      </c>
      <c r="S2681">
        <v>292</v>
      </c>
      <c r="T2681" t="s">
        <v>1520</v>
      </c>
      <c r="U2681" t="s">
        <v>1522</v>
      </c>
      <c r="V2681" s="13">
        <v>3536897</v>
      </c>
      <c r="W2681" s="7">
        <f>(Agridata[[#This Row],[Profit_After_Storage_Loss]]/Agridata[[#This Row],[Total_Revenue]])*100</f>
        <v>76.356783702556314</v>
      </c>
      <c r="X2681">
        <f>(1-Agridata[[#This Row],[Transport_Cost_NGN]]/(Agridata[[#This Row],[Input_Cost_NGN]]+Agridata[[#This Row],[Final_Profit_NGN]]))*100</f>
        <v>99.979502151853438</v>
      </c>
      <c r="Y2681" s="13">
        <f>Agridata[[#This Row],[Final_Profit_NGN]]*Agridata[[#This Row],[Storage_Loss_%]]</f>
        <v>81383999.969999999</v>
      </c>
      <c r="Z2681" s="13">
        <f>Agridata[[#This Row],[Final_Profit_NGN]] * (1-Agridata[[#This Row],[Storage_Loss_%]]/100)</f>
        <v>2723057.0003</v>
      </c>
      <c r="AA2681" s="13">
        <f>Agridata[[#This Row],[Final_Profit_NGN]]+Agridata[[#This Row],[Input_Cost_NGN]]</f>
        <v>3566228</v>
      </c>
    </row>
    <row r="2682" spans="1:27" x14ac:dyDescent="0.35">
      <c r="A2682" t="s">
        <v>618</v>
      </c>
      <c r="B2682" t="s">
        <v>1472</v>
      </c>
      <c r="C2682" t="s">
        <v>1479</v>
      </c>
      <c r="D2682">
        <v>2023</v>
      </c>
      <c r="E2682" t="s">
        <v>1501</v>
      </c>
      <c r="F2682" t="s">
        <v>1510</v>
      </c>
      <c r="G2682">
        <v>3.37</v>
      </c>
      <c r="H2682">
        <v>91902</v>
      </c>
      <c r="I2682">
        <v>66151</v>
      </c>
      <c r="J2682">
        <v>1</v>
      </c>
      <c r="K2682" t="s">
        <v>1512</v>
      </c>
      <c r="L2682">
        <v>1.25</v>
      </c>
      <c r="M2682" t="s">
        <v>1517</v>
      </c>
      <c r="N2682" s="13">
        <v>295</v>
      </c>
      <c r="O2682">
        <v>3</v>
      </c>
      <c r="P2682" s="11">
        <f>Agridata[[#This Row],[Storage_Loss_%]]/100</f>
        <v>0.2802</v>
      </c>
      <c r="Q2682" s="7">
        <v>28.02</v>
      </c>
      <c r="R2682" s="13">
        <v>76179</v>
      </c>
      <c r="S2682">
        <v>325</v>
      </c>
      <c r="T2682" t="s">
        <v>1520</v>
      </c>
      <c r="U2682" t="s">
        <v>1522</v>
      </c>
      <c r="V2682" s="13">
        <v>21207611</v>
      </c>
      <c r="W2682" s="7">
        <f>(Agridata[[#This Row],[Profit_After_Storage_Loss]]/Agridata[[#This Row],[Total_Revenue]])*100</f>
        <v>71.722368985035089</v>
      </c>
      <c r="X2682">
        <f>(1-Agridata[[#This Row],[Transport_Cost_NGN]]/(Agridata[[#This Row],[Input_Cost_NGN]]+Agridata[[#This Row],[Final_Profit_NGN]]))*100</f>
        <v>99.998613968658773</v>
      </c>
      <c r="Y2682" s="13">
        <f>Agridata[[#This Row],[Final_Profit_NGN]]*Agridata[[#This Row],[Storage_Loss_%]]</f>
        <v>594237260.22000003</v>
      </c>
      <c r="Z2682" s="13">
        <f>Agridata[[#This Row],[Final_Profit_NGN]] * (1-Agridata[[#This Row],[Storage_Loss_%]]/100)</f>
        <v>15265238.3978</v>
      </c>
      <c r="AA2682" s="13">
        <f>Agridata[[#This Row],[Final_Profit_NGN]]+Agridata[[#This Row],[Input_Cost_NGN]]</f>
        <v>21283790</v>
      </c>
    </row>
    <row r="2683" spans="1:27" x14ac:dyDescent="0.35">
      <c r="A2683" t="s">
        <v>693</v>
      </c>
      <c r="B2683" t="s">
        <v>1471</v>
      </c>
      <c r="C2683" t="s">
        <v>1477</v>
      </c>
      <c r="D2683">
        <v>2024</v>
      </c>
      <c r="E2683" t="s">
        <v>1501</v>
      </c>
      <c r="F2683" t="s">
        <v>1508</v>
      </c>
      <c r="G2683">
        <v>0.48</v>
      </c>
      <c r="H2683">
        <v>1056</v>
      </c>
      <c r="I2683">
        <v>694</v>
      </c>
      <c r="J2683">
        <v>5.6</v>
      </c>
      <c r="K2683" t="s">
        <v>1513</v>
      </c>
      <c r="L2683">
        <v>1.43</v>
      </c>
      <c r="M2683" t="s">
        <v>1517</v>
      </c>
      <c r="N2683" s="13">
        <v>200</v>
      </c>
      <c r="O2683">
        <v>30</v>
      </c>
      <c r="P2683" s="11">
        <f>Agridata[[#This Row],[Storage_Loss_%]]/100</f>
        <v>0.34240000000000004</v>
      </c>
      <c r="Q2683" s="7">
        <v>34.24</v>
      </c>
      <c r="R2683" s="13">
        <v>3429</v>
      </c>
      <c r="S2683">
        <v>188</v>
      </c>
      <c r="T2683" t="s">
        <v>1521</v>
      </c>
      <c r="U2683" t="s">
        <v>1522</v>
      </c>
      <c r="V2683" s="13">
        <v>125539</v>
      </c>
      <c r="W2683" s="7">
        <f>(Agridata[[#This Row],[Profit_After_Storage_Loss]]/Agridata[[#This Row],[Total_Revenue]])*100</f>
        <v>64.011573723714406</v>
      </c>
      <c r="X2683">
        <f>(1-Agridata[[#This Row],[Transport_Cost_NGN]]/(Agridata[[#This Row],[Input_Cost_NGN]]+Agridata[[#This Row],[Final_Profit_NGN]]))*100</f>
        <v>99.844922771540226</v>
      </c>
      <c r="Y2683" s="13">
        <f>Agridata[[#This Row],[Final_Profit_NGN]]*Agridata[[#This Row],[Storage_Loss_%]]</f>
        <v>4298455.3600000003</v>
      </c>
      <c r="Z2683" s="13">
        <f>Agridata[[#This Row],[Final_Profit_NGN]] * (1-Agridata[[#This Row],[Storage_Loss_%]]/100)</f>
        <v>82554.446400000001</v>
      </c>
      <c r="AA2683" s="13">
        <f>Agridata[[#This Row],[Final_Profit_NGN]]+Agridata[[#This Row],[Input_Cost_NGN]]</f>
        <v>128968</v>
      </c>
    </row>
    <row r="2684" spans="1:27" x14ac:dyDescent="0.35">
      <c r="A2684" t="s">
        <v>990</v>
      </c>
      <c r="B2684" t="s">
        <v>1469</v>
      </c>
      <c r="C2684" t="s">
        <v>1484</v>
      </c>
      <c r="D2684">
        <v>2023</v>
      </c>
      <c r="E2684" t="s">
        <v>1501</v>
      </c>
      <c r="F2684" t="s">
        <v>1508</v>
      </c>
      <c r="G2684">
        <v>15</v>
      </c>
      <c r="H2684">
        <v>23388</v>
      </c>
      <c r="I2684">
        <v>19444</v>
      </c>
      <c r="J2684">
        <v>36.700000000000003</v>
      </c>
      <c r="K2684" t="s">
        <v>1512</v>
      </c>
      <c r="L2684">
        <v>1.1599999999999999</v>
      </c>
      <c r="M2684" t="s">
        <v>1516</v>
      </c>
      <c r="N2684" s="13">
        <v>7878</v>
      </c>
      <c r="O2684">
        <v>7</v>
      </c>
      <c r="P2684" s="11">
        <f>Agridata[[#This Row],[Storage_Loss_%]]/100</f>
        <v>0.1686</v>
      </c>
      <c r="Q2684" s="7">
        <v>16.86</v>
      </c>
      <c r="R2684" s="13">
        <v>113844</v>
      </c>
      <c r="S2684">
        <v>203</v>
      </c>
      <c r="T2684" t="s">
        <v>1521</v>
      </c>
      <c r="U2684" t="s">
        <v>1523</v>
      </c>
      <c r="V2684" s="13">
        <v>3785939</v>
      </c>
      <c r="W2684" s="7">
        <f>(Agridata[[#This Row],[Profit_After_Storage_Loss]]/Agridata[[#This Row],[Total_Revenue]])*100</f>
        <v>80.712944402291114</v>
      </c>
      <c r="X2684">
        <f>(1-Agridata[[#This Row],[Transport_Cost_NGN]]/(Agridata[[#This Row],[Input_Cost_NGN]]+Agridata[[#This Row],[Final_Profit_NGN]]))*100</f>
        <v>99.797988759887417</v>
      </c>
      <c r="Y2684" s="13">
        <f>Agridata[[#This Row],[Final_Profit_NGN]]*Agridata[[#This Row],[Storage_Loss_%]]</f>
        <v>63830931.539999999</v>
      </c>
      <c r="Z2684" s="13">
        <f>Agridata[[#This Row],[Final_Profit_NGN]] * (1-Agridata[[#This Row],[Storage_Loss_%]]/100)</f>
        <v>3147629.6846000003</v>
      </c>
      <c r="AA2684" s="13">
        <f>Agridata[[#This Row],[Final_Profit_NGN]]+Agridata[[#This Row],[Input_Cost_NGN]]</f>
        <v>3899783</v>
      </c>
    </row>
    <row r="2685" spans="1:27" x14ac:dyDescent="0.35">
      <c r="A2685" t="s">
        <v>806</v>
      </c>
      <c r="B2685" t="s">
        <v>1472</v>
      </c>
      <c r="C2685" t="s">
        <v>1487</v>
      </c>
      <c r="D2685">
        <v>2024</v>
      </c>
      <c r="E2685" t="s">
        <v>1501</v>
      </c>
      <c r="F2685" t="s">
        <v>1510</v>
      </c>
      <c r="G2685">
        <v>1.0900000000000001</v>
      </c>
      <c r="H2685">
        <v>19875</v>
      </c>
      <c r="I2685">
        <v>13153</v>
      </c>
      <c r="J2685">
        <v>23.8</v>
      </c>
      <c r="K2685" t="s">
        <v>1512</v>
      </c>
      <c r="L2685">
        <v>1.41</v>
      </c>
      <c r="M2685" t="s">
        <v>1517</v>
      </c>
      <c r="N2685" s="13">
        <v>5366</v>
      </c>
      <c r="O2685">
        <v>7</v>
      </c>
      <c r="P2685" s="11">
        <f>Agridata[[#This Row],[Storage_Loss_%]]/100</f>
        <v>0.3382</v>
      </c>
      <c r="Q2685" s="7">
        <v>33.82</v>
      </c>
      <c r="R2685" s="13">
        <v>23407</v>
      </c>
      <c r="S2685">
        <v>361</v>
      </c>
      <c r="T2685" t="s">
        <v>1520</v>
      </c>
      <c r="U2685" t="s">
        <v>1522</v>
      </c>
      <c r="V2685" s="13">
        <v>4671978</v>
      </c>
      <c r="W2685" s="7">
        <f>(Agridata[[#This Row],[Profit_After_Storage_Loss]]/Agridata[[#This Row],[Total_Revenue]])*100</f>
        <v>65.850085571257736</v>
      </c>
      <c r="X2685">
        <f>(1-Agridata[[#This Row],[Transport_Cost_NGN]]/(Agridata[[#This Row],[Input_Cost_NGN]]+Agridata[[#This Row],[Final_Profit_NGN]]))*100</f>
        <v>99.88571757161553</v>
      </c>
      <c r="Y2685" s="13">
        <f>Agridata[[#This Row],[Final_Profit_NGN]]*Agridata[[#This Row],[Storage_Loss_%]]</f>
        <v>158006295.96000001</v>
      </c>
      <c r="Z2685" s="13">
        <f>Agridata[[#This Row],[Final_Profit_NGN]] * (1-Agridata[[#This Row],[Storage_Loss_%]]/100)</f>
        <v>3091915.0403999998</v>
      </c>
      <c r="AA2685" s="13">
        <f>Agridata[[#This Row],[Final_Profit_NGN]]+Agridata[[#This Row],[Input_Cost_NGN]]</f>
        <v>4695385</v>
      </c>
    </row>
    <row r="2686" spans="1:27" x14ac:dyDescent="0.35">
      <c r="A2686" t="s">
        <v>187</v>
      </c>
      <c r="B2686" t="s">
        <v>1470</v>
      </c>
      <c r="C2686" t="s">
        <v>1490</v>
      </c>
      <c r="D2686">
        <v>2022</v>
      </c>
      <c r="E2686" t="s">
        <v>1501</v>
      </c>
      <c r="F2686" t="s">
        <v>1506</v>
      </c>
      <c r="G2686">
        <v>1.01</v>
      </c>
      <c r="H2686">
        <v>3006</v>
      </c>
      <c r="I2686">
        <v>1991</v>
      </c>
      <c r="J2686">
        <v>179.8</v>
      </c>
      <c r="K2686" t="s">
        <v>1512</v>
      </c>
      <c r="L2686">
        <v>5.09</v>
      </c>
      <c r="M2686" t="s">
        <v>1516</v>
      </c>
      <c r="N2686" s="13">
        <v>55111</v>
      </c>
      <c r="O2686">
        <v>30</v>
      </c>
      <c r="P2686" s="11">
        <f>Agridata[[#This Row],[Storage_Loss_%]]/100</f>
        <v>0.33740000000000003</v>
      </c>
      <c r="Q2686" s="7">
        <v>33.74</v>
      </c>
      <c r="R2686" s="13">
        <v>22727</v>
      </c>
      <c r="S2686">
        <v>366</v>
      </c>
      <c r="T2686" t="s">
        <v>1520</v>
      </c>
      <c r="U2686" t="s">
        <v>1523</v>
      </c>
      <c r="V2686" s="13">
        <v>643581</v>
      </c>
      <c r="W2686" s="7">
        <f>(Agridata[[#This Row],[Profit_After_Storage_Loss]]/Agridata[[#This Row],[Total_Revenue]])*100</f>
        <v>63.99994756178824</v>
      </c>
      <c r="X2686">
        <f>(1-Agridata[[#This Row],[Transport_Cost_NGN]]/(Agridata[[#This Row],[Input_Cost_NGN]]+Agridata[[#This Row],[Final_Profit_NGN]]))*100</f>
        <v>91.728900148279763</v>
      </c>
      <c r="Y2686" s="13">
        <f>Agridata[[#This Row],[Final_Profit_NGN]]*Agridata[[#This Row],[Storage_Loss_%]]</f>
        <v>21714422.940000001</v>
      </c>
      <c r="Z2686" s="13">
        <f>Agridata[[#This Row],[Final_Profit_NGN]] * (1-Agridata[[#This Row],[Storage_Loss_%]]/100)</f>
        <v>426436.77059999999</v>
      </c>
      <c r="AA2686" s="13">
        <f>Agridata[[#This Row],[Final_Profit_NGN]]+Agridata[[#This Row],[Input_Cost_NGN]]</f>
        <v>666308</v>
      </c>
    </row>
    <row r="2687" spans="1:27" x14ac:dyDescent="0.35">
      <c r="A2687" t="s">
        <v>1191</v>
      </c>
      <c r="B2687" t="s">
        <v>1469</v>
      </c>
      <c r="C2687" t="s">
        <v>1498</v>
      </c>
      <c r="D2687">
        <v>2023</v>
      </c>
      <c r="E2687" t="s">
        <v>1501</v>
      </c>
      <c r="F2687" t="s">
        <v>1505</v>
      </c>
      <c r="G2687">
        <v>3.06</v>
      </c>
      <c r="H2687">
        <v>46193</v>
      </c>
      <c r="I2687">
        <v>40488</v>
      </c>
      <c r="J2687">
        <v>11.9</v>
      </c>
      <c r="K2687" t="s">
        <v>1511</v>
      </c>
      <c r="L2687">
        <v>1.1399999999999999</v>
      </c>
      <c r="M2687" t="s">
        <v>1518</v>
      </c>
      <c r="N2687" s="13">
        <v>1586</v>
      </c>
      <c r="O2687">
        <v>3</v>
      </c>
      <c r="P2687" s="11">
        <f>Agridata[[#This Row],[Storage_Loss_%]]/100</f>
        <v>0.1235</v>
      </c>
      <c r="Q2687" s="7">
        <v>12.35</v>
      </c>
      <c r="R2687" s="13">
        <v>30822</v>
      </c>
      <c r="S2687">
        <v>102</v>
      </c>
      <c r="T2687" t="s">
        <v>1520</v>
      </c>
      <c r="U2687" t="s">
        <v>1522</v>
      </c>
      <c r="V2687" s="13">
        <v>4056071</v>
      </c>
      <c r="W2687" s="7">
        <f>(Agridata[[#This Row],[Profit_After_Storage_Loss]]/Agridata[[#This Row],[Total_Revenue]])*100</f>
        <v>86.988972588712272</v>
      </c>
      <c r="X2687">
        <f>(1-Agridata[[#This Row],[Transport_Cost_NGN]]/(Agridata[[#This Row],[Input_Cost_NGN]]+Agridata[[#This Row],[Final_Profit_NGN]]))*100</f>
        <v>99.961193013861632</v>
      </c>
      <c r="Y2687" s="13">
        <f>Agridata[[#This Row],[Final_Profit_NGN]]*Agridata[[#This Row],[Storage_Loss_%]]</f>
        <v>50092476.850000001</v>
      </c>
      <c r="Z2687" s="13">
        <f>Agridata[[#This Row],[Final_Profit_NGN]] * (1-Agridata[[#This Row],[Storage_Loss_%]]/100)</f>
        <v>3555146.2315000002</v>
      </c>
      <c r="AA2687" s="13">
        <f>Agridata[[#This Row],[Final_Profit_NGN]]+Agridata[[#This Row],[Input_Cost_NGN]]</f>
        <v>4086893</v>
      </c>
    </row>
    <row r="2688" spans="1:27" x14ac:dyDescent="0.35">
      <c r="A2688" t="s">
        <v>1005</v>
      </c>
      <c r="B2688" t="s">
        <v>1470</v>
      </c>
      <c r="C2688" t="s">
        <v>1495</v>
      </c>
      <c r="D2688">
        <v>2024</v>
      </c>
      <c r="E2688" t="s">
        <v>1501</v>
      </c>
      <c r="F2688" t="s">
        <v>1509</v>
      </c>
      <c r="G2688">
        <v>0.43</v>
      </c>
      <c r="H2688">
        <v>4197</v>
      </c>
      <c r="I2688">
        <v>3278</v>
      </c>
      <c r="J2688">
        <v>42.9</v>
      </c>
      <c r="K2688" t="s">
        <v>1513</v>
      </c>
      <c r="L2688">
        <v>1.36</v>
      </c>
      <c r="M2688" t="s">
        <v>1518</v>
      </c>
      <c r="N2688" s="13">
        <v>1945</v>
      </c>
      <c r="O2688">
        <v>3</v>
      </c>
      <c r="P2688" s="11">
        <f>Agridata[[#This Row],[Storage_Loss_%]]/100</f>
        <v>0.21879999999999999</v>
      </c>
      <c r="Q2688" s="7">
        <v>21.88</v>
      </c>
      <c r="R2688" s="13">
        <v>15133</v>
      </c>
      <c r="S2688">
        <v>358</v>
      </c>
      <c r="T2688" t="s">
        <v>1520</v>
      </c>
      <c r="U2688" t="s">
        <v>1522</v>
      </c>
      <c r="V2688" s="13">
        <v>1144711</v>
      </c>
      <c r="W2688" s="7">
        <f>(Agridata[[#This Row],[Profit_After_Storage_Loss]]/Agridata[[#This Row],[Total_Revenue]])*100</f>
        <v>77.100733650387468</v>
      </c>
      <c r="X2688">
        <f>(1-Agridata[[#This Row],[Transport_Cost_NGN]]/(Agridata[[#This Row],[Input_Cost_NGN]]+Agridata[[#This Row],[Final_Profit_NGN]]))*100</f>
        <v>99.832305034125284</v>
      </c>
      <c r="Y2688" s="13">
        <f>Agridata[[#This Row],[Final_Profit_NGN]]*Agridata[[#This Row],[Storage_Loss_%]]</f>
        <v>25046276.68</v>
      </c>
      <c r="Z2688" s="13">
        <f>Agridata[[#This Row],[Final_Profit_NGN]] * (1-Agridata[[#This Row],[Storage_Loss_%]]/100)</f>
        <v>894248.23320000002</v>
      </c>
      <c r="AA2688" s="13">
        <f>Agridata[[#This Row],[Final_Profit_NGN]]+Agridata[[#This Row],[Input_Cost_NGN]]</f>
        <v>1159844</v>
      </c>
    </row>
    <row r="2689" spans="1:27" x14ac:dyDescent="0.35">
      <c r="A2689" t="s">
        <v>1261</v>
      </c>
      <c r="B2689" t="s">
        <v>1469</v>
      </c>
      <c r="C2689" t="s">
        <v>1481</v>
      </c>
      <c r="D2689">
        <v>2024</v>
      </c>
      <c r="E2689" t="s">
        <v>1501</v>
      </c>
      <c r="F2689" t="s">
        <v>1504</v>
      </c>
      <c r="G2689">
        <v>1.71</v>
      </c>
      <c r="H2689">
        <v>16719</v>
      </c>
      <c r="I2689">
        <v>12261</v>
      </c>
      <c r="J2689">
        <v>1.9</v>
      </c>
      <c r="K2689" t="s">
        <v>1515</v>
      </c>
      <c r="L2689">
        <v>0.33</v>
      </c>
      <c r="M2689" t="s">
        <v>1516</v>
      </c>
      <c r="N2689" s="13">
        <v>335</v>
      </c>
      <c r="O2689">
        <v>7</v>
      </c>
      <c r="P2689" s="11">
        <f>Agridata[[#This Row],[Storage_Loss_%]]/100</f>
        <v>0.2666</v>
      </c>
      <c r="Q2689" s="7">
        <v>26.66</v>
      </c>
      <c r="R2689" s="13">
        <v>39740</v>
      </c>
      <c r="S2689">
        <v>287</v>
      </c>
      <c r="T2689" t="s">
        <v>1519</v>
      </c>
      <c r="U2689" t="s">
        <v>1522</v>
      </c>
      <c r="V2689" s="13">
        <v>3443643</v>
      </c>
      <c r="W2689" s="7">
        <f>(Agridata[[#This Row],[Profit_After_Storage_Loss]]/Agridata[[#This Row],[Total_Revenue]])*100</f>
        <v>72.503304293556013</v>
      </c>
      <c r="X2689">
        <f>(1-Agridata[[#This Row],[Transport_Cost_NGN]]/(Agridata[[#This Row],[Input_Cost_NGN]]+Agridata[[#This Row],[Final_Profit_NGN]]))*100</f>
        <v>99.990382912243646</v>
      </c>
      <c r="Y2689" s="13">
        <f>Agridata[[#This Row],[Final_Profit_NGN]]*Agridata[[#This Row],[Storage_Loss_%]]</f>
        <v>91807522.379999995</v>
      </c>
      <c r="Z2689" s="13">
        <f>Agridata[[#This Row],[Final_Profit_NGN]] * (1-Agridata[[#This Row],[Storage_Loss_%]]/100)</f>
        <v>2525567.7762000002</v>
      </c>
      <c r="AA2689" s="13">
        <f>Agridata[[#This Row],[Final_Profit_NGN]]+Agridata[[#This Row],[Input_Cost_NGN]]</f>
        <v>3483383</v>
      </c>
    </row>
    <row r="2690" spans="1:27" x14ac:dyDescent="0.35">
      <c r="A2690" t="s">
        <v>1180</v>
      </c>
      <c r="B2690" t="s">
        <v>1469</v>
      </c>
      <c r="C2690" t="s">
        <v>1481</v>
      </c>
      <c r="D2690">
        <v>2024</v>
      </c>
      <c r="E2690" t="s">
        <v>1501</v>
      </c>
      <c r="F2690" t="s">
        <v>1503</v>
      </c>
      <c r="G2690">
        <v>1.82</v>
      </c>
      <c r="H2690">
        <v>20594</v>
      </c>
      <c r="I2690">
        <v>15297</v>
      </c>
      <c r="J2690">
        <v>44.4</v>
      </c>
      <c r="K2690" t="s">
        <v>1512</v>
      </c>
      <c r="L2690">
        <v>1.89</v>
      </c>
      <c r="M2690" t="s">
        <v>1517</v>
      </c>
      <c r="N2690" s="13">
        <v>10365</v>
      </c>
      <c r="O2690">
        <v>14</v>
      </c>
      <c r="P2690" s="11">
        <f>Agridata[[#This Row],[Storage_Loss_%]]/100</f>
        <v>0.25719999999999998</v>
      </c>
      <c r="Q2690" s="7">
        <v>25.72</v>
      </c>
      <c r="R2690" s="13">
        <v>28460</v>
      </c>
      <c r="S2690">
        <v>338</v>
      </c>
      <c r="T2690" t="s">
        <v>1520</v>
      </c>
      <c r="U2690" t="s">
        <v>1523</v>
      </c>
      <c r="V2690" s="13">
        <v>5079858</v>
      </c>
      <c r="W2690" s="7">
        <f>(Agridata[[#This Row],[Profit_After_Storage_Loss]]/Agridata[[#This Row],[Total_Revenue]])*100</f>
        <v>73.866163429919595</v>
      </c>
      <c r="X2690">
        <f>(1-Agridata[[#This Row],[Transport_Cost_NGN]]/(Agridata[[#This Row],[Input_Cost_NGN]]+Agridata[[#This Row],[Final_Profit_NGN]]))*100</f>
        <v>99.797095638916772</v>
      </c>
      <c r="Y2690" s="13">
        <f>Agridata[[#This Row],[Final_Profit_NGN]]*Agridata[[#This Row],[Storage_Loss_%]]</f>
        <v>130653947.75999999</v>
      </c>
      <c r="Z2690" s="13">
        <f>Agridata[[#This Row],[Final_Profit_NGN]] * (1-Agridata[[#This Row],[Storage_Loss_%]]/100)</f>
        <v>3773318.5224000001</v>
      </c>
      <c r="AA2690" s="13">
        <f>Agridata[[#This Row],[Final_Profit_NGN]]+Agridata[[#This Row],[Input_Cost_NGN]]</f>
        <v>5108318</v>
      </c>
    </row>
    <row r="2691" spans="1:27" x14ac:dyDescent="0.35">
      <c r="A2691" t="s">
        <v>208</v>
      </c>
      <c r="B2691" t="s">
        <v>1471</v>
      </c>
      <c r="C2691" t="s">
        <v>1492</v>
      </c>
      <c r="D2691">
        <v>2023</v>
      </c>
      <c r="E2691" t="s">
        <v>1502</v>
      </c>
      <c r="F2691" t="s">
        <v>1506</v>
      </c>
      <c r="G2691">
        <v>1.69</v>
      </c>
      <c r="H2691">
        <v>2892</v>
      </c>
      <c r="I2691">
        <v>2247</v>
      </c>
      <c r="J2691">
        <v>1</v>
      </c>
      <c r="K2691" t="s">
        <v>1511</v>
      </c>
      <c r="L2691">
        <v>1.3</v>
      </c>
      <c r="M2691" t="s">
        <v>1516</v>
      </c>
      <c r="N2691" s="13">
        <v>200</v>
      </c>
      <c r="O2691">
        <v>14</v>
      </c>
      <c r="P2691" s="11">
        <f>Agridata[[#This Row],[Storage_Loss_%]]/100</f>
        <v>0.22289999999999999</v>
      </c>
      <c r="Q2691" s="7">
        <v>22.29</v>
      </c>
      <c r="R2691" s="13">
        <v>30054</v>
      </c>
      <c r="S2691">
        <v>377</v>
      </c>
      <c r="T2691" t="s">
        <v>1520</v>
      </c>
      <c r="U2691" t="s">
        <v>1523</v>
      </c>
      <c r="V2691" s="13">
        <v>808394</v>
      </c>
      <c r="W2691" s="7">
        <f>(Agridata[[#This Row],[Profit_After_Storage_Loss]]/Agridata[[#This Row],[Total_Revenue]])*100</f>
        <v>74.924500672671414</v>
      </c>
      <c r="X2691">
        <f>(1-Agridata[[#This Row],[Transport_Cost_NGN]]/(Agridata[[#This Row],[Input_Cost_NGN]]+Agridata[[#This Row],[Final_Profit_NGN]]))*100</f>
        <v>99.976146403831848</v>
      </c>
      <c r="Y2691" s="13">
        <f>Agridata[[#This Row],[Final_Profit_NGN]]*Agridata[[#This Row],[Storage_Loss_%]]</f>
        <v>18019102.259999998</v>
      </c>
      <c r="Z2691" s="13">
        <f>Agridata[[#This Row],[Final_Profit_NGN]] * (1-Agridata[[#This Row],[Storage_Loss_%]]/100)</f>
        <v>628202.97739999997</v>
      </c>
      <c r="AA2691" s="13">
        <f>Agridata[[#This Row],[Final_Profit_NGN]]+Agridata[[#This Row],[Input_Cost_NGN]]</f>
        <v>838448</v>
      </c>
    </row>
    <row r="2692" spans="1:27" x14ac:dyDescent="0.35">
      <c r="A2692" t="s">
        <v>468</v>
      </c>
      <c r="B2692" t="s">
        <v>1469</v>
      </c>
      <c r="C2692" t="s">
        <v>1480</v>
      </c>
      <c r="D2692">
        <v>2024</v>
      </c>
      <c r="E2692" t="s">
        <v>1502</v>
      </c>
      <c r="F2692" t="s">
        <v>1503</v>
      </c>
      <c r="G2692">
        <v>2.2400000000000002</v>
      </c>
      <c r="H2692">
        <v>25054</v>
      </c>
      <c r="I2692">
        <v>10021</v>
      </c>
      <c r="J2692">
        <v>8.3000000000000007</v>
      </c>
      <c r="K2692" t="s">
        <v>1512</v>
      </c>
      <c r="L2692">
        <v>1.1299999999999999</v>
      </c>
      <c r="M2692" t="s">
        <v>1518</v>
      </c>
      <c r="N2692" s="13">
        <v>1890</v>
      </c>
      <c r="O2692">
        <v>60</v>
      </c>
      <c r="P2692" s="11">
        <f>Agridata[[#This Row],[Storage_Loss_%]]/100</f>
        <v>0.6</v>
      </c>
      <c r="Q2692" s="7">
        <v>60</v>
      </c>
      <c r="R2692" s="13">
        <v>38911</v>
      </c>
      <c r="S2692">
        <v>286</v>
      </c>
      <c r="T2692" t="s">
        <v>1520</v>
      </c>
      <c r="U2692" t="s">
        <v>1522</v>
      </c>
      <c r="V2692" s="13">
        <v>2796545</v>
      </c>
      <c r="W2692" s="7">
        <f>(Agridata[[#This Row],[Profit_After_Storage_Loss]]/Agridata[[#This Row],[Total_Revenue]])*100</f>
        <v>39.451079473636689</v>
      </c>
      <c r="X2692">
        <f>(1-Agridata[[#This Row],[Transport_Cost_NGN]]/(Agridata[[#This Row],[Input_Cost_NGN]]+Agridata[[#This Row],[Final_Profit_NGN]]))*100</f>
        <v>99.93334405471289</v>
      </c>
      <c r="Y2692" s="13">
        <f>Agridata[[#This Row],[Final_Profit_NGN]]*Agridata[[#This Row],[Storage_Loss_%]]</f>
        <v>167792700</v>
      </c>
      <c r="Z2692" s="13">
        <f>Agridata[[#This Row],[Final_Profit_NGN]] * (1-Agridata[[#This Row],[Storage_Loss_%]]/100)</f>
        <v>1118618</v>
      </c>
      <c r="AA2692" s="13">
        <f>Agridata[[#This Row],[Final_Profit_NGN]]+Agridata[[#This Row],[Input_Cost_NGN]]</f>
        <v>2835456</v>
      </c>
    </row>
    <row r="2693" spans="1:27" x14ac:dyDescent="0.35">
      <c r="A2693" t="s">
        <v>346</v>
      </c>
      <c r="B2693" t="s">
        <v>1471</v>
      </c>
      <c r="C2693" t="s">
        <v>1492</v>
      </c>
      <c r="D2693">
        <v>2023</v>
      </c>
      <c r="E2693" t="s">
        <v>1501</v>
      </c>
      <c r="F2693" t="s">
        <v>1506</v>
      </c>
      <c r="G2693">
        <v>0.39</v>
      </c>
      <c r="H2693">
        <v>1206</v>
      </c>
      <c r="I2693">
        <v>783</v>
      </c>
      <c r="J2693">
        <v>9.8000000000000007</v>
      </c>
      <c r="K2693" t="s">
        <v>1513</v>
      </c>
      <c r="L2693">
        <v>1.5</v>
      </c>
      <c r="M2693" t="s">
        <v>1516</v>
      </c>
      <c r="N2693" s="13">
        <v>305</v>
      </c>
      <c r="O2693">
        <v>30</v>
      </c>
      <c r="P2693" s="11">
        <f>Agridata[[#This Row],[Storage_Loss_%]]/100</f>
        <v>0.35070000000000001</v>
      </c>
      <c r="Q2693" s="7">
        <v>35.07</v>
      </c>
      <c r="R2693" s="13">
        <v>7645</v>
      </c>
      <c r="S2693">
        <v>385</v>
      </c>
      <c r="T2693" t="s">
        <v>1520</v>
      </c>
      <c r="U2693" t="s">
        <v>1522</v>
      </c>
      <c r="V2693" s="13">
        <v>290491</v>
      </c>
      <c r="W2693" s="7">
        <f>(Agridata[[#This Row],[Profit_After_Storage_Loss]]/Agridata[[#This Row],[Total_Revenue]])*100</f>
        <v>63.265022104006221</v>
      </c>
      <c r="X2693">
        <f>(1-Agridata[[#This Row],[Transport_Cost_NGN]]/(Agridata[[#This Row],[Input_Cost_NGN]]+Agridata[[#This Row],[Final_Profit_NGN]]))*100</f>
        <v>99.897697695011672</v>
      </c>
      <c r="Y2693" s="13">
        <f>Agridata[[#This Row],[Final_Profit_NGN]]*Agridata[[#This Row],[Storage_Loss_%]]</f>
        <v>10187519.369999999</v>
      </c>
      <c r="Z2693" s="13">
        <f>Agridata[[#This Row],[Final_Profit_NGN]] * (1-Agridata[[#This Row],[Storage_Loss_%]]/100)</f>
        <v>188615.8063</v>
      </c>
      <c r="AA2693" s="13">
        <f>Agridata[[#This Row],[Final_Profit_NGN]]+Agridata[[#This Row],[Input_Cost_NGN]]</f>
        <v>298136</v>
      </c>
    </row>
    <row r="2694" spans="1:27" x14ac:dyDescent="0.35">
      <c r="A2694" t="s">
        <v>714</v>
      </c>
      <c r="B2694" t="s">
        <v>1473</v>
      </c>
      <c r="C2694" t="s">
        <v>1493</v>
      </c>
      <c r="D2694">
        <v>2025</v>
      </c>
      <c r="E2694" t="s">
        <v>1501</v>
      </c>
      <c r="F2694" t="s">
        <v>1509</v>
      </c>
      <c r="G2694">
        <v>2.65</v>
      </c>
      <c r="H2694">
        <v>42492</v>
      </c>
      <c r="I2694">
        <v>33904</v>
      </c>
      <c r="J2694">
        <v>17.100000000000001</v>
      </c>
      <c r="K2694" t="s">
        <v>1512</v>
      </c>
      <c r="L2694">
        <v>0.56999999999999995</v>
      </c>
      <c r="M2694" t="s">
        <v>1517</v>
      </c>
      <c r="N2694" s="13">
        <v>3978</v>
      </c>
      <c r="O2694">
        <v>3</v>
      </c>
      <c r="P2694" s="11">
        <f>Agridata[[#This Row],[Storage_Loss_%]]/100</f>
        <v>0.2021</v>
      </c>
      <c r="Q2694" s="7">
        <v>20.21</v>
      </c>
      <c r="R2694" s="13">
        <v>54163</v>
      </c>
      <c r="S2694">
        <v>374</v>
      </c>
      <c r="T2694" t="s">
        <v>1520</v>
      </c>
      <c r="U2694" t="s">
        <v>1523</v>
      </c>
      <c r="V2694" s="13">
        <v>12495155</v>
      </c>
      <c r="W2694" s="7">
        <f>(Agridata[[#This Row],[Profit_After_Storage_Loss]]/Agridata[[#This Row],[Total_Revenue]])*100</f>
        <v>79.445625447534297</v>
      </c>
      <c r="X2694">
        <f>(1-Agridata[[#This Row],[Transport_Cost_NGN]]/(Agridata[[#This Row],[Input_Cost_NGN]]+Agridata[[#This Row],[Final_Profit_NGN]]))*100</f>
        <v>99.96830106624121</v>
      </c>
      <c r="Y2694" s="13">
        <f>Agridata[[#This Row],[Final_Profit_NGN]]*Agridata[[#This Row],[Storage_Loss_%]]</f>
        <v>252527082.55000001</v>
      </c>
      <c r="Z2694" s="13">
        <f>Agridata[[#This Row],[Final_Profit_NGN]] * (1-Agridata[[#This Row],[Storage_Loss_%]]/100)</f>
        <v>9969884.1745000016</v>
      </c>
      <c r="AA2694" s="13">
        <f>Agridata[[#This Row],[Final_Profit_NGN]]+Agridata[[#This Row],[Input_Cost_NGN]]</f>
        <v>12549318</v>
      </c>
    </row>
    <row r="2695" spans="1:27" x14ac:dyDescent="0.35">
      <c r="A2695" t="s">
        <v>1262</v>
      </c>
      <c r="B2695" t="s">
        <v>1472</v>
      </c>
      <c r="C2695" t="s">
        <v>1489</v>
      </c>
      <c r="D2695">
        <v>2021</v>
      </c>
      <c r="E2695" t="s">
        <v>1501</v>
      </c>
      <c r="F2695" t="s">
        <v>1507</v>
      </c>
      <c r="G2695">
        <v>1.25</v>
      </c>
      <c r="H2695">
        <v>3163</v>
      </c>
      <c r="I2695">
        <v>2821</v>
      </c>
      <c r="J2695">
        <v>7.5</v>
      </c>
      <c r="K2695" t="s">
        <v>1513</v>
      </c>
      <c r="L2695">
        <v>1.27</v>
      </c>
      <c r="M2695" t="s">
        <v>1518</v>
      </c>
      <c r="N2695" s="13">
        <v>347</v>
      </c>
      <c r="O2695">
        <v>3</v>
      </c>
      <c r="P2695" s="11">
        <f>Agridata[[#This Row],[Storage_Loss_%]]/100</f>
        <v>0.10800000000000001</v>
      </c>
      <c r="Q2695" s="7">
        <v>10.8</v>
      </c>
      <c r="R2695" s="13">
        <v>26802</v>
      </c>
      <c r="S2695">
        <v>211</v>
      </c>
      <c r="T2695" t="s">
        <v>1520</v>
      </c>
      <c r="U2695" t="s">
        <v>1522</v>
      </c>
      <c r="V2695" s="13">
        <v>562130</v>
      </c>
      <c r="W2695" s="7">
        <f>(Agridata[[#This Row],[Profit_After_Storage_Loss]]/Agridata[[#This Row],[Total_Revenue]])*100</f>
        <v>85.140552729347363</v>
      </c>
      <c r="X2695">
        <f>(1-Agridata[[#This Row],[Transport_Cost_NGN]]/(Agridata[[#This Row],[Input_Cost_NGN]]+Agridata[[#This Row],[Final_Profit_NGN]]))*100</f>
        <v>99.941079785102531</v>
      </c>
      <c r="Y2695" s="13">
        <f>Agridata[[#This Row],[Final_Profit_NGN]]*Agridata[[#This Row],[Storage_Loss_%]]</f>
        <v>6071004</v>
      </c>
      <c r="Z2695" s="13">
        <f>Agridata[[#This Row],[Final_Profit_NGN]] * (1-Agridata[[#This Row],[Storage_Loss_%]]/100)</f>
        <v>501419.96</v>
      </c>
      <c r="AA2695" s="13">
        <f>Agridata[[#This Row],[Final_Profit_NGN]]+Agridata[[#This Row],[Input_Cost_NGN]]</f>
        <v>588932</v>
      </c>
    </row>
    <row r="2696" spans="1:27" x14ac:dyDescent="0.35">
      <c r="A2696" t="s">
        <v>699</v>
      </c>
      <c r="B2696" t="s">
        <v>1472</v>
      </c>
      <c r="C2696" t="s">
        <v>1488</v>
      </c>
      <c r="D2696">
        <v>2023</v>
      </c>
      <c r="E2696" t="s">
        <v>1502</v>
      </c>
      <c r="F2696" t="s">
        <v>1509</v>
      </c>
      <c r="G2696">
        <v>2.16</v>
      </c>
      <c r="H2696">
        <v>18553</v>
      </c>
      <c r="I2696">
        <v>14213</v>
      </c>
      <c r="J2696">
        <v>1</v>
      </c>
      <c r="K2696" t="s">
        <v>1513</v>
      </c>
      <c r="L2696">
        <v>0.35</v>
      </c>
      <c r="M2696" t="s">
        <v>1516</v>
      </c>
      <c r="N2696" s="13">
        <v>200</v>
      </c>
      <c r="O2696">
        <v>4</v>
      </c>
      <c r="P2696" s="11">
        <f>Agridata[[#This Row],[Storage_Loss_%]]/100</f>
        <v>0.2339</v>
      </c>
      <c r="Q2696" s="7">
        <v>23.39</v>
      </c>
      <c r="R2696" s="13">
        <v>75611</v>
      </c>
      <c r="S2696">
        <v>397</v>
      </c>
      <c r="T2696" t="s">
        <v>1520</v>
      </c>
      <c r="U2696" t="s">
        <v>1522</v>
      </c>
      <c r="V2696" s="13">
        <v>5510325</v>
      </c>
      <c r="W2696" s="7">
        <f>(Agridata[[#This Row],[Profit_After_Storage_Loss]]/Agridata[[#This Row],[Total_Revenue]])*100</f>
        <v>75.573010190234896</v>
      </c>
      <c r="X2696">
        <f>(1-Agridata[[#This Row],[Transport_Cost_NGN]]/(Agridata[[#This Row],[Input_Cost_NGN]]+Agridata[[#This Row],[Final_Profit_NGN]]))*100</f>
        <v>99.996419579458134</v>
      </c>
      <c r="Y2696" s="13">
        <f>Agridata[[#This Row],[Final_Profit_NGN]]*Agridata[[#This Row],[Storage_Loss_%]]</f>
        <v>128886501.75</v>
      </c>
      <c r="Z2696" s="13">
        <f>Agridata[[#This Row],[Final_Profit_NGN]] * (1-Agridata[[#This Row],[Storage_Loss_%]]/100)</f>
        <v>4221459.9824999999</v>
      </c>
      <c r="AA2696" s="13">
        <f>Agridata[[#This Row],[Final_Profit_NGN]]+Agridata[[#This Row],[Input_Cost_NGN]]</f>
        <v>5585936</v>
      </c>
    </row>
    <row r="2697" spans="1:27" x14ac:dyDescent="0.35">
      <c r="A2697" t="s">
        <v>367</v>
      </c>
      <c r="B2697" t="s">
        <v>1469</v>
      </c>
      <c r="C2697" t="s">
        <v>1498</v>
      </c>
      <c r="D2697">
        <v>2021</v>
      </c>
      <c r="E2697" t="s">
        <v>1502</v>
      </c>
      <c r="F2697" t="s">
        <v>1504</v>
      </c>
      <c r="G2697">
        <v>1.21</v>
      </c>
      <c r="H2697">
        <v>10052</v>
      </c>
      <c r="I2697">
        <v>7756</v>
      </c>
      <c r="J2697">
        <v>2</v>
      </c>
      <c r="K2697" t="s">
        <v>1511</v>
      </c>
      <c r="L2697">
        <v>0.77</v>
      </c>
      <c r="M2697" t="s">
        <v>1516</v>
      </c>
      <c r="N2697" s="13">
        <v>273</v>
      </c>
      <c r="O2697">
        <v>3</v>
      </c>
      <c r="P2697" s="11">
        <f>Agridata[[#This Row],[Storage_Loss_%]]/100</f>
        <v>0.22839999999999999</v>
      </c>
      <c r="Q2697" s="7">
        <v>22.84</v>
      </c>
      <c r="R2697" s="13">
        <v>27873</v>
      </c>
      <c r="S2697">
        <v>238</v>
      </c>
      <c r="T2697" t="s">
        <v>1520</v>
      </c>
      <c r="U2697" t="s">
        <v>1522</v>
      </c>
      <c r="V2697" s="13">
        <v>1799323</v>
      </c>
      <c r="W2697" s="7">
        <f>(Agridata[[#This Row],[Profit_After_Storage_Loss]]/Agridata[[#This Row],[Total_Revenue]])*100</f>
        <v>75.982961149214432</v>
      </c>
      <c r="X2697">
        <f>(1-Agridata[[#This Row],[Transport_Cost_NGN]]/(Agridata[[#This Row],[Input_Cost_NGN]]+Agridata[[#This Row],[Final_Profit_NGN]]))*100</f>
        <v>99.985059074122319</v>
      </c>
      <c r="Y2697" s="13">
        <f>Agridata[[#This Row],[Final_Profit_NGN]]*Agridata[[#This Row],[Storage_Loss_%]]</f>
        <v>41096537.32</v>
      </c>
      <c r="Z2697" s="13">
        <f>Agridata[[#This Row],[Final_Profit_NGN]] * (1-Agridata[[#This Row],[Storage_Loss_%]]/100)</f>
        <v>1388357.6268000002</v>
      </c>
      <c r="AA2697" s="13">
        <f>Agridata[[#This Row],[Final_Profit_NGN]]+Agridata[[#This Row],[Input_Cost_NGN]]</f>
        <v>1827196</v>
      </c>
    </row>
    <row r="2698" spans="1:27" x14ac:dyDescent="0.35">
      <c r="A2698" t="s">
        <v>90</v>
      </c>
      <c r="B2698" t="s">
        <v>1472</v>
      </c>
      <c r="C2698" t="s">
        <v>1488</v>
      </c>
      <c r="D2698">
        <v>2023</v>
      </c>
      <c r="E2698" t="s">
        <v>1502</v>
      </c>
      <c r="F2698" t="s">
        <v>1509</v>
      </c>
      <c r="G2698">
        <v>1.04</v>
      </c>
      <c r="H2698">
        <v>15725</v>
      </c>
      <c r="I2698">
        <v>13103</v>
      </c>
      <c r="J2698">
        <v>26.4</v>
      </c>
      <c r="K2698" t="s">
        <v>1513</v>
      </c>
      <c r="L2698">
        <v>1.5</v>
      </c>
      <c r="M2698" t="s">
        <v>1516</v>
      </c>
      <c r="N2698" s="13">
        <v>994</v>
      </c>
      <c r="O2698">
        <v>1</v>
      </c>
      <c r="P2698" s="11">
        <f>Agridata[[#This Row],[Storage_Loss_%]]/100</f>
        <v>0.16670000000000001</v>
      </c>
      <c r="Q2698" s="7">
        <v>16.670000000000002</v>
      </c>
      <c r="R2698" s="13">
        <v>22025</v>
      </c>
      <c r="S2698">
        <v>402</v>
      </c>
      <c r="T2698" t="s">
        <v>1520</v>
      </c>
      <c r="U2698" t="s">
        <v>1522</v>
      </c>
      <c r="V2698" s="13">
        <v>5191713</v>
      </c>
      <c r="W2698" s="7">
        <f>(Agridata[[#This Row],[Profit_After_Storage_Loss]]/Agridata[[#This Row],[Total_Revenue]])*100</f>
        <v>82.977979386382657</v>
      </c>
      <c r="X2698">
        <f>(1-Agridata[[#This Row],[Transport_Cost_NGN]]/(Agridata[[#This Row],[Input_Cost_NGN]]+Agridata[[#This Row],[Final_Profit_NGN]]))*100</f>
        <v>99.980934983691157</v>
      </c>
      <c r="Y2698" s="13">
        <f>Agridata[[#This Row],[Final_Profit_NGN]]*Agridata[[#This Row],[Storage_Loss_%]]</f>
        <v>86545855.710000008</v>
      </c>
      <c r="Z2698" s="13">
        <f>Agridata[[#This Row],[Final_Profit_NGN]] * (1-Agridata[[#This Row],[Storage_Loss_%]]/100)</f>
        <v>4326254.4428999992</v>
      </c>
      <c r="AA2698" s="13">
        <f>Agridata[[#This Row],[Final_Profit_NGN]]+Agridata[[#This Row],[Input_Cost_NGN]]</f>
        <v>5213738</v>
      </c>
    </row>
    <row r="2699" spans="1:27" x14ac:dyDescent="0.35">
      <c r="A2699" t="s">
        <v>974</v>
      </c>
      <c r="B2699" t="s">
        <v>1472</v>
      </c>
      <c r="C2699" t="s">
        <v>1478</v>
      </c>
      <c r="D2699">
        <v>2025</v>
      </c>
      <c r="E2699" t="s">
        <v>1501</v>
      </c>
      <c r="F2699" t="s">
        <v>1509</v>
      </c>
      <c r="G2699">
        <v>3.21</v>
      </c>
      <c r="H2699">
        <v>62533</v>
      </c>
      <c r="I2699">
        <v>51070</v>
      </c>
      <c r="J2699">
        <v>7.1</v>
      </c>
      <c r="K2699" t="s">
        <v>1515</v>
      </c>
      <c r="L2699">
        <v>1.1299999999999999</v>
      </c>
      <c r="M2699" t="s">
        <v>1518</v>
      </c>
      <c r="N2699" s="13">
        <v>1577</v>
      </c>
      <c r="O2699">
        <v>5</v>
      </c>
      <c r="P2699" s="11">
        <f>Agridata[[#This Row],[Storage_Loss_%]]/100</f>
        <v>0.18329999999999999</v>
      </c>
      <c r="Q2699" s="7">
        <v>18.329999999999998</v>
      </c>
      <c r="R2699" s="13">
        <v>95822</v>
      </c>
      <c r="S2699">
        <v>370</v>
      </c>
      <c r="T2699" t="s">
        <v>1520</v>
      </c>
      <c r="U2699" t="s">
        <v>1522</v>
      </c>
      <c r="V2699" s="13">
        <v>18609542</v>
      </c>
      <c r="W2699" s="7">
        <f>(Agridata[[#This Row],[Profit_After_Storage_Loss]]/Agridata[[#This Row],[Total_Revenue]])*100</f>
        <v>81.251628951994732</v>
      </c>
      <c r="X2699">
        <f>(1-Agridata[[#This Row],[Transport_Cost_NGN]]/(Agridata[[#This Row],[Input_Cost_NGN]]+Agridata[[#This Row],[Final_Profit_NGN]]))*100</f>
        <v>99.991569263233799</v>
      </c>
      <c r="Y2699" s="13">
        <f>Agridata[[#This Row],[Final_Profit_NGN]]*Agridata[[#This Row],[Storage_Loss_%]]</f>
        <v>341112904.85999995</v>
      </c>
      <c r="Z2699" s="13">
        <f>Agridata[[#This Row],[Final_Profit_NGN]] * (1-Agridata[[#This Row],[Storage_Loss_%]]/100)</f>
        <v>15198412.951399999</v>
      </c>
      <c r="AA2699" s="13">
        <f>Agridata[[#This Row],[Final_Profit_NGN]]+Agridata[[#This Row],[Input_Cost_NGN]]</f>
        <v>18705364</v>
      </c>
    </row>
    <row r="2700" spans="1:27" x14ac:dyDescent="0.35">
      <c r="A2700" t="s">
        <v>692</v>
      </c>
      <c r="B2700" t="s">
        <v>1471</v>
      </c>
      <c r="C2700" t="s">
        <v>1483</v>
      </c>
      <c r="D2700">
        <v>2021</v>
      </c>
      <c r="E2700" t="s">
        <v>1502</v>
      </c>
      <c r="F2700" t="s">
        <v>1506</v>
      </c>
      <c r="G2700">
        <v>1.59</v>
      </c>
      <c r="H2700">
        <v>4262</v>
      </c>
      <c r="I2700">
        <v>2725</v>
      </c>
      <c r="J2700">
        <v>1</v>
      </c>
      <c r="K2700" t="s">
        <v>1513</v>
      </c>
      <c r="L2700">
        <v>0.97</v>
      </c>
      <c r="M2700" t="s">
        <v>1518</v>
      </c>
      <c r="N2700" s="13">
        <v>200</v>
      </c>
      <c r="O2700">
        <v>30</v>
      </c>
      <c r="P2700" s="11">
        <f>Agridata[[#This Row],[Storage_Loss_%]]/100</f>
        <v>0.3604</v>
      </c>
      <c r="Q2700" s="7">
        <v>36.04</v>
      </c>
      <c r="R2700" s="13">
        <v>32689</v>
      </c>
      <c r="S2700">
        <v>248</v>
      </c>
      <c r="T2700" t="s">
        <v>1520</v>
      </c>
      <c r="U2700" t="s">
        <v>1523</v>
      </c>
      <c r="V2700" s="13">
        <v>636153</v>
      </c>
      <c r="W2700" s="7">
        <f>(Agridata[[#This Row],[Profit_After_Storage_Loss]]/Agridata[[#This Row],[Total_Revenue]])*100</f>
        <v>60.834017421154762</v>
      </c>
      <c r="X2700">
        <f>(1-Agridata[[#This Row],[Transport_Cost_NGN]]/(Agridata[[#This Row],[Input_Cost_NGN]]+Agridata[[#This Row],[Final_Profit_NGN]]))*100</f>
        <v>99.970097571623796</v>
      </c>
      <c r="Y2700" s="13">
        <f>Agridata[[#This Row],[Final_Profit_NGN]]*Agridata[[#This Row],[Storage_Loss_%]]</f>
        <v>22926954.120000001</v>
      </c>
      <c r="Z2700" s="13">
        <f>Agridata[[#This Row],[Final_Profit_NGN]] * (1-Agridata[[#This Row],[Storage_Loss_%]]/100)</f>
        <v>406883.45879999996</v>
      </c>
      <c r="AA2700" s="13">
        <f>Agridata[[#This Row],[Final_Profit_NGN]]+Agridata[[#This Row],[Input_Cost_NGN]]</f>
        <v>668842</v>
      </c>
    </row>
    <row r="2701" spans="1:27" x14ac:dyDescent="0.35">
      <c r="A2701" t="s">
        <v>1202</v>
      </c>
      <c r="B2701" t="s">
        <v>1471</v>
      </c>
      <c r="C2701" t="s">
        <v>1486</v>
      </c>
      <c r="D2701">
        <v>2023</v>
      </c>
      <c r="E2701" t="s">
        <v>1501</v>
      </c>
      <c r="F2701" t="s">
        <v>1503</v>
      </c>
      <c r="G2701">
        <v>1.44</v>
      </c>
      <c r="H2701">
        <v>11289</v>
      </c>
      <c r="I2701">
        <v>7222</v>
      </c>
      <c r="J2701">
        <v>85.9</v>
      </c>
      <c r="K2701" t="s">
        <v>1512</v>
      </c>
      <c r="L2701">
        <v>2.59</v>
      </c>
      <c r="M2701" t="s">
        <v>1516</v>
      </c>
      <c r="N2701" s="13">
        <v>17164</v>
      </c>
      <c r="O2701">
        <v>30</v>
      </c>
      <c r="P2701" s="11">
        <f>Agridata[[#This Row],[Storage_Loss_%]]/100</f>
        <v>0.36020000000000002</v>
      </c>
      <c r="Q2701" s="7">
        <v>36.020000000000003</v>
      </c>
      <c r="R2701" s="13">
        <v>18342</v>
      </c>
      <c r="S2701">
        <v>348</v>
      </c>
      <c r="T2701" t="s">
        <v>1520</v>
      </c>
      <c r="U2701" t="s">
        <v>1522</v>
      </c>
      <c r="V2701" s="13">
        <v>2452618</v>
      </c>
      <c r="W2701" s="7">
        <f>(Agridata[[#This Row],[Profit_After_Storage_Loss]]/Agridata[[#This Row],[Total_Revenue]])*100</f>
        <v>63.505074804934104</v>
      </c>
      <c r="X2701">
        <f>(1-Agridata[[#This Row],[Transport_Cost_NGN]]/(Agridata[[#This Row],[Input_Cost_NGN]]+Agridata[[#This Row],[Final_Profit_NGN]]))*100</f>
        <v>99.305371191763527</v>
      </c>
      <c r="Y2701" s="13">
        <f>Agridata[[#This Row],[Final_Profit_NGN]]*Agridata[[#This Row],[Storage_Loss_%]]</f>
        <v>88343300.360000014</v>
      </c>
      <c r="Z2701" s="13">
        <f>Agridata[[#This Row],[Final_Profit_NGN]] * (1-Agridata[[#This Row],[Storage_Loss_%]]/100)</f>
        <v>1569184.9963999998</v>
      </c>
      <c r="AA2701" s="13">
        <f>Agridata[[#This Row],[Final_Profit_NGN]]+Agridata[[#This Row],[Input_Cost_NGN]]</f>
        <v>2470960</v>
      </c>
    </row>
    <row r="2702" spans="1:27" x14ac:dyDescent="0.35">
      <c r="A2702" t="s">
        <v>422</v>
      </c>
      <c r="B2702" t="s">
        <v>1473</v>
      </c>
      <c r="C2702" t="s">
        <v>1496</v>
      </c>
      <c r="D2702">
        <v>2023</v>
      </c>
      <c r="E2702" t="s">
        <v>1501</v>
      </c>
      <c r="F2702" t="s">
        <v>1507</v>
      </c>
      <c r="G2702">
        <v>0.6</v>
      </c>
      <c r="H2702">
        <v>1644</v>
      </c>
      <c r="I2702">
        <v>1056</v>
      </c>
      <c r="J2702">
        <v>18.899999999999999</v>
      </c>
      <c r="K2702" t="s">
        <v>1512</v>
      </c>
      <c r="L2702">
        <v>1.75</v>
      </c>
      <c r="M2702" t="s">
        <v>1516</v>
      </c>
      <c r="N2702" s="13">
        <v>4051</v>
      </c>
      <c r="O2702">
        <v>30</v>
      </c>
      <c r="P2702" s="11">
        <f>Agridata[[#This Row],[Storage_Loss_%]]/100</f>
        <v>0.3574</v>
      </c>
      <c r="Q2702" s="7">
        <v>35.74</v>
      </c>
      <c r="R2702" s="13">
        <v>10155</v>
      </c>
      <c r="S2702">
        <v>223</v>
      </c>
      <c r="T2702" t="s">
        <v>1520</v>
      </c>
      <c r="U2702" t="s">
        <v>1522</v>
      </c>
      <c r="V2702" s="13">
        <v>218928</v>
      </c>
      <c r="W2702" s="7">
        <f>(Agridata[[#This Row],[Profit_After_Storage_Loss]]/Agridata[[#This Row],[Total_Revenue]])*100</f>
        <v>61.411424156310169</v>
      </c>
      <c r="X2702">
        <f>(1-Agridata[[#This Row],[Transport_Cost_NGN]]/(Agridata[[#This Row],[Input_Cost_NGN]]+Agridata[[#This Row],[Final_Profit_NGN]]))*100</f>
        <v>98.231645298865473</v>
      </c>
      <c r="Y2702" s="13">
        <f>Agridata[[#This Row],[Final_Profit_NGN]]*Agridata[[#This Row],[Storage_Loss_%]]</f>
        <v>7824486.7200000007</v>
      </c>
      <c r="Z2702" s="13">
        <f>Agridata[[#This Row],[Final_Profit_NGN]] * (1-Agridata[[#This Row],[Storage_Loss_%]]/100)</f>
        <v>140683.13280000002</v>
      </c>
      <c r="AA2702" s="13">
        <f>Agridata[[#This Row],[Final_Profit_NGN]]+Agridata[[#This Row],[Input_Cost_NGN]]</f>
        <v>229083</v>
      </c>
    </row>
    <row r="2703" spans="1:27" x14ac:dyDescent="0.35">
      <c r="A2703" t="s">
        <v>522</v>
      </c>
      <c r="B2703" t="s">
        <v>1470</v>
      </c>
      <c r="C2703" t="s">
        <v>1490</v>
      </c>
      <c r="D2703">
        <v>2021</v>
      </c>
      <c r="E2703" t="s">
        <v>1502</v>
      </c>
      <c r="F2703" t="s">
        <v>1509</v>
      </c>
      <c r="G2703">
        <v>3.65</v>
      </c>
      <c r="H2703">
        <v>25304</v>
      </c>
      <c r="I2703">
        <v>20114</v>
      </c>
      <c r="J2703">
        <v>33.6</v>
      </c>
      <c r="K2703" t="s">
        <v>1512</v>
      </c>
      <c r="L2703">
        <v>1.41</v>
      </c>
      <c r="M2703" t="s">
        <v>1516</v>
      </c>
      <c r="N2703" s="13">
        <v>7798</v>
      </c>
      <c r="O2703">
        <v>5</v>
      </c>
      <c r="P2703" s="11">
        <f>Agridata[[#This Row],[Storage_Loss_%]]/100</f>
        <v>0.2051</v>
      </c>
      <c r="Q2703" s="7">
        <v>20.51</v>
      </c>
      <c r="R2703" s="13">
        <v>73704</v>
      </c>
      <c r="S2703">
        <v>348</v>
      </c>
      <c r="T2703" t="s">
        <v>1520</v>
      </c>
      <c r="U2703" t="s">
        <v>1522</v>
      </c>
      <c r="V2703" s="13">
        <v>6848174</v>
      </c>
      <c r="W2703" s="7">
        <f>(Agridata[[#This Row],[Profit_After_Storage_Loss]]/Agridata[[#This Row],[Total_Revenue]])*100</f>
        <v>78.643592282325699</v>
      </c>
      <c r="X2703">
        <f>(1-Agridata[[#This Row],[Transport_Cost_NGN]]/(Agridata[[#This Row],[Input_Cost_NGN]]+Agridata[[#This Row],[Final_Profit_NGN]]))*100</f>
        <v>99.887342712483516</v>
      </c>
      <c r="Y2703" s="13">
        <f>Agridata[[#This Row],[Final_Profit_NGN]]*Agridata[[#This Row],[Storage_Loss_%]]</f>
        <v>140456048.74000001</v>
      </c>
      <c r="Z2703" s="13">
        <f>Agridata[[#This Row],[Final_Profit_NGN]] * (1-Agridata[[#This Row],[Storage_Loss_%]]/100)</f>
        <v>5443613.5126</v>
      </c>
      <c r="AA2703" s="13">
        <f>Agridata[[#This Row],[Final_Profit_NGN]]+Agridata[[#This Row],[Input_Cost_NGN]]</f>
        <v>6921878</v>
      </c>
    </row>
    <row r="2704" spans="1:27" x14ac:dyDescent="0.35">
      <c r="A2704" t="s">
        <v>1077</v>
      </c>
      <c r="B2704" t="s">
        <v>1473</v>
      </c>
      <c r="C2704" t="s">
        <v>1497</v>
      </c>
      <c r="D2704">
        <v>2025</v>
      </c>
      <c r="E2704" t="s">
        <v>1501</v>
      </c>
      <c r="F2704" t="s">
        <v>1509</v>
      </c>
      <c r="G2704">
        <v>7.65</v>
      </c>
      <c r="H2704">
        <v>130238</v>
      </c>
      <c r="I2704">
        <v>111001</v>
      </c>
      <c r="J2704">
        <v>17.3</v>
      </c>
      <c r="K2704" t="s">
        <v>1511</v>
      </c>
      <c r="L2704">
        <v>0.92</v>
      </c>
      <c r="M2704" t="s">
        <v>1518</v>
      </c>
      <c r="N2704" s="13">
        <v>2397</v>
      </c>
      <c r="O2704">
        <v>2</v>
      </c>
      <c r="P2704" s="11">
        <f>Agridata[[#This Row],[Storage_Loss_%]]/100</f>
        <v>0.1477</v>
      </c>
      <c r="Q2704" s="7">
        <v>14.77</v>
      </c>
      <c r="R2704" s="13">
        <v>172482</v>
      </c>
      <c r="S2704">
        <v>404</v>
      </c>
      <c r="T2704" t="s">
        <v>1520</v>
      </c>
      <c r="U2704" t="s">
        <v>1523</v>
      </c>
      <c r="V2704" s="13">
        <v>44221081</v>
      </c>
      <c r="W2704" s="7">
        <f>(Agridata[[#This Row],[Profit_After_Storage_Loss]]/Agridata[[#This Row],[Total_Revenue]])*100</f>
        <v>84.898856476782456</v>
      </c>
      <c r="X2704">
        <f>(1-Agridata[[#This Row],[Transport_Cost_NGN]]/(Agridata[[#This Row],[Input_Cost_NGN]]+Agridata[[#This Row],[Final_Profit_NGN]]))*100</f>
        <v>99.994600568555398</v>
      </c>
      <c r="Y2704" s="13">
        <f>Agridata[[#This Row],[Final_Profit_NGN]]*Agridata[[#This Row],[Storage_Loss_%]]</f>
        <v>653145366.37</v>
      </c>
      <c r="Z2704" s="13">
        <f>Agridata[[#This Row],[Final_Profit_NGN]] * (1-Agridata[[#This Row],[Storage_Loss_%]]/100)</f>
        <v>37689627.336300001</v>
      </c>
      <c r="AA2704" s="13">
        <f>Agridata[[#This Row],[Final_Profit_NGN]]+Agridata[[#This Row],[Input_Cost_NGN]]</f>
        <v>44393563</v>
      </c>
    </row>
    <row r="2705" spans="1:27" x14ac:dyDescent="0.35">
      <c r="A2705" t="s">
        <v>784</v>
      </c>
      <c r="B2705" t="s">
        <v>1472</v>
      </c>
      <c r="C2705" t="s">
        <v>1478</v>
      </c>
      <c r="D2705">
        <v>2022</v>
      </c>
      <c r="E2705" t="s">
        <v>1501</v>
      </c>
      <c r="F2705" t="s">
        <v>1505</v>
      </c>
      <c r="G2705">
        <v>2.2999999999999998</v>
      </c>
      <c r="H2705">
        <v>29282</v>
      </c>
      <c r="I2705">
        <v>25050</v>
      </c>
      <c r="J2705">
        <v>6</v>
      </c>
      <c r="K2705" t="s">
        <v>1513</v>
      </c>
      <c r="L2705">
        <v>1.61</v>
      </c>
      <c r="M2705" t="s">
        <v>1516</v>
      </c>
      <c r="N2705" s="13">
        <v>208</v>
      </c>
      <c r="O2705">
        <v>3</v>
      </c>
      <c r="P2705" s="11">
        <f>Agridata[[#This Row],[Storage_Loss_%]]/100</f>
        <v>0.14449999999999999</v>
      </c>
      <c r="Q2705" s="7">
        <v>14.45</v>
      </c>
      <c r="R2705" s="13">
        <v>18770</v>
      </c>
      <c r="S2705">
        <v>91</v>
      </c>
      <c r="T2705" t="s">
        <v>1521</v>
      </c>
      <c r="U2705" t="s">
        <v>1523</v>
      </c>
      <c r="V2705" s="13">
        <v>2237777</v>
      </c>
      <c r="W2705" s="7">
        <f>(Agridata[[#This Row],[Profit_After_Storage_Loss]]/Agridata[[#This Row],[Total_Revenue]])*100</f>
        <v>84.838393505652661</v>
      </c>
      <c r="X2705">
        <f>(1-Agridata[[#This Row],[Transport_Cost_NGN]]/(Agridata[[#This Row],[Input_Cost_NGN]]+Agridata[[#This Row],[Final_Profit_NGN]]))*100</f>
        <v>99.990782376790733</v>
      </c>
      <c r="Y2705" s="13">
        <f>Agridata[[#This Row],[Final_Profit_NGN]]*Agridata[[#This Row],[Storage_Loss_%]]</f>
        <v>32335877.649999999</v>
      </c>
      <c r="Z2705" s="13">
        <f>Agridata[[#This Row],[Final_Profit_NGN]] * (1-Agridata[[#This Row],[Storage_Loss_%]]/100)</f>
        <v>1914418.2235000001</v>
      </c>
      <c r="AA2705" s="13">
        <f>Agridata[[#This Row],[Final_Profit_NGN]]+Agridata[[#This Row],[Input_Cost_NGN]]</f>
        <v>2256547</v>
      </c>
    </row>
    <row r="2706" spans="1:27" x14ac:dyDescent="0.35">
      <c r="A2706" t="s">
        <v>269</v>
      </c>
      <c r="B2706" t="s">
        <v>1469</v>
      </c>
      <c r="C2706" t="s">
        <v>1481</v>
      </c>
      <c r="D2706">
        <v>2025</v>
      </c>
      <c r="E2706" t="s">
        <v>1502</v>
      </c>
      <c r="F2706" t="s">
        <v>1506</v>
      </c>
      <c r="G2706">
        <v>0.79</v>
      </c>
      <c r="H2706">
        <v>2517</v>
      </c>
      <c r="I2706">
        <v>2267</v>
      </c>
      <c r="J2706">
        <v>4</v>
      </c>
      <c r="K2706" t="s">
        <v>1513</v>
      </c>
      <c r="L2706">
        <v>0.37</v>
      </c>
      <c r="M2706" t="s">
        <v>1517</v>
      </c>
      <c r="N2706" s="13">
        <v>200</v>
      </c>
      <c r="O2706">
        <v>7</v>
      </c>
      <c r="P2706" s="11">
        <f>Agridata[[#This Row],[Storage_Loss_%]]/100</f>
        <v>9.9000000000000005E-2</v>
      </c>
      <c r="Q2706" s="7">
        <v>9.9</v>
      </c>
      <c r="R2706" s="13">
        <v>23053</v>
      </c>
      <c r="S2706">
        <v>384</v>
      </c>
      <c r="T2706" t="s">
        <v>1520</v>
      </c>
      <c r="U2706" t="s">
        <v>1523</v>
      </c>
      <c r="V2706" s="13">
        <v>838570</v>
      </c>
      <c r="W2706" s="7">
        <f>(Agridata[[#This Row],[Profit_After_Storage_Loss]]/Agridata[[#This Row],[Total_Revenue]])*100</f>
        <v>87.68934557225144</v>
      </c>
      <c r="X2706">
        <f>(1-Agridata[[#This Row],[Transport_Cost_NGN]]/(Agridata[[#This Row],[Input_Cost_NGN]]+Agridata[[#This Row],[Final_Profit_NGN]]))*100</f>
        <v>99.976787991964002</v>
      </c>
      <c r="Y2706" s="13">
        <f>Agridata[[#This Row],[Final_Profit_NGN]]*Agridata[[#This Row],[Storage_Loss_%]]</f>
        <v>8301843</v>
      </c>
      <c r="Z2706" s="13">
        <f>Agridata[[#This Row],[Final_Profit_NGN]] * (1-Agridata[[#This Row],[Storage_Loss_%]]/100)</f>
        <v>755551.57000000007</v>
      </c>
      <c r="AA2706" s="13">
        <f>Agridata[[#This Row],[Final_Profit_NGN]]+Agridata[[#This Row],[Input_Cost_NGN]]</f>
        <v>861623</v>
      </c>
    </row>
    <row r="2707" spans="1:27" x14ac:dyDescent="0.35">
      <c r="A2707" t="s">
        <v>1160</v>
      </c>
      <c r="B2707" t="s">
        <v>1470</v>
      </c>
      <c r="C2707" t="s">
        <v>1482</v>
      </c>
      <c r="D2707">
        <v>2024</v>
      </c>
      <c r="E2707" t="s">
        <v>1501</v>
      </c>
      <c r="F2707" t="s">
        <v>1509</v>
      </c>
      <c r="G2707">
        <v>4.1100000000000003</v>
      </c>
      <c r="H2707">
        <v>76300</v>
      </c>
      <c r="I2707">
        <v>57118</v>
      </c>
      <c r="J2707">
        <v>5</v>
      </c>
      <c r="K2707" t="s">
        <v>1513</v>
      </c>
      <c r="L2707">
        <v>0.74</v>
      </c>
      <c r="M2707" t="s">
        <v>1517</v>
      </c>
      <c r="N2707" s="13">
        <v>210</v>
      </c>
      <c r="O2707">
        <v>7</v>
      </c>
      <c r="P2707" s="11">
        <f>Agridata[[#This Row],[Storage_Loss_%]]/100</f>
        <v>0.25140000000000001</v>
      </c>
      <c r="Q2707" s="7">
        <v>25.14</v>
      </c>
      <c r="R2707" s="13">
        <v>135573</v>
      </c>
      <c r="S2707">
        <v>362</v>
      </c>
      <c r="T2707" t="s">
        <v>1520</v>
      </c>
      <c r="U2707" t="s">
        <v>1522</v>
      </c>
      <c r="V2707" s="13">
        <v>20334166</v>
      </c>
      <c r="W2707" s="7">
        <f>(Agridata[[#This Row],[Profit_After_Storage_Loss]]/Agridata[[#This Row],[Total_Revenue]])*100</f>
        <v>74.36419520346594</v>
      </c>
      <c r="X2707">
        <f>(1-Agridata[[#This Row],[Transport_Cost_NGN]]/(Agridata[[#This Row],[Input_Cost_NGN]]+Agridata[[#This Row],[Final_Profit_NGN]]))*100</f>
        <v>99.998974095370727</v>
      </c>
      <c r="Y2707" s="13">
        <f>Agridata[[#This Row],[Final_Profit_NGN]]*Agridata[[#This Row],[Storage_Loss_%]]</f>
        <v>511200933.24000001</v>
      </c>
      <c r="Z2707" s="13">
        <f>Agridata[[#This Row],[Final_Profit_NGN]] * (1-Agridata[[#This Row],[Storage_Loss_%]]/100)</f>
        <v>15222156.667599998</v>
      </c>
      <c r="AA2707" s="13">
        <f>Agridata[[#This Row],[Final_Profit_NGN]]+Agridata[[#This Row],[Input_Cost_NGN]]</f>
        <v>20469739</v>
      </c>
    </row>
    <row r="2708" spans="1:27" x14ac:dyDescent="0.35">
      <c r="A2708" t="s">
        <v>1263</v>
      </c>
      <c r="B2708" t="s">
        <v>1471</v>
      </c>
      <c r="C2708" t="s">
        <v>1486</v>
      </c>
      <c r="D2708">
        <v>2021</v>
      </c>
      <c r="E2708" t="s">
        <v>1502</v>
      </c>
      <c r="F2708" t="s">
        <v>1509</v>
      </c>
      <c r="G2708">
        <v>1.17</v>
      </c>
      <c r="H2708">
        <v>8306</v>
      </c>
      <c r="I2708">
        <v>6393</v>
      </c>
      <c r="J2708">
        <v>24.8</v>
      </c>
      <c r="K2708" t="s">
        <v>1512</v>
      </c>
      <c r="L2708">
        <v>0.95</v>
      </c>
      <c r="M2708" t="s">
        <v>1517</v>
      </c>
      <c r="N2708" s="13">
        <v>5454</v>
      </c>
      <c r="O2708">
        <v>7</v>
      </c>
      <c r="P2708" s="11">
        <f>Agridata[[#This Row],[Storage_Loss_%]]/100</f>
        <v>0.23019999999999999</v>
      </c>
      <c r="Q2708" s="7">
        <v>23.02</v>
      </c>
      <c r="R2708" s="13">
        <v>36181</v>
      </c>
      <c r="S2708">
        <v>263</v>
      </c>
      <c r="T2708" t="s">
        <v>1520</v>
      </c>
      <c r="U2708" t="s">
        <v>1523</v>
      </c>
      <c r="V2708" s="13">
        <v>1622911</v>
      </c>
      <c r="W2708" s="7">
        <f>(Agridata[[#This Row],[Profit_After_Storage_Loss]]/Agridata[[#This Row],[Total_Revenue]])*100</f>
        <v>75.301242354251613</v>
      </c>
      <c r="X2708">
        <f>(1-Agridata[[#This Row],[Transport_Cost_NGN]]/(Agridata[[#This Row],[Input_Cost_NGN]]+Agridata[[#This Row],[Final_Profit_NGN]]))*100</f>
        <v>99.671265969578542</v>
      </c>
      <c r="Y2708" s="13">
        <f>Agridata[[#This Row],[Final_Profit_NGN]]*Agridata[[#This Row],[Storage_Loss_%]]</f>
        <v>37359411.219999999</v>
      </c>
      <c r="Z2708" s="13">
        <f>Agridata[[#This Row],[Final_Profit_NGN]] * (1-Agridata[[#This Row],[Storage_Loss_%]]/100)</f>
        <v>1249316.8878000001</v>
      </c>
      <c r="AA2708" s="13">
        <f>Agridata[[#This Row],[Final_Profit_NGN]]+Agridata[[#This Row],[Input_Cost_NGN]]</f>
        <v>1659092</v>
      </c>
    </row>
    <row r="2709" spans="1:27" x14ac:dyDescent="0.35">
      <c r="A2709" t="s">
        <v>498</v>
      </c>
      <c r="B2709" t="s">
        <v>1469</v>
      </c>
      <c r="C2709" t="s">
        <v>1484</v>
      </c>
      <c r="D2709">
        <v>2022</v>
      </c>
      <c r="E2709" t="s">
        <v>1502</v>
      </c>
      <c r="F2709" t="s">
        <v>1508</v>
      </c>
      <c r="G2709">
        <v>7.23</v>
      </c>
      <c r="H2709">
        <v>10455</v>
      </c>
      <c r="I2709">
        <v>8094</v>
      </c>
      <c r="J2709">
        <v>67.2</v>
      </c>
      <c r="K2709" t="s">
        <v>1512</v>
      </c>
      <c r="L2709">
        <v>2.27</v>
      </c>
      <c r="M2709" t="s">
        <v>1516</v>
      </c>
      <c r="N2709" s="13">
        <v>13343</v>
      </c>
      <c r="O2709">
        <v>14</v>
      </c>
      <c r="P2709" s="11">
        <f>Agridata[[#This Row],[Storage_Loss_%]]/100</f>
        <v>0.22579999999999997</v>
      </c>
      <c r="Q2709" s="7">
        <v>22.58</v>
      </c>
      <c r="R2709" s="13">
        <v>86328</v>
      </c>
      <c r="S2709">
        <v>204</v>
      </c>
      <c r="T2709" t="s">
        <v>1520</v>
      </c>
      <c r="U2709" t="s">
        <v>1523</v>
      </c>
      <c r="V2709" s="13">
        <v>1534994</v>
      </c>
      <c r="W2709" s="7">
        <f>(Agridata[[#This Row],[Profit_After_Storage_Loss]]/Agridata[[#This Row],[Total_Revenue]])*100</f>
        <v>73.297738191426504</v>
      </c>
      <c r="X2709">
        <f>(1-Agridata[[#This Row],[Transport_Cost_NGN]]/(Agridata[[#This Row],[Input_Cost_NGN]]+Agridata[[#This Row],[Final_Profit_NGN]]))*100</f>
        <v>99.177029609170788</v>
      </c>
      <c r="Y2709" s="13">
        <f>Agridata[[#This Row],[Final_Profit_NGN]]*Agridata[[#This Row],[Storage_Loss_%]]</f>
        <v>34660164.519999996</v>
      </c>
      <c r="Z2709" s="13">
        <f>Agridata[[#This Row],[Final_Profit_NGN]] * (1-Agridata[[#This Row],[Storage_Loss_%]]/100)</f>
        <v>1188392.3548000001</v>
      </c>
      <c r="AA2709" s="13">
        <f>Agridata[[#This Row],[Final_Profit_NGN]]+Agridata[[#This Row],[Input_Cost_NGN]]</f>
        <v>1621322</v>
      </c>
    </row>
    <row r="2710" spans="1:27" x14ac:dyDescent="0.35">
      <c r="A2710" t="s">
        <v>1264</v>
      </c>
      <c r="B2710" t="s">
        <v>1469</v>
      </c>
      <c r="C2710" t="s">
        <v>1480</v>
      </c>
      <c r="D2710">
        <v>2025</v>
      </c>
      <c r="E2710" t="s">
        <v>1502</v>
      </c>
      <c r="F2710" t="s">
        <v>1505</v>
      </c>
      <c r="G2710">
        <v>1.91</v>
      </c>
      <c r="H2710">
        <v>15082</v>
      </c>
      <c r="I2710">
        <v>8838</v>
      </c>
      <c r="J2710">
        <v>27.6</v>
      </c>
      <c r="K2710" t="s">
        <v>1513</v>
      </c>
      <c r="L2710">
        <v>0.9</v>
      </c>
      <c r="M2710" t="s">
        <v>1518</v>
      </c>
      <c r="N2710" s="13">
        <v>865</v>
      </c>
      <c r="O2710">
        <v>30</v>
      </c>
      <c r="P2710" s="11">
        <f>Agridata[[#This Row],[Storage_Loss_%]]/100</f>
        <v>0.41399999999999998</v>
      </c>
      <c r="Q2710" s="7">
        <v>41.4</v>
      </c>
      <c r="R2710" s="13">
        <v>24271</v>
      </c>
      <c r="S2710">
        <v>97</v>
      </c>
      <c r="T2710" t="s">
        <v>1520</v>
      </c>
      <c r="U2710" t="s">
        <v>1522</v>
      </c>
      <c r="V2710" s="13">
        <v>823578</v>
      </c>
      <c r="W2710" s="7">
        <f>(Agridata[[#This Row],[Profit_After_Storage_Loss]]/Agridata[[#This Row],[Total_Revenue]])*100</f>
        <v>56.922483602622641</v>
      </c>
      <c r="X2710">
        <f>(1-Agridata[[#This Row],[Transport_Cost_NGN]]/(Agridata[[#This Row],[Input_Cost_NGN]]+Agridata[[#This Row],[Final_Profit_NGN]]))*100</f>
        <v>99.897977116208196</v>
      </c>
      <c r="Y2710" s="13">
        <f>Agridata[[#This Row],[Final_Profit_NGN]]*Agridata[[#This Row],[Storage_Loss_%]]</f>
        <v>34096129.199999996</v>
      </c>
      <c r="Z2710" s="13">
        <f>Agridata[[#This Row],[Final_Profit_NGN]] * (1-Agridata[[#This Row],[Storage_Loss_%]]/100)</f>
        <v>482616.70800000004</v>
      </c>
      <c r="AA2710" s="13">
        <f>Agridata[[#This Row],[Final_Profit_NGN]]+Agridata[[#This Row],[Input_Cost_NGN]]</f>
        <v>847849</v>
      </c>
    </row>
    <row r="2711" spans="1:27" x14ac:dyDescent="0.35">
      <c r="A2711" t="s">
        <v>820</v>
      </c>
      <c r="B2711" t="s">
        <v>1470</v>
      </c>
      <c r="C2711" t="s">
        <v>1491</v>
      </c>
      <c r="D2711">
        <v>2023</v>
      </c>
      <c r="E2711" t="s">
        <v>1502</v>
      </c>
      <c r="F2711" t="s">
        <v>1503</v>
      </c>
      <c r="G2711">
        <v>1.97</v>
      </c>
      <c r="H2711">
        <v>20068</v>
      </c>
      <c r="I2711">
        <v>12251</v>
      </c>
      <c r="J2711">
        <v>47.7</v>
      </c>
      <c r="K2711" t="s">
        <v>1513</v>
      </c>
      <c r="L2711">
        <v>2.16</v>
      </c>
      <c r="M2711" t="s">
        <v>1517</v>
      </c>
      <c r="N2711" s="13">
        <v>2055</v>
      </c>
      <c r="O2711">
        <v>30</v>
      </c>
      <c r="P2711" s="11">
        <f>Agridata[[#This Row],[Storage_Loss_%]]/100</f>
        <v>0.38950000000000001</v>
      </c>
      <c r="Q2711" s="7">
        <v>38.950000000000003</v>
      </c>
      <c r="R2711" s="13">
        <v>25403</v>
      </c>
      <c r="S2711">
        <v>266</v>
      </c>
      <c r="T2711" t="s">
        <v>1520</v>
      </c>
      <c r="U2711" t="s">
        <v>1523</v>
      </c>
      <c r="V2711" s="13">
        <v>3198721</v>
      </c>
      <c r="W2711" s="7">
        <f>(Agridata[[#This Row],[Profit_After_Storage_Loss]]/Agridata[[#This Row],[Total_Revenue]])*100</f>
        <v>60.568984645131522</v>
      </c>
      <c r="X2711">
        <f>(1-Agridata[[#This Row],[Transport_Cost_NGN]]/(Agridata[[#This Row],[Input_Cost_NGN]]+Agridata[[#This Row],[Final_Profit_NGN]]))*100</f>
        <v>99.936261756681816</v>
      </c>
      <c r="Y2711" s="13">
        <f>Agridata[[#This Row],[Final_Profit_NGN]]*Agridata[[#This Row],[Storage_Loss_%]]</f>
        <v>124590182.95</v>
      </c>
      <c r="Z2711" s="13">
        <f>Agridata[[#This Row],[Final_Profit_NGN]] * (1-Agridata[[#This Row],[Storage_Loss_%]]/100)</f>
        <v>1952819.1705000002</v>
      </c>
      <c r="AA2711" s="13">
        <f>Agridata[[#This Row],[Final_Profit_NGN]]+Agridata[[#This Row],[Input_Cost_NGN]]</f>
        <v>3224124</v>
      </c>
    </row>
    <row r="2712" spans="1:27" x14ac:dyDescent="0.35">
      <c r="A2712" t="s">
        <v>558</v>
      </c>
      <c r="B2712" t="s">
        <v>1471</v>
      </c>
      <c r="C2712" t="s">
        <v>1486</v>
      </c>
      <c r="D2712">
        <v>2024</v>
      </c>
      <c r="E2712" t="s">
        <v>1501</v>
      </c>
      <c r="F2712" t="s">
        <v>1503</v>
      </c>
      <c r="G2712">
        <v>1.33</v>
      </c>
      <c r="H2712">
        <v>11360</v>
      </c>
      <c r="I2712">
        <v>9543</v>
      </c>
      <c r="J2712">
        <v>10.1</v>
      </c>
      <c r="K2712" t="s">
        <v>1512</v>
      </c>
      <c r="L2712">
        <v>0.64</v>
      </c>
      <c r="M2712" t="s">
        <v>1517</v>
      </c>
      <c r="N2712" s="13">
        <v>2403</v>
      </c>
      <c r="O2712">
        <v>7</v>
      </c>
      <c r="P2712" s="11">
        <f>Agridata[[#This Row],[Storage_Loss_%]]/100</f>
        <v>0.15990000000000001</v>
      </c>
      <c r="Q2712" s="7">
        <v>15.99</v>
      </c>
      <c r="R2712" s="13">
        <v>20267</v>
      </c>
      <c r="S2712">
        <v>282</v>
      </c>
      <c r="T2712" t="s">
        <v>1520</v>
      </c>
      <c r="U2712" t="s">
        <v>1522</v>
      </c>
      <c r="V2712" s="13">
        <v>2641545</v>
      </c>
      <c r="W2712" s="7">
        <f>(Agridata[[#This Row],[Profit_After_Storage_Loss]]/Agridata[[#This Row],[Total_Revenue]])*100</f>
        <v>83.370349014130213</v>
      </c>
      <c r="X2712">
        <f>(1-Agridata[[#This Row],[Transport_Cost_NGN]]/(Agridata[[#This Row],[Input_Cost_NGN]]+Agridata[[#This Row],[Final_Profit_NGN]]))*100</f>
        <v>99.909723150996385</v>
      </c>
      <c r="Y2712" s="13">
        <f>Agridata[[#This Row],[Final_Profit_NGN]]*Agridata[[#This Row],[Storage_Loss_%]]</f>
        <v>42238304.549999997</v>
      </c>
      <c r="Z2712" s="13">
        <f>Agridata[[#This Row],[Final_Profit_NGN]] * (1-Agridata[[#This Row],[Storage_Loss_%]]/100)</f>
        <v>2219161.9545</v>
      </c>
      <c r="AA2712" s="13">
        <f>Agridata[[#This Row],[Final_Profit_NGN]]+Agridata[[#This Row],[Input_Cost_NGN]]</f>
        <v>2661812</v>
      </c>
    </row>
    <row r="2713" spans="1:27" x14ac:dyDescent="0.35">
      <c r="A2713" t="s">
        <v>456</v>
      </c>
      <c r="B2713" t="s">
        <v>1472</v>
      </c>
      <c r="C2713" t="s">
        <v>1479</v>
      </c>
      <c r="D2713">
        <v>2025</v>
      </c>
      <c r="E2713" t="s">
        <v>1501</v>
      </c>
      <c r="F2713" t="s">
        <v>1509</v>
      </c>
      <c r="G2713">
        <v>1.22</v>
      </c>
      <c r="H2713">
        <v>15322</v>
      </c>
      <c r="I2713">
        <v>12479</v>
      </c>
      <c r="J2713">
        <v>7.3</v>
      </c>
      <c r="K2713" t="s">
        <v>1513</v>
      </c>
      <c r="L2713">
        <v>1.45</v>
      </c>
      <c r="M2713" t="s">
        <v>1518</v>
      </c>
      <c r="N2713" s="13">
        <v>342</v>
      </c>
      <c r="O2713">
        <v>3</v>
      </c>
      <c r="P2713" s="11">
        <f>Agridata[[#This Row],[Storage_Loss_%]]/100</f>
        <v>0.1855</v>
      </c>
      <c r="Q2713" s="7">
        <v>18.55</v>
      </c>
      <c r="R2713" s="13">
        <v>31215</v>
      </c>
      <c r="S2713">
        <v>346</v>
      </c>
      <c r="T2713" t="s">
        <v>1520</v>
      </c>
      <c r="U2713" t="s">
        <v>1522</v>
      </c>
      <c r="V2713" s="13">
        <v>4243000</v>
      </c>
      <c r="W2713" s="7">
        <f>(Agridata[[#This Row],[Profit_After_Storage_Loss]]/Agridata[[#This Row],[Total_Revenue]])*100</f>
        <v>80.855162877861787</v>
      </c>
      <c r="X2713">
        <f>(1-Agridata[[#This Row],[Transport_Cost_NGN]]/(Agridata[[#This Row],[Input_Cost_NGN]]+Agridata[[#This Row],[Final_Profit_NGN]]))*100</f>
        <v>99.991998530724359</v>
      </c>
      <c r="Y2713" s="13">
        <f>Agridata[[#This Row],[Final_Profit_NGN]]*Agridata[[#This Row],[Storage_Loss_%]]</f>
        <v>78707650</v>
      </c>
      <c r="Z2713" s="13">
        <f>Agridata[[#This Row],[Final_Profit_NGN]] * (1-Agridata[[#This Row],[Storage_Loss_%]]/100)</f>
        <v>3455923.5</v>
      </c>
      <c r="AA2713" s="13">
        <f>Agridata[[#This Row],[Final_Profit_NGN]]+Agridata[[#This Row],[Input_Cost_NGN]]</f>
        <v>4274215</v>
      </c>
    </row>
    <row r="2714" spans="1:27" x14ac:dyDescent="0.35">
      <c r="A2714" t="s">
        <v>122</v>
      </c>
      <c r="B2714" t="s">
        <v>1470</v>
      </c>
      <c r="C2714" t="s">
        <v>1490</v>
      </c>
      <c r="D2714">
        <v>2023</v>
      </c>
      <c r="E2714" t="s">
        <v>1501</v>
      </c>
      <c r="F2714" t="s">
        <v>1507</v>
      </c>
      <c r="G2714">
        <v>1.0900000000000001</v>
      </c>
      <c r="H2714">
        <v>3286</v>
      </c>
      <c r="I2714">
        <v>2146</v>
      </c>
      <c r="J2714">
        <v>148.6</v>
      </c>
      <c r="K2714" t="s">
        <v>1512</v>
      </c>
      <c r="L2714">
        <v>4.8600000000000003</v>
      </c>
      <c r="M2714" t="s">
        <v>1516</v>
      </c>
      <c r="N2714" s="13">
        <v>43468</v>
      </c>
      <c r="O2714">
        <v>30</v>
      </c>
      <c r="P2714" s="11">
        <f>Agridata[[#This Row],[Storage_Loss_%]]/100</f>
        <v>0.34670000000000001</v>
      </c>
      <c r="Q2714" s="7">
        <v>34.67</v>
      </c>
      <c r="R2714" s="13">
        <v>12650</v>
      </c>
      <c r="S2714">
        <v>233</v>
      </c>
      <c r="T2714" t="s">
        <v>1520</v>
      </c>
      <c r="U2714" t="s">
        <v>1522</v>
      </c>
      <c r="V2714" s="13">
        <v>438900</v>
      </c>
      <c r="W2714" s="7">
        <f>(Agridata[[#This Row],[Profit_After_Storage_Loss]]/Agridata[[#This Row],[Total_Revenue]])*100</f>
        <v>63.499805115712547</v>
      </c>
      <c r="X2714">
        <f>(1-Agridata[[#This Row],[Transport_Cost_NGN]]/(Agridata[[#This Row],[Input_Cost_NGN]]+Agridata[[#This Row],[Final_Profit_NGN]]))*100</f>
        <v>90.373602037426636</v>
      </c>
      <c r="Y2714" s="13">
        <f>Agridata[[#This Row],[Final_Profit_NGN]]*Agridata[[#This Row],[Storage_Loss_%]]</f>
        <v>15216663</v>
      </c>
      <c r="Z2714" s="13">
        <f>Agridata[[#This Row],[Final_Profit_NGN]] * (1-Agridata[[#This Row],[Storage_Loss_%]]/100)</f>
        <v>286733.37</v>
      </c>
      <c r="AA2714" s="13">
        <f>Agridata[[#This Row],[Final_Profit_NGN]]+Agridata[[#This Row],[Input_Cost_NGN]]</f>
        <v>451550</v>
      </c>
    </row>
    <row r="2715" spans="1:27" x14ac:dyDescent="0.35">
      <c r="A2715" t="s">
        <v>154</v>
      </c>
      <c r="B2715" t="s">
        <v>1469</v>
      </c>
      <c r="C2715" t="s">
        <v>1474</v>
      </c>
      <c r="D2715">
        <v>2021</v>
      </c>
      <c r="E2715" t="s">
        <v>1502</v>
      </c>
      <c r="F2715" t="s">
        <v>1503</v>
      </c>
      <c r="G2715">
        <v>3.99</v>
      </c>
      <c r="H2715">
        <v>41322</v>
      </c>
      <c r="I2715">
        <v>34855</v>
      </c>
      <c r="J2715">
        <v>66.5</v>
      </c>
      <c r="K2715" t="s">
        <v>1512</v>
      </c>
      <c r="L2715">
        <v>3.33</v>
      </c>
      <c r="M2715" t="s">
        <v>1517</v>
      </c>
      <c r="N2715" s="13">
        <v>13962</v>
      </c>
      <c r="O2715">
        <v>7</v>
      </c>
      <c r="P2715" s="11">
        <f>Agridata[[#This Row],[Storage_Loss_%]]/100</f>
        <v>0.1565</v>
      </c>
      <c r="Q2715" s="7">
        <v>15.65</v>
      </c>
      <c r="R2715" s="13">
        <v>66907</v>
      </c>
      <c r="S2715">
        <v>238</v>
      </c>
      <c r="T2715" t="s">
        <v>1521</v>
      </c>
      <c r="U2715" t="s">
        <v>1522</v>
      </c>
      <c r="V2715" s="13">
        <v>8131667</v>
      </c>
      <c r="W2715" s="7">
        <f>(Agridata[[#This Row],[Profit_After_Storage_Loss]]/Agridata[[#This Row],[Total_Revenue]])*100</f>
        <v>83.661635724700417</v>
      </c>
      <c r="X2715">
        <f>(1-Agridata[[#This Row],[Transport_Cost_NGN]]/(Agridata[[#This Row],[Input_Cost_NGN]]+Agridata[[#This Row],[Final_Profit_NGN]]))*100</f>
        <v>99.82970209209553</v>
      </c>
      <c r="Y2715" s="13">
        <f>Agridata[[#This Row],[Final_Profit_NGN]]*Agridata[[#This Row],[Storage_Loss_%]]</f>
        <v>127260588.55</v>
      </c>
      <c r="Z2715" s="13">
        <f>Agridata[[#This Row],[Final_Profit_NGN]] * (1-Agridata[[#This Row],[Storage_Loss_%]]/100)</f>
        <v>6859061.1145000001</v>
      </c>
      <c r="AA2715" s="13">
        <f>Agridata[[#This Row],[Final_Profit_NGN]]+Agridata[[#This Row],[Input_Cost_NGN]]</f>
        <v>8198574</v>
      </c>
    </row>
    <row r="2716" spans="1:27" x14ac:dyDescent="0.35">
      <c r="A2716" t="s">
        <v>1265</v>
      </c>
      <c r="B2716" t="s">
        <v>1471</v>
      </c>
      <c r="C2716" t="s">
        <v>1477</v>
      </c>
      <c r="D2716">
        <v>2024</v>
      </c>
      <c r="E2716" t="s">
        <v>1501</v>
      </c>
      <c r="F2716" t="s">
        <v>1503</v>
      </c>
      <c r="G2716">
        <v>3.24</v>
      </c>
      <c r="H2716">
        <v>26851</v>
      </c>
      <c r="I2716">
        <v>24367</v>
      </c>
      <c r="J2716">
        <v>84.8</v>
      </c>
      <c r="K2716" t="s">
        <v>1511</v>
      </c>
      <c r="L2716">
        <v>2.74</v>
      </c>
      <c r="M2716" t="s">
        <v>1516</v>
      </c>
      <c r="N2716" s="13">
        <v>10003</v>
      </c>
      <c r="O2716">
        <v>1</v>
      </c>
      <c r="P2716" s="11">
        <f>Agridata[[#This Row],[Storage_Loss_%]]/100</f>
        <v>9.2499999999999999E-2</v>
      </c>
      <c r="Q2716" s="7">
        <v>9.25</v>
      </c>
      <c r="R2716" s="13">
        <v>49559</v>
      </c>
      <c r="S2716">
        <v>276</v>
      </c>
      <c r="T2716" t="s">
        <v>1520</v>
      </c>
      <c r="U2716" t="s">
        <v>1522</v>
      </c>
      <c r="V2716" s="13">
        <v>6598478</v>
      </c>
      <c r="W2716" s="7">
        <f>(Agridata[[#This Row],[Profit_After_Storage_Loss]]/Agridata[[#This Row],[Total_Revenue]])*100</f>
        <v>90.073487632514684</v>
      </c>
      <c r="X2716">
        <f>(1-Agridata[[#This Row],[Transport_Cost_NGN]]/(Agridata[[#This Row],[Input_Cost_NGN]]+Agridata[[#This Row],[Final_Profit_NGN]]))*100</f>
        <v>99.849534531772306</v>
      </c>
      <c r="Y2716" s="13">
        <f>Agridata[[#This Row],[Final_Profit_NGN]]*Agridata[[#This Row],[Storage_Loss_%]]</f>
        <v>61035921.5</v>
      </c>
      <c r="Z2716" s="13">
        <f>Agridata[[#This Row],[Final_Profit_NGN]] * (1-Agridata[[#This Row],[Storage_Loss_%]]/100)</f>
        <v>5988118.7850000001</v>
      </c>
      <c r="AA2716" s="13">
        <f>Agridata[[#This Row],[Final_Profit_NGN]]+Agridata[[#This Row],[Input_Cost_NGN]]</f>
        <v>6648037</v>
      </c>
    </row>
    <row r="2717" spans="1:27" x14ac:dyDescent="0.35">
      <c r="A2717" t="s">
        <v>1266</v>
      </c>
      <c r="B2717" t="s">
        <v>1472</v>
      </c>
      <c r="C2717" t="s">
        <v>1478</v>
      </c>
      <c r="D2717">
        <v>2021</v>
      </c>
      <c r="E2717" t="s">
        <v>1501</v>
      </c>
      <c r="F2717" t="s">
        <v>1503</v>
      </c>
      <c r="G2717">
        <v>3.94</v>
      </c>
      <c r="H2717">
        <v>24157</v>
      </c>
      <c r="I2717">
        <v>22480</v>
      </c>
      <c r="J2717">
        <v>11.9</v>
      </c>
      <c r="K2717" t="s">
        <v>1511</v>
      </c>
      <c r="L2717">
        <v>1.2</v>
      </c>
      <c r="M2717" t="s">
        <v>1516</v>
      </c>
      <c r="N2717" s="13">
        <v>1636</v>
      </c>
      <c r="O2717">
        <v>1</v>
      </c>
      <c r="P2717" s="11">
        <f>Agridata[[#This Row],[Storage_Loss_%]]/100</f>
        <v>6.9400000000000003E-2</v>
      </c>
      <c r="Q2717" s="7">
        <v>6.94</v>
      </c>
      <c r="R2717" s="13">
        <v>37451</v>
      </c>
      <c r="S2717">
        <v>326</v>
      </c>
      <c r="T2717" t="s">
        <v>1521</v>
      </c>
      <c r="U2717" t="s">
        <v>1522</v>
      </c>
      <c r="V2717" s="13">
        <v>7216109</v>
      </c>
      <c r="W2717" s="7">
        <f>(Agridata[[#This Row],[Profit_After_Storage_Loss]]/Agridata[[#This Row],[Total_Revenue]])*100</f>
        <v>92.579520061873055</v>
      </c>
      <c r="X2717">
        <f>(1-Agridata[[#This Row],[Transport_Cost_NGN]]/(Agridata[[#This Row],[Input_Cost_NGN]]+Agridata[[#This Row],[Final_Profit_NGN]]))*100</f>
        <v>99.977445557767496</v>
      </c>
      <c r="Y2717" s="13">
        <f>Agridata[[#This Row],[Final_Profit_NGN]]*Agridata[[#This Row],[Storage_Loss_%]]</f>
        <v>50079796.460000001</v>
      </c>
      <c r="Z2717" s="13">
        <f>Agridata[[#This Row],[Final_Profit_NGN]] * (1-Agridata[[#This Row],[Storage_Loss_%]]/100)</f>
        <v>6715311.0353999995</v>
      </c>
      <c r="AA2717" s="13">
        <f>Agridata[[#This Row],[Final_Profit_NGN]]+Agridata[[#This Row],[Input_Cost_NGN]]</f>
        <v>7253560</v>
      </c>
    </row>
    <row r="2718" spans="1:27" x14ac:dyDescent="0.35">
      <c r="A2718" t="s">
        <v>802</v>
      </c>
      <c r="B2718" t="s">
        <v>1471</v>
      </c>
      <c r="C2718" t="s">
        <v>1500</v>
      </c>
      <c r="D2718">
        <v>2022</v>
      </c>
      <c r="E2718" t="s">
        <v>1502</v>
      </c>
      <c r="F2718" t="s">
        <v>1509</v>
      </c>
      <c r="G2718">
        <v>3.21</v>
      </c>
      <c r="H2718">
        <v>28674</v>
      </c>
      <c r="I2718">
        <v>23223</v>
      </c>
      <c r="J2718">
        <v>37.700000000000003</v>
      </c>
      <c r="K2718" t="s">
        <v>1511</v>
      </c>
      <c r="L2718">
        <v>2.35</v>
      </c>
      <c r="M2718" t="s">
        <v>1516</v>
      </c>
      <c r="N2718" s="13">
        <v>4396</v>
      </c>
      <c r="O2718">
        <v>5</v>
      </c>
      <c r="P2718" s="11">
        <f>Agridata[[#This Row],[Storage_Loss_%]]/100</f>
        <v>0.19010000000000002</v>
      </c>
      <c r="Q2718" s="7">
        <v>19.010000000000002</v>
      </c>
      <c r="R2718" s="13">
        <v>60567</v>
      </c>
      <c r="S2718">
        <v>335</v>
      </c>
      <c r="T2718" t="s">
        <v>1520</v>
      </c>
      <c r="U2718" t="s">
        <v>1522</v>
      </c>
      <c r="V2718" s="13">
        <v>7636945</v>
      </c>
      <c r="W2718" s="7">
        <f>(Agridata[[#This Row],[Profit_After_Storage_Loss]]/Agridata[[#This Row],[Total_Revenue]])*100</f>
        <v>80.352739372150367</v>
      </c>
      <c r="X2718">
        <f>(1-Agridata[[#This Row],[Transport_Cost_NGN]]/(Agridata[[#This Row],[Input_Cost_NGN]]+Agridata[[#This Row],[Final_Profit_NGN]]))*100</f>
        <v>99.942890637910025</v>
      </c>
      <c r="Y2718" s="13">
        <f>Agridata[[#This Row],[Final_Profit_NGN]]*Agridata[[#This Row],[Storage_Loss_%]]</f>
        <v>145178324.45000002</v>
      </c>
      <c r="Z2718" s="13">
        <f>Agridata[[#This Row],[Final_Profit_NGN]] * (1-Agridata[[#This Row],[Storage_Loss_%]]/100)</f>
        <v>6185161.7555</v>
      </c>
      <c r="AA2718" s="13">
        <f>Agridata[[#This Row],[Final_Profit_NGN]]+Agridata[[#This Row],[Input_Cost_NGN]]</f>
        <v>7697512</v>
      </c>
    </row>
    <row r="2719" spans="1:27" x14ac:dyDescent="0.35">
      <c r="A2719" t="s">
        <v>1267</v>
      </c>
      <c r="B2719" t="s">
        <v>1471</v>
      </c>
      <c r="C2719" t="s">
        <v>1492</v>
      </c>
      <c r="D2719">
        <v>2025</v>
      </c>
      <c r="E2719" t="s">
        <v>1501</v>
      </c>
      <c r="F2719" t="s">
        <v>1507</v>
      </c>
      <c r="G2719">
        <v>0.28000000000000003</v>
      </c>
      <c r="H2719">
        <v>479</v>
      </c>
      <c r="I2719">
        <v>291</v>
      </c>
      <c r="J2719">
        <v>28.1</v>
      </c>
      <c r="K2719" t="s">
        <v>1512</v>
      </c>
      <c r="L2719">
        <v>0.96</v>
      </c>
      <c r="M2719" t="s">
        <v>1516</v>
      </c>
      <c r="N2719" s="13">
        <v>6925</v>
      </c>
      <c r="O2719">
        <v>30</v>
      </c>
      <c r="P2719" s="11">
        <f>Agridata[[#This Row],[Storage_Loss_%]]/100</f>
        <v>0.3921</v>
      </c>
      <c r="Q2719" s="7">
        <v>39.21</v>
      </c>
      <c r="R2719" s="13">
        <v>6368</v>
      </c>
      <c r="S2719">
        <v>243</v>
      </c>
      <c r="T2719" t="s">
        <v>1520</v>
      </c>
      <c r="U2719" t="s">
        <v>1522</v>
      </c>
      <c r="V2719" s="13">
        <v>56713</v>
      </c>
      <c r="W2719" s="7">
        <f>(Agridata[[#This Row],[Profit_After_Storage_Loss]]/Agridata[[#This Row],[Total_Revenue]])*100</f>
        <v>54.653275471219544</v>
      </c>
      <c r="X2719">
        <f>(1-Agridata[[#This Row],[Transport_Cost_NGN]]/(Agridata[[#This Row],[Input_Cost_NGN]]+Agridata[[#This Row],[Final_Profit_NGN]]))*100</f>
        <v>89.022051013775936</v>
      </c>
      <c r="Y2719" s="13">
        <f>Agridata[[#This Row],[Final_Profit_NGN]]*Agridata[[#This Row],[Storage_Loss_%]]</f>
        <v>2223716.73</v>
      </c>
      <c r="Z2719" s="13">
        <f>Agridata[[#This Row],[Final_Profit_NGN]] * (1-Agridata[[#This Row],[Storage_Loss_%]]/100)</f>
        <v>34475.832699999999</v>
      </c>
      <c r="AA2719" s="13">
        <f>Agridata[[#This Row],[Final_Profit_NGN]]+Agridata[[#This Row],[Input_Cost_NGN]]</f>
        <v>63081</v>
      </c>
    </row>
    <row r="2720" spans="1:27" x14ac:dyDescent="0.35">
      <c r="A2720" t="s">
        <v>1210</v>
      </c>
      <c r="B2720" t="s">
        <v>1470</v>
      </c>
      <c r="C2720" t="s">
        <v>1495</v>
      </c>
      <c r="D2720">
        <v>2021</v>
      </c>
      <c r="E2720" t="s">
        <v>1501</v>
      </c>
      <c r="F2720" t="s">
        <v>1505</v>
      </c>
      <c r="G2720">
        <v>2.68</v>
      </c>
      <c r="H2720">
        <v>18356</v>
      </c>
      <c r="I2720">
        <v>14526</v>
      </c>
      <c r="J2720">
        <v>74.3</v>
      </c>
      <c r="K2720" t="s">
        <v>1512</v>
      </c>
      <c r="L2720">
        <v>3.02</v>
      </c>
      <c r="M2720" t="s">
        <v>1518</v>
      </c>
      <c r="N2720" s="13">
        <v>20991</v>
      </c>
      <c r="O2720">
        <v>14</v>
      </c>
      <c r="P2720" s="11">
        <f>Agridata[[#This Row],[Storage_Loss_%]]/100</f>
        <v>0.20860000000000001</v>
      </c>
      <c r="Q2720" s="7">
        <v>20.86</v>
      </c>
      <c r="R2720" s="13">
        <v>23409</v>
      </c>
      <c r="S2720">
        <v>106</v>
      </c>
      <c r="T2720" t="s">
        <v>1521</v>
      </c>
      <c r="U2720" t="s">
        <v>1523</v>
      </c>
      <c r="V2720" s="13">
        <v>1479959</v>
      </c>
      <c r="W2720" s="7">
        <f>(Agridata[[#This Row],[Profit_After_Storage_Loss]]/Agridata[[#This Row],[Total_Revenue]])*100</f>
        <v>77.907708066155465</v>
      </c>
      <c r="X2720">
        <f>(1-Agridata[[#This Row],[Transport_Cost_NGN]]/(Agridata[[#This Row],[Input_Cost_NGN]]+Agridata[[#This Row],[Final_Profit_NGN]]))*100</f>
        <v>98.603735080166672</v>
      </c>
      <c r="Y2720" s="13">
        <f>Agridata[[#This Row],[Final_Profit_NGN]]*Agridata[[#This Row],[Storage_Loss_%]]</f>
        <v>30871944.739999998</v>
      </c>
      <c r="Z2720" s="13">
        <f>Agridata[[#This Row],[Final_Profit_NGN]] * (1-Agridata[[#This Row],[Storage_Loss_%]]/100)</f>
        <v>1171239.5526000001</v>
      </c>
      <c r="AA2720" s="13">
        <f>Agridata[[#This Row],[Final_Profit_NGN]]+Agridata[[#This Row],[Input_Cost_NGN]]</f>
        <v>1503368</v>
      </c>
    </row>
    <row r="2721" spans="1:27" x14ac:dyDescent="0.35">
      <c r="A2721" t="s">
        <v>254</v>
      </c>
      <c r="B2721" t="s">
        <v>1469</v>
      </c>
      <c r="C2721" t="s">
        <v>1474</v>
      </c>
      <c r="D2721">
        <v>2022</v>
      </c>
      <c r="E2721" t="s">
        <v>1502</v>
      </c>
      <c r="F2721" t="s">
        <v>1510</v>
      </c>
      <c r="G2721">
        <v>3.03</v>
      </c>
      <c r="H2721">
        <v>71485</v>
      </c>
      <c r="I2721">
        <v>52820</v>
      </c>
      <c r="J2721">
        <v>11.3</v>
      </c>
      <c r="K2721" t="s">
        <v>1514</v>
      </c>
      <c r="L2721">
        <v>0.87</v>
      </c>
      <c r="M2721" t="s">
        <v>1517</v>
      </c>
      <c r="N2721" s="13">
        <v>1412</v>
      </c>
      <c r="O2721">
        <v>3</v>
      </c>
      <c r="P2721" s="11">
        <f>Agridata[[#This Row],[Storage_Loss_%]]/100</f>
        <v>0.2611</v>
      </c>
      <c r="Q2721" s="7">
        <v>26.11</v>
      </c>
      <c r="R2721" s="13">
        <v>113114</v>
      </c>
      <c r="S2721">
        <v>400</v>
      </c>
      <c r="T2721" t="s">
        <v>1519</v>
      </c>
      <c r="U2721" t="s">
        <v>1523</v>
      </c>
      <c r="V2721" s="13">
        <v>20802194</v>
      </c>
      <c r="W2721" s="7">
        <f>(Agridata[[#This Row],[Profit_After_Storage_Loss]]/Agridata[[#This Row],[Total_Revenue]])*100</f>
        <v>73.490388698077027</v>
      </c>
      <c r="X2721">
        <f>(1-Agridata[[#This Row],[Transport_Cost_NGN]]/(Agridata[[#This Row],[Input_Cost_NGN]]+Agridata[[#This Row],[Final_Profit_NGN]]))*100</f>
        <v>99.99324896386895</v>
      </c>
      <c r="Y2721" s="13">
        <f>Agridata[[#This Row],[Final_Profit_NGN]]*Agridata[[#This Row],[Storage_Loss_%]]</f>
        <v>543145285.34000003</v>
      </c>
      <c r="Z2721" s="13">
        <f>Agridata[[#This Row],[Final_Profit_NGN]] * (1-Agridata[[#This Row],[Storage_Loss_%]]/100)</f>
        <v>15370741.146600001</v>
      </c>
      <c r="AA2721" s="13">
        <f>Agridata[[#This Row],[Final_Profit_NGN]]+Agridata[[#This Row],[Input_Cost_NGN]]</f>
        <v>20915308</v>
      </c>
    </row>
    <row r="2722" spans="1:27" x14ac:dyDescent="0.35">
      <c r="A2722" t="s">
        <v>985</v>
      </c>
      <c r="B2722" t="s">
        <v>1470</v>
      </c>
      <c r="C2722" t="s">
        <v>1491</v>
      </c>
      <c r="D2722">
        <v>2024</v>
      </c>
      <c r="E2722" t="s">
        <v>1502</v>
      </c>
      <c r="F2722" t="s">
        <v>1510</v>
      </c>
      <c r="G2722">
        <v>4.32</v>
      </c>
      <c r="H2722">
        <v>119337</v>
      </c>
      <c r="I2722">
        <v>79561</v>
      </c>
      <c r="J2722">
        <v>8.3000000000000007</v>
      </c>
      <c r="K2722" t="s">
        <v>1513</v>
      </c>
      <c r="L2722">
        <v>1.1200000000000001</v>
      </c>
      <c r="M2722" t="s">
        <v>1518</v>
      </c>
      <c r="N2722" s="13">
        <v>320</v>
      </c>
      <c r="O2722">
        <v>7</v>
      </c>
      <c r="P2722" s="11">
        <f>Agridata[[#This Row],[Storage_Loss_%]]/100</f>
        <v>0.33329999999999999</v>
      </c>
      <c r="Q2722" s="7">
        <v>33.33</v>
      </c>
      <c r="R2722" s="13">
        <v>115551</v>
      </c>
      <c r="S2722">
        <v>423</v>
      </c>
      <c r="T2722" t="s">
        <v>1520</v>
      </c>
      <c r="U2722" t="s">
        <v>1523</v>
      </c>
      <c r="V2722" s="13">
        <v>33201889</v>
      </c>
      <c r="W2722" s="7">
        <f>(Agridata[[#This Row],[Profit_After_Storage_Loss]]/Agridata[[#This Row],[Total_Revenue]])*100</f>
        <v>66.438776197390922</v>
      </c>
      <c r="X2722">
        <f>(1-Agridata[[#This Row],[Transport_Cost_NGN]]/(Agridata[[#This Row],[Input_Cost_NGN]]+Agridata[[#This Row],[Final_Profit_NGN]]))*100</f>
        <v>99.999039542053652</v>
      </c>
      <c r="Y2722" s="13">
        <f>Agridata[[#This Row],[Final_Profit_NGN]]*Agridata[[#This Row],[Storage_Loss_%]]</f>
        <v>1106618960.3699999</v>
      </c>
      <c r="Z2722" s="13">
        <f>Agridata[[#This Row],[Final_Profit_NGN]] * (1-Agridata[[#This Row],[Storage_Loss_%]]/100)</f>
        <v>22135699.396300003</v>
      </c>
      <c r="AA2722" s="13">
        <f>Agridata[[#This Row],[Final_Profit_NGN]]+Agridata[[#This Row],[Input_Cost_NGN]]</f>
        <v>33317440</v>
      </c>
    </row>
    <row r="2723" spans="1:27" x14ac:dyDescent="0.35">
      <c r="A2723" t="s">
        <v>1168</v>
      </c>
      <c r="B2723" t="s">
        <v>1472</v>
      </c>
      <c r="C2723" t="s">
        <v>1479</v>
      </c>
      <c r="D2723">
        <v>2025</v>
      </c>
      <c r="E2723" t="s">
        <v>1502</v>
      </c>
      <c r="F2723" t="s">
        <v>1506</v>
      </c>
      <c r="G2723">
        <v>0.6</v>
      </c>
      <c r="H2723">
        <v>1206</v>
      </c>
      <c r="I2723">
        <v>790</v>
      </c>
      <c r="J2723">
        <v>32.1</v>
      </c>
      <c r="K2723" t="s">
        <v>1511</v>
      </c>
      <c r="L2723">
        <v>2.21</v>
      </c>
      <c r="M2723" t="s">
        <v>1518</v>
      </c>
      <c r="N2723" s="13">
        <v>4366</v>
      </c>
      <c r="O2723">
        <v>30</v>
      </c>
      <c r="P2723" s="11">
        <f>Agridata[[#This Row],[Storage_Loss_%]]/100</f>
        <v>0.34439999999999998</v>
      </c>
      <c r="Q2723" s="7">
        <v>34.44</v>
      </c>
      <c r="R2723" s="13">
        <v>9450</v>
      </c>
      <c r="S2723">
        <v>410</v>
      </c>
      <c r="T2723" t="s">
        <v>1520</v>
      </c>
      <c r="U2723" t="s">
        <v>1522</v>
      </c>
      <c r="V2723" s="13">
        <v>306845</v>
      </c>
      <c r="W2723" s="7">
        <f>(Agridata[[#This Row],[Profit_After_Storage_Loss]]/Agridata[[#This Row],[Total_Revenue]])*100</f>
        <v>63.601252628084538</v>
      </c>
      <c r="X2723">
        <f>(1-Agridata[[#This Row],[Transport_Cost_NGN]]/(Agridata[[#This Row],[Input_Cost_NGN]]+Agridata[[#This Row],[Final_Profit_NGN]]))*100</f>
        <v>98.619643054743193</v>
      </c>
      <c r="Y2723" s="13">
        <f>Agridata[[#This Row],[Final_Profit_NGN]]*Agridata[[#This Row],[Storage_Loss_%]]</f>
        <v>10567741.799999999</v>
      </c>
      <c r="Z2723" s="13">
        <f>Agridata[[#This Row],[Final_Profit_NGN]] * (1-Agridata[[#This Row],[Storage_Loss_%]]/100)</f>
        <v>201167.58199999999</v>
      </c>
      <c r="AA2723" s="13">
        <f>Agridata[[#This Row],[Final_Profit_NGN]]+Agridata[[#This Row],[Input_Cost_NGN]]</f>
        <v>316295</v>
      </c>
    </row>
    <row r="2724" spans="1:27" x14ac:dyDescent="0.35">
      <c r="A2724" t="s">
        <v>1114</v>
      </c>
      <c r="B2724" t="s">
        <v>1472</v>
      </c>
      <c r="C2724" t="s">
        <v>1487</v>
      </c>
      <c r="D2724">
        <v>2025</v>
      </c>
      <c r="E2724" t="s">
        <v>1502</v>
      </c>
      <c r="F2724" t="s">
        <v>1506</v>
      </c>
      <c r="G2724">
        <v>2.2400000000000002</v>
      </c>
      <c r="H2724">
        <v>7681</v>
      </c>
      <c r="I2724">
        <v>3072</v>
      </c>
      <c r="J2724">
        <v>43.6</v>
      </c>
      <c r="K2724" t="s">
        <v>1511</v>
      </c>
      <c r="L2724">
        <v>1.98</v>
      </c>
      <c r="M2724" t="s">
        <v>1517</v>
      </c>
      <c r="N2724" s="13">
        <v>5669</v>
      </c>
      <c r="O2724">
        <v>60</v>
      </c>
      <c r="P2724" s="11">
        <f>Agridata[[#This Row],[Storage_Loss_%]]/100</f>
        <v>0.6</v>
      </c>
      <c r="Q2724" s="7">
        <v>60</v>
      </c>
      <c r="R2724" s="13">
        <v>54992</v>
      </c>
      <c r="S2724">
        <v>318</v>
      </c>
      <c r="T2724" t="s">
        <v>1521</v>
      </c>
      <c r="U2724" t="s">
        <v>1522</v>
      </c>
      <c r="V2724" s="13">
        <v>906467</v>
      </c>
      <c r="W2724" s="7">
        <f>(Agridata[[#This Row],[Profit_After_Storage_Loss]]/Agridata[[#This Row],[Total_Revenue]])*100</f>
        <v>37.71214373155798</v>
      </c>
      <c r="X2724">
        <f>(1-Agridata[[#This Row],[Transport_Cost_NGN]]/(Agridata[[#This Row],[Input_Cost_NGN]]+Agridata[[#This Row],[Final_Profit_NGN]]))*100</f>
        <v>99.410375273412598</v>
      </c>
      <c r="Y2724" s="13">
        <f>Agridata[[#This Row],[Final_Profit_NGN]]*Agridata[[#This Row],[Storage_Loss_%]]</f>
        <v>54388020</v>
      </c>
      <c r="Z2724" s="13">
        <f>Agridata[[#This Row],[Final_Profit_NGN]] * (1-Agridata[[#This Row],[Storage_Loss_%]]/100)</f>
        <v>362586.80000000005</v>
      </c>
      <c r="AA2724" s="13">
        <f>Agridata[[#This Row],[Final_Profit_NGN]]+Agridata[[#This Row],[Input_Cost_NGN]]</f>
        <v>961459</v>
      </c>
    </row>
    <row r="2725" spans="1:27" x14ac:dyDescent="0.35">
      <c r="A2725" t="s">
        <v>435</v>
      </c>
      <c r="B2725" t="s">
        <v>1472</v>
      </c>
      <c r="C2725" t="s">
        <v>1489</v>
      </c>
      <c r="D2725">
        <v>2024</v>
      </c>
      <c r="E2725" t="s">
        <v>1501</v>
      </c>
      <c r="F2725" t="s">
        <v>1504</v>
      </c>
      <c r="G2725">
        <v>3.39</v>
      </c>
      <c r="H2725">
        <v>27062</v>
      </c>
      <c r="I2725">
        <v>20291</v>
      </c>
      <c r="J2725">
        <v>13.7</v>
      </c>
      <c r="K2725" t="s">
        <v>1512</v>
      </c>
      <c r="L2725">
        <v>1.2</v>
      </c>
      <c r="M2725" t="s">
        <v>1517</v>
      </c>
      <c r="N2725" s="13">
        <v>3538</v>
      </c>
      <c r="O2725">
        <v>5</v>
      </c>
      <c r="P2725" s="11">
        <f>Agridata[[#This Row],[Storage_Loss_%]]/100</f>
        <v>0.25019999999999998</v>
      </c>
      <c r="Q2725" s="7">
        <v>25.02</v>
      </c>
      <c r="R2725" s="13">
        <v>59295</v>
      </c>
      <c r="S2725">
        <v>329</v>
      </c>
      <c r="T2725" t="s">
        <v>1520</v>
      </c>
      <c r="U2725" t="s">
        <v>1522</v>
      </c>
      <c r="V2725" s="13">
        <v>6546149</v>
      </c>
      <c r="W2725" s="7">
        <f>(Agridata[[#This Row],[Profit_After_Storage_Loss]]/Agridata[[#This Row],[Total_Revenue]])*100</f>
        <v>74.306928046017802</v>
      </c>
      <c r="X2725">
        <f>(1-Agridata[[#This Row],[Transport_Cost_NGN]]/(Agridata[[#This Row],[Input_Cost_NGN]]+Agridata[[#This Row],[Final_Profit_NGN]]))*100</f>
        <v>99.946438119829637</v>
      </c>
      <c r="Y2725" s="13">
        <f>Agridata[[#This Row],[Final_Profit_NGN]]*Agridata[[#This Row],[Storage_Loss_%]]</f>
        <v>163784647.97999999</v>
      </c>
      <c r="Z2725" s="13">
        <f>Agridata[[#This Row],[Final_Profit_NGN]] * (1-Agridata[[#This Row],[Storage_Loss_%]]/100)</f>
        <v>4908302.5202000001</v>
      </c>
      <c r="AA2725" s="13">
        <f>Agridata[[#This Row],[Final_Profit_NGN]]+Agridata[[#This Row],[Input_Cost_NGN]]</f>
        <v>6605444</v>
      </c>
    </row>
    <row r="2726" spans="1:27" x14ac:dyDescent="0.35">
      <c r="A2726" t="s">
        <v>796</v>
      </c>
      <c r="B2726" t="s">
        <v>1472</v>
      </c>
      <c r="C2726" t="s">
        <v>1488</v>
      </c>
      <c r="D2726">
        <v>2022</v>
      </c>
      <c r="E2726" t="s">
        <v>1501</v>
      </c>
      <c r="F2726" t="s">
        <v>1505</v>
      </c>
      <c r="G2726">
        <v>1.19</v>
      </c>
      <c r="H2726">
        <v>10102</v>
      </c>
      <c r="I2726">
        <v>9113</v>
      </c>
      <c r="J2726">
        <v>4.0999999999999996</v>
      </c>
      <c r="K2726" t="s">
        <v>1511</v>
      </c>
      <c r="L2726">
        <v>0.28000000000000003</v>
      </c>
      <c r="M2726" t="s">
        <v>1518</v>
      </c>
      <c r="N2726" s="13">
        <v>531</v>
      </c>
      <c r="O2726">
        <v>3</v>
      </c>
      <c r="P2726" s="11">
        <f>Agridata[[#This Row],[Storage_Loss_%]]/100</f>
        <v>9.7899999999999987E-2</v>
      </c>
      <c r="Q2726" s="7">
        <v>9.7899999999999991</v>
      </c>
      <c r="R2726" s="13">
        <v>9807</v>
      </c>
      <c r="S2726">
        <v>93</v>
      </c>
      <c r="T2726" t="s">
        <v>1520</v>
      </c>
      <c r="U2726" t="s">
        <v>1522</v>
      </c>
      <c r="V2726" s="13">
        <v>828696</v>
      </c>
      <c r="W2726" s="7">
        <f>(Agridata[[#This Row],[Profit_After_Storage_Loss]]/Agridata[[#This Row],[Total_Revenue]])*100</f>
        <v>89.154917943048503</v>
      </c>
      <c r="X2726">
        <f>(1-Agridata[[#This Row],[Transport_Cost_NGN]]/(Agridata[[#This Row],[Input_Cost_NGN]]+Agridata[[#This Row],[Final_Profit_NGN]]))*100</f>
        <v>99.936672856268842</v>
      </c>
      <c r="Y2726" s="13">
        <f>Agridata[[#This Row],[Final_Profit_NGN]]*Agridata[[#This Row],[Storage_Loss_%]]</f>
        <v>8112933.8399999989</v>
      </c>
      <c r="Z2726" s="13">
        <f>Agridata[[#This Row],[Final_Profit_NGN]] * (1-Agridata[[#This Row],[Storage_Loss_%]]/100)</f>
        <v>747566.66159999999</v>
      </c>
      <c r="AA2726" s="13">
        <f>Agridata[[#This Row],[Final_Profit_NGN]]+Agridata[[#This Row],[Input_Cost_NGN]]</f>
        <v>838503</v>
      </c>
    </row>
    <row r="2727" spans="1:27" x14ac:dyDescent="0.35">
      <c r="A2727" t="s">
        <v>695</v>
      </c>
      <c r="B2727" t="s">
        <v>1471</v>
      </c>
      <c r="C2727" t="s">
        <v>1477</v>
      </c>
      <c r="D2727">
        <v>2021</v>
      </c>
      <c r="E2727" t="s">
        <v>1501</v>
      </c>
      <c r="F2727" t="s">
        <v>1505</v>
      </c>
      <c r="G2727">
        <v>2.4900000000000002</v>
      </c>
      <c r="H2727">
        <v>34902</v>
      </c>
      <c r="I2727">
        <v>13960</v>
      </c>
      <c r="J2727">
        <v>48.2</v>
      </c>
      <c r="K2727" t="s">
        <v>1512</v>
      </c>
      <c r="L2727">
        <v>2.74</v>
      </c>
      <c r="M2727" t="s">
        <v>1517</v>
      </c>
      <c r="N2727" s="13">
        <v>11526</v>
      </c>
      <c r="O2727">
        <v>60</v>
      </c>
      <c r="P2727" s="11">
        <f>Agridata[[#This Row],[Storage_Loss_%]]/100</f>
        <v>0.6</v>
      </c>
      <c r="Q2727" s="7">
        <v>60</v>
      </c>
      <c r="R2727" s="13">
        <v>31111</v>
      </c>
      <c r="S2727">
        <v>75</v>
      </c>
      <c r="T2727" t="s">
        <v>1520</v>
      </c>
      <c r="U2727" t="s">
        <v>1522</v>
      </c>
      <c r="V2727" s="13">
        <v>993893</v>
      </c>
      <c r="W2727" s="7">
        <f>(Agridata[[#This Row],[Profit_After_Storage_Loss]]/Agridata[[#This Row],[Total_Revenue]])*100</f>
        <v>38.785916933007094</v>
      </c>
      <c r="X2727">
        <f>(1-Agridata[[#This Row],[Transport_Cost_NGN]]/(Agridata[[#This Row],[Input_Cost_NGN]]+Agridata[[#This Row],[Final_Profit_NGN]]))*100</f>
        <v>98.875516583349921</v>
      </c>
      <c r="Y2727" s="13">
        <f>Agridata[[#This Row],[Final_Profit_NGN]]*Agridata[[#This Row],[Storage_Loss_%]]</f>
        <v>59633580</v>
      </c>
      <c r="Z2727" s="13">
        <f>Agridata[[#This Row],[Final_Profit_NGN]] * (1-Agridata[[#This Row],[Storage_Loss_%]]/100)</f>
        <v>397557.2</v>
      </c>
      <c r="AA2727" s="13">
        <f>Agridata[[#This Row],[Final_Profit_NGN]]+Agridata[[#This Row],[Input_Cost_NGN]]</f>
        <v>1025004</v>
      </c>
    </row>
    <row r="2728" spans="1:27" x14ac:dyDescent="0.35">
      <c r="A2728" t="s">
        <v>1268</v>
      </c>
      <c r="B2728" t="s">
        <v>1473</v>
      </c>
      <c r="C2728" t="s">
        <v>1496</v>
      </c>
      <c r="D2728">
        <v>2025</v>
      </c>
      <c r="E2728" t="s">
        <v>1501</v>
      </c>
      <c r="F2728" t="s">
        <v>1506</v>
      </c>
      <c r="G2728">
        <v>4.66</v>
      </c>
      <c r="H2728">
        <v>13989</v>
      </c>
      <c r="I2728">
        <v>12510</v>
      </c>
      <c r="J2728">
        <v>8.9</v>
      </c>
      <c r="K2728" t="s">
        <v>1513</v>
      </c>
      <c r="L2728">
        <v>1.5</v>
      </c>
      <c r="M2728" t="s">
        <v>1518</v>
      </c>
      <c r="N2728" s="13">
        <v>327</v>
      </c>
      <c r="O2728">
        <v>7</v>
      </c>
      <c r="P2728" s="11">
        <f>Agridata[[#This Row],[Storage_Loss_%]]/100</f>
        <v>0.1057</v>
      </c>
      <c r="Q2728" s="7">
        <v>10.57</v>
      </c>
      <c r="R2728" s="13">
        <v>139978</v>
      </c>
      <c r="S2728">
        <v>426</v>
      </c>
      <c r="T2728" t="s">
        <v>1520</v>
      </c>
      <c r="U2728" t="s">
        <v>1522</v>
      </c>
      <c r="V2728" s="13">
        <v>5135663</v>
      </c>
      <c r="W2728" s="7">
        <f>(Agridata[[#This Row],[Profit_After_Storage_Loss]]/Agridata[[#This Row],[Total_Revenue]])*100</f>
        <v>87.057163686839203</v>
      </c>
      <c r="X2728">
        <f>(1-Agridata[[#This Row],[Transport_Cost_NGN]]/(Agridata[[#This Row],[Input_Cost_NGN]]+Agridata[[#This Row],[Final_Profit_NGN]]))*100</f>
        <v>99.993801701063433</v>
      </c>
      <c r="Y2728" s="13">
        <f>Agridata[[#This Row],[Final_Profit_NGN]]*Agridata[[#This Row],[Storage_Loss_%]]</f>
        <v>54283957.910000004</v>
      </c>
      <c r="Z2728" s="13">
        <f>Agridata[[#This Row],[Final_Profit_NGN]] * (1-Agridata[[#This Row],[Storage_Loss_%]]/100)</f>
        <v>4592823.4209000003</v>
      </c>
      <c r="AA2728" s="13">
        <f>Agridata[[#This Row],[Final_Profit_NGN]]+Agridata[[#This Row],[Input_Cost_NGN]]</f>
        <v>5275641</v>
      </c>
    </row>
    <row r="2729" spans="1:27" x14ac:dyDescent="0.35">
      <c r="A2729" t="s">
        <v>1269</v>
      </c>
      <c r="B2729" t="s">
        <v>1471</v>
      </c>
      <c r="C2729" t="s">
        <v>1477</v>
      </c>
      <c r="D2729">
        <v>2021</v>
      </c>
      <c r="E2729" t="s">
        <v>1501</v>
      </c>
      <c r="F2729" t="s">
        <v>1509</v>
      </c>
      <c r="G2729">
        <v>3.03</v>
      </c>
      <c r="H2729">
        <v>26816</v>
      </c>
      <c r="I2729">
        <v>21930</v>
      </c>
      <c r="J2729">
        <v>82.3</v>
      </c>
      <c r="K2729" t="s">
        <v>1514</v>
      </c>
      <c r="L2729">
        <v>2.87</v>
      </c>
      <c r="M2729" t="s">
        <v>1518</v>
      </c>
      <c r="N2729" s="13">
        <v>10751</v>
      </c>
      <c r="O2729">
        <v>5</v>
      </c>
      <c r="P2729" s="11">
        <f>Agridata[[#This Row],[Storage_Loss_%]]/100</f>
        <v>0.1822</v>
      </c>
      <c r="Q2729" s="7">
        <v>18.22</v>
      </c>
      <c r="R2729" s="13">
        <v>81459</v>
      </c>
      <c r="S2729">
        <v>284</v>
      </c>
      <c r="T2729" t="s">
        <v>1520</v>
      </c>
      <c r="U2729" t="s">
        <v>1522</v>
      </c>
      <c r="V2729" s="13">
        <v>6073629</v>
      </c>
      <c r="W2729" s="7">
        <f>(Agridata[[#This Row],[Profit_After_Storage_Loss]]/Agridata[[#This Row],[Total_Revenue]])*100</f>
        <v>80.697689394530187</v>
      </c>
      <c r="X2729">
        <f>(1-Agridata[[#This Row],[Transport_Cost_NGN]]/(Agridata[[#This Row],[Input_Cost_NGN]]+Agridata[[#This Row],[Final_Profit_NGN]]))*100</f>
        <v>99.825331498103679</v>
      </c>
      <c r="Y2729" s="13">
        <f>Agridata[[#This Row],[Final_Profit_NGN]]*Agridata[[#This Row],[Storage_Loss_%]]</f>
        <v>110661520.38</v>
      </c>
      <c r="Z2729" s="13">
        <f>Agridata[[#This Row],[Final_Profit_NGN]] * (1-Agridata[[#This Row],[Storage_Loss_%]]/100)</f>
        <v>4967013.7961999997</v>
      </c>
      <c r="AA2729" s="13">
        <f>Agridata[[#This Row],[Final_Profit_NGN]]+Agridata[[#This Row],[Input_Cost_NGN]]</f>
        <v>6155088</v>
      </c>
    </row>
    <row r="2730" spans="1:27" x14ac:dyDescent="0.35">
      <c r="A2730" t="s">
        <v>1159</v>
      </c>
      <c r="B2730" t="s">
        <v>1470</v>
      </c>
      <c r="C2730" t="s">
        <v>1495</v>
      </c>
      <c r="D2730">
        <v>2025</v>
      </c>
      <c r="E2730" t="s">
        <v>1502</v>
      </c>
      <c r="F2730" t="s">
        <v>1504</v>
      </c>
      <c r="G2730">
        <v>1.55</v>
      </c>
      <c r="H2730">
        <v>14455</v>
      </c>
      <c r="I2730">
        <v>11289</v>
      </c>
      <c r="J2730">
        <v>24.5</v>
      </c>
      <c r="K2730" t="s">
        <v>1512</v>
      </c>
      <c r="L2730">
        <v>1.3</v>
      </c>
      <c r="M2730" t="s">
        <v>1516</v>
      </c>
      <c r="N2730" s="13">
        <v>6795</v>
      </c>
      <c r="O2730">
        <v>4</v>
      </c>
      <c r="P2730" s="11">
        <f>Agridata[[#This Row],[Storage_Loss_%]]/100</f>
        <v>0.21899999999999997</v>
      </c>
      <c r="Q2730" s="7">
        <v>21.9</v>
      </c>
      <c r="R2730" s="13">
        <v>33560</v>
      </c>
      <c r="S2730">
        <v>283</v>
      </c>
      <c r="T2730" t="s">
        <v>1520</v>
      </c>
      <c r="U2730" t="s">
        <v>1522</v>
      </c>
      <c r="V2730" s="13">
        <v>3122485</v>
      </c>
      <c r="W2730" s="7">
        <f>(Agridata[[#This Row],[Profit_After_Storage_Loss]]/Agridata[[#This Row],[Total_Revenue]])*100</f>
        <v>77.269518812310977</v>
      </c>
      <c r="X2730">
        <f>(1-Agridata[[#This Row],[Transport_Cost_NGN]]/(Agridata[[#This Row],[Input_Cost_NGN]]+Agridata[[#This Row],[Final_Profit_NGN]]))*100</f>
        <v>99.784698887373281</v>
      </c>
      <c r="Y2730" s="13">
        <f>Agridata[[#This Row],[Final_Profit_NGN]]*Agridata[[#This Row],[Storage_Loss_%]]</f>
        <v>68382421.5</v>
      </c>
      <c r="Z2730" s="13">
        <f>Agridata[[#This Row],[Final_Profit_NGN]] * (1-Agridata[[#This Row],[Storage_Loss_%]]/100)</f>
        <v>2438660.7850000001</v>
      </c>
      <c r="AA2730" s="13">
        <f>Agridata[[#This Row],[Final_Profit_NGN]]+Agridata[[#This Row],[Input_Cost_NGN]]</f>
        <v>3156045</v>
      </c>
    </row>
    <row r="2731" spans="1:27" x14ac:dyDescent="0.35">
      <c r="A2731" t="s">
        <v>609</v>
      </c>
      <c r="B2731" t="s">
        <v>1471</v>
      </c>
      <c r="C2731" t="s">
        <v>1486</v>
      </c>
      <c r="D2731">
        <v>2022</v>
      </c>
      <c r="E2731" t="s">
        <v>1502</v>
      </c>
      <c r="F2731" t="s">
        <v>1504</v>
      </c>
      <c r="G2731">
        <v>3.64</v>
      </c>
      <c r="H2731">
        <v>31443</v>
      </c>
      <c r="I2731">
        <v>25056</v>
      </c>
      <c r="J2731">
        <v>19.5</v>
      </c>
      <c r="K2731" t="s">
        <v>1511</v>
      </c>
      <c r="L2731">
        <v>1.75</v>
      </c>
      <c r="M2731" t="s">
        <v>1517</v>
      </c>
      <c r="N2731" s="13">
        <v>2661</v>
      </c>
      <c r="O2731">
        <v>1</v>
      </c>
      <c r="P2731" s="11">
        <f>Agridata[[#This Row],[Storage_Loss_%]]/100</f>
        <v>0.20309999999999997</v>
      </c>
      <c r="Q2731" s="7">
        <v>20.309999999999999</v>
      </c>
      <c r="R2731" s="13">
        <v>62061</v>
      </c>
      <c r="S2731">
        <v>215</v>
      </c>
      <c r="T2731" t="s">
        <v>1521</v>
      </c>
      <c r="U2731" t="s">
        <v>1523</v>
      </c>
      <c r="V2731" s="13">
        <v>5268448</v>
      </c>
      <c r="W2731" s="7">
        <f>(Agridata[[#This Row],[Profit_After_Storage_Loss]]/Agridata[[#This Row],[Total_Revenue]])*100</f>
        <v>78.762200968050152</v>
      </c>
      <c r="X2731">
        <f>(1-Agridata[[#This Row],[Transport_Cost_NGN]]/(Agridata[[#This Row],[Input_Cost_NGN]]+Agridata[[#This Row],[Final_Profit_NGN]]))*100</f>
        <v>99.950079814141574</v>
      </c>
      <c r="Y2731" s="13">
        <f>Agridata[[#This Row],[Final_Profit_NGN]]*Agridata[[#This Row],[Storage_Loss_%]]</f>
        <v>107002178.88</v>
      </c>
      <c r="Z2731" s="13">
        <f>Agridata[[#This Row],[Final_Profit_NGN]] * (1-Agridata[[#This Row],[Storage_Loss_%]]/100)</f>
        <v>4198426.2112000007</v>
      </c>
      <c r="AA2731" s="13">
        <f>Agridata[[#This Row],[Final_Profit_NGN]]+Agridata[[#This Row],[Input_Cost_NGN]]</f>
        <v>5330509</v>
      </c>
    </row>
    <row r="2732" spans="1:27" x14ac:dyDescent="0.35">
      <c r="A2732" t="s">
        <v>640</v>
      </c>
      <c r="B2732" t="s">
        <v>1469</v>
      </c>
      <c r="C2732" t="s">
        <v>1474</v>
      </c>
      <c r="D2732">
        <v>2025</v>
      </c>
      <c r="E2732" t="s">
        <v>1501</v>
      </c>
      <c r="F2732" t="s">
        <v>1510</v>
      </c>
      <c r="G2732">
        <v>0.7</v>
      </c>
      <c r="H2732">
        <v>20056</v>
      </c>
      <c r="I2732">
        <v>13898</v>
      </c>
      <c r="J2732">
        <v>12.3</v>
      </c>
      <c r="K2732" t="s">
        <v>1512</v>
      </c>
      <c r="L2732">
        <v>1.76</v>
      </c>
      <c r="M2732" t="s">
        <v>1517</v>
      </c>
      <c r="N2732" s="13">
        <v>2440</v>
      </c>
      <c r="O2732">
        <v>3</v>
      </c>
      <c r="P2732" s="11">
        <f>Agridata[[#This Row],[Storage_Loss_%]]/100</f>
        <v>0.307</v>
      </c>
      <c r="Q2732" s="7">
        <v>30.7</v>
      </c>
      <c r="R2732" s="13">
        <v>27339</v>
      </c>
      <c r="S2732">
        <v>348</v>
      </c>
      <c r="T2732" t="s">
        <v>1520</v>
      </c>
      <c r="U2732" t="s">
        <v>1523</v>
      </c>
      <c r="V2732" s="13">
        <v>4758360</v>
      </c>
      <c r="W2732" s="7">
        <f>(Agridata[[#This Row],[Profit_After_Storage_Loss]]/Agridata[[#This Row],[Total_Revenue]])*100</f>
        <v>68.904113693736278</v>
      </c>
      <c r="X2732">
        <f>(1-Agridata[[#This Row],[Transport_Cost_NGN]]/(Agridata[[#This Row],[Input_Cost_NGN]]+Agridata[[#This Row],[Final_Profit_NGN]]))*100</f>
        <v>99.949014762524769</v>
      </c>
      <c r="Y2732" s="13">
        <f>Agridata[[#This Row],[Final_Profit_NGN]]*Agridata[[#This Row],[Storage_Loss_%]]</f>
        <v>146081652</v>
      </c>
      <c r="Z2732" s="13">
        <f>Agridata[[#This Row],[Final_Profit_NGN]] * (1-Agridata[[#This Row],[Storage_Loss_%]]/100)</f>
        <v>3297543.4800000004</v>
      </c>
      <c r="AA2732" s="13">
        <f>Agridata[[#This Row],[Final_Profit_NGN]]+Agridata[[#This Row],[Input_Cost_NGN]]</f>
        <v>4785699</v>
      </c>
    </row>
    <row r="2733" spans="1:27" x14ac:dyDescent="0.35">
      <c r="A2733" t="s">
        <v>366</v>
      </c>
      <c r="B2733" t="s">
        <v>1472</v>
      </c>
      <c r="C2733" t="s">
        <v>1487</v>
      </c>
      <c r="D2733">
        <v>2023</v>
      </c>
      <c r="E2733" t="s">
        <v>1502</v>
      </c>
      <c r="F2733" t="s">
        <v>1503</v>
      </c>
      <c r="G2733">
        <v>1.18</v>
      </c>
      <c r="H2733">
        <v>11550</v>
      </c>
      <c r="I2733">
        <v>10440</v>
      </c>
      <c r="J2733">
        <v>2.2000000000000002</v>
      </c>
      <c r="K2733" t="s">
        <v>1511</v>
      </c>
      <c r="L2733">
        <v>0.09</v>
      </c>
      <c r="M2733" t="s">
        <v>1518</v>
      </c>
      <c r="N2733" s="13">
        <v>371</v>
      </c>
      <c r="O2733">
        <v>1</v>
      </c>
      <c r="P2733" s="11">
        <f>Agridata[[#This Row],[Storage_Loss_%]]/100</f>
        <v>9.6099999999999991E-2</v>
      </c>
      <c r="Q2733" s="7">
        <v>9.61</v>
      </c>
      <c r="R2733" s="13">
        <v>18286</v>
      </c>
      <c r="S2733">
        <v>325</v>
      </c>
      <c r="T2733" t="s">
        <v>1520</v>
      </c>
      <c r="U2733" t="s">
        <v>1522</v>
      </c>
      <c r="V2733" s="13">
        <v>3340413</v>
      </c>
      <c r="W2733" s="7">
        <f>(Agridata[[#This Row],[Profit_After_Storage_Loss]]/Agridata[[#This Row],[Total_Revenue]])*100</f>
        <v>89.897883397708469</v>
      </c>
      <c r="X2733">
        <f>(1-Agridata[[#This Row],[Transport_Cost_NGN]]/(Agridata[[#This Row],[Input_Cost_NGN]]+Agridata[[#This Row],[Final_Profit_NGN]]))*100</f>
        <v>99.988954056317638</v>
      </c>
      <c r="Y2733" s="13">
        <f>Agridata[[#This Row],[Final_Profit_NGN]]*Agridata[[#This Row],[Storage_Loss_%]]</f>
        <v>32101368.93</v>
      </c>
      <c r="Z2733" s="13">
        <f>Agridata[[#This Row],[Final_Profit_NGN]] * (1-Agridata[[#This Row],[Storage_Loss_%]]/100)</f>
        <v>3019399.3107000003</v>
      </c>
      <c r="AA2733" s="13">
        <f>Agridata[[#This Row],[Final_Profit_NGN]]+Agridata[[#This Row],[Input_Cost_NGN]]</f>
        <v>3358699</v>
      </c>
    </row>
    <row r="2734" spans="1:27" x14ac:dyDescent="0.35">
      <c r="A2734" t="s">
        <v>107</v>
      </c>
      <c r="B2734" t="s">
        <v>1470</v>
      </c>
      <c r="C2734" t="s">
        <v>1475</v>
      </c>
      <c r="D2734">
        <v>2021</v>
      </c>
      <c r="E2734" t="s">
        <v>1501</v>
      </c>
      <c r="F2734" t="s">
        <v>1510</v>
      </c>
      <c r="G2734">
        <v>0.42</v>
      </c>
      <c r="H2734">
        <v>12109</v>
      </c>
      <c r="I2734">
        <v>8895</v>
      </c>
      <c r="J2734">
        <v>18</v>
      </c>
      <c r="K2734" t="s">
        <v>1512</v>
      </c>
      <c r="L2734">
        <v>1.83</v>
      </c>
      <c r="M2734" t="s">
        <v>1517</v>
      </c>
      <c r="N2734" s="13">
        <v>4454</v>
      </c>
      <c r="O2734">
        <v>2</v>
      </c>
      <c r="P2734" s="11">
        <f>Agridata[[#This Row],[Storage_Loss_%]]/100</f>
        <v>0.26539999999999997</v>
      </c>
      <c r="Q2734" s="7">
        <v>26.54</v>
      </c>
      <c r="R2734" s="13">
        <v>8462</v>
      </c>
      <c r="S2734">
        <v>399</v>
      </c>
      <c r="T2734" t="s">
        <v>1520</v>
      </c>
      <c r="U2734" t="s">
        <v>1522</v>
      </c>
      <c r="V2734" s="13">
        <v>3500698</v>
      </c>
      <c r="W2734" s="7">
        <f>(Agridata[[#This Row],[Profit_After_Storage_Loss]]/Agridata[[#This Row],[Total_Revenue]])*100</f>
        <v>73.282858313670502</v>
      </c>
      <c r="X2734">
        <f>(1-Agridata[[#This Row],[Transport_Cost_NGN]]/(Agridata[[#This Row],[Input_Cost_NGN]]+Agridata[[#This Row],[Final_Profit_NGN]]))*100</f>
        <v>99.873075037900804</v>
      </c>
      <c r="Y2734" s="13">
        <f>Agridata[[#This Row],[Final_Profit_NGN]]*Agridata[[#This Row],[Storage_Loss_%]]</f>
        <v>92908524.920000002</v>
      </c>
      <c r="Z2734" s="13">
        <f>Agridata[[#This Row],[Final_Profit_NGN]] * (1-Agridata[[#This Row],[Storage_Loss_%]]/100)</f>
        <v>2571612.7508</v>
      </c>
      <c r="AA2734" s="13">
        <f>Agridata[[#This Row],[Final_Profit_NGN]]+Agridata[[#This Row],[Input_Cost_NGN]]</f>
        <v>3509160</v>
      </c>
    </row>
    <row r="2735" spans="1:27" x14ac:dyDescent="0.35">
      <c r="A2735" t="s">
        <v>1060</v>
      </c>
      <c r="B2735" t="s">
        <v>1469</v>
      </c>
      <c r="C2735" t="s">
        <v>1484</v>
      </c>
      <c r="D2735">
        <v>2024</v>
      </c>
      <c r="E2735" t="s">
        <v>1502</v>
      </c>
      <c r="F2735" t="s">
        <v>1503</v>
      </c>
      <c r="G2735">
        <v>1.1200000000000001</v>
      </c>
      <c r="H2735">
        <v>10057</v>
      </c>
      <c r="I2735">
        <v>8228</v>
      </c>
      <c r="J2735">
        <v>1</v>
      </c>
      <c r="K2735" t="s">
        <v>1512</v>
      </c>
      <c r="L2735">
        <v>0.56999999999999995</v>
      </c>
      <c r="M2735" t="s">
        <v>1516</v>
      </c>
      <c r="N2735" s="13">
        <v>200</v>
      </c>
      <c r="O2735">
        <v>14</v>
      </c>
      <c r="P2735" s="11">
        <f>Agridata[[#This Row],[Storage_Loss_%]]/100</f>
        <v>0.18179999999999999</v>
      </c>
      <c r="Q2735" s="7">
        <v>18.18</v>
      </c>
      <c r="R2735" s="13">
        <v>9624</v>
      </c>
      <c r="S2735">
        <v>349</v>
      </c>
      <c r="T2735" t="s">
        <v>1520</v>
      </c>
      <c r="U2735" t="s">
        <v>1523</v>
      </c>
      <c r="V2735" s="13">
        <v>2833033</v>
      </c>
      <c r="W2735" s="7">
        <f>(Agridata[[#This Row],[Profit_After_Storage_Loss]]/Agridata[[#This Row],[Total_Revenue]])*100</f>
        <v>81.542993073029919</v>
      </c>
      <c r="X2735">
        <f>(1-Agridata[[#This Row],[Transport_Cost_NGN]]/(Agridata[[#This Row],[Input_Cost_NGN]]+Agridata[[#This Row],[Final_Profit_NGN]]))*100</f>
        <v>99.99296432879521</v>
      </c>
      <c r="Y2735" s="13">
        <f>Agridata[[#This Row],[Final_Profit_NGN]]*Agridata[[#This Row],[Storage_Loss_%]]</f>
        <v>51504539.939999998</v>
      </c>
      <c r="Z2735" s="13">
        <f>Agridata[[#This Row],[Final_Profit_NGN]] * (1-Agridata[[#This Row],[Storage_Loss_%]]/100)</f>
        <v>2317987.6006</v>
      </c>
      <c r="AA2735" s="13">
        <f>Agridata[[#This Row],[Final_Profit_NGN]]+Agridata[[#This Row],[Input_Cost_NGN]]</f>
        <v>2842657</v>
      </c>
    </row>
    <row r="2736" spans="1:27" x14ac:dyDescent="0.35">
      <c r="A2736" t="s">
        <v>431</v>
      </c>
      <c r="B2736" t="s">
        <v>1469</v>
      </c>
      <c r="C2736" t="s">
        <v>1481</v>
      </c>
      <c r="D2736">
        <v>2022</v>
      </c>
      <c r="E2736" t="s">
        <v>1501</v>
      </c>
      <c r="F2736" t="s">
        <v>1505</v>
      </c>
      <c r="G2736">
        <v>0.6</v>
      </c>
      <c r="H2736">
        <v>6431</v>
      </c>
      <c r="I2736">
        <v>2572</v>
      </c>
      <c r="J2736">
        <v>10.199999999999999</v>
      </c>
      <c r="K2736" t="s">
        <v>1511</v>
      </c>
      <c r="L2736">
        <v>1.75</v>
      </c>
      <c r="M2736" t="s">
        <v>1516</v>
      </c>
      <c r="N2736" s="13">
        <v>1253</v>
      </c>
      <c r="O2736">
        <v>60</v>
      </c>
      <c r="P2736" s="11">
        <f>Agridata[[#This Row],[Storage_Loss_%]]/100</f>
        <v>0.6</v>
      </c>
      <c r="Q2736" s="7">
        <v>60</v>
      </c>
      <c r="R2736" s="13">
        <v>4616</v>
      </c>
      <c r="S2736">
        <v>84</v>
      </c>
      <c r="T2736" t="s">
        <v>1521</v>
      </c>
      <c r="U2736" t="s">
        <v>1522</v>
      </c>
      <c r="V2736" s="13">
        <v>208019</v>
      </c>
      <c r="W2736" s="7">
        <f>(Agridata[[#This Row],[Profit_After_Storage_Loss]]/Agridata[[#This Row],[Total_Revenue]])*100</f>
        <v>39.131657535212923</v>
      </c>
      <c r="X2736">
        <f>(1-Agridata[[#This Row],[Transport_Cost_NGN]]/(Agridata[[#This Row],[Input_Cost_NGN]]+Agridata[[#This Row],[Final_Profit_NGN]]))*100</f>
        <v>99.410727302654792</v>
      </c>
      <c r="Y2736" s="13">
        <f>Agridata[[#This Row],[Final_Profit_NGN]]*Agridata[[#This Row],[Storage_Loss_%]]</f>
        <v>12481140</v>
      </c>
      <c r="Z2736" s="13">
        <f>Agridata[[#This Row],[Final_Profit_NGN]] * (1-Agridata[[#This Row],[Storage_Loss_%]]/100)</f>
        <v>83207.600000000006</v>
      </c>
      <c r="AA2736" s="13">
        <f>Agridata[[#This Row],[Final_Profit_NGN]]+Agridata[[#This Row],[Input_Cost_NGN]]</f>
        <v>212635</v>
      </c>
    </row>
    <row r="2737" spans="1:27" x14ac:dyDescent="0.35">
      <c r="A2737" t="s">
        <v>169</v>
      </c>
      <c r="B2737" t="s">
        <v>1472</v>
      </c>
      <c r="C2737" t="s">
        <v>1478</v>
      </c>
      <c r="D2737">
        <v>2023</v>
      </c>
      <c r="E2737" t="s">
        <v>1501</v>
      </c>
      <c r="F2737" t="s">
        <v>1505</v>
      </c>
      <c r="G2737">
        <v>2.33</v>
      </c>
      <c r="H2737">
        <v>22991</v>
      </c>
      <c r="I2737">
        <v>19572</v>
      </c>
      <c r="J2737">
        <v>7.8</v>
      </c>
      <c r="K2737" t="s">
        <v>1512</v>
      </c>
      <c r="L2737">
        <v>1.22</v>
      </c>
      <c r="M2737" t="s">
        <v>1516</v>
      </c>
      <c r="N2737" s="13">
        <v>1953</v>
      </c>
      <c r="O2737">
        <v>7</v>
      </c>
      <c r="P2737" s="11">
        <f>Agridata[[#This Row],[Storage_Loss_%]]/100</f>
        <v>0.1487</v>
      </c>
      <c r="Q2737" s="7">
        <v>14.87</v>
      </c>
      <c r="R2737" s="13">
        <v>17597</v>
      </c>
      <c r="S2737">
        <v>86</v>
      </c>
      <c r="T2737" t="s">
        <v>1520</v>
      </c>
      <c r="U2737" t="s">
        <v>1522</v>
      </c>
      <c r="V2737" s="13">
        <v>1646811</v>
      </c>
      <c r="W2737" s="7">
        <f>(Agridata[[#This Row],[Profit_After_Storage_Loss]]/Agridata[[#This Row],[Total_Revenue]])*100</f>
        <v>84.229960700741628</v>
      </c>
      <c r="X2737">
        <f>(1-Agridata[[#This Row],[Transport_Cost_NGN]]/(Agridata[[#This Row],[Input_Cost_NGN]]+Agridata[[#This Row],[Final_Profit_NGN]]))*100</f>
        <v>99.882660982163031</v>
      </c>
      <c r="Y2737" s="13">
        <f>Agridata[[#This Row],[Final_Profit_NGN]]*Agridata[[#This Row],[Storage_Loss_%]]</f>
        <v>24488079.57</v>
      </c>
      <c r="Z2737" s="13">
        <f>Agridata[[#This Row],[Final_Profit_NGN]] * (1-Agridata[[#This Row],[Storage_Loss_%]]/100)</f>
        <v>1401930.2042999999</v>
      </c>
      <c r="AA2737" s="13">
        <f>Agridata[[#This Row],[Final_Profit_NGN]]+Agridata[[#This Row],[Input_Cost_NGN]]</f>
        <v>1664408</v>
      </c>
    </row>
    <row r="2738" spans="1:27" x14ac:dyDescent="0.35">
      <c r="A2738" t="s">
        <v>1270</v>
      </c>
      <c r="B2738" t="s">
        <v>1473</v>
      </c>
      <c r="C2738" t="s">
        <v>1493</v>
      </c>
      <c r="D2738">
        <v>2021</v>
      </c>
      <c r="E2738" t="s">
        <v>1501</v>
      </c>
      <c r="F2738" t="s">
        <v>1510</v>
      </c>
      <c r="G2738">
        <v>2.06</v>
      </c>
      <c r="H2738">
        <v>56500</v>
      </c>
      <c r="I2738">
        <v>41674</v>
      </c>
      <c r="J2738">
        <v>41.6</v>
      </c>
      <c r="K2738" t="s">
        <v>1512</v>
      </c>
      <c r="L2738">
        <v>2.14</v>
      </c>
      <c r="M2738" t="s">
        <v>1517</v>
      </c>
      <c r="N2738" s="13">
        <v>10948</v>
      </c>
      <c r="O2738">
        <v>2</v>
      </c>
      <c r="P2738" s="11">
        <f>Agridata[[#This Row],[Storage_Loss_%]]/100</f>
        <v>0.26239999999999997</v>
      </c>
      <c r="Q2738" s="7">
        <v>26.24</v>
      </c>
      <c r="R2738" s="13">
        <v>74200</v>
      </c>
      <c r="S2738">
        <v>388</v>
      </c>
      <c r="T2738" t="s">
        <v>1521</v>
      </c>
      <c r="U2738" t="s">
        <v>1523</v>
      </c>
      <c r="V2738" s="13">
        <v>15922669</v>
      </c>
      <c r="W2738" s="7">
        <f>(Agridata[[#This Row],[Profit_After_Storage_Loss]]/Agridata[[#This Row],[Total_Revenue]])*100</f>
        <v>73.417871049641022</v>
      </c>
      <c r="X2738">
        <f>(1-Agridata[[#This Row],[Transport_Cost_NGN]]/(Agridata[[#This Row],[Input_Cost_NGN]]+Agridata[[#This Row],[Final_Profit_NGN]]))*100</f>
        <v>99.931561607462058</v>
      </c>
      <c r="Y2738" s="13">
        <f>Agridata[[#This Row],[Final_Profit_NGN]]*Agridata[[#This Row],[Storage_Loss_%]]</f>
        <v>417810834.56</v>
      </c>
      <c r="Z2738" s="13">
        <f>Agridata[[#This Row],[Final_Profit_NGN]] * (1-Agridata[[#This Row],[Storage_Loss_%]]/100)</f>
        <v>11744560.6544</v>
      </c>
      <c r="AA2738" s="13">
        <f>Agridata[[#This Row],[Final_Profit_NGN]]+Agridata[[#This Row],[Input_Cost_NGN]]</f>
        <v>15996869</v>
      </c>
    </row>
    <row r="2739" spans="1:27" x14ac:dyDescent="0.35">
      <c r="A2739" t="s">
        <v>1212</v>
      </c>
      <c r="B2739" t="s">
        <v>1473</v>
      </c>
      <c r="C2739" t="s">
        <v>1493</v>
      </c>
      <c r="D2739">
        <v>2023</v>
      </c>
      <c r="E2739" t="s">
        <v>1501</v>
      </c>
      <c r="F2739" t="s">
        <v>1510</v>
      </c>
      <c r="G2739">
        <v>0.81</v>
      </c>
      <c r="H2739">
        <v>24894</v>
      </c>
      <c r="I2739">
        <v>16514</v>
      </c>
      <c r="J2739">
        <v>19.600000000000001</v>
      </c>
      <c r="K2739" t="s">
        <v>1511</v>
      </c>
      <c r="L2739">
        <v>1.55</v>
      </c>
      <c r="M2739" t="s">
        <v>1516</v>
      </c>
      <c r="N2739" s="13">
        <v>2703</v>
      </c>
      <c r="O2739">
        <v>7</v>
      </c>
      <c r="P2739" s="11">
        <f>Agridata[[#This Row],[Storage_Loss_%]]/100</f>
        <v>0.33659999999999995</v>
      </c>
      <c r="Q2739" s="7">
        <v>33.659999999999997</v>
      </c>
      <c r="R2739" s="13">
        <v>28918</v>
      </c>
      <c r="S2739">
        <v>403</v>
      </c>
      <c r="T2739" t="s">
        <v>1521</v>
      </c>
      <c r="U2739" t="s">
        <v>1523</v>
      </c>
      <c r="V2739" s="13">
        <v>6556970</v>
      </c>
      <c r="W2739" s="7">
        <f>(Agridata[[#This Row],[Profit_After_Storage_Loss]]/Agridata[[#This Row],[Total_Revenue]])*100</f>
        <v>66.048707448410909</v>
      </c>
      <c r="X2739">
        <f>(1-Agridata[[#This Row],[Transport_Cost_NGN]]/(Agridata[[#This Row],[Input_Cost_NGN]]+Agridata[[#This Row],[Final_Profit_NGN]]))*100</f>
        <v>99.958957698642919</v>
      </c>
      <c r="Y2739" s="13">
        <f>Agridata[[#This Row],[Final_Profit_NGN]]*Agridata[[#This Row],[Storage_Loss_%]]</f>
        <v>220707610.19999999</v>
      </c>
      <c r="Z2739" s="13">
        <f>Agridata[[#This Row],[Final_Profit_NGN]] * (1-Agridata[[#This Row],[Storage_Loss_%]]/100)</f>
        <v>4349893.898</v>
      </c>
      <c r="AA2739" s="13">
        <f>Agridata[[#This Row],[Final_Profit_NGN]]+Agridata[[#This Row],[Input_Cost_NGN]]</f>
        <v>6585888</v>
      </c>
    </row>
    <row r="2740" spans="1:27" x14ac:dyDescent="0.35">
      <c r="A2740" t="s">
        <v>1271</v>
      </c>
      <c r="B2740" t="s">
        <v>1470</v>
      </c>
      <c r="C2740" t="s">
        <v>1499</v>
      </c>
      <c r="D2740">
        <v>2023</v>
      </c>
      <c r="E2740" t="s">
        <v>1502</v>
      </c>
      <c r="F2740" t="s">
        <v>1504</v>
      </c>
      <c r="G2740">
        <v>2.0299999999999998</v>
      </c>
      <c r="H2740">
        <v>13214</v>
      </c>
      <c r="I2740">
        <v>10246</v>
      </c>
      <c r="J2740">
        <v>11.2</v>
      </c>
      <c r="K2740" t="s">
        <v>1512</v>
      </c>
      <c r="L2740">
        <v>0.95</v>
      </c>
      <c r="M2740" t="s">
        <v>1516</v>
      </c>
      <c r="N2740" s="13">
        <v>3149</v>
      </c>
      <c r="O2740">
        <v>2</v>
      </c>
      <c r="P2740" s="11">
        <f>Agridata[[#This Row],[Storage_Loss_%]]/100</f>
        <v>0.22460000000000002</v>
      </c>
      <c r="Q2740" s="7">
        <v>22.46</v>
      </c>
      <c r="R2740" s="13">
        <v>23499</v>
      </c>
      <c r="S2740">
        <v>305</v>
      </c>
      <c r="T2740" t="s">
        <v>1520</v>
      </c>
      <c r="U2740" t="s">
        <v>1522</v>
      </c>
      <c r="V2740" s="13">
        <v>3067132</v>
      </c>
      <c r="W2740" s="7">
        <f>(Agridata[[#This Row],[Profit_After_Storage_Loss]]/Agridata[[#This Row],[Total_Revenue]])*100</f>
        <v>76.950439984585657</v>
      </c>
      <c r="X2740">
        <f>(1-Agridata[[#This Row],[Transport_Cost_NGN]]/(Agridata[[#This Row],[Input_Cost_NGN]]+Agridata[[#This Row],[Final_Profit_NGN]]))*100</f>
        <v>99.898111421259927</v>
      </c>
      <c r="Y2740" s="13">
        <f>Agridata[[#This Row],[Final_Profit_NGN]]*Agridata[[#This Row],[Storage_Loss_%]]</f>
        <v>68887784.719999999</v>
      </c>
      <c r="Z2740" s="13">
        <f>Agridata[[#This Row],[Final_Profit_NGN]] * (1-Agridata[[#This Row],[Storage_Loss_%]]/100)</f>
        <v>2378254.1527999998</v>
      </c>
      <c r="AA2740" s="13">
        <f>Agridata[[#This Row],[Final_Profit_NGN]]+Agridata[[#This Row],[Input_Cost_NGN]]</f>
        <v>3090631</v>
      </c>
    </row>
    <row r="2741" spans="1:27" x14ac:dyDescent="0.35">
      <c r="A2741" t="s">
        <v>931</v>
      </c>
      <c r="B2741" t="s">
        <v>1470</v>
      </c>
      <c r="C2741" t="s">
        <v>1482</v>
      </c>
      <c r="D2741">
        <v>2024</v>
      </c>
      <c r="E2741" t="s">
        <v>1501</v>
      </c>
      <c r="F2741" t="s">
        <v>1510</v>
      </c>
      <c r="G2741">
        <v>2.48</v>
      </c>
      <c r="H2741">
        <v>36898</v>
      </c>
      <c r="I2741">
        <v>26898</v>
      </c>
      <c r="J2741">
        <v>69.2</v>
      </c>
      <c r="K2741" t="s">
        <v>1512</v>
      </c>
      <c r="L2741">
        <v>2.5299999999999998</v>
      </c>
      <c r="M2741" t="s">
        <v>1517</v>
      </c>
      <c r="N2741" s="13">
        <v>15822</v>
      </c>
      <c r="O2741">
        <v>2</v>
      </c>
      <c r="P2741" s="11">
        <f>Agridata[[#This Row],[Storage_Loss_%]]/100</f>
        <v>0.27100000000000002</v>
      </c>
      <c r="Q2741" s="7">
        <v>27.1</v>
      </c>
      <c r="R2741" s="13">
        <v>75917</v>
      </c>
      <c r="S2741">
        <v>409</v>
      </c>
      <c r="T2741" t="s">
        <v>1520</v>
      </c>
      <c r="U2741" t="s">
        <v>1522</v>
      </c>
      <c r="V2741" s="13">
        <v>10799531</v>
      </c>
      <c r="W2741" s="7">
        <f>(Agridata[[#This Row],[Profit_After_Storage_Loss]]/Agridata[[#This Row],[Total_Revenue]])*100</f>
        <v>72.391115280952107</v>
      </c>
      <c r="X2741">
        <f>(1-Agridata[[#This Row],[Transport_Cost_NGN]]/(Agridata[[#This Row],[Input_Cost_NGN]]+Agridata[[#This Row],[Final_Profit_NGN]]))*100</f>
        <v>99.85451633808556</v>
      </c>
      <c r="Y2741" s="13">
        <f>Agridata[[#This Row],[Final_Profit_NGN]]*Agridata[[#This Row],[Storage_Loss_%]]</f>
        <v>292667290.10000002</v>
      </c>
      <c r="Z2741" s="13">
        <f>Agridata[[#This Row],[Final_Profit_NGN]] * (1-Agridata[[#This Row],[Storage_Loss_%]]/100)</f>
        <v>7872858.0989999995</v>
      </c>
      <c r="AA2741" s="13">
        <f>Agridata[[#This Row],[Final_Profit_NGN]]+Agridata[[#This Row],[Input_Cost_NGN]]</f>
        <v>10875448</v>
      </c>
    </row>
    <row r="2742" spans="1:27" x14ac:dyDescent="0.35">
      <c r="A2742" t="s">
        <v>440</v>
      </c>
      <c r="B2742" t="s">
        <v>1472</v>
      </c>
      <c r="C2742" t="s">
        <v>1479</v>
      </c>
      <c r="D2742">
        <v>2022</v>
      </c>
      <c r="E2742" t="s">
        <v>1501</v>
      </c>
      <c r="F2742" t="s">
        <v>1509</v>
      </c>
      <c r="G2742">
        <v>2.15</v>
      </c>
      <c r="H2742">
        <v>18171</v>
      </c>
      <c r="I2742">
        <v>14249</v>
      </c>
      <c r="J2742">
        <v>124</v>
      </c>
      <c r="K2742" t="s">
        <v>1514</v>
      </c>
      <c r="L2742">
        <v>5.33</v>
      </c>
      <c r="M2742" t="s">
        <v>1516</v>
      </c>
      <c r="N2742" s="13">
        <v>21665</v>
      </c>
      <c r="O2742">
        <v>7</v>
      </c>
      <c r="P2742" s="11">
        <f>Agridata[[#This Row],[Storage_Loss_%]]/100</f>
        <v>0.21579999999999999</v>
      </c>
      <c r="Q2742" s="7">
        <v>21.58</v>
      </c>
      <c r="R2742" s="13">
        <v>47135</v>
      </c>
      <c r="S2742">
        <v>270</v>
      </c>
      <c r="T2742" t="s">
        <v>1519</v>
      </c>
      <c r="U2742" t="s">
        <v>1523</v>
      </c>
      <c r="V2742" s="13">
        <v>3739958</v>
      </c>
      <c r="W2742" s="7">
        <f>(Agridata[[#This Row],[Profit_After_Storage_Loss]]/Agridata[[#This Row],[Total_Revenue]])*100</f>
        <v>77.443967275163288</v>
      </c>
      <c r="X2742">
        <f>(1-Agridata[[#This Row],[Transport_Cost_NGN]]/(Agridata[[#This Row],[Input_Cost_NGN]]+Agridata[[#This Row],[Final_Profit_NGN]]))*100</f>
        <v>99.427925324252669</v>
      </c>
      <c r="Y2742" s="13">
        <f>Agridata[[#This Row],[Final_Profit_NGN]]*Agridata[[#This Row],[Storage_Loss_%]]</f>
        <v>80708293.640000001</v>
      </c>
      <c r="Z2742" s="13">
        <f>Agridata[[#This Row],[Final_Profit_NGN]] * (1-Agridata[[#This Row],[Storage_Loss_%]]/100)</f>
        <v>2932875.0636</v>
      </c>
      <c r="AA2742" s="13">
        <f>Agridata[[#This Row],[Final_Profit_NGN]]+Agridata[[#This Row],[Input_Cost_NGN]]</f>
        <v>3787093</v>
      </c>
    </row>
    <row r="2743" spans="1:27" x14ac:dyDescent="0.35">
      <c r="A2743" t="s">
        <v>1100</v>
      </c>
      <c r="B2743" t="s">
        <v>1471</v>
      </c>
      <c r="C2743" t="s">
        <v>1492</v>
      </c>
      <c r="D2743">
        <v>2024</v>
      </c>
      <c r="E2743" t="s">
        <v>1501</v>
      </c>
      <c r="F2743" t="s">
        <v>1505</v>
      </c>
      <c r="G2743">
        <v>1.64</v>
      </c>
      <c r="H2743">
        <v>14724</v>
      </c>
      <c r="I2743">
        <v>12540</v>
      </c>
      <c r="J2743">
        <v>38.5</v>
      </c>
      <c r="K2743" t="s">
        <v>1512</v>
      </c>
      <c r="L2743">
        <v>2.13</v>
      </c>
      <c r="M2743" t="s">
        <v>1516</v>
      </c>
      <c r="N2743" s="13">
        <v>8942</v>
      </c>
      <c r="O2743">
        <v>7</v>
      </c>
      <c r="P2743" s="11">
        <f>Agridata[[#This Row],[Storage_Loss_%]]/100</f>
        <v>0.14829999999999999</v>
      </c>
      <c r="Q2743" s="7">
        <v>14.83</v>
      </c>
      <c r="R2743" s="13">
        <v>14953</v>
      </c>
      <c r="S2743">
        <v>94</v>
      </c>
      <c r="T2743" t="s">
        <v>1520</v>
      </c>
      <c r="U2743" t="s">
        <v>1523</v>
      </c>
      <c r="V2743" s="13">
        <v>1143078</v>
      </c>
      <c r="W2743" s="7">
        <f>(Agridata[[#This Row],[Profit_After_Storage_Loss]]/Agridata[[#This Row],[Total_Revenue]])*100</f>
        <v>84.070247912188876</v>
      </c>
      <c r="X2743">
        <f>(1-Agridata[[#This Row],[Transport_Cost_NGN]]/(Agridata[[#This Row],[Input_Cost_NGN]]+Agridata[[#This Row],[Final_Profit_NGN]]))*100</f>
        <v>99.227827234331372</v>
      </c>
      <c r="Y2743" s="13">
        <f>Agridata[[#This Row],[Final_Profit_NGN]]*Agridata[[#This Row],[Storage_Loss_%]]</f>
        <v>16951846.739999998</v>
      </c>
      <c r="Z2743" s="13">
        <f>Agridata[[#This Row],[Final_Profit_NGN]] * (1-Agridata[[#This Row],[Storage_Loss_%]]/100)</f>
        <v>973559.53260000004</v>
      </c>
      <c r="AA2743" s="13">
        <f>Agridata[[#This Row],[Final_Profit_NGN]]+Agridata[[#This Row],[Input_Cost_NGN]]</f>
        <v>1158031</v>
      </c>
    </row>
    <row r="2744" spans="1:27" x14ac:dyDescent="0.35">
      <c r="A2744" t="s">
        <v>408</v>
      </c>
      <c r="B2744" t="s">
        <v>1473</v>
      </c>
      <c r="C2744" t="s">
        <v>1493</v>
      </c>
      <c r="D2744">
        <v>2025</v>
      </c>
      <c r="E2744" t="s">
        <v>1502</v>
      </c>
      <c r="F2744" t="s">
        <v>1509</v>
      </c>
      <c r="G2744">
        <v>0.35</v>
      </c>
      <c r="H2744">
        <v>4843</v>
      </c>
      <c r="I2744">
        <v>3917</v>
      </c>
      <c r="J2744">
        <v>17.5</v>
      </c>
      <c r="K2744" t="s">
        <v>1512</v>
      </c>
      <c r="L2744">
        <v>1.49</v>
      </c>
      <c r="M2744" t="s">
        <v>1518</v>
      </c>
      <c r="N2744" s="13">
        <v>4648</v>
      </c>
      <c r="O2744">
        <v>2</v>
      </c>
      <c r="P2744" s="11">
        <f>Agridata[[#This Row],[Storage_Loss_%]]/100</f>
        <v>0.19109999999999999</v>
      </c>
      <c r="Q2744" s="7">
        <v>19.11</v>
      </c>
      <c r="R2744" s="13">
        <v>5854</v>
      </c>
      <c r="S2744">
        <v>391</v>
      </c>
      <c r="T2744" t="s">
        <v>1520</v>
      </c>
      <c r="U2744" t="s">
        <v>1523</v>
      </c>
      <c r="V2744" s="13">
        <v>1505730</v>
      </c>
      <c r="W2744" s="7">
        <f>(Agridata[[#This Row],[Profit_After_Storage_Loss]]/Agridata[[#This Row],[Total_Revenue]])*100</f>
        <v>80.57673255340093</v>
      </c>
      <c r="X2744">
        <f>(1-Agridata[[#This Row],[Transport_Cost_NGN]]/(Agridata[[#This Row],[Input_Cost_NGN]]+Agridata[[#This Row],[Final_Profit_NGN]]))*100</f>
        <v>99.692507991616736</v>
      </c>
      <c r="Y2744" s="13">
        <f>Agridata[[#This Row],[Final_Profit_NGN]]*Agridata[[#This Row],[Storage_Loss_%]]</f>
        <v>28774500.300000001</v>
      </c>
      <c r="Z2744" s="13">
        <f>Agridata[[#This Row],[Final_Profit_NGN]] * (1-Agridata[[#This Row],[Storage_Loss_%]]/100)</f>
        <v>1217984.997</v>
      </c>
      <c r="AA2744" s="13">
        <f>Agridata[[#This Row],[Final_Profit_NGN]]+Agridata[[#This Row],[Input_Cost_NGN]]</f>
        <v>1511584</v>
      </c>
    </row>
    <row r="2745" spans="1:27" x14ac:dyDescent="0.35">
      <c r="A2745" t="s">
        <v>427</v>
      </c>
      <c r="B2745" t="s">
        <v>1469</v>
      </c>
      <c r="C2745" t="s">
        <v>1474</v>
      </c>
      <c r="D2745">
        <v>2025</v>
      </c>
      <c r="E2745" t="s">
        <v>1501</v>
      </c>
      <c r="F2745" t="s">
        <v>1510</v>
      </c>
      <c r="G2745">
        <v>0.67</v>
      </c>
      <c r="H2745">
        <v>16892</v>
      </c>
      <c r="I2745">
        <v>11131</v>
      </c>
      <c r="J2745">
        <v>11.4</v>
      </c>
      <c r="K2745" t="s">
        <v>1512</v>
      </c>
      <c r="L2745">
        <v>0.52</v>
      </c>
      <c r="M2745" t="s">
        <v>1517</v>
      </c>
      <c r="N2745" s="13">
        <v>2169</v>
      </c>
      <c r="O2745">
        <v>4</v>
      </c>
      <c r="P2745" s="11">
        <f>Agridata[[#This Row],[Storage_Loss_%]]/100</f>
        <v>0.34100000000000003</v>
      </c>
      <c r="Q2745" s="7">
        <v>34.1</v>
      </c>
      <c r="R2745" s="13">
        <v>19688</v>
      </c>
      <c r="S2745">
        <v>337</v>
      </c>
      <c r="T2745" t="s">
        <v>1521</v>
      </c>
      <c r="U2745" t="s">
        <v>1522</v>
      </c>
      <c r="V2745" s="13">
        <v>3691779</v>
      </c>
      <c r="W2745" s="7">
        <f>(Agridata[[#This Row],[Profit_After_Storage_Loss]]/Agridata[[#This Row],[Total_Revenue]])*100</f>
        <v>65.55042415842577</v>
      </c>
      <c r="X2745">
        <f>(1-Agridata[[#This Row],[Transport_Cost_NGN]]/(Agridata[[#This Row],[Input_Cost_NGN]]+Agridata[[#This Row],[Final_Profit_NGN]]))*100</f>
        <v>99.941559496554859</v>
      </c>
      <c r="Y2745" s="13">
        <f>Agridata[[#This Row],[Final_Profit_NGN]]*Agridata[[#This Row],[Storage_Loss_%]]</f>
        <v>125889663.90000001</v>
      </c>
      <c r="Z2745" s="13">
        <f>Agridata[[#This Row],[Final_Profit_NGN]] * (1-Agridata[[#This Row],[Storage_Loss_%]]/100)</f>
        <v>2432882.361</v>
      </c>
      <c r="AA2745" s="13">
        <f>Agridata[[#This Row],[Final_Profit_NGN]]+Agridata[[#This Row],[Input_Cost_NGN]]</f>
        <v>3711467</v>
      </c>
    </row>
    <row r="2746" spans="1:27" x14ac:dyDescent="0.35">
      <c r="A2746" t="s">
        <v>853</v>
      </c>
      <c r="B2746" t="s">
        <v>1469</v>
      </c>
      <c r="C2746" t="s">
        <v>1480</v>
      </c>
      <c r="D2746">
        <v>2023</v>
      </c>
      <c r="E2746" t="s">
        <v>1501</v>
      </c>
      <c r="F2746" t="s">
        <v>1507</v>
      </c>
      <c r="G2746">
        <v>1.64</v>
      </c>
      <c r="H2746">
        <v>3845</v>
      </c>
      <c r="I2746">
        <v>3330</v>
      </c>
      <c r="J2746">
        <v>27.8</v>
      </c>
      <c r="K2746" t="s">
        <v>1513</v>
      </c>
      <c r="L2746">
        <v>1.71</v>
      </c>
      <c r="M2746" t="s">
        <v>1516</v>
      </c>
      <c r="N2746" s="13">
        <v>786</v>
      </c>
      <c r="O2746">
        <v>7</v>
      </c>
      <c r="P2746" s="11">
        <f>Agridata[[#This Row],[Storage_Loss_%]]/100</f>
        <v>0.1338</v>
      </c>
      <c r="Q2746" s="7">
        <v>13.38</v>
      </c>
      <c r="R2746" s="13">
        <v>17430</v>
      </c>
      <c r="S2746">
        <v>209</v>
      </c>
      <c r="T2746" t="s">
        <v>1521</v>
      </c>
      <c r="U2746" t="s">
        <v>1522</v>
      </c>
      <c r="V2746" s="13">
        <v>670795</v>
      </c>
      <c r="W2746" s="7">
        <f>(Agridata[[#This Row],[Profit_After_Storage_Loss]]/Agridata[[#This Row],[Total_Revenue]])*100</f>
        <v>84.426260162010962</v>
      </c>
      <c r="X2746">
        <f>(1-Agridata[[#This Row],[Transport_Cost_NGN]]/(Agridata[[#This Row],[Input_Cost_NGN]]+Agridata[[#This Row],[Final_Profit_NGN]]))*100</f>
        <v>99.885793163572956</v>
      </c>
      <c r="Y2746" s="13">
        <f>Agridata[[#This Row],[Final_Profit_NGN]]*Agridata[[#This Row],[Storage_Loss_%]]</f>
        <v>8975237.0999999996</v>
      </c>
      <c r="Z2746" s="13">
        <f>Agridata[[#This Row],[Final_Profit_NGN]] * (1-Agridata[[#This Row],[Storage_Loss_%]]/100)</f>
        <v>581042.62899999996</v>
      </c>
      <c r="AA2746" s="13">
        <f>Agridata[[#This Row],[Final_Profit_NGN]]+Agridata[[#This Row],[Input_Cost_NGN]]</f>
        <v>688225</v>
      </c>
    </row>
    <row r="2747" spans="1:27" x14ac:dyDescent="0.35">
      <c r="A2747" t="s">
        <v>160</v>
      </c>
      <c r="B2747" t="s">
        <v>1473</v>
      </c>
      <c r="C2747" t="s">
        <v>1496</v>
      </c>
      <c r="D2747">
        <v>2024</v>
      </c>
      <c r="E2747" t="s">
        <v>1501</v>
      </c>
      <c r="F2747" t="s">
        <v>1503</v>
      </c>
      <c r="G2747">
        <v>1.03</v>
      </c>
      <c r="H2747">
        <v>6725</v>
      </c>
      <c r="I2747">
        <v>2690</v>
      </c>
      <c r="J2747">
        <v>1</v>
      </c>
      <c r="K2747" t="s">
        <v>1513</v>
      </c>
      <c r="L2747">
        <v>0.13</v>
      </c>
      <c r="M2747" t="s">
        <v>1516</v>
      </c>
      <c r="N2747" s="13">
        <v>200</v>
      </c>
      <c r="O2747">
        <v>60</v>
      </c>
      <c r="P2747" s="11">
        <f>Agridata[[#This Row],[Storage_Loss_%]]/100</f>
        <v>0.6</v>
      </c>
      <c r="Q2747" s="7">
        <v>60</v>
      </c>
      <c r="R2747" s="13">
        <v>19104</v>
      </c>
      <c r="S2747">
        <v>362</v>
      </c>
      <c r="T2747" t="s">
        <v>1521</v>
      </c>
      <c r="U2747" t="s">
        <v>1522</v>
      </c>
      <c r="V2747" s="13">
        <v>944739</v>
      </c>
      <c r="W2747" s="7">
        <f>(Agridata[[#This Row],[Profit_After_Storage_Loss]]/Agridata[[#This Row],[Total_Revenue]])*100</f>
        <v>39.207173782452124</v>
      </c>
      <c r="X2747">
        <f>(1-Agridata[[#This Row],[Transport_Cost_NGN]]/(Agridata[[#This Row],[Input_Cost_NGN]]+Agridata[[#This Row],[Final_Profit_NGN]]))*100</f>
        <v>99.979249732580939</v>
      </c>
      <c r="Y2747" s="13">
        <f>Agridata[[#This Row],[Final_Profit_NGN]]*Agridata[[#This Row],[Storage_Loss_%]]</f>
        <v>56684340</v>
      </c>
      <c r="Z2747" s="13">
        <f>Agridata[[#This Row],[Final_Profit_NGN]] * (1-Agridata[[#This Row],[Storage_Loss_%]]/100)</f>
        <v>377895.60000000003</v>
      </c>
      <c r="AA2747" s="13">
        <f>Agridata[[#This Row],[Final_Profit_NGN]]+Agridata[[#This Row],[Input_Cost_NGN]]</f>
        <v>963843</v>
      </c>
    </row>
    <row r="2748" spans="1:27" x14ac:dyDescent="0.35">
      <c r="A2748" t="s">
        <v>1210</v>
      </c>
      <c r="B2748" t="s">
        <v>1471</v>
      </c>
      <c r="C2748" t="s">
        <v>1477</v>
      </c>
      <c r="D2748">
        <v>2024</v>
      </c>
      <c r="E2748" t="s">
        <v>1502</v>
      </c>
      <c r="F2748" t="s">
        <v>1509</v>
      </c>
      <c r="G2748">
        <v>2.1800000000000002</v>
      </c>
      <c r="H2748">
        <v>36624</v>
      </c>
      <c r="I2748">
        <v>27885</v>
      </c>
      <c r="J2748">
        <v>17.8</v>
      </c>
      <c r="K2748" t="s">
        <v>1512</v>
      </c>
      <c r="L2748">
        <v>0.65</v>
      </c>
      <c r="M2748" t="s">
        <v>1518</v>
      </c>
      <c r="N2748" s="13">
        <v>3948</v>
      </c>
      <c r="O2748">
        <v>4</v>
      </c>
      <c r="P2748" s="11">
        <f>Agridata[[#This Row],[Storage_Loss_%]]/100</f>
        <v>0.23860000000000001</v>
      </c>
      <c r="Q2748" s="7">
        <v>23.86</v>
      </c>
      <c r="R2748" s="13">
        <v>53791</v>
      </c>
      <c r="S2748">
        <v>301</v>
      </c>
      <c r="T2748" t="s">
        <v>1520</v>
      </c>
      <c r="U2748" t="s">
        <v>1522</v>
      </c>
      <c r="V2748" s="13">
        <v>8251713</v>
      </c>
      <c r="W2748" s="7">
        <f>(Agridata[[#This Row],[Profit_After_Storage_Loss]]/Agridata[[#This Row],[Total_Revenue]])*100</f>
        <v>75.646875592378251</v>
      </c>
      <c r="X2748">
        <f>(1-Agridata[[#This Row],[Transport_Cost_NGN]]/(Agridata[[#This Row],[Input_Cost_NGN]]+Agridata[[#This Row],[Final_Profit_NGN]]))*100</f>
        <v>99.952465256774303</v>
      </c>
      <c r="Y2748" s="13">
        <f>Agridata[[#This Row],[Final_Profit_NGN]]*Agridata[[#This Row],[Storage_Loss_%]]</f>
        <v>196885872.18000001</v>
      </c>
      <c r="Z2748" s="13">
        <f>Agridata[[#This Row],[Final_Profit_NGN]] * (1-Agridata[[#This Row],[Storage_Loss_%]]/100)</f>
        <v>6282854.2781999996</v>
      </c>
      <c r="AA2748" s="13">
        <f>Agridata[[#This Row],[Final_Profit_NGN]]+Agridata[[#This Row],[Input_Cost_NGN]]</f>
        <v>8305504</v>
      </c>
    </row>
    <row r="2749" spans="1:27" x14ac:dyDescent="0.35">
      <c r="A2749" t="s">
        <v>86</v>
      </c>
      <c r="B2749" t="s">
        <v>1472</v>
      </c>
      <c r="C2749" t="s">
        <v>1487</v>
      </c>
      <c r="D2749">
        <v>2024</v>
      </c>
      <c r="E2749" t="s">
        <v>1501</v>
      </c>
      <c r="F2749" t="s">
        <v>1508</v>
      </c>
      <c r="G2749">
        <v>0.57999999999999996</v>
      </c>
      <c r="H2749">
        <v>913</v>
      </c>
      <c r="I2749">
        <v>793</v>
      </c>
      <c r="J2749">
        <v>12.4</v>
      </c>
      <c r="K2749" t="s">
        <v>1512</v>
      </c>
      <c r="L2749">
        <v>1.19</v>
      </c>
      <c r="M2749" t="s">
        <v>1516</v>
      </c>
      <c r="N2749" s="13">
        <v>2673</v>
      </c>
      <c r="O2749">
        <v>7</v>
      </c>
      <c r="P2749" s="11">
        <f>Agridata[[#This Row],[Storage_Loss_%]]/100</f>
        <v>0.13089999999999999</v>
      </c>
      <c r="Q2749" s="7">
        <v>13.09</v>
      </c>
      <c r="R2749" s="13">
        <v>6681</v>
      </c>
      <c r="S2749">
        <v>268</v>
      </c>
      <c r="T2749" t="s">
        <v>1520</v>
      </c>
      <c r="U2749" t="s">
        <v>1522</v>
      </c>
      <c r="V2749" s="13">
        <v>201045</v>
      </c>
      <c r="W2749" s="7">
        <f>(Agridata[[#This Row],[Profit_After_Storage_Loss]]/Agridata[[#This Row],[Total_Revenue]])*100</f>
        <v>84.114751884694257</v>
      </c>
      <c r="X2749">
        <f>(1-Agridata[[#This Row],[Transport_Cost_NGN]]/(Agridata[[#This Row],[Input_Cost_NGN]]+Agridata[[#This Row],[Final_Profit_NGN]]))*100</f>
        <v>98.713208746136743</v>
      </c>
      <c r="Y2749" s="13">
        <f>Agridata[[#This Row],[Final_Profit_NGN]]*Agridata[[#This Row],[Storage_Loss_%]]</f>
        <v>2631679.0499999998</v>
      </c>
      <c r="Z2749" s="13">
        <f>Agridata[[#This Row],[Final_Profit_NGN]] * (1-Agridata[[#This Row],[Storage_Loss_%]]/100)</f>
        <v>174728.2095</v>
      </c>
      <c r="AA2749" s="13">
        <f>Agridata[[#This Row],[Final_Profit_NGN]]+Agridata[[#This Row],[Input_Cost_NGN]]</f>
        <v>207726</v>
      </c>
    </row>
    <row r="2750" spans="1:27" x14ac:dyDescent="0.35">
      <c r="A2750" t="s">
        <v>1217</v>
      </c>
      <c r="B2750" t="s">
        <v>1471</v>
      </c>
      <c r="C2750" t="s">
        <v>1500</v>
      </c>
      <c r="D2750">
        <v>2021</v>
      </c>
      <c r="E2750" t="s">
        <v>1501</v>
      </c>
      <c r="F2750" t="s">
        <v>1504</v>
      </c>
      <c r="G2750">
        <v>0.56999999999999995</v>
      </c>
      <c r="H2750">
        <v>6082</v>
      </c>
      <c r="I2750">
        <v>4663</v>
      </c>
      <c r="J2750">
        <v>9.4</v>
      </c>
      <c r="K2750" t="s">
        <v>1512</v>
      </c>
      <c r="L2750">
        <v>1.77</v>
      </c>
      <c r="M2750" t="s">
        <v>1517</v>
      </c>
      <c r="N2750" s="13">
        <v>1966</v>
      </c>
      <c r="O2750">
        <v>2</v>
      </c>
      <c r="P2750" s="11">
        <f>Agridata[[#This Row],[Storage_Loss_%]]/100</f>
        <v>0.23319999999999999</v>
      </c>
      <c r="Q2750" s="7">
        <v>23.32</v>
      </c>
      <c r="R2750" s="13">
        <v>13092</v>
      </c>
      <c r="S2750">
        <v>223</v>
      </c>
      <c r="T2750" t="s">
        <v>1520</v>
      </c>
      <c r="U2750" t="s">
        <v>1522</v>
      </c>
      <c r="V2750" s="13">
        <v>1014393</v>
      </c>
      <c r="W2750" s="7">
        <f>(Agridata[[#This Row],[Profit_After_Storage_Loss]]/Agridata[[#This Row],[Total_Revenue]])*100</f>
        <v>75.702959400867172</v>
      </c>
      <c r="X2750">
        <f>(1-Agridata[[#This Row],[Transport_Cost_NGN]]/(Agridata[[#This Row],[Input_Cost_NGN]]+Agridata[[#This Row],[Final_Profit_NGN]]))*100</f>
        <v>99.808659007187444</v>
      </c>
      <c r="Y2750" s="13">
        <f>Agridata[[#This Row],[Final_Profit_NGN]]*Agridata[[#This Row],[Storage_Loss_%]]</f>
        <v>23655644.760000002</v>
      </c>
      <c r="Z2750" s="13">
        <f>Agridata[[#This Row],[Final_Profit_NGN]] * (1-Agridata[[#This Row],[Storage_Loss_%]]/100)</f>
        <v>777836.55240000004</v>
      </c>
      <c r="AA2750" s="13">
        <f>Agridata[[#This Row],[Final_Profit_NGN]]+Agridata[[#This Row],[Input_Cost_NGN]]</f>
        <v>1027485</v>
      </c>
    </row>
    <row r="2751" spans="1:27" x14ac:dyDescent="0.35">
      <c r="A2751" t="s">
        <v>647</v>
      </c>
      <c r="B2751" t="s">
        <v>1469</v>
      </c>
      <c r="C2751" t="s">
        <v>1474</v>
      </c>
      <c r="D2751">
        <v>2025</v>
      </c>
      <c r="E2751" t="s">
        <v>1501</v>
      </c>
      <c r="F2751" t="s">
        <v>1505</v>
      </c>
      <c r="G2751">
        <v>0.75</v>
      </c>
      <c r="H2751">
        <v>8818</v>
      </c>
      <c r="I2751">
        <v>6870</v>
      </c>
      <c r="J2751">
        <v>48.7</v>
      </c>
      <c r="K2751" t="s">
        <v>1512</v>
      </c>
      <c r="L2751">
        <v>2.41</v>
      </c>
      <c r="M2751" t="s">
        <v>1518</v>
      </c>
      <c r="N2751" s="13">
        <v>10761</v>
      </c>
      <c r="O2751">
        <v>14</v>
      </c>
      <c r="P2751" s="11">
        <f>Agridata[[#This Row],[Storage_Loss_%]]/100</f>
        <v>0.22089999999999999</v>
      </c>
      <c r="Q2751" s="7">
        <v>22.09</v>
      </c>
      <c r="R2751" s="13">
        <v>8352</v>
      </c>
      <c r="S2751">
        <v>114</v>
      </c>
      <c r="T2751" t="s">
        <v>1520</v>
      </c>
      <c r="U2751" t="s">
        <v>1522</v>
      </c>
      <c r="V2751" s="13">
        <v>756236</v>
      </c>
      <c r="W2751" s="7">
        <f>(Agridata[[#This Row],[Profit_After_Storage_Loss]]/Agridata[[#This Row],[Total_Revenue]])*100</f>
        <v>77.058947773179796</v>
      </c>
      <c r="X2751">
        <f>(1-Agridata[[#This Row],[Transport_Cost_NGN]]/(Agridata[[#This Row],[Input_Cost_NGN]]+Agridata[[#This Row],[Final_Profit_NGN]]))*100</f>
        <v>98.592575347768999</v>
      </c>
      <c r="Y2751" s="13">
        <f>Agridata[[#This Row],[Final_Profit_NGN]]*Agridata[[#This Row],[Storage_Loss_%]]</f>
        <v>16705253.24</v>
      </c>
      <c r="Z2751" s="13">
        <f>Agridata[[#This Row],[Final_Profit_NGN]] * (1-Agridata[[#This Row],[Storage_Loss_%]]/100)</f>
        <v>589183.46759999997</v>
      </c>
      <c r="AA2751" s="13">
        <f>Agridata[[#This Row],[Final_Profit_NGN]]+Agridata[[#This Row],[Input_Cost_NGN]]</f>
        <v>764588</v>
      </c>
    </row>
    <row r="2752" spans="1:27" x14ac:dyDescent="0.35">
      <c r="A2752" t="s">
        <v>972</v>
      </c>
      <c r="B2752" t="s">
        <v>1473</v>
      </c>
      <c r="C2752" t="s">
        <v>1497</v>
      </c>
      <c r="D2752">
        <v>2025</v>
      </c>
      <c r="E2752" t="s">
        <v>1502</v>
      </c>
      <c r="F2752" t="s">
        <v>1510</v>
      </c>
      <c r="G2752">
        <v>0.33</v>
      </c>
      <c r="H2752">
        <v>7561</v>
      </c>
      <c r="I2752">
        <v>5443</v>
      </c>
      <c r="J2752">
        <v>20.5</v>
      </c>
      <c r="K2752" t="s">
        <v>1513</v>
      </c>
      <c r="L2752">
        <v>0.79</v>
      </c>
      <c r="M2752" t="s">
        <v>1516</v>
      </c>
      <c r="N2752" s="13">
        <v>680</v>
      </c>
      <c r="O2752">
        <v>3</v>
      </c>
      <c r="P2752" s="11">
        <f>Agridata[[#This Row],[Storage_Loss_%]]/100</f>
        <v>0.28000000000000003</v>
      </c>
      <c r="Q2752" s="7">
        <v>28</v>
      </c>
      <c r="R2752" s="13">
        <v>10596</v>
      </c>
      <c r="S2752">
        <v>498</v>
      </c>
      <c r="T2752" t="s">
        <v>1521</v>
      </c>
      <c r="U2752" t="s">
        <v>1523</v>
      </c>
      <c r="V2752" s="13">
        <v>2672232</v>
      </c>
      <c r="W2752" s="7">
        <f>(Agridata[[#This Row],[Profit_After_Storage_Loss]]/Agridata[[#This Row],[Total_Revenue]])*100</f>
        <v>71.715631415804509</v>
      </c>
      <c r="X2752">
        <f>(1-Agridata[[#This Row],[Transport_Cost_NGN]]/(Agridata[[#This Row],[Input_Cost_NGN]]+Agridata[[#This Row],[Final_Profit_NGN]]))*100</f>
        <v>99.974653611785769</v>
      </c>
      <c r="Y2752" s="13">
        <f>Agridata[[#This Row],[Final_Profit_NGN]]*Agridata[[#This Row],[Storage_Loss_%]]</f>
        <v>74822496</v>
      </c>
      <c r="Z2752" s="13">
        <f>Agridata[[#This Row],[Final_Profit_NGN]] * (1-Agridata[[#This Row],[Storage_Loss_%]]/100)</f>
        <v>1924007.04</v>
      </c>
      <c r="AA2752" s="13">
        <f>Agridata[[#This Row],[Final_Profit_NGN]]+Agridata[[#This Row],[Input_Cost_NGN]]</f>
        <v>2682828</v>
      </c>
    </row>
    <row r="2753" spans="1:27" x14ac:dyDescent="0.35">
      <c r="A2753" t="s">
        <v>411</v>
      </c>
      <c r="B2753" t="s">
        <v>1472</v>
      </c>
      <c r="C2753" t="s">
        <v>1479</v>
      </c>
      <c r="D2753">
        <v>2024</v>
      </c>
      <c r="E2753" t="s">
        <v>1501</v>
      </c>
      <c r="F2753" t="s">
        <v>1506</v>
      </c>
      <c r="G2753">
        <v>3.53</v>
      </c>
      <c r="H2753">
        <v>12148</v>
      </c>
      <c r="I2753">
        <v>7768</v>
      </c>
      <c r="J2753">
        <v>23.9</v>
      </c>
      <c r="K2753" t="s">
        <v>1513</v>
      </c>
      <c r="L2753">
        <v>1.03</v>
      </c>
      <c r="M2753" t="s">
        <v>1518</v>
      </c>
      <c r="N2753" s="13">
        <v>934</v>
      </c>
      <c r="O2753">
        <v>30</v>
      </c>
      <c r="P2753" s="11">
        <f>Agridata[[#This Row],[Storage_Loss_%]]/100</f>
        <v>0.36049999999999999</v>
      </c>
      <c r="Q2753" s="7">
        <v>36.049999999999997</v>
      </c>
      <c r="R2753" s="13">
        <v>100946</v>
      </c>
      <c r="S2753">
        <v>422</v>
      </c>
      <c r="T2753" t="s">
        <v>1520</v>
      </c>
      <c r="U2753" t="s">
        <v>1522</v>
      </c>
      <c r="V2753" s="13">
        <v>3143436</v>
      </c>
      <c r="W2753" s="7">
        <f>(Agridata[[#This Row],[Profit_After_Storage_Loss]]/Agridata[[#This Row],[Total_Revenue]])*100</f>
        <v>61.960253817213875</v>
      </c>
      <c r="X2753">
        <f>(1-Agridata[[#This Row],[Transport_Cost_NGN]]/(Agridata[[#This Row],[Input_Cost_NGN]]+Agridata[[#This Row],[Final_Profit_NGN]]))*100</f>
        <v>99.971211774692378</v>
      </c>
      <c r="Y2753" s="13">
        <f>Agridata[[#This Row],[Final_Profit_NGN]]*Agridata[[#This Row],[Storage_Loss_%]]</f>
        <v>113320867.8</v>
      </c>
      <c r="Z2753" s="13">
        <f>Agridata[[#This Row],[Final_Profit_NGN]] * (1-Agridata[[#This Row],[Storage_Loss_%]]/100)</f>
        <v>2010227.3219999999</v>
      </c>
      <c r="AA2753" s="13">
        <f>Agridata[[#This Row],[Final_Profit_NGN]]+Agridata[[#This Row],[Input_Cost_NGN]]</f>
        <v>3244382</v>
      </c>
    </row>
    <row r="2754" spans="1:27" x14ac:dyDescent="0.35">
      <c r="A2754" t="s">
        <v>1238</v>
      </c>
      <c r="B2754" t="s">
        <v>1473</v>
      </c>
      <c r="C2754" t="s">
        <v>1497</v>
      </c>
      <c r="D2754">
        <v>2023</v>
      </c>
      <c r="E2754" t="s">
        <v>1501</v>
      </c>
      <c r="F2754" t="s">
        <v>1508</v>
      </c>
      <c r="G2754">
        <v>0.93</v>
      </c>
      <c r="H2754">
        <v>1637</v>
      </c>
      <c r="I2754">
        <v>1039</v>
      </c>
      <c r="J2754">
        <v>8.6</v>
      </c>
      <c r="K2754" t="s">
        <v>1513</v>
      </c>
      <c r="L2754">
        <v>1.29</v>
      </c>
      <c r="M2754" t="s">
        <v>1516</v>
      </c>
      <c r="N2754" s="13">
        <v>372</v>
      </c>
      <c r="O2754">
        <v>30</v>
      </c>
      <c r="P2754" s="11">
        <f>Agridata[[#This Row],[Storage_Loss_%]]/100</f>
        <v>0.36530000000000001</v>
      </c>
      <c r="Q2754" s="7">
        <v>36.53</v>
      </c>
      <c r="R2754" s="13">
        <v>6546</v>
      </c>
      <c r="S2754">
        <v>204</v>
      </c>
      <c r="T2754" t="s">
        <v>1521</v>
      </c>
      <c r="U2754" t="s">
        <v>1523</v>
      </c>
      <c r="V2754" s="13">
        <v>202919</v>
      </c>
      <c r="W2754" s="7">
        <f>(Agridata[[#This Row],[Profit_After_Storage_Loss]]/Agridata[[#This Row],[Total_Revenue]])*100</f>
        <v>61.4864962165517</v>
      </c>
      <c r="X2754">
        <f>(1-Agridata[[#This Row],[Transport_Cost_NGN]]/(Agridata[[#This Row],[Input_Cost_NGN]]+Agridata[[#This Row],[Final_Profit_NGN]]))*100</f>
        <v>99.822404697682188</v>
      </c>
      <c r="Y2754" s="13">
        <f>Agridata[[#This Row],[Final_Profit_NGN]]*Agridata[[#This Row],[Storage_Loss_%]]</f>
        <v>7412631.0700000003</v>
      </c>
      <c r="Z2754" s="13">
        <f>Agridata[[#This Row],[Final_Profit_NGN]] * (1-Agridata[[#This Row],[Storage_Loss_%]]/100)</f>
        <v>128792.68930000001</v>
      </c>
      <c r="AA2754" s="13">
        <f>Agridata[[#This Row],[Final_Profit_NGN]]+Agridata[[#This Row],[Input_Cost_NGN]]</f>
        <v>209465</v>
      </c>
    </row>
    <row r="2755" spans="1:27" x14ac:dyDescent="0.35">
      <c r="A2755" t="s">
        <v>1241</v>
      </c>
      <c r="B2755" t="s">
        <v>1471</v>
      </c>
      <c r="C2755" t="s">
        <v>1486</v>
      </c>
      <c r="D2755">
        <v>2022</v>
      </c>
      <c r="E2755" t="s">
        <v>1501</v>
      </c>
      <c r="F2755" t="s">
        <v>1508</v>
      </c>
      <c r="G2755">
        <v>15</v>
      </c>
      <c r="H2755">
        <v>29844</v>
      </c>
      <c r="I2755">
        <v>25943</v>
      </c>
      <c r="J2755">
        <v>32.799999999999997</v>
      </c>
      <c r="K2755" t="s">
        <v>1512</v>
      </c>
      <c r="L2755">
        <v>1.85</v>
      </c>
      <c r="M2755" t="s">
        <v>1517</v>
      </c>
      <c r="N2755" s="13">
        <v>7749</v>
      </c>
      <c r="O2755">
        <v>3</v>
      </c>
      <c r="P2755" s="11">
        <f>Agridata[[#This Row],[Storage_Loss_%]]/100</f>
        <v>0.13070000000000001</v>
      </c>
      <c r="Q2755" s="7">
        <v>13.07</v>
      </c>
      <c r="R2755" s="13">
        <v>211592</v>
      </c>
      <c r="S2755">
        <v>179</v>
      </c>
      <c r="T2755" t="s">
        <v>1519</v>
      </c>
      <c r="U2755" t="s">
        <v>1523</v>
      </c>
      <c r="V2755" s="13">
        <v>4378019</v>
      </c>
      <c r="W2755" s="7">
        <f>(Agridata[[#This Row],[Profit_After_Storage_Loss]]/Agridata[[#This Row],[Total_Revenue]])*100</f>
        <v>82.922319924281169</v>
      </c>
      <c r="X2755">
        <f>(1-Agridata[[#This Row],[Transport_Cost_NGN]]/(Agridata[[#This Row],[Input_Cost_NGN]]+Agridata[[#This Row],[Final_Profit_NGN]]))*100</f>
        <v>99.83116216167339</v>
      </c>
      <c r="Y2755" s="13">
        <f>Agridata[[#This Row],[Final_Profit_NGN]]*Agridata[[#This Row],[Storage_Loss_%]]</f>
        <v>57220708.329999998</v>
      </c>
      <c r="Z2755" s="13">
        <f>Agridata[[#This Row],[Final_Profit_NGN]] * (1-Agridata[[#This Row],[Storage_Loss_%]]/100)</f>
        <v>3805811.9166999999</v>
      </c>
      <c r="AA2755" s="13">
        <f>Agridata[[#This Row],[Final_Profit_NGN]]+Agridata[[#This Row],[Input_Cost_NGN]]</f>
        <v>4589611</v>
      </c>
    </row>
    <row r="2756" spans="1:27" x14ac:dyDescent="0.35">
      <c r="A2756" t="s">
        <v>693</v>
      </c>
      <c r="B2756" t="s">
        <v>1473</v>
      </c>
      <c r="C2756" t="s">
        <v>1496</v>
      </c>
      <c r="D2756">
        <v>2024</v>
      </c>
      <c r="E2756" t="s">
        <v>1502</v>
      </c>
      <c r="F2756" t="s">
        <v>1507</v>
      </c>
      <c r="G2756">
        <v>1.81</v>
      </c>
      <c r="H2756">
        <v>4786</v>
      </c>
      <c r="I2756">
        <v>3732</v>
      </c>
      <c r="J2756">
        <v>36</v>
      </c>
      <c r="K2756" t="s">
        <v>1512</v>
      </c>
      <c r="L2756">
        <v>1.6</v>
      </c>
      <c r="M2756" t="s">
        <v>1517</v>
      </c>
      <c r="N2756" s="13">
        <v>8193</v>
      </c>
      <c r="O2756">
        <v>14</v>
      </c>
      <c r="P2756" s="11">
        <f>Agridata[[#This Row],[Storage_Loss_%]]/100</f>
        <v>0.22010000000000002</v>
      </c>
      <c r="Q2756" s="7">
        <v>22.01</v>
      </c>
      <c r="R2756" s="13">
        <v>29966</v>
      </c>
      <c r="S2756">
        <v>251</v>
      </c>
      <c r="T2756" t="s">
        <v>1520</v>
      </c>
      <c r="U2756" t="s">
        <v>1523</v>
      </c>
      <c r="V2756" s="13">
        <v>889206</v>
      </c>
      <c r="W2756" s="7">
        <f>(Agridata[[#This Row],[Profit_After_Storage_Loss]]/Agridata[[#This Row],[Total_Revenue]])*100</f>
        <v>75.447441762803919</v>
      </c>
      <c r="X2756">
        <f>(1-Agridata[[#This Row],[Transport_Cost_NGN]]/(Agridata[[#This Row],[Input_Cost_NGN]]+Agridata[[#This Row],[Final_Profit_NGN]]))*100</f>
        <v>99.108654310618675</v>
      </c>
      <c r="Y2756" s="13">
        <f>Agridata[[#This Row],[Final_Profit_NGN]]*Agridata[[#This Row],[Storage_Loss_%]]</f>
        <v>19571424.060000002</v>
      </c>
      <c r="Z2756" s="13">
        <f>Agridata[[#This Row],[Final_Profit_NGN]] * (1-Agridata[[#This Row],[Storage_Loss_%]]/100)</f>
        <v>693491.75939999998</v>
      </c>
      <c r="AA2756" s="13">
        <f>Agridata[[#This Row],[Final_Profit_NGN]]+Agridata[[#This Row],[Input_Cost_NGN]]</f>
        <v>919172</v>
      </c>
    </row>
    <row r="2757" spans="1:27" x14ac:dyDescent="0.35">
      <c r="A2757" t="s">
        <v>336</v>
      </c>
      <c r="B2757" t="s">
        <v>1469</v>
      </c>
      <c r="C2757" t="s">
        <v>1481</v>
      </c>
      <c r="D2757">
        <v>2024</v>
      </c>
      <c r="E2757" t="s">
        <v>1501</v>
      </c>
      <c r="F2757" t="s">
        <v>1509</v>
      </c>
      <c r="G2757">
        <v>1.72</v>
      </c>
      <c r="H2757">
        <v>26927</v>
      </c>
      <c r="I2757">
        <v>21455</v>
      </c>
      <c r="J2757">
        <v>26</v>
      </c>
      <c r="K2757" t="s">
        <v>1512</v>
      </c>
      <c r="L2757">
        <v>2.1</v>
      </c>
      <c r="M2757" t="s">
        <v>1516</v>
      </c>
      <c r="N2757" s="13">
        <v>4765</v>
      </c>
      <c r="O2757">
        <v>5</v>
      </c>
      <c r="P2757" s="11">
        <f>Agridata[[#This Row],[Storage_Loss_%]]/100</f>
        <v>0.20319999999999999</v>
      </c>
      <c r="Q2757" s="7">
        <v>20.32</v>
      </c>
      <c r="R2757" s="13">
        <v>57507</v>
      </c>
      <c r="S2757">
        <v>310</v>
      </c>
      <c r="T2757" t="s">
        <v>1521</v>
      </c>
      <c r="U2757" t="s">
        <v>1522</v>
      </c>
      <c r="V2757" s="13">
        <v>6522268</v>
      </c>
      <c r="W2757" s="7">
        <f>(Agridata[[#This Row],[Profit_After_Storage_Loss]]/Agridata[[#This Row],[Total_Revenue]])*100</f>
        <v>78.983599627646825</v>
      </c>
      <c r="X2757">
        <f>(1-Agridata[[#This Row],[Transport_Cost_NGN]]/(Agridata[[#This Row],[Input_Cost_NGN]]+Agridata[[#This Row],[Final_Profit_NGN]]))*100</f>
        <v>99.92758111029633</v>
      </c>
      <c r="Y2757" s="13">
        <f>Agridata[[#This Row],[Final_Profit_NGN]]*Agridata[[#This Row],[Storage_Loss_%]]</f>
        <v>132532485.76000001</v>
      </c>
      <c r="Z2757" s="13">
        <f>Agridata[[#This Row],[Final_Profit_NGN]] * (1-Agridata[[#This Row],[Storage_Loss_%]]/100)</f>
        <v>5196943.1423999993</v>
      </c>
      <c r="AA2757" s="13">
        <f>Agridata[[#This Row],[Final_Profit_NGN]]+Agridata[[#This Row],[Input_Cost_NGN]]</f>
        <v>6579775</v>
      </c>
    </row>
    <row r="2758" spans="1:27" x14ac:dyDescent="0.35">
      <c r="A2758" t="s">
        <v>1164</v>
      </c>
      <c r="B2758" t="s">
        <v>1469</v>
      </c>
      <c r="C2758" t="s">
        <v>1481</v>
      </c>
      <c r="D2758">
        <v>2024</v>
      </c>
      <c r="E2758" t="s">
        <v>1501</v>
      </c>
      <c r="F2758" t="s">
        <v>1507</v>
      </c>
      <c r="G2758">
        <v>2.46</v>
      </c>
      <c r="H2758">
        <v>3736</v>
      </c>
      <c r="I2758">
        <v>2990</v>
      </c>
      <c r="J2758">
        <v>8.8000000000000007</v>
      </c>
      <c r="K2758" t="s">
        <v>1513</v>
      </c>
      <c r="L2758">
        <v>0.49</v>
      </c>
      <c r="M2758" t="s">
        <v>1516</v>
      </c>
      <c r="N2758" s="13">
        <v>274</v>
      </c>
      <c r="O2758">
        <v>14</v>
      </c>
      <c r="P2758" s="11">
        <f>Agridata[[#This Row],[Storage_Loss_%]]/100</f>
        <v>0.1996</v>
      </c>
      <c r="Q2758" s="7">
        <v>19.96</v>
      </c>
      <c r="R2758" s="13">
        <v>26812</v>
      </c>
      <c r="S2758">
        <v>228</v>
      </c>
      <c r="T2758" t="s">
        <v>1520</v>
      </c>
      <c r="U2758" t="s">
        <v>1522</v>
      </c>
      <c r="V2758" s="13">
        <v>647817</v>
      </c>
      <c r="W2758" s="7">
        <f>(Agridata[[#This Row],[Profit_After_Storage_Loss]]/Agridata[[#This Row],[Total_Revenue]])*100</f>
        <v>76.858944219711873</v>
      </c>
      <c r="X2758">
        <f>(1-Agridata[[#This Row],[Transport_Cost_NGN]]/(Agridata[[#This Row],[Input_Cost_NGN]]+Agridata[[#This Row],[Final_Profit_NGN]]))*100</f>
        <v>99.959385084246293</v>
      </c>
      <c r="Y2758" s="13">
        <f>Agridata[[#This Row],[Final_Profit_NGN]]*Agridata[[#This Row],[Storage_Loss_%]]</f>
        <v>12930427.32</v>
      </c>
      <c r="Z2758" s="13">
        <f>Agridata[[#This Row],[Final_Profit_NGN]] * (1-Agridata[[#This Row],[Storage_Loss_%]]/100)</f>
        <v>518512.7268</v>
      </c>
      <c r="AA2758" s="13">
        <f>Agridata[[#This Row],[Final_Profit_NGN]]+Agridata[[#This Row],[Input_Cost_NGN]]</f>
        <v>674629</v>
      </c>
    </row>
    <row r="2759" spans="1:27" x14ac:dyDescent="0.35">
      <c r="A2759" t="s">
        <v>627</v>
      </c>
      <c r="B2759" t="s">
        <v>1473</v>
      </c>
      <c r="C2759" t="s">
        <v>1496</v>
      </c>
      <c r="D2759">
        <v>2024</v>
      </c>
      <c r="E2759" t="s">
        <v>1501</v>
      </c>
      <c r="F2759" t="s">
        <v>1510</v>
      </c>
      <c r="G2759">
        <v>0.87</v>
      </c>
      <c r="H2759">
        <v>12399</v>
      </c>
      <c r="I2759">
        <v>8586</v>
      </c>
      <c r="J2759">
        <v>52.9</v>
      </c>
      <c r="K2759" t="s">
        <v>1514</v>
      </c>
      <c r="L2759">
        <v>2.19</v>
      </c>
      <c r="M2759" t="s">
        <v>1518</v>
      </c>
      <c r="N2759" s="13">
        <v>9033</v>
      </c>
      <c r="O2759">
        <v>4</v>
      </c>
      <c r="P2759" s="11">
        <f>Agridata[[#This Row],[Storage_Loss_%]]/100</f>
        <v>0.3075</v>
      </c>
      <c r="Q2759" s="7">
        <v>30.75</v>
      </c>
      <c r="R2759" s="13">
        <v>26728</v>
      </c>
      <c r="S2759">
        <v>398</v>
      </c>
      <c r="T2759" t="s">
        <v>1521</v>
      </c>
      <c r="U2759" t="s">
        <v>1523</v>
      </c>
      <c r="V2759" s="13">
        <v>3347295</v>
      </c>
      <c r="W2759" s="7">
        <f>(Agridata[[#This Row],[Profit_After_Storage_Loss]]/Agridata[[#This Row],[Total_Revenue]])*100</f>
        <v>68.701422233932604</v>
      </c>
      <c r="X2759">
        <f>(1-Agridata[[#This Row],[Transport_Cost_NGN]]/(Agridata[[#This Row],[Input_Cost_NGN]]+Agridata[[#This Row],[Final_Profit_NGN]]))*100</f>
        <v>99.732278055010298</v>
      </c>
      <c r="Y2759" s="13">
        <f>Agridata[[#This Row],[Final_Profit_NGN]]*Agridata[[#This Row],[Storage_Loss_%]]</f>
        <v>102929321.25</v>
      </c>
      <c r="Z2759" s="13">
        <f>Agridata[[#This Row],[Final_Profit_NGN]] * (1-Agridata[[#This Row],[Storage_Loss_%]]/100)</f>
        <v>2318001.7875000001</v>
      </c>
      <c r="AA2759" s="13">
        <f>Agridata[[#This Row],[Final_Profit_NGN]]+Agridata[[#This Row],[Input_Cost_NGN]]</f>
        <v>3374023</v>
      </c>
    </row>
    <row r="2760" spans="1:27" x14ac:dyDescent="0.35">
      <c r="A2760" t="s">
        <v>901</v>
      </c>
      <c r="B2760" t="s">
        <v>1472</v>
      </c>
      <c r="C2760" t="s">
        <v>1479</v>
      </c>
      <c r="D2760">
        <v>2024</v>
      </c>
      <c r="E2760" t="s">
        <v>1502</v>
      </c>
      <c r="F2760" t="s">
        <v>1509</v>
      </c>
      <c r="G2760">
        <v>1.36</v>
      </c>
      <c r="H2760">
        <v>18638</v>
      </c>
      <c r="I2760">
        <v>15743</v>
      </c>
      <c r="J2760">
        <v>9</v>
      </c>
      <c r="K2760" t="s">
        <v>1513</v>
      </c>
      <c r="L2760">
        <v>0.82</v>
      </c>
      <c r="M2760" t="s">
        <v>1518</v>
      </c>
      <c r="N2760" s="13">
        <v>340</v>
      </c>
      <c r="O2760">
        <v>2</v>
      </c>
      <c r="P2760" s="11">
        <f>Agridata[[#This Row],[Storage_Loss_%]]/100</f>
        <v>0.15529999999999999</v>
      </c>
      <c r="Q2760" s="7">
        <v>15.53</v>
      </c>
      <c r="R2760" s="13">
        <v>30517</v>
      </c>
      <c r="S2760">
        <v>424</v>
      </c>
      <c r="T2760" t="s">
        <v>1521</v>
      </c>
      <c r="U2760" t="s">
        <v>1522</v>
      </c>
      <c r="V2760" s="13">
        <v>6577425</v>
      </c>
      <c r="W2760" s="7">
        <f>(Agridata[[#This Row],[Profit_After_Storage_Loss]]/Agridata[[#This Row],[Total_Revenue]])*100</f>
        <v>84.079898060545929</v>
      </c>
      <c r="X2760">
        <f>(1-Agridata[[#This Row],[Transport_Cost_NGN]]/(Agridata[[#This Row],[Input_Cost_NGN]]+Agridata[[#This Row],[Final_Profit_NGN]]))*100</f>
        <v>99.994854676387902</v>
      </c>
      <c r="Y2760" s="13">
        <f>Agridata[[#This Row],[Final_Profit_NGN]]*Agridata[[#This Row],[Storage_Loss_%]]</f>
        <v>102147410.25</v>
      </c>
      <c r="Z2760" s="13">
        <f>Agridata[[#This Row],[Final_Profit_NGN]] * (1-Agridata[[#This Row],[Storage_Loss_%]]/100)</f>
        <v>5555950.8975</v>
      </c>
      <c r="AA2760" s="13">
        <f>Agridata[[#This Row],[Final_Profit_NGN]]+Agridata[[#This Row],[Input_Cost_NGN]]</f>
        <v>6607942</v>
      </c>
    </row>
    <row r="2761" spans="1:27" x14ac:dyDescent="0.35">
      <c r="A2761" t="s">
        <v>1272</v>
      </c>
      <c r="B2761" t="s">
        <v>1469</v>
      </c>
      <c r="C2761" t="s">
        <v>1498</v>
      </c>
      <c r="D2761">
        <v>2023</v>
      </c>
      <c r="E2761" t="s">
        <v>1501</v>
      </c>
      <c r="F2761" t="s">
        <v>1503</v>
      </c>
      <c r="G2761">
        <v>2.41</v>
      </c>
      <c r="H2761">
        <v>22322</v>
      </c>
      <c r="I2761">
        <v>17301</v>
      </c>
      <c r="J2761">
        <v>2.6</v>
      </c>
      <c r="K2761" t="s">
        <v>1513</v>
      </c>
      <c r="L2761">
        <v>0.21</v>
      </c>
      <c r="M2761" t="s">
        <v>1517</v>
      </c>
      <c r="N2761" s="13">
        <v>200</v>
      </c>
      <c r="O2761">
        <v>14</v>
      </c>
      <c r="P2761" s="11">
        <f>Agridata[[#This Row],[Storage_Loss_%]]/100</f>
        <v>0.22489999999999999</v>
      </c>
      <c r="Q2761" s="7">
        <v>22.49</v>
      </c>
      <c r="R2761" s="13">
        <v>33613</v>
      </c>
      <c r="S2761">
        <v>241</v>
      </c>
      <c r="T2761" t="s">
        <v>1520</v>
      </c>
      <c r="U2761" t="s">
        <v>1522</v>
      </c>
      <c r="V2761" s="13">
        <v>4094033</v>
      </c>
      <c r="W2761" s="7">
        <f>(Agridata[[#This Row],[Profit_After_Storage_Loss]]/Agridata[[#This Row],[Total_Revenue]])*100</f>
        <v>76.878806426229389</v>
      </c>
      <c r="X2761">
        <f>(1-Agridata[[#This Row],[Transport_Cost_NGN]]/(Agridata[[#This Row],[Input_Cost_NGN]]+Agridata[[#This Row],[Final_Profit_NGN]]))*100</f>
        <v>99.995154623240467</v>
      </c>
      <c r="Y2761" s="13">
        <f>Agridata[[#This Row],[Final_Profit_NGN]]*Agridata[[#This Row],[Storage_Loss_%]]</f>
        <v>92074802.169999987</v>
      </c>
      <c r="Z2761" s="13">
        <f>Agridata[[#This Row],[Final_Profit_NGN]] * (1-Agridata[[#This Row],[Storage_Loss_%]]/100)</f>
        <v>3173284.9783000001</v>
      </c>
      <c r="AA2761" s="13">
        <f>Agridata[[#This Row],[Final_Profit_NGN]]+Agridata[[#This Row],[Input_Cost_NGN]]</f>
        <v>4127646</v>
      </c>
    </row>
    <row r="2762" spans="1:27" x14ac:dyDescent="0.35">
      <c r="A2762" t="s">
        <v>1112</v>
      </c>
      <c r="B2762" t="s">
        <v>1471</v>
      </c>
      <c r="C2762" t="s">
        <v>1486</v>
      </c>
      <c r="D2762">
        <v>2021</v>
      </c>
      <c r="E2762" t="s">
        <v>1501</v>
      </c>
      <c r="F2762" t="s">
        <v>1507</v>
      </c>
      <c r="G2762">
        <v>0.9</v>
      </c>
      <c r="H2762">
        <v>1436</v>
      </c>
      <c r="I2762">
        <v>574</v>
      </c>
      <c r="J2762">
        <v>38.799999999999997</v>
      </c>
      <c r="K2762" t="s">
        <v>1512</v>
      </c>
      <c r="L2762">
        <v>1.39</v>
      </c>
      <c r="M2762" t="s">
        <v>1517</v>
      </c>
      <c r="N2762" s="13">
        <v>8945</v>
      </c>
      <c r="O2762">
        <v>60</v>
      </c>
      <c r="P2762" s="11">
        <f>Agridata[[#This Row],[Storage_Loss_%]]/100</f>
        <v>0.6</v>
      </c>
      <c r="Q2762" s="7">
        <v>60</v>
      </c>
      <c r="R2762" s="13">
        <v>9877</v>
      </c>
      <c r="S2762">
        <v>182</v>
      </c>
      <c r="T2762" t="s">
        <v>1520</v>
      </c>
      <c r="U2762" t="s">
        <v>1522</v>
      </c>
      <c r="V2762" s="13">
        <v>84602</v>
      </c>
      <c r="W2762" s="7">
        <f>(Agridata[[#This Row],[Profit_After_Storage_Loss]]/Agridata[[#This Row],[Total_Revenue]])*100</f>
        <v>35.818329999259099</v>
      </c>
      <c r="X2762">
        <f>(1-Agridata[[#This Row],[Transport_Cost_NGN]]/(Agridata[[#This Row],[Input_Cost_NGN]]+Agridata[[#This Row],[Final_Profit_NGN]]))*100</f>
        <v>90.532287598302261</v>
      </c>
      <c r="Y2762" s="13">
        <f>Agridata[[#This Row],[Final_Profit_NGN]]*Agridata[[#This Row],[Storage_Loss_%]]</f>
        <v>5076120</v>
      </c>
      <c r="Z2762" s="13">
        <f>Agridata[[#This Row],[Final_Profit_NGN]] * (1-Agridata[[#This Row],[Storage_Loss_%]]/100)</f>
        <v>33840.800000000003</v>
      </c>
      <c r="AA2762" s="13">
        <f>Agridata[[#This Row],[Final_Profit_NGN]]+Agridata[[#This Row],[Input_Cost_NGN]]</f>
        <v>94479</v>
      </c>
    </row>
    <row r="2763" spans="1:27" x14ac:dyDescent="0.35">
      <c r="A2763" t="s">
        <v>64</v>
      </c>
      <c r="B2763" t="s">
        <v>1472</v>
      </c>
      <c r="C2763" t="s">
        <v>1478</v>
      </c>
      <c r="D2763">
        <v>2022</v>
      </c>
      <c r="E2763" t="s">
        <v>1501</v>
      </c>
      <c r="F2763" t="s">
        <v>1507</v>
      </c>
      <c r="G2763">
        <v>1.55</v>
      </c>
      <c r="H2763">
        <v>2991</v>
      </c>
      <c r="I2763">
        <v>2168</v>
      </c>
      <c r="J2763">
        <v>3.8</v>
      </c>
      <c r="K2763" t="s">
        <v>1512</v>
      </c>
      <c r="L2763">
        <v>1.58</v>
      </c>
      <c r="M2763" t="s">
        <v>1517</v>
      </c>
      <c r="N2763" s="13">
        <v>1019</v>
      </c>
      <c r="O2763">
        <v>14</v>
      </c>
      <c r="P2763" s="11">
        <f>Agridata[[#This Row],[Storage_Loss_%]]/100</f>
        <v>0.27510000000000001</v>
      </c>
      <c r="Q2763" s="7">
        <v>27.51</v>
      </c>
      <c r="R2763" s="13">
        <v>27562</v>
      </c>
      <c r="S2763">
        <v>243</v>
      </c>
      <c r="T2763" t="s">
        <v>1520</v>
      </c>
      <c r="U2763" t="s">
        <v>1523</v>
      </c>
      <c r="V2763" s="13">
        <v>492975</v>
      </c>
      <c r="W2763" s="7">
        <f>(Agridata[[#This Row],[Profit_After_Storage_Loss]]/Agridata[[#This Row],[Total_Revenue]])*100</f>
        <v>68.651714959743487</v>
      </c>
      <c r="X2763">
        <f>(1-Agridata[[#This Row],[Transport_Cost_NGN]]/(Agridata[[#This Row],[Input_Cost_NGN]]+Agridata[[#This Row],[Final_Profit_NGN]]))*100</f>
        <v>99.804240620743585</v>
      </c>
      <c r="Y2763" s="13">
        <f>Agridata[[#This Row],[Final_Profit_NGN]]*Agridata[[#This Row],[Storage_Loss_%]]</f>
        <v>13561742.25</v>
      </c>
      <c r="Z2763" s="13">
        <f>Agridata[[#This Row],[Final_Profit_NGN]] * (1-Agridata[[#This Row],[Storage_Loss_%]]/100)</f>
        <v>357357.57750000001</v>
      </c>
      <c r="AA2763" s="13">
        <f>Agridata[[#This Row],[Final_Profit_NGN]]+Agridata[[#This Row],[Input_Cost_NGN]]</f>
        <v>520537</v>
      </c>
    </row>
    <row r="2764" spans="1:27" x14ac:dyDescent="0.35">
      <c r="A2764" t="s">
        <v>1273</v>
      </c>
      <c r="B2764" t="s">
        <v>1469</v>
      </c>
      <c r="C2764" t="s">
        <v>1480</v>
      </c>
      <c r="D2764">
        <v>2025</v>
      </c>
      <c r="E2764" t="s">
        <v>1502</v>
      </c>
      <c r="F2764" t="s">
        <v>1506</v>
      </c>
      <c r="G2764">
        <v>5.57</v>
      </c>
      <c r="H2764">
        <v>17994</v>
      </c>
      <c r="I2764">
        <v>13855</v>
      </c>
      <c r="J2764">
        <v>41.9</v>
      </c>
      <c r="K2764" t="s">
        <v>1513</v>
      </c>
      <c r="L2764">
        <v>1.36</v>
      </c>
      <c r="M2764" t="s">
        <v>1516</v>
      </c>
      <c r="N2764" s="13">
        <v>1171</v>
      </c>
      <c r="O2764">
        <v>14</v>
      </c>
      <c r="P2764" s="11">
        <f>Agridata[[#This Row],[Storage_Loss_%]]/100</f>
        <v>0.23</v>
      </c>
      <c r="Q2764" s="7">
        <v>23</v>
      </c>
      <c r="R2764" s="13">
        <v>168234</v>
      </c>
      <c r="S2764">
        <v>376</v>
      </c>
      <c r="T2764" t="s">
        <v>1520</v>
      </c>
      <c r="U2764" t="s">
        <v>1523</v>
      </c>
      <c r="V2764" s="13">
        <v>4987981</v>
      </c>
      <c r="W2764" s="7">
        <f>(Agridata[[#This Row],[Profit_After_Storage_Loss]]/Agridata[[#This Row],[Total_Revenue]])*100</f>
        <v>74.487688546734375</v>
      </c>
      <c r="X2764">
        <f>(1-Agridata[[#This Row],[Transport_Cost_NGN]]/(Agridata[[#This Row],[Input_Cost_NGN]]+Agridata[[#This Row],[Final_Profit_NGN]]))*100</f>
        <v>99.977289542813864</v>
      </c>
      <c r="Y2764" s="13">
        <f>Agridata[[#This Row],[Final_Profit_NGN]]*Agridata[[#This Row],[Storage_Loss_%]]</f>
        <v>114723563</v>
      </c>
      <c r="Z2764" s="13">
        <f>Agridata[[#This Row],[Final_Profit_NGN]] * (1-Agridata[[#This Row],[Storage_Loss_%]]/100)</f>
        <v>3840745.37</v>
      </c>
      <c r="AA2764" s="13">
        <f>Agridata[[#This Row],[Final_Profit_NGN]]+Agridata[[#This Row],[Input_Cost_NGN]]</f>
        <v>5156215</v>
      </c>
    </row>
    <row r="2765" spans="1:27" x14ac:dyDescent="0.35">
      <c r="A2765" t="s">
        <v>243</v>
      </c>
      <c r="B2765" t="s">
        <v>1469</v>
      </c>
      <c r="C2765" t="s">
        <v>1484</v>
      </c>
      <c r="D2765">
        <v>2023</v>
      </c>
      <c r="E2765" t="s">
        <v>1501</v>
      </c>
      <c r="F2765" t="s">
        <v>1509</v>
      </c>
      <c r="G2765">
        <v>1.73</v>
      </c>
      <c r="H2765">
        <v>15518</v>
      </c>
      <c r="I2765">
        <v>12276</v>
      </c>
      <c r="J2765">
        <v>4.0999999999999996</v>
      </c>
      <c r="K2765" t="s">
        <v>1512</v>
      </c>
      <c r="L2765">
        <v>0.94</v>
      </c>
      <c r="M2765" t="s">
        <v>1516</v>
      </c>
      <c r="N2765" s="13">
        <v>718</v>
      </c>
      <c r="O2765">
        <v>5</v>
      </c>
      <c r="P2765" s="11">
        <f>Agridata[[#This Row],[Storage_Loss_%]]/100</f>
        <v>0.2089</v>
      </c>
      <c r="Q2765" s="7">
        <v>20.89</v>
      </c>
      <c r="R2765" s="13">
        <v>54324</v>
      </c>
      <c r="S2765">
        <v>342</v>
      </c>
      <c r="T2765" t="s">
        <v>1520</v>
      </c>
      <c r="U2765" t="s">
        <v>1522</v>
      </c>
      <c r="V2765" s="13">
        <v>4101367</v>
      </c>
      <c r="W2765" s="7">
        <f>(Agridata[[#This Row],[Profit_After_Storage_Loss]]/Agridata[[#This Row],[Total_Revenue]])*100</f>
        <v>78.075858712786868</v>
      </c>
      <c r="X2765">
        <f>(1-Agridata[[#This Row],[Transport_Cost_NGN]]/(Agridata[[#This Row],[Input_Cost_NGN]]+Agridata[[#This Row],[Final_Profit_NGN]]))*100</f>
        <v>99.982722488269701</v>
      </c>
      <c r="Y2765" s="13">
        <f>Agridata[[#This Row],[Final_Profit_NGN]]*Agridata[[#This Row],[Storage_Loss_%]]</f>
        <v>85677556.629999995</v>
      </c>
      <c r="Z2765" s="13">
        <f>Agridata[[#This Row],[Final_Profit_NGN]] * (1-Agridata[[#This Row],[Storage_Loss_%]]/100)</f>
        <v>3244591.4336999999</v>
      </c>
      <c r="AA2765" s="13">
        <f>Agridata[[#This Row],[Final_Profit_NGN]]+Agridata[[#This Row],[Input_Cost_NGN]]</f>
        <v>4155691</v>
      </c>
    </row>
    <row r="2766" spans="1:27" x14ac:dyDescent="0.35">
      <c r="A2766" t="s">
        <v>343</v>
      </c>
      <c r="B2766" t="s">
        <v>1472</v>
      </c>
      <c r="C2766" t="s">
        <v>1487</v>
      </c>
      <c r="D2766">
        <v>2024</v>
      </c>
      <c r="E2766" t="s">
        <v>1501</v>
      </c>
      <c r="F2766" t="s">
        <v>1504</v>
      </c>
      <c r="G2766">
        <v>6.25</v>
      </c>
      <c r="H2766">
        <v>35240</v>
      </c>
      <c r="I2766">
        <v>28181</v>
      </c>
      <c r="J2766">
        <v>5</v>
      </c>
      <c r="K2766" t="s">
        <v>1513</v>
      </c>
      <c r="L2766">
        <v>0.56000000000000005</v>
      </c>
      <c r="M2766" t="s">
        <v>1516</v>
      </c>
      <c r="N2766" s="13">
        <v>233</v>
      </c>
      <c r="O2766">
        <v>2</v>
      </c>
      <c r="P2766" s="11">
        <f>Agridata[[#This Row],[Storage_Loss_%]]/100</f>
        <v>0.20030000000000001</v>
      </c>
      <c r="Q2766" s="7">
        <v>20.03</v>
      </c>
      <c r="R2766" s="13">
        <v>100319</v>
      </c>
      <c r="S2766">
        <v>315</v>
      </c>
      <c r="T2766" t="s">
        <v>1520</v>
      </c>
      <c r="U2766" t="s">
        <v>1523</v>
      </c>
      <c r="V2766" s="13">
        <v>8687693</v>
      </c>
      <c r="W2766" s="7">
        <f>(Agridata[[#This Row],[Profit_After_Storage_Loss]]/Agridata[[#This Row],[Total_Revenue]])*100</f>
        <v>79.057107478915597</v>
      </c>
      <c r="X2766">
        <f>(1-Agridata[[#This Row],[Transport_Cost_NGN]]/(Agridata[[#This Row],[Input_Cost_NGN]]+Agridata[[#This Row],[Final_Profit_NGN]]))*100</f>
        <v>99.997348660880306</v>
      </c>
      <c r="Y2766" s="13">
        <f>Agridata[[#This Row],[Final_Profit_NGN]]*Agridata[[#This Row],[Storage_Loss_%]]</f>
        <v>174014490.79000002</v>
      </c>
      <c r="Z2766" s="13">
        <f>Agridata[[#This Row],[Final_Profit_NGN]] * (1-Agridata[[#This Row],[Storage_Loss_%]]/100)</f>
        <v>6947548.0921</v>
      </c>
      <c r="AA2766" s="13">
        <f>Agridata[[#This Row],[Final_Profit_NGN]]+Agridata[[#This Row],[Input_Cost_NGN]]</f>
        <v>8788012</v>
      </c>
    </row>
    <row r="2767" spans="1:27" x14ac:dyDescent="0.35">
      <c r="A2767" t="s">
        <v>35</v>
      </c>
      <c r="B2767" t="s">
        <v>1473</v>
      </c>
      <c r="C2767" t="s">
        <v>1484</v>
      </c>
      <c r="D2767">
        <v>2024</v>
      </c>
      <c r="E2767" t="s">
        <v>1501</v>
      </c>
      <c r="F2767" t="s">
        <v>1504</v>
      </c>
      <c r="G2767">
        <v>0.4</v>
      </c>
      <c r="H2767">
        <v>3174</v>
      </c>
      <c r="I2767">
        <v>2547</v>
      </c>
      <c r="J2767">
        <v>146.4</v>
      </c>
      <c r="K2767" t="s">
        <v>1512</v>
      </c>
      <c r="L2767">
        <v>4.16</v>
      </c>
      <c r="M2767" t="s">
        <v>1518</v>
      </c>
      <c r="N2767" s="13">
        <v>38276</v>
      </c>
      <c r="O2767">
        <v>3</v>
      </c>
      <c r="P2767" s="11">
        <f>Agridata[[#This Row],[Storage_Loss_%]]/100</f>
        <v>0.1973</v>
      </c>
      <c r="Q2767" s="7">
        <v>19.73</v>
      </c>
      <c r="R2767" s="13">
        <v>5744</v>
      </c>
      <c r="S2767">
        <v>352</v>
      </c>
      <c r="T2767" t="s">
        <v>1519</v>
      </c>
      <c r="U2767" t="s">
        <v>1522</v>
      </c>
      <c r="V2767" s="13">
        <v>843559</v>
      </c>
      <c r="W2767" s="7">
        <f>(Agridata[[#This Row],[Profit_After_Storage_Loss]]/Agridata[[#This Row],[Total_Revenue]])*100</f>
        <v>79.727118507764601</v>
      </c>
      <c r="X2767">
        <f>(1-Agridata[[#This Row],[Transport_Cost_NGN]]/(Agridata[[#This Row],[Input_Cost_NGN]]+Agridata[[#This Row],[Final_Profit_NGN]]))*100</f>
        <v>95.493245637893665</v>
      </c>
      <c r="Y2767" s="13">
        <f>Agridata[[#This Row],[Final_Profit_NGN]]*Agridata[[#This Row],[Storage_Loss_%]]</f>
        <v>16643419.07</v>
      </c>
      <c r="Z2767" s="13">
        <f>Agridata[[#This Row],[Final_Profit_NGN]] * (1-Agridata[[#This Row],[Storage_Loss_%]]/100)</f>
        <v>677124.80929999996</v>
      </c>
      <c r="AA2767" s="13">
        <f>Agridata[[#This Row],[Final_Profit_NGN]]+Agridata[[#This Row],[Input_Cost_NGN]]</f>
        <v>849303</v>
      </c>
    </row>
    <row r="2768" spans="1:27" x14ac:dyDescent="0.35">
      <c r="A2768" t="s">
        <v>1085</v>
      </c>
      <c r="B2768" t="s">
        <v>1473</v>
      </c>
      <c r="C2768" t="s">
        <v>1494</v>
      </c>
      <c r="D2768">
        <v>2022</v>
      </c>
      <c r="E2768" t="s">
        <v>1502</v>
      </c>
      <c r="F2768" t="s">
        <v>1505</v>
      </c>
      <c r="G2768">
        <v>1.93</v>
      </c>
      <c r="H2768">
        <v>14672</v>
      </c>
      <c r="I2768">
        <v>13121</v>
      </c>
      <c r="J2768">
        <v>40.5</v>
      </c>
      <c r="K2768" t="s">
        <v>1512</v>
      </c>
      <c r="L2768">
        <v>2.34</v>
      </c>
      <c r="M2768" t="s">
        <v>1516</v>
      </c>
      <c r="N2768" s="13">
        <v>8630</v>
      </c>
      <c r="O2768">
        <v>3</v>
      </c>
      <c r="P2768" s="11">
        <f>Agridata[[#This Row],[Storage_Loss_%]]/100</f>
        <v>0.1057</v>
      </c>
      <c r="Q2768" s="7">
        <v>10.57</v>
      </c>
      <c r="R2768" s="13">
        <v>15686</v>
      </c>
      <c r="S2768">
        <v>103</v>
      </c>
      <c r="T2768" t="s">
        <v>1520</v>
      </c>
      <c r="U2768" t="s">
        <v>1523</v>
      </c>
      <c r="V2768" s="13">
        <v>1313633</v>
      </c>
      <c r="W2768" s="7">
        <f>(Agridata[[#This Row],[Profit_After_Storage_Loss]]/Agridata[[#This Row],[Total_Revenue]])*100</f>
        <v>88.374723591553277</v>
      </c>
      <c r="X2768">
        <f>(1-Agridata[[#This Row],[Transport_Cost_NGN]]/(Agridata[[#This Row],[Input_Cost_NGN]]+Agridata[[#This Row],[Final_Profit_NGN]]))*100</f>
        <v>99.350795407272443</v>
      </c>
      <c r="Y2768" s="13">
        <f>Agridata[[#This Row],[Final_Profit_NGN]]*Agridata[[#This Row],[Storage_Loss_%]]</f>
        <v>13885100.810000001</v>
      </c>
      <c r="Z2768" s="13">
        <f>Agridata[[#This Row],[Final_Profit_NGN]] * (1-Agridata[[#This Row],[Storage_Loss_%]]/100)</f>
        <v>1174781.9919</v>
      </c>
      <c r="AA2768" s="13">
        <f>Agridata[[#This Row],[Final_Profit_NGN]]+Agridata[[#This Row],[Input_Cost_NGN]]</f>
        <v>1329319</v>
      </c>
    </row>
    <row r="2769" spans="1:27" x14ac:dyDescent="0.35">
      <c r="A2769" t="s">
        <v>342</v>
      </c>
      <c r="B2769" t="s">
        <v>1469</v>
      </c>
      <c r="C2769" t="s">
        <v>1481</v>
      </c>
      <c r="D2769">
        <v>2021</v>
      </c>
      <c r="E2769" t="s">
        <v>1501</v>
      </c>
      <c r="F2769" t="s">
        <v>1503</v>
      </c>
      <c r="G2769">
        <v>1.65</v>
      </c>
      <c r="H2769">
        <v>16015</v>
      </c>
      <c r="I2769">
        <v>6406</v>
      </c>
      <c r="J2769">
        <v>1.8</v>
      </c>
      <c r="K2769" t="s">
        <v>1513</v>
      </c>
      <c r="L2769">
        <v>1.5</v>
      </c>
      <c r="M2769" t="s">
        <v>1516</v>
      </c>
      <c r="N2769" s="13">
        <v>200</v>
      </c>
      <c r="O2769">
        <v>60</v>
      </c>
      <c r="P2769" s="11">
        <f>Agridata[[#This Row],[Storage_Loss_%]]/100</f>
        <v>0.6</v>
      </c>
      <c r="Q2769" s="7">
        <v>60</v>
      </c>
      <c r="R2769" s="13">
        <v>14397</v>
      </c>
      <c r="S2769">
        <v>247</v>
      </c>
      <c r="T2769" t="s">
        <v>1521</v>
      </c>
      <c r="U2769" t="s">
        <v>1522</v>
      </c>
      <c r="V2769" s="13">
        <v>1551863</v>
      </c>
      <c r="W2769" s="7">
        <f>(Agridata[[#This Row],[Profit_After_Storage_Loss]]/Agridata[[#This Row],[Total_Revenue]])*100</f>
        <v>39.632321581346652</v>
      </c>
      <c r="X2769">
        <f>(1-Agridata[[#This Row],[Transport_Cost_NGN]]/(Agridata[[#This Row],[Input_Cost_NGN]]+Agridata[[#This Row],[Final_Profit_NGN]]))*100</f>
        <v>99.987230727976197</v>
      </c>
      <c r="Y2769" s="13">
        <f>Agridata[[#This Row],[Final_Profit_NGN]]*Agridata[[#This Row],[Storage_Loss_%]]</f>
        <v>93111780</v>
      </c>
      <c r="Z2769" s="13">
        <f>Agridata[[#This Row],[Final_Profit_NGN]] * (1-Agridata[[#This Row],[Storage_Loss_%]]/100)</f>
        <v>620745.20000000007</v>
      </c>
      <c r="AA2769" s="13">
        <f>Agridata[[#This Row],[Final_Profit_NGN]]+Agridata[[#This Row],[Input_Cost_NGN]]</f>
        <v>1566260</v>
      </c>
    </row>
    <row r="2770" spans="1:27" x14ac:dyDescent="0.35">
      <c r="A2770" t="s">
        <v>452</v>
      </c>
      <c r="B2770" t="s">
        <v>1473</v>
      </c>
      <c r="C2770" t="s">
        <v>1484</v>
      </c>
      <c r="D2770">
        <v>2025</v>
      </c>
      <c r="E2770" t="s">
        <v>1501</v>
      </c>
      <c r="F2770" t="s">
        <v>1507</v>
      </c>
      <c r="G2770">
        <v>7.91</v>
      </c>
      <c r="H2770">
        <v>22125</v>
      </c>
      <c r="I2770">
        <v>8850</v>
      </c>
      <c r="J2770">
        <v>40.4</v>
      </c>
      <c r="K2770" t="s">
        <v>1512</v>
      </c>
      <c r="L2770">
        <v>2.61</v>
      </c>
      <c r="M2770" t="s">
        <v>1517</v>
      </c>
      <c r="N2770" s="13">
        <v>11301</v>
      </c>
      <c r="O2770">
        <v>60</v>
      </c>
      <c r="P2770" s="11">
        <f>Agridata[[#This Row],[Storage_Loss_%]]/100</f>
        <v>0.6</v>
      </c>
      <c r="Q2770" s="7">
        <v>60</v>
      </c>
      <c r="R2770" s="13">
        <v>145605</v>
      </c>
      <c r="S2770">
        <v>262</v>
      </c>
      <c r="T2770" t="s">
        <v>1520</v>
      </c>
      <c r="U2770" t="s">
        <v>1523</v>
      </c>
      <c r="V2770" s="13">
        <v>2138607</v>
      </c>
      <c r="W2770" s="7">
        <f>(Agridata[[#This Row],[Profit_After_Storage_Loss]]/Agridata[[#This Row],[Total_Revenue]])*100</f>
        <v>37.450236668050081</v>
      </c>
      <c r="X2770">
        <f>(1-Agridata[[#This Row],[Transport_Cost_NGN]]/(Agridata[[#This Row],[Input_Cost_NGN]]+Agridata[[#This Row],[Final_Profit_NGN]]))*100</f>
        <v>99.505256079558293</v>
      </c>
      <c r="Y2770" s="13">
        <f>Agridata[[#This Row],[Final_Profit_NGN]]*Agridata[[#This Row],[Storage_Loss_%]]</f>
        <v>128316420</v>
      </c>
      <c r="Z2770" s="13">
        <f>Agridata[[#This Row],[Final_Profit_NGN]] * (1-Agridata[[#This Row],[Storage_Loss_%]]/100)</f>
        <v>855442.8</v>
      </c>
      <c r="AA2770" s="13">
        <f>Agridata[[#This Row],[Final_Profit_NGN]]+Agridata[[#This Row],[Input_Cost_NGN]]</f>
        <v>2284212</v>
      </c>
    </row>
    <row r="2771" spans="1:27" x14ac:dyDescent="0.35">
      <c r="A2771" t="s">
        <v>1274</v>
      </c>
      <c r="B2771" t="s">
        <v>1473</v>
      </c>
      <c r="C2771" t="s">
        <v>1494</v>
      </c>
      <c r="D2771">
        <v>2023</v>
      </c>
      <c r="E2771" t="s">
        <v>1502</v>
      </c>
      <c r="F2771" t="s">
        <v>1504</v>
      </c>
      <c r="G2771">
        <v>0.8</v>
      </c>
      <c r="H2771">
        <v>4344</v>
      </c>
      <c r="I2771">
        <v>3278</v>
      </c>
      <c r="J2771">
        <v>31.7</v>
      </c>
      <c r="K2771" t="s">
        <v>1511</v>
      </c>
      <c r="L2771">
        <v>1.45</v>
      </c>
      <c r="M2771" t="s">
        <v>1517</v>
      </c>
      <c r="N2771" s="13">
        <v>5284</v>
      </c>
      <c r="O2771">
        <v>1</v>
      </c>
      <c r="P2771" s="11">
        <f>Agridata[[#This Row],[Storage_Loss_%]]/100</f>
        <v>0.2452</v>
      </c>
      <c r="Q2771" s="7">
        <v>24.52</v>
      </c>
      <c r="R2771" s="13">
        <v>11993</v>
      </c>
      <c r="S2771">
        <v>232</v>
      </c>
      <c r="T2771" t="s">
        <v>1520</v>
      </c>
      <c r="U2771" t="s">
        <v>1522</v>
      </c>
      <c r="V2771" s="13">
        <v>735615</v>
      </c>
      <c r="W2771" s="7">
        <f>(Agridata[[#This Row],[Profit_After_Storage_Loss]]/Agridata[[#This Row],[Total_Revenue]])*100</f>
        <v>74.269162716289827</v>
      </c>
      <c r="X2771">
        <f>(1-Agridata[[#This Row],[Transport_Cost_NGN]]/(Agridata[[#This Row],[Input_Cost_NGN]]+Agridata[[#This Row],[Final_Profit_NGN]]))*100</f>
        <v>99.29321248568769</v>
      </c>
      <c r="Y2771" s="13">
        <f>Agridata[[#This Row],[Final_Profit_NGN]]*Agridata[[#This Row],[Storage_Loss_%]]</f>
        <v>18037279.800000001</v>
      </c>
      <c r="Z2771" s="13">
        <f>Agridata[[#This Row],[Final_Profit_NGN]] * (1-Agridata[[#This Row],[Storage_Loss_%]]/100)</f>
        <v>555242.20200000005</v>
      </c>
      <c r="AA2771" s="13">
        <f>Agridata[[#This Row],[Final_Profit_NGN]]+Agridata[[#This Row],[Input_Cost_NGN]]</f>
        <v>747608</v>
      </c>
    </row>
    <row r="2772" spans="1:27" x14ac:dyDescent="0.35">
      <c r="A2772" t="s">
        <v>1174</v>
      </c>
      <c r="B2772" t="s">
        <v>1470</v>
      </c>
      <c r="C2772" t="s">
        <v>1491</v>
      </c>
      <c r="D2772">
        <v>2022</v>
      </c>
      <c r="E2772" t="s">
        <v>1501</v>
      </c>
      <c r="F2772" t="s">
        <v>1506</v>
      </c>
      <c r="G2772">
        <v>1.1299999999999999</v>
      </c>
      <c r="H2772">
        <v>2403</v>
      </c>
      <c r="I2772">
        <v>2013</v>
      </c>
      <c r="J2772">
        <v>6</v>
      </c>
      <c r="K2772" t="s">
        <v>1515</v>
      </c>
      <c r="L2772">
        <v>1.58</v>
      </c>
      <c r="M2772" t="s">
        <v>1516</v>
      </c>
      <c r="N2772" s="13">
        <v>1417</v>
      </c>
      <c r="O2772">
        <v>7</v>
      </c>
      <c r="P2772" s="11">
        <f>Agridata[[#This Row],[Storage_Loss_%]]/100</f>
        <v>0.16210000000000002</v>
      </c>
      <c r="Q2772" s="7">
        <v>16.21</v>
      </c>
      <c r="R2772" s="13">
        <v>31358</v>
      </c>
      <c r="S2772">
        <v>276</v>
      </c>
      <c r="T2772" t="s">
        <v>1521</v>
      </c>
      <c r="U2772" t="s">
        <v>1522</v>
      </c>
      <c r="V2772" s="13">
        <v>517258</v>
      </c>
      <c r="W2772" s="7">
        <f>(Agridata[[#This Row],[Profit_After_Storage_Loss]]/Agridata[[#This Row],[Total_Revenue]])*100</f>
        <v>79.00069961503128</v>
      </c>
      <c r="X2772">
        <f>(1-Agridata[[#This Row],[Transport_Cost_NGN]]/(Agridata[[#This Row],[Input_Cost_NGN]]+Agridata[[#This Row],[Final_Profit_NGN]]))*100</f>
        <v>99.741713694095694</v>
      </c>
      <c r="Y2772" s="13">
        <f>Agridata[[#This Row],[Final_Profit_NGN]]*Agridata[[#This Row],[Storage_Loss_%]]</f>
        <v>8384752.1800000006</v>
      </c>
      <c r="Z2772" s="13">
        <f>Agridata[[#This Row],[Final_Profit_NGN]] * (1-Agridata[[#This Row],[Storage_Loss_%]]/100)</f>
        <v>433410.47820000001</v>
      </c>
      <c r="AA2772" s="13">
        <f>Agridata[[#This Row],[Final_Profit_NGN]]+Agridata[[#This Row],[Input_Cost_NGN]]</f>
        <v>548616</v>
      </c>
    </row>
    <row r="2773" spans="1:27" x14ac:dyDescent="0.35">
      <c r="A2773" t="s">
        <v>311</v>
      </c>
      <c r="B2773" t="s">
        <v>1472</v>
      </c>
      <c r="C2773" t="s">
        <v>1478</v>
      </c>
      <c r="D2773">
        <v>2025</v>
      </c>
      <c r="E2773" t="s">
        <v>1502</v>
      </c>
      <c r="F2773" t="s">
        <v>1506</v>
      </c>
      <c r="G2773">
        <v>1.38</v>
      </c>
      <c r="H2773">
        <v>3693</v>
      </c>
      <c r="I2773">
        <v>3542</v>
      </c>
      <c r="J2773">
        <v>22.2</v>
      </c>
      <c r="K2773" t="s">
        <v>1512</v>
      </c>
      <c r="L2773">
        <v>0.97</v>
      </c>
      <c r="M2773" t="s">
        <v>1518</v>
      </c>
      <c r="N2773" s="13">
        <v>4793</v>
      </c>
      <c r="O2773">
        <v>1</v>
      </c>
      <c r="P2773" s="11">
        <f>Agridata[[#This Row],[Storage_Loss_%]]/100</f>
        <v>4.0800000000000003E-2</v>
      </c>
      <c r="Q2773" s="7">
        <v>4.08</v>
      </c>
      <c r="R2773" s="13">
        <v>39979</v>
      </c>
      <c r="S2773">
        <v>367</v>
      </c>
      <c r="T2773" t="s">
        <v>1520</v>
      </c>
      <c r="U2773" t="s">
        <v>1522</v>
      </c>
      <c r="V2773" s="13">
        <v>1242143</v>
      </c>
      <c r="W2773" s="7">
        <f>(Agridata[[#This Row],[Profit_After_Storage_Loss]]/Agridata[[#This Row],[Total_Revenue]])*100</f>
        <v>92.929032151386536</v>
      </c>
      <c r="X2773">
        <f>(1-Agridata[[#This Row],[Transport_Cost_NGN]]/(Agridata[[#This Row],[Input_Cost_NGN]]+Agridata[[#This Row],[Final_Profit_NGN]]))*100</f>
        <v>99.626166620649201</v>
      </c>
      <c r="Y2773" s="13">
        <f>Agridata[[#This Row],[Final_Profit_NGN]]*Agridata[[#This Row],[Storage_Loss_%]]</f>
        <v>5067943.4400000004</v>
      </c>
      <c r="Z2773" s="13">
        <f>Agridata[[#This Row],[Final_Profit_NGN]] * (1-Agridata[[#This Row],[Storage_Loss_%]]/100)</f>
        <v>1191463.5656000001</v>
      </c>
      <c r="AA2773" s="13">
        <f>Agridata[[#This Row],[Final_Profit_NGN]]+Agridata[[#This Row],[Input_Cost_NGN]]</f>
        <v>1282122</v>
      </c>
    </row>
    <row r="2774" spans="1:27" x14ac:dyDescent="0.35">
      <c r="A2774" t="s">
        <v>350</v>
      </c>
      <c r="B2774" t="s">
        <v>1471</v>
      </c>
      <c r="C2774" t="s">
        <v>1477</v>
      </c>
      <c r="D2774">
        <v>2022</v>
      </c>
      <c r="E2774" t="s">
        <v>1502</v>
      </c>
      <c r="F2774" t="s">
        <v>1509</v>
      </c>
      <c r="G2774">
        <v>0.8</v>
      </c>
      <c r="H2774">
        <v>9294</v>
      </c>
      <c r="I2774">
        <v>7840</v>
      </c>
      <c r="J2774">
        <v>13.1</v>
      </c>
      <c r="K2774" t="s">
        <v>1512</v>
      </c>
      <c r="L2774">
        <v>0.92</v>
      </c>
      <c r="M2774" t="s">
        <v>1518</v>
      </c>
      <c r="N2774" s="13">
        <v>2675</v>
      </c>
      <c r="O2774">
        <v>2</v>
      </c>
      <c r="P2774" s="11">
        <f>Agridata[[#This Row],[Storage_Loss_%]]/100</f>
        <v>0.15640000000000001</v>
      </c>
      <c r="Q2774" s="7">
        <v>15.64</v>
      </c>
      <c r="R2774" s="13">
        <v>23969</v>
      </c>
      <c r="S2774">
        <v>306</v>
      </c>
      <c r="T2774" t="s">
        <v>1520</v>
      </c>
      <c r="U2774" t="s">
        <v>1522</v>
      </c>
      <c r="V2774" s="13">
        <v>2348406</v>
      </c>
      <c r="W2774" s="7">
        <f>(Agridata[[#This Row],[Profit_After_Storage_Loss]]/Agridata[[#This Row],[Total_Revenue]])*100</f>
        <v>83.50767908108962</v>
      </c>
      <c r="X2774">
        <f>(1-Agridata[[#This Row],[Transport_Cost_NGN]]/(Agridata[[#This Row],[Input_Cost_NGN]]+Agridata[[#This Row],[Final_Profit_NGN]]))*100</f>
        <v>99.887243795774268</v>
      </c>
      <c r="Y2774" s="13">
        <f>Agridata[[#This Row],[Final_Profit_NGN]]*Agridata[[#This Row],[Storage_Loss_%]]</f>
        <v>36729069.840000004</v>
      </c>
      <c r="Z2774" s="13">
        <f>Agridata[[#This Row],[Final_Profit_NGN]] * (1-Agridata[[#This Row],[Storage_Loss_%]]/100)</f>
        <v>1981115.3016000001</v>
      </c>
      <c r="AA2774" s="13">
        <f>Agridata[[#This Row],[Final_Profit_NGN]]+Agridata[[#This Row],[Input_Cost_NGN]]</f>
        <v>2372375</v>
      </c>
    </row>
    <row r="2775" spans="1:27" x14ac:dyDescent="0.35">
      <c r="A2775" t="s">
        <v>985</v>
      </c>
      <c r="B2775" t="s">
        <v>1471</v>
      </c>
      <c r="C2775" t="s">
        <v>1500</v>
      </c>
      <c r="D2775">
        <v>2024</v>
      </c>
      <c r="E2775" t="s">
        <v>1502</v>
      </c>
      <c r="F2775" t="s">
        <v>1504</v>
      </c>
      <c r="G2775">
        <v>3.12</v>
      </c>
      <c r="H2775">
        <v>16927</v>
      </c>
      <c r="I2775">
        <v>12402</v>
      </c>
      <c r="J2775">
        <v>4.5999999999999996</v>
      </c>
      <c r="K2775" t="s">
        <v>1512</v>
      </c>
      <c r="L2775">
        <v>1.34</v>
      </c>
      <c r="M2775" t="s">
        <v>1516</v>
      </c>
      <c r="N2775" s="13">
        <v>923</v>
      </c>
      <c r="O2775">
        <v>7</v>
      </c>
      <c r="P2775" s="11">
        <f>Agridata[[#This Row],[Storage_Loss_%]]/100</f>
        <v>0.26729999999999998</v>
      </c>
      <c r="Q2775" s="7">
        <v>26.73</v>
      </c>
      <c r="R2775" s="13">
        <v>62353</v>
      </c>
      <c r="S2775">
        <v>268</v>
      </c>
      <c r="T2775" t="s">
        <v>1520</v>
      </c>
      <c r="U2775" t="s">
        <v>1523</v>
      </c>
      <c r="V2775" s="13">
        <v>3227223</v>
      </c>
      <c r="W2775" s="7">
        <f>(Agridata[[#This Row],[Profit_After_Storage_Loss]]/Agridata[[#This Row],[Total_Revenue]])*100</f>
        <v>71.881187487384395</v>
      </c>
      <c r="X2775">
        <f>(1-Agridata[[#This Row],[Transport_Cost_NGN]]/(Agridata[[#This Row],[Input_Cost_NGN]]+Agridata[[#This Row],[Final_Profit_NGN]]))*100</f>
        <v>99.971941672726217</v>
      </c>
      <c r="Y2775" s="13">
        <f>Agridata[[#This Row],[Final_Profit_NGN]]*Agridata[[#This Row],[Storage_Loss_%]]</f>
        <v>86263670.790000007</v>
      </c>
      <c r="Z2775" s="13">
        <f>Agridata[[#This Row],[Final_Profit_NGN]] * (1-Agridata[[#This Row],[Storage_Loss_%]]/100)</f>
        <v>2364586.2921000002</v>
      </c>
      <c r="AA2775" s="13">
        <f>Agridata[[#This Row],[Final_Profit_NGN]]+Agridata[[#This Row],[Input_Cost_NGN]]</f>
        <v>3289576</v>
      </c>
    </row>
    <row r="2776" spans="1:27" x14ac:dyDescent="0.35">
      <c r="A2776" t="s">
        <v>811</v>
      </c>
      <c r="B2776" t="s">
        <v>1472</v>
      </c>
      <c r="C2776" t="s">
        <v>1479</v>
      </c>
      <c r="D2776">
        <v>2023</v>
      </c>
      <c r="E2776" t="s">
        <v>1502</v>
      </c>
      <c r="F2776" t="s">
        <v>1510</v>
      </c>
      <c r="G2776">
        <v>5.68</v>
      </c>
      <c r="H2776">
        <v>142861</v>
      </c>
      <c r="I2776">
        <v>105502</v>
      </c>
      <c r="J2776">
        <v>45.2</v>
      </c>
      <c r="K2776" t="s">
        <v>1512</v>
      </c>
      <c r="L2776">
        <v>2.16</v>
      </c>
      <c r="M2776" t="s">
        <v>1516</v>
      </c>
      <c r="N2776" s="13">
        <v>12805</v>
      </c>
      <c r="O2776">
        <v>2</v>
      </c>
      <c r="P2776" s="11">
        <f>Agridata[[#This Row],[Storage_Loss_%]]/100</f>
        <v>0.26150000000000001</v>
      </c>
      <c r="Q2776" s="7">
        <v>26.15</v>
      </c>
      <c r="R2776" s="13">
        <v>137293</v>
      </c>
      <c r="S2776">
        <v>416</v>
      </c>
      <c r="T2776" t="s">
        <v>1520</v>
      </c>
      <c r="U2776" t="s">
        <v>1522</v>
      </c>
      <c r="V2776" s="13">
        <v>43299846</v>
      </c>
      <c r="W2776" s="7">
        <f>(Agridata[[#This Row],[Profit_After_Storage_Loss]]/Agridata[[#This Row],[Total_Revenue]])*100</f>
        <v>73.616580205708289</v>
      </c>
      <c r="X2776">
        <f>(1-Agridata[[#This Row],[Transport_Cost_NGN]]/(Agridata[[#This Row],[Input_Cost_NGN]]+Agridata[[#This Row],[Final_Profit_NGN]]))*100</f>
        <v>99.970520618312364</v>
      </c>
      <c r="Y2776" s="13">
        <f>Agridata[[#This Row],[Final_Profit_NGN]]*Agridata[[#This Row],[Storage_Loss_%]]</f>
        <v>1132290972.8999999</v>
      </c>
      <c r="Z2776" s="13">
        <f>Agridata[[#This Row],[Final_Profit_NGN]] * (1-Agridata[[#This Row],[Storage_Loss_%]]/100)</f>
        <v>31976936.270999998</v>
      </c>
      <c r="AA2776" s="13">
        <f>Agridata[[#This Row],[Final_Profit_NGN]]+Agridata[[#This Row],[Input_Cost_NGN]]</f>
        <v>43437139</v>
      </c>
    </row>
    <row r="2777" spans="1:27" x14ac:dyDescent="0.35">
      <c r="A2777" t="s">
        <v>1148</v>
      </c>
      <c r="B2777" t="s">
        <v>1469</v>
      </c>
      <c r="C2777" t="s">
        <v>1484</v>
      </c>
      <c r="D2777">
        <v>2021</v>
      </c>
      <c r="E2777" t="s">
        <v>1501</v>
      </c>
      <c r="F2777" t="s">
        <v>1508</v>
      </c>
      <c r="G2777">
        <v>1.1599999999999999</v>
      </c>
      <c r="H2777">
        <v>2425</v>
      </c>
      <c r="I2777">
        <v>2098</v>
      </c>
      <c r="J2777">
        <v>22</v>
      </c>
      <c r="K2777" t="s">
        <v>1512</v>
      </c>
      <c r="L2777">
        <v>1.51</v>
      </c>
      <c r="M2777" t="s">
        <v>1518</v>
      </c>
      <c r="N2777" s="13">
        <v>4754</v>
      </c>
      <c r="O2777">
        <v>7</v>
      </c>
      <c r="P2777" s="11">
        <f>Agridata[[#This Row],[Storage_Loss_%]]/100</f>
        <v>0.1348</v>
      </c>
      <c r="Q2777" s="7">
        <v>13.48</v>
      </c>
      <c r="R2777" s="13">
        <v>8414</v>
      </c>
      <c r="S2777">
        <v>190</v>
      </c>
      <c r="T2777" t="s">
        <v>1521</v>
      </c>
      <c r="U2777" t="s">
        <v>1522</v>
      </c>
      <c r="V2777" s="13">
        <v>381466</v>
      </c>
      <c r="W2777" s="7">
        <f>(Agridata[[#This Row],[Profit_After_Storage_Loss]]/Agridata[[#This Row],[Total_Revenue]])*100</f>
        <v>84.65281194213604</v>
      </c>
      <c r="X2777">
        <f>(1-Agridata[[#This Row],[Transport_Cost_NGN]]/(Agridata[[#This Row],[Input_Cost_NGN]]+Agridata[[#This Row],[Final_Profit_NGN]]))*100</f>
        <v>98.780650456550731</v>
      </c>
      <c r="Y2777" s="13">
        <f>Agridata[[#This Row],[Final_Profit_NGN]]*Agridata[[#This Row],[Storage_Loss_%]]</f>
        <v>5142161.68</v>
      </c>
      <c r="Z2777" s="13">
        <f>Agridata[[#This Row],[Final_Profit_NGN]] * (1-Agridata[[#This Row],[Storage_Loss_%]]/100)</f>
        <v>330044.38319999998</v>
      </c>
      <c r="AA2777" s="13">
        <f>Agridata[[#This Row],[Final_Profit_NGN]]+Agridata[[#This Row],[Input_Cost_NGN]]</f>
        <v>389880</v>
      </c>
    </row>
    <row r="2778" spans="1:27" x14ac:dyDescent="0.35">
      <c r="A2778" t="s">
        <v>380</v>
      </c>
      <c r="B2778" t="s">
        <v>1471</v>
      </c>
      <c r="C2778" t="s">
        <v>1500</v>
      </c>
      <c r="D2778">
        <v>2022</v>
      </c>
      <c r="E2778" t="s">
        <v>1502</v>
      </c>
      <c r="F2778" t="s">
        <v>1508</v>
      </c>
      <c r="G2778">
        <v>1.28</v>
      </c>
      <c r="H2778">
        <v>1304</v>
      </c>
      <c r="I2778">
        <v>1211</v>
      </c>
      <c r="J2778">
        <v>17.899999999999999</v>
      </c>
      <c r="K2778" t="s">
        <v>1512</v>
      </c>
      <c r="L2778">
        <v>0.51</v>
      </c>
      <c r="M2778" t="s">
        <v>1516</v>
      </c>
      <c r="N2778" s="13">
        <v>4422</v>
      </c>
      <c r="O2778">
        <v>1</v>
      </c>
      <c r="P2778" s="11">
        <f>Agridata[[#This Row],[Storage_Loss_%]]/100</f>
        <v>7.0800000000000002E-2</v>
      </c>
      <c r="Q2778" s="7">
        <v>7.08</v>
      </c>
      <c r="R2778" s="13">
        <v>8983</v>
      </c>
      <c r="S2778">
        <v>175</v>
      </c>
      <c r="T2778" t="s">
        <v>1520</v>
      </c>
      <c r="U2778" t="s">
        <v>1522</v>
      </c>
      <c r="V2778" s="13">
        <v>196401</v>
      </c>
      <c r="W2778" s="7">
        <f>(Agridata[[#This Row],[Profit_After_Storage_Loss]]/Agridata[[#This Row],[Total_Revenue]])*100</f>
        <v>88.855903673119627</v>
      </c>
      <c r="X2778">
        <f>(1-Agridata[[#This Row],[Transport_Cost_NGN]]/(Agridata[[#This Row],[Input_Cost_NGN]]+Agridata[[#This Row],[Final_Profit_NGN]]))*100</f>
        <v>97.846959841078174</v>
      </c>
      <c r="Y2778" s="13">
        <f>Agridata[[#This Row],[Final_Profit_NGN]]*Agridata[[#This Row],[Storage_Loss_%]]</f>
        <v>1390519.08</v>
      </c>
      <c r="Z2778" s="13">
        <f>Agridata[[#This Row],[Final_Profit_NGN]] * (1-Agridata[[#This Row],[Storage_Loss_%]]/100)</f>
        <v>182495.80920000002</v>
      </c>
      <c r="AA2778" s="13">
        <f>Agridata[[#This Row],[Final_Profit_NGN]]+Agridata[[#This Row],[Input_Cost_NGN]]</f>
        <v>205384</v>
      </c>
    </row>
    <row r="2779" spans="1:27" x14ac:dyDescent="0.35">
      <c r="A2779" t="s">
        <v>592</v>
      </c>
      <c r="B2779" t="s">
        <v>1470</v>
      </c>
      <c r="C2779" t="s">
        <v>1482</v>
      </c>
      <c r="D2779">
        <v>2024</v>
      </c>
      <c r="E2779" t="s">
        <v>1501</v>
      </c>
      <c r="F2779" t="s">
        <v>1503</v>
      </c>
      <c r="G2779">
        <v>0.71</v>
      </c>
      <c r="H2779">
        <v>5038</v>
      </c>
      <c r="I2779">
        <v>2015</v>
      </c>
      <c r="J2779">
        <v>10.9</v>
      </c>
      <c r="K2779" t="s">
        <v>1512</v>
      </c>
      <c r="L2779">
        <v>1.61</v>
      </c>
      <c r="M2779" t="s">
        <v>1516</v>
      </c>
      <c r="N2779" s="13">
        <v>2881</v>
      </c>
      <c r="O2779">
        <v>60</v>
      </c>
      <c r="P2779" s="11">
        <f>Agridata[[#This Row],[Storage_Loss_%]]/100</f>
        <v>0.6</v>
      </c>
      <c r="Q2779" s="7">
        <v>60</v>
      </c>
      <c r="R2779" s="13">
        <v>6606</v>
      </c>
      <c r="S2779">
        <v>309</v>
      </c>
      <c r="T2779" t="s">
        <v>1521</v>
      </c>
      <c r="U2779" t="s">
        <v>1523</v>
      </c>
      <c r="V2779" s="13">
        <v>606922</v>
      </c>
      <c r="W2779" s="7">
        <f>(Agridata[[#This Row],[Profit_After_Storage_Loss]]/Agridata[[#This Row],[Total_Revenue]])*100</f>
        <v>39.569310610110705</v>
      </c>
      <c r="X2779">
        <f>(1-Agridata[[#This Row],[Transport_Cost_NGN]]/(Agridata[[#This Row],[Input_Cost_NGN]]+Agridata[[#This Row],[Final_Profit_NGN]]))*100</f>
        <v>99.53042077949172</v>
      </c>
      <c r="Y2779" s="13">
        <f>Agridata[[#This Row],[Final_Profit_NGN]]*Agridata[[#This Row],[Storage_Loss_%]]</f>
        <v>36415320</v>
      </c>
      <c r="Z2779" s="13">
        <f>Agridata[[#This Row],[Final_Profit_NGN]] * (1-Agridata[[#This Row],[Storage_Loss_%]]/100)</f>
        <v>242768.80000000002</v>
      </c>
      <c r="AA2779" s="13">
        <f>Agridata[[#This Row],[Final_Profit_NGN]]+Agridata[[#This Row],[Input_Cost_NGN]]</f>
        <v>613528</v>
      </c>
    </row>
    <row r="2780" spans="1:27" x14ac:dyDescent="0.35">
      <c r="A2780" t="s">
        <v>834</v>
      </c>
      <c r="B2780" t="s">
        <v>1470</v>
      </c>
      <c r="C2780" t="s">
        <v>1485</v>
      </c>
      <c r="D2780">
        <v>2023</v>
      </c>
      <c r="E2780" t="s">
        <v>1502</v>
      </c>
      <c r="F2780" t="s">
        <v>1503</v>
      </c>
      <c r="G2780">
        <v>15</v>
      </c>
      <c r="H2780">
        <v>135474</v>
      </c>
      <c r="I2780">
        <v>103041</v>
      </c>
      <c r="J2780">
        <v>6.5</v>
      </c>
      <c r="K2780" t="s">
        <v>1513</v>
      </c>
      <c r="L2780">
        <v>0.84</v>
      </c>
      <c r="M2780" t="s">
        <v>1516</v>
      </c>
      <c r="N2780" s="13">
        <v>292</v>
      </c>
      <c r="O2780">
        <v>14</v>
      </c>
      <c r="P2780" s="11">
        <f>Agridata[[#This Row],[Storage_Loss_%]]/100</f>
        <v>0.2394</v>
      </c>
      <c r="Q2780" s="7">
        <v>23.94</v>
      </c>
      <c r="R2780" s="13">
        <v>211158</v>
      </c>
      <c r="S2780">
        <v>341</v>
      </c>
      <c r="T2780" t="s">
        <v>1520</v>
      </c>
      <c r="U2780" t="s">
        <v>1523</v>
      </c>
      <c r="V2780" s="13">
        <v>34574162</v>
      </c>
      <c r="W2780" s="7">
        <f>(Agridata[[#This Row],[Profit_After_Storage_Loss]]/Agridata[[#This Row],[Total_Revenue]])*100</f>
        <v>75.598291512626588</v>
      </c>
      <c r="X2780">
        <f>(1-Agridata[[#This Row],[Transport_Cost_NGN]]/(Agridata[[#This Row],[Input_Cost_NGN]]+Agridata[[#This Row],[Final_Profit_NGN]]))*100</f>
        <v>99.999160565433925</v>
      </c>
      <c r="Y2780" s="13">
        <f>Agridata[[#This Row],[Final_Profit_NGN]]*Agridata[[#This Row],[Storage_Loss_%]]</f>
        <v>827705438.28000009</v>
      </c>
      <c r="Z2780" s="13">
        <f>Agridata[[#This Row],[Final_Profit_NGN]] * (1-Agridata[[#This Row],[Storage_Loss_%]]/100)</f>
        <v>26297107.617199998</v>
      </c>
      <c r="AA2780" s="13">
        <f>Agridata[[#This Row],[Final_Profit_NGN]]+Agridata[[#This Row],[Input_Cost_NGN]]</f>
        <v>34785320</v>
      </c>
    </row>
    <row r="2781" spans="1:27" x14ac:dyDescent="0.35">
      <c r="A2781" t="s">
        <v>1275</v>
      </c>
      <c r="B2781" t="s">
        <v>1473</v>
      </c>
      <c r="C2781" t="s">
        <v>1484</v>
      </c>
      <c r="D2781">
        <v>2024</v>
      </c>
      <c r="E2781" t="s">
        <v>1501</v>
      </c>
      <c r="F2781" t="s">
        <v>1507</v>
      </c>
      <c r="G2781">
        <v>4.37</v>
      </c>
      <c r="H2781">
        <v>12235</v>
      </c>
      <c r="I2781">
        <v>10519</v>
      </c>
      <c r="J2781">
        <v>6.4</v>
      </c>
      <c r="K2781" t="s">
        <v>1513</v>
      </c>
      <c r="L2781">
        <v>0.81</v>
      </c>
      <c r="M2781" t="s">
        <v>1518</v>
      </c>
      <c r="N2781" s="13">
        <v>283</v>
      </c>
      <c r="O2781">
        <v>7</v>
      </c>
      <c r="P2781" s="11">
        <f>Agridata[[#This Row],[Storage_Loss_%]]/100</f>
        <v>0.14019999999999999</v>
      </c>
      <c r="Q2781" s="7">
        <v>14.02</v>
      </c>
      <c r="R2781" s="13">
        <v>90694</v>
      </c>
      <c r="S2781">
        <v>212</v>
      </c>
      <c r="T2781" t="s">
        <v>1520</v>
      </c>
      <c r="U2781" t="s">
        <v>1523</v>
      </c>
      <c r="V2781" s="13">
        <v>2116751</v>
      </c>
      <c r="W2781" s="7">
        <f>(Agridata[[#This Row],[Profit_After_Storage_Loss]]/Agridata[[#This Row],[Total_Revenue]])*100</f>
        <v>82.447467991274976</v>
      </c>
      <c r="X2781">
        <f>(1-Agridata[[#This Row],[Transport_Cost_NGN]]/(Agridata[[#This Row],[Input_Cost_NGN]]+Agridata[[#This Row],[Final_Profit_NGN]]))*100</f>
        <v>99.98717974853281</v>
      </c>
      <c r="Y2781" s="13">
        <f>Agridata[[#This Row],[Final_Profit_NGN]]*Agridata[[#This Row],[Storage_Loss_%]]</f>
        <v>29676849.02</v>
      </c>
      <c r="Z2781" s="13">
        <f>Agridata[[#This Row],[Final_Profit_NGN]] * (1-Agridata[[#This Row],[Storage_Loss_%]]/100)</f>
        <v>1819982.5098000001</v>
      </c>
      <c r="AA2781" s="13">
        <f>Agridata[[#This Row],[Final_Profit_NGN]]+Agridata[[#This Row],[Input_Cost_NGN]]</f>
        <v>2207445</v>
      </c>
    </row>
    <row r="2782" spans="1:27" x14ac:dyDescent="0.35">
      <c r="A2782" t="s">
        <v>279</v>
      </c>
      <c r="B2782" t="s">
        <v>1472</v>
      </c>
      <c r="C2782" t="s">
        <v>1479</v>
      </c>
      <c r="D2782">
        <v>2024</v>
      </c>
      <c r="E2782" t="s">
        <v>1502</v>
      </c>
      <c r="F2782" t="s">
        <v>1503</v>
      </c>
      <c r="G2782">
        <v>0.65</v>
      </c>
      <c r="H2782">
        <v>5961</v>
      </c>
      <c r="I2782">
        <v>5228</v>
      </c>
      <c r="J2782">
        <v>31.9</v>
      </c>
      <c r="K2782" t="s">
        <v>1511</v>
      </c>
      <c r="L2782">
        <v>2.5099999999999998</v>
      </c>
      <c r="M2782" t="s">
        <v>1517</v>
      </c>
      <c r="N2782" s="13">
        <v>4637</v>
      </c>
      <c r="O2782">
        <v>7</v>
      </c>
      <c r="P2782" s="11">
        <f>Agridata[[#This Row],[Storage_Loss_%]]/100</f>
        <v>0.1229</v>
      </c>
      <c r="Q2782" s="7">
        <v>12.29</v>
      </c>
      <c r="R2782" s="13">
        <v>6887</v>
      </c>
      <c r="S2782">
        <v>393</v>
      </c>
      <c r="T2782" t="s">
        <v>1520</v>
      </c>
      <c r="U2782" t="s">
        <v>1523</v>
      </c>
      <c r="V2782" s="13">
        <v>2022534</v>
      </c>
      <c r="W2782" s="7">
        <f>(Agridata[[#This Row],[Profit_After_Storage_Loss]]/Agridata[[#This Row],[Total_Revenue]])*100</f>
        <v>87.412349206990569</v>
      </c>
      <c r="X2782">
        <f>(1-Agridata[[#This Row],[Transport_Cost_NGN]]/(Agridata[[#This Row],[Input_Cost_NGN]]+Agridata[[#This Row],[Final_Profit_NGN]]))*100</f>
        <v>99.771511184717227</v>
      </c>
      <c r="Y2782" s="13">
        <f>Agridata[[#This Row],[Final_Profit_NGN]]*Agridata[[#This Row],[Storage_Loss_%]]</f>
        <v>24856942.859999999</v>
      </c>
      <c r="Z2782" s="13">
        <f>Agridata[[#This Row],[Final_Profit_NGN]] * (1-Agridata[[#This Row],[Storage_Loss_%]]/100)</f>
        <v>1773964.5714</v>
      </c>
      <c r="AA2782" s="13">
        <f>Agridata[[#This Row],[Final_Profit_NGN]]+Agridata[[#This Row],[Input_Cost_NGN]]</f>
        <v>2029421</v>
      </c>
    </row>
    <row r="2783" spans="1:27" x14ac:dyDescent="0.35">
      <c r="A2783" t="s">
        <v>1023</v>
      </c>
      <c r="B2783" t="s">
        <v>1472</v>
      </c>
      <c r="C2783" t="s">
        <v>1488</v>
      </c>
      <c r="D2783">
        <v>2021</v>
      </c>
      <c r="E2783" t="s">
        <v>1502</v>
      </c>
      <c r="F2783" t="s">
        <v>1505</v>
      </c>
      <c r="G2783">
        <v>3.19</v>
      </c>
      <c r="H2783">
        <v>41197</v>
      </c>
      <c r="I2783">
        <v>30918</v>
      </c>
      <c r="J2783">
        <v>12.6</v>
      </c>
      <c r="K2783" t="s">
        <v>1512</v>
      </c>
      <c r="L2783">
        <v>1.1200000000000001</v>
      </c>
      <c r="M2783" t="s">
        <v>1517</v>
      </c>
      <c r="N2783" s="13">
        <v>2975</v>
      </c>
      <c r="O2783">
        <v>14</v>
      </c>
      <c r="P2783" s="11">
        <f>Agridata[[#This Row],[Storage_Loss_%]]/100</f>
        <v>0.2495</v>
      </c>
      <c r="Q2783" s="7">
        <v>24.95</v>
      </c>
      <c r="R2783" s="13">
        <v>21585</v>
      </c>
      <c r="S2783">
        <v>104</v>
      </c>
      <c r="T2783" t="s">
        <v>1519</v>
      </c>
      <c r="U2783" t="s">
        <v>1523</v>
      </c>
      <c r="V2783" s="13">
        <v>3158758</v>
      </c>
      <c r="W2783" s="7">
        <f>(Agridata[[#This Row],[Profit_After_Storage_Loss]]/Agridata[[#This Row],[Total_Revenue]])*100</f>
        <v>74.540635365430703</v>
      </c>
      <c r="X2783">
        <f>(1-Agridata[[#This Row],[Transport_Cost_NGN]]/(Agridata[[#This Row],[Input_Cost_NGN]]+Agridata[[#This Row],[Final_Profit_NGN]]))*100</f>
        <v>99.906456630621292</v>
      </c>
      <c r="Y2783" s="13">
        <f>Agridata[[#This Row],[Final_Profit_NGN]]*Agridata[[#This Row],[Storage_Loss_%]]</f>
        <v>78811012.099999994</v>
      </c>
      <c r="Z2783" s="13">
        <f>Agridata[[#This Row],[Final_Profit_NGN]] * (1-Agridata[[#This Row],[Storage_Loss_%]]/100)</f>
        <v>2370647.8789999997</v>
      </c>
      <c r="AA2783" s="13">
        <f>Agridata[[#This Row],[Final_Profit_NGN]]+Agridata[[#This Row],[Input_Cost_NGN]]</f>
        <v>3180343</v>
      </c>
    </row>
    <row r="2784" spans="1:27" x14ac:dyDescent="0.35">
      <c r="A2784" t="s">
        <v>545</v>
      </c>
      <c r="B2784" t="s">
        <v>1469</v>
      </c>
      <c r="C2784" t="s">
        <v>1474</v>
      </c>
      <c r="D2784">
        <v>2023</v>
      </c>
      <c r="E2784" t="s">
        <v>1501</v>
      </c>
      <c r="F2784" t="s">
        <v>1504</v>
      </c>
      <c r="G2784">
        <v>2.33</v>
      </c>
      <c r="H2784">
        <v>23591</v>
      </c>
      <c r="I2784">
        <v>19129</v>
      </c>
      <c r="J2784">
        <v>1</v>
      </c>
      <c r="K2784" t="s">
        <v>1513</v>
      </c>
      <c r="L2784">
        <v>0.77</v>
      </c>
      <c r="M2784" t="s">
        <v>1516</v>
      </c>
      <c r="N2784" s="13">
        <v>200</v>
      </c>
      <c r="O2784">
        <v>2</v>
      </c>
      <c r="P2784" s="11">
        <f>Agridata[[#This Row],[Storage_Loss_%]]/100</f>
        <v>0.18909999999999999</v>
      </c>
      <c r="Q2784" s="7">
        <v>18.91</v>
      </c>
      <c r="R2784" s="13">
        <v>40202</v>
      </c>
      <c r="S2784">
        <v>267</v>
      </c>
      <c r="T2784" t="s">
        <v>1521</v>
      </c>
      <c r="U2784" t="s">
        <v>1522</v>
      </c>
      <c r="V2784" s="13">
        <v>5015967</v>
      </c>
      <c r="W2784" s="7">
        <f>(Agridata[[#This Row],[Profit_After_Storage_Loss]]/Agridata[[#This Row],[Total_Revenue]])*100</f>
        <v>80.445246990359692</v>
      </c>
      <c r="X2784">
        <f>(1-Agridata[[#This Row],[Transport_Cost_NGN]]/(Agridata[[#This Row],[Input_Cost_NGN]]+Agridata[[#This Row],[Final_Profit_NGN]]))*100</f>
        <v>99.996044436014699</v>
      </c>
      <c r="Y2784" s="13">
        <f>Agridata[[#This Row],[Final_Profit_NGN]]*Agridata[[#This Row],[Storage_Loss_%]]</f>
        <v>94851935.969999999</v>
      </c>
      <c r="Z2784" s="13">
        <f>Agridata[[#This Row],[Final_Profit_NGN]] * (1-Agridata[[#This Row],[Storage_Loss_%]]/100)</f>
        <v>4067447.6402999996</v>
      </c>
      <c r="AA2784" s="13">
        <f>Agridata[[#This Row],[Final_Profit_NGN]]+Agridata[[#This Row],[Input_Cost_NGN]]</f>
        <v>5056169</v>
      </c>
    </row>
    <row r="2785" spans="1:27" x14ac:dyDescent="0.35">
      <c r="A2785" t="s">
        <v>1037</v>
      </c>
      <c r="B2785" t="s">
        <v>1473</v>
      </c>
      <c r="C2785" t="s">
        <v>1497</v>
      </c>
      <c r="D2785">
        <v>2022</v>
      </c>
      <c r="E2785" t="s">
        <v>1502</v>
      </c>
      <c r="F2785" t="s">
        <v>1505</v>
      </c>
      <c r="G2785">
        <v>0.88</v>
      </c>
      <c r="H2785">
        <v>5246</v>
      </c>
      <c r="I2785">
        <v>2930</v>
      </c>
      <c r="J2785">
        <v>17.600000000000001</v>
      </c>
      <c r="K2785" t="s">
        <v>1511</v>
      </c>
      <c r="L2785">
        <v>0.98</v>
      </c>
      <c r="M2785" t="s">
        <v>1516</v>
      </c>
      <c r="N2785" s="13">
        <v>2163</v>
      </c>
      <c r="O2785">
        <v>30</v>
      </c>
      <c r="P2785" s="11">
        <f>Agridata[[#This Row],[Storage_Loss_%]]/100</f>
        <v>0.44140000000000001</v>
      </c>
      <c r="Q2785" s="7">
        <v>44.14</v>
      </c>
      <c r="R2785" s="13">
        <v>10897</v>
      </c>
      <c r="S2785">
        <v>97</v>
      </c>
      <c r="T2785" t="s">
        <v>1520</v>
      </c>
      <c r="U2785" t="s">
        <v>1522</v>
      </c>
      <c r="V2785" s="13">
        <v>268308</v>
      </c>
      <c r="W2785" s="7">
        <f>(Agridata[[#This Row],[Profit_After_Storage_Loss]]/Agridata[[#This Row],[Total_Revenue]])*100</f>
        <v>53.679858455256891</v>
      </c>
      <c r="X2785">
        <f>(1-Agridata[[#This Row],[Transport_Cost_NGN]]/(Agridata[[#This Row],[Input_Cost_NGN]]+Agridata[[#This Row],[Final_Profit_NGN]]))*100</f>
        <v>99.225300406511337</v>
      </c>
      <c r="Y2785" s="13">
        <f>Agridata[[#This Row],[Final_Profit_NGN]]*Agridata[[#This Row],[Storage_Loss_%]]</f>
        <v>11843115.120000001</v>
      </c>
      <c r="Z2785" s="13">
        <f>Agridata[[#This Row],[Final_Profit_NGN]] * (1-Agridata[[#This Row],[Storage_Loss_%]]/100)</f>
        <v>149876.84880000001</v>
      </c>
      <c r="AA2785" s="13">
        <f>Agridata[[#This Row],[Final_Profit_NGN]]+Agridata[[#This Row],[Input_Cost_NGN]]</f>
        <v>279205</v>
      </c>
    </row>
    <row r="2786" spans="1:27" x14ac:dyDescent="0.35">
      <c r="A2786" t="s">
        <v>837</v>
      </c>
      <c r="B2786" t="s">
        <v>1469</v>
      </c>
      <c r="C2786" t="s">
        <v>1480</v>
      </c>
      <c r="D2786">
        <v>2024</v>
      </c>
      <c r="E2786" t="s">
        <v>1502</v>
      </c>
      <c r="F2786" t="s">
        <v>1504</v>
      </c>
      <c r="G2786">
        <v>0.32</v>
      </c>
      <c r="H2786">
        <v>1625</v>
      </c>
      <c r="I2786">
        <v>1201</v>
      </c>
      <c r="J2786">
        <v>69.8</v>
      </c>
      <c r="K2786" t="s">
        <v>1512</v>
      </c>
      <c r="L2786">
        <v>3.22</v>
      </c>
      <c r="M2786" t="s">
        <v>1516</v>
      </c>
      <c r="N2786" s="13">
        <v>16142</v>
      </c>
      <c r="O2786">
        <v>7</v>
      </c>
      <c r="P2786" s="11">
        <f>Agridata[[#This Row],[Storage_Loss_%]]/100</f>
        <v>0.26069999999999999</v>
      </c>
      <c r="Q2786" s="7">
        <v>26.07</v>
      </c>
      <c r="R2786" s="13">
        <v>7200</v>
      </c>
      <c r="S2786">
        <v>313</v>
      </c>
      <c r="T2786" t="s">
        <v>1521</v>
      </c>
      <c r="U2786" t="s">
        <v>1522</v>
      </c>
      <c r="V2786" s="13">
        <v>348812</v>
      </c>
      <c r="W2786" s="7">
        <f>(Agridata[[#This Row],[Profit_After_Storage_Loss]]/Agridata[[#This Row],[Total_Revenue]])*100</f>
        <v>72.434836915609594</v>
      </c>
      <c r="X2786">
        <f>(1-Agridata[[#This Row],[Transport_Cost_NGN]]/(Agridata[[#This Row],[Input_Cost_NGN]]+Agridata[[#This Row],[Final_Profit_NGN]]))*100</f>
        <v>95.465883172477334</v>
      </c>
      <c r="Y2786" s="13">
        <f>Agridata[[#This Row],[Final_Profit_NGN]]*Agridata[[#This Row],[Storage_Loss_%]]</f>
        <v>9093528.8399999999</v>
      </c>
      <c r="Z2786" s="13">
        <f>Agridata[[#This Row],[Final_Profit_NGN]] * (1-Agridata[[#This Row],[Storage_Loss_%]]/100)</f>
        <v>257876.71160000001</v>
      </c>
      <c r="AA2786" s="13">
        <f>Agridata[[#This Row],[Final_Profit_NGN]]+Agridata[[#This Row],[Input_Cost_NGN]]</f>
        <v>356012</v>
      </c>
    </row>
    <row r="2787" spans="1:27" x14ac:dyDescent="0.35">
      <c r="A2787" t="s">
        <v>874</v>
      </c>
      <c r="B2787" t="s">
        <v>1473</v>
      </c>
      <c r="C2787" t="s">
        <v>1484</v>
      </c>
      <c r="D2787">
        <v>2023</v>
      </c>
      <c r="E2787" t="s">
        <v>1502</v>
      </c>
      <c r="F2787" t="s">
        <v>1509</v>
      </c>
      <c r="G2787">
        <v>4.3499999999999996</v>
      </c>
      <c r="H2787">
        <v>68351</v>
      </c>
      <c r="I2787">
        <v>56498</v>
      </c>
      <c r="J2787">
        <v>32.799999999999997</v>
      </c>
      <c r="K2787" t="s">
        <v>1512</v>
      </c>
      <c r="L2787">
        <v>0.89</v>
      </c>
      <c r="M2787" t="s">
        <v>1518</v>
      </c>
      <c r="N2787" s="13">
        <v>7041</v>
      </c>
      <c r="O2787">
        <v>2</v>
      </c>
      <c r="P2787" s="11">
        <f>Agridata[[#This Row],[Storage_Loss_%]]/100</f>
        <v>0.1734</v>
      </c>
      <c r="Q2787" s="7">
        <v>17.34</v>
      </c>
      <c r="R2787" s="13">
        <v>73427</v>
      </c>
      <c r="S2787">
        <v>375</v>
      </c>
      <c r="T2787" t="s">
        <v>1520</v>
      </c>
      <c r="U2787" t="s">
        <v>1523</v>
      </c>
      <c r="V2787" s="13">
        <v>20894415</v>
      </c>
      <c r="W2787" s="7">
        <f>(Agridata[[#This Row],[Profit_After_Storage_Loss]]/Agridata[[#This Row],[Total_Revenue]])*100</f>
        <v>82.370534073081998</v>
      </c>
      <c r="X2787">
        <f>(1-Agridata[[#This Row],[Transport_Cost_NGN]]/(Agridata[[#This Row],[Input_Cost_NGN]]+Agridata[[#This Row],[Final_Profit_NGN]]))*100</f>
        <v>99.966420006407901</v>
      </c>
      <c r="Y2787" s="13">
        <f>Agridata[[#This Row],[Final_Profit_NGN]]*Agridata[[#This Row],[Storage_Loss_%]]</f>
        <v>362309156.10000002</v>
      </c>
      <c r="Z2787" s="13">
        <f>Agridata[[#This Row],[Final_Profit_NGN]] * (1-Agridata[[#This Row],[Storage_Loss_%]]/100)</f>
        <v>17271323.438999999</v>
      </c>
      <c r="AA2787" s="13">
        <f>Agridata[[#This Row],[Final_Profit_NGN]]+Agridata[[#This Row],[Input_Cost_NGN]]</f>
        <v>20967842</v>
      </c>
    </row>
    <row r="2788" spans="1:27" x14ac:dyDescent="0.35">
      <c r="A2788" t="s">
        <v>684</v>
      </c>
      <c r="B2788" t="s">
        <v>1473</v>
      </c>
      <c r="C2788" t="s">
        <v>1496</v>
      </c>
      <c r="D2788">
        <v>2024</v>
      </c>
      <c r="E2788" t="s">
        <v>1501</v>
      </c>
      <c r="F2788" t="s">
        <v>1508</v>
      </c>
      <c r="G2788">
        <v>0.2</v>
      </c>
      <c r="H2788">
        <v>456</v>
      </c>
      <c r="I2788">
        <v>182</v>
      </c>
      <c r="J2788">
        <v>1</v>
      </c>
      <c r="K2788" t="s">
        <v>1511</v>
      </c>
      <c r="L2788">
        <v>0.28999999999999998</v>
      </c>
      <c r="M2788" t="s">
        <v>1517</v>
      </c>
      <c r="N2788" s="13">
        <v>200</v>
      </c>
      <c r="O2788">
        <v>60</v>
      </c>
      <c r="P2788" s="11">
        <f>Agridata[[#This Row],[Storage_Loss_%]]/100</f>
        <v>0.6</v>
      </c>
      <c r="Q2788" s="7">
        <v>60</v>
      </c>
      <c r="R2788" s="13">
        <v>2558</v>
      </c>
      <c r="S2788">
        <v>212</v>
      </c>
      <c r="T2788" t="s">
        <v>1520</v>
      </c>
      <c r="U2788" t="s">
        <v>1522</v>
      </c>
      <c r="V2788" s="13">
        <v>35441</v>
      </c>
      <c r="W2788" s="7">
        <f>(Agridata[[#This Row],[Profit_After_Storage_Loss]]/Agridata[[#This Row],[Total_Revenue]])*100</f>
        <v>37.307297560462125</v>
      </c>
      <c r="X2788">
        <f>(1-Agridata[[#This Row],[Transport_Cost_NGN]]/(Agridata[[#This Row],[Input_Cost_NGN]]+Agridata[[#This Row],[Final_Profit_NGN]]))*100</f>
        <v>99.473670359746308</v>
      </c>
      <c r="Y2788" s="13">
        <f>Agridata[[#This Row],[Final_Profit_NGN]]*Agridata[[#This Row],[Storage_Loss_%]]</f>
        <v>2126460</v>
      </c>
      <c r="Z2788" s="13">
        <f>Agridata[[#This Row],[Final_Profit_NGN]] * (1-Agridata[[#This Row],[Storage_Loss_%]]/100)</f>
        <v>14176.400000000001</v>
      </c>
      <c r="AA2788" s="13">
        <f>Agridata[[#This Row],[Final_Profit_NGN]]+Agridata[[#This Row],[Input_Cost_NGN]]</f>
        <v>37999</v>
      </c>
    </row>
    <row r="2789" spans="1:27" x14ac:dyDescent="0.35">
      <c r="A2789" t="s">
        <v>821</v>
      </c>
      <c r="B2789" t="s">
        <v>1473</v>
      </c>
      <c r="C2789" t="s">
        <v>1496</v>
      </c>
      <c r="D2789">
        <v>2023</v>
      </c>
      <c r="E2789" t="s">
        <v>1501</v>
      </c>
      <c r="F2789" t="s">
        <v>1507</v>
      </c>
      <c r="G2789">
        <v>0.61</v>
      </c>
      <c r="H2789">
        <v>1253</v>
      </c>
      <c r="I2789">
        <v>729</v>
      </c>
      <c r="J2789">
        <v>52.6</v>
      </c>
      <c r="K2789" t="s">
        <v>1514</v>
      </c>
      <c r="L2789">
        <v>2.87</v>
      </c>
      <c r="M2789" t="s">
        <v>1517</v>
      </c>
      <c r="N2789" s="13">
        <v>8434</v>
      </c>
      <c r="O2789">
        <v>30</v>
      </c>
      <c r="P2789" s="11">
        <f>Agridata[[#This Row],[Storage_Loss_%]]/100</f>
        <v>0.4178</v>
      </c>
      <c r="Q2789" s="7">
        <v>41.78</v>
      </c>
      <c r="R2789" s="13">
        <v>14150</v>
      </c>
      <c r="S2789">
        <v>220</v>
      </c>
      <c r="T2789" t="s">
        <v>1521</v>
      </c>
      <c r="U2789" t="s">
        <v>1522</v>
      </c>
      <c r="V2789" s="13">
        <v>136193</v>
      </c>
      <c r="W2789" s="7">
        <f>(Agridata[[#This Row],[Profit_After_Storage_Loss]]/Agridata[[#This Row],[Total_Revenue]])*100</f>
        <v>52.740443253094597</v>
      </c>
      <c r="X2789">
        <f>(1-Agridata[[#This Row],[Transport_Cost_NGN]]/(Agridata[[#This Row],[Input_Cost_NGN]]+Agridata[[#This Row],[Final_Profit_NGN]]))*100</f>
        <v>94.39016116480316</v>
      </c>
      <c r="Y2789" s="13">
        <f>Agridata[[#This Row],[Final_Profit_NGN]]*Agridata[[#This Row],[Storage_Loss_%]]</f>
        <v>5690143.54</v>
      </c>
      <c r="Z2789" s="13">
        <f>Agridata[[#This Row],[Final_Profit_NGN]] * (1-Agridata[[#This Row],[Storage_Loss_%]]/100)</f>
        <v>79291.564600000012</v>
      </c>
      <c r="AA2789" s="13">
        <f>Agridata[[#This Row],[Final_Profit_NGN]]+Agridata[[#This Row],[Input_Cost_NGN]]</f>
        <v>150343</v>
      </c>
    </row>
    <row r="2790" spans="1:27" x14ac:dyDescent="0.35">
      <c r="A2790" t="s">
        <v>216</v>
      </c>
      <c r="B2790" t="s">
        <v>1470</v>
      </c>
      <c r="C2790" t="s">
        <v>1476</v>
      </c>
      <c r="D2790">
        <v>2023</v>
      </c>
      <c r="E2790" t="s">
        <v>1501</v>
      </c>
      <c r="F2790" t="s">
        <v>1507</v>
      </c>
      <c r="G2790">
        <v>2.48</v>
      </c>
      <c r="H2790">
        <v>4796</v>
      </c>
      <c r="I2790">
        <v>3867</v>
      </c>
      <c r="J2790">
        <v>17.600000000000001</v>
      </c>
      <c r="K2790" t="s">
        <v>1512</v>
      </c>
      <c r="L2790">
        <v>1.55</v>
      </c>
      <c r="M2790" t="s">
        <v>1516</v>
      </c>
      <c r="N2790" s="13">
        <v>5321</v>
      </c>
      <c r="O2790">
        <v>14</v>
      </c>
      <c r="P2790" s="11">
        <f>Agridata[[#This Row],[Storage_Loss_%]]/100</f>
        <v>0.19370000000000001</v>
      </c>
      <c r="Q2790" s="7">
        <v>19.37</v>
      </c>
      <c r="R2790" s="13">
        <v>46471</v>
      </c>
      <c r="S2790">
        <v>228</v>
      </c>
      <c r="T2790" t="s">
        <v>1520</v>
      </c>
      <c r="U2790" t="s">
        <v>1523</v>
      </c>
      <c r="V2790" s="13">
        <v>821068</v>
      </c>
      <c r="W2790" s="7">
        <f>(Agridata[[#This Row],[Profit_After_Storage_Loss]]/Agridata[[#This Row],[Total_Revenue]])*100</f>
        <v>76.310935692804591</v>
      </c>
      <c r="X2790">
        <f>(1-Agridata[[#This Row],[Transport_Cost_NGN]]/(Agridata[[#This Row],[Input_Cost_NGN]]+Agridata[[#This Row],[Final_Profit_NGN]]))*100</f>
        <v>99.386655816049768</v>
      </c>
      <c r="Y2790" s="13">
        <f>Agridata[[#This Row],[Final_Profit_NGN]]*Agridata[[#This Row],[Storage_Loss_%]]</f>
        <v>15904087.16</v>
      </c>
      <c r="Z2790" s="13">
        <f>Agridata[[#This Row],[Final_Profit_NGN]] * (1-Agridata[[#This Row],[Storage_Loss_%]]/100)</f>
        <v>662027.12840000005</v>
      </c>
      <c r="AA2790" s="13">
        <f>Agridata[[#This Row],[Final_Profit_NGN]]+Agridata[[#This Row],[Input_Cost_NGN]]</f>
        <v>867539</v>
      </c>
    </row>
    <row r="2791" spans="1:27" x14ac:dyDescent="0.35">
      <c r="A2791" t="s">
        <v>870</v>
      </c>
      <c r="B2791" t="s">
        <v>1470</v>
      </c>
      <c r="C2791" t="s">
        <v>1485</v>
      </c>
      <c r="D2791">
        <v>2021</v>
      </c>
      <c r="E2791" t="s">
        <v>1501</v>
      </c>
      <c r="F2791" t="s">
        <v>1503</v>
      </c>
      <c r="G2791">
        <v>0.53</v>
      </c>
      <c r="H2791">
        <v>3388</v>
      </c>
      <c r="I2791">
        <v>2123</v>
      </c>
      <c r="J2791">
        <v>4.3</v>
      </c>
      <c r="K2791" t="s">
        <v>1512</v>
      </c>
      <c r="L2791">
        <v>1.03</v>
      </c>
      <c r="M2791" t="s">
        <v>1516</v>
      </c>
      <c r="N2791" s="13">
        <v>1030</v>
      </c>
      <c r="O2791">
        <v>30</v>
      </c>
      <c r="P2791" s="11">
        <f>Agridata[[#This Row],[Storage_Loss_%]]/100</f>
        <v>0.37310000000000004</v>
      </c>
      <c r="Q2791" s="7">
        <v>37.31</v>
      </c>
      <c r="R2791" s="13">
        <v>6023</v>
      </c>
      <c r="S2791">
        <v>288</v>
      </c>
      <c r="T2791" t="s">
        <v>1519</v>
      </c>
      <c r="U2791" t="s">
        <v>1522</v>
      </c>
      <c r="V2791" s="13">
        <v>598257</v>
      </c>
      <c r="W2791" s="7">
        <f>(Agridata[[#This Row],[Profit_After_Storage_Loss]]/Agridata[[#This Row],[Total_Revenue]])*100</f>
        <v>62.065154117296615</v>
      </c>
      <c r="X2791">
        <f>(1-Agridata[[#This Row],[Transport_Cost_NGN]]/(Agridata[[#This Row],[Input_Cost_NGN]]+Agridata[[#This Row],[Final_Profit_NGN]]))*100</f>
        <v>99.829549215595421</v>
      </c>
      <c r="Y2791" s="13">
        <f>Agridata[[#This Row],[Final_Profit_NGN]]*Agridata[[#This Row],[Storage_Loss_%]]</f>
        <v>22320968.670000002</v>
      </c>
      <c r="Z2791" s="13">
        <f>Agridata[[#This Row],[Final_Profit_NGN]] * (1-Agridata[[#This Row],[Storage_Loss_%]]/100)</f>
        <v>375047.31329999998</v>
      </c>
      <c r="AA2791" s="13">
        <f>Agridata[[#This Row],[Final_Profit_NGN]]+Agridata[[#This Row],[Input_Cost_NGN]]</f>
        <v>604280</v>
      </c>
    </row>
    <row r="2792" spans="1:27" x14ac:dyDescent="0.35">
      <c r="A2792" t="s">
        <v>954</v>
      </c>
      <c r="B2792" t="s">
        <v>1470</v>
      </c>
      <c r="C2792" t="s">
        <v>1499</v>
      </c>
      <c r="D2792">
        <v>2023</v>
      </c>
      <c r="E2792" t="s">
        <v>1501</v>
      </c>
      <c r="F2792" t="s">
        <v>1509</v>
      </c>
      <c r="G2792">
        <v>1</v>
      </c>
      <c r="H2792">
        <v>17254</v>
      </c>
      <c r="I2792">
        <v>14115</v>
      </c>
      <c r="J2792">
        <v>1</v>
      </c>
      <c r="K2792" t="s">
        <v>1513</v>
      </c>
      <c r="L2792">
        <v>0.09</v>
      </c>
      <c r="M2792" t="s">
        <v>1518</v>
      </c>
      <c r="N2792" s="13">
        <v>200</v>
      </c>
      <c r="O2792">
        <v>2</v>
      </c>
      <c r="P2792" s="11">
        <f>Agridata[[#This Row],[Storage_Loss_%]]/100</f>
        <v>0.18190000000000001</v>
      </c>
      <c r="Q2792" s="7">
        <v>18.190000000000001</v>
      </c>
      <c r="R2792" s="13">
        <v>19648</v>
      </c>
      <c r="S2792">
        <v>383</v>
      </c>
      <c r="T2792" t="s">
        <v>1520</v>
      </c>
      <c r="U2792" t="s">
        <v>1522</v>
      </c>
      <c r="V2792" s="13">
        <v>5332137</v>
      </c>
      <c r="W2792" s="7">
        <f>(Agridata[[#This Row],[Profit_After_Storage_Loss]]/Agridata[[#This Row],[Total_Revenue]])*100</f>
        <v>81.509651073426909</v>
      </c>
      <c r="X2792">
        <f>(1-Agridata[[#This Row],[Transport_Cost_NGN]]/(Agridata[[#This Row],[Input_Cost_NGN]]+Agridata[[#This Row],[Final_Profit_NGN]]))*100</f>
        <v>99.996262929097497</v>
      </c>
      <c r="Y2792" s="13">
        <f>Agridata[[#This Row],[Final_Profit_NGN]]*Agridata[[#This Row],[Storage_Loss_%]]</f>
        <v>96991572.030000001</v>
      </c>
      <c r="Z2792" s="13">
        <f>Agridata[[#This Row],[Final_Profit_NGN]] * (1-Agridata[[#This Row],[Storage_Loss_%]]/100)</f>
        <v>4362221.2796999998</v>
      </c>
      <c r="AA2792" s="13">
        <f>Agridata[[#This Row],[Final_Profit_NGN]]+Agridata[[#This Row],[Input_Cost_NGN]]</f>
        <v>5351785</v>
      </c>
    </row>
    <row r="2793" spans="1:27" x14ac:dyDescent="0.35">
      <c r="A2793" t="s">
        <v>640</v>
      </c>
      <c r="B2793" t="s">
        <v>1472</v>
      </c>
      <c r="C2793" t="s">
        <v>1479</v>
      </c>
      <c r="D2793">
        <v>2021</v>
      </c>
      <c r="E2793" t="s">
        <v>1502</v>
      </c>
      <c r="F2793" t="s">
        <v>1505</v>
      </c>
      <c r="G2793">
        <v>3.46</v>
      </c>
      <c r="H2793">
        <v>31604</v>
      </c>
      <c r="I2793">
        <v>28693</v>
      </c>
      <c r="J2793">
        <v>1</v>
      </c>
      <c r="K2793" t="s">
        <v>1512</v>
      </c>
      <c r="L2793">
        <v>0.12</v>
      </c>
      <c r="M2793" t="s">
        <v>1518</v>
      </c>
      <c r="N2793" s="13">
        <v>219</v>
      </c>
      <c r="O2793">
        <v>1</v>
      </c>
      <c r="P2793" s="11">
        <f>Agridata[[#This Row],[Storage_Loss_%]]/100</f>
        <v>9.2100000000000015E-2</v>
      </c>
      <c r="Q2793" s="7">
        <v>9.2100000000000009</v>
      </c>
      <c r="R2793" s="13">
        <v>39090</v>
      </c>
      <c r="S2793">
        <v>101</v>
      </c>
      <c r="T2793" t="s">
        <v>1520</v>
      </c>
      <c r="U2793" t="s">
        <v>1522</v>
      </c>
      <c r="V2793" s="13">
        <v>2829705</v>
      </c>
      <c r="W2793" s="7">
        <f>(Agridata[[#This Row],[Profit_After_Storage_Loss]]/Agridata[[#This Row],[Total_Revenue]])*100</f>
        <v>89.552901810690543</v>
      </c>
      <c r="X2793">
        <f>(1-Agridata[[#This Row],[Transport_Cost_NGN]]/(Agridata[[#This Row],[Input_Cost_NGN]]+Agridata[[#This Row],[Final_Profit_NGN]]))*100</f>
        <v>99.99236613281883</v>
      </c>
      <c r="Y2793" s="13">
        <f>Agridata[[#This Row],[Final_Profit_NGN]]*Agridata[[#This Row],[Storage_Loss_%]]</f>
        <v>26061583.050000001</v>
      </c>
      <c r="Z2793" s="13">
        <f>Agridata[[#This Row],[Final_Profit_NGN]] * (1-Agridata[[#This Row],[Storage_Loss_%]]/100)</f>
        <v>2569089.1694999998</v>
      </c>
      <c r="AA2793" s="13">
        <f>Agridata[[#This Row],[Final_Profit_NGN]]+Agridata[[#This Row],[Input_Cost_NGN]]</f>
        <v>2868795</v>
      </c>
    </row>
    <row r="2794" spans="1:27" x14ac:dyDescent="0.35">
      <c r="A2794" t="s">
        <v>1250</v>
      </c>
      <c r="B2794" t="s">
        <v>1471</v>
      </c>
      <c r="C2794" t="s">
        <v>1500</v>
      </c>
      <c r="D2794">
        <v>2025</v>
      </c>
      <c r="E2794" t="s">
        <v>1501</v>
      </c>
      <c r="F2794" t="s">
        <v>1506</v>
      </c>
      <c r="G2794">
        <v>4.6900000000000004</v>
      </c>
      <c r="H2794">
        <v>16560</v>
      </c>
      <c r="I2794">
        <v>6624</v>
      </c>
      <c r="J2794">
        <v>36.4</v>
      </c>
      <c r="K2794" t="s">
        <v>1512</v>
      </c>
      <c r="L2794">
        <v>1.94</v>
      </c>
      <c r="M2794" t="s">
        <v>1518</v>
      </c>
      <c r="N2794" s="13">
        <v>7218</v>
      </c>
      <c r="O2794">
        <v>60</v>
      </c>
      <c r="P2794" s="11">
        <f>Agridata[[#This Row],[Storage_Loss_%]]/100</f>
        <v>0.6</v>
      </c>
      <c r="Q2794" s="7">
        <v>60</v>
      </c>
      <c r="R2794" s="13">
        <v>136479</v>
      </c>
      <c r="S2794">
        <v>350</v>
      </c>
      <c r="T2794" t="s">
        <v>1520</v>
      </c>
      <c r="U2794" t="s">
        <v>1523</v>
      </c>
      <c r="V2794" s="13">
        <v>2151519</v>
      </c>
      <c r="W2794" s="7">
        <f>(Agridata[[#This Row],[Profit_After_Storage_Loss]]/Agridata[[#This Row],[Total_Revenue]])*100</f>
        <v>37.614001410840395</v>
      </c>
      <c r="X2794">
        <f>(1-Agridata[[#This Row],[Transport_Cost_NGN]]/(Agridata[[#This Row],[Input_Cost_NGN]]+Agridata[[#This Row],[Final_Profit_NGN]]))*100</f>
        <v>99.684527696265462</v>
      </c>
      <c r="Y2794" s="13">
        <f>Agridata[[#This Row],[Final_Profit_NGN]]*Agridata[[#This Row],[Storage_Loss_%]]</f>
        <v>129091140</v>
      </c>
      <c r="Z2794" s="13">
        <f>Agridata[[#This Row],[Final_Profit_NGN]] * (1-Agridata[[#This Row],[Storage_Loss_%]]/100)</f>
        <v>860607.60000000009</v>
      </c>
      <c r="AA2794" s="13">
        <f>Agridata[[#This Row],[Final_Profit_NGN]]+Agridata[[#This Row],[Input_Cost_NGN]]</f>
        <v>2287998</v>
      </c>
    </row>
    <row r="2795" spans="1:27" x14ac:dyDescent="0.35">
      <c r="A2795" t="s">
        <v>1244</v>
      </c>
      <c r="B2795" t="s">
        <v>1471</v>
      </c>
      <c r="C2795" t="s">
        <v>1486</v>
      </c>
      <c r="D2795">
        <v>2023</v>
      </c>
      <c r="E2795" t="s">
        <v>1501</v>
      </c>
      <c r="F2795" t="s">
        <v>1503</v>
      </c>
      <c r="G2795">
        <v>4.49</v>
      </c>
      <c r="H2795">
        <v>39955</v>
      </c>
      <c r="I2795">
        <v>35052</v>
      </c>
      <c r="J2795">
        <v>2.8</v>
      </c>
      <c r="K2795" t="s">
        <v>1511</v>
      </c>
      <c r="L2795">
        <v>0.89</v>
      </c>
      <c r="M2795" t="s">
        <v>1518</v>
      </c>
      <c r="N2795" s="13">
        <v>351</v>
      </c>
      <c r="O2795">
        <v>3</v>
      </c>
      <c r="P2795" s="11">
        <f>Agridata[[#This Row],[Storage_Loss_%]]/100</f>
        <v>0.12269999999999999</v>
      </c>
      <c r="Q2795" s="7">
        <v>12.27</v>
      </c>
      <c r="R2795" s="13">
        <v>72345</v>
      </c>
      <c r="S2795">
        <v>310</v>
      </c>
      <c r="T2795" t="s">
        <v>1520</v>
      </c>
      <c r="U2795" t="s">
        <v>1523</v>
      </c>
      <c r="V2795" s="13">
        <v>10684763</v>
      </c>
      <c r="W2795" s="7">
        <f>(Agridata[[#This Row],[Profit_After_Storage_Loss]]/Agridata[[#This Row],[Total_Revenue]])*100</f>
        <v>87.139987623997087</v>
      </c>
      <c r="X2795">
        <f>(1-Agridata[[#This Row],[Transport_Cost_NGN]]/(Agridata[[#This Row],[Input_Cost_NGN]]+Agridata[[#This Row],[Final_Profit_NGN]]))*100</f>
        <v>99.996737041219632</v>
      </c>
      <c r="Y2795" s="13">
        <f>Agridata[[#This Row],[Final_Profit_NGN]]*Agridata[[#This Row],[Storage_Loss_%]]</f>
        <v>131102042.00999999</v>
      </c>
      <c r="Z2795" s="13">
        <f>Agridata[[#This Row],[Final_Profit_NGN]] * (1-Agridata[[#This Row],[Storage_Loss_%]]/100)</f>
        <v>9373742.5799000002</v>
      </c>
      <c r="AA2795" s="13">
        <f>Agridata[[#This Row],[Final_Profit_NGN]]+Agridata[[#This Row],[Input_Cost_NGN]]</f>
        <v>10757108</v>
      </c>
    </row>
    <row r="2796" spans="1:27" x14ac:dyDescent="0.35">
      <c r="A2796" t="s">
        <v>83</v>
      </c>
      <c r="B2796" t="s">
        <v>1471</v>
      </c>
      <c r="C2796" t="s">
        <v>1486</v>
      </c>
      <c r="D2796">
        <v>2025</v>
      </c>
      <c r="E2796" t="s">
        <v>1502</v>
      </c>
      <c r="F2796" t="s">
        <v>1504</v>
      </c>
      <c r="G2796">
        <v>1.83</v>
      </c>
      <c r="H2796">
        <v>17915</v>
      </c>
      <c r="I2796">
        <v>12956</v>
      </c>
      <c r="J2796">
        <v>2.4</v>
      </c>
      <c r="K2796" t="s">
        <v>1513</v>
      </c>
      <c r="L2796">
        <v>0.36</v>
      </c>
      <c r="M2796" t="s">
        <v>1518</v>
      </c>
      <c r="N2796" s="13">
        <v>200</v>
      </c>
      <c r="O2796">
        <v>5</v>
      </c>
      <c r="P2796" s="11">
        <f>Agridata[[#This Row],[Storage_Loss_%]]/100</f>
        <v>0.27679999999999999</v>
      </c>
      <c r="Q2796" s="7">
        <v>27.68</v>
      </c>
      <c r="R2796" s="13">
        <v>23503</v>
      </c>
      <c r="S2796">
        <v>251</v>
      </c>
      <c r="T2796" t="s">
        <v>1520</v>
      </c>
      <c r="U2796" t="s">
        <v>1523</v>
      </c>
      <c r="V2796" s="13">
        <v>3195734</v>
      </c>
      <c r="W2796" s="7">
        <f>(Agridata[[#This Row],[Profit_After_Storage_Loss]]/Agridata[[#This Row],[Total_Revenue]])*100</f>
        <v>71.7920062673236</v>
      </c>
      <c r="X2796">
        <f>(1-Agridata[[#This Row],[Transport_Cost_NGN]]/(Agridata[[#This Row],[Input_Cost_NGN]]+Agridata[[#This Row],[Final_Profit_NGN]]))*100</f>
        <v>99.993787347747315</v>
      </c>
      <c r="Y2796" s="13">
        <f>Agridata[[#This Row],[Final_Profit_NGN]]*Agridata[[#This Row],[Storage_Loss_%]]</f>
        <v>88457917.120000005</v>
      </c>
      <c r="Z2796" s="13">
        <f>Agridata[[#This Row],[Final_Profit_NGN]] * (1-Agridata[[#This Row],[Storage_Loss_%]]/100)</f>
        <v>2311154.8288000003</v>
      </c>
      <c r="AA2796" s="13">
        <f>Agridata[[#This Row],[Final_Profit_NGN]]+Agridata[[#This Row],[Input_Cost_NGN]]</f>
        <v>3219237</v>
      </c>
    </row>
    <row r="2797" spans="1:27" x14ac:dyDescent="0.35">
      <c r="A2797" t="s">
        <v>1276</v>
      </c>
      <c r="B2797" t="s">
        <v>1470</v>
      </c>
      <c r="C2797" t="s">
        <v>1476</v>
      </c>
      <c r="D2797">
        <v>2023</v>
      </c>
      <c r="E2797" t="s">
        <v>1501</v>
      </c>
      <c r="F2797" t="s">
        <v>1505</v>
      </c>
      <c r="G2797">
        <v>0.83</v>
      </c>
      <c r="H2797">
        <v>7136</v>
      </c>
      <c r="I2797">
        <v>5425</v>
      </c>
      <c r="J2797">
        <v>2.8</v>
      </c>
      <c r="K2797" t="s">
        <v>1513</v>
      </c>
      <c r="L2797">
        <v>0.76</v>
      </c>
      <c r="M2797" t="s">
        <v>1517</v>
      </c>
      <c r="N2797" s="13">
        <v>200</v>
      </c>
      <c r="O2797">
        <v>14</v>
      </c>
      <c r="P2797" s="11">
        <f>Agridata[[#This Row],[Storage_Loss_%]]/100</f>
        <v>0.2397</v>
      </c>
      <c r="Q2797" s="7">
        <v>23.97</v>
      </c>
      <c r="R2797" s="13">
        <v>8341</v>
      </c>
      <c r="S2797">
        <v>119</v>
      </c>
      <c r="T2797" t="s">
        <v>1521</v>
      </c>
      <c r="U2797" t="s">
        <v>1522</v>
      </c>
      <c r="V2797" s="13">
        <v>630579</v>
      </c>
      <c r="W2797" s="7">
        <f>(Agridata[[#This Row],[Profit_After_Storage_Loss]]/Agridata[[#This Row],[Total_Revenue]])*100</f>
        <v>75.037440321166955</v>
      </c>
      <c r="X2797">
        <f>(1-Agridata[[#This Row],[Transport_Cost_NGN]]/(Agridata[[#This Row],[Input_Cost_NGN]]+Agridata[[#This Row],[Final_Profit_NGN]]))*100</f>
        <v>99.968697176485321</v>
      </c>
      <c r="Y2797" s="13">
        <f>Agridata[[#This Row],[Final_Profit_NGN]]*Agridata[[#This Row],[Storage_Loss_%]]</f>
        <v>15114978.629999999</v>
      </c>
      <c r="Z2797" s="13">
        <f>Agridata[[#This Row],[Final_Profit_NGN]] * (1-Agridata[[#This Row],[Storage_Loss_%]]/100)</f>
        <v>479429.21369999996</v>
      </c>
      <c r="AA2797" s="13">
        <f>Agridata[[#This Row],[Final_Profit_NGN]]+Agridata[[#This Row],[Input_Cost_NGN]]</f>
        <v>638920</v>
      </c>
    </row>
    <row r="2798" spans="1:27" x14ac:dyDescent="0.35">
      <c r="A2798" t="s">
        <v>984</v>
      </c>
      <c r="B2798" t="s">
        <v>1473</v>
      </c>
      <c r="C2798" t="s">
        <v>1496</v>
      </c>
      <c r="D2798">
        <v>2022</v>
      </c>
      <c r="E2798" t="s">
        <v>1501</v>
      </c>
      <c r="F2798" t="s">
        <v>1508</v>
      </c>
      <c r="G2798">
        <v>1.1000000000000001</v>
      </c>
      <c r="H2798">
        <v>1875</v>
      </c>
      <c r="I2798">
        <v>1525</v>
      </c>
      <c r="J2798">
        <v>1</v>
      </c>
      <c r="K2798" t="s">
        <v>1513</v>
      </c>
      <c r="L2798">
        <v>1.4</v>
      </c>
      <c r="M2798" t="s">
        <v>1518</v>
      </c>
      <c r="N2798" s="13">
        <v>200</v>
      </c>
      <c r="O2798">
        <v>14</v>
      </c>
      <c r="P2798" s="11">
        <f>Agridata[[#This Row],[Storage_Loss_%]]/100</f>
        <v>0.18629999999999999</v>
      </c>
      <c r="Q2798" s="7">
        <v>18.63</v>
      </c>
      <c r="R2798" s="13">
        <v>7981</v>
      </c>
      <c r="S2798">
        <v>214</v>
      </c>
      <c r="T2798" t="s">
        <v>1520</v>
      </c>
      <c r="U2798" t="s">
        <v>1522</v>
      </c>
      <c r="V2798" s="13">
        <v>314906</v>
      </c>
      <c r="W2798" s="7">
        <f>(Agridata[[#This Row],[Profit_After_Storage_Loss]]/Agridata[[#This Row],[Total_Revenue]])*100</f>
        <v>79.358726799158845</v>
      </c>
      <c r="X2798">
        <f>(1-Agridata[[#This Row],[Transport_Cost_NGN]]/(Agridata[[#This Row],[Input_Cost_NGN]]+Agridata[[#This Row],[Final_Profit_NGN]]))*100</f>
        <v>99.938058825533389</v>
      </c>
      <c r="Y2798" s="13">
        <f>Agridata[[#This Row],[Final_Profit_NGN]]*Agridata[[#This Row],[Storage_Loss_%]]</f>
        <v>5866698.7799999993</v>
      </c>
      <c r="Z2798" s="13">
        <f>Agridata[[#This Row],[Final_Profit_NGN]] * (1-Agridata[[#This Row],[Storage_Loss_%]]/100)</f>
        <v>256239.0122</v>
      </c>
      <c r="AA2798" s="13">
        <f>Agridata[[#This Row],[Final_Profit_NGN]]+Agridata[[#This Row],[Input_Cost_NGN]]</f>
        <v>322887</v>
      </c>
    </row>
    <row r="2799" spans="1:27" x14ac:dyDescent="0.35">
      <c r="A2799" t="s">
        <v>1277</v>
      </c>
      <c r="B2799" t="s">
        <v>1471</v>
      </c>
      <c r="C2799" t="s">
        <v>1477</v>
      </c>
      <c r="D2799">
        <v>2025</v>
      </c>
      <c r="E2799" t="s">
        <v>1501</v>
      </c>
      <c r="F2799" t="s">
        <v>1507</v>
      </c>
      <c r="G2799">
        <v>2.62</v>
      </c>
      <c r="H2799">
        <v>6496</v>
      </c>
      <c r="I2799">
        <v>5107</v>
      </c>
      <c r="J2799">
        <v>18</v>
      </c>
      <c r="K2799" t="s">
        <v>1512</v>
      </c>
      <c r="L2799">
        <v>1.1299999999999999</v>
      </c>
      <c r="M2799" t="s">
        <v>1517</v>
      </c>
      <c r="N2799" s="13">
        <v>4238</v>
      </c>
      <c r="O2799">
        <v>14</v>
      </c>
      <c r="P2799" s="11">
        <f>Agridata[[#This Row],[Storage_Loss_%]]/100</f>
        <v>0.2137</v>
      </c>
      <c r="Q2799" s="7">
        <v>21.37</v>
      </c>
      <c r="R2799" s="13">
        <v>41732</v>
      </c>
      <c r="S2799">
        <v>247</v>
      </c>
      <c r="T2799" t="s">
        <v>1519</v>
      </c>
      <c r="U2799" t="s">
        <v>1522</v>
      </c>
      <c r="V2799" s="13">
        <v>1202845</v>
      </c>
      <c r="W2799" s="7">
        <f>(Agridata[[#This Row],[Profit_After_Storage_Loss]]/Agridata[[#This Row],[Total_Revenue]])*100</f>
        <v>75.993451871599746</v>
      </c>
      <c r="X2799">
        <f>(1-Agridata[[#This Row],[Transport_Cost_NGN]]/(Agridata[[#This Row],[Input_Cost_NGN]]+Agridata[[#This Row],[Final_Profit_NGN]]))*100</f>
        <v>99.659482699744572</v>
      </c>
      <c r="Y2799" s="13">
        <f>Agridata[[#This Row],[Final_Profit_NGN]]*Agridata[[#This Row],[Storage_Loss_%]]</f>
        <v>25704797.650000002</v>
      </c>
      <c r="Z2799" s="13">
        <f>Agridata[[#This Row],[Final_Profit_NGN]] * (1-Agridata[[#This Row],[Storage_Loss_%]]/100)</f>
        <v>945797.02350000001</v>
      </c>
      <c r="AA2799" s="13">
        <f>Agridata[[#This Row],[Final_Profit_NGN]]+Agridata[[#This Row],[Input_Cost_NGN]]</f>
        <v>1244577</v>
      </c>
    </row>
    <row r="2800" spans="1:27" x14ac:dyDescent="0.35">
      <c r="A2800" t="s">
        <v>691</v>
      </c>
      <c r="B2800" t="s">
        <v>1470</v>
      </c>
      <c r="C2800" t="s">
        <v>1485</v>
      </c>
      <c r="D2800">
        <v>2021</v>
      </c>
      <c r="E2800" t="s">
        <v>1501</v>
      </c>
      <c r="F2800" t="s">
        <v>1510</v>
      </c>
      <c r="G2800">
        <v>6.3</v>
      </c>
      <c r="H2800">
        <v>174943</v>
      </c>
      <c r="I2800">
        <v>125574</v>
      </c>
      <c r="J2800">
        <v>8.1999999999999993</v>
      </c>
      <c r="K2800" t="s">
        <v>1512</v>
      </c>
      <c r="L2800">
        <v>1.49</v>
      </c>
      <c r="M2800" t="s">
        <v>1516</v>
      </c>
      <c r="N2800" s="13">
        <v>2424</v>
      </c>
      <c r="O2800">
        <v>3</v>
      </c>
      <c r="P2800" s="11">
        <f>Agridata[[#This Row],[Storage_Loss_%]]/100</f>
        <v>0.28220000000000001</v>
      </c>
      <c r="Q2800" s="7">
        <v>28.22</v>
      </c>
      <c r="R2800" s="13">
        <v>163791</v>
      </c>
      <c r="S2800">
        <v>356</v>
      </c>
      <c r="T2800" t="s">
        <v>1520</v>
      </c>
      <c r="U2800" t="s">
        <v>1523</v>
      </c>
      <c r="V2800" s="13">
        <v>44091086</v>
      </c>
      <c r="W2800" s="7">
        <f>(Agridata[[#This Row],[Profit_After_Storage_Loss]]/Agridata[[#This Row],[Total_Revenue]])*100</f>
        <v>71.51433621835622</v>
      </c>
      <c r="X2800">
        <f>(1-Agridata[[#This Row],[Transport_Cost_NGN]]/(Agridata[[#This Row],[Input_Cost_NGN]]+Agridata[[#This Row],[Final_Profit_NGN]]))*100</f>
        <v>99.994522637584112</v>
      </c>
      <c r="Y2800" s="13">
        <f>Agridata[[#This Row],[Final_Profit_NGN]]*Agridata[[#This Row],[Storage_Loss_%]]</f>
        <v>1244250446.9199998</v>
      </c>
      <c r="Z2800" s="13">
        <f>Agridata[[#This Row],[Final_Profit_NGN]] * (1-Agridata[[#This Row],[Storage_Loss_%]]/100)</f>
        <v>31648581.5308</v>
      </c>
      <c r="AA2800" s="13">
        <f>Agridata[[#This Row],[Final_Profit_NGN]]+Agridata[[#This Row],[Input_Cost_NGN]]</f>
        <v>44254877</v>
      </c>
    </row>
    <row r="2801" spans="1:27" x14ac:dyDescent="0.35">
      <c r="A2801" t="s">
        <v>1079</v>
      </c>
      <c r="B2801" t="s">
        <v>1472</v>
      </c>
      <c r="C2801" t="s">
        <v>1487</v>
      </c>
      <c r="D2801">
        <v>2024</v>
      </c>
      <c r="E2801" t="s">
        <v>1501</v>
      </c>
      <c r="F2801" t="s">
        <v>1510</v>
      </c>
      <c r="G2801">
        <v>0.62</v>
      </c>
      <c r="H2801">
        <v>13525</v>
      </c>
      <c r="I2801">
        <v>9424</v>
      </c>
      <c r="J2801">
        <v>56.1</v>
      </c>
      <c r="K2801" t="s">
        <v>1512</v>
      </c>
      <c r="L2801">
        <v>1.23</v>
      </c>
      <c r="M2801" t="s">
        <v>1518</v>
      </c>
      <c r="N2801" s="13">
        <v>15030</v>
      </c>
      <c r="O2801">
        <v>2</v>
      </c>
      <c r="P2801" s="11">
        <f>Agridata[[#This Row],[Storage_Loss_%]]/100</f>
        <v>0.30320000000000003</v>
      </c>
      <c r="Q2801" s="7">
        <v>30.32</v>
      </c>
      <c r="R2801" s="13">
        <v>22907</v>
      </c>
      <c r="S2801">
        <v>485</v>
      </c>
      <c r="T2801" t="s">
        <v>1520</v>
      </c>
      <c r="U2801" t="s">
        <v>1522</v>
      </c>
      <c r="V2801" s="13">
        <v>4486997</v>
      </c>
      <c r="W2801" s="7">
        <f>(Agridata[[#This Row],[Profit_After_Storage_Loss]]/Agridata[[#This Row],[Total_Revenue]])*100</f>
        <v>69.326076776800576</v>
      </c>
      <c r="X2801">
        <f>(1-Agridata[[#This Row],[Transport_Cost_NGN]]/(Agridata[[#This Row],[Input_Cost_NGN]]+Agridata[[#This Row],[Final_Profit_NGN]]))*100</f>
        <v>99.666733482575239</v>
      </c>
      <c r="Y2801" s="13">
        <f>Agridata[[#This Row],[Final_Profit_NGN]]*Agridata[[#This Row],[Storage_Loss_%]]</f>
        <v>136045749.03999999</v>
      </c>
      <c r="Z2801" s="13">
        <f>Agridata[[#This Row],[Final_Profit_NGN]] * (1-Agridata[[#This Row],[Storage_Loss_%]]/100)</f>
        <v>3126539.5096</v>
      </c>
      <c r="AA2801" s="13">
        <f>Agridata[[#This Row],[Final_Profit_NGN]]+Agridata[[#This Row],[Input_Cost_NGN]]</f>
        <v>4509904</v>
      </c>
    </row>
    <row r="2802" spans="1:27" x14ac:dyDescent="0.35">
      <c r="A2802" t="s">
        <v>749</v>
      </c>
      <c r="B2802" t="s">
        <v>1472</v>
      </c>
      <c r="C2802" t="s">
        <v>1478</v>
      </c>
      <c r="D2802">
        <v>2022</v>
      </c>
      <c r="E2802" t="s">
        <v>1501</v>
      </c>
      <c r="F2802" t="s">
        <v>1510</v>
      </c>
      <c r="G2802">
        <v>1.71</v>
      </c>
      <c r="H2802">
        <v>29731</v>
      </c>
      <c r="I2802">
        <v>22277</v>
      </c>
      <c r="J2802">
        <v>13.6</v>
      </c>
      <c r="K2802" t="s">
        <v>1512</v>
      </c>
      <c r="L2802">
        <v>1.39</v>
      </c>
      <c r="M2802" t="s">
        <v>1517</v>
      </c>
      <c r="N2802" s="13">
        <v>3265</v>
      </c>
      <c r="O2802">
        <v>1</v>
      </c>
      <c r="P2802" s="11">
        <f>Agridata[[#This Row],[Storage_Loss_%]]/100</f>
        <v>0.25069999999999998</v>
      </c>
      <c r="Q2802" s="7">
        <v>25.07</v>
      </c>
      <c r="R2802" s="13">
        <v>54069</v>
      </c>
      <c r="S2802">
        <v>380</v>
      </c>
      <c r="T2802" t="s">
        <v>1520</v>
      </c>
      <c r="U2802" t="s">
        <v>1522</v>
      </c>
      <c r="V2802" s="13">
        <v>8323274</v>
      </c>
      <c r="W2802" s="7">
        <f>(Agridata[[#This Row],[Profit_After_Storage_Loss]]/Agridata[[#This Row],[Total_Revenue]])*100</f>
        <v>74.446387216089889</v>
      </c>
      <c r="X2802">
        <f>(1-Agridata[[#This Row],[Transport_Cost_NGN]]/(Agridata[[#This Row],[Input_Cost_NGN]]+Agridata[[#This Row],[Final_Profit_NGN]]))*100</f>
        <v>99.961025828833797</v>
      </c>
      <c r="Y2802" s="13">
        <f>Agridata[[#This Row],[Final_Profit_NGN]]*Agridata[[#This Row],[Storage_Loss_%]]</f>
        <v>208664479.18000001</v>
      </c>
      <c r="Z2802" s="13">
        <f>Agridata[[#This Row],[Final_Profit_NGN]] * (1-Agridata[[#This Row],[Storage_Loss_%]]/100)</f>
        <v>6236629.2082000002</v>
      </c>
      <c r="AA2802" s="13">
        <f>Agridata[[#This Row],[Final_Profit_NGN]]+Agridata[[#This Row],[Input_Cost_NGN]]</f>
        <v>8377343</v>
      </c>
    </row>
    <row r="2803" spans="1:27" x14ac:dyDescent="0.35">
      <c r="A2803" t="s">
        <v>831</v>
      </c>
      <c r="B2803" t="s">
        <v>1473</v>
      </c>
      <c r="C2803" t="s">
        <v>1497</v>
      </c>
      <c r="D2803">
        <v>2021</v>
      </c>
      <c r="E2803" t="s">
        <v>1501</v>
      </c>
      <c r="F2803" t="s">
        <v>1508</v>
      </c>
      <c r="G2803">
        <v>1.1100000000000001</v>
      </c>
      <c r="H2803">
        <v>2061</v>
      </c>
      <c r="I2803">
        <v>1851</v>
      </c>
      <c r="J2803">
        <v>1.7</v>
      </c>
      <c r="K2803" t="s">
        <v>1512</v>
      </c>
      <c r="L2803">
        <v>0.76</v>
      </c>
      <c r="M2803" t="s">
        <v>1516</v>
      </c>
      <c r="N2803" s="13">
        <v>373</v>
      </c>
      <c r="O2803">
        <v>1</v>
      </c>
      <c r="P2803" s="11">
        <f>Agridata[[#This Row],[Storage_Loss_%]]/100</f>
        <v>0.1018</v>
      </c>
      <c r="Q2803" s="7">
        <v>10.18</v>
      </c>
      <c r="R2803" s="13">
        <v>15893</v>
      </c>
      <c r="S2803">
        <v>234</v>
      </c>
      <c r="T2803" t="s">
        <v>1520</v>
      </c>
      <c r="U2803" t="s">
        <v>1522</v>
      </c>
      <c r="V2803" s="13">
        <v>412537</v>
      </c>
      <c r="W2803" s="7">
        <f>(Agridata[[#This Row],[Profit_After_Storage_Loss]]/Agridata[[#This Row],[Total_Revenue]])*100</f>
        <v>86.488045515019962</v>
      </c>
      <c r="X2803">
        <f>(1-Agridata[[#This Row],[Transport_Cost_NGN]]/(Agridata[[#This Row],[Input_Cost_NGN]]+Agridata[[#This Row],[Final_Profit_NGN]]))*100</f>
        <v>99.912937936185614</v>
      </c>
      <c r="Y2803" s="13">
        <f>Agridata[[#This Row],[Final_Profit_NGN]]*Agridata[[#This Row],[Storage_Loss_%]]</f>
        <v>4199626.66</v>
      </c>
      <c r="Z2803" s="13">
        <f>Agridata[[#This Row],[Final_Profit_NGN]] * (1-Agridata[[#This Row],[Storage_Loss_%]]/100)</f>
        <v>370540.73340000003</v>
      </c>
      <c r="AA2803" s="13">
        <f>Agridata[[#This Row],[Final_Profit_NGN]]+Agridata[[#This Row],[Input_Cost_NGN]]</f>
        <v>428430</v>
      </c>
    </row>
    <row r="2804" spans="1:27" x14ac:dyDescent="0.35">
      <c r="A2804" t="s">
        <v>1278</v>
      </c>
      <c r="B2804" t="s">
        <v>1473</v>
      </c>
      <c r="C2804" t="s">
        <v>1484</v>
      </c>
      <c r="D2804">
        <v>2024</v>
      </c>
      <c r="E2804" t="s">
        <v>1501</v>
      </c>
      <c r="F2804" t="s">
        <v>1506</v>
      </c>
      <c r="G2804">
        <v>0.56999999999999995</v>
      </c>
      <c r="H2804">
        <v>2198</v>
      </c>
      <c r="I2804">
        <v>1479</v>
      </c>
      <c r="J2804">
        <v>103.7</v>
      </c>
      <c r="K2804" t="s">
        <v>1511</v>
      </c>
      <c r="L2804">
        <v>3.6</v>
      </c>
      <c r="M2804" t="s">
        <v>1516</v>
      </c>
      <c r="N2804" s="13">
        <v>14825</v>
      </c>
      <c r="O2804">
        <v>30</v>
      </c>
      <c r="P2804" s="11">
        <f>Agridata[[#This Row],[Storage_Loss_%]]/100</f>
        <v>0.32700000000000001</v>
      </c>
      <c r="Q2804" s="7">
        <v>32.700000000000003</v>
      </c>
      <c r="R2804" s="13">
        <v>9799</v>
      </c>
      <c r="S2804">
        <v>316</v>
      </c>
      <c r="T2804" t="s">
        <v>1521</v>
      </c>
      <c r="U2804" t="s">
        <v>1522</v>
      </c>
      <c r="V2804" s="13">
        <v>438067</v>
      </c>
      <c r="W2804" s="7">
        <f>(Agridata[[#This Row],[Profit_After_Storage_Loss]]/Agridata[[#This Row],[Total_Revenue]])*100</f>
        <v>65.827522294614909</v>
      </c>
      <c r="X2804">
        <f>(1-Agridata[[#This Row],[Transport_Cost_NGN]]/(Agridata[[#This Row],[Input_Cost_NGN]]+Agridata[[#This Row],[Final_Profit_NGN]]))*100</f>
        <v>96.6898581272077</v>
      </c>
      <c r="Y2804" s="13">
        <f>Agridata[[#This Row],[Final_Profit_NGN]]*Agridata[[#This Row],[Storage_Loss_%]]</f>
        <v>14324790.9</v>
      </c>
      <c r="Z2804" s="13">
        <f>Agridata[[#This Row],[Final_Profit_NGN]] * (1-Agridata[[#This Row],[Storage_Loss_%]]/100)</f>
        <v>294819.09100000001</v>
      </c>
      <c r="AA2804" s="13">
        <f>Agridata[[#This Row],[Final_Profit_NGN]]+Agridata[[#This Row],[Input_Cost_NGN]]</f>
        <v>447866</v>
      </c>
    </row>
    <row r="2805" spans="1:27" x14ac:dyDescent="0.35">
      <c r="A2805" t="s">
        <v>351</v>
      </c>
      <c r="B2805" t="s">
        <v>1470</v>
      </c>
      <c r="C2805" t="s">
        <v>1476</v>
      </c>
      <c r="D2805">
        <v>2022</v>
      </c>
      <c r="E2805" t="s">
        <v>1502</v>
      </c>
      <c r="F2805" t="s">
        <v>1510</v>
      </c>
      <c r="G2805">
        <v>2.44</v>
      </c>
      <c r="H2805">
        <v>64219</v>
      </c>
      <c r="I2805">
        <v>47579</v>
      </c>
      <c r="J2805">
        <v>43.4</v>
      </c>
      <c r="K2805" t="s">
        <v>1511</v>
      </c>
      <c r="L2805">
        <v>1.9</v>
      </c>
      <c r="M2805" t="s">
        <v>1516</v>
      </c>
      <c r="N2805" s="13">
        <v>7132</v>
      </c>
      <c r="O2805">
        <v>1</v>
      </c>
      <c r="P2805" s="11">
        <f>Agridata[[#This Row],[Storage_Loss_%]]/100</f>
        <v>0.2591</v>
      </c>
      <c r="Q2805" s="7">
        <v>25.91</v>
      </c>
      <c r="R2805" s="13">
        <v>80924</v>
      </c>
      <c r="S2805">
        <v>442</v>
      </c>
      <c r="T2805" t="s">
        <v>1521</v>
      </c>
      <c r="U2805" t="s">
        <v>1523</v>
      </c>
      <c r="V2805" s="13">
        <v>20731563</v>
      </c>
      <c r="W2805" s="7">
        <f>(Agridata[[#This Row],[Profit_After_Storage_Loss]]/Agridata[[#This Row],[Total_Revenue]])*100</f>
        <v>73.801920100658805</v>
      </c>
      <c r="X2805">
        <f>(1-Agridata[[#This Row],[Transport_Cost_NGN]]/(Agridata[[#This Row],[Input_Cost_NGN]]+Agridata[[#This Row],[Final_Profit_NGN]]))*100</f>
        <v>99.965732110727572</v>
      </c>
      <c r="Y2805" s="13">
        <f>Agridata[[#This Row],[Final_Profit_NGN]]*Agridata[[#This Row],[Storage_Loss_%]]</f>
        <v>537154797.33000004</v>
      </c>
      <c r="Z2805" s="13">
        <f>Agridata[[#This Row],[Final_Profit_NGN]] * (1-Agridata[[#This Row],[Storage_Loss_%]]/100)</f>
        <v>15360015.026699999</v>
      </c>
      <c r="AA2805" s="13">
        <f>Agridata[[#This Row],[Final_Profit_NGN]]+Agridata[[#This Row],[Input_Cost_NGN]]</f>
        <v>20812487</v>
      </c>
    </row>
    <row r="2806" spans="1:27" x14ac:dyDescent="0.35">
      <c r="A2806" t="s">
        <v>1279</v>
      </c>
      <c r="B2806" t="s">
        <v>1472</v>
      </c>
      <c r="C2806" t="s">
        <v>1488</v>
      </c>
      <c r="D2806">
        <v>2021</v>
      </c>
      <c r="E2806" t="s">
        <v>1501</v>
      </c>
      <c r="F2806" t="s">
        <v>1505</v>
      </c>
      <c r="G2806">
        <v>1.1299999999999999</v>
      </c>
      <c r="H2806">
        <v>13052</v>
      </c>
      <c r="I2806">
        <v>9464</v>
      </c>
      <c r="J2806">
        <v>29.2</v>
      </c>
      <c r="K2806" t="s">
        <v>1512</v>
      </c>
      <c r="L2806">
        <v>1.99</v>
      </c>
      <c r="M2806" t="s">
        <v>1516</v>
      </c>
      <c r="N2806" s="13">
        <v>6334</v>
      </c>
      <c r="O2806">
        <v>14</v>
      </c>
      <c r="P2806" s="11">
        <f>Agridata[[#This Row],[Storage_Loss_%]]/100</f>
        <v>0.27489999999999998</v>
      </c>
      <c r="Q2806" s="7">
        <v>27.49</v>
      </c>
      <c r="R2806" s="13">
        <v>7477</v>
      </c>
      <c r="S2806">
        <v>79</v>
      </c>
      <c r="T2806" t="s">
        <v>1519</v>
      </c>
      <c r="U2806" t="s">
        <v>1522</v>
      </c>
      <c r="V2806" s="13">
        <v>726369</v>
      </c>
      <c r="W2806" s="7">
        <f>(Agridata[[#This Row],[Profit_After_Storage_Loss]]/Agridata[[#This Row],[Total_Revenue]])*100</f>
        <v>71.771211112413241</v>
      </c>
      <c r="X2806">
        <f>(1-Agridata[[#This Row],[Transport_Cost_NGN]]/(Agridata[[#This Row],[Input_Cost_NGN]]+Agridata[[#This Row],[Final_Profit_NGN]]))*100</f>
        <v>99.136876129324136</v>
      </c>
      <c r="Y2806" s="13">
        <f>Agridata[[#This Row],[Final_Profit_NGN]]*Agridata[[#This Row],[Storage_Loss_%]]</f>
        <v>19967883.809999999</v>
      </c>
      <c r="Z2806" s="13">
        <f>Agridata[[#This Row],[Final_Profit_NGN]] * (1-Agridata[[#This Row],[Storage_Loss_%]]/100)</f>
        <v>526690.16190000006</v>
      </c>
      <c r="AA2806" s="13">
        <f>Agridata[[#This Row],[Final_Profit_NGN]]+Agridata[[#This Row],[Input_Cost_NGN]]</f>
        <v>733846</v>
      </c>
    </row>
    <row r="2807" spans="1:27" x14ac:dyDescent="0.35">
      <c r="A2807" t="s">
        <v>721</v>
      </c>
      <c r="B2807" t="s">
        <v>1470</v>
      </c>
      <c r="C2807" t="s">
        <v>1495</v>
      </c>
      <c r="D2807">
        <v>2025</v>
      </c>
      <c r="E2807" t="s">
        <v>1501</v>
      </c>
      <c r="F2807" t="s">
        <v>1509</v>
      </c>
      <c r="G2807">
        <v>6.87</v>
      </c>
      <c r="H2807">
        <v>127408</v>
      </c>
      <c r="I2807">
        <v>103009</v>
      </c>
      <c r="J2807">
        <v>12.8</v>
      </c>
      <c r="K2807" t="s">
        <v>1512</v>
      </c>
      <c r="L2807">
        <v>1.25</v>
      </c>
      <c r="M2807" t="s">
        <v>1516</v>
      </c>
      <c r="N2807" s="13">
        <v>2913</v>
      </c>
      <c r="O2807">
        <v>3</v>
      </c>
      <c r="P2807" s="11">
        <f>Agridata[[#This Row],[Storage_Loss_%]]/100</f>
        <v>0.19149999999999998</v>
      </c>
      <c r="Q2807" s="7">
        <v>19.149999999999999</v>
      </c>
      <c r="R2807" s="13">
        <v>215194</v>
      </c>
      <c r="S2807">
        <v>348</v>
      </c>
      <c r="T2807" t="s">
        <v>1521</v>
      </c>
      <c r="U2807" t="s">
        <v>1523</v>
      </c>
      <c r="V2807" s="13">
        <v>35270554</v>
      </c>
      <c r="W2807" s="7">
        <f>(Agridata[[#This Row],[Profit_After_Storage_Loss]]/Agridata[[#This Row],[Total_Revenue]])*100</f>
        <v>80.359706406639646</v>
      </c>
      <c r="X2807">
        <f>(1-Agridata[[#This Row],[Transport_Cost_NGN]]/(Agridata[[#This Row],[Input_Cost_NGN]]+Agridata[[#This Row],[Final_Profit_NGN]]))*100</f>
        <v>99.991791070601082</v>
      </c>
      <c r="Y2807" s="13">
        <f>Agridata[[#This Row],[Final_Profit_NGN]]*Agridata[[#This Row],[Storage_Loss_%]]</f>
        <v>675431109.0999999</v>
      </c>
      <c r="Z2807" s="13">
        <f>Agridata[[#This Row],[Final_Profit_NGN]] * (1-Agridata[[#This Row],[Storage_Loss_%]]/100)</f>
        <v>28516242.908999998</v>
      </c>
      <c r="AA2807" s="13">
        <f>Agridata[[#This Row],[Final_Profit_NGN]]+Agridata[[#This Row],[Input_Cost_NGN]]</f>
        <v>35485748</v>
      </c>
    </row>
    <row r="2808" spans="1:27" x14ac:dyDescent="0.35">
      <c r="A2808" t="s">
        <v>59</v>
      </c>
      <c r="B2808" t="s">
        <v>1473</v>
      </c>
      <c r="C2808" t="s">
        <v>1496</v>
      </c>
      <c r="D2808">
        <v>2025</v>
      </c>
      <c r="E2808" t="s">
        <v>1502</v>
      </c>
      <c r="F2808" t="s">
        <v>1509</v>
      </c>
      <c r="G2808">
        <v>2.5299999999999998</v>
      </c>
      <c r="H2808">
        <v>18334</v>
      </c>
      <c r="I2808">
        <v>15275</v>
      </c>
      <c r="J2808">
        <v>34.799999999999997</v>
      </c>
      <c r="K2808" t="s">
        <v>1511</v>
      </c>
      <c r="L2808">
        <v>1.32</v>
      </c>
      <c r="M2808" t="s">
        <v>1516</v>
      </c>
      <c r="N2808" s="13">
        <v>5037</v>
      </c>
      <c r="O2808">
        <v>1</v>
      </c>
      <c r="P2808" s="11">
        <f>Agridata[[#This Row],[Storage_Loss_%]]/100</f>
        <v>0.1668</v>
      </c>
      <c r="Q2808" s="7">
        <v>16.68</v>
      </c>
      <c r="R2808" s="13">
        <v>83781</v>
      </c>
      <c r="S2808">
        <v>309</v>
      </c>
      <c r="T2808" t="s">
        <v>1520</v>
      </c>
      <c r="U2808" t="s">
        <v>1523</v>
      </c>
      <c r="V2808" s="13">
        <v>4583958</v>
      </c>
      <c r="W2808" s="7">
        <f>(Agridata[[#This Row],[Profit_After_Storage_Loss]]/Agridata[[#This Row],[Total_Revenue]])*100</f>
        <v>81.824493734546849</v>
      </c>
      <c r="X2808">
        <f>(1-Agridata[[#This Row],[Transport_Cost_NGN]]/(Agridata[[#This Row],[Input_Cost_NGN]]+Agridata[[#This Row],[Final_Profit_NGN]]))*100</f>
        <v>99.892089082101634</v>
      </c>
      <c r="Y2808" s="13">
        <f>Agridata[[#This Row],[Final_Profit_NGN]]*Agridata[[#This Row],[Storage_Loss_%]]</f>
        <v>76460419.439999998</v>
      </c>
      <c r="Z2808" s="13">
        <f>Agridata[[#This Row],[Final_Profit_NGN]] * (1-Agridata[[#This Row],[Storage_Loss_%]]/100)</f>
        <v>3819353.8055999996</v>
      </c>
      <c r="AA2808" s="13">
        <f>Agridata[[#This Row],[Final_Profit_NGN]]+Agridata[[#This Row],[Input_Cost_NGN]]</f>
        <v>4667739</v>
      </c>
    </row>
    <row r="2809" spans="1:27" x14ac:dyDescent="0.35">
      <c r="A2809" t="s">
        <v>1141</v>
      </c>
      <c r="B2809" t="s">
        <v>1471</v>
      </c>
      <c r="C2809" t="s">
        <v>1477</v>
      </c>
      <c r="D2809">
        <v>2025</v>
      </c>
      <c r="E2809" t="s">
        <v>1501</v>
      </c>
      <c r="F2809" t="s">
        <v>1504</v>
      </c>
      <c r="G2809">
        <v>4.1399999999999997</v>
      </c>
      <c r="H2809">
        <v>33556</v>
      </c>
      <c r="I2809">
        <v>26663</v>
      </c>
      <c r="J2809">
        <v>38.700000000000003</v>
      </c>
      <c r="K2809" t="s">
        <v>1512</v>
      </c>
      <c r="L2809">
        <v>1.56</v>
      </c>
      <c r="M2809" t="s">
        <v>1516</v>
      </c>
      <c r="N2809" s="13">
        <v>7598</v>
      </c>
      <c r="O2809">
        <v>1</v>
      </c>
      <c r="P2809" s="11">
        <f>Agridata[[#This Row],[Storage_Loss_%]]/100</f>
        <v>0.2054</v>
      </c>
      <c r="Q2809" s="7">
        <v>20.54</v>
      </c>
      <c r="R2809" s="13">
        <v>49633</v>
      </c>
      <c r="S2809">
        <v>342</v>
      </c>
      <c r="T2809" t="s">
        <v>1519</v>
      </c>
      <c r="U2809" t="s">
        <v>1522</v>
      </c>
      <c r="V2809" s="13">
        <v>8970328</v>
      </c>
      <c r="W2809" s="7">
        <f>(Agridata[[#This Row],[Profit_After_Storage_Loss]]/Agridata[[#This Row],[Total_Revenue]])*100</f>
        <v>79.022765495327533</v>
      </c>
      <c r="X2809">
        <f>(1-Agridata[[#This Row],[Transport_Cost_NGN]]/(Agridata[[#This Row],[Input_Cost_NGN]]+Agridata[[#This Row],[Final_Profit_NGN]]))*100</f>
        <v>99.915764602529876</v>
      </c>
      <c r="Y2809" s="13">
        <f>Agridata[[#This Row],[Final_Profit_NGN]]*Agridata[[#This Row],[Storage_Loss_%]]</f>
        <v>184250537.12</v>
      </c>
      <c r="Z2809" s="13">
        <f>Agridata[[#This Row],[Final_Profit_NGN]] * (1-Agridata[[#This Row],[Storage_Loss_%]]/100)</f>
        <v>7127822.6288000001</v>
      </c>
      <c r="AA2809" s="13">
        <f>Agridata[[#This Row],[Final_Profit_NGN]]+Agridata[[#This Row],[Input_Cost_NGN]]</f>
        <v>9019961</v>
      </c>
    </row>
    <row r="2810" spans="1:27" x14ac:dyDescent="0.35">
      <c r="A2810" t="s">
        <v>1280</v>
      </c>
      <c r="B2810" t="s">
        <v>1471</v>
      </c>
      <c r="C2810" t="s">
        <v>1477</v>
      </c>
      <c r="D2810">
        <v>2024</v>
      </c>
      <c r="E2810" t="s">
        <v>1502</v>
      </c>
      <c r="F2810" t="s">
        <v>1508</v>
      </c>
      <c r="G2810">
        <v>0.93</v>
      </c>
      <c r="H2810">
        <v>1688</v>
      </c>
      <c r="I2810">
        <v>1067</v>
      </c>
      <c r="J2810">
        <v>91.9</v>
      </c>
      <c r="K2810" t="s">
        <v>1512</v>
      </c>
      <c r="L2810">
        <v>3.29</v>
      </c>
      <c r="M2810" t="s">
        <v>1518</v>
      </c>
      <c r="N2810" s="13">
        <v>18594</v>
      </c>
      <c r="O2810">
        <v>30</v>
      </c>
      <c r="P2810" s="11">
        <f>Agridata[[#This Row],[Storage_Loss_%]]/100</f>
        <v>0.3674</v>
      </c>
      <c r="Q2810" s="7">
        <v>36.74</v>
      </c>
      <c r="R2810" s="13">
        <v>11211</v>
      </c>
      <c r="S2810">
        <v>222</v>
      </c>
      <c r="T2810" t="s">
        <v>1520</v>
      </c>
      <c r="U2810" t="s">
        <v>1523</v>
      </c>
      <c r="V2810" s="13">
        <v>204701</v>
      </c>
      <c r="W2810" s="7">
        <f>(Agridata[[#This Row],[Profit_After_Storage_Loss]]/Agridata[[#This Row],[Total_Revenue]])*100</f>
        <v>59.975292063433258</v>
      </c>
      <c r="X2810">
        <f>(1-Agridata[[#This Row],[Transport_Cost_NGN]]/(Agridata[[#This Row],[Input_Cost_NGN]]+Agridata[[#This Row],[Final_Profit_NGN]]))*100</f>
        <v>91.38815813850087</v>
      </c>
      <c r="Y2810" s="13">
        <f>Agridata[[#This Row],[Final_Profit_NGN]]*Agridata[[#This Row],[Storage_Loss_%]]</f>
        <v>7520714.7400000002</v>
      </c>
      <c r="Z2810" s="13">
        <f>Agridata[[#This Row],[Final_Profit_NGN]] * (1-Agridata[[#This Row],[Storage_Loss_%]]/100)</f>
        <v>129493.85260000001</v>
      </c>
      <c r="AA2810" s="13">
        <f>Agridata[[#This Row],[Final_Profit_NGN]]+Agridata[[#This Row],[Input_Cost_NGN]]</f>
        <v>215912</v>
      </c>
    </row>
    <row r="2811" spans="1:27" x14ac:dyDescent="0.35">
      <c r="A2811" t="s">
        <v>1281</v>
      </c>
      <c r="B2811" t="s">
        <v>1473</v>
      </c>
      <c r="C2811" t="s">
        <v>1494</v>
      </c>
      <c r="D2811">
        <v>2024</v>
      </c>
      <c r="E2811" t="s">
        <v>1501</v>
      </c>
      <c r="F2811" t="s">
        <v>1505</v>
      </c>
      <c r="G2811">
        <v>2.99</v>
      </c>
      <c r="H2811">
        <v>38885</v>
      </c>
      <c r="I2811">
        <v>29665</v>
      </c>
      <c r="J2811">
        <v>56.8</v>
      </c>
      <c r="K2811" t="s">
        <v>1512</v>
      </c>
      <c r="L2811">
        <v>2.82</v>
      </c>
      <c r="M2811" t="s">
        <v>1516</v>
      </c>
      <c r="N2811" s="13">
        <v>11714</v>
      </c>
      <c r="O2811">
        <v>14</v>
      </c>
      <c r="P2811" s="11">
        <f>Agridata[[#This Row],[Storage_Loss_%]]/100</f>
        <v>0.23710000000000001</v>
      </c>
      <c r="Q2811" s="7">
        <v>23.71</v>
      </c>
      <c r="R2811" s="13">
        <v>26617</v>
      </c>
      <c r="S2811">
        <v>93</v>
      </c>
      <c r="T2811" t="s">
        <v>1521</v>
      </c>
      <c r="U2811" t="s">
        <v>1523</v>
      </c>
      <c r="V2811" s="13">
        <v>2692926</v>
      </c>
      <c r="W2811" s="7">
        <f>(Agridata[[#This Row],[Profit_After_Storage_Loss]]/Agridata[[#This Row],[Total_Revenue]])*100</f>
        <v>75.54332641182728</v>
      </c>
      <c r="X2811">
        <f>(1-Agridata[[#This Row],[Transport_Cost_NGN]]/(Agridata[[#This Row],[Input_Cost_NGN]]+Agridata[[#This Row],[Final_Profit_NGN]]))*100</f>
        <v>99.569265865625226</v>
      </c>
      <c r="Y2811" s="13">
        <f>Agridata[[#This Row],[Final_Profit_NGN]]*Agridata[[#This Row],[Storage_Loss_%]]</f>
        <v>63849275.460000001</v>
      </c>
      <c r="Z2811" s="13">
        <f>Agridata[[#This Row],[Final_Profit_NGN]] * (1-Agridata[[#This Row],[Storage_Loss_%]]/100)</f>
        <v>2054433.2454000001</v>
      </c>
      <c r="AA2811" s="13">
        <f>Agridata[[#This Row],[Final_Profit_NGN]]+Agridata[[#This Row],[Input_Cost_NGN]]</f>
        <v>2719543</v>
      </c>
    </row>
    <row r="2812" spans="1:27" x14ac:dyDescent="0.35">
      <c r="A2812" t="s">
        <v>762</v>
      </c>
      <c r="B2812" t="s">
        <v>1470</v>
      </c>
      <c r="C2812" t="s">
        <v>1475</v>
      </c>
      <c r="D2812">
        <v>2021</v>
      </c>
      <c r="E2812" t="s">
        <v>1501</v>
      </c>
      <c r="F2812" t="s">
        <v>1509</v>
      </c>
      <c r="G2812">
        <v>3.44</v>
      </c>
      <c r="H2812">
        <v>60921</v>
      </c>
      <c r="I2812">
        <v>48651</v>
      </c>
      <c r="J2812">
        <v>1.6</v>
      </c>
      <c r="K2812" t="s">
        <v>1513</v>
      </c>
      <c r="L2812">
        <v>0.1</v>
      </c>
      <c r="M2812" t="s">
        <v>1516</v>
      </c>
      <c r="N2812" s="13">
        <v>200</v>
      </c>
      <c r="O2812">
        <v>2</v>
      </c>
      <c r="P2812" s="11">
        <f>Agridata[[#This Row],[Storage_Loss_%]]/100</f>
        <v>0.2014</v>
      </c>
      <c r="Q2812" s="7">
        <v>20.14</v>
      </c>
      <c r="R2812" s="13">
        <v>102162</v>
      </c>
      <c r="S2812">
        <v>319</v>
      </c>
      <c r="T2812" t="s">
        <v>1521</v>
      </c>
      <c r="U2812" t="s">
        <v>1522</v>
      </c>
      <c r="V2812" s="13">
        <v>15262111</v>
      </c>
      <c r="W2812" s="7">
        <f>(Agridata[[#This Row],[Profit_After_Storage_Loss]]/Agridata[[#This Row],[Total_Revenue]])*100</f>
        <v>79.32898513714251</v>
      </c>
      <c r="X2812">
        <f>(1-Agridata[[#This Row],[Transport_Cost_NGN]]/(Agridata[[#This Row],[Input_Cost_NGN]]+Agridata[[#This Row],[Final_Profit_NGN]]))*100</f>
        <v>99.998698278792631</v>
      </c>
      <c r="Y2812" s="13">
        <f>Agridata[[#This Row],[Final_Profit_NGN]]*Agridata[[#This Row],[Storage_Loss_%]]</f>
        <v>307378915.54000002</v>
      </c>
      <c r="Z2812" s="13">
        <f>Agridata[[#This Row],[Final_Profit_NGN]] * (1-Agridata[[#This Row],[Storage_Loss_%]]/100)</f>
        <v>12188321.844599999</v>
      </c>
      <c r="AA2812" s="13">
        <f>Agridata[[#This Row],[Final_Profit_NGN]]+Agridata[[#This Row],[Input_Cost_NGN]]</f>
        <v>15364273</v>
      </c>
    </row>
    <row r="2813" spans="1:27" x14ac:dyDescent="0.35">
      <c r="A2813" t="s">
        <v>1099</v>
      </c>
      <c r="B2813" t="s">
        <v>1472</v>
      </c>
      <c r="C2813" t="s">
        <v>1488</v>
      </c>
      <c r="D2813">
        <v>2021</v>
      </c>
      <c r="E2813" t="s">
        <v>1502</v>
      </c>
      <c r="F2813" t="s">
        <v>1505</v>
      </c>
      <c r="G2813">
        <v>0.98</v>
      </c>
      <c r="H2813">
        <v>6052</v>
      </c>
      <c r="I2813">
        <v>4644</v>
      </c>
      <c r="J2813">
        <v>52</v>
      </c>
      <c r="K2813" t="s">
        <v>1512</v>
      </c>
      <c r="L2813">
        <v>1.84</v>
      </c>
      <c r="M2813" t="s">
        <v>1516</v>
      </c>
      <c r="N2813" s="13">
        <v>12369</v>
      </c>
      <c r="O2813">
        <v>14</v>
      </c>
      <c r="P2813" s="11">
        <f>Agridata[[#This Row],[Storage_Loss_%]]/100</f>
        <v>0.23250000000000001</v>
      </c>
      <c r="Q2813" s="7">
        <v>23.25</v>
      </c>
      <c r="R2813" s="13">
        <v>7866</v>
      </c>
      <c r="S2813">
        <v>102</v>
      </c>
      <c r="T2813" t="s">
        <v>1520</v>
      </c>
      <c r="U2813" t="s">
        <v>1523</v>
      </c>
      <c r="V2813" s="13">
        <v>448717</v>
      </c>
      <c r="W2813" s="7">
        <f>(Agridata[[#This Row],[Profit_After_Storage_Loss]]/Agridata[[#This Row],[Total_Revenue]])*100</f>
        <v>75.427753004382552</v>
      </c>
      <c r="X2813">
        <f>(1-Agridata[[#This Row],[Transport_Cost_NGN]]/(Agridata[[#This Row],[Input_Cost_NGN]]+Agridata[[#This Row],[Final_Profit_NGN]]))*100</f>
        <v>97.290963526894345</v>
      </c>
      <c r="Y2813" s="13">
        <f>Agridata[[#This Row],[Final_Profit_NGN]]*Agridata[[#This Row],[Storage_Loss_%]]</f>
        <v>10432670.25</v>
      </c>
      <c r="Z2813" s="13">
        <f>Agridata[[#This Row],[Final_Profit_NGN]] * (1-Agridata[[#This Row],[Storage_Loss_%]]/100)</f>
        <v>344390.29749999999</v>
      </c>
      <c r="AA2813" s="13">
        <f>Agridata[[#This Row],[Final_Profit_NGN]]+Agridata[[#This Row],[Input_Cost_NGN]]</f>
        <v>456583</v>
      </c>
    </row>
    <row r="2814" spans="1:27" x14ac:dyDescent="0.35">
      <c r="A2814" t="s">
        <v>1025</v>
      </c>
      <c r="B2814" t="s">
        <v>1469</v>
      </c>
      <c r="C2814" t="s">
        <v>1481</v>
      </c>
      <c r="D2814">
        <v>2023</v>
      </c>
      <c r="E2814" t="s">
        <v>1501</v>
      </c>
      <c r="F2814" t="s">
        <v>1509</v>
      </c>
      <c r="G2814">
        <v>1.5</v>
      </c>
      <c r="H2814">
        <v>16024</v>
      </c>
      <c r="I2814">
        <v>13511</v>
      </c>
      <c r="J2814">
        <v>67.900000000000006</v>
      </c>
      <c r="K2814" t="s">
        <v>1512</v>
      </c>
      <c r="L2814">
        <v>1.66</v>
      </c>
      <c r="M2814" t="s">
        <v>1518</v>
      </c>
      <c r="N2814" s="13">
        <v>13400</v>
      </c>
      <c r="O2814">
        <v>1</v>
      </c>
      <c r="P2814" s="11">
        <f>Agridata[[#This Row],[Storage_Loss_%]]/100</f>
        <v>0.15679999999999999</v>
      </c>
      <c r="Q2814" s="7">
        <v>15.68</v>
      </c>
      <c r="R2814" s="13">
        <v>43298</v>
      </c>
      <c r="S2814">
        <v>345</v>
      </c>
      <c r="T2814" t="s">
        <v>1520</v>
      </c>
      <c r="U2814" t="s">
        <v>1523</v>
      </c>
      <c r="V2814" s="13">
        <v>4557985</v>
      </c>
      <c r="W2814" s="7">
        <f>(Agridata[[#This Row],[Profit_After_Storage_Loss]]/Agridata[[#This Row],[Total_Revenue]])*100</f>
        <v>83.526550138298376</v>
      </c>
      <c r="X2814">
        <f>(1-Agridata[[#This Row],[Transport_Cost_NGN]]/(Agridata[[#This Row],[Input_Cost_NGN]]+Agridata[[#This Row],[Final_Profit_NGN]]))*100</f>
        <v>99.708776878101162</v>
      </c>
      <c r="Y2814" s="13">
        <f>Agridata[[#This Row],[Final_Profit_NGN]]*Agridata[[#This Row],[Storage_Loss_%]]</f>
        <v>71469204.799999997</v>
      </c>
      <c r="Z2814" s="13">
        <f>Agridata[[#This Row],[Final_Profit_NGN]] * (1-Agridata[[#This Row],[Storage_Loss_%]]/100)</f>
        <v>3843292.9519999996</v>
      </c>
      <c r="AA2814" s="13">
        <f>Agridata[[#This Row],[Final_Profit_NGN]]+Agridata[[#This Row],[Input_Cost_NGN]]</f>
        <v>4601283</v>
      </c>
    </row>
    <row r="2815" spans="1:27" x14ac:dyDescent="0.35">
      <c r="A2815" t="s">
        <v>315</v>
      </c>
      <c r="B2815" t="s">
        <v>1471</v>
      </c>
      <c r="C2815" t="s">
        <v>1492</v>
      </c>
      <c r="D2815">
        <v>2021</v>
      </c>
      <c r="E2815" t="s">
        <v>1501</v>
      </c>
      <c r="F2815" t="s">
        <v>1508</v>
      </c>
      <c r="G2815">
        <v>0.2</v>
      </c>
      <c r="H2815">
        <v>209</v>
      </c>
      <c r="I2815">
        <v>135</v>
      </c>
      <c r="J2815">
        <v>24</v>
      </c>
      <c r="K2815" t="s">
        <v>1512</v>
      </c>
      <c r="L2815">
        <v>0.82</v>
      </c>
      <c r="M2815" t="s">
        <v>1516</v>
      </c>
      <c r="N2815" s="13">
        <v>5661</v>
      </c>
      <c r="O2815">
        <v>30</v>
      </c>
      <c r="P2815" s="11">
        <f>Agridata[[#This Row],[Storage_Loss_%]]/100</f>
        <v>0.35210000000000002</v>
      </c>
      <c r="Q2815" s="7">
        <v>35.21</v>
      </c>
      <c r="R2815" s="13">
        <v>3102</v>
      </c>
      <c r="S2815">
        <v>175</v>
      </c>
      <c r="T2815" t="s">
        <v>1520</v>
      </c>
      <c r="U2815" t="s">
        <v>1523</v>
      </c>
      <c r="V2815" s="13">
        <v>14626</v>
      </c>
      <c r="W2815" s="7">
        <f>(Agridata[[#This Row],[Profit_After_Storage_Loss]]/Agridata[[#This Row],[Total_Revenue]])*100</f>
        <v>53.453211868231044</v>
      </c>
      <c r="X2815">
        <f>(1-Agridata[[#This Row],[Transport_Cost_NGN]]/(Agridata[[#This Row],[Input_Cost_NGN]]+Agridata[[#This Row],[Final_Profit_NGN]]))*100</f>
        <v>68.067463898916969</v>
      </c>
      <c r="Y2815" s="13">
        <f>Agridata[[#This Row],[Final_Profit_NGN]]*Agridata[[#This Row],[Storage_Loss_%]]</f>
        <v>514981.46</v>
      </c>
      <c r="Z2815" s="13">
        <f>Agridata[[#This Row],[Final_Profit_NGN]] * (1-Agridata[[#This Row],[Storage_Loss_%]]/100)</f>
        <v>9476.1853999999985</v>
      </c>
      <c r="AA2815" s="13">
        <f>Agridata[[#This Row],[Final_Profit_NGN]]+Agridata[[#This Row],[Input_Cost_NGN]]</f>
        <v>17728</v>
      </c>
    </row>
    <row r="2816" spans="1:27" x14ac:dyDescent="0.35">
      <c r="A2816" t="s">
        <v>290</v>
      </c>
      <c r="B2816" t="s">
        <v>1473</v>
      </c>
      <c r="C2816" t="s">
        <v>1494</v>
      </c>
      <c r="D2816">
        <v>2021</v>
      </c>
      <c r="E2816" t="s">
        <v>1502</v>
      </c>
      <c r="F2816" t="s">
        <v>1503</v>
      </c>
      <c r="G2816">
        <v>1.33</v>
      </c>
      <c r="H2816">
        <v>10305</v>
      </c>
      <c r="I2816">
        <v>7361</v>
      </c>
      <c r="J2816">
        <v>79.5</v>
      </c>
      <c r="K2816" t="s">
        <v>1514</v>
      </c>
      <c r="L2816">
        <v>4.04</v>
      </c>
      <c r="M2816" t="s">
        <v>1517</v>
      </c>
      <c r="N2816" s="13">
        <v>12057</v>
      </c>
      <c r="O2816">
        <v>14</v>
      </c>
      <c r="P2816" s="11">
        <f>Agridata[[#This Row],[Storage_Loss_%]]/100</f>
        <v>0.28559999999999997</v>
      </c>
      <c r="Q2816" s="7">
        <v>28.56</v>
      </c>
      <c r="R2816" s="13">
        <v>21622</v>
      </c>
      <c r="S2816">
        <v>283</v>
      </c>
      <c r="T2816" t="s">
        <v>1520</v>
      </c>
      <c r="U2816" t="s">
        <v>1522</v>
      </c>
      <c r="V2816" s="13">
        <v>2028653</v>
      </c>
      <c r="W2816" s="7">
        <f>(Agridata[[#This Row],[Profit_After_Storage_Loss]]/Agridata[[#This Row],[Total_Revenue]])*100</f>
        <v>70.686600734047872</v>
      </c>
      <c r="X2816">
        <f>(1-Agridata[[#This Row],[Transport_Cost_NGN]]/(Agridata[[#This Row],[Input_Cost_NGN]]+Agridata[[#This Row],[Final_Profit_NGN]]))*100</f>
        <v>99.411932545634116</v>
      </c>
      <c r="Y2816" s="13">
        <f>Agridata[[#This Row],[Final_Profit_NGN]]*Agridata[[#This Row],[Storage_Loss_%]]</f>
        <v>57938329.68</v>
      </c>
      <c r="Z2816" s="13">
        <f>Agridata[[#This Row],[Final_Profit_NGN]] * (1-Agridata[[#This Row],[Storage_Loss_%]]/100)</f>
        <v>1449269.7032000001</v>
      </c>
      <c r="AA2816" s="13">
        <f>Agridata[[#This Row],[Final_Profit_NGN]]+Agridata[[#This Row],[Input_Cost_NGN]]</f>
        <v>2050275</v>
      </c>
    </row>
    <row r="2817" spans="1:27" x14ac:dyDescent="0.35">
      <c r="A2817" t="s">
        <v>488</v>
      </c>
      <c r="B2817" t="s">
        <v>1472</v>
      </c>
      <c r="C2817" t="s">
        <v>1478</v>
      </c>
      <c r="D2817">
        <v>2022</v>
      </c>
      <c r="E2817" t="s">
        <v>1501</v>
      </c>
      <c r="F2817" t="s">
        <v>1508</v>
      </c>
      <c r="G2817">
        <v>1.3</v>
      </c>
      <c r="H2817">
        <v>1456</v>
      </c>
      <c r="I2817">
        <v>1342</v>
      </c>
      <c r="J2817">
        <v>39.1</v>
      </c>
      <c r="K2817" t="s">
        <v>1511</v>
      </c>
      <c r="L2817">
        <v>1.75</v>
      </c>
      <c r="M2817" t="s">
        <v>1516</v>
      </c>
      <c r="N2817" s="13">
        <v>5758</v>
      </c>
      <c r="O2817">
        <v>3</v>
      </c>
      <c r="P2817" s="11">
        <f>Agridata[[#This Row],[Storage_Loss_%]]/100</f>
        <v>7.8200000000000006E-2</v>
      </c>
      <c r="Q2817" s="7">
        <v>7.82</v>
      </c>
      <c r="R2817" s="13">
        <v>15229</v>
      </c>
      <c r="S2817">
        <v>213</v>
      </c>
      <c r="T2817" t="s">
        <v>1521</v>
      </c>
      <c r="U2817" t="s">
        <v>1522</v>
      </c>
      <c r="V2817" s="13">
        <v>262001</v>
      </c>
      <c r="W2817" s="7">
        <f>(Agridata[[#This Row],[Profit_After_Storage_Loss]]/Agridata[[#This Row],[Total_Revenue]])*100</f>
        <v>87.11630119395447</v>
      </c>
      <c r="X2817">
        <f>(1-Agridata[[#This Row],[Transport_Cost_NGN]]/(Agridata[[#This Row],[Input_Cost_NGN]]+Agridata[[#This Row],[Final_Profit_NGN]]))*100</f>
        <v>97.923024203729753</v>
      </c>
      <c r="Y2817" s="13">
        <f>Agridata[[#This Row],[Final_Profit_NGN]]*Agridata[[#This Row],[Storage_Loss_%]]</f>
        <v>2048847.82</v>
      </c>
      <c r="Z2817" s="13">
        <f>Agridata[[#This Row],[Final_Profit_NGN]] * (1-Agridata[[#This Row],[Storage_Loss_%]]/100)</f>
        <v>241512.52179999999</v>
      </c>
      <c r="AA2817" s="13">
        <f>Agridata[[#This Row],[Final_Profit_NGN]]+Agridata[[#This Row],[Input_Cost_NGN]]</f>
        <v>277230</v>
      </c>
    </row>
    <row r="2818" spans="1:27" x14ac:dyDescent="0.35">
      <c r="A2818" t="s">
        <v>1282</v>
      </c>
      <c r="B2818" t="s">
        <v>1470</v>
      </c>
      <c r="C2818" t="s">
        <v>1491</v>
      </c>
      <c r="D2818">
        <v>2025</v>
      </c>
      <c r="E2818" t="s">
        <v>1501</v>
      </c>
      <c r="F2818" t="s">
        <v>1503</v>
      </c>
      <c r="G2818">
        <v>2.95</v>
      </c>
      <c r="H2818">
        <v>26221</v>
      </c>
      <c r="I2818">
        <v>23242</v>
      </c>
      <c r="J2818">
        <v>40.6</v>
      </c>
      <c r="K2818" t="s">
        <v>1514</v>
      </c>
      <c r="L2818">
        <v>2</v>
      </c>
      <c r="M2818" t="s">
        <v>1517</v>
      </c>
      <c r="N2818" s="13">
        <v>8613</v>
      </c>
      <c r="O2818">
        <v>3</v>
      </c>
      <c r="P2818" s="11">
        <f>Agridata[[#This Row],[Storage_Loss_%]]/100</f>
        <v>0.11359999999999999</v>
      </c>
      <c r="Q2818" s="7">
        <v>11.36</v>
      </c>
      <c r="R2818" s="13">
        <v>34809</v>
      </c>
      <c r="S2818">
        <v>355</v>
      </c>
      <c r="T2818" t="s">
        <v>1520</v>
      </c>
      <c r="U2818" t="s">
        <v>1522</v>
      </c>
      <c r="V2818" s="13">
        <v>8124979</v>
      </c>
      <c r="W2818" s="7">
        <f>(Agridata[[#This Row],[Profit_After_Storage_Loss]]/Agridata[[#This Row],[Total_Revenue]])*100</f>
        <v>88.261868881887622</v>
      </c>
      <c r="X2818">
        <f>(1-Agridata[[#This Row],[Transport_Cost_NGN]]/(Agridata[[#This Row],[Input_Cost_NGN]]+Agridata[[#This Row],[Final_Profit_NGN]]))*100</f>
        <v>99.894445787071916</v>
      </c>
      <c r="Y2818" s="13">
        <f>Agridata[[#This Row],[Final_Profit_NGN]]*Agridata[[#This Row],[Storage_Loss_%]]</f>
        <v>92299761.439999998</v>
      </c>
      <c r="Z2818" s="13">
        <f>Agridata[[#This Row],[Final_Profit_NGN]] * (1-Agridata[[#This Row],[Storage_Loss_%]]/100)</f>
        <v>7201981.3855999997</v>
      </c>
      <c r="AA2818" s="13">
        <f>Agridata[[#This Row],[Final_Profit_NGN]]+Agridata[[#This Row],[Input_Cost_NGN]]</f>
        <v>8159788</v>
      </c>
    </row>
    <row r="2819" spans="1:27" x14ac:dyDescent="0.35">
      <c r="A2819" t="s">
        <v>226</v>
      </c>
      <c r="B2819" t="s">
        <v>1470</v>
      </c>
      <c r="C2819" t="s">
        <v>1476</v>
      </c>
      <c r="D2819">
        <v>2024</v>
      </c>
      <c r="E2819" t="s">
        <v>1501</v>
      </c>
      <c r="F2819" t="s">
        <v>1505</v>
      </c>
      <c r="G2819">
        <v>0.41</v>
      </c>
      <c r="H2819">
        <v>5838</v>
      </c>
      <c r="I2819">
        <v>5154</v>
      </c>
      <c r="J2819">
        <v>10.3</v>
      </c>
      <c r="K2819" t="s">
        <v>1513</v>
      </c>
      <c r="L2819">
        <v>1.72</v>
      </c>
      <c r="M2819" t="s">
        <v>1518</v>
      </c>
      <c r="N2819" s="13">
        <v>472</v>
      </c>
      <c r="O2819">
        <v>3</v>
      </c>
      <c r="P2819" s="11">
        <f>Agridata[[#This Row],[Storage_Loss_%]]/100</f>
        <v>0.11699999999999999</v>
      </c>
      <c r="Q2819" s="7">
        <v>11.7</v>
      </c>
      <c r="R2819" s="13">
        <v>3483</v>
      </c>
      <c r="S2819">
        <v>118</v>
      </c>
      <c r="T2819" t="s">
        <v>1520</v>
      </c>
      <c r="U2819" t="s">
        <v>1522</v>
      </c>
      <c r="V2819" s="13">
        <v>598136</v>
      </c>
      <c r="W2819" s="7">
        <f>(Agridata[[#This Row],[Profit_After_Storage_Loss]]/Agridata[[#This Row],[Total_Revenue]])*100</f>
        <v>87.788797893683551</v>
      </c>
      <c r="X2819">
        <f>(1-Agridata[[#This Row],[Transport_Cost_NGN]]/(Agridata[[#This Row],[Input_Cost_NGN]]+Agridata[[#This Row],[Final_Profit_NGN]]))*100</f>
        <v>99.921545030991382</v>
      </c>
      <c r="Y2819" s="13">
        <f>Agridata[[#This Row],[Final_Profit_NGN]]*Agridata[[#This Row],[Storage_Loss_%]]</f>
        <v>6998191.1999999993</v>
      </c>
      <c r="Z2819" s="13">
        <f>Agridata[[#This Row],[Final_Profit_NGN]] * (1-Agridata[[#This Row],[Storage_Loss_%]]/100)</f>
        <v>528154.08799999999</v>
      </c>
      <c r="AA2819" s="13">
        <f>Agridata[[#This Row],[Final_Profit_NGN]]+Agridata[[#This Row],[Input_Cost_NGN]]</f>
        <v>601619</v>
      </c>
    </row>
    <row r="2820" spans="1:27" x14ac:dyDescent="0.35">
      <c r="A2820" t="s">
        <v>232</v>
      </c>
      <c r="B2820" t="s">
        <v>1471</v>
      </c>
      <c r="C2820" t="s">
        <v>1500</v>
      </c>
      <c r="D2820">
        <v>2024</v>
      </c>
      <c r="E2820" t="s">
        <v>1501</v>
      </c>
      <c r="F2820" t="s">
        <v>1503</v>
      </c>
      <c r="G2820">
        <v>3.05</v>
      </c>
      <c r="H2820">
        <v>37177</v>
      </c>
      <c r="I2820">
        <v>29537</v>
      </c>
      <c r="J2820">
        <v>43.4</v>
      </c>
      <c r="K2820" t="s">
        <v>1511</v>
      </c>
      <c r="L2820">
        <v>2.37</v>
      </c>
      <c r="M2820" t="s">
        <v>1516</v>
      </c>
      <c r="N2820" s="13">
        <v>4907</v>
      </c>
      <c r="O2820">
        <v>14</v>
      </c>
      <c r="P2820" s="11">
        <f>Agridata[[#This Row],[Storage_Loss_%]]/100</f>
        <v>0.20550000000000002</v>
      </c>
      <c r="Q2820" s="7">
        <v>20.55</v>
      </c>
      <c r="R2820" s="13">
        <v>40253</v>
      </c>
      <c r="S2820">
        <v>332</v>
      </c>
      <c r="T2820" t="s">
        <v>1520</v>
      </c>
      <c r="U2820" t="s">
        <v>1523</v>
      </c>
      <c r="V2820" s="13">
        <v>9663062</v>
      </c>
      <c r="W2820" s="7">
        <f>(Agridata[[#This Row],[Profit_After_Storage_Loss]]/Agridata[[#This Row],[Total_Revenue]])*100</f>
        <v>79.120411519156079</v>
      </c>
      <c r="X2820">
        <f>(1-Agridata[[#This Row],[Transport_Cost_NGN]]/(Agridata[[#This Row],[Input_Cost_NGN]]+Agridata[[#This Row],[Final_Profit_NGN]]))*100</f>
        <v>99.949429653680212</v>
      </c>
      <c r="Y2820" s="13">
        <f>Agridata[[#This Row],[Final_Profit_NGN]]*Agridata[[#This Row],[Storage_Loss_%]]</f>
        <v>198575924.09999999</v>
      </c>
      <c r="Z2820" s="13">
        <f>Agridata[[#This Row],[Final_Profit_NGN]] * (1-Agridata[[#This Row],[Storage_Loss_%]]/100)</f>
        <v>7677302.7589999996</v>
      </c>
      <c r="AA2820" s="13">
        <f>Agridata[[#This Row],[Final_Profit_NGN]]+Agridata[[#This Row],[Input_Cost_NGN]]</f>
        <v>9703315</v>
      </c>
    </row>
    <row r="2821" spans="1:27" x14ac:dyDescent="0.35">
      <c r="A2821" t="s">
        <v>1048</v>
      </c>
      <c r="B2821" t="s">
        <v>1471</v>
      </c>
      <c r="C2821" t="s">
        <v>1486</v>
      </c>
      <c r="D2821">
        <v>2023</v>
      </c>
      <c r="E2821" t="s">
        <v>1501</v>
      </c>
      <c r="F2821" t="s">
        <v>1510</v>
      </c>
      <c r="G2821">
        <v>0.99</v>
      </c>
      <c r="H2821">
        <v>27778</v>
      </c>
      <c r="I2821">
        <v>19691</v>
      </c>
      <c r="J2821">
        <v>3.8</v>
      </c>
      <c r="K2821" t="s">
        <v>1512</v>
      </c>
      <c r="L2821">
        <v>0.21</v>
      </c>
      <c r="M2821" t="s">
        <v>1516</v>
      </c>
      <c r="N2821" s="13">
        <v>896</v>
      </c>
      <c r="O2821">
        <v>3</v>
      </c>
      <c r="P2821" s="11">
        <f>Agridata[[#This Row],[Storage_Loss_%]]/100</f>
        <v>0.29109999999999997</v>
      </c>
      <c r="Q2821" s="7">
        <v>29.11</v>
      </c>
      <c r="R2821" s="13">
        <v>37963</v>
      </c>
      <c r="S2821">
        <v>405</v>
      </c>
      <c r="T2821" t="s">
        <v>1520</v>
      </c>
      <c r="U2821" t="s">
        <v>1522</v>
      </c>
      <c r="V2821" s="13">
        <v>7856248</v>
      </c>
      <c r="W2821" s="7">
        <f>(Agridata[[#This Row],[Profit_After_Storage_Loss]]/Agridata[[#This Row],[Total_Revenue]])*100</f>
        <v>70.549092331076551</v>
      </c>
      <c r="X2821">
        <f>(1-Agridata[[#This Row],[Transport_Cost_NGN]]/(Agridata[[#This Row],[Input_Cost_NGN]]+Agridata[[#This Row],[Final_Profit_NGN]]))*100</f>
        <v>99.988649910675051</v>
      </c>
      <c r="Y2821" s="13">
        <f>Agridata[[#This Row],[Final_Profit_NGN]]*Agridata[[#This Row],[Storage_Loss_%]]</f>
        <v>228695379.28</v>
      </c>
      <c r="Z2821" s="13">
        <f>Agridata[[#This Row],[Final_Profit_NGN]] * (1-Agridata[[#This Row],[Storage_Loss_%]]/100)</f>
        <v>5569294.207200001</v>
      </c>
      <c r="AA2821" s="13">
        <f>Agridata[[#This Row],[Final_Profit_NGN]]+Agridata[[#This Row],[Input_Cost_NGN]]</f>
        <v>7894211</v>
      </c>
    </row>
    <row r="2822" spans="1:27" x14ac:dyDescent="0.35">
      <c r="A2822" t="s">
        <v>508</v>
      </c>
      <c r="B2822" t="s">
        <v>1470</v>
      </c>
      <c r="C2822" t="s">
        <v>1495</v>
      </c>
      <c r="D2822">
        <v>2024</v>
      </c>
      <c r="E2822" t="s">
        <v>1502</v>
      </c>
      <c r="F2822" t="s">
        <v>1509</v>
      </c>
      <c r="G2822">
        <v>1.1499999999999999</v>
      </c>
      <c r="H2822">
        <v>8419</v>
      </c>
      <c r="I2822">
        <v>6997</v>
      </c>
      <c r="J2822">
        <v>29.9</v>
      </c>
      <c r="K2822" t="s">
        <v>1511</v>
      </c>
      <c r="L2822">
        <v>1.9</v>
      </c>
      <c r="M2822" t="s">
        <v>1518</v>
      </c>
      <c r="N2822" s="13">
        <v>4408</v>
      </c>
      <c r="O2822">
        <v>1</v>
      </c>
      <c r="P2822" s="11">
        <f>Agridata[[#This Row],[Storage_Loss_%]]/100</f>
        <v>0.16879999999999998</v>
      </c>
      <c r="Q2822" s="7">
        <v>16.88</v>
      </c>
      <c r="R2822" s="13">
        <v>29113</v>
      </c>
      <c r="S2822">
        <v>435</v>
      </c>
      <c r="T2822" t="s">
        <v>1520</v>
      </c>
      <c r="U2822" t="s">
        <v>1522</v>
      </c>
      <c r="V2822" s="13">
        <v>2979738</v>
      </c>
      <c r="W2822" s="7">
        <f>(Agridata[[#This Row],[Profit_After_Storage_Loss]]/Agridata[[#This Row],[Total_Revenue]])*100</f>
        <v>82.315748622979328</v>
      </c>
      <c r="X2822">
        <f>(1-Agridata[[#This Row],[Transport_Cost_NGN]]/(Agridata[[#This Row],[Input_Cost_NGN]]+Agridata[[#This Row],[Final_Profit_NGN]]))*100</f>
        <v>99.853498893763771</v>
      </c>
      <c r="Y2822" s="13">
        <f>Agridata[[#This Row],[Final_Profit_NGN]]*Agridata[[#This Row],[Storage_Loss_%]]</f>
        <v>50297977.439999998</v>
      </c>
      <c r="Z2822" s="13">
        <f>Agridata[[#This Row],[Final_Profit_NGN]] * (1-Agridata[[#This Row],[Storage_Loss_%]]/100)</f>
        <v>2476758.2256</v>
      </c>
      <c r="AA2822" s="13">
        <f>Agridata[[#This Row],[Final_Profit_NGN]]+Agridata[[#This Row],[Input_Cost_NGN]]</f>
        <v>3008851</v>
      </c>
    </row>
    <row r="2823" spans="1:27" x14ac:dyDescent="0.35">
      <c r="A2823" t="s">
        <v>414</v>
      </c>
      <c r="B2823" t="s">
        <v>1472</v>
      </c>
      <c r="C2823" t="s">
        <v>1487</v>
      </c>
      <c r="D2823">
        <v>2022</v>
      </c>
      <c r="E2823" t="s">
        <v>1502</v>
      </c>
      <c r="F2823" t="s">
        <v>1504</v>
      </c>
      <c r="G2823">
        <v>1.69</v>
      </c>
      <c r="H2823">
        <v>16301</v>
      </c>
      <c r="I2823">
        <v>12269</v>
      </c>
      <c r="J2823">
        <v>17.899999999999999</v>
      </c>
      <c r="K2823" t="s">
        <v>1513</v>
      </c>
      <c r="L2823">
        <v>1.7</v>
      </c>
      <c r="M2823" t="s">
        <v>1516</v>
      </c>
      <c r="N2823" s="13">
        <v>716</v>
      </c>
      <c r="O2823">
        <v>2</v>
      </c>
      <c r="P2823" s="11">
        <f>Agridata[[#This Row],[Storage_Loss_%]]/100</f>
        <v>0.24729999999999999</v>
      </c>
      <c r="Q2823" s="7">
        <v>24.73</v>
      </c>
      <c r="R2823" s="13">
        <v>38638</v>
      </c>
      <c r="S2823">
        <v>333</v>
      </c>
      <c r="T2823" t="s">
        <v>1521</v>
      </c>
      <c r="U2823" t="s">
        <v>1522</v>
      </c>
      <c r="V2823" s="13">
        <v>4005368</v>
      </c>
      <c r="W2823" s="7">
        <f>(Agridata[[#This Row],[Profit_After_Storage_Loss]]/Agridata[[#This Row],[Total_Revenue]])*100</f>
        <v>74.550841259879448</v>
      </c>
      <c r="X2823">
        <f>(1-Agridata[[#This Row],[Transport_Cost_NGN]]/(Agridata[[#This Row],[Input_Cost_NGN]]+Agridata[[#This Row],[Final_Profit_NGN]]))*100</f>
        <v>99.982294783934549</v>
      </c>
      <c r="Y2823" s="13">
        <f>Agridata[[#This Row],[Final_Profit_NGN]]*Agridata[[#This Row],[Storage_Loss_%]]</f>
        <v>99052750.640000001</v>
      </c>
      <c r="Z2823" s="13">
        <f>Agridata[[#This Row],[Final_Profit_NGN]] * (1-Agridata[[#This Row],[Storage_Loss_%]]/100)</f>
        <v>3014840.4936000002</v>
      </c>
      <c r="AA2823" s="13">
        <f>Agridata[[#This Row],[Final_Profit_NGN]]+Agridata[[#This Row],[Input_Cost_NGN]]</f>
        <v>4044006</v>
      </c>
    </row>
    <row r="2824" spans="1:27" x14ac:dyDescent="0.35">
      <c r="A2824" t="s">
        <v>1283</v>
      </c>
      <c r="B2824" t="s">
        <v>1469</v>
      </c>
      <c r="C2824" t="s">
        <v>1480</v>
      </c>
      <c r="D2824">
        <v>2025</v>
      </c>
      <c r="E2824" t="s">
        <v>1502</v>
      </c>
      <c r="F2824" t="s">
        <v>1503</v>
      </c>
      <c r="G2824">
        <v>0.86</v>
      </c>
      <c r="H2824">
        <v>9671</v>
      </c>
      <c r="I2824">
        <v>8453</v>
      </c>
      <c r="J2824">
        <v>73.900000000000006</v>
      </c>
      <c r="K2824" t="s">
        <v>1515</v>
      </c>
      <c r="L2824">
        <v>2.2200000000000002</v>
      </c>
      <c r="M2824" t="s">
        <v>1516</v>
      </c>
      <c r="N2824" s="13">
        <v>13228</v>
      </c>
      <c r="O2824">
        <v>7</v>
      </c>
      <c r="P2824" s="11">
        <f>Agridata[[#This Row],[Storage_Loss_%]]/100</f>
        <v>0.12590000000000001</v>
      </c>
      <c r="Q2824" s="7">
        <v>12.59</v>
      </c>
      <c r="R2824" s="13">
        <v>12874</v>
      </c>
      <c r="S2824">
        <v>354</v>
      </c>
      <c r="T2824" t="s">
        <v>1520</v>
      </c>
      <c r="U2824" t="s">
        <v>1522</v>
      </c>
      <c r="V2824" s="13">
        <v>2936337</v>
      </c>
      <c r="W2824" s="7">
        <f>(Agridata[[#This Row],[Profit_After_Storage_Loss]]/Agridata[[#This Row],[Total_Revenue]])*100</f>
        <v>87.028434781370336</v>
      </c>
      <c r="X2824">
        <f>(1-Agridata[[#This Row],[Transport_Cost_NGN]]/(Agridata[[#This Row],[Input_Cost_NGN]]+Agridata[[#This Row],[Final_Profit_NGN]]))*100</f>
        <v>99.551473258440978</v>
      </c>
      <c r="Y2824" s="13">
        <f>Agridata[[#This Row],[Final_Profit_NGN]]*Agridata[[#This Row],[Storage_Loss_%]]</f>
        <v>36968482.829999998</v>
      </c>
      <c r="Z2824" s="13">
        <f>Agridata[[#This Row],[Final_Profit_NGN]] * (1-Agridata[[#This Row],[Storage_Loss_%]]/100)</f>
        <v>2566652.1716999998</v>
      </c>
      <c r="AA2824" s="13">
        <f>Agridata[[#This Row],[Final_Profit_NGN]]+Agridata[[#This Row],[Input_Cost_NGN]]</f>
        <v>2949211</v>
      </c>
    </row>
    <row r="2825" spans="1:27" x14ac:dyDescent="0.35">
      <c r="A2825" t="s">
        <v>43</v>
      </c>
      <c r="B2825" t="s">
        <v>1471</v>
      </c>
      <c r="C2825" t="s">
        <v>1492</v>
      </c>
      <c r="D2825">
        <v>2025</v>
      </c>
      <c r="E2825" t="s">
        <v>1502</v>
      </c>
      <c r="F2825" t="s">
        <v>1507</v>
      </c>
      <c r="G2825">
        <v>3.52</v>
      </c>
      <c r="H2825">
        <v>7324</v>
      </c>
      <c r="I2825">
        <v>4691</v>
      </c>
      <c r="J2825">
        <v>13.7</v>
      </c>
      <c r="K2825" t="s">
        <v>1511</v>
      </c>
      <c r="L2825">
        <v>1.67</v>
      </c>
      <c r="M2825" t="s">
        <v>1518</v>
      </c>
      <c r="N2825" s="13">
        <v>2014</v>
      </c>
      <c r="O2825">
        <v>30</v>
      </c>
      <c r="P2825" s="11">
        <f>Agridata[[#This Row],[Storage_Loss_%]]/100</f>
        <v>0.3594</v>
      </c>
      <c r="Q2825" s="7">
        <v>35.94</v>
      </c>
      <c r="R2825" s="13">
        <v>76004</v>
      </c>
      <c r="S2825">
        <v>251</v>
      </c>
      <c r="T2825" t="s">
        <v>1520</v>
      </c>
      <c r="U2825" t="s">
        <v>1523</v>
      </c>
      <c r="V2825" s="13">
        <v>1087649</v>
      </c>
      <c r="W2825" s="7">
        <f>(Agridata[[#This Row],[Profit_After_Storage_Loss]]/Agridata[[#This Row],[Total_Revenue]])*100</f>
        <v>59.875920863006414</v>
      </c>
      <c r="X2825">
        <f>(1-Agridata[[#This Row],[Transport_Cost_NGN]]/(Agridata[[#This Row],[Input_Cost_NGN]]+Agridata[[#This Row],[Final_Profit_NGN]]))*100</f>
        <v>99.826924349440944</v>
      </c>
      <c r="Y2825" s="13">
        <f>Agridata[[#This Row],[Final_Profit_NGN]]*Agridata[[#This Row],[Storage_Loss_%]]</f>
        <v>39090105.059999995</v>
      </c>
      <c r="Z2825" s="13">
        <f>Agridata[[#This Row],[Final_Profit_NGN]] * (1-Agridata[[#This Row],[Storage_Loss_%]]/100)</f>
        <v>696747.94940000004</v>
      </c>
      <c r="AA2825" s="13">
        <f>Agridata[[#This Row],[Final_Profit_NGN]]+Agridata[[#This Row],[Input_Cost_NGN]]</f>
        <v>1163653</v>
      </c>
    </row>
    <row r="2826" spans="1:27" x14ac:dyDescent="0.35">
      <c r="A2826" t="s">
        <v>385</v>
      </c>
      <c r="B2826" t="s">
        <v>1471</v>
      </c>
      <c r="C2826" t="s">
        <v>1500</v>
      </c>
      <c r="D2826">
        <v>2021</v>
      </c>
      <c r="E2826" t="s">
        <v>1502</v>
      </c>
      <c r="F2826" t="s">
        <v>1504</v>
      </c>
      <c r="G2826">
        <v>1.65</v>
      </c>
      <c r="H2826">
        <v>8077</v>
      </c>
      <c r="I2826">
        <v>6007</v>
      </c>
      <c r="J2826">
        <v>43</v>
      </c>
      <c r="K2826" t="s">
        <v>1512</v>
      </c>
      <c r="L2826">
        <v>1.72</v>
      </c>
      <c r="M2826" t="s">
        <v>1518</v>
      </c>
      <c r="N2826" s="13">
        <v>8185</v>
      </c>
      <c r="O2826">
        <v>4</v>
      </c>
      <c r="P2826" s="11">
        <f>Agridata[[#This Row],[Storage_Loss_%]]/100</f>
        <v>0.25619999999999998</v>
      </c>
      <c r="Q2826" s="7">
        <v>25.62</v>
      </c>
      <c r="R2826" s="13">
        <v>17511</v>
      </c>
      <c r="S2826">
        <v>255</v>
      </c>
      <c r="T2826" t="s">
        <v>1521</v>
      </c>
      <c r="U2826" t="s">
        <v>1522</v>
      </c>
      <c r="V2826" s="13">
        <v>1490772</v>
      </c>
      <c r="W2826" s="7">
        <f>(Agridata[[#This Row],[Profit_After_Storage_Loss]]/Agridata[[#This Row],[Total_Revenue]])*100</f>
        <v>73.516456367936271</v>
      </c>
      <c r="X2826">
        <f>(1-Agridata[[#This Row],[Transport_Cost_NGN]]/(Agridata[[#This Row],[Input_Cost_NGN]]+Agridata[[#This Row],[Final_Profit_NGN]]))*100</f>
        <v>99.457329957309071</v>
      </c>
      <c r="Y2826" s="13">
        <f>Agridata[[#This Row],[Final_Profit_NGN]]*Agridata[[#This Row],[Storage_Loss_%]]</f>
        <v>38193578.640000001</v>
      </c>
      <c r="Z2826" s="13">
        <f>Agridata[[#This Row],[Final_Profit_NGN]] * (1-Agridata[[#This Row],[Storage_Loss_%]]/100)</f>
        <v>1108836.2136000001</v>
      </c>
      <c r="AA2826" s="13">
        <f>Agridata[[#This Row],[Final_Profit_NGN]]+Agridata[[#This Row],[Input_Cost_NGN]]</f>
        <v>1508283</v>
      </c>
    </row>
    <row r="2827" spans="1:27" x14ac:dyDescent="0.35">
      <c r="A2827" t="s">
        <v>942</v>
      </c>
      <c r="B2827" t="s">
        <v>1472</v>
      </c>
      <c r="C2827" t="s">
        <v>1487</v>
      </c>
      <c r="D2827">
        <v>2023</v>
      </c>
      <c r="E2827" t="s">
        <v>1501</v>
      </c>
      <c r="F2827" t="s">
        <v>1509</v>
      </c>
      <c r="G2827">
        <v>1.36</v>
      </c>
      <c r="H2827">
        <v>18117</v>
      </c>
      <c r="I2827">
        <v>15417</v>
      </c>
      <c r="J2827">
        <v>1</v>
      </c>
      <c r="K2827" t="s">
        <v>1513</v>
      </c>
      <c r="L2827">
        <v>1.02</v>
      </c>
      <c r="M2827" t="s">
        <v>1516</v>
      </c>
      <c r="N2827" s="13">
        <v>200</v>
      </c>
      <c r="O2827">
        <v>3</v>
      </c>
      <c r="P2827" s="11">
        <f>Agridata[[#This Row],[Storage_Loss_%]]/100</f>
        <v>0.14899999999999999</v>
      </c>
      <c r="Q2827" s="7">
        <v>14.9</v>
      </c>
      <c r="R2827" s="13">
        <v>32533</v>
      </c>
      <c r="S2827">
        <v>287</v>
      </c>
      <c r="T2827" t="s">
        <v>1519</v>
      </c>
      <c r="U2827" t="s">
        <v>1522</v>
      </c>
      <c r="V2827" s="13">
        <v>4347700</v>
      </c>
      <c r="W2827" s="7">
        <f>(Agridata[[#This Row],[Profit_After_Storage_Loss]]/Agridata[[#This Row],[Total_Revenue]])*100</f>
        <v>84.467942687067094</v>
      </c>
      <c r="X2827">
        <f>(1-Agridata[[#This Row],[Transport_Cost_NGN]]/(Agridata[[#This Row],[Input_Cost_NGN]]+Agridata[[#This Row],[Final_Profit_NGN]]))*100</f>
        <v>99.995434032847115</v>
      </c>
      <c r="Y2827" s="13">
        <f>Agridata[[#This Row],[Final_Profit_NGN]]*Agridata[[#This Row],[Storage_Loss_%]]</f>
        <v>64780730</v>
      </c>
      <c r="Z2827" s="13">
        <f>Agridata[[#This Row],[Final_Profit_NGN]] * (1-Agridata[[#This Row],[Storage_Loss_%]]/100)</f>
        <v>3699892.6999999997</v>
      </c>
      <c r="AA2827" s="13">
        <f>Agridata[[#This Row],[Final_Profit_NGN]]+Agridata[[#This Row],[Input_Cost_NGN]]</f>
        <v>4380233</v>
      </c>
    </row>
    <row r="2828" spans="1:27" x14ac:dyDescent="0.35">
      <c r="A2828" t="s">
        <v>1284</v>
      </c>
      <c r="B2828" t="s">
        <v>1469</v>
      </c>
      <c r="C2828" t="s">
        <v>1480</v>
      </c>
      <c r="D2828">
        <v>2023</v>
      </c>
      <c r="E2828" t="s">
        <v>1501</v>
      </c>
      <c r="F2828" t="s">
        <v>1509</v>
      </c>
      <c r="G2828">
        <v>0.23</v>
      </c>
      <c r="H2828">
        <v>4129</v>
      </c>
      <c r="I2828">
        <v>3264</v>
      </c>
      <c r="J2828">
        <v>36</v>
      </c>
      <c r="K2828" t="s">
        <v>1515</v>
      </c>
      <c r="L2828">
        <v>2.38</v>
      </c>
      <c r="M2828" t="s">
        <v>1517</v>
      </c>
      <c r="N2828" s="13">
        <v>5076</v>
      </c>
      <c r="O2828">
        <v>3</v>
      </c>
      <c r="P2828" s="11">
        <f>Agridata[[#This Row],[Storage_Loss_%]]/100</f>
        <v>0.20929999999999999</v>
      </c>
      <c r="Q2828" s="7">
        <v>20.93</v>
      </c>
      <c r="R2828" s="13">
        <v>3543</v>
      </c>
      <c r="S2828">
        <v>354</v>
      </c>
      <c r="T2828" t="s">
        <v>1520</v>
      </c>
      <c r="U2828" t="s">
        <v>1522</v>
      </c>
      <c r="V2828" s="13">
        <v>1135283</v>
      </c>
      <c r="W2828" s="7">
        <f>(Agridata[[#This Row],[Profit_After_Storage_Loss]]/Agridata[[#This Row],[Total_Revenue]])*100</f>
        <v>78.824005431909711</v>
      </c>
      <c r="X2828">
        <f>(1-Agridata[[#This Row],[Transport_Cost_NGN]]/(Agridata[[#This Row],[Input_Cost_NGN]]+Agridata[[#This Row],[Final_Profit_NGN]]))*100</f>
        <v>99.554277826463391</v>
      </c>
      <c r="Y2828" s="13">
        <f>Agridata[[#This Row],[Final_Profit_NGN]]*Agridata[[#This Row],[Storage_Loss_%]]</f>
        <v>23761473.190000001</v>
      </c>
      <c r="Z2828" s="13">
        <f>Agridata[[#This Row],[Final_Profit_NGN]] * (1-Agridata[[#This Row],[Storage_Loss_%]]/100)</f>
        <v>897668.26809999999</v>
      </c>
      <c r="AA2828" s="13">
        <f>Agridata[[#This Row],[Final_Profit_NGN]]+Agridata[[#This Row],[Input_Cost_NGN]]</f>
        <v>1138826</v>
      </c>
    </row>
    <row r="2829" spans="1:27" x14ac:dyDescent="0.35">
      <c r="A2829" t="s">
        <v>796</v>
      </c>
      <c r="B2829" t="s">
        <v>1470</v>
      </c>
      <c r="C2829" t="s">
        <v>1491</v>
      </c>
      <c r="D2829">
        <v>2021</v>
      </c>
      <c r="E2829" t="s">
        <v>1502</v>
      </c>
      <c r="F2829" t="s">
        <v>1503</v>
      </c>
      <c r="G2829">
        <v>1.82</v>
      </c>
      <c r="H2829">
        <v>13864</v>
      </c>
      <c r="I2829">
        <v>11813</v>
      </c>
      <c r="J2829">
        <v>53.8</v>
      </c>
      <c r="K2829" t="s">
        <v>1512</v>
      </c>
      <c r="L2829">
        <v>1.75</v>
      </c>
      <c r="M2829" t="s">
        <v>1518</v>
      </c>
      <c r="N2829" s="13">
        <v>12355</v>
      </c>
      <c r="O2829">
        <v>7</v>
      </c>
      <c r="P2829" s="11">
        <f>Agridata[[#This Row],[Storage_Loss_%]]/100</f>
        <v>0.1479</v>
      </c>
      <c r="Q2829" s="7">
        <v>14.79</v>
      </c>
      <c r="R2829" s="13">
        <v>16932</v>
      </c>
      <c r="S2829">
        <v>299</v>
      </c>
      <c r="T2829" t="s">
        <v>1521</v>
      </c>
      <c r="U2829" t="s">
        <v>1522</v>
      </c>
      <c r="V2829" s="13">
        <v>3467480</v>
      </c>
      <c r="W2829" s="7">
        <f>(Agridata[[#This Row],[Profit_After_Storage_Loss]]/Agridata[[#This Row],[Total_Revenue]])*100</f>
        <v>84.795934235101939</v>
      </c>
      <c r="X2829">
        <f>(1-Agridata[[#This Row],[Transport_Cost_NGN]]/(Agridata[[#This Row],[Input_Cost_NGN]]+Agridata[[#This Row],[Final_Profit_NGN]]))*100</f>
        <v>99.645420805576379</v>
      </c>
      <c r="Y2829" s="13">
        <f>Agridata[[#This Row],[Final_Profit_NGN]]*Agridata[[#This Row],[Storage_Loss_%]]</f>
        <v>51284029.199999996</v>
      </c>
      <c r="Z2829" s="13">
        <f>Agridata[[#This Row],[Final_Profit_NGN]] * (1-Agridata[[#This Row],[Storage_Loss_%]]/100)</f>
        <v>2954639.7080000001</v>
      </c>
      <c r="AA2829" s="13">
        <f>Agridata[[#This Row],[Final_Profit_NGN]]+Agridata[[#This Row],[Input_Cost_NGN]]</f>
        <v>3484412</v>
      </c>
    </row>
    <row r="2830" spans="1:27" x14ac:dyDescent="0.35">
      <c r="A2830" t="s">
        <v>753</v>
      </c>
      <c r="B2830" t="s">
        <v>1470</v>
      </c>
      <c r="C2830" t="s">
        <v>1485</v>
      </c>
      <c r="D2830">
        <v>2023</v>
      </c>
      <c r="E2830" t="s">
        <v>1502</v>
      </c>
      <c r="F2830" t="s">
        <v>1508</v>
      </c>
      <c r="G2830">
        <v>2.59</v>
      </c>
      <c r="H2830">
        <v>5408</v>
      </c>
      <c r="I2830">
        <v>5055</v>
      </c>
      <c r="J2830">
        <v>11.9</v>
      </c>
      <c r="K2830" t="s">
        <v>1512</v>
      </c>
      <c r="L2830">
        <v>1.69</v>
      </c>
      <c r="M2830" t="s">
        <v>1518</v>
      </c>
      <c r="N2830" s="13">
        <v>3063</v>
      </c>
      <c r="O2830">
        <v>3</v>
      </c>
      <c r="P2830" s="11">
        <f>Agridata[[#This Row],[Storage_Loss_%]]/100</f>
        <v>6.5099999999999991E-2</v>
      </c>
      <c r="Q2830" s="7">
        <v>6.51</v>
      </c>
      <c r="R2830" s="13">
        <v>31955</v>
      </c>
      <c r="S2830">
        <v>192</v>
      </c>
      <c r="T2830" t="s">
        <v>1520</v>
      </c>
      <c r="U2830" t="s">
        <v>1522</v>
      </c>
      <c r="V2830" s="13">
        <v>925837</v>
      </c>
      <c r="W2830" s="7">
        <f>(Agridata[[#This Row],[Profit_After_Storage_Loss]]/Agridata[[#This Row],[Total_Revenue]])*100</f>
        <v>90.3708750229695</v>
      </c>
      <c r="X2830">
        <f>(1-Agridata[[#This Row],[Transport_Cost_NGN]]/(Agridata[[#This Row],[Input_Cost_NGN]]+Agridata[[#This Row],[Final_Profit_NGN]]))*100</f>
        <v>99.680201964518389</v>
      </c>
      <c r="Y2830" s="13">
        <f>Agridata[[#This Row],[Final_Profit_NGN]]*Agridata[[#This Row],[Storage_Loss_%]]</f>
        <v>6027198.8700000001</v>
      </c>
      <c r="Z2830" s="13">
        <f>Agridata[[#This Row],[Final_Profit_NGN]] * (1-Agridata[[#This Row],[Storage_Loss_%]]/100)</f>
        <v>865565.01130000001</v>
      </c>
      <c r="AA2830" s="13">
        <f>Agridata[[#This Row],[Final_Profit_NGN]]+Agridata[[#This Row],[Input_Cost_NGN]]</f>
        <v>957792</v>
      </c>
    </row>
    <row r="2831" spans="1:27" x14ac:dyDescent="0.35">
      <c r="A2831" t="s">
        <v>1162</v>
      </c>
      <c r="B2831" t="s">
        <v>1472</v>
      </c>
      <c r="C2831" t="s">
        <v>1488</v>
      </c>
      <c r="D2831">
        <v>2021</v>
      </c>
      <c r="E2831" t="s">
        <v>1502</v>
      </c>
      <c r="F2831" t="s">
        <v>1508</v>
      </c>
      <c r="G2831">
        <v>3.49</v>
      </c>
      <c r="H2831">
        <v>5108</v>
      </c>
      <c r="I2831">
        <v>3227</v>
      </c>
      <c r="J2831">
        <v>1.6</v>
      </c>
      <c r="K2831" t="s">
        <v>1513</v>
      </c>
      <c r="L2831">
        <v>0.17</v>
      </c>
      <c r="M2831" t="s">
        <v>1518</v>
      </c>
      <c r="N2831" s="13">
        <v>200</v>
      </c>
      <c r="O2831">
        <v>30</v>
      </c>
      <c r="P2831" s="11">
        <f>Agridata[[#This Row],[Storage_Loss_%]]/100</f>
        <v>0.36820000000000003</v>
      </c>
      <c r="Q2831" s="7">
        <v>36.82</v>
      </c>
      <c r="R2831" s="13">
        <v>54069</v>
      </c>
      <c r="S2831">
        <v>240</v>
      </c>
      <c r="T2831" t="s">
        <v>1520</v>
      </c>
      <c r="U2831" t="s">
        <v>1522</v>
      </c>
      <c r="V2831" s="13">
        <v>712467</v>
      </c>
      <c r="W2831" s="7">
        <f>(Agridata[[#This Row],[Profit_After_Storage_Loss]]/Agridata[[#This Row],[Total_Revenue]])*100</f>
        <v>58.723484689564472</v>
      </c>
      <c r="X2831">
        <f>(1-Agridata[[#This Row],[Transport_Cost_NGN]]/(Agridata[[#This Row],[Input_Cost_NGN]]+Agridata[[#This Row],[Final_Profit_NGN]]))*100</f>
        <v>99.973908596595592</v>
      </c>
      <c r="Y2831" s="13">
        <f>Agridata[[#This Row],[Final_Profit_NGN]]*Agridata[[#This Row],[Storage_Loss_%]]</f>
        <v>26233034.940000001</v>
      </c>
      <c r="Z2831" s="13">
        <f>Agridata[[#This Row],[Final_Profit_NGN]] * (1-Agridata[[#This Row],[Storage_Loss_%]]/100)</f>
        <v>450136.65059999994</v>
      </c>
      <c r="AA2831" s="13">
        <f>Agridata[[#This Row],[Final_Profit_NGN]]+Agridata[[#This Row],[Input_Cost_NGN]]</f>
        <v>766536</v>
      </c>
    </row>
    <row r="2832" spans="1:27" x14ac:dyDescent="0.35">
      <c r="A2832" t="s">
        <v>126</v>
      </c>
      <c r="B2832" t="s">
        <v>1469</v>
      </c>
      <c r="C2832" t="s">
        <v>1481</v>
      </c>
      <c r="D2832">
        <v>2023</v>
      </c>
      <c r="E2832" t="s">
        <v>1502</v>
      </c>
      <c r="F2832" t="s">
        <v>1510</v>
      </c>
      <c r="G2832">
        <v>3.51</v>
      </c>
      <c r="H2832">
        <v>77960</v>
      </c>
      <c r="I2832">
        <v>54306</v>
      </c>
      <c r="J2832">
        <v>5.3</v>
      </c>
      <c r="K2832" t="s">
        <v>1513</v>
      </c>
      <c r="L2832">
        <v>1.46</v>
      </c>
      <c r="M2832" t="s">
        <v>1516</v>
      </c>
      <c r="N2832" s="13">
        <v>200</v>
      </c>
      <c r="O2832">
        <v>5</v>
      </c>
      <c r="P2832" s="11">
        <f>Agridata[[#This Row],[Storage_Loss_%]]/100</f>
        <v>0.3034</v>
      </c>
      <c r="Q2832" s="7">
        <v>30.34</v>
      </c>
      <c r="R2832" s="13">
        <v>123259</v>
      </c>
      <c r="S2832">
        <v>370</v>
      </c>
      <c r="T2832" t="s">
        <v>1521</v>
      </c>
      <c r="U2832" t="s">
        <v>1523</v>
      </c>
      <c r="V2832" s="13">
        <v>19768829</v>
      </c>
      <c r="W2832" s="7">
        <f>(Agridata[[#This Row],[Profit_After_Storage_Loss]]/Agridata[[#This Row],[Total_Revenue]])*100</f>
        <v>69.22835994592424</v>
      </c>
      <c r="X2832">
        <f>(1-Agridata[[#This Row],[Transport_Cost_NGN]]/(Agridata[[#This Row],[Input_Cost_NGN]]+Agridata[[#This Row],[Final_Profit_NGN]]))*100</f>
        <v>99.998994575129572</v>
      </c>
      <c r="Y2832" s="13">
        <f>Agridata[[#This Row],[Final_Profit_NGN]]*Agridata[[#This Row],[Storage_Loss_%]]</f>
        <v>599786271.86000001</v>
      </c>
      <c r="Z2832" s="13">
        <f>Agridata[[#This Row],[Final_Profit_NGN]] * (1-Agridata[[#This Row],[Storage_Loss_%]]/100)</f>
        <v>13770966.281400001</v>
      </c>
      <c r="AA2832" s="13">
        <f>Agridata[[#This Row],[Final_Profit_NGN]]+Agridata[[#This Row],[Input_Cost_NGN]]</f>
        <v>19892088</v>
      </c>
    </row>
    <row r="2833" spans="1:27" x14ac:dyDescent="0.35">
      <c r="A2833" t="s">
        <v>1285</v>
      </c>
      <c r="B2833" t="s">
        <v>1469</v>
      </c>
      <c r="C2833" t="s">
        <v>1481</v>
      </c>
      <c r="D2833">
        <v>2021</v>
      </c>
      <c r="E2833" t="s">
        <v>1501</v>
      </c>
      <c r="F2833" t="s">
        <v>1508</v>
      </c>
      <c r="G2833">
        <v>1.57</v>
      </c>
      <c r="H2833">
        <v>3179</v>
      </c>
      <c r="I2833">
        <v>2735</v>
      </c>
      <c r="J2833">
        <v>78.2</v>
      </c>
      <c r="K2833" t="s">
        <v>1511</v>
      </c>
      <c r="L2833">
        <v>3.63</v>
      </c>
      <c r="M2833" t="s">
        <v>1517</v>
      </c>
      <c r="N2833" s="13">
        <v>8119</v>
      </c>
      <c r="O2833">
        <v>7</v>
      </c>
      <c r="P2833" s="11">
        <f>Agridata[[#This Row],[Storage_Loss_%]]/100</f>
        <v>0.1396</v>
      </c>
      <c r="Q2833" s="7">
        <v>13.96</v>
      </c>
      <c r="R2833" s="13">
        <v>21032</v>
      </c>
      <c r="S2833">
        <v>172</v>
      </c>
      <c r="T2833" t="s">
        <v>1520</v>
      </c>
      <c r="U2833" t="s">
        <v>1523</v>
      </c>
      <c r="V2833" s="13">
        <v>436565</v>
      </c>
      <c r="W2833" s="7">
        <f>(Agridata[[#This Row],[Profit_After_Storage_Loss]]/Agridata[[#This Row],[Total_Revenue]])*100</f>
        <v>82.085443304916765</v>
      </c>
      <c r="X2833">
        <f>(1-Agridata[[#This Row],[Transport_Cost_NGN]]/(Agridata[[#This Row],[Input_Cost_NGN]]+Agridata[[#This Row],[Final_Profit_NGN]]))*100</f>
        <v>98.225731374987163</v>
      </c>
      <c r="Y2833" s="13">
        <f>Agridata[[#This Row],[Final_Profit_NGN]]*Agridata[[#This Row],[Storage_Loss_%]]</f>
        <v>6094447.4000000004</v>
      </c>
      <c r="Z2833" s="13">
        <f>Agridata[[#This Row],[Final_Profit_NGN]] * (1-Agridata[[#This Row],[Storage_Loss_%]]/100)</f>
        <v>375620.52600000001</v>
      </c>
      <c r="AA2833" s="13">
        <f>Agridata[[#This Row],[Final_Profit_NGN]]+Agridata[[#This Row],[Input_Cost_NGN]]</f>
        <v>457597</v>
      </c>
    </row>
    <row r="2834" spans="1:27" x14ac:dyDescent="0.35">
      <c r="A2834" t="s">
        <v>968</v>
      </c>
      <c r="B2834" t="s">
        <v>1471</v>
      </c>
      <c r="C2834" t="s">
        <v>1483</v>
      </c>
      <c r="D2834">
        <v>2025</v>
      </c>
      <c r="E2834" t="s">
        <v>1501</v>
      </c>
      <c r="F2834" t="s">
        <v>1504</v>
      </c>
      <c r="G2834">
        <v>0.82</v>
      </c>
      <c r="H2834">
        <v>10329</v>
      </c>
      <c r="I2834">
        <v>8634</v>
      </c>
      <c r="J2834">
        <v>52.4</v>
      </c>
      <c r="K2834" t="s">
        <v>1511</v>
      </c>
      <c r="L2834">
        <v>2.5099999999999998</v>
      </c>
      <c r="M2834" t="s">
        <v>1516</v>
      </c>
      <c r="N2834" s="13">
        <v>5918</v>
      </c>
      <c r="O2834">
        <v>1</v>
      </c>
      <c r="P2834" s="11">
        <f>Agridata[[#This Row],[Storage_Loss_%]]/100</f>
        <v>0.1641</v>
      </c>
      <c r="Q2834" s="7">
        <v>16.41</v>
      </c>
      <c r="R2834" s="13">
        <v>14556</v>
      </c>
      <c r="S2834">
        <v>340</v>
      </c>
      <c r="T2834" t="s">
        <v>1520</v>
      </c>
      <c r="U2834" t="s">
        <v>1522</v>
      </c>
      <c r="V2834" s="13">
        <v>2885731</v>
      </c>
      <c r="W2834" s="7">
        <f>(Agridata[[#This Row],[Profit_After_Storage_Loss]]/Agridata[[#This Row],[Total_Revenue]])*100</f>
        <v>83.170477366550273</v>
      </c>
      <c r="X2834">
        <f>(1-Agridata[[#This Row],[Transport_Cost_NGN]]/(Agridata[[#This Row],[Input_Cost_NGN]]+Agridata[[#This Row],[Final_Profit_NGN]]))*100</f>
        <v>99.795951228274987</v>
      </c>
      <c r="Y2834" s="13">
        <f>Agridata[[#This Row],[Final_Profit_NGN]]*Agridata[[#This Row],[Storage_Loss_%]]</f>
        <v>47354845.710000001</v>
      </c>
      <c r="Z2834" s="13">
        <f>Agridata[[#This Row],[Final_Profit_NGN]] * (1-Agridata[[#This Row],[Storage_Loss_%]]/100)</f>
        <v>2412182.5428999998</v>
      </c>
      <c r="AA2834" s="13">
        <f>Agridata[[#This Row],[Final_Profit_NGN]]+Agridata[[#This Row],[Input_Cost_NGN]]</f>
        <v>2900287</v>
      </c>
    </row>
    <row r="2835" spans="1:27" x14ac:dyDescent="0.35">
      <c r="A2835" t="s">
        <v>1286</v>
      </c>
      <c r="B2835" t="s">
        <v>1472</v>
      </c>
      <c r="C2835" t="s">
        <v>1488</v>
      </c>
      <c r="D2835">
        <v>2022</v>
      </c>
      <c r="E2835" t="s">
        <v>1502</v>
      </c>
      <c r="F2835" t="s">
        <v>1508</v>
      </c>
      <c r="G2835">
        <v>2.5499999999999998</v>
      </c>
      <c r="H2835">
        <v>3159</v>
      </c>
      <c r="I2835">
        <v>1979</v>
      </c>
      <c r="J2835">
        <v>72.3</v>
      </c>
      <c r="K2835" t="s">
        <v>1512</v>
      </c>
      <c r="L2835">
        <v>2.15</v>
      </c>
      <c r="M2835" t="s">
        <v>1518</v>
      </c>
      <c r="N2835" s="13">
        <v>21074</v>
      </c>
      <c r="O2835">
        <v>30</v>
      </c>
      <c r="P2835" s="11">
        <f>Agridata[[#This Row],[Storage_Loss_%]]/100</f>
        <v>0.3735</v>
      </c>
      <c r="Q2835" s="7">
        <v>37.35</v>
      </c>
      <c r="R2835" s="13">
        <v>28484</v>
      </c>
      <c r="S2835">
        <v>251</v>
      </c>
      <c r="T2835" t="s">
        <v>1521</v>
      </c>
      <c r="U2835" t="s">
        <v>1522</v>
      </c>
      <c r="V2835" s="13">
        <v>442204</v>
      </c>
      <c r="W2835" s="7">
        <f>(Agridata[[#This Row],[Profit_After_Storage_Loss]]/Agridata[[#This Row],[Total_Revenue]])*100</f>
        <v>58.858693232034817</v>
      </c>
      <c r="X2835">
        <f>(1-Agridata[[#This Row],[Transport_Cost_NGN]]/(Agridata[[#This Row],[Input_Cost_NGN]]+Agridata[[#This Row],[Final_Profit_NGN]]))*100</f>
        <v>95.522724182473311</v>
      </c>
      <c r="Y2835" s="13">
        <f>Agridata[[#This Row],[Final_Profit_NGN]]*Agridata[[#This Row],[Storage_Loss_%]]</f>
        <v>16516319.4</v>
      </c>
      <c r="Z2835" s="13">
        <f>Agridata[[#This Row],[Final_Profit_NGN]] * (1-Agridata[[#This Row],[Storage_Loss_%]]/100)</f>
        <v>277040.80600000004</v>
      </c>
      <c r="AA2835" s="13">
        <f>Agridata[[#This Row],[Final_Profit_NGN]]+Agridata[[#This Row],[Input_Cost_NGN]]</f>
        <v>470688</v>
      </c>
    </row>
    <row r="2836" spans="1:27" x14ac:dyDescent="0.35">
      <c r="A2836" t="s">
        <v>1263</v>
      </c>
      <c r="B2836" t="s">
        <v>1472</v>
      </c>
      <c r="C2836" t="s">
        <v>1488</v>
      </c>
      <c r="D2836">
        <v>2025</v>
      </c>
      <c r="E2836" t="s">
        <v>1501</v>
      </c>
      <c r="F2836" t="s">
        <v>1503</v>
      </c>
      <c r="G2836">
        <v>2.98</v>
      </c>
      <c r="H2836">
        <v>21666</v>
      </c>
      <c r="I2836">
        <v>19079</v>
      </c>
      <c r="J2836">
        <v>15.8</v>
      </c>
      <c r="K2836" t="s">
        <v>1512</v>
      </c>
      <c r="L2836">
        <v>1.47</v>
      </c>
      <c r="M2836" t="s">
        <v>1518</v>
      </c>
      <c r="N2836" s="13">
        <v>3407</v>
      </c>
      <c r="O2836">
        <v>7</v>
      </c>
      <c r="P2836" s="11">
        <f>Agridata[[#This Row],[Storage_Loss_%]]/100</f>
        <v>0.11939999999999999</v>
      </c>
      <c r="Q2836" s="7">
        <v>11.94</v>
      </c>
      <c r="R2836" s="13">
        <v>37777</v>
      </c>
      <c r="S2836">
        <v>411</v>
      </c>
      <c r="T2836" t="s">
        <v>1520</v>
      </c>
      <c r="U2836" t="s">
        <v>1523</v>
      </c>
      <c r="V2836" s="13">
        <v>7721871</v>
      </c>
      <c r="W2836" s="7">
        <f>(Agridata[[#This Row],[Profit_After_Storage_Loss]]/Agridata[[#This Row],[Total_Revenue]])*100</f>
        <v>87.631289494059544</v>
      </c>
      <c r="X2836">
        <f>(1-Agridata[[#This Row],[Transport_Cost_NGN]]/(Agridata[[#This Row],[Input_Cost_NGN]]+Agridata[[#This Row],[Final_Profit_NGN]]))*100</f>
        <v>99.956093369183748</v>
      </c>
      <c r="Y2836" s="13">
        <f>Agridata[[#This Row],[Final_Profit_NGN]]*Agridata[[#This Row],[Storage_Loss_%]]</f>
        <v>92199139.739999995</v>
      </c>
      <c r="Z2836" s="13">
        <f>Agridata[[#This Row],[Final_Profit_NGN]] * (1-Agridata[[#This Row],[Storage_Loss_%]]/100)</f>
        <v>6799879.6026000008</v>
      </c>
      <c r="AA2836" s="13">
        <f>Agridata[[#This Row],[Final_Profit_NGN]]+Agridata[[#This Row],[Input_Cost_NGN]]</f>
        <v>7759648</v>
      </c>
    </row>
    <row r="2837" spans="1:27" x14ac:dyDescent="0.35">
      <c r="A2837" t="s">
        <v>1075</v>
      </c>
      <c r="B2837" t="s">
        <v>1473</v>
      </c>
      <c r="C2837" t="s">
        <v>1484</v>
      </c>
      <c r="D2837">
        <v>2023</v>
      </c>
      <c r="E2837" t="s">
        <v>1502</v>
      </c>
      <c r="F2837" t="s">
        <v>1504</v>
      </c>
      <c r="G2837">
        <v>1.53</v>
      </c>
      <c r="H2837">
        <v>8410</v>
      </c>
      <c r="I2837">
        <v>6363</v>
      </c>
      <c r="J2837">
        <v>48.3</v>
      </c>
      <c r="K2837" t="s">
        <v>1511</v>
      </c>
      <c r="L2837">
        <v>2.8</v>
      </c>
      <c r="M2837" t="s">
        <v>1516</v>
      </c>
      <c r="N2837" s="13">
        <v>5990</v>
      </c>
      <c r="O2837">
        <v>3</v>
      </c>
      <c r="P2837" s="11">
        <f>Agridata[[#This Row],[Storage_Loss_%]]/100</f>
        <v>0.24329999999999999</v>
      </c>
      <c r="Q2837" s="7">
        <v>24.33</v>
      </c>
      <c r="R2837" s="13">
        <v>23809</v>
      </c>
      <c r="S2837">
        <v>324</v>
      </c>
      <c r="T2837" t="s">
        <v>1520</v>
      </c>
      <c r="U2837" t="s">
        <v>1522</v>
      </c>
      <c r="V2837" s="13">
        <v>2011197</v>
      </c>
      <c r="W2837" s="7">
        <f>(Agridata[[#This Row],[Profit_After_Storage_Loss]]/Agridata[[#This Row],[Total_Revenue]])*100</f>
        <v>74.784682202411204</v>
      </c>
      <c r="X2837">
        <f>(1-Agridata[[#This Row],[Transport_Cost_NGN]]/(Agridata[[#This Row],[Input_Cost_NGN]]+Agridata[[#This Row],[Final_Profit_NGN]]))*100</f>
        <v>99.705651973507685</v>
      </c>
      <c r="Y2837" s="13">
        <f>Agridata[[#This Row],[Final_Profit_NGN]]*Agridata[[#This Row],[Storage_Loss_%]]</f>
        <v>48932423.009999998</v>
      </c>
      <c r="Z2837" s="13">
        <f>Agridata[[#This Row],[Final_Profit_NGN]] * (1-Agridata[[#This Row],[Storage_Loss_%]]/100)</f>
        <v>1521872.7699000002</v>
      </c>
      <c r="AA2837" s="13">
        <f>Agridata[[#This Row],[Final_Profit_NGN]]+Agridata[[#This Row],[Input_Cost_NGN]]</f>
        <v>2035006</v>
      </c>
    </row>
    <row r="2838" spans="1:27" x14ac:dyDescent="0.35">
      <c r="A2838" t="s">
        <v>1052</v>
      </c>
      <c r="B2838" t="s">
        <v>1473</v>
      </c>
      <c r="C2838" t="s">
        <v>1496</v>
      </c>
      <c r="D2838">
        <v>2021</v>
      </c>
      <c r="E2838" t="s">
        <v>1502</v>
      </c>
      <c r="F2838" t="s">
        <v>1508</v>
      </c>
      <c r="G2838">
        <v>3.21</v>
      </c>
      <c r="H2838">
        <v>4811</v>
      </c>
      <c r="I2838">
        <v>3995</v>
      </c>
      <c r="J2838">
        <v>49.3</v>
      </c>
      <c r="K2838" t="s">
        <v>1512</v>
      </c>
      <c r="L2838">
        <v>2.81</v>
      </c>
      <c r="M2838" t="s">
        <v>1517</v>
      </c>
      <c r="N2838" s="13">
        <v>11590</v>
      </c>
      <c r="O2838">
        <v>7</v>
      </c>
      <c r="P2838" s="11">
        <f>Agridata[[#This Row],[Storage_Loss_%]]/100</f>
        <v>0.16949999999999998</v>
      </c>
      <c r="Q2838" s="7">
        <v>16.95</v>
      </c>
      <c r="R2838" s="13">
        <v>47597</v>
      </c>
      <c r="S2838">
        <v>222</v>
      </c>
      <c r="T2838" t="s">
        <v>1520</v>
      </c>
      <c r="U2838" t="s">
        <v>1523</v>
      </c>
      <c r="V2838" s="13">
        <v>818835</v>
      </c>
      <c r="W2838" s="7">
        <f>(Agridata[[#This Row],[Profit_After_Storage_Loss]]/Agridata[[#This Row],[Total_Revenue]])*100</f>
        <v>78.487690609303442</v>
      </c>
      <c r="X2838">
        <f>(1-Agridata[[#This Row],[Transport_Cost_NGN]]/(Agridata[[#This Row],[Input_Cost_NGN]]+Agridata[[#This Row],[Final_Profit_NGN]]))*100</f>
        <v>98.662330107844582</v>
      </c>
      <c r="Y2838" s="13">
        <f>Agridata[[#This Row],[Final_Profit_NGN]]*Agridata[[#This Row],[Storage_Loss_%]]</f>
        <v>13879253.25</v>
      </c>
      <c r="Z2838" s="13">
        <f>Agridata[[#This Row],[Final_Profit_NGN]] * (1-Agridata[[#This Row],[Storage_Loss_%]]/100)</f>
        <v>680042.46750000003</v>
      </c>
      <c r="AA2838" s="13">
        <f>Agridata[[#This Row],[Final_Profit_NGN]]+Agridata[[#This Row],[Input_Cost_NGN]]</f>
        <v>866432</v>
      </c>
    </row>
    <row r="2839" spans="1:27" x14ac:dyDescent="0.35">
      <c r="A2839" t="s">
        <v>1287</v>
      </c>
      <c r="B2839" t="s">
        <v>1472</v>
      </c>
      <c r="C2839" t="s">
        <v>1488</v>
      </c>
      <c r="D2839">
        <v>2023</v>
      </c>
      <c r="E2839" t="s">
        <v>1502</v>
      </c>
      <c r="F2839" t="s">
        <v>1510</v>
      </c>
      <c r="G2839">
        <v>0.88</v>
      </c>
      <c r="H2839">
        <v>16171</v>
      </c>
      <c r="I2839">
        <v>10954</v>
      </c>
      <c r="J2839">
        <v>55.2</v>
      </c>
      <c r="K2839" t="s">
        <v>1512</v>
      </c>
      <c r="L2839">
        <v>1.57</v>
      </c>
      <c r="M2839" t="s">
        <v>1518</v>
      </c>
      <c r="N2839" s="13">
        <v>12710</v>
      </c>
      <c r="O2839">
        <v>5</v>
      </c>
      <c r="P2839" s="11">
        <f>Agridata[[#This Row],[Storage_Loss_%]]/100</f>
        <v>0.3226</v>
      </c>
      <c r="Q2839" s="7">
        <v>32.26</v>
      </c>
      <c r="R2839" s="13">
        <v>29190</v>
      </c>
      <c r="S2839">
        <v>397</v>
      </c>
      <c r="T2839" t="s">
        <v>1520</v>
      </c>
      <c r="U2839" t="s">
        <v>1523</v>
      </c>
      <c r="V2839" s="13">
        <v>4263351</v>
      </c>
      <c r="W2839" s="7">
        <f>(Agridata[[#This Row],[Profit_After_Storage_Loss]]/Agridata[[#This Row],[Total_Revenue]])*100</f>
        <v>67.279356618841845</v>
      </c>
      <c r="X2839">
        <f>(1-Agridata[[#This Row],[Transport_Cost_NGN]]/(Agridata[[#This Row],[Input_Cost_NGN]]+Agridata[[#This Row],[Final_Profit_NGN]]))*100</f>
        <v>99.703904983085778</v>
      </c>
      <c r="Y2839" s="13">
        <f>Agridata[[#This Row],[Final_Profit_NGN]]*Agridata[[#This Row],[Storage_Loss_%]]</f>
        <v>137535703.25999999</v>
      </c>
      <c r="Z2839" s="13">
        <f>Agridata[[#This Row],[Final_Profit_NGN]] * (1-Agridata[[#This Row],[Storage_Loss_%]]/100)</f>
        <v>2887993.9674</v>
      </c>
      <c r="AA2839" s="13">
        <f>Agridata[[#This Row],[Final_Profit_NGN]]+Agridata[[#This Row],[Input_Cost_NGN]]</f>
        <v>4292541</v>
      </c>
    </row>
    <row r="2840" spans="1:27" x14ac:dyDescent="0.35">
      <c r="A2840" t="s">
        <v>556</v>
      </c>
      <c r="B2840" t="s">
        <v>1472</v>
      </c>
      <c r="C2840" t="s">
        <v>1488</v>
      </c>
      <c r="D2840">
        <v>2024</v>
      </c>
      <c r="E2840" t="s">
        <v>1502</v>
      </c>
      <c r="F2840" t="s">
        <v>1504</v>
      </c>
      <c r="G2840">
        <v>0.32</v>
      </c>
      <c r="H2840">
        <v>2547</v>
      </c>
      <c r="I2840">
        <v>2100</v>
      </c>
      <c r="J2840">
        <v>45.3</v>
      </c>
      <c r="K2840" t="s">
        <v>1514</v>
      </c>
      <c r="L2840">
        <v>3.16</v>
      </c>
      <c r="M2840" t="s">
        <v>1517</v>
      </c>
      <c r="N2840" s="13">
        <v>7534</v>
      </c>
      <c r="O2840">
        <v>1</v>
      </c>
      <c r="P2840" s="11">
        <f>Agridata[[#This Row],[Storage_Loss_%]]/100</f>
        <v>0.17550000000000002</v>
      </c>
      <c r="Q2840" s="7">
        <v>17.55</v>
      </c>
      <c r="R2840" s="13">
        <v>5431</v>
      </c>
      <c r="S2840">
        <v>280</v>
      </c>
      <c r="T2840" t="s">
        <v>1520</v>
      </c>
      <c r="U2840" t="s">
        <v>1522</v>
      </c>
      <c r="V2840" s="13">
        <v>569155</v>
      </c>
      <c r="W2840" s="7">
        <f>(Agridata[[#This Row],[Profit_After_Storage_Loss]]/Agridata[[#This Row],[Total_Revenue]])*100</f>
        <v>81.670680716202611</v>
      </c>
      <c r="X2840">
        <f>(1-Agridata[[#This Row],[Transport_Cost_NGN]]/(Agridata[[#This Row],[Input_Cost_NGN]]+Agridata[[#This Row],[Final_Profit_NGN]]))*100</f>
        <v>98.688795062880047</v>
      </c>
      <c r="Y2840" s="13">
        <f>Agridata[[#This Row],[Final_Profit_NGN]]*Agridata[[#This Row],[Storage_Loss_%]]</f>
        <v>9988670.25</v>
      </c>
      <c r="Z2840" s="13">
        <f>Agridata[[#This Row],[Final_Profit_NGN]] * (1-Agridata[[#This Row],[Storage_Loss_%]]/100)</f>
        <v>469268.29749999999</v>
      </c>
      <c r="AA2840" s="13">
        <f>Agridata[[#This Row],[Final_Profit_NGN]]+Agridata[[#This Row],[Input_Cost_NGN]]</f>
        <v>574586</v>
      </c>
    </row>
    <row r="2841" spans="1:27" x14ac:dyDescent="0.35">
      <c r="A2841" t="s">
        <v>844</v>
      </c>
      <c r="B2841" t="s">
        <v>1472</v>
      </c>
      <c r="C2841" t="s">
        <v>1487</v>
      </c>
      <c r="D2841">
        <v>2021</v>
      </c>
      <c r="E2841" t="s">
        <v>1501</v>
      </c>
      <c r="F2841" t="s">
        <v>1507</v>
      </c>
      <c r="G2841">
        <v>5.77</v>
      </c>
      <c r="H2841">
        <v>12106</v>
      </c>
      <c r="I2841">
        <v>9534</v>
      </c>
      <c r="J2841">
        <v>39.200000000000003</v>
      </c>
      <c r="K2841" t="s">
        <v>1511</v>
      </c>
      <c r="L2841">
        <v>1.92</v>
      </c>
      <c r="M2841" t="s">
        <v>1518</v>
      </c>
      <c r="N2841" s="13">
        <v>5676</v>
      </c>
      <c r="O2841">
        <v>14</v>
      </c>
      <c r="P2841" s="11">
        <f>Agridata[[#This Row],[Storage_Loss_%]]/100</f>
        <v>0.21239999999999998</v>
      </c>
      <c r="Q2841" s="7">
        <v>21.24</v>
      </c>
      <c r="R2841" s="13">
        <v>135798</v>
      </c>
      <c r="S2841">
        <v>226</v>
      </c>
      <c r="T2841" t="s">
        <v>1520</v>
      </c>
      <c r="U2841" t="s">
        <v>1523</v>
      </c>
      <c r="V2841" s="13">
        <v>1991664</v>
      </c>
      <c r="W2841" s="7">
        <f>(Agridata[[#This Row],[Profit_After_Storage_Loss]]/Agridata[[#This Row],[Total_Revenue]])*100</f>
        <v>73.732671436669619</v>
      </c>
      <c r="X2841">
        <f>(1-Agridata[[#This Row],[Transport_Cost_NGN]]/(Agridata[[#This Row],[Input_Cost_NGN]]+Agridata[[#This Row],[Final_Profit_NGN]]))*100</f>
        <v>99.733203225251501</v>
      </c>
      <c r="Y2841" s="13">
        <f>Agridata[[#This Row],[Final_Profit_NGN]]*Agridata[[#This Row],[Storage_Loss_%]]</f>
        <v>42302943.359999999</v>
      </c>
      <c r="Z2841" s="13">
        <f>Agridata[[#This Row],[Final_Profit_NGN]] * (1-Agridata[[#This Row],[Storage_Loss_%]]/100)</f>
        <v>1568634.5664000001</v>
      </c>
      <c r="AA2841" s="13">
        <f>Agridata[[#This Row],[Final_Profit_NGN]]+Agridata[[#This Row],[Input_Cost_NGN]]</f>
        <v>2127462</v>
      </c>
    </row>
    <row r="2842" spans="1:27" x14ac:dyDescent="0.35">
      <c r="A2842" t="s">
        <v>734</v>
      </c>
      <c r="B2842" t="s">
        <v>1470</v>
      </c>
      <c r="C2842" t="s">
        <v>1499</v>
      </c>
      <c r="D2842">
        <v>2022</v>
      </c>
      <c r="E2842" t="s">
        <v>1502</v>
      </c>
      <c r="F2842" t="s">
        <v>1505</v>
      </c>
      <c r="G2842">
        <v>2.27</v>
      </c>
      <c r="H2842">
        <v>15260</v>
      </c>
      <c r="I2842">
        <v>11327</v>
      </c>
      <c r="J2842">
        <v>60.1</v>
      </c>
      <c r="K2842" t="s">
        <v>1512</v>
      </c>
      <c r="L2842">
        <v>2.5099999999999998</v>
      </c>
      <c r="M2842" t="s">
        <v>1517</v>
      </c>
      <c r="N2842" s="13">
        <v>16429</v>
      </c>
      <c r="O2842">
        <v>14</v>
      </c>
      <c r="P2842" s="11">
        <f>Agridata[[#This Row],[Storage_Loss_%]]/100</f>
        <v>0.25769999999999998</v>
      </c>
      <c r="Q2842" s="7">
        <v>25.77</v>
      </c>
      <c r="R2842" s="13">
        <v>16866</v>
      </c>
      <c r="S2842">
        <v>103</v>
      </c>
      <c r="T2842" t="s">
        <v>1520</v>
      </c>
      <c r="U2842" t="s">
        <v>1522</v>
      </c>
      <c r="V2842" s="13">
        <v>1121720</v>
      </c>
      <c r="W2842" s="7">
        <f>(Agridata[[#This Row],[Profit_After_Storage_Loss]]/Agridata[[#This Row],[Total_Revenue]])*100</f>
        <v>73.130422822694101</v>
      </c>
      <c r="X2842">
        <f>(1-Agridata[[#This Row],[Transport_Cost_NGN]]/(Agridata[[#This Row],[Input_Cost_NGN]]+Agridata[[#This Row],[Final_Profit_NGN]]))*100</f>
        <v>98.557069909519342</v>
      </c>
      <c r="Y2842" s="13">
        <f>Agridata[[#This Row],[Final_Profit_NGN]]*Agridata[[#This Row],[Storage_Loss_%]]</f>
        <v>28906724.399999999</v>
      </c>
      <c r="Z2842" s="13">
        <f>Agridata[[#This Row],[Final_Profit_NGN]] * (1-Agridata[[#This Row],[Storage_Loss_%]]/100)</f>
        <v>832652.75599999994</v>
      </c>
      <c r="AA2842" s="13">
        <f>Agridata[[#This Row],[Final_Profit_NGN]]+Agridata[[#This Row],[Input_Cost_NGN]]</f>
        <v>1138586</v>
      </c>
    </row>
    <row r="2843" spans="1:27" x14ac:dyDescent="0.35">
      <c r="A2843" t="s">
        <v>819</v>
      </c>
      <c r="B2843" t="s">
        <v>1472</v>
      </c>
      <c r="C2843" t="s">
        <v>1478</v>
      </c>
      <c r="D2843">
        <v>2024</v>
      </c>
      <c r="E2843" t="s">
        <v>1501</v>
      </c>
      <c r="F2843" t="s">
        <v>1510</v>
      </c>
      <c r="G2843">
        <v>4.91</v>
      </c>
      <c r="H2843">
        <v>104825</v>
      </c>
      <c r="I2843">
        <v>73136</v>
      </c>
      <c r="J2843">
        <v>35.1</v>
      </c>
      <c r="K2843" t="s">
        <v>1512</v>
      </c>
      <c r="L2843">
        <v>2.36</v>
      </c>
      <c r="M2843" t="s">
        <v>1516</v>
      </c>
      <c r="N2843" s="13">
        <v>10164</v>
      </c>
      <c r="O2843">
        <v>3</v>
      </c>
      <c r="P2843" s="11">
        <f>Agridata[[#This Row],[Storage_Loss_%]]/100</f>
        <v>0.30230000000000001</v>
      </c>
      <c r="Q2843" s="7">
        <v>30.23</v>
      </c>
      <c r="R2843" s="13">
        <v>171816</v>
      </c>
      <c r="S2843">
        <v>339</v>
      </c>
      <c r="T2843" t="s">
        <v>1521</v>
      </c>
      <c r="U2843" t="s">
        <v>1523</v>
      </c>
      <c r="V2843" s="13">
        <v>24363193</v>
      </c>
      <c r="W2843" s="7">
        <f>(Agridata[[#This Row],[Profit_After_Storage_Loss]]/Agridata[[#This Row],[Total_Revenue]])*100</f>
        <v>69.281408277046069</v>
      </c>
      <c r="X2843">
        <f>(1-Agridata[[#This Row],[Transport_Cost_NGN]]/(Agridata[[#This Row],[Input_Cost_NGN]]+Agridata[[#This Row],[Final_Profit_NGN]]))*100</f>
        <v>99.958573481672659</v>
      </c>
      <c r="Y2843" s="13">
        <f>Agridata[[#This Row],[Final_Profit_NGN]]*Agridata[[#This Row],[Storage_Loss_%]]</f>
        <v>736499324.38999999</v>
      </c>
      <c r="Z2843" s="13">
        <f>Agridata[[#This Row],[Final_Profit_NGN]] * (1-Agridata[[#This Row],[Storage_Loss_%]]/100)</f>
        <v>16998199.756099999</v>
      </c>
      <c r="AA2843" s="13">
        <f>Agridata[[#This Row],[Final_Profit_NGN]]+Agridata[[#This Row],[Input_Cost_NGN]]</f>
        <v>24535009</v>
      </c>
    </row>
    <row r="2844" spans="1:27" x14ac:dyDescent="0.35">
      <c r="A2844" t="s">
        <v>1015</v>
      </c>
      <c r="B2844" t="s">
        <v>1469</v>
      </c>
      <c r="C2844" t="s">
        <v>1498</v>
      </c>
      <c r="D2844">
        <v>2025</v>
      </c>
      <c r="E2844" t="s">
        <v>1501</v>
      </c>
      <c r="F2844" t="s">
        <v>1507</v>
      </c>
      <c r="G2844">
        <v>6.66</v>
      </c>
      <c r="H2844">
        <v>21470</v>
      </c>
      <c r="I2844">
        <v>18498</v>
      </c>
      <c r="J2844">
        <v>31.6</v>
      </c>
      <c r="K2844" t="s">
        <v>1513</v>
      </c>
      <c r="L2844">
        <v>1.17</v>
      </c>
      <c r="M2844" t="s">
        <v>1517</v>
      </c>
      <c r="N2844" s="13">
        <v>1020</v>
      </c>
      <c r="O2844">
        <v>7</v>
      </c>
      <c r="P2844" s="11">
        <f>Agridata[[#This Row],[Storage_Loss_%]]/100</f>
        <v>0.1384</v>
      </c>
      <c r="Q2844" s="7">
        <v>13.84</v>
      </c>
      <c r="R2844" s="13">
        <v>99934</v>
      </c>
      <c r="S2844">
        <v>224</v>
      </c>
      <c r="T2844" t="s">
        <v>1520</v>
      </c>
      <c r="U2844" t="s">
        <v>1523</v>
      </c>
      <c r="V2844" s="13">
        <v>4001163</v>
      </c>
      <c r="W2844" s="7">
        <f>(Agridata[[#This Row],[Profit_After_Storage_Loss]]/Agridata[[#This Row],[Total_Revenue]])*100</f>
        <v>84.060485299421103</v>
      </c>
      <c r="X2844">
        <f>(1-Agridata[[#This Row],[Transport_Cost_NGN]]/(Agridata[[#This Row],[Input_Cost_NGN]]+Agridata[[#This Row],[Final_Profit_NGN]]))*100</f>
        <v>99.975128605834001</v>
      </c>
      <c r="Y2844" s="13">
        <f>Agridata[[#This Row],[Final_Profit_NGN]]*Agridata[[#This Row],[Storage_Loss_%]]</f>
        <v>55376095.920000002</v>
      </c>
      <c r="Z2844" s="13">
        <f>Agridata[[#This Row],[Final_Profit_NGN]] * (1-Agridata[[#This Row],[Storage_Loss_%]]/100)</f>
        <v>3447402.0408000001</v>
      </c>
      <c r="AA2844" s="13">
        <f>Agridata[[#This Row],[Final_Profit_NGN]]+Agridata[[#This Row],[Input_Cost_NGN]]</f>
        <v>4101097</v>
      </c>
    </row>
    <row r="2845" spans="1:27" x14ac:dyDescent="0.35">
      <c r="A2845" t="s">
        <v>439</v>
      </c>
      <c r="B2845" t="s">
        <v>1469</v>
      </c>
      <c r="C2845" t="s">
        <v>1480</v>
      </c>
      <c r="D2845">
        <v>2025</v>
      </c>
      <c r="E2845" t="s">
        <v>1502</v>
      </c>
      <c r="F2845" t="s">
        <v>1503</v>
      </c>
      <c r="G2845">
        <v>11.68</v>
      </c>
      <c r="H2845">
        <v>132519</v>
      </c>
      <c r="I2845">
        <v>84918</v>
      </c>
      <c r="J2845">
        <v>12.6</v>
      </c>
      <c r="K2845" t="s">
        <v>1512</v>
      </c>
      <c r="L2845">
        <v>0.53</v>
      </c>
      <c r="M2845" t="s">
        <v>1518</v>
      </c>
      <c r="N2845" s="13">
        <v>2420</v>
      </c>
      <c r="O2845">
        <v>30</v>
      </c>
      <c r="P2845" s="11">
        <f>Agridata[[#This Row],[Storage_Loss_%]]/100</f>
        <v>0.35920000000000002</v>
      </c>
      <c r="Q2845" s="7">
        <v>35.92</v>
      </c>
      <c r="R2845" s="13">
        <v>153359</v>
      </c>
      <c r="S2845">
        <v>276</v>
      </c>
      <c r="T2845" t="s">
        <v>1520</v>
      </c>
      <c r="U2845" t="s">
        <v>1522</v>
      </c>
      <c r="V2845" s="13">
        <v>23047216</v>
      </c>
      <c r="W2845" s="7">
        <f>(Agridata[[#This Row],[Profit_After_Storage_Loss]]/Agridata[[#This Row],[Total_Revenue]])*100</f>
        <v>63.656422363669876</v>
      </c>
      <c r="X2845">
        <f>(1-Agridata[[#This Row],[Transport_Cost_NGN]]/(Agridata[[#This Row],[Input_Cost_NGN]]+Agridata[[#This Row],[Final_Profit_NGN]]))*100</f>
        <v>99.989569224038632</v>
      </c>
      <c r="Y2845" s="13">
        <f>Agridata[[#This Row],[Final_Profit_NGN]]*Agridata[[#This Row],[Storage_Loss_%]]</f>
        <v>827855998.72000003</v>
      </c>
      <c r="Z2845" s="13">
        <f>Agridata[[#This Row],[Final_Profit_NGN]] * (1-Agridata[[#This Row],[Storage_Loss_%]]/100)</f>
        <v>14768656.012800001</v>
      </c>
      <c r="AA2845" s="13">
        <f>Agridata[[#This Row],[Final_Profit_NGN]]+Agridata[[#This Row],[Input_Cost_NGN]]</f>
        <v>23200575</v>
      </c>
    </row>
    <row r="2846" spans="1:27" x14ac:dyDescent="0.35">
      <c r="A2846" t="s">
        <v>1168</v>
      </c>
      <c r="B2846" t="s">
        <v>1469</v>
      </c>
      <c r="C2846" t="s">
        <v>1484</v>
      </c>
      <c r="D2846">
        <v>2024</v>
      </c>
      <c r="E2846" t="s">
        <v>1501</v>
      </c>
      <c r="F2846" t="s">
        <v>1510</v>
      </c>
      <c r="G2846">
        <v>2.75</v>
      </c>
      <c r="H2846">
        <v>63502</v>
      </c>
      <c r="I2846">
        <v>43270</v>
      </c>
      <c r="J2846">
        <v>13.7</v>
      </c>
      <c r="K2846" t="s">
        <v>1511</v>
      </c>
      <c r="L2846">
        <v>0.55000000000000004</v>
      </c>
      <c r="M2846" t="s">
        <v>1516</v>
      </c>
      <c r="N2846" s="13">
        <v>1600</v>
      </c>
      <c r="O2846">
        <v>7</v>
      </c>
      <c r="P2846" s="11">
        <f>Agridata[[#This Row],[Storage_Loss_%]]/100</f>
        <v>0.31859999999999999</v>
      </c>
      <c r="Q2846" s="7">
        <v>31.86</v>
      </c>
      <c r="R2846" s="13">
        <v>96273</v>
      </c>
      <c r="S2846">
        <v>337</v>
      </c>
      <c r="T2846" t="s">
        <v>1520</v>
      </c>
      <c r="U2846" t="s">
        <v>1522</v>
      </c>
      <c r="V2846" s="13">
        <v>14338298</v>
      </c>
      <c r="W2846" s="7">
        <f>(Agridata[[#This Row],[Profit_After_Storage_Loss]]/Agridata[[#This Row],[Total_Revenue]])*100</f>
        <v>67.6855325814671</v>
      </c>
      <c r="X2846">
        <f>(1-Agridata[[#This Row],[Transport_Cost_NGN]]/(Agridata[[#This Row],[Input_Cost_NGN]]+Agridata[[#This Row],[Final_Profit_NGN]]))*100</f>
        <v>99.988915500155841</v>
      </c>
      <c r="Y2846" s="13">
        <f>Agridata[[#This Row],[Final_Profit_NGN]]*Agridata[[#This Row],[Storage_Loss_%]]</f>
        <v>456818174.27999997</v>
      </c>
      <c r="Z2846" s="13">
        <f>Agridata[[#This Row],[Final_Profit_NGN]] * (1-Agridata[[#This Row],[Storage_Loss_%]]/100)</f>
        <v>9770116.2572000008</v>
      </c>
      <c r="AA2846" s="13">
        <f>Agridata[[#This Row],[Final_Profit_NGN]]+Agridata[[#This Row],[Input_Cost_NGN]]</f>
        <v>14434571</v>
      </c>
    </row>
    <row r="2847" spans="1:27" x14ac:dyDescent="0.35">
      <c r="A2847" t="s">
        <v>646</v>
      </c>
      <c r="B2847" t="s">
        <v>1471</v>
      </c>
      <c r="C2847" t="s">
        <v>1477</v>
      </c>
      <c r="D2847">
        <v>2025</v>
      </c>
      <c r="E2847" t="s">
        <v>1502</v>
      </c>
      <c r="F2847" t="s">
        <v>1503</v>
      </c>
      <c r="G2847">
        <v>2.83</v>
      </c>
      <c r="H2847">
        <v>28920</v>
      </c>
      <c r="I2847">
        <v>23283</v>
      </c>
      <c r="J2847">
        <v>1</v>
      </c>
      <c r="K2847" t="s">
        <v>1511</v>
      </c>
      <c r="L2847">
        <v>1.02</v>
      </c>
      <c r="M2847" t="s">
        <v>1516</v>
      </c>
      <c r="N2847" s="13">
        <v>200</v>
      </c>
      <c r="O2847">
        <v>7</v>
      </c>
      <c r="P2847" s="11">
        <f>Agridata[[#This Row],[Storage_Loss_%]]/100</f>
        <v>0.19489999999999999</v>
      </c>
      <c r="Q2847" s="7">
        <v>19.489999999999998</v>
      </c>
      <c r="R2847" s="13">
        <v>53300</v>
      </c>
      <c r="S2847">
        <v>270</v>
      </c>
      <c r="T2847" t="s">
        <v>1520</v>
      </c>
      <c r="U2847" t="s">
        <v>1523</v>
      </c>
      <c r="V2847" s="13">
        <v>6170046</v>
      </c>
      <c r="W2847" s="7">
        <f>(Agridata[[#This Row],[Profit_After_Storage_Loss]]/Agridata[[#This Row],[Total_Revenue]])*100</f>
        <v>79.820470123306649</v>
      </c>
      <c r="X2847">
        <f>(1-Agridata[[#This Row],[Transport_Cost_NGN]]/(Agridata[[#This Row],[Input_Cost_NGN]]+Agridata[[#This Row],[Final_Profit_NGN]]))*100</f>
        <v>99.996786294703838</v>
      </c>
      <c r="Y2847" s="13">
        <f>Agridata[[#This Row],[Final_Profit_NGN]]*Agridata[[#This Row],[Storage_Loss_%]]</f>
        <v>120254196.53999999</v>
      </c>
      <c r="Z2847" s="13">
        <f>Agridata[[#This Row],[Final_Profit_NGN]] * (1-Agridata[[#This Row],[Storage_Loss_%]]/100)</f>
        <v>4967504.0345999999</v>
      </c>
      <c r="AA2847" s="13">
        <f>Agridata[[#This Row],[Final_Profit_NGN]]+Agridata[[#This Row],[Input_Cost_NGN]]</f>
        <v>6223346</v>
      </c>
    </row>
    <row r="2848" spans="1:27" x14ac:dyDescent="0.35">
      <c r="A2848" t="s">
        <v>731</v>
      </c>
      <c r="B2848" t="s">
        <v>1472</v>
      </c>
      <c r="C2848" t="s">
        <v>1489</v>
      </c>
      <c r="D2848">
        <v>2024</v>
      </c>
      <c r="E2848" t="s">
        <v>1501</v>
      </c>
      <c r="F2848" t="s">
        <v>1508</v>
      </c>
      <c r="G2848">
        <v>0.61</v>
      </c>
      <c r="H2848">
        <v>897</v>
      </c>
      <c r="I2848">
        <v>787</v>
      </c>
      <c r="J2848">
        <v>24.2</v>
      </c>
      <c r="K2848" t="s">
        <v>1513</v>
      </c>
      <c r="L2848">
        <v>1.98</v>
      </c>
      <c r="M2848" t="s">
        <v>1516</v>
      </c>
      <c r="N2848" s="13">
        <v>1099</v>
      </c>
      <c r="O2848">
        <v>7</v>
      </c>
      <c r="P2848" s="11">
        <f>Agridata[[#This Row],[Storage_Loss_%]]/100</f>
        <v>0.12210000000000001</v>
      </c>
      <c r="Q2848" s="7">
        <v>12.21</v>
      </c>
      <c r="R2848" s="13">
        <v>7254</v>
      </c>
      <c r="S2848">
        <v>281</v>
      </c>
      <c r="T2848" t="s">
        <v>1520</v>
      </c>
      <c r="U2848" t="s">
        <v>1522</v>
      </c>
      <c r="V2848" s="13">
        <v>210583</v>
      </c>
      <c r="W2848" s="7">
        <f>(Agridata[[#This Row],[Profit_After_Storage_Loss]]/Agridata[[#This Row],[Total_Revenue]])*100</f>
        <v>84.866581756083676</v>
      </c>
      <c r="X2848">
        <f>(1-Agridata[[#This Row],[Transport_Cost_NGN]]/(Agridata[[#This Row],[Input_Cost_NGN]]+Agridata[[#This Row],[Final_Profit_NGN]]))*100</f>
        <v>99.495494337509243</v>
      </c>
      <c r="Y2848" s="13">
        <f>Agridata[[#This Row],[Final_Profit_NGN]]*Agridata[[#This Row],[Storage_Loss_%]]</f>
        <v>2571218.4300000002</v>
      </c>
      <c r="Z2848" s="13">
        <f>Agridata[[#This Row],[Final_Profit_NGN]] * (1-Agridata[[#This Row],[Storage_Loss_%]]/100)</f>
        <v>184870.81570000001</v>
      </c>
      <c r="AA2848" s="13">
        <f>Agridata[[#This Row],[Final_Profit_NGN]]+Agridata[[#This Row],[Input_Cost_NGN]]</f>
        <v>217837</v>
      </c>
    </row>
    <row r="2849" spans="1:27" x14ac:dyDescent="0.35">
      <c r="A2849" t="s">
        <v>354</v>
      </c>
      <c r="B2849" t="s">
        <v>1471</v>
      </c>
      <c r="C2849" t="s">
        <v>1477</v>
      </c>
      <c r="D2849">
        <v>2023</v>
      </c>
      <c r="E2849" t="s">
        <v>1501</v>
      </c>
      <c r="F2849" t="s">
        <v>1506</v>
      </c>
      <c r="G2849">
        <v>7.89</v>
      </c>
      <c r="H2849">
        <v>13819</v>
      </c>
      <c r="I2849">
        <v>12568</v>
      </c>
      <c r="J2849">
        <v>4.8</v>
      </c>
      <c r="K2849" t="s">
        <v>1513</v>
      </c>
      <c r="L2849">
        <v>1.4</v>
      </c>
      <c r="M2849" t="s">
        <v>1516</v>
      </c>
      <c r="N2849" s="13">
        <v>200</v>
      </c>
      <c r="O2849">
        <v>3</v>
      </c>
      <c r="P2849" s="11">
        <f>Agridata[[#This Row],[Storage_Loss_%]]/100</f>
        <v>9.0500000000000011E-2</v>
      </c>
      <c r="Q2849" s="7">
        <v>9.0500000000000007</v>
      </c>
      <c r="R2849" s="13">
        <v>122835</v>
      </c>
      <c r="S2849">
        <v>340</v>
      </c>
      <c r="T2849" t="s">
        <v>1520</v>
      </c>
      <c r="U2849" t="s">
        <v>1523</v>
      </c>
      <c r="V2849" s="13">
        <v>4107354</v>
      </c>
      <c r="W2849" s="7">
        <f>(Agridata[[#This Row],[Profit_After_Storage_Loss]]/Agridata[[#This Row],[Total_Revenue]])*100</f>
        <v>88.309020306184905</v>
      </c>
      <c r="X2849">
        <f>(1-Agridata[[#This Row],[Transport_Cost_NGN]]/(Agridata[[#This Row],[Input_Cost_NGN]]+Agridata[[#This Row],[Final_Profit_NGN]]))*100</f>
        <v>99.995272078859827</v>
      </c>
      <c r="Y2849" s="13">
        <f>Agridata[[#This Row],[Final_Profit_NGN]]*Agridata[[#This Row],[Storage_Loss_%]]</f>
        <v>37171553.700000003</v>
      </c>
      <c r="Z2849" s="13">
        <f>Agridata[[#This Row],[Final_Profit_NGN]] * (1-Agridata[[#This Row],[Storage_Loss_%]]/100)</f>
        <v>3735638.463</v>
      </c>
      <c r="AA2849" s="13">
        <f>Agridata[[#This Row],[Final_Profit_NGN]]+Agridata[[#This Row],[Input_Cost_NGN]]</f>
        <v>4230189</v>
      </c>
    </row>
    <row r="2850" spans="1:27" x14ac:dyDescent="0.35">
      <c r="A2850" t="s">
        <v>807</v>
      </c>
      <c r="B2850" t="s">
        <v>1469</v>
      </c>
      <c r="C2850" t="s">
        <v>1474</v>
      </c>
      <c r="D2850">
        <v>2022</v>
      </c>
      <c r="E2850" t="s">
        <v>1501</v>
      </c>
      <c r="F2850" t="s">
        <v>1504</v>
      </c>
      <c r="G2850">
        <v>3.23</v>
      </c>
      <c r="H2850">
        <v>37445</v>
      </c>
      <c r="I2850">
        <v>28488</v>
      </c>
      <c r="J2850">
        <v>7.1</v>
      </c>
      <c r="K2850" t="s">
        <v>1512</v>
      </c>
      <c r="L2850">
        <v>0.23</v>
      </c>
      <c r="M2850" t="s">
        <v>1516</v>
      </c>
      <c r="N2850" s="13">
        <v>1343</v>
      </c>
      <c r="O2850">
        <v>5</v>
      </c>
      <c r="P2850" s="11">
        <f>Agridata[[#This Row],[Storage_Loss_%]]/100</f>
        <v>0.23920000000000002</v>
      </c>
      <c r="Q2850" s="7">
        <v>23.92</v>
      </c>
      <c r="R2850" s="13">
        <v>46019</v>
      </c>
      <c r="S2850">
        <v>212</v>
      </c>
      <c r="T2850" t="s">
        <v>1520</v>
      </c>
      <c r="U2850" t="s">
        <v>1522</v>
      </c>
      <c r="V2850" s="13">
        <v>5931700</v>
      </c>
      <c r="W2850" s="7">
        <f>(Agridata[[#This Row],[Profit_After_Storage_Loss]]/Agridata[[#This Row],[Total_Revenue]])*100</f>
        <v>75.494304098268913</v>
      </c>
      <c r="X2850">
        <f>(1-Agridata[[#This Row],[Transport_Cost_NGN]]/(Agridata[[#This Row],[Input_Cost_NGN]]+Agridata[[#This Row],[Final_Profit_NGN]]))*100</f>
        <v>99.977533236339809</v>
      </c>
      <c r="Y2850" s="13">
        <f>Agridata[[#This Row],[Final_Profit_NGN]]*Agridata[[#This Row],[Storage_Loss_%]]</f>
        <v>141886264</v>
      </c>
      <c r="Z2850" s="13">
        <f>Agridata[[#This Row],[Final_Profit_NGN]] * (1-Agridata[[#This Row],[Storage_Loss_%]]/100)</f>
        <v>4512837.3599999994</v>
      </c>
      <c r="AA2850" s="13">
        <f>Agridata[[#This Row],[Final_Profit_NGN]]+Agridata[[#This Row],[Input_Cost_NGN]]</f>
        <v>5977719</v>
      </c>
    </row>
    <row r="2851" spans="1:27" x14ac:dyDescent="0.35">
      <c r="A2851" t="s">
        <v>215</v>
      </c>
      <c r="B2851" t="s">
        <v>1472</v>
      </c>
      <c r="C2851" t="s">
        <v>1487</v>
      </c>
      <c r="D2851">
        <v>2024</v>
      </c>
      <c r="E2851" t="s">
        <v>1501</v>
      </c>
      <c r="F2851" t="s">
        <v>1503</v>
      </c>
      <c r="G2851">
        <v>3.3</v>
      </c>
      <c r="H2851">
        <v>33322</v>
      </c>
      <c r="I2851">
        <v>20153</v>
      </c>
      <c r="J2851">
        <v>19.399999999999999</v>
      </c>
      <c r="K2851" t="s">
        <v>1512</v>
      </c>
      <c r="L2851">
        <v>1.35</v>
      </c>
      <c r="M2851" t="s">
        <v>1516</v>
      </c>
      <c r="N2851" s="13">
        <v>4930</v>
      </c>
      <c r="O2851">
        <v>30</v>
      </c>
      <c r="P2851" s="11">
        <f>Agridata[[#This Row],[Storage_Loss_%]]/100</f>
        <v>0.39520000000000005</v>
      </c>
      <c r="Q2851" s="7">
        <v>39.520000000000003</v>
      </c>
      <c r="R2851" s="13">
        <v>34389</v>
      </c>
      <c r="S2851">
        <v>280</v>
      </c>
      <c r="T2851" t="s">
        <v>1520</v>
      </c>
      <c r="U2851" t="s">
        <v>1522</v>
      </c>
      <c r="V2851" s="13">
        <v>5547093</v>
      </c>
      <c r="W2851" s="7">
        <f>(Agridata[[#This Row],[Profit_After_Storage_Loss]]/Agridata[[#This Row],[Total_Revenue]])*100</f>
        <v>60.107366581133824</v>
      </c>
      <c r="X2851">
        <f>(1-Agridata[[#This Row],[Transport_Cost_NGN]]/(Agridata[[#This Row],[Input_Cost_NGN]]+Agridata[[#This Row],[Final_Profit_NGN]]))*100</f>
        <v>99.911672204622363</v>
      </c>
      <c r="Y2851" s="13">
        <f>Agridata[[#This Row],[Final_Profit_NGN]]*Agridata[[#This Row],[Storage_Loss_%]]</f>
        <v>219221115.36000001</v>
      </c>
      <c r="Z2851" s="13">
        <f>Agridata[[#This Row],[Final_Profit_NGN]] * (1-Agridata[[#This Row],[Storage_Loss_%]]/100)</f>
        <v>3354881.8464000002</v>
      </c>
      <c r="AA2851" s="13">
        <f>Agridata[[#This Row],[Final_Profit_NGN]]+Agridata[[#This Row],[Input_Cost_NGN]]</f>
        <v>5581482</v>
      </c>
    </row>
    <row r="2852" spans="1:27" x14ac:dyDescent="0.35">
      <c r="A2852" t="s">
        <v>911</v>
      </c>
      <c r="B2852" t="s">
        <v>1472</v>
      </c>
      <c r="C2852" t="s">
        <v>1478</v>
      </c>
      <c r="D2852">
        <v>2023</v>
      </c>
      <c r="E2852" t="s">
        <v>1502</v>
      </c>
      <c r="F2852" t="s">
        <v>1506</v>
      </c>
      <c r="G2852">
        <v>1.1499999999999999</v>
      </c>
      <c r="H2852">
        <v>3238</v>
      </c>
      <c r="I2852">
        <v>2494</v>
      </c>
      <c r="J2852">
        <v>8.5</v>
      </c>
      <c r="K2852" t="s">
        <v>1512</v>
      </c>
      <c r="L2852">
        <v>0.72</v>
      </c>
      <c r="M2852" t="s">
        <v>1516</v>
      </c>
      <c r="N2852" s="13">
        <v>1901</v>
      </c>
      <c r="O2852">
        <v>14</v>
      </c>
      <c r="P2852" s="11">
        <f>Agridata[[#This Row],[Storage_Loss_%]]/100</f>
        <v>0.22949999999999998</v>
      </c>
      <c r="Q2852" s="7">
        <v>22.95</v>
      </c>
      <c r="R2852" s="13">
        <v>24226</v>
      </c>
      <c r="S2852">
        <v>337</v>
      </c>
      <c r="T2852" t="s">
        <v>1520</v>
      </c>
      <c r="U2852" t="s">
        <v>1522</v>
      </c>
      <c r="V2852" s="13">
        <v>805947</v>
      </c>
      <c r="W2852" s="7">
        <f>(Agridata[[#This Row],[Profit_After_Storage_Loss]]/Agridata[[#This Row],[Total_Revenue]])*100</f>
        <v>74.801536968800491</v>
      </c>
      <c r="X2852">
        <f>(1-Agridata[[#This Row],[Transport_Cost_NGN]]/(Agridata[[#This Row],[Input_Cost_NGN]]+Agridata[[#This Row],[Final_Profit_NGN]]))*100</f>
        <v>99.771011584332427</v>
      </c>
      <c r="Y2852" s="13">
        <f>Agridata[[#This Row],[Final_Profit_NGN]]*Agridata[[#This Row],[Storage_Loss_%]]</f>
        <v>18496483.649999999</v>
      </c>
      <c r="Z2852" s="13">
        <f>Agridata[[#This Row],[Final_Profit_NGN]] * (1-Agridata[[#This Row],[Storage_Loss_%]]/100)</f>
        <v>620982.16350000002</v>
      </c>
      <c r="AA2852" s="13">
        <f>Agridata[[#This Row],[Final_Profit_NGN]]+Agridata[[#This Row],[Input_Cost_NGN]]</f>
        <v>830173</v>
      </c>
    </row>
    <row r="2853" spans="1:27" x14ac:dyDescent="0.35">
      <c r="A2853" t="s">
        <v>568</v>
      </c>
      <c r="B2853" t="s">
        <v>1469</v>
      </c>
      <c r="C2853" t="s">
        <v>1481</v>
      </c>
      <c r="D2853">
        <v>2025</v>
      </c>
      <c r="E2853" t="s">
        <v>1502</v>
      </c>
      <c r="F2853" t="s">
        <v>1506</v>
      </c>
      <c r="G2853">
        <v>1.29</v>
      </c>
      <c r="H2853">
        <v>3466</v>
      </c>
      <c r="I2853">
        <v>3083</v>
      </c>
      <c r="J2853">
        <v>19.3</v>
      </c>
      <c r="K2853" t="s">
        <v>1512</v>
      </c>
      <c r="L2853">
        <v>1.56</v>
      </c>
      <c r="M2853" t="s">
        <v>1516</v>
      </c>
      <c r="N2853" s="13">
        <v>3766</v>
      </c>
      <c r="O2853">
        <v>7</v>
      </c>
      <c r="P2853" s="11">
        <f>Agridata[[#This Row],[Storage_Loss_%]]/100</f>
        <v>0.1104</v>
      </c>
      <c r="Q2853" s="7">
        <v>11.04</v>
      </c>
      <c r="R2853" s="13">
        <v>30618</v>
      </c>
      <c r="S2853">
        <v>383</v>
      </c>
      <c r="T2853" t="s">
        <v>1520</v>
      </c>
      <c r="U2853" t="s">
        <v>1522</v>
      </c>
      <c r="V2853" s="13">
        <v>1134598</v>
      </c>
      <c r="W2853" s="7">
        <f>(Agridata[[#This Row],[Profit_After_Storage_Loss]]/Agridata[[#This Row],[Total_Revenue]])*100</f>
        <v>86.62242715513689</v>
      </c>
      <c r="X2853">
        <f>(1-Agridata[[#This Row],[Transport_Cost_NGN]]/(Agridata[[#This Row],[Input_Cost_NGN]]+Agridata[[#This Row],[Final_Profit_NGN]]))*100</f>
        <v>99.676798121549993</v>
      </c>
      <c r="Y2853" s="13">
        <f>Agridata[[#This Row],[Final_Profit_NGN]]*Agridata[[#This Row],[Storage_Loss_%]]</f>
        <v>12525961.92</v>
      </c>
      <c r="Z2853" s="13">
        <f>Agridata[[#This Row],[Final_Profit_NGN]] * (1-Agridata[[#This Row],[Storage_Loss_%]]/100)</f>
        <v>1009338.3807999999</v>
      </c>
      <c r="AA2853" s="13">
        <f>Agridata[[#This Row],[Final_Profit_NGN]]+Agridata[[#This Row],[Input_Cost_NGN]]</f>
        <v>1165216</v>
      </c>
    </row>
    <row r="2854" spans="1:27" x14ac:dyDescent="0.35">
      <c r="A2854" t="s">
        <v>1011</v>
      </c>
      <c r="B2854" t="s">
        <v>1471</v>
      </c>
      <c r="C2854" t="s">
        <v>1483</v>
      </c>
      <c r="D2854">
        <v>2021</v>
      </c>
      <c r="E2854" t="s">
        <v>1501</v>
      </c>
      <c r="F2854" t="s">
        <v>1510</v>
      </c>
      <c r="G2854">
        <v>3.1</v>
      </c>
      <c r="H2854">
        <v>54371</v>
      </c>
      <c r="I2854">
        <v>36510</v>
      </c>
      <c r="J2854">
        <v>9.5</v>
      </c>
      <c r="K2854" t="s">
        <v>1515</v>
      </c>
      <c r="L2854">
        <v>0.69</v>
      </c>
      <c r="M2854" t="s">
        <v>1517</v>
      </c>
      <c r="N2854" s="13">
        <v>1440</v>
      </c>
      <c r="O2854">
        <v>5</v>
      </c>
      <c r="P2854" s="11">
        <f>Agridata[[#This Row],[Storage_Loss_%]]/100</f>
        <v>0.32850000000000001</v>
      </c>
      <c r="Q2854" s="7">
        <v>32.85</v>
      </c>
      <c r="R2854" s="13">
        <v>119094</v>
      </c>
      <c r="S2854">
        <v>347</v>
      </c>
      <c r="T2854" t="s">
        <v>1521</v>
      </c>
      <c r="U2854" t="s">
        <v>1523</v>
      </c>
      <c r="V2854" s="13">
        <v>12421747</v>
      </c>
      <c r="W2854" s="7">
        <f>(Agridata[[#This Row],[Profit_After_Storage_Loss]]/Agridata[[#This Row],[Total_Revenue]])*100</f>
        <v>66.512310542012287</v>
      </c>
      <c r="X2854">
        <f>(1-Agridata[[#This Row],[Transport_Cost_NGN]]/(Agridata[[#This Row],[Input_Cost_NGN]]+Agridata[[#This Row],[Final_Profit_NGN]]))*100</f>
        <v>99.988517516488727</v>
      </c>
      <c r="Y2854" s="13">
        <f>Agridata[[#This Row],[Final_Profit_NGN]]*Agridata[[#This Row],[Storage_Loss_%]]</f>
        <v>408054388.94999999</v>
      </c>
      <c r="Z2854" s="13">
        <f>Agridata[[#This Row],[Final_Profit_NGN]] * (1-Agridata[[#This Row],[Storage_Loss_%]]/100)</f>
        <v>8341203.1104999995</v>
      </c>
      <c r="AA2854" s="13">
        <f>Agridata[[#This Row],[Final_Profit_NGN]]+Agridata[[#This Row],[Input_Cost_NGN]]</f>
        <v>12540841</v>
      </c>
    </row>
    <row r="2855" spans="1:27" x14ac:dyDescent="0.35">
      <c r="A2855" t="s">
        <v>1113</v>
      </c>
      <c r="B2855" t="s">
        <v>1472</v>
      </c>
      <c r="C2855" t="s">
        <v>1489</v>
      </c>
      <c r="D2855">
        <v>2021</v>
      </c>
      <c r="E2855" t="s">
        <v>1501</v>
      </c>
      <c r="F2855" t="s">
        <v>1509</v>
      </c>
      <c r="G2855">
        <v>1.23</v>
      </c>
      <c r="H2855">
        <v>15325</v>
      </c>
      <c r="I2855">
        <v>11579</v>
      </c>
      <c r="J2855">
        <v>1</v>
      </c>
      <c r="K2855" t="s">
        <v>1511</v>
      </c>
      <c r="L2855">
        <v>1.06</v>
      </c>
      <c r="M2855" t="s">
        <v>1517</v>
      </c>
      <c r="N2855" s="13">
        <v>200</v>
      </c>
      <c r="O2855">
        <v>7</v>
      </c>
      <c r="P2855" s="11">
        <f>Agridata[[#This Row],[Storage_Loss_%]]/100</f>
        <v>0.24440000000000001</v>
      </c>
      <c r="Q2855" s="7">
        <v>24.44</v>
      </c>
      <c r="R2855" s="13">
        <v>21863</v>
      </c>
      <c r="S2855">
        <v>264</v>
      </c>
      <c r="T2855" t="s">
        <v>1520</v>
      </c>
      <c r="U2855" t="s">
        <v>1522</v>
      </c>
      <c r="V2855" s="13">
        <v>3004225</v>
      </c>
      <c r="W2855" s="7">
        <f>(Agridata[[#This Row],[Profit_After_Storage_Loss]]/Agridata[[#This Row],[Total_Revenue]])*100</f>
        <v>75.014091130198466</v>
      </c>
      <c r="X2855">
        <f>(1-Agridata[[#This Row],[Transport_Cost_NGN]]/(Agridata[[#This Row],[Input_Cost_NGN]]+Agridata[[#This Row],[Final_Profit_NGN]]))*100</f>
        <v>99.993390806876732</v>
      </c>
      <c r="Y2855" s="13">
        <f>Agridata[[#This Row],[Final_Profit_NGN]]*Agridata[[#This Row],[Storage_Loss_%]]</f>
        <v>73423259</v>
      </c>
      <c r="Z2855" s="13">
        <f>Agridata[[#This Row],[Final_Profit_NGN]] * (1-Agridata[[#This Row],[Storage_Loss_%]]/100)</f>
        <v>2269992.41</v>
      </c>
      <c r="AA2855" s="13">
        <f>Agridata[[#This Row],[Final_Profit_NGN]]+Agridata[[#This Row],[Input_Cost_NGN]]</f>
        <v>3026088</v>
      </c>
    </row>
    <row r="2856" spans="1:27" x14ac:dyDescent="0.35">
      <c r="A2856" t="s">
        <v>593</v>
      </c>
      <c r="B2856" t="s">
        <v>1471</v>
      </c>
      <c r="C2856" t="s">
        <v>1486</v>
      </c>
      <c r="D2856">
        <v>2025</v>
      </c>
      <c r="E2856" t="s">
        <v>1501</v>
      </c>
      <c r="F2856" t="s">
        <v>1509</v>
      </c>
      <c r="G2856">
        <v>0.78</v>
      </c>
      <c r="H2856">
        <v>13120</v>
      </c>
      <c r="I2856">
        <v>10809</v>
      </c>
      <c r="J2856">
        <v>29.6</v>
      </c>
      <c r="K2856" t="s">
        <v>1512</v>
      </c>
      <c r="L2856">
        <v>1.53</v>
      </c>
      <c r="M2856" t="s">
        <v>1516</v>
      </c>
      <c r="N2856" s="13">
        <v>6203</v>
      </c>
      <c r="O2856">
        <v>1</v>
      </c>
      <c r="P2856" s="11">
        <f>Agridata[[#This Row],[Storage_Loss_%]]/100</f>
        <v>0.17610000000000001</v>
      </c>
      <c r="Q2856" s="7">
        <v>17.61</v>
      </c>
      <c r="R2856" s="13">
        <v>25995</v>
      </c>
      <c r="S2856">
        <v>347</v>
      </c>
      <c r="T2856" t="s">
        <v>1520</v>
      </c>
      <c r="U2856" t="s">
        <v>1523</v>
      </c>
      <c r="V2856" s="13">
        <v>3681018</v>
      </c>
      <c r="W2856" s="7">
        <f>(Agridata[[#This Row],[Profit_After_Storage_Loss]]/Agridata[[#This Row],[Total_Revenue]])*100</f>
        <v>81.812249652213239</v>
      </c>
      <c r="X2856">
        <f>(1-Agridata[[#This Row],[Transport_Cost_NGN]]/(Agridata[[#This Row],[Input_Cost_NGN]]+Agridata[[#This Row],[Final_Profit_NGN]]))*100</f>
        <v>99.832668512357529</v>
      </c>
      <c r="Y2856" s="13">
        <f>Agridata[[#This Row],[Final_Profit_NGN]]*Agridata[[#This Row],[Storage_Loss_%]]</f>
        <v>64822726.979999997</v>
      </c>
      <c r="Z2856" s="13">
        <f>Agridata[[#This Row],[Final_Profit_NGN]] * (1-Agridata[[#This Row],[Storage_Loss_%]]/100)</f>
        <v>3032790.7301999996</v>
      </c>
      <c r="AA2856" s="13">
        <f>Agridata[[#This Row],[Final_Profit_NGN]]+Agridata[[#This Row],[Input_Cost_NGN]]</f>
        <v>3707013</v>
      </c>
    </row>
    <row r="2857" spans="1:27" x14ac:dyDescent="0.35">
      <c r="A2857" t="s">
        <v>941</v>
      </c>
      <c r="B2857" t="s">
        <v>1471</v>
      </c>
      <c r="C2857" t="s">
        <v>1500</v>
      </c>
      <c r="D2857">
        <v>2022</v>
      </c>
      <c r="E2857" t="s">
        <v>1501</v>
      </c>
      <c r="F2857" t="s">
        <v>1503</v>
      </c>
      <c r="G2857">
        <v>1.1299999999999999</v>
      </c>
      <c r="H2857">
        <v>12277</v>
      </c>
      <c r="I2857">
        <v>10748</v>
      </c>
      <c r="J2857">
        <v>139.9</v>
      </c>
      <c r="K2857" t="s">
        <v>1514</v>
      </c>
      <c r="L2857">
        <v>5.27</v>
      </c>
      <c r="M2857" t="s">
        <v>1518</v>
      </c>
      <c r="N2857" s="13">
        <v>20646</v>
      </c>
      <c r="O2857">
        <v>7</v>
      </c>
      <c r="P2857" s="11">
        <f>Agridata[[#This Row],[Storage_Loss_%]]/100</f>
        <v>0.1245</v>
      </c>
      <c r="Q2857" s="7">
        <v>12.45</v>
      </c>
      <c r="R2857" s="13">
        <v>12043</v>
      </c>
      <c r="S2857">
        <v>326</v>
      </c>
      <c r="T2857" t="s">
        <v>1520</v>
      </c>
      <c r="U2857" t="s">
        <v>1522</v>
      </c>
      <c r="V2857" s="13">
        <v>3436121</v>
      </c>
      <c r="W2857" s="7">
        <f>(Agridata[[#This Row],[Profit_After_Storage_Loss]]/Agridata[[#This Row],[Total_Revenue]])*100</f>
        <v>87.244224332137321</v>
      </c>
      <c r="X2857">
        <f>(1-Agridata[[#This Row],[Transport_Cost_NGN]]/(Agridata[[#This Row],[Input_Cost_NGN]]+Agridata[[#This Row],[Final_Profit_NGN]]))*100</f>
        <v>99.401246576438936</v>
      </c>
      <c r="Y2857" s="13">
        <f>Agridata[[#This Row],[Final_Profit_NGN]]*Agridata[[#This Row],[Storage_Loss_%]]</f>
        <v>42779706.449999996</v>
      </c>
      <c r="Z2857" s="13">
        <f>Agridata[[#This Row],[Final_Profit_NGN]] * (1-Agridata[[#This Row],[Storage_Loss_%]]/100)</f>
        <v>3008323.9354999997</v>
      </c>
      <c r="AA2857" s="13">
        <f>Agridata[[#This Row],[Final_Profit_NGN]]+Agridata[[#This Row],[Input_Cost_NGN]]</f>
        <v>3448164</v>
      </c>
    </row>
    <row r="2858" spans="1:27" x14ac:dyDescent="0.35">
      <c r="A2858" t="s">
        <v>1288</v>
      </c>
      <c r="B2858" t="s">
        <v>1470</v>
      </c>
      <c r="C2858" t="s">
        <v>1491</v>
      </c>
      <c r="D2858">
        <v>2025</v>
      </c>
      <c r="E2858" t="s">
        <v>1501</v>
      </c>
      <c r="F2858" t="s">
        <v>1504</v>
      </c>
      <c r="G2858">
        <v>4.24</v>
      </c>
      <c r="H2858">
        <v>44444</v>
      </c>
      <c r="I2858">
        <v>34515</v>
      </c>
      <c r="J2858">
        <v>41.8</v>
      </c>
      <c r="K2858" t="s">
        <v>1512</v>
      </c>
      <c r="L2858">
        <v>2.4700000000000002</v>
      </c>
      <c r="M2858" t="s">
        <v>1516</v>
      </c>
      <c r="N2858" s="13">
        <v>9462</v>
      </c>
      <c r="O2858">
        <v>3</v>
      </c>
      <c r="P2858" s="11">
        <f>Agridata[[#This Row],[Storage_Loss_%]]/100</f>
        <v>0.22339999999999999</v>
      </c>
      <c r="Q2858" s="7">
        <v>22.34</v>
      </c>
      <c r="R2858" s="13">
        <v>96466</v>
      </c>
      <c r="S2858">
        <v>352</v>
      </c>
      <c r="T2858" t="s">
        <v>1520</v>
      </c>
      <c r="U2858" t="s">
        <v>1523</v>
      </c>
      <c r="V2858" s="13">
        <v>11921860</v>
      </c>
      <c r="W2858" s="7">
        <f>(Agridata[[#This Row],[Profit_After_Storage_Loss]]/Agridata[[#This Row],[Total_Revenue]])*100</f>
        <v>77.036656153277917</v>
      </c>
      <c r="X2858">
        <f>(1-Agridata[[#This Row],[Transport_Cost_NGN]]/(Agridata[[#This Row],[Input_Cost_NGN]]+Agridata[[#This Row],[Final_Profit_NGN]]))*100</f>
        <v>99.921270233475113</v>
      </c>
      <c r="Y2858" s="13">
        <f>Agridata[[#This Row],[Final_Profit_NGN]]*Agridata[[#This Row],[Storage_Loss_%]]</f>
        <v>266334352.40000001</v>
      </c>
      <c r="Z2858" s="13">
        <f>Agridata[[#This Row],[Final_Profit_NGN]] * (1-Agridata[[#This Row],[Storage_Loss_%]]/100)</f>
        <v>9258516.4759999998</v>
      </c>
      <c r="AA2858" s="13">
        <f>Agridata[[#This Row],[Final_Profit_NGN]]+Agridata[[#This Row],[Input_Cost_NGN]]</f>
        <v>12018326</v>
      </c>
    </row>
    <row r="2859" spans="1:27" x14ac:dyDescent="0.35">
      <c r="A2859" t="s">
        <v>462</v>
      </c>
      <c r="B2859" t="s">
        <v>1471</v>
      </c>
      <c r="C2859" t="s">
        <v>1477</v>
      </c>
      <c r="D2859">
        <v>2021</v>
      </c>
      <c r="E2859" t="s">
        <v>1501</v>
      </c>
      <c r="F2859" t="s">
        <v>1507</v>
      </c>
      <c r="G2859">
        <v>1.64</v>
      </c>
      <c r="H2859">
        <v>4022</v>
      </c>
      <c r="I2859">
        <v>3588</v>
      </c>
      <c r="J2859">
        <v>37.5</v>
      </c>
      <c r="K2859" t="s">
        <v>1512</v>
      </c>
      <c r="L2859">
        <v>1.1299999999999999</v>
      </c>
      <c r="M2859" t="s">
        <v>1516</v>
      </c>
      <c r="N2859" s="13">
        <v>8173</v>
      </c>
      <c r="O2859">
        <v>7</v>
      </c>
      <c r="P2859" s="11">
        <f>Agridata[[#This Row],[Storage_Loss_%]]/100</f>
        <v>0.10779999999999999</v>
      </c>
      <c r="Q2859" s="7">
        <v>10.78</v>
      </c>
      <c r="R2859" s="13">
        <v>19100</v>
      </c>
      <c r="S2859">
        <v>194</v>
      </c>
      <c r="T2859" t="s">
        <v>1521</v>
      </c>
      <c r="U2859" t="s">
        <v>1523</v>
      </c>
      <c r="V2859" s="13">
        <v>661839</v>
      </c>
      <c r="W2859" s="7">
        <f>(Agridata[[#This Row],[Profit_After_Storage_Loss]]/Agridata[[#This Row],[Total_Revenue]])*100</f>
        <v>86.717423410907585</v>
      </c>
      <c r="X2859">
        <f>(1-Agridata[[#This Row],[Transport_Cost_NGN]]/(Agridata[[#This Row],[Input_Cost_NGN]]+Agridata[[#This Row],[Final_Profit_NGN]]))*100</f>
        <v>98.799745645351493</v>
      </c>
      <c r="Y2859" s="13">
        <f>Agridata[[#This Row],[Final_Profit_NGN]]*Agridata[[#This Row],[Storage_Loss_%]]</f>
        <v>7134624.4199999999</v>
      </c>
      <c r="Z2859" s="13">
        <f>Agridata[[#This Row],[Final_Profit_NGN]] * (1-Agridata[[#This Row],[Storage_Loss_%]]/100)</f>
        <v>590492.75580000004</v>
      </c>
      <c r="AA2859" s="13">
        <f>Agridata[[#This Row],[Final_Profit_NGN]]+Agridata[[#This Row],[Input_Cost_NGN]]</f>
        <v>680939</v>
      </c>
    </row>
    <row r="2860" spans="1:27" x14ac:dyDescent="0.35">
      <c r="A2860" t="s">
        <v>572</v>
      </c>
      <c r="B2860" t="s">
        <v>1473</v>
      </c>
      <c r="C2860" t="s">
        <v>1494</v>
      </c>
      <c r="D2860">
        <v>2022</v>
      </c>
      <c r="E2860" t="s">
        <v>1501</v>
      </c>
      <c r="F2860" t="s">
        <v>1510</v>
      </c>
      <c r="G2860">
        <v>0.7</v>
      </c>
      <c r="H2860">
        <v>14787</v>
      </c>
      <c r="I2860">
        <v>10760</v>
      </c>
      <c r="J2860">
        <v>51.6</v>
      </c>
      <c r="K2860" t="s">
        <v>1512</v>
      </c>
      <c r="L2860">
        <v>2</v>
      </c>
      <c r="M2860" t="s">
        <v>1518</v>
      </c>
      <c r="N2860" s="13">
        <v>11794</v>
      </c>
      <c r="O2860">
        <v>3</v>
      </c>
      <c r="P2860" s="11">
        <f>Agridata[[#This Row],[Storage_Loss_%]]/100</f>
        <v>0.27229999999999999</v>
      </c>
      <c r="Q2860" s="7">
        <v>27.23</v>
      </c>
      <c r="R2860" s="13">
        <v>18639</v>
      </c>
      <c r="S2860">
        <v>290</v>
      </c>
      <c r="T2860" t="s">
        <v>1521</v>
      </c>
      <c r="U2860" t="s">
        <v>1523</v>
      </c>
      <c r="V2860" s="13">
        <v>3058763</v>
      </c>
      <c r="W2860" s="7">
        <f>(Agridata[[#This Row],[Profit_After_Storage_Loss]]/Agridata[[#This Row],[Total_Revenue]])*100</f>
        <v>72.329251592739595</v>
      </c>
      <c r="X2860">
        <f>(1-Agridata[[#This Row],[Transport_Cost_NGN]]/(Agridata[[#This Row],[Input_Cost_NGN]]+Agridata[[#This Row],[Final_Profit_NGN]]))*100</f>
        <v>99.616754652138397</v>
      </c>
      <c r="Y2860" s="13">
        <f>Agridata[[#This Row],[Final_Profit_NGN]]*Agridata[[#This Row],[Storage_Loss_%]]</f>
        <v>83290116.489999995</v>
      </c>
      <c r="Z2860" s="13">
        <f>Agridata[[#This Row],[Final_Profit_NGN]] * (1-Agridata[[#This Row],[Storage_Loss_%]]/100)</f>
        <v>2225861.8351000003</v>
      </c>
      <c r="AA2860" s="13">
        <f>Agridata[[#This Row],[Final_Profit_NGN]]+Agridata[[#This Row],[Input_Cost_NGN]]</f>
        <v>3077402</v>
      </c>
    </row>
    <row r="2861" spans="1:27" x14ac:dyDescent="0.35">
      <c r="A2861" t="s">
        <v>1289</v>
      </c>
      <c r="B2861" t="s">
        <v>1471</v>
      </c>
      <c r="C2861" t="s">
        <v>1477</v>
      </c>
      <c r="D2861">
        <v>2021</v>
      </c>
      <c r="E2861" t="s">
        <v>1502</v>
      </c>
      <c r="F2861" t="s">
        <v>1509</v>
      </c>
      <c r="G2861">
        <v>3.19</v>
      </c>
      <c r="H2861">
        <v>31960</v>
      </c>
      <c r="I2861">
        <v>25775</v>
      </c>
      <c r="J2861">
        <v>26.5</v>
      </c>
      <c r="K2861" t="s">
        <v>1511</v>
      </c>
      <c r="L2861">
        <v>1.18</v>
      </c>
      <c r="M2861" t="s">
        <v>1518</v>
      </c>
      <c r="N2861" s="13">
        <v>3563</v>
      </c>
      <c r="O2861">
        <v>3</v>
      </c>
      <c r="P2861" s="11">
        <f>Agridata[[#This Row],[Storage_Loss_%]]/100</f>
        <v>0.19350000000000001</v>
      </c>
      <c r="Q2861" s="7">
        <v>19.350000000000001</v>
      </c>
      <c r="R2861" s="13">
        <v>81927</v>
      </c>
      <c r="S2861">
        <v>297</v>
      </c>
      <c r="T2861" t="s">
        <v>1520</v>
      </c>
      <c r="U2861" t="s">
        <v>1523</v>
      </c>
      <c r="V2861" s="13">
        <v>7493134</v>
      </c>
      <c r="W2861" s="7">
        <f>(Agridata[[#This Row],[Profit_After_Storage_Loss]]/Agridata[[#This Row],[Total_Revenue]])*100</f>
        <v>79.777741340960816</v>
      </c>
      <c r="X2861">
        <f>(1-Agridata[[#This Row],[Transport_Cost_NGN]]/(Agridata[[#This Row],[Input_Cost_NGN]]+Agridata[[#This Row],[Final_Profit_NGN]]))*100</f>
        <v>99.952964075140784</v>
      </c>
      <c r="Y2861" s="13">
        <f>Agridata[[#This Row],[Final_Profit_NGN]]*Agridata[[#This Row],[Storage_Loss_%]]</f>
        <v>144992142.90000001</v>
      </c>
      <c r="Z2861" s="13">
        <f>Agridata[[#This Row],[Final_Profit_NGN]] * (1-Agridata[[#This Row],[Storage_Loss_%]]/100)</f>
        <v>6043212.5709999995</v>
      </c>
      <c r="AA2861" s="13">
        <f>Agridata[[#This Row],[Final_Profit_NGN]]+Agridata[[#This Row],[Input_Cost_NGN]]</f>
        <v>7575061</v>
      </c>
    </row>
    <row r="2862" spans="1:27" x14ac:dyDescent="0.35">
      <c r="A2862" t="s">
        <v>913</v>
      </c>
      <c r="B2862" t="s">
        <v>1469</v>
      </c>
      <c r="C2862" t="s">
        <v>1498</v>
      </c>
      <c r="D2862">
        <v>2025</v>
      </c>
      <c r="E2862" t="s">
        <v>1502</v>
      </c>
      <c r="F2862" t="s">
        <v>1509</v>
      </c>
      <c r="G2862">
        <v>0.85</v>
      </c>
      <c r="H2862">
        <v>10737</v>
      </c>
      <c r="I2862">
        <v>9288</v>
      </c>
      <c r="J2862">
        <v>18.5</v>
      </c>
      <c r="K2862" t="s">
        <v>1511</v>
      </c>
      <c r="L2862">
        <v>1.69</v>
      </c>
      <c r="M2862" t="s">
        <v>1518</v>
      </c>
      <c r="N2862" s="13">
        <v>2443</v>
      </c>
      <c r="O2862">
        <v>2</v>
      </c>
      <c r="P2862" s="11">
        <f>Agridata[[#This Row],[Storage_Loss_%]]/100</f>
        <v>0.13489999999999999</v>
      </c>
      <c r="Q2862" s="7">
        <v>13.49</v>
      </c>
      <c r="R2862" s="13">
        <v>28791</v>
      </c>
      <c r="S2862">
        <v>327</v>
      </c>
      <c r="T2862" t="s">
        <v>1520</v>
      </c>
      <c r="U2862" t="s">
        <v>1522</v>
      </c>
      <c r="V2862" s="13">
        <v>2975571</v>
      </c>
      <c r="W2862" s="7">
        <f>(Agridata[[#This Row],[Profit_After_Storage_Loss]]/Agridata[[#This Row],[Total_Revenue]])*100</f>
        <v>85.680968941159549</v>
      </c>
      <c r="X2862">
        <f>(1-Agridata[[#This Row],[Transport_Cost_NGN]]/(Agridata[[#This Row],[Input_Cost_NGN]]+Agridata[[#This Row],[Final_Profit_NGN]]))*100</f>
        <v>99.91868489882377</v>
      </c>
      <c r="Y2862" s="13">
        <f>Agridata[[#This Row],[Final_Profit_NGN]]*Agridata[[#This Row],[Storage_Loss_%]]</f>
        <v>40140452.789999999</v>
      </c>
      <c r="Z2862" s="13">
        <f>Agridata[[#This Row],[Final_Profit_NGN]] * (1-Agridata[[#This Row],[Storage_Loss_%]]/100)</f>
        <v>2574166.4720999999</v>
      </c>
      <c r="AA2862" s="13">
        <f>Agridata[[#This Row],[Final_Profit_NGN]]+Agridata[[#This Row],[Input_Cost_NGN]]</f>
        <v>3004362</v>
      </c>
    </row>
    <row r="2863" spans="1:27" x14ac:dyDescent="0.35">
      <c r="A2863" t="s">
        <v>245</v>
      </c>
      <c r="B2863" t="s">
        <v>1473</v>
      </c>
      <c r="C2863" t="s">
        <v>1497</v>
      </c>
      <c r="D2863">
        <v>2025</v>
      </c>
      <c r="E2863" t="s">
        <v>1501</v>
      </c>
      <c r="F2863" t="s">
        <v>1505</v>
      </c>
      <c r="G2863">
        <v>3.08</v>
      </c>
      <c r="H2863">
        <v>46430</v>
      </c>
      <c r="I2863">
        <v>35305</v>
      </c>
      <c r="J2863">
        <v>2.1</v>
      </c>
      <c r="K2863" t="s">
        <v>1513</v>
      </c>
      <c r="L2863">
        <v>1.28</v>
      </c>
      <c r="M2863" t="s">
        <v>1518</v>
      </c>
      <c r="N2863" s="13">
        <v>200</v>
      </c>
      <c r="O2863">
        <v>14</v>
      </c>
      <c r="P2863" s="11">
        <f>Agridata[[#This Row],[Storage_Loss_%]]/100</f>
        <v>0.23960000000000001</v>
      </c>
      <c r="Q2863" s="7">
        <v>23.96</v>
      </c>
      <c r="R2863" s="13">
        <v>32592</v>
      </c>
      <c r="S2863">
        <v>102</v>
      </c>
      <c r="T2863" t="s">
        <v>1520</v>
      </c>
      <c r="U2863" t="s">
        <v>1523</v>
      </c>
      <c r="V2863" s="13">
        <v>3532307</v>
      </c>
      <c r="W2863" s="7">
        <f>(Agridata[[#This Row],[Profit_After_Storage_Loss]]/Agridata[[#This Row],[Total_Revenue]])*100</f>
        <v>75.344806200680566</v>
      </c>
      <c r="X2863">
        <f>(1-Agridata[[#This Row],[Transport_Cost_NGN]]/(Agridata[[#This Row],[Input_Cost_NGN]]+Agridata[[#This Row],[Final_Profit_NGN]]))*100</f>
        <v>99.994389742879108</v>
      </c>
      <c r="Y2863" s="13">
        <f>Agridata[[#This Row],[Final_Profit_NGN]]*Agridata[[#This Row],[Storage_Loss_%]]</f>
        <v>84634075.719999999</v>
      </c>
      <c r="Z2863" s="13">
        <f>Agridata[[#This Row],[Final_Profit_NGN]] * (1-Agridata[[#This Row],[Storage_Loss_%]]/100)</f>
        <v>2685966.2427999997</v>
      </c>
      <c r="AA2863" s="13">
        <f>Agridata[[#This Row],[Final_Profit_NGN]]+Agridata[[#This Row],[Input_Cost_NGN]]</f>
        <v>3564899</v>
      </c>
    </row>
    <row r="2864" spans="1:27" x14ac:dyDescent="0.35">
      <c r="A2864" t="s">
        <v>1029</v>
      </c>
      <c r="B2864" t="s">
        <v>1472</v>
      </c>
      <c r="C2864" t="s">
        <v>1478</v>
      </c>
      <c r="D2864">
        <v>2025</v>
      </c>
      <c r="E2864" t="s">
        <v>1501</v>
      </c>
      <c r="F2864" t="s">
        <v>1507</v>
      </c>
      <c r="G2864">
        <v>0.98</v>
      </c>
      <c r="H2864">
        <v>2732</v>
      </c>
      <c r="I2864">
        <v>1772</v>
      </c>
      <c r="J2864">
        <v>9.8000000000000007</v>
      </c>
      <c r="K2864" t="s">
        <v>1513</v>
      </c>
      <c r="L2864">
        <v>1.65</v>
      </c>
      <c r="M2864" t="s">
        <v>1516</v>
      </c>
      <c r="N2864" s="13">
        <v>369</v>
      </c>
      <c r="O2864">
        <v>30</v>
      </c>
      <c r="P2864" s="11">
        <f>Agridata[[#This Row],[Storage_Loss_%]]/100</f>
        <v>0.3513</v>
      </c>
      <c r="Q2864" s="7">
        <v>35.130000000000003</v>
      </c>
      <c r="R2864" s="13">
        <v>18543</v>
      </c>
      <c r="S2864">
        <v>222</v>
      </c>
      <c r="T2864" t="s">
        <v>1520</v>
      </c>
      <c r="U2864" t="s">
        <v>1523</v>
      </c>
      <c r="V2864" s="13">
        <v>370539</v>
      </c>
      <c r="W2864" s="7">
        <f>(Agridata[[#This Row],[Profit_After_Storage_Loss]]/Agridata[[#This Row],[Total_Revenue]])*100</f>
        <v>61.77840385831265</v>
      </c>
      <c r="X2864">
        <f>(1-Agridata[[#This Row],[Transport_Cost_NGN]]/(Agridata[[#This Row],[Input_Cost_NGN]]+Agridata[[#This Row],[Final_Profit_NGN]]))*100</f>
        <v>99.905161379863372</v>
      </c>
      <c r="Y2864" s="13">
        <f>Agridata[[#This Row],[Final_Profit_NGN]]*Agridata[[#This Row],[Storage_Loss_%]]</f>
        <v>13017035.07</v>
      </c>
      <c r="Z2864" s="13">
        <f>Agridata[[#This Row],[Final_Profit_NGN]] * (1-Agridata[[#This Row],[Storage_Loss_%]]/100)</f>
        <v>240368.64930000002</v>
      </c>
      <c r="AA2864" s="13">
        <f>Agridata[[#This Row],[Final_Profit_NGN]]+Agridata[[#This Row],[Input_Cost_NGN]]</f>
        <v>389082</v>
      </c>
    </row>
    <row r="2865" spans="1:27" x14ac:dyDescent="0.35">
      <c r="A2865" t="s">
        <v>1074</v>
      </c>
      <c r="B2865" t="s">
        <v>1473</v>
      </c>
      <c r="C2865" t="s">
        <v>1496</v>
      </c>
      <c r="D2865">
        <v>2024</v>
      </c>
      <c r="E2865" t="s">
        <v>1502</v>
      </c>
      <c r="F2865" t="s">
        <v>1505</v>
      </c>
      <c r="G2865">
        <v>0.87</v>
      </c>
      <c r="H2865">
        <v>9867</v>
      </c>
      <c r="I2865">
        <v>8594</v>
      </c>
      <c r="J2865">
        <v>48</v>
      </c>
      <c r="K2865" t="s">
        <v>1513</v>
      </c>
      <c r="L2865">
        <v>2.2400000000000002</v>
      </c>
      <c r="M2865" t="s">
        <v>1516</v>
      </c>
      <c r="N2865" s="13">
        <v>2140</v>
      </c>
      <c r="O2865">
        <v>3</v>
      </c>
      <c r="P2865" s="11">
        <f>Agridata[[#This Row],[Storage_Loss_%]]/100</f>
        <v>0.129</v>
      </c>
      <c r="Q2865" s="7">
        <v>12.9</v>
      </c>
      <c r="R2865" s="13">
        <v>9625</v>
      </c>
      <c r="S2865">
        <v>118</v>
      </c>
      <c r="T2865" t="s">
        <v>1521</v>
      </c>
      <c r="U2865" t="s">
        <v>1523</v>
      </c>
      <c r="V2865" s="13">
        <v>992187</v>
      </c>
      <c r="W2865" s="7">
        <f>(Agridata[[#This Row],[Profit_After_Storage_Loss]]/Agridata[[#This Row],[Total_Revenue]])*100</f>
        <v>86.263178819978194</v>
      </c>
      <c r="X2865">
        <f>(1-Agridata[[#This Row],[Transport_Cost_NGN]]/(Agridata[[#This Row],[Input_Cost_NGN]]+Agridata[[#This Row],[Final_Profit_NGN]]))*100</f>
        <v>99.786387066635257</v>
      </c>
      <c r="Y2865" s="13">
        <f>Agridata[[#This Row],[Final_Profit_NGN]]*Agridata[[#This Row],[Storage_Loss_%]]</f>
        <v>12799212.300000001</v>
      </c>
      <c r="Z2865" s="13">
        <f>Agridata[[#This Row],[Final_Profit_NGN]] * (1-Agridata[[#This Row],[Storage_Loss_%]]/100)</f>
        <v>864194.87699999998</v>
      </c>
      <c r="AA2865" s="13">
        <f>Agridata[[#This Row],[Final_Profit_NGN]]+Agridata[[#This Row],[Input_Cost_NGN]]</f>
        <v>1001812</v>
      </c>
    </row>
    <row r="2866" spans="1:27" x14ac:dyDescent="0.35">
      <c r="A2866" t="s">
        <v>536</v>
      </c>
      <c r="B2866" t="s">
        <v>1469</v>
      </c>
      <c r="C2866" t="s">
        <v>1474</v>
      </c>
      <c r="D2866">
        <v>2024</v>
      </c>
      <c r="E2866" t="s">
        <v>1502</v>
      </c>
      <c r="F2866" t="s">
        <v>1508</v>
      </c>
      <c r="G2866">
        <v>1.44</v>
      </c>
      <c r="H2866">
        <v>2115</v>
      </c>
      <c r="I2866">
        <v>1871</v>
      </c>
      <c r="J2866">
        <v>46.9</v>
      </c>
      <c r="K2866" t="s">
        <v>1513</v>
      </c>
      <c r="L2866">
        <v>1.61</v>
      </c>
      <c r="M2866" t="s">
        <v>1518</v>
      </c>
      <c r="N2866" s="13">
        <v>1523</v>
      </c>
      <c r="O2866">
        <v>3</v>
      </c>
      <c r="P2866" s="11">
        <f>Agridata[[#This Row],[Storage_Loss_%]]/100</f>
        <v>0.115</v>
      </c>
      <c r="Q2866" s="7">
        <v>11.5</v>
      </c>
      <c r="R2866" s="13">
        <v>14845</v>
      </c>
      <c r="S2866">
        <v>194</v>
      </c>
      <c r="T2866" t="s">
        <v>1520</v>
      </c>
      <c r="U2866" t="s">
        <v>1523</v>
      </c>
      <c r="V2866" s="13">
        <v>342977</v>
      </c>
      <c r="W2866" s="7">
        <f>(Agridata[[#This Row],[Profit_After_Storage_Loss]]/Agridata[[#This Row],[Total_Revenue]])*100</f>
        <v>84.828390931804094</v>
      </c>
      <c r="X2866">
        <f>(1-Agridata[[#This Row],[Transport_Cost_NGN]]/(Agridata[[#This Row],[Input_Cost_NGN]]+Agridata[[#This Row],[Final_Profit_NGN]]))*100</f>
        <v>99.574369379188539</v>
      </c>
      <c r="Y2866" s="13">
        <f>Agridata[[#This Row],[Final_Profit_NGN]]*Agridata[[#This Row],[Storage_Loss_%]]</f>
        <v>3944235.5</v>
      </c>
      <c r="Z2866" s="13">
        <f>Agridata[[#This Row],[Final_Profit_NGN]] * (1-Agridata[[#This Row],[Storage_Loss_%]]/100)</f>
        <v>303534.64500000002</v>
      </c>
      <c r="AA2866" s="13">
        <f>Agridata[[#This Row],[Final_Profit_NGN]]+Agridata[[#This Row],[Input_Cost_NGN]]</f>
        <v>357822</v>
      </c>
    </row>
    <row r="2867" spans="1:27" x14ac:dyDescent="0.35">
      <c r="A2867" t="s">
        <v>1094</v>
      </c>
      <c r="B2867" t="s">
        <v>1473</v>
      </c>
      <c r="C2867" t="s">
        <v>1493</v>
      </c>
      <c r="D2867">
        <v>2025</v>
      </c>
      <c r="E2867" t="s">
        <v>1502</v>
      </c>
      <c r="F2867" t="s">
        <v>1503</v>
      </c>
      <c r="G2867">
        <v>1.1100000000000001</v>
      </c>
      <c r="H2867">
        <v>8721</v>
      </c>
      <c r="I2867">
        <v>6592</v>
      </c>
      <c r="J2867">
        <v>26.8</v>
      </c>
      <c r="K2867" t="s">
        <v>1511</v>
      </c>
      <c r="L2867">
        <v>1.65</v>
      </c>
      <c r="M2867" t="s">
        <v>1517</v>
      </c>
      <c r="N2867" s="13">
        <v>3588</v>
      </c>
      <c r="O2867">
        <v>14</v>
      </c>
      <c r="P2867" s="11">
        <f>Agridata[[#This Row],[Storage_Loss_%]]/100</f>
        <v>0.24410000000000001</v>
      </c>
      <c r="Q2867" s="7">
        <v>24.41</v>
      </c>
      <c r="R2867" s="13">
        <v>20664</v>
      </c>
      <c r="S2867">
        <v>292</v>
      </c>
      <c r="T2867" t="s">
        <v>1521</v>
      </c>
      <c r="U2867" t="s">
        <v>1523</v>
      </c>
      <c r="V2867" s="13">
        <v>1881364</v>
      </c>
      <c r="W2867" s="7">
        <f>(Agridata[[#This Row],[Profit_After_Storage_Loss]]/Agridata[[#This Row],[Total_Revenue]])*100</f>
        <v>74.768775622651191</v>
      </c>
      <c r="X2867">
        <f>(1-Agridata[[#This Row],[Transport_Cost_NGN]]/(Agridata[[#This Row],[Input_Cost_NGN]]+Agridata[[#This Row],[Final_Profit_NGN]]))*100</f>
        <v>99.811359243922809</v>
      </c>
      <c r="Y2867" s="13">
        <f>Agridata[[#This Row],[Final_Profit_NGN]]*Agridata[[#This Row],[Storage_Loss_%]]</f>
        <v>45924095.240000002</v>
      </c>
      <c r="Z2867" s="13">
        <f>Agridata[[#This Row],[Final_Profit_NGN]] * (1-Agridata[[#This Row],[Storage_Loss_%]]/100)</f>
        <v>1422123.0475999999</v>
      </c>
      <c r="AA2867" s="13">
        <f>Agridata[[#This Row],[Final_Profit_NGN]]+Agridata[[#This Row],[Input_Cost_NGN]]</f>
        <v>1902028</v>
      </c>
    </row>
    <row r="2868" spans="1:27" x14ac:dyDescent="0.35">
      <c r="A2868" t="s">
        <v>355</v>
      </c>
      <c r="B2868" t="s">
        <v>1473</v>
      </c>
      <c r="C2868" t="s">
        <v>1496</v>
      </c>
      <c r="D2868">
        <v>2024</v>
      </c>
      <c r="E2868" t="s">
        <v>1501</v>
      </c>
      <c r="F2868" t="s">
        <v>1508</v>
      </c>
      <c r="G2868">
        <v>1.52</v>
      </c>
      <c r="H2868">
        <v>3122</v>
      </c>
      <c r="I2868">
        <v>2631</v>
      </c>
      <c r="J2868">
        <v>4.5</v>
      </c>
      <c r="K2868" t="s">
        <v>1513</v>
      </c>
      <c r="L2868">
        <v>1.1299999999999999</v>
      </c>
      <c r="M2868" t="s">
        <v>1517</v>
      </c>
      <c r="N2868" s="13">
        <v>200</v>
      </c>
      <c r="O2868">
        <v>7</v>
      </c>
      <c r="P2868" s="11">
        <f>Agridata[[#This Row],[Storage_Loss_%]]/100</f>
        <v>0.15710000000000002</v>
      </c>
      <c r="Q2868" s="7">
        <v>15.71</v>
      </c>
      <c r="R2868" s="13">
        <v>16878</v>
      </c>
      <c r="S2868">
        <v>233</v>
      </c>
      <c r="T2868" t="s">
        <v>1520</v>
      </c>
      <c r="U2868" t="s">
        <v>1523</v>
      </c>
      <c r="V2868" s="13">
        <v>589815</v>
      </c>
      <c r="W2868" s="7">
        <f>(Agridata[[#This Row],[Profit_After_Storage_Loss]]/Agridata[[#This Row],[Total_Revenue]])*100</f>
        <v>81.945079883895147</v>
      </c>
      <c r="X2868">
        <f>(1-Agridata[[#This Row],[Transport_Cost_NGN]]/(Agridata[[#This Row],[Input_Cost_NGN]]+Agridata[[#This Row],[Final_Profit_NGN]]))*100</f>
        <v>99.967034397957448</v>
      </c>
      <c r="Y2868" s="13">
        <f>Agridata[[#This Row],[Final_Profit_NGN]]*Agridata[[#This Row],[Storage_Loss_%]]</f>
        <v>9265993.6500000004</v>
      </c>
      <c r="Z2868" s="13">
        <f>Agridata[[#This Row],[Final_Profit_NGN]] * (1-Agridata[[#This Row],[Storage_Loss_%]]/100)</f>
        <v>497155.06349999999</v>
      </c>
      <c r="AA2868" s="13">
        <f>Agridata[[#This Row],[Final_Profit_NGN]]+Agridata[[#This Row],[Input_Cost_NGN]]</f>
        <v>606693</v>
      </c>
    </row>
    <row r="2869" spans="1:27" x14ac:dyDescent="0.35">
      <c r="A2869" t="s">
        <v>568</v>
      </c>
      <c r="B2869" t="s">
        <v>1471</v>
      </c>
      <c r="C2869" t="s">
        <v>1492</v>
      </c>
      <c r="D2869">
        <v>2025</v>
      </c>
      <c r="E2869" t="s">
        <v>1501</v>
      </c>
      <c r="F2869" t="s">
        <v>1503</v>
      </c>
      <c r="G2869">
        <v>1.74</v>
      </c>
      <c r="H2869">
        <v>11842</v>
      </c>
      <c r="I2869">
        <v>7031</v>
      </c>
      <c r="J2869">
        <v>5.0999999999999996</v>
      </c>
      <c r="K2869" t="s">
        <v>1511</v>
      </c>
      <c r="L2869">
        <v>0.66</v>
      </c>
      <c r="M2869" t="s">
        <v>1517</v>
      </c>
      <c r="N2869" s="13">
        <v>725</v>
      </c>
      <c r="O2869">
        <v>30</v>
      </c>
      <c r="P2869" s="11">
        <f>Agridata[[#This Row],[Storage_Loss_%]]/100</f>
        <v>0.40619999999999995</v>
      </c>
      <c r="Q2869" s="7">
        <v>40.619999999999997</v>
      </c>
      <c r="R2869" s="13">
        <v>21292</v>
      </c>
      <c r="S2869">
        <v>233</v>
      </c>
      <c r="T2869" t="s">
        <v>1520</v>
      </c>
      <c r="U2869" t="s">
        <v>1523</v>
      </c>
      <c r="V2869" s="13">
        <v>1599824</v>
      </c>
      <c r="W2869" s="7">
        <f>(Agridata[[#This Row],[Profit_After_Storage_Loss]]/Agridata[[#This Row],[Total_Revenue]])*100</f>
        <v>58.600093466476189</v>
      </c>
      <c r="X2869">
        <f>(1-Agridata[[#This Row],[Transport_Cost_NGN]]/(Agridata[[#This Row],[Input_Cost_NGN]]+Agridata[[#This Row],[Final_Profit_NGN]]))*100</f>
        <v>99.955277722260476</v>
      </c>
      <c r="Y2869" s="13">
        <f>Agridata[[#This Row],[Final_Profit_NGN]]*Agridata[[#This Row],[Storage_Loss_%]]</f>
        <v>64984850.879999995</v>
      </c>
      <c r="Z2869" s="13">
        <f>Agridata[[#This Row],[Final_Profit_NGN]] * (1-Agridata[[#This Row],[Storage_Loss_%]]/100)</f>
        <v>949975.49120000016</v>
      </c>
      <c r="AA2869" s="13">
        <f>Agridata[[#This Row],[Final_Profit_NGN]]+Agridata[[#This Row],[Input_Cost_NGN]]</f>
        <v>1621116</v>
      </c>
    </row>
    <row r="2870" spans="1:27" x14ac:dyDescent="0.35">
      <c r="A2870" t="s">
        <v>792</v>
      </c>
      <c r="B2870" t="s">
        <v>1472</v>
      </c>
      <c r="C2870" t="s">
        <v>1489</v>
      </c>
      <c r="D2870">
        <v>2022</v>
      </c>
      <c r="E2870" t="s">
        <v>1501</v>
      </c>
      <c r="F2870" t="s">
        <v>1504</v>
      </c>
      <c r="G2870">
        <v>2.72</v>
      </c>
      <c r="H2870">
        <v>31929</v>
      </c>
      <c r="I2870">
        <v>26210</v>
      </c>
      <c r="J2870">
        <v>4.5</v>
      </c>
      <c r="K2870" t="s">
        <v>1512</v>
      </c>
      <c r="L2870">
        <v>0.8</v>
      </c>
      <c r="M2870" t="s">
        <v>1518</v>
      </c>
      <c r="N2870" s="13">
        <v>1305</v>
      </c>
      <c r="O2870">
        <v>2</v>
      </c>
      <c r="P2870" s="11">
        <f>Agridata[[#This Row],[Storage_Loss_%]]/100</f>
        <v>0.17910000000000001</v>
      </c>
      <c r="Q2870" s="7">
        <v>17.91</v>
      </c>
      <c r="R2870" s="13">
        <v>48456</v>
      </c>
      <c r="S2870">
        <v>251</v>
      </c>
      <c r="T2870" t="s">
        <v>1520</v>
      </c>
      <c r="U2870" t="s">
        <v>1522</v>
      </c>
      <c r="V2870" s="13">
        <v>6463162</v>
      </c>
      <c r="W2870" s="7">
        <f>(Agridata[[#This Row],[Profit_After_Storage_Loss]]/Agridata[[#This Row],[Total_Revenue]])*100</f>
        <v>81.479129853747565</v>
      </c>
      <c r="X2870">
        <f>(1-Agridata[[#This Row],[Transport_Cost_NGN]]/(Agridata[[#This Row],[Input_Cost_NGN]]+Agridata[[#This Row],[Final_Profit_NGN]]))*100</f>
        <v>99.979958898080326</v>
      </c>
      <c r="Y2870" s="13">
        <f>Agridata[[#This Row],[Final_Profit_NGN]]*Agridata[[#This Row],[Storage_Loss_%]]</f>
        <v>115755231.42</v>
      </c>
      <c r="Z2870" s="13">
        <f>Agridata[[#This Row],[Final_Profit_NGN]] * (1-Agridata[[#This Row],[Storage_Loss_%]]/100)</f>
        <v>5305609.6858000001</v>
      </c>
      <c r="AA2870" s="13">
        <f>Agridata[[#This Row],[Final_Profit_NGN]]+Agridata[[#This Row],[Input_Cost_NGN]]</f>
        <v>6511618</v>
      </c>
    </row>
    <row r="2871" spans="1:27" x14ac:dyDescent="0.35">
      <c r="A2871" t="s">
        <v>666</v>
      </c>
      <c r="B2871" t="s">
        <v>1473</v>
      </c>
      <c r="C2871" t="s">
        <v>1484</v>
      </c>
      <c r="D2871">
        <v>2023</v>
      </c>
      <c r="E2871" t="s">
        <v>1501</v>
      </c>
      <c r="F2871" t="s">
        <v>1503</v>
      </c>
      <c r="G2871">
        <v>1.48</v>
      </c>
      <c r="H2871">
        <v>16286</v>
      </c>
      <c r="I2871">
        <v>10353</v>
      </c>
      <c r="J2871">
        <v>4</v>
      </c>
      <c r="K2871" t="s">
        <v>1512</v>
      </c>
      <c r="L2871">
        <v>0.89</v>
      </c>
      <c r="M2871" t="s">
        <v>1516</v>
      </c>
      <c r="N2871" s="13">
        <v>998</v>
      </c>
      <c r="O2871">
        <v>30</v>
      </c>
      <c r="P2871" s="11">
        <f>Agridata[[#This Row],[Storage_Loss_%]]/100</f>
        <v>0.36430000000000001</v>
      </c>
      <c r="Q2871" s="7">
        <v>36.43</v>
      </c>
      <c r="R2871" s="13">
        <v>17857</v>
      </c>
      <c r="S2871">
        <v>337</v>
      </c>
      <c r="T2871" t="s">
        <v>1521</v>
      </c>
      <c r="U2871" t="s">
        <v>1523</v>
      </c>
      <c r="V2871" s="13">
        <v>3435217</v>
      </c>
      <c r="W2871" s="7">
        <f>(Agridata[[#This Row],[Profit_After_Storage_Loss]]/Agridata[[#This Row],[Total_Revenue]])*100</f>
        <v>63.241258278855298</v>
      </c>
      <c r="X2871">
        <f>(1-Agridata[[#This Row],[Transport_Cost_NGN]]/(Agridata[[#This Row],[Input_Cost_NGN]]+Agridata[[#This Row],[Final_Profit_NGN]]))*100</f>
        <v>99.971098215676818</v>
      </c>
      <c r="Y2871" s="13">
        <f>Agridata[[#This Row],[Final_Profit_NGN]]*Agridata[[#This Row],[Storage_Loss_%]]</f>
        <v>125144955.31</v>
      </c>
      <c r="Z2871" s="13">
        <f>Agridata[[#This Row],[Final_Profit_NGN]] * (1-Agridata[[#This Row],[Storage_Loss_%]]/100)</f>
        <v>2183767.4468999999</v>
      </c>
      <c r="AA2871" s="13">
        <f>Agridata[[#This Row],[Final_Profit_NGN]]+Agridata[[#This Row],[Input_Cost_NGN]]</f>
        <v>3453074</v>
      </c>
    </row>
    <row r="2872" spans="1:27" x14ac:dyDescent="0.35">
      <c r="A2872" t="s">
        <v>388</v>
      </c>
      <c r="B2872" t="s">
        <v>1469</v>
      </c>
      <c r="C2872" t="s">
        <v>1484</v>
      </c>
      <c r="D2872">
        <v>2025</v>
      </c>
      <c r="E2872" t="s">
        <v>1502</v>
      </c>
      <c r="F2872" t="s">
        <v>1504</v>
      </c>
      <c r="G2872">
        <v>0.89</v>
      </c>
      <c r="H2872">
        <v>9517</v>
      </c>
      <c r="I2872">
        <v>7245</v>
      </c>
      <c r="J2872">
        <v>29</v>
      </c>
      <c r="K2872" t="s">
        <v>1511</v>
      </c>
      <c r="L2872">
        <v>1.26</v>
      </c>
      <c r="M2872" t="s">
        <v>1516</v>
      </c>
      <c r="N2872" s="13">
        <v>3709</v>
      </c>
      <c r="O2872">
        <v>4</v>
      </c>
      <c r="P2872" s="11">
        <f>Agridata[[#This Row],[Storage_Loss_%]]/100</f>
        <v>0.23870000000000002</v>
      </c>
      <c r="Q2872" s="7">
        <v>23.87</v>
      </c>
      <c r="R2872" s="13">
        <v>14061</v>
      </c>
      <c r="S2872">
        <v>302</v>
      </c>
      <c r="T2872" t="s">
        <v>1520</v>
      </c>
      <c r="U2872" t="s">
        <v>1522</v>
      </c>
      <c r="V2872" s="13">
        <v>2148341</v>
      </c>
      <c r="W2872" s="7">
        <f>(Agridata[[#This Row],[Profit_After_Storage_Loss]]/Agridata[[#This Row],[Total_Revenue]])*100</f>
        <v>75.634965344094212</v>
      </c>
      <c r="X2872">
        <f>(1-Agridata[[#This Row],[Transport_Cost_NGN]]/(Agridata[[#This Row],[Input_Cost_NGN]]+Agridata[[#This Row],[Final_Profit_NGN]]))*100</f>
        <v>99.828477776102687</v>
      </c>
      <c r="Y2872" s="13">
        <f>Agridata[[#This Row],[Final_Profit_NGN]]*Agridata[[#This Row],[Storage_Loss_%]]</f>
        <v>51280899.670000002</v>
      </c>
      <c r="Z2872" s="13">
        <f>Agridata[[#This Row],[Final_Profit_NGN]] * (1-Agridata[[#This Row],[Storage_Loss_%]]/100)</f>
        <v>1635532.0033</v>
      </c>
      <c r="AA2872" s="13">
        <f>Agridata[[#This Row],[Final_Profit_NGN]]+Agridata[[#This Row],[Input_Cost_NGN]]</f>
        <v>2162402</v>
      </c>
    </row>
    <row r="2873" spans="1:27" x14ac:dyDescent="0.35">
      <c r="A2873" t="s">
        <v>69</v>
      </c>
      <c r="B2873" t="s">
        <v>1473</v>
      </c>
      <c r="C2873" t="s">
        <v>1496</v>
      </c>
      <c r="D2873">
        <v>2023</v>
      </c>
      <c r="E2873" t="s">
        <v>1501</v>
      </c>
      <c r="F2873" t="s">
        <v>1504</v>
      </c>
      <c r="G2873">
        <v>2.65</v>
      </c>
      <c r="H2873">
        <v>33031</v>
      </c>
      <c r="I2873">
        <v>25777</v>
      </c>
      <c r="J2873">
        <v>19</v>
      </c>
      <c r="K2873" t="s">
        <v>1512</v>
      </c>
      <c r="L2873">
        <v>0.78</v>
      </c>
      <c r="M2873" t="s">
        <v>1516</v>
      </c>
      <c r="N2873" s="13">
        <v>4613</v>
      </c>
      <c r="O2873">
        <v>3</v>
      </c>
      <c r="P2873" s="11">
        <f>Agridata[[#This Row],[Storage_Loss_%]]/100</f>
        <v>0.21960000000000002</v>
      </c>
      <c r="Q2873" s="7">
        <v>21.96</v>
      </c>
      <c r="R2873" s="13">
        <v>37512</v>
      </c>
      <c r="S2873">
        <v>245</v>
      </c>
      <c r="T2873" t="s">
        <v>1520</v>
      </c>
      <c r="U2873" t="s">
        <v>1523</v>
      </c>
      <c r="V2873" s="13">
        <v>6210087</v>
      </c>
      <c r="W2873" s="7">
        <f>(Agridata[[#This Row],[Profit_After_Storage_Loss]]/Agridata[[#This Row],[Total_Revenue]])*100</f>
        <v>77.571430157409267</v>
      </c>
      <c r="X2873">
        <f>(1-Agridata[[#This Row],[Transport_Cost_NGN]]/(Agridata[[#This Row],[Input_Cost_NGN]]+Agridata[[#This Row],[Final_Profit_NGN]]))*100</f>
        <v>99.926163635022021</v>
      </c>
      <c r="Y2873" s="13">
        <f>Agridata[[#This Row],[Final_Profit_NGN]]*Agridata[[#This Row],[Storage_Loss_%]]</f>
        <v>136373510.52000001</v>
      </c>
      <c r="Z2873" s="13">
        <f>Agridata[[#This Row],[Final_Profit_NGN]] * (1-Agridata[[#This Row],[Storage_Loss_%]]/100)</f>
        <v>4846351.8947999999</v>
      </c>
      <c r="AA2873" s="13">
        <f>Agridata[[#This Row],[Final_Profit_NGN]]+Agridata[[#This Row],[Input_Cost_NGN]]</f>
        <v>6247599</v>
      </c>
    </row>
    <row r="2874" spans="1:27" x14ac:dyDescent="0.35">
      <c r="A2874" t="s">
        <v>1004</v>
      </c>
      <c r="B2874" t="s">
        <v>1471</v>
      </c>
      <c r="C2874" t="s">
        <v>1492</v>
      </c>
      <c r="D2874">
        <v>2023</v>
      </c>
      <c r="E2874" t="s">
        <v>1501</v>
      </c>
      <c r="F2874" t="s">
        <v>1508</v>
      </c>
      <c r="G2874">
        <v>0.67</v>
      </c>
      <c r="H2874">
        <v>1307</v>
      </c>
      <c r="I2874">
        <v>803</v>
      </c>
      <c r="J2874">
        <v>4.4000000000000004</v>
      </c>
      <c r="K2874" t="s">
        <v>1513</v>
      </c>
      <c r="L2874">
        <v>1.52</v>
      </c>
      <c r="M2874" t="s">
        <v>1518</v>
      </c>
      <c r="N2874" s="13">
        <v>200</v>
      </c>
      <c r="O2874">
        <v>30</v>
      </c>
      <c r="P2874" s="11">
        <f>Agridata[[#This Row],[Storage_Loss_%]]/100</f>
        <v>0.38549999999999995</v>
      </c>
      <c r="Q2874" s="7">
        <v>38.549999999999997</v>
      </c>
      <c r="R2874" s="13">
        <v>8746</v>
      </c>
      <c r="S2874">
        <v>225</v>
      </c>
      <c r="T2874" t="s">
        <v>1521</v>
      </c>
      <c r="U2874" t="s">
        <v>1523</v>
      </c>
      <c r="V2874" s="13">
        <v>169923</v>
      </c>
      <c r="W2874" s="7">
        <f>(Agridata[[#This Row],[Profit_After_Storage_Loss]]/Agridata[[#This Row],[Total_Revenue]])*100</f>
        <v>58.44197006755509</v>
      </c>
      <c r="X2874">
        <f>(1-Agridata[[#This Row],[Transport_Cost_NGN]]/(Agridata[[#This Row],[Input_Cost_NGN]]+Agridata[[#This Row],[Final_Profit_NGN]]))*100</f>
        <v>99.888061163380328</v>
      </c>
      <c r="Y2874" s="13">
        <f>Agridata[[#This Row],[Final_Profit_NGN]]*Agridata[[#This Row],[Storage_Loss_%]]</f>
        <v>6550531.6499999994</v>
      </c>
      <c r="Z2874" s="13">
        <f>Agridata[[#This Row],[Final_Profit_NGN]] * (1-Agridata[[#This Row],[Storage_Loss_%]]/100)</f>
        <v>104417.68350000001</v>
      </c>
      <c r="AA2874" s="13">
        <f>Agridata[[#This Row],[Final_Profit_NGN]]+Agridata[[#This Row],[Input_Cost_NGN]]</f>
        <v>178669</v>
      </c>
    </row>
    <row r="2875" spans="1:27" x14ac:dyDescent="0.35">
      <c r="A2875" t="s">
        <v>865</v>
      </c>
      <c r="B2875" t="s">
        <v>1471</v>
      </c>
      <c r="C2875" t="s">
        <v>1483</v>
      </c>
      <c r="D2875">
        <v>2025</v>
      </c>
      <c r="E2875" t="s">
        <v>1501</v>
      </c>
      <c r="F2875" t="s">
        <v>1507</v>
      </c>
      <c r="G2875">
        <v>6.54</v>
      </c>
      <c r="H2875">
        <v>20126</v>
      </c>
      <c r="I2875">
        <v>12445</v>
      </c>
      <c r="J2875">
        <v>14.2</v>
      </c>
      <c r="K2875" t="s">
        <v>1513</v>
      </c>
      <c r="L2875">
        <v>0.49</v>
      </c>
      <c r="M2875" t="s">
        <v>1516</v>
      </c>
      <c r="N2875" s="13">
        <v>560</v>
      </c>
      <c r="O2875">
        <v>30</v>
      </c>
      <c r="P2875" s="11">
        <f>Agridata[[#This Row],[Storage_Loss_%]]/100</f>
        <v>0.38159999999999994</v>
      </c>
      <c r="Q2875" s="7">
        <v>38.159999999999997</v>
      </c>
      <c r="R2875" s="13">
        <v>81833</v>
      </c>
      <c r="S2875">
        <v>298</v>
      </c>
      <c r="T2875" t="s">
        <v>1520</v>
      </c>
      <c r="U2875" t="s">
        <v>1523</v>
      </c>
      <c r="V2875" s="13">
        <v>3589131</v>
      </c>
      <c r="W2875" s="7">
        <f>(Agridata[[#This Row],[Profit_After_Storage_Loss]]/Agridata[[#This Row],[Total_Revenue]])*100</f>
        <v>60.461464901317477</v>
      </c>
      <c r="X2875">
        <f>(1-Agridata[[#This Row],[Transport_Cost_NGN]]/(Agridata[[#This Row],[Input_Cost_NGN]]+Agridata[[#This Row],[Final_Profit_NGN]]))*100</f>
        <v>99.984745151409811</v>
      </c>
      <c r="Y2875" s="13">
        <f>Agridata[[#This Row],[Final_Profit_NGN]]*Agridata[[#This Row],[Storage_Loss_%]]</f>
        <v>136961238.95999998</v>
      </c>
      <c r="Z2875" s="13">
        <f>Agridata[[#This Row],[Final_Profit_NGN]] * (1-Agridata[[#This Row],[Storage_Loss_%]]/100)</f>
        <v>2219518.6104000001</v>
      </c>
      <c r="AA2875" s="13">
        <f>Agridata[[#This Row],[Final_Profit_NGN]]+Agridata[[#This Row],[Input_Cost_NGN]]</f>
        <v>3670964</v>
      </c>
    </row>
    <row r="2876" spans="1:27" x14ac:dyDescent="0.35">
      <c r="A2876" t="s">
        <v>1290</v>
      </c>
      <c r="B2876" t="s">
        <v>1469</v>
      </c>
      <c r="C2876" t="s">
        <v>1481</v>
      </c>
      <c r="D2876">
        <v>2021</v>
      </c>
      <c r="E2876" t="s">
        <v>1501</v>
      </c>
      <c r="F2876" t="s">
        <v>1508</v>
      </c>
      <c r="G2876">
        <v>6.63</v>
      </c>
      <c r="H2876">
        <v>13820</v>
      </c>
      <c r="I2876">
        <v>10854</v>
      </c>
      <c r="J2876">
        <v>15.3</v>
      </c>
      <c r="K2876" t="s">
        <v>1512</v>
      </c>
      <c r="L2876">
        <v>1.55</v>
      </c>
      <c r="M2876" t="s">
        <v>1516</v>
      </c>
      <c r="N2876" s="13">
        <v>3123</v>
      </c>
      <c r="O2876">
        <v>14</v>
      </c>
      <c r="P2876" s="11">
        <f>Agridata[[#This Row],[Storage_Loss_%]]/100</f>
        <v>0.21460000000000001</v>
      </c>
      <c r="Q2876" s="7">
        <v>21.46</v>
      </c>
      <c r="R2876" s="13">
        <v>61794</v>
      </c>
      <c r="S2876">
        <v>210</v>
      </c>
      <c r="T2876" t="s">
        <v>1520</v>
      </c>
      <c r="U2876" t="s">
        <v>1522</v>
      </c>
      <c r="V2876" s="13">
        <v>2191630</v>
      </c>
      <c r="W2876" s="7">
        <f>(Agridata[[#This Row],[Profit_After_Storage_Loss]]/Agridata[[#This Row],[Total_Revenue]])*100</f>
        <v>76.386254961338835</v>
      </c>
      <c r="X2876">
        <f>(1-Agridata[[#This Row],[Transport_Cost_NGN]]/(Agridata[[#This Row],[Input_Cost_NGN]]+Agridata[[#This Row],[Final_Profit_NGN]]))*100</f>
        <v>99.861410901809862</v>
      </c>
      <c r="Y2876" s="13">
        <f>Agridata[[#This Row],[Final_Profit_NGN]]*Agridata[[#This Row],[Storage_Loss_%]]</f>
        <v>47032379.800000004</v>
      </c>
      <c r="Z2876" s="13">
        <f>Agridata[[#This Row],[Final_Profit_NGN]] * (1-Agridata[[#This Row],[Storage_Loss_%]]/100)</f>
        <v>1721306.202</v>
      </c>
      <c r="AA2876" s="13">
        <f>Agridata[[#This Row],[Final_Profit_NGN]]+Agridata[[#This Row],[Input_Cost_NGN]]</f>
        <v>2253424</v>
      </c>
    </row>
    <row r="2877" spans="1:27" x14ac:dyDescent="0.35">
      <c r="A2877" t="s">
        <v>1134</v>
      </c>
      <c r="B2877" t="s">
        <v>1471</v>
      </c>
      <c r="C2877" t="s">
        <v>1477</v>
      </c>
      <c r="D2877">
        <v>2025</v>
      </c>
      <c r="E2877" t="s">
        <v>1501</v>
      </c>
      <c r="F2877" t="s">
        <v>1508</v>
      </c>
      <c r="G2877">
        <v>2.87</v>
      </c>
      <c r="H2877">
        <v>2954</v>
      </c>
      <c r="I2877">
        <v>2613</v>
      </c>
      <c r="J2877">
        <v>7.9</v>
      </c>
      <c r="K2877" t="s">
        <v>1513</v>
      </c>
      <c r="L2877">
        <v>0.41</v>
      </c>
      <c r="M2877" t="s">
        <v>1518</v>
      </c>
      <c r="N2877" s="13">
        <v>280</v>
      </c>
      <c r="O2877">
        <v>7</v>
      </c>
      <c r="P2877" s="11">
        <f>Agridata[[#This Row],[Storage_Loss_%]]/100</f>
        <v>0.1152</v>
      </c>
      <c r="Q2877" s="7">
        <v>11.52</v>
      </c>
      <c r="R2877" s="13">
        <v>41574</v>
      </c>
      <c r="S2877">
        <v>193</v>
      </c>
      <c r="T2877" t="s">
        <v>1520</v>
      </c>
      <c r="U2877" t="s">
        <v>1522</v>
      </c>
      <c r="V2877" s="13">
        <v>457412</v>
      </c>
      <c r="W2877" s="7">
        <f>(Agridata[[#This Row],[Profit_After_Storage_Loss]]/Agridata[[#This Row],[Total_Revenue]])*100</f>
        <v>81.108114776767295</v>
      </c>
      <c r="X2877">
        <f>(1-Agridata[[#This Row],[Transport_Cost_NGN]]/(Agridata[[#This Row],[Input_Cost_NGN]]+Agridata[[#This Row],[Final_Profit_NGN]]))*100</f>
        <v>99.943886201216074</v>
      </c>
      <c r="Y2877" s="13">
        <f>Agridata[[#This Row],[Final_Profit_NGN]]*Agridata[[#This Row],[Storage_Loss_%]]</f>
        <v>5269386.24</v>
      </c>
      <c r="Z2877" s="13">
        <f>Agridata[[#This Row],[Final_Profit_NGN]] * (1-Agridata[[#This Row],[Storage_Loss_%]]/100)</f>
        <v>404718.13760000002</v>
      </c>
      <c r="AA2877" s="13">
        <f>Agridata[[#This Row],[Final_Profit_NGN]]+Agridata[[#This Row],[Input_Cost_NGN]]</f>
        <v>498986</v>
      </c>
    </row>
    <row r="2878" spans="1:27" x14ac:dyDescent="0.35">
      <c r="A2878" t="s">
        <v>894</v>
      </c>
      <c r="B2878" t="s">
        <v>1470</v>
      </c>
      <c r="C2878" t="s">
        <v>1491</v>
      </c>
      <c r="D2878">
        <v>2021</v>
      </c>
      <c r="E2878" t="s">
        <v>1501</v>
      </c>
      <c r="F2878" t="s">
        <v>1510</v>
      </c>
      <c r="G2878">
        <v>1.48</v>
      </c>
      <c r="H2878">
        <v>30002</v>
      </c>
      <c r="I2878">
        <v>21265</v>
      </c>
      <c r="J2878">
        <v>1.1000000000000001</v>
      </c>
      <c r="K2878" t="s">
        <v>1513</v>
      </c>
      <c r="L2878">
        <v>1.44</v>
      </c>
      <c r="M2878" t="s">
        <v>1516</v>
      </c>
      <c r="N2878" s="13">
        <v>200</v>
      </c>
      <c r="O2878">
        <v>3</v>
      </c>
      <c r="P2878" s="11">
        <f>Agridata[[#This Row],[Storage_Loss_%]]/100</f>
        <v>0.29120000000000001</v>
      </c>
      <c r="Q2878" s="7">
        <v>29.12</v>
      </c>
      <c r="R2878" s="13">
        <v>51891</v>
      </c>
      <c r="S2878">
        <v>382</v>
      </c>
      <c r="T2878" t="s">
        <v>1519</v>
      </c>
      <c r="U2878" t="s">
        <v>1522</v>
      </c>
      <c r="V2878" s="13">
        <v>7989907</v>
      </c>
      <c r="W2878" s="7">
        <f>(Agridata[[#This Row],[Profit_After_Storage_Loss]]/Agridata[[#This Row],[Total_Revenue]])*100</f>
        <v>70.422635355924129</v>
      </c>
      <c r="X2878">
        <f>(1-Agridata[[#This Row],[Transport_Cost_NGN]]/(Agridata[[#This Row],[Input_Cost_NGN]]+Agridata[[#This Row],[Final_Profit_NGN]]))*100</f>
        <v>99.997512993984685</v>
      </c>
      <c r="Y2878" s="13">
        <f>Agridata[[#This Row],[Final_Profit_NGN]]*Agridata[[#This Row],[Storage_Loss_%]]</f>
        <v>232666091.84</v>
      </c>
      <c r="Z2878" s="13">
        <f>Agridata[[#This Row],[Final_Profit_NGN]] * (1-Agridata[[#This Row],[Storage_Loss_%]]/100)</f>
        <v>5663246.0816000002</v>
      </c>
      <c r="AA2878" s="13">
        <f>Agridata[[#This Row],[Final_Profit_NGN]]+Agridata[[#This Row],[Input_Cost_NGN]]</f>
        <v>8041798</v>
      </c>
    </row>
    <row r="2879" spans="1:27" x14ac:dyDescent="0.35">
      <c r="A2879" t="s">
        <v>1291</v>
      </c>
      <c r="B2879" t="s">
        <v>1473</v>
      </c>
      <c r="C2879" t="s">
        <v>1484</v>
      </c>
      <c r="D2879">
        <v>2023</v>
      </c>
      <c r="E2879" t="s">
        <v>1502</v>
      </c>
      <c r="F2879" t="s">
        <v>1507</v>
      </c>
      <c r="G2879">
        <v>3.09</v>
      </c>
      <c r="H2879">
        <v>4774</v>
      </c>
      <c r="I2879">
        <v>1909</v>
      </c>
      <c r="J2879">
        <v>44.3</v>
      </c>
      <c r="K2879" t="s">
        <v>1512</v>
      </c>
      <c r="L2879">
        <v>1.66</v>
      </c>
      <c r="M2879" t="s">
        <v>1518</v>
      </c>
      <c r="N2879" s="13">
        <v>11548</v>
      </c>
      <c r="O2879">
        <v>60</v>
      </c>
      <c r="P2879" s="11">
        <f>Agridata[[#This Row],[Storage_Loss_%]]/100</f>
        <v>0.6</v>
      </c>
      <c r="Q2879" s="7">
        <v>60</v>
      </c>
      <c r="R2879" s="13">
        <v>53147</v>
      </c>
      <c r="S2879">
        <v>281</v>
      </c>
      <c r="T2879" t="s">
        <v>1520</v>
      </c>
      <c r="U2879" t="s">
        <v>1522</v>
      </c>
      <c r="V2879" s="13">
        <v>466370</v>
      </c>
      <c r="W2879" s="7">
        <f>(Agridata[[#This Row],[Profit_After_Storage_Loss]]/Agridata[[#This Row],[Total_Revenue]])*100</f>
        <v>35.907968362921714</v>
      </c>
      <c r="X2879">
        <f>(1-Agridata[[#This Row],[Transport_Cost_NGN]]/(Agridata[[#This Row],[Input_Cost_NGN]]+Agridata[[#This Row],[Final_Profit_NGN]]))*100</f>
        <v>97.777166098510733</v>
      </c>
      <c r="Y2879" s="13">
        <f>Agridata[[#This Row],[Final_Profit_NGN]]*Agridata[[#This Row],[Storage_Loss_%]]</f>
        <v>27982200</v>
      </c>
      <c r="Z2879" s="13">
        <f>Agridata[[#This Row],[Final_Profit_NGN]] * (1-Agridata[[#This Row],[Storage_Loss_%]]/100)</f>
        <v>186548</v>
      </c>
      <c r="AA2879" s="13">
        <f>Agridata[[#This Row],[Final_Profit_NGN]]+Agridata[[#This Row],[Input_Cost_NGN]]</f>
        <v>519517</v>
      </c>
    </row>
    <row r="2880" spans="1:27" x14ac:dyDescent="0.35">
      <c r="A2880" t="s">
        <v>1289</v>
      </c>
      <c r="B2880" t="s">
        <v>1471</v>
      </c>
      <c r="C2880" t="s">
        <v>1486</v>
      </c>
      <c r="D2880">
        <v>2025</v>
      </c>
      <c r="E2880" t="s">
        <v>1502</v>
      </c>
      <c r="F2880" t="s">
        <v>1507</v>
      </c>
      <c r="G2880">
        <v>1.0900000000000001</v>
      </c>
      <c r="H2880">
        <v>2521</v>
      </c>
      <c r="I2880">
        <v>2230</v>
      </c>
      <c r="J2880">
        <v>4.7</v>
      </c>
      <c r="K2880" t="s">
        <v>1512</v>
      </c>
      <c r="L2880">
        <v>0.35</v>
      </c>
      <c r="M2880" t="s">
        <v>1518</v>
      </c>
      <c r="N2880" s="13">
        <v>937</v>
      </c>
      <c r="O2880">
        <v>7</v>
      </c>
      <c r="P2880" s="11">
        <f>Agridata[[#This Row],[Storage_Loss_%]]/100</f>
        <v>0.1153</v>
      </c>
      <c r="Q2880" s="7">
        <v>11.53</v>
      </c>
      <c r="R2880" s="13">
        <v>12750</v>
      </c>
      <c r="S2880">
        <v>227</v>
      </c>
      <c r="T2880" t="s">
        <v>1520</v>
      </c>
      <c r="U2880" t="s">
        <v>1522</v>
      </c>
      <c r="V2880" s="13">
        <v>487461</v>
      </c>
      <c r="W2880" s="7">
        <f>(Agridata[[#This Row],[Profit_After_Storage_Loss]]/Agridata[[#This Row],[Total_Revenue]])*100</f>
        <v>86.214966624084639</v>
      </c>
      <c r="X2880">
        <f>(1-Agridata[[#This Row],[Transport_Cost_NGN]]/(Agridata[[#This Row],[Input_Cost_NGN]]+Agridata[[#This Row],[Final_Profit_NGN]]))*100</f>
        <v>99.81267904944113</v>
      </c>
      <c r="Y2880" s="13">
        <f>Agridata[[#This Row],[Final_Profit_NGN]]*Agridata[[#This Row],[Storage_Loss_%]]</f>
        <v>5620425.3300000001</v>
      </c>
      <c r="Z2880" s="13">
        <f>Agridata[[#This Row],[Final_Profit_NGN]] * (1-Agridata[[#This Row],[Storage_Loss_%]]/100)</f>
        <v>431256.74670000002</v>
      </c>
      <c r="AA2880" s="13">
        <f>Agridata[[#This Row],[Final_Profit_NGN]]+Agridata[[#This Row],[Input_Cost_NGN]]</f>
        <v>500211</v>
      </c>
    </row>
    <row r="2881" spans="1:27" x14ac:dyDescent="0.35">
      <c r="A2881" t="s">
        <v>1212</v>
      </c>
      <c r="B2881" t="s">
        <v>1473</v>
      </c>
      <c r="C2881" t="s">
        <v>1484</v>
      </c>
      <c r="D2881">
        <v>2022</v>
      </c>
      <c r="E2881" t="s">
        <v>1501</v>
      </c>
      <c r="F2881" t="s">
        <v>1504</v>
      </c>
      <c r="G2881">
        <v>0.38</v>
      </c>
      <c r="H2881">
        <v>2864</v>
      </c>
      <c r="I2881">
        <v>2331</v>
      </c>
      <c r="J2881">
        <v>28.9</v>
      </c>
      <c r="K2881" t="s">
        <v>1512</v>
      </c>
      <c r="L2881">
        <v>0.78</v>
      </c>
      <c r="M2881" t="s">
        <v>1518</v>
      </c>
      <c r="N2881" s="13">
        <v>6772</v>
      </c>
      <c r="O2881">
        <v>1</v>
      </c>
      <c r="P2881" s="11">
        <f>Agridata[[#This Row],[Storage_Loss_%]]/100</f>
        <v>0.18609999999999999</v>
      </c>
      <c r="Q2881" s="7">
        <v>18.61</v>
      </c>
      <c r="R2881" s="13">
        <v>7817</v>
      </c>
      <c r="S2881">
        <v>236</v>
      </c>
      <c r="T2881" t="s">
        <v>1520</v>
      </c>
      <c r="U2881" t="s">
        <v>1523</v>
      </c>
      <c r="V2881" s="13">
        <v>530026</v>
      </c>
      <c r="W2881" s="7">
        <f>(Agridata[[#This Row],[Profit_After_Storage_Loss]]/Agridata[[#This Row],[Total_Revenue]])*100</f>
        <v>80.207079277781816</v>
      </c>
      <c r="X2881">
        <f>(1-Agridata[[#This Row],[Transport_Cost_NGN]]/(Agridata[[#This Row],[Input_Cost_NGN]]+Agridata[[#This Row],[Final_Profit_NGN]]))*100</f>
        <v>98.740896506973215</v>
      </c>
      <c r="Y2881" s="13">
        <f>Agridata[[#This Row],[Final_Profit_NGN]]*Agridata[[#This Row],[Storage_Loss_%]]</f>
        <v>9863783.8599999994</v>
      </c>
      <c r="Z2881" s="13">
        <f>Agridata[[#This Row],[Final_Profit_NGN]] * (1-Agridata[[#This Row],[Storage_Loss_%]]/100)</f>
        <v>431388.16140000004</v>
      </c>
      <c r="AA2881" s="13">
        <f>Agridata[[#This Row],[Final_Profit_NGN]]+Agridata[[#This Row],[Input_Cost_NGN]]</f>
        <v>537843</v>
      </c>
    </row>
    <row r="2882" spans="1:27" x14ac:dyDescent="0.35">
      <c r="A2882" t="s">
        <v>1191</v>
      </c>
      <c r="B2882" t="s">
        <v>1469</v>
      </c>
      <c r="C2882" t="s">
        <v>1484</v>
      </c>
      <c r="D2882">
        <v>2023</v>
      </c>
      <c r="E2882" t="s">
        <v>1502</v>
      </c>
      <c r="F2882" t="s">
        <v>1505</v>
      </c>
      <c r="G2882">
        <v>0.77</v>
      </c>
      <c r="H2882">
        <v>6955</v>
      </c>
      <c r="I2882">
        <v>5301</v>
      </c>
      <c r="J2882">
        <v>12.5</v>
      </c>
      <c r="K2882" t="s">
        <v>1513</v>
      </c>
      <c r="L2882">
        <v>1.78</v>
      </c>
      <c r="M2882" t="s">
        <v>1516</v>
      </c>
      <c r="N2882" s="13">
        <v>373</v>
      </c>
      <c r="O2882">
        <v>14</v>
      </c>
      <c r="P2882" s="11">
        <f>Agridata[[#This Row],[Storage_Loss_%]]/100</f>
        <v>0.23769999999999999</v>
      </c>
      <c r="Q2882" s="7">
        <v>23.77</v>
      </c>
      <c r="R2882" s="13">
        <v>4506</v>
      </c>
      <c r="S2882">
        <v>70</v>
      </c>
      <c r="T2882" t="s">
        <v>1520</v>
      </c>
      <c r="U2882" t="s">
        <v>1522</v>
      </c>
      <c r="V2882" s="13">
        <v>362481</v>
      </c>
      <c r="W2882" s="7">
        <f>(Agridata[[#This Row],[Profit_After_Storage_Loss]]/Agridata[[#This Row],[Total_Revenue]])*100</f>
        <v>75.294020305896396</v>
      </c>
      <c r="X2882">
        <f>(1-Agridata[[#This Row],[Transport_Cost_NGN]]/(Agridata[[#This Row],[Input_Cost_NGN]]+Agridata[[#This Row],[Final_Profit_NGN]]))*100</f>
        <v>99.898361522342753</v>
      </c>
      <c r="Y2882" s="13">
        <f>Agridata[[#This Row],[Final_Profit_NGN]]*Agridata[[#This Row],[Storage_Loss_%]]</f>
        <v>8616173.3699999992</v>
      </c>
      <c r="Z2882" s="13">
        <f>Agridata[[#This Row],[Final_Profit_NGN]] * (1-Agridata[[#This Row],[Storage_Loss_%]]/100)</f>
        <v>276319.26630000002</v>
      </c>
      <c r="AA2882" s="13">
        <f>Agridata[[#This Row],[Final_Profit_NGN]]+Agridata[[#This Row],[Input_Cost_NGN]]</f>
        <v>366987</v>
      </c>
    </row>
    <row r="2883" spans="1:27" x14ac:dyDescent="0.35">
      <c r="A2883" t="s">
        <v>378</v>
      </c>
      <c r="B2883" t="s">
        <v>1470</v>
      </c>
      <c r="C2883" t="s">
        <v>1482</v>
      </c>
      <c r="D2883">
        <v>2021</v>
      </c>
      <c r="E2883" t="s">
        <v>1501</v>
      </c>
      <c r="F2883" t="s">
        <v>1506</v>
      </c>
      <c r="G2883">
        <v>3.2</v>
      </c>
      <c r="H2883">
        <v>10051</v>
      </c>
      <c r="I2883">
        <v>8784</v>
      </c>
      <c r="J2883">
        <v>7.8</v>
      </c>
      <c r="K2883" t="s">
        <v>1511</v>
      </c>
      <c r="L2883">
        <v>1.68</v>
      </c>
      <c r="M2883" t="s">
        <v>1518</v>
      </c>
      <c r="N2883" s="13">
        <v>1211</v>
      </c>
      <c r="O2883">
        <v>7</v>
      </c>
      <c r="P2883" s="11">
        <f>Agridata[[#This Row],[Storage_Loss_%]]/100</f>
        <v>0.126</v>
      </c>
      <c r="Q2883" s="7">
        <v>12.6</v>
      </c>
      <c r="R2883" s="13">
        <v>68096</v>
      </c>
      <c r="S2883">
        <v>365</v>
      </c>
      <c r="T2883" t="s">
        <v>1519</v>
      </c>
      <c r="U2883" t="s">
        <v>1523</v>
      </c>
      <c r="V2883" s="13">
        <v>3104792</v>
      </c>
      <c r="W2883" s="7">
        <f>(Agridata[[#This Row],[Profit_After_Storage_Loss]]/Agridata[[#This Row],[Total_Revenue]])*100</f>
        <v>85.524235586002405</v>
      </c>
      <c r="X2883">
        <f>(1-Agridata[[#This Row],[Transport_Cost_NGN]]/(Agridata[[#This Row],[Input_Cost_NGN]]+Agridata[[#This Row],[Final_Profit_NGN]]))*100</f>
        <v>99.961832879067899</v>
      </c>
      <c r="Y2883" s="13">
        <f>Agridata[[#This Row],[Final_Profit_NGN]]*Agridata[[#This Row],[Storage_Loss_%]]</f>
        <v>39120379.199999996</v>
      </c>
      <c r="Z2883" s="13">
        <f>Agridata[[#This Row],[Final_Profit_NGN]] * (1-Agridata[[#This Row],[Storage_Loss_%]]/100)</f>
        <v>2713588.2080000001</v>
      </c>
      <c r="AA2883" s="13">
        <f>Agridata[[#This Row],[Final_Profit_NGN]]+Agridata[[#This Row],[Input_Cost_NGN]]</f>
        <v>3172888</v>
      </c>
    </row>
    <row r="2884" spans="1:27" x14ac:dyDescent="0.35">
      <c r="A2884" t="s">
        <v>517</v>
      </c>
      <c r="B2884" t="s">
        <v>1470</v>
      </c>
      <c r="C2884" t="s">
        <v>1490</v>
      </c>
      <c r="D2884">
        <v>2022</v>
      </c>
      <c r="E2884" t="s">
        <v>1501</v>
      </c>
      <c r="F2884" t="s">
        <v>1504</v>
      </c>
      <c r="G2884">
        <v>2.2000000000000002</v>
      </c>
      <c r="H2884">
        <v>17613</v>
      </c>
      <c r="I2884">
        <v>13435</v>
      </c>
      <c r="J2884">
        <v>56</v>
      </c>
      <c r="K2884" t="s">
        <v>1515</v>
      </c>
      <c r="L2884">
        <v>2.0299999999999998</v>
      </c>
      <c r="M2884" t="s">
        <v>1518</v>
      </c>
      <c r="N2884" s="13">
        <v>12434</v>
      </c>
      <c r="O2884">
        <v>3</v>
      </c>
      <c r="P2884" s="11">
        <f>Agridata[[#This Row],[Storage_Loss_%]]/100</f>
        <v>0.23719999999999999</v>
      </c>
      <c r="Q2884" s="7">
        <v>23.72</v>
      </c>
      <c r="R2884" s="13">
        <v>27695</v>
      </c>
      <c r="S2884">
        <v>233</v>
      </c>
      <c r="T2884" t="s">
        <v>1520</v>
      </c>
      <c r="U2884" t="s">
        <v>1523</v>
      </c>
      <c r="V2884" s="13">
        <v>3058923</v>
      </c>
      <c r="W2884" s="7">
        <f>(Agridata[[#This Row],[Profit_After_Storage_Loss]]/Agridata[[#This Row],[Total_Revenue]])*100</f>
        <v>75.595569791921122</v>
      </c>
      <c r="X2884">
        <f>(1-Agridata[[#This Row],[Transport_Cost_NGN]]/(Agridata[[#This Row],[Input_Cost_NGN]]+Agridata[[#This Row],[Final_Profit_NGN]]))*100</f>
        <v>99.597164274944291</v>
      </c>
      <c r="Y2884" s="13">
        <f>Agridata[[#This Row],[Final_Profit_NGN]]*Agridata[[#This Row],[Storage_Loss_%]]</f>
        <v>72557653.560000002</v>
      </c>
      <c r="Z2884" s="13">
        <f>Agridata[[#This Row],[Final_Profit_NGN]] * (1-Agridata[[#This Row],[Storage_Loss_%]]/100)</f>
        <v>2333346.4643999999</v>
      </c>
      <c r="AA2884" s="13">
        <f>Agridata[[#This Row],[Final_Profit_NGN]]+Agridata[[#This Row],[Input_Cost_NGN]]</f>
        <v>3086618</v>
      </c>
    </row>
    <row r="2885" spans="1:27" x14ac:dyDescent="0.35">
      <c r="A2885" t="s">
        <v>75</v>
      </c>
      <c r="B2885" t="s">
        <v>1471</v>
      </c>
      <c r="C2885" t="s">
        <v>1486</v>
      </c>
      <c r="D2885">
        <v>2023</v>
      </c>
      <c r="E2885" t="s">
        <v>1501</v>
      </c>
      <c r="F2885" t="s">
        <v>1506</v>
      </c>
      <c r="G2885">
        <v>3.14</v>
      </c>
      <c r="H2885">
        <v>11682</v>
      </c>
      <c r="I2885">
        <v>4672</v>
      </c>
      <c r="J2885">
        <v>21.2</v>
      </c>
      <c r="K2885" t="s">
        <v>1512</v>
      </c>
      <c r="L2885">
        <v>0.74</v>
      </c>
      <c r="M2885" t="s">
        <v>1516</v>
      </c>
      <c r="N2885" s="13">
        <v>4413</v>
      </c>
      <c r="O2885">
        <v>60</v>
      </c>
      <c r="P2885" s="11">
        <f>Agridata[[#This Row],[Storage_Loss_%]]/100</f>
        <v>0.6</v>
      </c>
      <c r="Q2885" s="7">
        <v>60</v>
      </c>
      <c r="R2885" s="13">
        <v>46713</v>
      </c>
      <c r="S2885">
        <v>301</v>
      </c>
      <c r="T2885" t="s">
        <v>1520</v>
      </c>
      <c r="U2885" t="s">
        <v>1523</v>
      </c>
      <c r="V2885" s="13">
        <v>1341084</v>
      </c>
      <c r="W2885" s="7">
        <f>(Agridata[[#This Row],[Profit_After_Storage_Loss]]/Agridata[[#This Row],[Total_Revenue]])*100</f>
        <v>38.653607119773284</v>
      </c>
      <c r="X2885">
        <f>(1-Agridata[[#This Row],[Transport_Cost_NGN]]/(Agridata[[#This Row],[Input_Cost_NGN]]+Agridata[[#This Row],[Final_Profit_NGN]]))*100</f>
        <v>99.682014012135781</v>
      </c>
      <c r="Y2885" s="13">
        <f>Agridata[[#This Row],[Final_Profit_NGN]]*Agridata[[#This Row],[Storage_Loss_%]]</f>
        <v>80465040</v>
      </c>
      <c r="Z2885" s="13">
        <f>Agridata[[#This Row],[Final_Profit_NGN]] * (1-Agridata[[#This Row],[Storage_Loss_%]]/100)</f>
        <v>536433.6</v>
      </c>
      <c r="AA2885" s="13">
        <f>Agridata[[#This Row],[Final_Profit_NGN]]+Agridata[[#This Row],[Input_Cost_NGN]]</f>
        <v>1387797</v>
      </c>
    </row>
    <row r="2886" spans="1:27" x14ac:dyDescent="0.35">
      <c r="A2886" t="s">
        <v>476</v>
      </c>
      <c r="B2886" t="s">
        <v>1473</v>
      </c>
      <c r="C2886" t="s">
        <v>1484</v>
      </c>
      <c r="D2886">
        <v>2021</v>
      </c>
      <c r="E2886" t="s">
        <v>1501</v>
      </c>
      <c r="F2886" t="s">
        <v>1504</v>
      </c>
      <c r="G2886">
        <v>1.24</v>
      </c>
      <c r="H2886">
        <v>8191</v>
      </c>
      <c r="I2886">
        <v>6621</v>
      </c>
      <c r="J2886">
        <v>18.100000000000001</v>
      </c>
      <c r="K2886" t="s">
        <v>1514</v>
      </c>
      <c r="L2886">
        <v>1.86</v>
      </c>
      <c r="M2886" t="s">
        <v>1518</v>
      </c>
      <c r="N2886" s="13">
        <v>2918</v>
      </c>
      <c r="O2886">
        <v>2</v>
      </c>
      <c r="P2886" s="11">
        <f>Agridata[[#This Row],[Storage_Loss_%]]/100</f>
        <v>0.19159999999999999</v>
      </c>
      <c r="Q2886" s="7">
        <v>19.16</v>
      </c>
      <c r="R2886" s="13">
        <v>17136</v>
      </c>
      <c r="S2886">
        <v>263</v>
      </c>
      <c r="T2886" t="s">
        <v>1520</v>
      </c>
      <c r="U2886" t="s">
        <v>1522</v>
      </c>
      <c r="V2886" s="13">
        <v>1703856</v>
      </c>
      <c r="W2886" s="7">
        <f>(Agridata[[#This Row],[Profit_After_Storage_Loss]]/Agridata[[#This Row],[Total_Revenue]])*100</f>
        <v>80.035072237407263</v>
      </c>
      <c r="X2886">
        <f>(1-Agridata[[#This Row],[Transport_Cost_NGN]]/(Agridata[[#This Row],[Input_Cost_NGN]]+Agridata[[#This Row],[Final_Profit_NGN]]))*100</f>
        <v>99.830446626131902</v>
      </c>
      <c r="Y2886" s="13">
        <f>Agridata[[#This Row],[Final_Profit_NGN]]*Agridata[[#This Row],[Storage_Loss_%]]</f>
        <v>32645880.960000001</v>
      </c>
      <c r="Z2886" s="13">
        <f>Agridata[[#This Row],[Final_Profit_NGN]] * (1-Agridata[[#This Row],[Storage_Loss_%]]/100)</f>
        <v>1377397.1904</v>
      </c>
      <c r="AA2886" s="13">
        <f>Agridata[[#This Row],[Final_Profit_NGN]]+Agridata[[#This Row],[Input_Cost_NGN]]</f>
        <v>1720992</v>
      </c>
    </row>
    <row r="2887" spans="1:27" x14ac:dyDescent="0.35">
      <c r="A2887" t="s">
        <v>857</v>
      </c>
      <c r="B2887" t="s">
        <v>1472</v>
      </c>
      <c r="C2887" t="s">
        <v>1488</v>
      </c>
      <c r="D2887">
        <v>2023</v>
      </c>
      <c r="E2887" t="s">
        <v>1502</v>
      </c>
      <c r="F2887" t="s">
        <v>1503</v>
      </c>
      <c r="G2887">
        <v>1.29</v>
      </c>
      <c r="H2887">
        <v>13092</v>
      </c>
      <c r="I2887">
        <v>10719</v>
      </c>
      <c r="J2887">
        <v>1</v>
      </c>
      <c r="K2887" t="s">
        <v>1511</v>
      </c>
      <c r="L2887">
        <v>1.19</v>
      </c>
      <c r="M2887" t="s">
        <v>1517</v>
      </c>
      <c r="N2887" s="13">
        <v>200</v>
      </c>
      <c r="O2887">
        <v>7</v>
      </c>
      <c r="P2887" s="11">
        <f>Agridata[[#This Row],[Storage_Loss_%]]/100</f>
        <v>0.1812</v>
      </c>
      <c r="Q2887" s="7">
        <v>18.12</v>
      </c>
      <c r="R2887" s="13">
        <v>24242</v>
      </c>
      <c r="S2887">
        <v>304</v>
      </c>
      <c r="T2887" t="s">
        <v>1521</v>
      </c>
      <c r="U2887" t="s">
        <v>1523</v>
      </c>
      <c r="V2887" s="13">
        <v>3201549</v>
      </c>
      <c r="W2887" s="7">
        <f>(Agridata[[#This Row],[Profit_After_Storage_Loss]]/Agridata[[#This Row],[Total_Revenue]])*100</f>
        <v>81.264667214955963</v>
      </c>
      <c r="X2887">
        <f>(1-Agridata[[#This Row],[Transport_Cost_NGN]]/(Agridata[[#This Row],[Input_Cost_NGN]]+Agridata[[#This Row],[Final_Profit_NGN]]))*100</f>
        <v>99.993799970301851</v>
      </c>
      <c r="Y2887" s="13">
        <f>Agridata[[#This Row],[Final_Profit_NGN]]*Agridata[[#This Row],[Storage_Loss_%]]</f>
        <v>58012067.880000003</v>
      </c>
      <c r="Z2887" s="13">
        <f>Agridata[[#This Row],[Final_Profit_NGN]] * (1-Agridata[[#This Row],[Storage_Loss_%]]/100)</f>
        <v>2621428.3212000001</v>
      </c>
      <c r="AA2887" s="13">
        <f>Agridata[[#This Row],[Final_Profit_NGN]]+Agridata[[#This Row],[Input_Cost_NGN]]</f>
        <v>3225791</v>
      </c>
    </row>
    <row r="2888" spans="1:27" x14ac:dyDescent="0.35">
      <c r="A2888" t="s">
        <v>296</v>
      </c>
      <c r="B2888" t="s">
        <v>1471</v>
      </c>
      <c r="C2888" t="s">
        <v>1500</v>
      </c>
      <c r="D2888">
        <v>2023</v>
      </c>
      <c r="E2888" t="s">
        <v>1502</v>
      </c>
      <c r="F2888" t="s">
        <v>1506</v>
      </c>
      <c r="G2888">
        <v>1.7</v>
      </c>
      <c r="H2888">
        <v>5309</v>
      </c>
      <c r="I2888">
        <v>4276</v>
      </c>
      <c r="J2888">
        <v>1</v>
      </c>
      <c r="K2888" t="s">
        <v>1513</v>
      </c>
      <c r="L2888">
        <v>0.78</v>
      </c>
      <c r="M2888" t="s">
        <v>1516</v>
      </c>
      <c r="N2888" s="13">
        <v>200</v>
      </c>
      <c r="O2888">
        <v>14</v>
      </c>
      <c r="P2888" s="11">
        <f>Agridata[[#This Row],[Storage_Loss_%]]/100</f>
        <v>0.19450000000000001</v>
      </c>
      <c r="Q2888" s="7">
        <v>19.45</v>
      </c>
      <c r="R2888" s="13">
        <v>39198</v>
      </c>
      <c r="S2888">
        <v>329</v>
      </c>
      <c r="T2888" t="s">
        <v>1520</v>
      </c>
      <c r="U2888" t="s">
        <v>1522</v>
      </c>
      <c r="V2888" s="13">
        <v>1353338</v>
      </c>
      <c r="W2888" s="7">
        <f>(Agridata[[#This Row],[Profit_After_Storage_Loss]]/Agridata[[#This Row],[Total_Revenue]])*100</f>
        <v>78.282626732809788</v>
      </c>
      <c r="X2888">
        <f>(1-Agridata[[#This Row],[Transport_Cost_NGN]]/(Agridata[[#This Row],[Input_Cost_NGN]]+Agridata[[#This Row],[Final_Profit_NGN]]))*100</f>
        <v>99.985637714213496</v>
      </c>
      <c r="Y2888" s="13">
        <f>Agridata[[#This Row],[Final_Profit_NGN]]*Agridata[[#This Row],[Storage_Loss_%]]</f>
        <v>26322424.099999998</v>
      </c>
      <c r="Z2888" s="13">
        <f>Agridata[[#This Row],[Final_Profit_NGN]] * (1-Agridata[[#This Row],[Storage_Loss_%]]/100)</f>
        <v>1090113.7590000001</v>
      </c>
      <c r="AA2888" s="13">
        <f>Agridata[[#This Row],[Final_Profit_NGN]]+Agridata[[#This Row],[Input_Cost_NGN]]</f>
        <v>1392536</v>
      </c>
    </row>
    <row r="2889" spans="1:27" x14ac:dyDescent="0.35">
      <c r="A2889" t="s">
        <v>693</v>
      </c>
      <c r="B2889" t="s">
        <v>1470</v>
      </c>
      <c r="C2889" t="s">
        <v>1482</v>
      </c>
      <c r="D2889">
        <v>2024</v>
      </c>
      <c r="E2889" t="s">
        <v>1502</v>
      </c>
      <c r="F2889" t="s">
        <v>1506</v>
      </c>
      <c r="G2889">
        <v>1.03</v>
      </c>
      <c r="H2889">
        <v>2554</v>
      </c>
      <c r="I2889">
        <v>2172</v>
      </c>
      <c r="J2889">
        <v>1.9</v>
      </c>
      <c r="K2889" t="s">
        <v>1513</v>
      </c>
      <c r="L2889">
        <v>1.1599999999999999</v>
      </c>
      <c r="M2889" t="s">
        <v>1518</v>
      </c>
      <c r="N2889" s="13">
        <v>200</v>
      </c>
      <c r="O2889">
        <v>7</v>
      </c>
      <c r="P2889" s="11">
        <f>Agridata[[#This Row],[Storage_Loss_%]]/100</f>
        <v>0.14940000000000001</v>
      </c>
      <c r="Q2889" s="7">
        <v>14.94</v>
      </c>
      <c r="R2889" s="13">
        <v>32809</v>
      </c>
      <c r="S2889">
        <v>334</v>
      </c>
      <c r="T2889" t="s">
        <v>1520</v>
      </c>
      <c r="U2889" t="s">
        <v>1522</v>
      </c>
      <c r="V2889" s="13">
        <v>685185</v>
      </c>
      <c r="W2889" s="7">
        <f>(Agridata[[#This Row],[Profit_After_Storage_Loss]]/Agridata[[#This Row],[Total_Revenue]])*100</f>
        <v>81.173152004055751</v>
      </c>
      <c r="X2889">
        <f>(1-Agridata[[#This Row],[Transport_Cost_NGN]]/(Agridata[[#This Row],[Input_Cost_NGN]]+Agridata[[#This Row],[Final_Profit_NGN]]))*100</f>
        <v>99.972144614021843</v>
      </c>
      <c r="Y2889" s="13">
        <f>Agridata[[#This Row],[Final_Profit_NGN]]*Agridata[[#This Row],[Storage_Loss_%]]</f>
        <v>10236663.9</v>
      </c>
      <c r="Z2889" s="13">
        <f>Agridata[[#This Row],[Final_Profit_NGN]] * (1-Agridata[[#This Row],[Storage_Loss_%]]/100)</f>
        <v>582818.36100000003</v>
      </c>
      <c r="AA2889" s="13">
        <f>Agridata[[#This Row],[Final_Profit_NGN]]+Agridata[[#This Row],[Input_Cost_NGN]]</f>
        <v>717994</v>
      </c>
    </row>
    <row r="2890" spans="1:27" x14ac:dyDescent="0.35">
      <c r="A2890" t="s">
        <v>881</v>
      </c>
      <c r="B2890" t="s">
        <v>1469</v>
      </c>
      <c r="C2890" t="s">
        <v>1498</v>
      </c>
      <c r="D2890">
        <v>2025</v>
      </c>
      <c r="E2890" t="s">
        <v>1502</v>
      </c>
      <c r="F2890" t="s">
        <v>1507</v>
      </c>
      <c r="G2890">
        <v>0.49</v>
      </c>
      <c r="H2890">
        <v>1307</v>
      </c>
      <c r="I2890">
        <v>1115</v>
      </c>
      <c r="J2890">
        <v>18.100000000000001</v>
      </c>
      <c r="K2890" t="s">
        <v>1512</v>
      </c>
      <c r="L2890">
        <v>2.0499999999999998</v>
      </c>
      <c r="M2890" t="s">
        <v>1517</v>
      </c>
      <c r="N2890" s="13">
        <v>3814</v>
      </c>
      <c r="O2890">
        <v>7</v>
      </c>
      <c r="P2890" s="11">
        <f>Agridata[[#This Row],[Storage_Loss_%]]/100</f>
        <v>0.1464</v>
      </c>
      <c r="Q2890" s="7">
        <v>14.64</v>
      </c>
      <c r="R2890" s="13">
        <v>5187</v>
      </c>
      <c r="S2890">
        <v>283</v>
      </c>
      <c r="T2890" t="s">
        <v>1520</v>
      </c>
      <c r="U2890" t="s">
        <v>1522</v>
      </c>
      <c r="V2890" s="13">
        <v>303389</v>
      </c>
      <c r="W2890" s="7">
        <f>(Agridata[[#This Row],[Profit_After_Storage_Loss]]/Agridata[[#This Row],[Total_Revenue]])*100</f>
        <v>83.925143368246395</v>
      </c>
      <c r="X2890">
        <f>(1-Agridata[[#This Row],[Transport_Cost_NGN]]/(Agridata[[#This Row],[Input_Cost_NGN]]+Agridata[[#This Row],[Final_Profit_NGN]]))*100</f>
        <v>98.763999792595669</v>
      </c>
      <c r="Y2890" s="13">
        <f>Agridata[[#This Row],[Final_Profit_NGN]]*Agridata[[#This Row],[Storage_Loss_%]]</f>
        <v>4441614.96</v>
      </c>
      <c r="Z2890" s="13">
        <f>Agridata[[#This Row],[Final_Profit_NGN]] * (1-Agridata[[#This Row],[Storage_Loss_%]]/100)</f>
        <v>258972.8504</v>
      </c>
      <c r="AA2890" s="13">
        <f>Agridata[[#This Row],[Final_Profit_NGN]]+Agridata[[#This Row],[Input_Cost_NGN]]</f>
        <v>308576</v>
      </c>
    </row>
    <row r="2891" spans="1:27" x14ac:dyDescent="0.35">
      <c r="A2891" t="s">
        <v>922</v>
      </c>
      <c r="B2891" t="s">
        <v>1473</v>
      </c>
      <c r="C2891" t="s">
        <v>1484</v>
      </c>
      <c r="D2891">
        <v>2025</v>
      </c>
      <c r="E2891" t="s">
        <v>1501</v>
      </c>
      <c r="F2891" t="s">
        <v>1503</v>
      </c>
      <c r="G2891">
        <v>3.86</v>
      </c>
      <c r="H2891">
        <v>29207</v>
      </c>
      <c r="I2891">
        <v>27092</v>
      </c>
      <c r="J2891">
        <v>49</v>
      </c>
      <c r="K2891" t="s">
        <v>1511</v>
      </c>
      <c r="L2891">
        <v>1.89</v>
      </c>
      <c r="M2891" t="s">
        <v>1516</v>
      </c>
      <c r="N2891" s="13">
        <v>6182</v>
      </c>
      <c r="O2891">
        <v>1</v>
      </c>
      <c r="P2891" s="11">
        <f>Agridata[[#This Row],[Storage_Loss_%]]/100</f>
        <v>7.2400000000000006E-2</v>
      </c>
      <c r="Q2891" s="7">
        <v>7.24</v>
      </c>
      <c r="R2891" s="13">
        <v>56861</v>
      </c>
      <c r="S2891">
        <v>332</v>
      </c>
      <c r="T2891" t="s">
        <v>1520</v>
      </c>
      <c r="U2891" t="s">
        <v>1523</v>
      </c>
      <c r="V2891" s="13">
        <v>8841556</v>
      </c>
      <c r="W2891" s="7">
        <f>(Agridata[[#This Row],[Profit_After_Storage_Loss]]/Agridata[[#This Row],[Total_Revenue]])*100</f>
        <v>92.16726239734551</v>
      </c>
      <c r="X2891">
        <f>(1-Agridata[[#This Row],[Transport_Cost_NGN]]/(Agridata[[#This Row],[Input_Cost_NGN]]+Agridata[[#This Row],[Final_Profit_NGN]]))*100</f>
        <v>99.93052696901033</v>
      </c>
      <c r="Y2891" s="13">
        <f>Agridata[[#This Row],[Final_Profit_NGN]]*Agridata[[#This Row],[Storage_Loss_%]]</f>
        <v>64012865.440000005</v>
      </c>
      <c r="Z2891" s="13">
        <f>Agridata[[#This Row],[Final_Profit_NGN]] * (1-Agridata[[#This Row],[Storage_Loss_%]]/100)</f>
        <v>8201427.3455999997</v>
      </c>
      <c r="AA2891" s="13">
        <f>Agridata[[#This Row],[Final_Profit_NGN]]+Agridata[[#This Row],[Input_Cost_NGN]]</f>
        <v>8898417</v>
      </c>
    </row>
    <row r="2892" spans="1:27" x14ac:dyDescent="0.35">
      <c r="A2892" t="s">
        <v>293</v>
      </c>
      <c r="B2892" t="s">
        <v>1471</v>
      </c>
      <c r="C2892" t="s">
        <v>1486</v>
      </c>
      <c r="D2892">
        <v>2025</v>
      </c>
      <c r="E2892" t="s">
        <v>1501</v>
      </c>
      <c r="F2892" t="s">
        <v>1510</v>
      </c>
      <c r="G2892">
        <v>0.32</v>
      </c>
      <c r="H2892">
        <v>7526</v>
      </c>
      <c r="I2892">
        <v>5420</v>
      </c>
      <c r="J2892">
        <v>8.8000000000000007</v>
      </c>
      <c r="K2892" t="s">
        <v>1513</v>
      </c>
      <c r="L2892">
        <v>0.62</v>
      </c>
      <c r="M2892" t="s">
        <v>1517</v>
      </c>
      <c r="N2892" s="13">
        <v>342</v>
      </c>
      <c r="O2892">
        <v>1</v>
      </c>
      <c r="P2892" s="11">
        <f>Agridata[[#This Row],[Storage_Loss_%]]/100</f>
        <v>0.2797</v>
      </c>
      <c r="Q2892" s="7">
        <v>27.97</v>
      </c>
      <c r="R2892" s="13">
        <v>10880</v>
      </c>
      <c r="S2892">
        <v>344</v>
      </c>
      <c r="T2892" t="s">
        <v>1519</v>
      </c>
      <c r="U2892" t="s">
        <v>1522</v>
      </c>
      <c r="V2892" s="13">
        <v>1834614</v>
      </c>
      <c r="W2892" s="7">
        <f>(Agridata[[#This Row],[Profit_After_Storage_Loss]]/Agridata[[#This Row],[Total_Revenue]])*100</f>
        <v>71.605351423521284</v>
      </c>
      <c r="X2892">
        <f>(1-Agridata[[#This Row],[Transport_Cost_NGN]]/(Agridata[[#This Row],[Input_Cost_NGN]]+Agridata[[#This Row],[Final_Profit_NGN]]))*100</f>
        <v>99.981468376488905</v>
      </c>
      <c r="Y2892" s="13">
        <f>Agridata[[#This Row],[Final_Profit_NGN]]*Agridata[[#This Row],[Storage_Loss_%]]</f>
        <v>51314153.579999998</v>
      </c>
      <c r="Z2892" s="13">
        <f>Agridata[[#This Row],[Final_Profit_NGN]] * (1-Agridata[[#This Row],[Storage_Loss_%]]/100)</f>
        <v>1321472.4641999998</v>
      </c>
      <c r="AA2892" s="13">
        <f>Agridata[[#This Row],[Final_Profit_NGN]]+Agridata[[#This Row],[Input_Cost_NGN]]</f>
        <v>1845494</v>
      </c>
    </row>
    <row r="2893" spans="1:27" x14ac:dyDescent="0.35">
      <c r="A2893" t="s">
        <v>963</v>
      </c>
      <c r="B2893" t="s">
        <v>1472</v>
      </c>
      <c r="C2893" t="s">
        <v>1479</v>
      </c>
      <c r="D2893">
        <v>2022</v>
      </c>
      <c r="E2893" t="s">
        <v>1502</v>
      </c>
      <c r="F2893" t="s">
        <v>1510</v>
      </c>
      <c r="G2893">
        <v>1.24</v>
      </c>
      <c r="H2893">
        <v>17730</v>
      </c>
      <c r="I2893">
        <v>12827</v>
      </c>
      <c r="J2893">
        <v>54.5</v>
      </c>
      <c r="K2893" t="s">
        <v>1511</v>
      </c>
      <c r="L2893">
        <v>2.0099999999999998</v>
      </c>
      <c r="M2893" t="s">
        <v>1516</v>
      </c>
      <c r="N2893" s="13">
        <v>8189</v>
      </c>
      <c r="O2893">
        <v>5</v>
      </c>
      <c r="P2893" s="11">
        <f>Agridata[[#This Row],[Storage_Loss_%]]/100</f>
        <v>0.27649999999999997</v>
      </c>
      <c r="Q2893" s="7">
        <v>27.65</v>
      </c>
      <c r="R2893" s="13">
        <v>30925</v>
      </c>
      <c r="S2893">
        <v>371</v>
      </c>
      <c r="T2893" t="s">
        <v>1520</v>
      </c>
      <c r="U2893" t="s">
        <v>1522</v>
      </c>
      <c r="V2893" s="13">
        <v>4672115</v>
      </c>
      <c r="W2893" s="7">
        <f>(Agridata[[#This Row],[Profit_After_Storage_Loss]]/Agridata[[#This Row],[Total_Revenue]])*100</f>
        <v>71.874260106229158</v>
      </c>
      <c r="X2893">
        <f>(1-Agridata[[#This Row],[Transport_Cost_NGN]]/(Agridata[[#This Row],[Input_Cost_NGN]]+Agridata[[#This Row],[Final_Profit_NGN]]))*100</f>
        <v>99.825878580662717</v>
      </c>
      <c r="Y2893" s="13">
        <f>Agridata[[#This Row],[Final_Profit_NGN]]*Agridata[[#This Row],[Storage_Loss_%]]</f>
        <v>129183979.75</v>
      </c>
      <c r="Z2893" s="13">
        <f>Agridata[[#This Row],[Final_Profit_NGN]] * (1-Agridata[[#This Row],[Storage_Loss_%]]/100)</f>
        <v>3380275.2025000001</v>
      </c>
      <c r="AA2893" s="13">
        <f>Agridata[[#This Row],[Final_Profit_NGN]]+Agridata[[#This Row],[Input_Cost_NGN]]</f>
        <v>4703040</v>
      </c>
    </row>
    <row r="2894" spans="1:27" x14ac:dyDescent="0.35">
      <c r="A2894" t="s">
        <v>1286</v>
      </c>
      <c r="B2894" t="s">
        <v>1472</v>
      </c>
      <c r="C2894" t="s">
        <v>1488</v>
      </c>
      <c r="D2894">
        <v>2021</v>
      </c>
      <c r="E2894" t="s">
        <v>1501</v>
      </c>
      <c r="F2894" t="s">
        <v>1509</v>
      </c>
      <c r="G2894">
        <v>7.23</v>
      </c>
      <c r="H2894">
        <v>107474</v>
      </c>
      <c r="I2894">
        <v>90073</v>
      </c>
      <c r="J2894">
        <v>25.9</v>
      </c>
      <c r="K2894" t="s">
        <v>1512</v>
      </c>
      <c r="L2894">
        <v>1.23</v>
      </c>
      <c r="M2894" t="s">
        <v>1516</v>
      </c>
      <c r="N2894" s="13">
        <v>6407</v>
      </c>
      <c r="O2894">
        <v>1</v>
      </c>
      <c r="P2894" s="11">
        <f>Agridata[[#This Row],[Storage_Loss_%]]/100</f>
        <v>0.16190000000000002</v>
      </c>
      <c r="Q2894" s="7">
        <v>16.190000000000001</v>
      </c>
      <c r="R2894" s="13">
        <v>137365</v>
      </c>
      <c r="S2894">
        <v>359</v>
      </c>
      <c r="T2894" t="s">
        <v>1520</v>
      </c>
      <c r="U2894" t="s">
        <v>1523</v>
      </c>
      <c r="V2894" s="13">
        <v>31869073</v>
      </c>
      <c r="W2894" s="7">
        <f>(Agridata[[#This Row],[Profit_After_Storage_Loss]]/Agridata[[#This Row],[Total_Revenue]])*100</f>
        <v>83.450304845856323</v>
      </c>
      <c r="X2894">
        <f>(1-Agridata[[#This Row],[Transport_Cost_NGN]]/(Agridata[[#This Row],[Input_Cost_NGN]]+Agridata[[#This Row],[Final_Profit_NGN]]))*100</f>
        <v>99.979982152340725</v>
      </c>
      <c r="Y2894" s="13">
        <f>Agridata[[#This Row],[Final_Profit_NGN]]*Agridata[[#This Row],[Storage_Loss_%]]</f>
        <v>515960291.87000006</v>
      </c>
      <c r="Z2894" s="13">
        <f>Agridata[[#This Row],[Final_Profit_NGN]] * (1-Agridata[[#This Row],[Storage_Loss_%]]/100)</f>
        <v>26709470.081299998</v>
      </c>
      <c r="AA2894" s="13">
        <f>Agridata[[#This Row],[Final_Profit_NGN]]+Agridata[[#This Row],[Input_Cost_NGN]]</f>
        <v>32006438</v>
      </c>
    </row>
    <row r="2895" spans="1:27" x14ac:dyDescent="0.35">
      <c r="A2895" t="s">
        <v>776</v>
      </c>
      <c r="B2895" t="s">
        <v>1469</v>
      </c>
      <c r="C2895" t="s">
        <v>1484</v>
      </c>
      <c r="D2895">
        <v>2025</v>
      </c>
      <c r="E2895" t="s">
        <v>1501</v>
      </c>
      <c r="F2895" t="s">
        <v>1504</v>
      </c>
      <c r="G2895">
        <v>1.17</v>
      </c>
      <c r="H2895">
        <v>9941</v>
      </c>
      <c r="I2895">
        <v>8085</v>
      </c>
      <c r="J2895">
        <v>4.4000000000000004</v>
      </c>
      <c r="K2895" t="s">
        <v>1513</v>
      </c>
      <c r="L2895">
        <v>1.2</v>
      </c>
      <c r="M2895" t="s">
        <v>1518</v>
      </c>
      <c r="N2895" s="13">
        <v>200</v>
      </c>
      <c r="O2895">
        <v>4</v>
      </c>
      <c r="P2895" s="11">
        <f>Agridata[[#This Row],[Storage_Loss_%]]/100</f>
        <v>0.1867</v>
      </c>
      <c r="Q2895" s="7">
        <v>18.670000000000002</v>
      </c>
      <c r="R2895" s="13">
        <v>18859</v>
      </c>
      <c r="S2895">
        <v>353</v>
      </c>
      <c r="T2895" t="s">
        <v>1520</v>
      </c>
      <c r="U2895" t="s">
        <v>1522</v>
      </c>
      <c r="V2895" s="13">
        <v>2806406</v>
      </c>
      <c r="W2895" s="7">
        <f>(Agridata[[#This Row],[Profit_After_Storage_Loss]]/Agridata[[#This Row],[Total_Revenue]])*100</f>
        <v>80.787111998343519</v>
      </c>
      <c r="X2895">
        <f>(1-Agridata[[#This Row],[Transport_Cost_NGN]]/(Agridata[[#This Row],[Input_Cost_NGN]]+Agridata[[#This Row],[Final_Profit_NGN]]))*100</f>
        <v>99.992921018028397</v>
      </c>
      <c r="Y2895" s="13">
        <f>Agridata[[#This Row],[Final_Profit_NGN]]*Agridata[[#This Row],[Storage_Loss_%]]</f>
        <v>52395600.020000003</v>
      </c>
      <c r="Z2895" s="13">
        <f>Agridata[[#This Row],[Final_Profit_NGN]] * (1-Agridata[[#This Row],[Storage_Loss_%]]/100)</f>
        <v>2282449.9997999999</v>
      </c>
      <c r="AA2895" s="13">
        <f>Agridata[[#This Row],[Final_Profit_NGN]]+Agridata[[#This Row],[Input_Cost_NGN]]</f>
        <v>2825265</v>
      </c>
    </row>
    <row r="2896" spans="1:27" x14ac:dyDescent="0.35">
      <c r="A2896" t="s">
        <v>637</v>
      </c>
      <c r="B2896" t="s">
        <v>1473</v>
      </c>
      <c r="C2896" t="s">
        <v>1497</v>
      </c>
      <c r="D2896">
        <v>2025</v>
      </c>
      <c r="E2896" t="s">
        <v>1502</v>
      </c>
      <c r="F2896" t="s">
        <v>1505</v>
      </c>
      <c r="G2896">
        <v>0.41</v>
      </c>
      <c r="H2896">
        <v>4541</v>
      </c>
      <c r="I2896">
        <v>3918</v>
      </c>
      <c r="J2896">
        <v>10.6</v>
      </c>
      <c r="K2896" t="s">
        <v>1514</v>
      </c>
      <c r="L2896">
        <v>0.65</v>
      </c>
      <c r="M2896" t="s">
        <v>1518</v>
      </c>
      <c r="N2896" s="13">
        <v>1755</v>
      </c>
      <c r="O2896">
        <v>7</v>
      </c>
      <c r="P2896" s="11">
        <f>Agridata[[#This Row],[Storage_Loss_%]]/100</f>
        <v>0.1371</v>
      </c>
      <c r="Q2896" s="7">
        <v>13.71</v>
      </c>
      <c r="R2896" s="13">
        <v>4250</v>
      </c>
      <c r="S2896">
        <v>129</v>
      </c>
      <c r="T2896" t="s">
        <v>1520</v>
      </c>
      <c r="U2896" t="s">
        <v>1522</v>
      </c>
      <c r="V2896" s="13">
        <v>494363</v>
      </c>
      <c r="W2896" s="7">
        <f>(Agridata[[#This Row],[Profit_After_Storage_Loss]]/Agridata[[#This Row],[Total_Revenue]])*100</f>
        <v>85.554494708320888</v>
      </c>
      <c r="X2896">
        <f>(1-Agridata[[#This Row],[Transport_Cost_NGN]]/(Agridata[[#This Row],[Input_Cost_NGN]]+Agridata[[#This Row],[Final_Profit_NGN]]))*100</f>
        <v>99.648023617514994</v>
      </c>
      <c r="Y2896" s="13">
        <f>Agridata[[#This Row],[Final_Profit_NGN]]*Agridata[[#This Row],[Storage_Loss_%]]</f>
        <v>6777716.7300000004</v>
      </c>
      <c r="Z2896" s="13">
        <f>Agridata[[#This Row],[Final_Profit_NGN]] * (1-Agridata[[#This Row],[Storage_Loss_%]]/100)</f>
        <v>426585.83270000003</v>
      </c>
      <c r="AA2896" s="13">
        <f>Agridata[[#This Row],[Final_Profit_NGN]]+Agridata[[#This Row],[Input_Cost_NGN]]</f>
        <v>498613</v>
      </c>
    </row>
    <row r="2897" spans="1:27" x14ac:dyDescent="0.35">
      <c r="A2897" t="s">
        <v>994</v>
      </c>
      <c r="B2897" t="s">
        <v>1470</v>
      </c>
      <c r="C2897" t="s">
        <v>1491</v>
      </c>
      <c r="D2897">
        <v>2023</v>
      </c>
      <c r="E2897" t="s">
        <v>1502</v>
      </c>
      <c r="F2897" t="s">
        <v>1509</v>
      </c>
      <c r="G2897">
        <v>2.52</v>
      </c>
      <c r="H2897">
        <v>32266</v>
      </c>
      <c r="I2897">
        <v>24293</v>
      </c>
      <c r="J2897">
        <v>3.7</v>
      </c>
      <c r="K2897" t="s">
        <v>1511</v>
      </c>
      <c r="L2897">
        <v>1.53</v>
      </c>
      <c r="M2897" t="s">
        <v>1516</v>
      </c>
      <c r="N2897" s="13">
        <v>570</v>
      </c>
      <c r="O2897">
        <v>5</v>
      </c>
      <c r="P2897" s="11">
        <f>Agridata[[#This Row],[Storage_Loss_%]]/100</f>
        <v>0.24710000000000001</v>
      </c>
      <c r="Q2897" s="7">
        <v>24.71</v>
      </c>
      <c r="R2897" s="13">
        <v>72903</v>
      </c>
      <c r="S2897">
        <v>337</v>
      </c>
      <c r="T2897" t="s">
        <v>1520</v>
      </c>
      <c r="U2897" t="s">
        <v>1522</v>
      </c>
      <c r="V2897" s="13">
        <v>8031401</v>
      </c>
      <c r="W2897" s="7">
        <f>(Agridata[[#This Row],[Profit_After_Storage_Loss]]/Agridata[[#This Row],[Total_Revenue]])*100</f>
        <v>74.612721991919358</v>
      </c>
      <c r="X2897">
        <f>(1-Agridata[[#This Row],[Transport_Cost_NGN]]/(Agridata[[#This Row],[Input_Cost_NGN]]+Agridata[[#This Row],[Final_Profit_NGN]]))*100</f>
        <v>99.992966700163265</v>
      </c>
      <c r="Y2897" s="13">
        <f>Agridata[[#This Row],[Final_Profit_NGN]]*Agridata[[#This Row],[Storage_Loss_%]]</f>
        <v>198455918.71000001</v>
      </c>
      <c r="Z2897" s="13">
        <f>Agridata[[#This Row],[Final_Profit_NGN]] * (1-Agridata[[#This Row],[Storage_Loss_%]]/100)</f>
        <v>6046841.8129000003</v>
      </c>
      <c r="AA2897" s="13">
        <f>Agridata[[#This Row],[Final_Profit_NGN]]+Agridata[[#This Row],[Input_Cost_NGN]]</f>
        <v>8104304</v>
      </c>
    </row>
    <row r="2898" spans="1:27" x14ac:dyDescent="0.35">
      <c r="A2898" t="s">
        <v>605</v>
      </c>
      <c r="B2898" t="s">
        <v>1469</v>
      </c>
      <c r="C2898" t="s">
        <v>1498</v>
      </c>
      <c r="D2898">
        <v>2021</v>
      </c>
      <c r="E2898" t="s">
        <v>1501</v>
      </c>
      <c r="F2898" t="s">
        <v>1504</v>
      </c>
      <c r="G2898">
        <v>0.84</v>
      </c>
      <c r="H2898">
        <v>4746</v>
      </c>
      <c r="I2898">
        <v>3689</v>
      </c>
      <c r="J2898">
        <v>20.7</v>
      </c>
      <c r="K2898" t="s">
        <v>1511</v>
      </c>
      <c r="L2898">
        <v>1.87</v>
      </c>
      <c r="M2898" t="s">
        <v>1518</v>
      </c>
      <c r="N2898" s="13">
        <v>2497</v>
      </c>
      <c r="O2898">
        <v>5</v>
      </c>
      <c r="P2898" s="11">
        <f>Agridata[[#This Row],[Storage_Loss_%]]/100</f>
        <v>0.22270000000000001</v>
      </c>
      <c r="Q2898" s="7">
        <v>22.27</v>
      </c>
      <c r="R2898" s="13">
        <v>15543</v>
      </c>
      <c r="S2898">
        <v>208</v>
      </c>
      <c r="T2898" t="s">
        <v>1521</v>
      </c>
      <c r="U2898" t="s">
        <v>1522</v>
      </c>
      <c r="V2898" s="13">
        <v>741599</v>
      </c>
      <c r="W2898" s="7">
        <f>(Agridata[[#This Row],[Profit_After_Storage_Loss]]/Agridata[[#This Row],[Total_Revenue]])*100</f>
        <v>76.134318621870136</v>
      </c>
      <c r="X2898">
        <f>(1-Agridata[[#This Row],[Transport_Cost_NGN]]/(Agridata[[#This Row],[Input_Cost_NGN]]+Agridata[[#This Row],[Final_Profit_NGN]]))*100</f>
        <v>99.670207173819449</v>
      </c>
      <c r="Y2898" s="13">
        <f>Agridata[[#This Row],[Final_Profit_NGN]]*Agridata[[#This Row],[Storage_Loss_%]]</f>
        <v>16515409.73</v>
      </c>
      <c r="Z2898" s="13">
        <f>Agridata[[#This Row],[Final_Profit_NGN]] * (1-Agridata[[#This Row],[Storage_Loss_%]]/100)</f>
        <v>576444.90269999998</v>
      </c>
      <c r="AA2898" s="13">
        <f>Agridata[[#This Row],[Final_Profit_NGN]]+Agridata[[#This Row],[Input_Cost_NGN]]</f>
        <v>757142</v>
      </c>
    </row>
    <row r="2899" spans="1:27" x14ac:dyDescent="0.35">
      <c r="A2899" t="s">
        <v>924</v>
      </c>
      <c r="B2899" t="s">
        <v>1471</v>
      </c>
      <c r="C2899" t="s">
        <v>1486</v>
      </c>
      <c r="D2899">
        <v>2022</v>
      </c>
      <c r="E2899" t="s">
        <v>1502</v>
      </c>
      <c r="F2899" t="s">
        <v>1507</v>
      </c>
      <c r="G2899">
        <v>1.76</v>
      </c>
      <c r="H2899">
        <v>2462</v>
      </c>
      <c r="I2899">
        <v>2033</v>
      </c>
      <c r="J2899">
        <v>30.8</v>
      </c>
      <c r="K2899" t="s">
        <v>1511</v>
      </c>
      <c r="L2899">
        <v>1.01</v>
      </c>
      <c r="M2899" t="s">
        <v>1516</v>
      </c>
      <c r="N2899" s="13">
        <v>4417</v>
      </c>
      <c r="O2899">
        <v>7</v>
      </c>
      <c r="P2899" s="11">
        <f>Agridata[[#This Row],[Storage_Loss_%]]/100</f>
        <v>0.17420000000000002</v>
      </c>
      <c r="Q2899" s="7">
        <v>17.420000000000002</v>
      </c>
      <c r="R2899" s="13">
        <v>34039</v>
      </c>
      <c r="S2899">
        <v>221</v>
      </c>
      <c r="T2899" t="s">
        <v>1521</v>
      </c>
      <c r="U2899" t="s">
        <v>1523</v>
      </c>
      <c r="V2899" s="13">
        <v>406345</v>
      </c>
      <c r="W2899" s="7">
        <f>(Agridata[[#This Row],[Profit_After_Storage_Loss]]/Agridata[[#This Row],[Total_Revenue]])*100</f>
        <v>76.197069148742912</v>
      </c>
      <c r="X2899">
        <f>(1-Agridata[[#This Row],[Transport_Cost_NGN]]/(Agridata[[#This Row],[Input_Cost_NGN]]+Agridata[[#This Row],[Final_Profit_NGN]]))*100</f>
        <v>98.997011698880982</v>
      </c>
      <c r="Y2899" s="13">
        <f>Agridata[[#This Row],[Final_Profit_NGN]]*Agridata[[#This Row],[Storage_Loss_%]]</f>
        <v>7078529.9000000004</v>
      </c>
      <c r="Z2899" s="13">
        <f>Agridata[[#This Row],[Final_Profit_NGN]] * (1-Agridata[[#This Row],[Storage_Loss_%]]/100)</f>
        <v>335559.701</v>
      </c>
      <c r="AA2899" s="13">
        <f>Agridata[[#This Row],[Final_Profit_NGN]]+Agridata[[#This Row],[Input_Cost_NGN]]</f>
        <v>440384</v>
      </c>
    </row>
    <row r="2900" spans="1:27" x14ac:dyDescent="0.35">
      <c r="A2900" t="s">
        <v>639</v>
      </c>
      <c r="B2900" t="s">
        <v>1469</v>
      </c>
      <c r="C2900" t="s">
        <v>1474</v>
      </c>
      <c r="D2900">
        <v>2024</v>
      </c>
      <c r="E2900" t="s">
        <v>1501</v>
      </c>
      <c r="F2900" t="s">
        <v>1510</v>
      </c>
      <c r="G2900">
        <v>2.02</v>
      </c>
      <c r="H2900">
        <v>45817</v>
      </c>
      <c r="I2900">
        <v>30555</v>
      </c>
      <c r="J2900">
        <v>1</v>
      </c>
      <c r="K2900" t="s">
        <v>1513</v>
      </c>
      <c r="L2900">
        <v>1.08</v>
      </c>
      <c r="M2900" t="s">
        <v>1517</v>
      </c>
      <c r="N2900" s="13">
        <v>200</v>
      </c>
      <c r="O2900">
        <v>5</v>
      </c>
      <c r="P2900" s="11">
        <f>Agridata[[#This Row],[Storage_Loss_%]]/100</f>
        <v>0.33310000000000001</v>
      </c>
      <c r="Q2900" s="7">
        <v>33.31</v>
      </c>
      <c r="R2900" s="13">
        <v>42878</v>
      </c>
      <c r="S2900">
        <v>314</v>
      </c>
      <c r="T2900" t="s">
        <v>1521</v>
      </c>
      <c r="U2900" t="s">
        <v>1522</v>
      </c>
      <c r="V2900" s="13">
        <v>9455250</v>
      </c>
      <c r="W2900" s="7">
        <f>(Agridata[[#This Row],[Profit_After_Storage_Loss]]/Agridata[[#This Row],[Total_Revenue]])*100</f>
        <v>66.388937114766193</v>
      </c>
      <c r="X2900">
        <f>(1-Agridata[[#This Row],[Transport_Cost_NGN]]/(Agridata[[#This Row],[Input_Cost_NGN]]+Agridata[[#This Row],[Final_Profit_NGN]]))*100</f>
        <v>99.997894321912696</v>
      </c>
      <c r="Y2900" s="13">
        <f>Agridata[[#This Row],[Final_Profit_NGN]]*Agridata[[#This Row],[Storage_Loss_%]]</f>
        <v>314954377.5</v>
      </c>
      <c r="Z2900" s="13">
        <f>Agridata[[#This Row],[Final_Profit_NGN]] * (1-Agridata[[#This Row],[Storage_Loss_%]]/100)</f>
        <v>6305706.2250000006</v>
      </c>
      <c r="AA2900" s="13">
        <f>Agridata[[#This Row],[Final_Profit_NGN]]+Agridata[[#This Row],[Input_Cost_NGN]]</f>
        <v>9498128</v>
      </c>
    </row>
    <row r="2901" spans="1:27" x14ac:dyDescent="0.35">
      <c r="A2901" t="s">
        <v>1292</v>
      </c>
      <c r="B2901" t="s">
        <v>1473</v>
      </c>
      <c r="C2901" t="s">
        <v>1496</v>
      </c>
      <c r="D2901">
        <v>2023</v>
      </c>
      <c r="E2901" t="s">
        <v>1502</v>
      </c>
      <c r="F2901" t="s">
        <v>1510</v>
      </c>
      <c r="G2901">
        <v>2.19</v>
      </c>
      <c r="H2901">
        <v>37088</v>
      </c>
      <c r="I2901">
        <v>24763</v>
      </c>
      <c r="J2901">
        <v>3.9</v>
      </c>
      <c r="K2901" t="s">
        <v>1513</v>
      </c>
      <c r="L2901">
        <v>1.21</v>
      </c>
      <c r="M2901" t="s">
        <v>1516</v>
      </c>
      <c r="N2901" s="13">
        <v>200</v>
      </c>
      <c r="O2901">
        <v>4</v>
      </c>
      <c r="P2901" s="11">
        <f>Agridata[[#This Row],[Storage_Loss_%]]/100</f>
        <v>0.33229999999999998</v>
      </c>
      <c r="Q2901" s="7">
        <v>33.229999999999997</v>
      </c>
      <c r="R2901" s="13">
        <v>48699</v>
      </c>
      <c r="S2901">
        <v>477</v>
      </c>
      <c r="T2901" t="s">
        <v>1520</v>
      </c>
      <c r="U2901" t="s">
        <v>1522</v>
      </c>
      <c r="V2901" s="13">
        <v>11644933</v>
      </c>
      <c r="W2901" s="7">
        <f>(Agridata[[#This Row],[Profit_After_Storage_Loss]]/Agridata[[#This Row],[Total_Revenue]])*100</f>
        <v>66.491931369996919</v>
      </c>
      <c r="X2901">
        <f>(1-Agridata[[#This Row],[Transport_Cost_NGN]]/(Agridata[[#This Row],[Input_Cost_NGN]]+Agridata[[#This Row],[Final_Profit_NGN]]))*100</f>
        <v>99.998289667401892</v>
      </c>
      <c r="Y2901" s="13">
        <f>Agridata[[#This Row],[Final_Profit_NGN]]*Agridata[[#This Row],[Storage_Loss_%]]</f>
        <v>386961123.58999997</v>
      </c>
      <c r="Z2901" s="13">
        <f>Agridata[[#This Row],[Final_Profit_NGN]] * (1-Agridata[[#This Row],[Storage_Loss_%]]/100)</f>
        <v>7775321.7640999993</v>
      </c>
      <c r="AA2901" s="13">
        <f>Agridata[[#This Row],[Final_Profit_NGN]]+Agridata[[#This Row],[Input_Cost_NGN]]</f>
        <v>11693632</v>
      </c>
    </row>
    <row r="2902" spans="1:27" x14ac:dyDescent="0.35">
      <c r="A2902" t="s">
        <v>930</v>
      </c>
      <c r="B2902" t="s">
        <v>1469</v>
      </c>
      <c r="C2902" t="s">
        <v>1481</v>
      </c>
      <c r="D2902">
        <v>2022</v>
      </c>
      <c r="E2902" t="s">
        <v>1502</v>
      </c>
      <c r="F2902" t="s">
        <v>1504</v>
      </c>
      <c r="G2902">
        <v>4.3600000000000003</v>
      </c>
      <c r="H2902">
        <v>37768</v>
      </c>
      <c r="I2902">
        <v>28220</v>
      </c>
      <c r="J2902">
        <v>63.2</v>
      </c>
      <c r="K2902" t="s">
        <v>1515</v>
      </c>
      <c r="L2902">
        <v>1.77</v>
      </c>
      <c r="M2902" t="s">
        <v>1517</v>
      </c>
      <c r="N2902" s="13">
        <v>10238</v>
      </c>
      <c r="O2902">
        <v>5</v>
      </c>
      <c r="P2902" s="11">
        <f>Agridata[[#This Row],[Storage_Loss_%]]/100</f>
        <v>0.25280000000000002</v>
      </c>
      <c r="Q2902" s="7">
        <v>25.28</v>
      </c>
      <c r="R2902" s="13">
        <v>56460</v>
      </c>
      <c r="S2902">
        <v>210</v>
      </c>
      <c r="T2902" t="s">
        <v>1520</v>
      </c>
      <c r="U2902" t="s">
        <v>1522</v>
      </c>
      <c r="V2902" s="13">
        <v>5800240</v>
      </c>
      <c r="W2902" s="7">
        <f>(Agridata[[#This Row],[Profit_After_Storage_Loss]]/Agridata[[#This Row],[Total_Revenue]])*100</f>
        <v>73.99968118565063</v>
      </c>
      <c r="X2902">
        <f>(1-Agridata[[#This Row],[Transport_Cost_NGN]]/(Agridata[[#This Row],[Input_Cost_NGN]]+Agridata[[#This Row],[Final_Profit_NGN]]))*100</f>
        <v>99.825191660832886</v>
      </c>
      <c r="Y2902" s="13">
        <f>Agridata[[#This Row],[Final_Profit_NGN]]*Agridata[[#This Row],[Storage_Loss_%]]</f>
        <v>146630067.20000002</v>
      </c>
      <c r="Z2902" s="13">
        <f>Agridata[[#This Row],[Final_Profit_NGN]] * (1-Agridata[[#This Row],[Storage_Loss_%]]/100)</f>
        <v>4333939.3279999997</v>
      </c>
      <c r="AA2902" s="13">
        <f>Agridata[[#This Row],[Final_Profit_NGN]]+Agridata[[#This Row],[Input_Cost_NGN]]</f>
        <v>5856700</v>
      </c>
    </row>
    <row r="2903" spans="1:27" x14ac:dyDescent="0.35">
      <c r="A2903" t="s">
        <v>515</v>
      </c>
      <c r="B2903" t="s">
        <v>1472</v>
      </c>
      <c r="C2903" t="s">
        <v>1489</v>
      </c>
      <c r="D2903">
        <v>2025</v>
      </c>
      <c r="E2903" t="s">
        <v>1501</v>
      </c>
      <c r="F2903" t="s">
        <v>1510</v>
      </c>
      <c r="G2903">
        <v>0.82</v>
      </c>
      <c r="H2903">
        <v>17144</v>
      </c>
      <c r="I2903">
        <v>12012</v>
      </c>
      <c r="J2903">
        <v>34.700000000000003</v>
      </c>
      <c r="K2903" t="s">
        <v>1514</v>
      </c>
      <c r="L2903">
        <v>1.75</v>
      </c>
      <c r="M2903" t="s">
        <v>1516</v>
      </c>
      <c r="N2903" s="13">
        <v>6374</v>
      </c>
      <c r="O2903">
        <v>2</v>
      </c>
      <c r="P2903" s="11">
        <f>Agridata[[#This Row],[Storage_Loss_%]]/100</f>
        <v>0.29930000000000001</v>
      </c>
      <c r="Q2903" s="7">
        <v>29.93</v>
      </c>
      <c r="R2903" s="13">
        <v>22479</v>
      </c>
      <c r="S2903">
        <v>495</v>
      </c>
      <c r="T2903" t="s">
        <v>1521</v>
      </c>
      <c r="U2903" t="s">
        <v>1523</v>
      </c>
      <c r="V2903" s="13">
        <v>5857628</v>
      </c>
      <c r="W2903" s="7">
        <f>(Agridata[[#This Row],[Profit_After_Storage_Loss]]/Agridata[[#This Row],[Total_Revenue]])*100</f>
        <v>69.802130124502838</v>
      </c>
      <c r="X2903">
        <f>(1-Agridata[[#This Row],[Transport_Cost_NGN]]/(Agridata[[#This Row],[Input_Cost_NGN]]+Agridata[[#This Row],[Final_Profit_NGN]]))*100</f>
        <v>99.891600612029677</v>
      </c>
      <c r="Y2903" s="13">
        <f>Agridata[[#This Row],[Final_Profit_NGN]]*Agridata[[#This Row],[Storage_Loss_%]]</f>
        <v>175318806.03999999</v>
      </c>
      <c r="Z2903" s="13">
        <f>Agridata[[#This Row],[Final_Profit_NGN]] * (1-Agridata[[#This Row],[Storage_Loss_%]]/100)</f>
        <v>4104439.9396000002</v>
      </c>
      <c r="AA2903" s="13">
        <f>Agridata[[#This Row],[Final_Profit_NGN]]+Agridata[[#This Row],[Input_Cost_NGN]]</f>
        <v>5880107</v>
      </c>
    </row>
    <row r="2904" spans="1:27" x14ac:dyDescent="0.35">
      <c r="A2904" t="s">
        <v>768</v>
      </c>
      <c r="B2904" t="s">
        <v>1472</v>
      </c>
      <c r="C2904" t="s">
        <v>1478</v>
      </c>
      <c r="D2904">
        <v>2024</v>
      </c>
      <c r="E2904" t="s">
        <v>1501</v>
      </c>
      <c r="F2904" t="s">
        <v>1506</v>
      </c>
      <c r="G2904">
        <v>2.4</v>
      </c>
      <c r="H2904">
        <v>6179</v>
      </c>
      <c r="I2904">
        <v>5650</v>
      </c>
      <c r="J2904">
        <v>4.2</v>
      </c>
      <c r="K2904" t="s">
        <v>1512</v>
      </c>
      <c r="L2904">
        <v>1.48</v>
      </c>
      <c r="M2904" t="s">
        <v>1518</v>
      </c>
      <c r="N2904" s="13">
        <v>1157</v>
      </c>
      <c r="O2904">
        <v>3</v>
      </c>
      <c r="P2904" s="11">
        <f>Agridata[[#This Row],[Storage_Loss_%]]/100</f>
        <v>8.5600000000000009E-2</v>
      </c>
      <c r="Q2904" s="7">
        <v>8.56</v>
      </c>
      <c r="R2904" s="13">
        <v>73348</v>
      </c>
      <c r="S2904">
        <v>448</v>
      </c>
      <c r="T2904" t="s">
        <v>1520</v>
      </c>
      <c r="U2904" t="s">
        <v>1523</v>
      </c>
      <c r="V2904" s="13">
        <v>2431383</v>
      </c>
      <c r="W2904" s="7">
        <f>(Agridata[[#This Row],[Profit_After_Storage_Loss]]/Agridata[[#This Row],[Total_Revenue]])*100</f>
        <v>88.762290848797733</v>
      </c>
      <c r="X2904">
        <f>(1-Agridata[[#This Row],[Transport_Cost_NGN]]/(Agridata[[#This Row],[Input_Cost_NGN]]+Agridata[[#This Row],[Final_Profit_NGN]]))*100</f>
        <v>99.953807414848143</v>
      </c>
      <c r="Y2904" s="13">
        <f>Agridata[[#This Row],[Final_Profit_NGN]]*Agridata[[#This Row],[Storage_Loss_%]]</f>
        <v>20812638.48</v>
      </c>
      <c r="Z2904" s="13">
        <f>Agridata[[#This Row],[Final_Profit_NGN]] * (1-Agridata[[#This Row],[Storage_Loss_%]]/100)</f>
        <v>2223256.6151999999</v>
      </c>
      <c r="AA2904" s="13">
        <f>Agridata[[#This Row],[Final_Profit_NGN]]+Agridata[[#This Row],[Input_Cost_NGN]]</f>
        <v>2504731</v>
      </c>
    </row>
    <row r="2905" spans="1:27" x14ac:dyDescent="0.35">
      <c r="A2905" t="s">
        <v>1293</v>
      </c>
      <c r="B2905" t="s">
        <v>1470</v>
      </c>
      <c r="C2905" t="s">
        <v>1482</v>
      </c>
      <c r="D2905">
        <v>2025</v>
      </c>
      <c r="E2905" t="s">
        <v>1501</v>
      </c>
      <c r="F2905" t="s">
        <v>1507</v>
      </c>
      <c r="G2905">
        <v>0.77</v>
      </c>
      <c r="H2905">
        <v>1687</v>
      </c>
      <c r="I2905">
        <v>1502</v>
      </c>
      <c r="J2905">
        <v>56.6</v>
      </c>
      <c r="K2905" t="s">
        <v>1512</v>
      </c>
      <c r="L2905">
        <v>1.69</v>
      </c>
      <c r="M2905" t="s">
        <v>1516</v>
      </c>
      <c r="N2905" s="13">
        <v>13737</v>
      </c>
      <c r="O2905">
        <v>3</v>
      </c>
      <c r="P2905" s="11">
        <f>Agridata[[#This Row],[Storage_Loss_%]]/100</f>
        <v>0.10949999999999999</v>
      </c>
      <c r="Q2905" s="7">
        <v>10.95</v>
      </c>
      <c r="R2905" s="13">
        <v>15802</v>
      </c>
      <c r="S2905">
        <v>242</v>
      </c>
      <c r="T2905" t="s">
        <v>1521</v>
      </c>
      <c r="U2905" t="s">
        <v>1522</v>
      </c>
      <c r="V2905" s="13">
        <v>330311</v>
      </c>
      <c r="W2905" s="7">
        <f>(Agridata[[#This Row],[Profit_After_Storage_Loss]]/Agridata[[#This Row],[Total_Revenue]])*100</f>
        <v>84.984367966531167</v>
      </c>
      <c r="X2905">
        <f>(1-Agridata[[#This Row],[Transport_Cost_NGN]]/(Agridata[[#This Row],[Input_Cost_NGN]]+Agridata[[#This Row],[Final_Profit_NGN]]))*100</f>
        <v>96.031064999003206</v>
      </c>
      <c r="Y2905" s="13">
        <f>Agridata[[#This Row],[Final_Profit_NGN]]*Agridata[[#This Row],[Storage_Loss_%]]</f>
        <v>3616905.4499999997</v>
      </c>
      <c r="Z2905" s="13">
        <f>Agridata[[#This Row],[Final_Profit_NGN]] * (1-Agridata[[#This Row],[Storage_Loss_%]]/100)</f>
        <v>294141.94550000003</v>
      </c>
      <c r="AA2905" s="13">
        <f>Agridata[[#This Row],[Final_Profit_NGN]]+Agridata[[#This Row],[Input_Cost_NGN]]</f>
        <v>346113</v>
      </c>
    </row>
    <row r="2906" spans="1:27" x14ac:dyDescent="0.35">
      <c r="A2906" t="s">
        <v>163</v>
      </c>
      <c r="B2906" t="s">
        <v>1470</v>
      </c>
      <c r="C2906" t="s">
        <v>1475</v>
      </c>
      <c r="D2906">
        <v>2025</v>
      </c>
      <c r="E2906" t="s">
        <v>1501</v>
      </c>
      <c r="F2906" t="s">
        <v>1506</v>
      </c>
      <c r="G2906">
        <v>1.31</v>
      </c>
      <c r="H2906">
        <v>4831</v>
      </c>
      <c r="I2906">
        <v>3890</v>
      </c>
      <c r="J2906">
        <v>14.9</v>
      </c>
      <c r="K2906" t="s">
        <v>1513</v>
      </c>
      <c r="L2906">
        <v>0.95</v>
      </c>
      <c r="M2906" t="s">
        <v>1518</v>
      </c>
      <c r="N2906" s="13">
        <v>644</v>
      </c>
      <c r="O2906">
        <v>14</v>
      </c>
      <c r="P2906" s="11">
        <f>Agridata[[#This Row],[Storage_Loss_%]]/100</f>
        <v>0.19469999999999998</v>
      </c>
      <c r="Q2906" s="7">
        <v>19.47</v>
      </c>
      <c r="R2906" s="13">
        <v>31745</v>
      </c>
      <c r="S2906">
        <v>451</v>
      </c>
      <c r="T2906" t="s">
        <v>1520</v>
      </c>
      <c r="U2906" t="s">
        <v>1523</v>
      </c>
      <c r="V2906" s="13">
        <v>1704458</v>
      </c>
      <c r="W2906" s="7">
        <f>(Agridata[[#This Row],[Profit_After_Storage_Loss]]/Agridata[[#This Row],[Total_Revenue]])*100</f>
        <v>79.057577218792957</v>
      </c>
      <c r="X2906">
        <f>(1-Agridata[[#This Row],[Transport_Cost_NGN]]/(Agridata[[#This Row],[Input_Cost_NGN]]+Agridata[[#This Row],[Final_Profit_NGN]]))*100</f>
        <v>99.962907563228498</v>
      </c>
      <c r="Y2906" s="13">
        <f>Agridata[[#This Row],[Final_Profit_NGN]]*Agridata[[#This Row],[Storage_Loss_%]]</f>
        <v>33185797.259999998</v>
      </c>
      <c r="Z2906" s="13">
        <f>Agridata[[#This Row],[Final_Profit_NGN]] * (1-Agridata[[#This Row],[Storage_Loss_%]]/100)</f>
        <v>1372600.0274</v>
      </c>
      <c r="AA2906" s="13">
        <f>Agridata[[#This Row],[Final_Profit_NGN]]+Agridata[[#This Row],[Input_Cost_NGN]]</f>
        <v>1736203</v>
      </c>
    </row>
    <row r="2907" spans="1:27" x14ac:dyDescent="0.35">
      <c r="A2907" t="s">
        <v>1090</v>
      </c>
      <c r="B2907" t="s">
        <v>1472</v>
      </c>
      <c r="C2907" t="s">
        <v>1489</v>
      </c>
      <c r="D2907">
        <v>2025</v>
      </c>
      <c r="E2907" t="s">
        <v>1501</v>
      </c>
      <c r="F2907" t="s">
        <v>1508</v>
      </c>
      <c r="G2907">
        <v>1.94</v>
      </c>
      <c r="H2907">
        <v>2928</v>
      </c>
      <c r="I2907">
        <v>2554</v>
      </c>
      <c r="J2907">
        <v>6.3</v>
      </c>
      <c r="K2907" t="s">
        <v>1511</v>
      </c>
      <c r="L2907">
        <v>0.63</v>
      </c>
      <c r="M2907" t="s">
        <v>1516</v>
      </c>
      <c r="N2907" s="13">
        <v>1092</v>
      </c>
      <c r="O2907">
        <v>3</v>
      </c>
      <c r="P2907" s="11">
        <f>Agridata[[#This Row],[Storage_Loss_%]]/100</f>
        <v>0.12770000000000001</v>
      </c>
      <c r="Q2907" s="7">
        <v>12.77</v>
      </c>
      <c r="R2907" s="13">
        <v>15038</v>
      </c>
      <c r="S2907">
        <v>226</v>
      </c>
      <c r="T2907" t="s">
        <v>1520</v>
      </c>
      <c r="U2907" t="s">
        <v>1523</v>
      </c>
      <c r="V2907" s="13">
        <v>555302</v>
      </c>
      <c r="W2907" s="7">
        <f>(Agridata[[#This Row],[Profit_After_Storage_Loss]]/Agridata[[#This Row],[Total_Revenue]])*100</f>
        <v>84.930030262650348</v>
      </c>
      <c r="X2907">
        <f>(1-Agridata[[#This Row],[Transport_Cost_NGN]]/(Agridata[[#This Row],[Input_Cost_NGN]]+Agridata[[#This Row],[Final_Profit_NGN]]))*100</f>
        <v>99.808535259669668</v>
      </c>
      <c r="Y2907" s="13">
        <f>Agridata[[#This Row],[Final_Profit_NGN]]*Agridata[[#This Row],[Storage_Loss_%]]</f>
        <v>7091206.54</v>
      </c>
      <c r="Z2907" s="13">
        <f>Agridata[[#This Row],[Final_Profit_NGN]] * (1-Agridata[[#This Row],[Storage_Loss_%]]/100)</f>
        <v>484389.93459999998</v>
      </c>
      <c r="AA2907" s="13">
        <f>Agridata[[#This Row],[Final_Profit_NGN]]+Agridata[[#This Row],[Input_Cost_NGN]]</f>
        <v>570340</v>
      </c>
    </row>
    <row r="2908" spans="1:27" x14ac:dyDescent="0.35">
      <c r="A2908" t="s">
        <v>447</v>
      </c>
      <c r="B2908" t="s">
        <v>1470</v>
      </c>
      <c r="C2908" t="s">
        <v>1495</v>
      </c>
      <c r="D2908">
        <v>2024</v>
      </c>
      <c r="E2908" t="s">
        <v>1502</v>
      </c>
      <c r="F2908" t="s">
        <v>1507</v>
      </c>
      <c r="G2908">
        <v>3.98</v>
      </c>
      <c r="H2908">
        <v>8185</v>
      </c>
      <c r="I2908">
        <v>6264</v>
      </c>
      <c r="J2908">
        <v>2.2000000000000002</v>
      </c>
      <c r="K2908" t="s">
        <v>1513</v>
      </c>
      <c r="L2908">
        <v>0.67</v>
      </c>
      <c r="M2908" t="s">
        <v>1517</v>
      </c>
      <c r="N2908" s="13">
        <v>200</v>
      </c>
      <c r="O2908">
        <v>14</v>
      </c>
      <c r="P2908" s="11">
        <f>Agridata[[#This Row],[Storage_Loss_%]]/100</f>
        <v>0.2346</v>
      </c>
      <c r="Q2908" s="7">
        <v>23.46</v>
      </c>
      <c r="R2908" s="13">
        <v>55317</v>
      </c>
      <c r="S2908">
        <v>290</v>
      </c>
      <c r="T2908" t="s">
        <v>1521</v>
      </c>
      <c r="U2908" t="s">
        <v>1523</v>
      </c>
      <c r="V2908" s="13">
        <v>1742878</v>
      </c>
      <c r="W2908" s="7">
        <f>(Agridata[[#This Row],[Profit_After_Storage_Loss]]/Agridata[[#This Row],[Total_Revenue]])*100</f>
        <v>74.185437130010925</v>
      </c>
      <c r="X2908">
        <f>(1-Agridata[[#This Row],[Transport_Cost_NGN]]/(Agridata[[#This Row],[Input_Cost_NGN]]+Agridata[[#This Row],[Final_Profit_NGN]]))*100</f>
        <v>99.988877735729446</v>
      </c>
      <c r="Y2908" s="13">
        <f>Agridata[[#This Row],[Final_Profit_NGN]]*Agridata[[#This Row],[Storage_Loss_%]]</f>
        <v>40887917.880000003</v>
      </c>
      <c r="Z2908" s="13">
        <f>Agridata[[#This Row],[Final_Profit_NGN]] * (1-Agridata[[#This Row],[Storage_Loss_%]]/100)</f>
        <v>1333998.8211999999</v>
      </c>
      <c r="AA2908" s="13">
        <f>Agridata[[#This Row],[Final_Profit_NGN]]+Agridata[[#This Row],[Input_Cost_NGN]]</f>
        <v>1798195</v>
      </c>
    </row>
    <row r="2909" spans="1:27" x14ac:dyDescent="0.35">
      <c r="A2909" t="s">
        <v>824</v>
      </c>
      <c r="B2909" t="s">
        <v>1472</v>
      </c>
      <c r="C2909" t="s">
        <v>1488</v>
      </c>
      <c r="D2909">
        <v>2024</v>
      </c>
      <c r="E2909" t="s">
        <v>1501</v>
      </c>
      <c r="F2909" t="s">
        <v>1507</v>
      </c>
      <c r="G2909">
        <v>1.63</v>
      </c>
      <c r="H2909">
        <v>3919</v>
      </c>
      <c r="I2909">
        <v>3397</v>
      </c>
      <c r="J2909">
        <v>14.3</v>
      </c>
      <c r="K2909" t="s">
        <v>1511</v>
      </c>
      <c r="L2909">
        <v>1.44</v>
      </c>
      <c r="M2909" t="s">
        <v>1516</v>
      </c>
      <c r="N2909" s="13">
        <v>2428</v>
      </c>
      <c r="O2909">
        <v>7</v>
      </c>
      <c r="P2909" s="11">
        <f>Agridata[[#This Row],[Storage_Loss_%]]/100</f>
        <v>0.1331</v>
      </c>
      <c r="Q2909" s="7">
        <v>13.31</v>
      </c>
      <c r="R2909" s="13">
        <v>30527</v>
      </c>
      <c r="S2909">
        <v>250</v>
      </c>
      <c r="T2909" t="s">
        <v>1520</v>
      </c>
      <c r="U2909" t="s">
        <v>1523</v>
      </c>
      <c r="V2909" s="13">
        <v>807803</v>
      </c>
      <c r="W2909" s="7">
        <f>(Agridata[[#This Row],[Profit_After_Storage_Loss]]/Agridata[[#This Row],[Total_Revenue]])*100</f>
        <v>83.533265026898718</v>
      </c>
      <c r="X2909">
        <f>(1-Agridata[[#This Row],[Transport_Cost_NGN]]/(Agridata[[#This Row],[Input_Cost_NGN]]+Agridata[[#This Row],[Final_Profit_NGN]]))*100</f>
        <v>99.710376582014234</v>
      </c>
      <c r="Y2909" s="13">
        <f>Agridata[[#This Row],[Final_Profit_NGN]]*Agridata[[#This Row],[Storage_Loss_%]]</f>
        <v>10751857.93</v>
      </c>
      <c r="Z2909" s="13">
        <f>Agridata[[#This Row],[Final_Profit_NGN]] * (1-Agridata[[#This Row],[Storage_Loss_%]]/100)</f>
        <v>700284.42070000002</v>
      </c>
      <c r="AA2909" s="13">
        <f>Agridata[[#This Row],[Final_Profit_NGN]]+Agridata[[#This Row],[Input_Cost_NGN]]</f>
        <v>838330</v>
      </c>
    </row>
    <row r="2910" spans="1:27" x14ac:dyDescent="0.35">
      <c r="A2910" t="s">
        <v>1149</v>
      </c>
      <c r="B2910" t="s">
        <v>1473</v>
      </c>
      <c r="C2910" t="s">
        <v>1494</v>
      </c>
      <c r="D2910">
        <v>2024</v>
      </c>
      <c r="E2910" t="s">
        <v>1501</v>
      </c>
      <c r="F2910" t="s">
        <v>1508</v>
      </c>
      <c r="G2910">
        <v>1.35</v>
      </c>
      <c r="H2910">
        <v>2076</v>
      </c>
      <c r="I2910">
        <v>1939</v>
      </c>
      <c r="J2910">
        <v>4.2</v>
      </c>
      <c r="K2910" t="s">
        <v>1513</v>
      </c>
      <c r="L2910">
        <v>1.06</v>
      </c>
      <c r="M2910" t="s">
        <v>1518</v>
      </c>
      <c r="N2910" s="13">
        <v>200</v>
      </c>
      <c r="O2910">
        <v>3</v>
      </c>
      <c r="P2910" s="11">
        <f>Agridata[[#This Row],[Storage_Loss_%]]/100</f>
        <v>6.5700000000000008E-2</v>
      </c>
      <c r="Q2910" s="7">
        <v>6.57</v>
      </c>
      <c r="R2910" s="13">
        <v>14426</v>
      </c>
      <c r="S2910">
        <v>237</v>
      </c>
      <c r="T2910" t="s">
        <v>1520</v>
      </c>
      <c r="U2910" t="s">
        <v>1522</v>
      </c>
      <c r="V2910" s="13">
        <v>440322</v>
      </c>
      <c r="W2910" s="7">
        <f>(Agridata[[#This Row],[Profit_After_Storage_Loss]]/Agridata[[#This Row],[Total_Revenue]])*100</f>
        <v>90.466114111551903</v>
      </c>
      <c r="X2910">
        <f>(1-Agridata[[#This Row],[Transport_Cost_NGN]]/(Agridata[[#This Row],[Input_Cost_NGN]]+Agridata[[#This Row],[Final_Profit_NGN]]))*100</f>
        <v>99.956019597667279</v>
      </c>
      <c r="Y2910" s="13">
        <f>Agridata[[#This Row],[Final_Profit_NGN]]*Agridata[[#This Row],[Storage_Loss_%]]</f>
        <v>2892915.54</v>
      </c>
      <c r="Z2910" s="13">
        <f>Agridata[[#This Row],[Final_Profit_NGN]] * (1-Agridata[[#This Row],[Storage_Loss_%]]/100)</f>
        <v>411392.84460000001</v>
      </c>
      <c r="AA2910" s="13">
        <f>Agridata[[#This Row],[Final_Profit_NGN]]+Agridata[[#This Row],[Input_Cost_NGN]]</f>
        <v>454748</v>
      </c>
    </row>
    <row r="2911" spans="1:27" x14ac:dyDescent="0.35">
      <c r="A2911" t="s">
        <v>365</v>
      </c>
      <c r="B2911" t="s">
        <v>1470</v>
      </c>
      <c r="C2911" t="s">
        <v>1476</v>
      </c>
      <c r="D2911">
        <v>2023</v>
      </c>
      <c r="E2911" t="s">
        <v>1501</v>
      </c>
      <c r="F2911" t="s">
        <v>1506</v>
      </c>
      <c r="G2911">
        <v>0.91</v>
      </c>
      <c r="H2911">
        <v>2676</v>
      </c>
      <c r="I2911">
        <v>1711</v>
      </c>
      <c r="J2911">
        <v>13</v>
      </c>
      <c r="K2911" t="s">
        <v>1512</v>
      </c>
      <c r="L2911">
        <v>1.02</v>
      </c>
      <c r="M2911" t="s">
        <v>1516</v>
      </c>
      <c r="N2911" s="13">
        <v>4009</v>
      </c>
      <c r="O2911">
        <v>30</v>
      </c>
      <c r="P2911" s="11">
        <f>Agridata[[#This Row],[Storage_Loss_%]]/100</f>
        <v>0.36049999999999999</v>
      </c>
      <c r="Q2911" s="7">
        <v>36.049999999999997</v>
      </c>
      <c r="R2911" s="13">
        <v>15118</v>
      </c>
      <c r="S2911">
        <v>395</v>
      </c>
      <c r="T2911" t="s">
        <v>1520</v>
      </c>
      <c r="U2911" t="s">
        <v>1522</v>
      </c>
      <c r="V2911" s="13">
        <v>649960</v>
      </c>
      <c r="W2911" s="7">
        <f>(Agridata[[#This Row],[Profit_After_Storage_Loss]]/Agridata[[#This Row],[Total_Revenue]])*100</f>
        <v>62.49634178246761</v>
      </c>
      <c r="X2911">
        <f>(1-Agridata[[#This Row],[Transport_Cost_NGN]]/(Agridata[[#This Row],[Input_Cost_NGN]]+Agridata[[#This Row],[Final_Profit_NGN]]))*100</f>
        <v>99.397213559913283</v>
      </c>
      <c r="Y2911" s="13">
        <f>Agridata[[#This Row],[Final_Profit_NGN]]*Agridata[[#This Row],[Storage_Loss_%]]</f>
        <v>23431058</v>
      </c>
      <c r="Z2911" s="13">
        <f>Agridata[[#This Row],[Final_Profit_NGN]] * (1-Agridata[[#This Row],[Storage_Loss_%]]/100)</f>
        <v>415649.42</v>
      </c>
      <c r="AA2911" s="13">
        <f>Agridata[[#This Row],[Final_Profit_NGN]]+Agridata[[#This Row],[Input_Cost_NGN]]</f>
        <v>665078</v>
      </c>
    </row>
    <row r="2912" spans="1:27" x14ac:dyDescent="0.35">
      <c r="A2912" t="s">
        <v>574</v>
      </c>
      <c r="B2912" t="s">
        <v>1471</v>
      </c>
      <c r="C2912" t="s">
        <v>1492</v>
      </c>
      <c r="D2912">
        <v>2023</v>
      </c>
      <c r="E2912" t="s">
        <v>1501</v>
      </c>
      <c r="F2912" t="s">
        <v>1503</v>
      </c>
      <c r="G2912">
        <v>0.72</v>
      </c>
      <c r="H2912">
        <v>5118</v>
      </c>
      <c r="I2912">
        <v>4442</v>
      </c>
      <c r="J2912">
        <v>2.7</v>
      </c>
      <c r="K2912" t="s">
        <v>1513</v>
      </c>
      <c r="L2912">
        <v>0.86</v>
      </c>
      <c r="M2912" t="s">
        <v>1516</v>
      </c>
      <c r="N2912" s="13">
        <v>200</v>
      </c>
      <c r="O2912">
        <v>7</v>
      </c>
      <c r="P2912" s="11">
        <f>Agridata[[#This Row],[Storage_Loss_%]]/100</f>
        <v>0.13189999999999999</v>
      </c>
      <c r="Q2912" s="7">
        <v>13.19</v>
      </c>
      <c r="R2912" s="13">
        <v>13129</v>
      </c>
      <c r="S2912">
        <v>248</v>
      </c>
      <c r="T2912" t="s">
        <v>1521</v>
      </c>
      <c r="U2912" t="s">
        <v>1522</v>
      </c>
      <c r="V2912" s="13">
        <v>1077271</v>
      </c>
      <c r="W2912" s="7">
        <f>(Agridata[[#This Row],[Profit_After_Storage_Loss]]/Agridata[[#This Row],[Total_Revenue]])*100</f>
        <v>85.764761106016138</v>
      </c>
      <c r="X2912">
        <f>(1-Agridata[[#This Row],[Transport_Cost_NGN]]/(Agridata[[#This Row],[Input_Cost_NGN]]+Agridata[[#This Row],[Final_Profit_NGN]]))*100</f>
        <v>99.981658107116658</v>
      </c>
      <c r="Y2912" s="13">
        <f>Agridata[[#This Row],[Final_Profit_NGN]]*Agridata[[#This Row],[Storage_Loss_%]]</f>
        <v>14209204.49</v>
      </c>
      <c r="Z2912" s="13">
        <f>Agridata[[#This Row],[Final_Profit_NGN]] * (1-Agridata[[#This Row],[Storage_Loss_%]]/100)</f>
        <v>935178.95510000002</v>
      </c>
      <c r="AA2912" s="13">
        <f>Agridata[[#This Row],[Final_Profit_NGN]]+Agridata[[#This Row],[Input_Cost_NGN]]</f>
        <v>1090400</v>
      </c>
    </row>
    <row r="2913" spans="1:27" x14ac:dyDescent="0.35">
      <c r="A2913" t="s">
        <v>681</v>
      </c>
      <c r="B2913" t="s">
        <v>1472</v>
      </c>
      <c r="C2913" t="s">
        <v>1478</v>
      </c>
      <c r="D2913">
        <v>2021</v>
      </c>
      <c r="E2913" t="s">
        <v>1501</v>
      </c>
      <c r="F2913" t="s">
        <v>1506</v>
      </c>
      <c r="G2913">
        <v>1.33</v>
      </c>
      <c r="H2913">
        <v>3597</v>
      </c>
      <c r="I2913">
        <v>3244</v>
      </c>
      <c r="J2913">
        <v>22.6</v>
      </c>
      <c r="K2913" t="s">
        <v>1511</v>
      </c>
      <c r="L2913">
        <v>0.85</v>
      </c>
      <c r="M2913" t="s">
        <v>1518</v>
      </c>
      <c r="N2913" s="13">
        <v>3910</v>
      </c>
      <c r="O2913">
        <v>7</v>
      </c>
      <c r="P2913" s="11">
        <f>Agridata[[#This Row],[Storage_Loss_%]]/100</f>
        <v>9.7899999999999987E-2</v>
      </c>
      <c r="Q2913" s="7">
        <v>9.7899999999999991</v>
      </c>
      <c r="R2913" s="13">
        <v>23185</v>
      </c>
      <c r="S2913">
        <v>315</v>
      </c>
      <c r="T2913" t="s">
        <v>1520</v>
      </c>
      <c r="U2913" t="s">
        <v>1523</v>
      </c>
      <c r="V2913" s="13">
        <v>984547</v>
      </c>
      <c r="W2913" s="7">
        <f>(Agridata[[#This Row],[Profit_After_Storage_Loss]]/Agridata[[#This Row],[Total_Revenue]])*100</f>
        <v>88.134528694136932</v>
      </c>
      <c r="X2913">
        <f>(1-Agridata[[#This Row],[Transport_Cost_NGN]]/(Agridata[[#This Row],[Input_Cost_NGN]]+Agridata[[#This Row],[Final_Profit_NGN]]))*100</f>
        <v>99.612000015877229</v>
      </c>
      <c r="Y2913" s="13">
        <f>Agridata[[#This Row],[Final_Profit_NGN]]*Agridata[[#This Row],[Storage_Loss_%]]</f>
        <v>9638715.129999999</v>
      </c>
      <c r="Z2913" s="13">
        <f>Agridata[[#This Row],[Final_Profit_NGN]] * (1-Agridata[[#This Row],[Storage_Loss_%]]/100)</f>
        <v>888159.84869999997</v>
      </c>
      <c r="AA2913" s="13">
        <f>Agridata[[#This Row],[Final_Profit_NGN]]+Agridata[[#This Row],[Input_Cost_NGN]]</f>
        <v>1007732</v>
      </c>
    </row>
    <row r="2914" spans="1:27" x14ac:dyDescent="0.35">
      <c r="A2914" t="s">
        <v>134</v>
      </c>
      <c r="B2914" t="s">
        <v>1469</v>
      </c>
      <c r="C2914" t="s">
        <v>1481</v>
      </c>
      <c r="D2914">
        <v>2024</v>
      </c>
      <c r="E2914" t="s">
        <v>1501</v>
      </c>
      <c r="F2914" t="s">
        <v>1503</v>
      </c>
      <c r="G2914">
        <v>2.4300000000000002</v>
      </c>
      <c r="H2914">
        <v>15106</v>
      </c>
      <c r="I2914">
        <v>6042</v>
      </c>
      <c r="J2914">
        <v>12.1</v>
      </c>
      <c r="K2914" t="s">
        <v>1513</v>
      </c>
      <c r="L2914">
        <v>0.94</v>
      </c>
      <c r="M2914" t="s">
        <v>1517</v>
      </c>
      <c r="N2914" s="13">
        <v>406</v>
      </c>
      <c r="O2914">
        <v>60</v>
      </c>
      <c r="P2914" s="11">
        <f>Agridata[[#This Row],[Storage_Loss_%]]/100</f>
        <v>0.6</v>
      </c>
      <c r="Q2914" s="7">
        <v>60</v>
      </c>
      <c r="R2914" s="13">
        <v>27602</v>
      </c>
      <c r="S2914">
        <v>349</v>
      </c>
      <c r="T2914" t="s">
        <v>1520</v>
      </c>
      <c r="U2914" t="s">
        <v>1522</v>
      </c>
      <c r="V2914" s="13">
        <v>2059564</v>
      </c>
      <c r="W2914" s="7">
        <f>(Agridata[[#This Row],[Profit_After_Storage_Loss]]/Agridata[[#This Row],[Total_Revenue]])*100</f>
        <v>39.471014763559779</v>
      </c>
      <c r="X2914">
        <f>(1-Agridata[[#This Row],[Transport_Cost_NGN]]/(Agridata[[#This Row],[Input_Cost_NGN]]+Agridata[[#This Row],[Final_Profit_NGN]]))*100</f>
        <v>99.980547785849325</v>
      </c>
      <c r="Y2914" s="13">
        <f>Agridata[[#This Row],[Final_Profit_NGN]]*Agridata[[#This Row],[Storage_Loss_%]]</f>
        <v>123573840</v>
      </c>
      <c r="Z2914" s="13">
        <f>Agridata[[#This Row],[Final_Profit_NGN]] * (1-Agridata[[#This Row],[Storage_Loss_%]]/100)</f>
        <v>823825.60000000009</v>
      </c>
      <c r="AA2914" s="13">
        <f>Agridata[[#This Row],[Final_Profit_NGN]]+Agridata[[#This Row],[Input_Cost_NGN]]</f>
        <v>2087166</v>
      </c>
    </row>
    <row r="2915" spans="1:27" x14ac:dyDescent="0.35">
      <c r="A2915" t="s">
        <v>173</v>
      </c>
      <c r="B2915" t="s">
        <v>1469</v>
      </c>
      <c r="C2915" t="s">
        <v>1484</v>
      </c>
      <c r="D2915">
        <v>2024</v>
      </c>
      <c r="E2915" t="s">
        <v>1502</v>
      </c>
      <c r="F2915" t="s">
        <v>1506</v>
      </c>
      <c r="G2915">
        <v>3.12</v>
      </c>
      <c r="H2915">
        <v>8667</v>
      </c>
      <c r="I2915">
        <v>8023</v>
      </c>
      <c r="J2915">
        <v>4.4000000000000004</v>
      </c>
      <c r="K2915" t="s">
        <v>1513</v>
      </c>
      <c r="L2915">
        <v>0.24</v>
      </c>
      <c r="M2915" t="s">
        <v>1516</v>
      </c>
      <c r="N2915" s="13">
        <v>200</v>
      </c>
      <c r="O2915">
        <v>3</v>
      </c>
      <c r="P2915" s="11">
        <f>Agridata[[#This Row],[Storage_Loss_%]]/100</f>
        <v>7.4299999999999991E-2</v>
      </c>
      <c r="Q2915" s="7">
        <v>7.43</v>
      </c>
      <c r="R2915" s="13">
        <v>66343</v>
      </c>
      <c r="S2915">
        <v>285</v>
      </c>
      <c r="T2915" t="s">
        <v>1520</v>
      </c>
      <c r="U2915" t="s">
        <v>1523</v>
      </c>
      <c r="V2915" s="13">
        <v>2197147</v>
      </c>
      <c r="W2915" s="7">
        <f>(Agridata[[#This Row],[Profit_After_Storage_Loss]]/Agridata[[#This Row],[Total_Revenue]])*100</f>
        <v>89.856768879031932</v>
      </c>
      <c r="X2915">
        <f>(1-Agridata[[#This Row],[Transport_Cost_NGN]]/(Agridata[[#This Row],[Input_Cost_NGN]]+Agridata[[#This Row],[Final_Profit_NGN]]))*100</f>
        <v>99.991164087316491</v>
      </c>
      <c r="Y2915" s="13">
        <f>Agridata[[#This Row],[Final_Profit_NGN]]*Agridata[[#This Row],[Storage_Loss_%]]</f>
        <v>16324802.209999999</v>
      </c>
      <c r="Z2915" s="13">
        <f>Agridata[[#This Row],[Final_Profit_NGN]] * (1-Agridata[[#This Row],[Storage_Loss_%]]/100)</f>
        <v>2033898.9778999998</v>
      </c>
      <c r="AA2915" s="13">
        <f>Agridata[[#This Row],[Final_Profit_NGN]]+Agridata[[#This Row],[Input_Cost_NGN]]</f>
        <v>2263490</v>
      </c>
    </row>
    <row r="2916" spans="1:27" x14ac:dyDescent="0.35">
      <c r="A2916" t="s">
        <v>670</v>
      </c>
      <c r="B2916" t="s">
        <v>1473</v>
      </c>
      <c r="C2916" t="s">
        <v>1497</v>
      </c>
      <c r="D2916">
        <v>2024</v>
      </c>
      <c r="E2916" t="s">
        <v>1501</v>
      </c>
      <c r="F2916" t="s">
        <v>1506</v>
      </c>
      <c r="G2916">
        <v>2.1800000000000002</v>
      </c>
      <c r="H2916">
        <v>7128</v>
      </c>
      <c r="I2916">
        <v>5863</v>
      </c>
      <c r="J2916">
        <v>87.4</v>
      </c>
      <c r="K2916" t="s">
        <v>1512</v>
      </c>
      <c r="L2916">
        <v>3.91</v>
      </c>
      <c r="M2916" t="s">
        <v>1517</v>
      </c>
      <c r="N2916" s="13">
        <v>20201</v>
      </c>
      <c r="O2916">
        <v>14</v>
      </c>
      <c r="P2916" s="11">
        <f>Agridata[[#This Row],[Storage_Loss_%]]/100</f>
        <v>0.17739999999999997</v>
      </c>
      <c r="Q2916" s="7">
        <v>17.739999999999998</v>
      </c>
      <c r="R2916" s="13">
        <v>46347</v>
      </c>
      <c r="S2916">
        <v>376</v>
      </c>
      <c r="T2916" t="s">
        <v>1520</v>
      </c>
      <c r="U2916" t="s">
        <v>1523</v>
      </c>
      <c r="V2916" s="13">
        <v>2115896</v>
      </c>
      <c r="W2916" s="7">
        <f>(Agridata[[#This Row],[Profit_After_Storage_Loss]]/Agridata[[#This Row],[Total_Revenue]])*100</f>
        <v>80.496782720536046</v>
      </c>
      <c r="X2916">
        <f>(1-Agridata[[#This Row],[Transport_Cost_NGN]]/(Agridata[[#This Row],[Input_Cost_NGN]]+Agridata[[#This Row],[Final_Profit_NGN]]))*100</f>
        <v>99.065738679695116</v>
      </c>
      <c r="Y2916" s="13">
        <f>Agridata[[#This Row],[Final_Profit_NGN]]*Agridata[[#This Row],[Storage_Loss_%]]</f>
        <v>37535995.039999999</v>
      </c>
      <c r="Z2916" s="13">
        <f>Agridata[[#This Row],[Final_Profit_NGN]] * (1-Agridata[[#This Row],[Storage_Loss_%]]/100)</f>
        <v>1740536.0496</v>
      </c>
      <c r="AA2916" s="13">
        <f>Agridata[[#This Row],[Final_Profit_NGN]]+Agridata[[#This Row],[Input_Cost_NGN]]</f>
        <v>2162243</v>
      </c>
    </row>
    <row r="2917" spans="1:27" x14ac:dyDescent="0.35">
      <c r="A2917" t="s">
        <v>313</v>
      </c>
      <c r="B2917" t="s">
        <v>1470</v>
      </c>
      <c r="C2917" t="s">
        <v>1476</v>
      </c>
      <c r="D2917">
        <v>2022</v>
      </c>
      <c r="E2917" t="s">
        <v>1501</v>
      </c>
      <c r="F2917" t="s">
        <v>1504</v>
      </c>
      <c r="G2917">
        <v>2.0099999999999998</v>
      </c>
      <c r="H2917">
        <v>15882</v>
      </c>
      <c r="I2917">
        <v>11592</v>
      </c>
      <c r="J2917">
        <v>3.6</v>
      </c>
      <c r="K2917" t="s">
        <v>1513</v>
      </c>
      <c r="L2917">
        <v>1.1399999999999999</v>
      </c>
      <c r="M2917" t="s">
        <v>1516</v>
      </c>
      <c r="N2917" s="13">
        <v>200</v>
      </c>
      <c r="O2917">
        <v>2</v>
      </c>
      <c r="P2917" s="11">
        <f>Agridata[[#This Row],[Storage_Loss_%]]/100</f>
        <v>0.27010000000000001</v>
      </c>
      <c r="Q2917" s="7">
        <v>27.01</v>
      </c>
      <c r="R2917" s="13">
        <v>24626</v>
      </c>
      <c r="S2917">
        <v>263</v>
      </c>
      <c r="T2917" t="s">
        <v>1519</v>
      </c>
      <c r="U2917" t="s">
        <v>1523</v>
      </c>
      <c r="V2917" s="13">
        <v>2993384</v>
      </c>
      <c r="W2917" s="7">
        <f>(Agridata[[#This Row],[Profit_After_Storage_Loss]]/Agridata[[#This Row],[Total_Revenue]])*100</f>
        <v>72.394424856113801</v>
      </c>
      <c r="X2917">
        <f>(1-Agridata[[#This Row],[Transport_Cost_NGN]]/(Agridata[[#This Row],[Input_Cost_NGN]]+Agridata[[#This Row],[Final_Profit_NGN]]))*100</f>
        <v>99.993373116722609</v>
      </c>
      <c r="Y2917" s="13">
        <f>Agridata[[#This Row],[Final_Profit_NGN]]*Agridata[[#This Row],[Storage_Loss_%]]</f>
        <v>80851301.840000004</v>
      </c>
      <c r="Z2917" s="13">
        <f>Agridata[[#This Row],[Final_Profit_NGN]] * (1-Agridata[[#This Row],[Storage_Loss_%]]/100)</f>
        <v>2184870.9816000001</v>
      </c>
      <c r="AA2917" s="13">
        <f>Agridata[[#This Row],[Final_Profit_NGN]]+Agridata[[#This Row],[Input_Cost_NGN]]</f>
        <v>3018010</v>
      </c>
    </row>
    <row r="2918" spans="1:27" x14ac:dyDescent="0.35">
      <c r="A2918" t="s">
        <v>1272</v>
      </c>
      <c r="B2918" t="s">
        <v>1470</v>
      </c>
      <c r="C2918" t="s">
        <v>1499</v>
      </c>
      <c r="D2918">
        <v>2022</v>
      </c>
      <c r="E2918" t="s">
        <v>1502</v>
      </c>
      <c r="F2918" t="s">
        <v>1506</v>
      </c>
      <c r="G2918">
        <v>2.68</v>
      </c>
      <c r="H2918">
        <v>5065</v>
      </c>
      <c r="I2918">
        <v>4512</v>
      </c>
      <c r="J2918">
        <v>25.2</v>
      </c>
      <c r="K2918" t="s">
        <v>1513</v>
      </c>
      <c r="L2918">
        <v>0.96</v>
      </c>
      <c r="M2918" t="s">
        <v>1516</v>
      </c>
      <c r="N2918" s="13">
        <v>1069</v>
      </c>
      <c r="O2918">
        <v>7</v>
      </c>
      <c r="P2918" s="11">
        <f>Agridata[[#This Row],[Storage_Loss_%]]/100</f>
        <v>0.1091</v>
      </c>
      <c r="Q2918" s="7">
        <v>10.91</v>
      </c>
      <c r="R2918" s="13">
        <v>58587</v>
      </c>
      <c r="S2918">
        <v>291</v>
      </c>
      <c r="T2918" t="s">
        <v>1520</v>
      </c>
      <c r="U2918" t="s">
        <v>1522</v>
      </c>
      <c r="V2918" s="13">
        <v>1240207</v>
      </c>
      <c r="W2918" s="7">
        <f>(Agridata[[#This Row],[Profit_After_Storage_Loss]]/Agridata[[#This Row],[Total_Revenue]])*100</f>
        <v>85.071259668584858</v>
      </c>
      <c r="X2918">
        <f>(1-Agridata[[#This Row],[Transport_Cost_NGN]]/(Agridata[[#This Row],[Input_Cost_NGN]]+Agridata[[#This Row],[Final_Profit_NGN]]))*100</f>
        <v>99.917692875082579</v>
      </c>
      <c r="Y2918" s="13">
        <f>Agridata[[#This Row],[Final_Profit_NGN]]*Agridata[[#This Row],[Storage_Loss_%]]</f>
        <v>13530658.370000001</v>
      </c>
      <c r="Z2918" s="13">
        <f>Agridata[[#This Row],[Final_Profit_NGN]] * (1-Agridata[[#This Row],[Storage_Loss_%]]/100)</f>
        <v>1104900.4162999999</v>
      </c>
      <c r="AA2918" s="13">
        <f>Agridata[[#This Row],[Final_Profit_NGN]]+Agridata[[#This Row],[Input_Cost_NGN]]</f>
        <v>1298794</v>
      </c>
    </row>
    <row r="2919" spans="1:27" x14ac:dyDescent="0.35">
      <c r="A2919" t="s">
        <v>1198</v>
      </c>
      <c r="B2919" t="s">
        <v>1473</v>
      </c>
      <c r="C2919" t="s">
        <v>1497</v>
      </c>
      <c r="D2919">
        <v>2023</v>
      </c>
      <c r="E2919" t="s">
        <v>1502</v>
      </c>
      <c r="F2919" t="s">
        <v>1506</v>
      </c>
      <c r="G2919">
        <v>1.81</v>
      </c>
      <c r="H2919">
        <v>4198</v>
      </c>
      <c r="I2919">
        <v>3230</v>
      </c>
      <c r="J2919">
        <v>13.3</v>
      </c>
      <c r="K2919" t="s">
        <v>1512</v>
      </c>
      <c r="L2919">
        <v>1.41</v>
      </c>
      <c r="M2919" t="s">
        <v>1517</v>
      </c>
      <c r="N2919" s="13">
        <v>3342</v>
      </c>
      <c r="O2919">
        <v>14</v>
      </c>
      <c r="P2919" s="11">
        <f>Agridata[[#This Row],[Storage_Loss_%]]/100</f>
        <v>0.23039999999999999</v>
      </c>
      <c r="Q2919" s="7">
        <v>23.04</v>
      </c>
      <c r="R2919" s="13">
        <v>46255</v>
      </c>
      <c r="S2919">
        <v>403</v>
      </c>
      <c r="T2919" t="s">
        <v>1521</v>
      </c>
      <c r="U2919" t="s">
        <v>1523</v>
      </c>
      <c r="V2919" s="13">
        <v>1239077</v>
      </c>
      <c r="W2919" s="7">
        <f>(Agridata[[#This Row],[Profit_After_Storage_Loss]]/Agridata[[#This Row],[Total_Revenue]])*100</f>
        <v>74.190455010845454</v>
      </c>
      <c r="X2919">
        <f>(1-Agridata[[#This Row],[Transport_Cost_NGN]]/(Agridata[[#This Row],[Input_Cost_NGN]]+Agridata[[#This Row],[Final_Profit_NGN]]))*100</f>
        <v>99.739989356835437</v>
      </c>
      <c r="Y2919" s="13">
        <f>Agridata[[#This Row],[Final_Profit_NGN]]*Agridata[[#This Row],[Storage_Loss_%]]</f>
        <v>28548334.079999998</v>
      </c>
      <c r="Z2919" s="13">
        <f>Agridata[[#This Row],[Final_Profit_NGN]] * (1-Agridata[[#This Row],[Storage_Loss_%]]/100)</f>
        <v>953593.65920000011</v>
      </c>
      <c r="AA2919" s="13">
        <f>Agridata[[#This Row],[Final_Profit_NGN]]+Agridata[[#This Row],[Input_Cost_NGN]]</f>
        <v>1285332</v>
      </c>
    </row>
    <row r="2920" spans="1:27" x14ac:dyDescent="0.35">
      <c r="A2920" t="s">
        <v>340</v>
      </c>
      <c r="B2920" t="s">
        <v>1470</v>
      </c>
      <c r="C2920" t="s">
        <v>1499</v>
      </c>
      <c r="D2920">
        <v>2024</v>
      </c>
      <c r="E2920" t="s">
        <v>1501</v>
      </c>
      <c r="F2920" t="s">
        <v>1507</v>
      </c>
      <c r="G2920">
        <v>1.42</v>
      </c>
      <c r="H2920">
        <v>4000</v>
      </c>
      <c r="I2920">
        <v>3248</v>
      </c>
      <c r="J2920">
        <v>9.9</v>
      </c>
      <c r="K2920" t="s">
        <v>1513</v>
      </c>
      <c r="L2920">
        <v>1.1100000000000001</v>
      </c>
      <c r="M2920" t="s">
        <v>1516</v>
      </c>
      <c r="N2920" s="13">
        <v>475</v>
      </c>
      <c r="O2920">
        <v>14</v>
      </c>
      <c r="P2920" s="11">
        <f>Agridata[[#This Row],[Storage_Loss_%]]/100</f>
        <v>0.18789999999999998</v>
      </c>
      <c r="Q2920" s="7">
        <v>18.79</v>
      </c>
      <c r="R2920" s="13">
        <v>32038</v>
      </c>
      <c r="S2920">
        <v>288</v>
      </c>
      <c r="T2920" t="s">
        <v>1520</v>
      </c>
      <c r="U2920" t="s">
        <v>1522</v>
      </c>
      <c r="V2920" s="13">
        <v>893557</v>
      </c>
      <c r="W2920" s="7">
        <f>(Agridata[[#This Row],[Profit_After_Storage_Loss]]/Agridata[[#This Row],[Total_Revenue]])*100</f>
        <v>78.3990449062495</v>
      </c>
      <c r="X2920">
        <f>(1-Agridata[[#This Row],[Transport_Cost_NGN]]/(Agridata[[#This Row],[Input_Cost_NGN]]+Agridata[[#This Row],[Final_Profit_NGN]]))*100</f>
        <v>99.948681658824867</v>
      </c>
      <c r="Y2920" s="13">
        <f>Agridata[[#This Row],[Final_Profit_NGN]]*Agridata[[#This Row],[Storage_Loss_%]]</f>
        <v>16789936.029999997</v>
      </c>
      <c r="Z2920" s="13">
        <f>Agridata[[#This Row],[Final_Profit_NGN]] * (1-Agridata[[#This Row],[Storage_Loss_%]]/100)</f>
        <v>725657.63970000006</v>
      </c>
      <c r="AA2920" s="13">
        <f>Agridata[[#This Row],[Final_Profit_NGN]]+Agridata[[#This Row],[Input_Cost_NGN]]</f>
        <v>925595</v>
      </c>
    </row>
    <row r="2921" spans="1:27" x14ac:dyDescent="0.35">
      <c r="A2921" t="s">
        <v>201</v>
      </c>
      <c r="B2921" t="s">
        <v>1472</v>
      </c>
      <c r="C2921" t="s">
        <v>1479</v>
      </c>
      <c r="D2921">
        <v>2025</v>
      </c>
      <c r="E2921" t="s">
        <v>1502</v>
      </c>
      <c r="F2921" t="s">
        <v>1504</v>
      </c>
      <c r="G2921">
        <v>1.19</v>
      </c>
      <c r="H2921">
        <v>6588</v>
      </c>
      <c r="I2921">
        <v>5375</v>
      </c>
      <c r="J2921">
        <v>9</v>
      </c>
      <c r="K2921" t="s">
        <v>1511</v>
      </c>
      <c r="L2921">
        <v>1.64</v>
      </c>
      <c r="M2921" t="s">
        <v>1516</v>
      </c>
      <c r="N2921" s="13">
        <v>1339</v>
      </c>
      <c r="O2921">
        <v>1</v>
      </c>
      <c r="P2921" s="11">
        <f>Agridata[[#This Row],[Storage_Loss_%]]/100</f>
        <v>0.184</v>
      </c>
      <c r="Q2921" s="7">
        <v>18.399999999999999</v>
      </c>
      <c r="R2921" s="13">
        <v>15925</v>
      </c>
      <c r="S2921">
        <v>344</v>
      </c>
      <c r="T2921" t="s">
        <v>1520</v>
      </c>
      <c r="U2921" t="s">
        <v>1523</v>
      </c>
      <c r="V2921" s="13">
        <v>1813246</v>
      </c>
      <c r="W2921" s="7">
        <f>(Agridata[[#This Row],[Profit_After_Storage_Loss]]/Agridata[[#This Row],[Total_Revenue]])*100</f>
        <v>80.889579815118438</v>
      </c>
      <c r="X2921">
        <f>(1-Agridata[[#This Row],[Transport_Cost_NGN]]/(Agridata[[#This Row],[Input_Cost_NGN]]+Agridata[[#This Row],[Final_Profit_NGN]]))*100</f>
        <v>99.926797439933168</v>
      </c>
      <c r="Y2921" s="13">
        <f>Agridata[[#This Row],[Final_Profit_NGN]]*Agridata[[#This Row],[Storage_Loss_%]]</f>
        <v>33363726.399999999</v>
      </c>
      <c r="Z2921" s="13">
        <f>Agridata[[#This Row],[Final_Profit_NGN]] * (1-Agridata[[#This Row],[Storage_Loss_%]]/100)</f>
        <v>1479608.736</v>
      </c>
      <c r="AA2921" s="13">
        <f>Agridata[[#This Row],[Final_Profit_NGN]]+Agridata[[#This Row],[Input_Cost_NGN]]</f>
        <v>1829171</v>
      </c>
    </row>
    <row r="2922" spans="1:27" x14ac:dyDescent="0.35">
      <c r="A2922" t="s">
        <v>113</v>
      </c>
      <c r="B2922" t="s">
        <v>1472</v>
      </c>
      <c r="C2922" t="s">
        <v>1487</v>
      </c>
      <c r="D2922">
        <v>2021</v>
      </c>
      <c r="E2922" t="s">
        <v>1501</v>
      </c>
      <c r="F2922" t="s">
        <v>1508</v>
      </c>
      <c r="G2922">
        <v>1.97</v>
      </c>
      <c r="H2922">
        <v>3239</v>
      </c>
      <c r="I2922">
        <v>2618</v>
      </c>
      <c r="J2922">
        <v>24.8</v>
      </c>
      <c r="K2922" t="s">
        <v>1514</v>
      </c>
      <c r="L2922">
        <v>0.79</v>
      </c>
      <c r="M2922" t="s">
        <v>1518</v>
      </c>
      <c r="N2922" s="13">
        <v>5213</v>
      </c>
      <c r="O2922">
        <v>14</v>
      </c>
      <c r="P2922" s="11">
        <f>Agridata[[#This Row],[Storage_Loss_%]]/100</f>
        <v>0.19170000000000001</v>
      </c>
      <c r="Q2922" s="7">
        <v>19.170000000000002</v>
      </c>
      <c r="R2922" s="13">
        <v>18369</v>
      </c>
      <c r="S2922">
        <v>219</v>
      </c>
      <c r="T2922" t="s">
        <v>1521</v>
      </c>
      <c r="U2922" t="s">
        <v>1523</v>
      </c>
      <c r="V2922" s="13">
        <v>544027</v>
      </c>
      <c r="W2922" s="7">
        <f>(Agridata[[#This Row],[Profit_After_Storage_Loss]]/Agridata[[#This Row],[Total_Revenue]])*100</f>
        <v>78.189927399910388</v>
      </c>
      <c r="X2922">
        <f>(1-Agridata[[#This Row],[Transport_Cost_NGN]]/(Agridata[[#This Row],[Input_Cost_NGN]]+Agridata[[#This Row],[Final_Profit_NGN]]))*100</f>
        <v>99.073073065953537</v>
      </c>
      <c r="Y2922" s="13">
        <f>Agridata[[#This Row],[Final_Profit_NGN]]*Agridata[[#This Row],[Storage_Loss_%]]</f>
        <v>10428997.590000002</v>
      </c>
      <c r="Z2922" s="13">
        <f>Agridata[[#This Row],[Final_Profit_NGN]] * (1-Agridata[[#This Row],[Storage_Loss_%]]/100)</f>
        <v>439737.02410000004</v>
      </c>
      <c r="AA2922" s="13">
        <f>Agridata[[#This Row],[Final_Profit_NGN]]+Agridata[[#This Row],[Input_Cost_NGN]]</f>
        <v>562396</v>
      </c>
    </row>
    <row r="2923" spans="1:27" x14ac:dyDescent="0.35">
      <c r="A2923" t="s">
        <v>297</v>
      </c>
      <c r="B2923" t="s">
        <v>1470</v>
      </c>
      <c r="C2923" t="s">
        <v>1495</v>
      </c>
      <c r="D2923">
        <v>2025</v>
      </c>
      <c r="E2923" t="s">
        <v>1501</v>
      </c>
      <c r="F2923" t="s">
        <v>1508</v>
      </c>
      <c r="G2923">
        <v>5.08</v>
      </c>
      <c r="H2923">
        <v>9339</v>
      </c>
      <c r="I2923">
        <v>6109</v>
      </c>
      <c r="J2923">
        <v>1.6</v>
      </c>
      <c r="K2923" t="s">
        <v>1513</v>
      </c>
      <c r="L2923">
        <v>0.7</v>
      </c>
      <c r="M2923" t="s">
        <v>1516</v>
      </c>
      <c r="N2923" s="13">
        <v>200</v>
      </c>
      <c r="O2923">
        <v>30</v>
      </c>
      <c r="P2923" s="11">
        <f>Agridata[[#This Row],[Storage_Loss_%]]/100</f>
        <v>0.3458</v>
      </c>
      <c r="Q2923" s="7">
        <v>34.58</v>
      </c>
      <c r="R2923" s="13">
        <v>70821</v>
      </c>
      <c r="S2923">
        <v>202</v>
      </c>
      <c r="T2923" t="s">
        <v>1520</v>
      </c>
      <c r="U2923" t="s">
        <v>1522</v>
      </c>
      <c r="V2923" s="13">
        <v>1150657</v>
      </c>
      <c r="W2923" s="7">
        <f>(Agridata[[#This Row],[Profit_After_Storage_Loss]]/Agridata[[#This Row],[Total_Revenue]])*100</f>
        <v>61.626964169637112</v>
      </c>
      <c r="X2923">
        <f>(1-Agridata[[#This Row],[Transport_Cost_NGN]]/(Agridata[[#This Row],[Input_Cost_NGN]]+Agridata[[#This Row],[Final_Profit_NGN]]))*100</f>
        <v>99.983626393598584</v>
      </c>
      <c r="Y2923" s="13">
        <f>Agridata[[#This Row],[Final_Profit_NGN]]*Agridata[[#This Row],[Storage_Loss_%]]</f>
        <v>39789719.059999995</v>
      </c>
      <c r="Z2923" s="13">
        <f>Agridata[[#This Row],[Final_Profit_NGN]] * (1-Agridata[[#This Row],[Storage_Loss_%]]/100)</f>
        <v>752759.80940000003</v>
      </c>
      <c r="AA2923" s="13">
        <f>Agridata[[#This Row],[Final_Profit_NGN]]+Agridata[[#This Row],[Input_Cost_NGN]]</f>
        <v>1221478</v>
      </c>
    </row>
    <row r="2924" spans="1:27" x14ac:dyDescent="0.35">
      <c r="A2924" t="s">
        <v>812</v>
      </c>
      <c r="B2924" t="s">
        <v>1472</v>
      </c>
      <c r="C2924" t="s">
        <v>1488</v>
      </c>
      <c r="D2924">
        <v>2021</v>
      </c>
      <c r="E2924" t="s">
        <v>1502</v>
      </c>
      <c r="F2924" t="s">
        <v>1504</v>
      </c>
      <c r="G2924">
        <v>0.72</v>
      </c>
      <c r="H2924">
        <v>4797</v>
      </c>
      <c r="I2924">
        <v>3858</v>
      </c>
      <c r="J2924">
        <v>17.8</v>
      </c>
      <c r="K2924" t="s">
        <v>1512</v>
      </c>
      <c r="L2924">
        <v>0.87</v>
      </c>
      <c r="M2924" t="s">
        <v>1518</v>
      </c>
      <c r="N2924" s="13">
        <v>5024</v>
      </c>
      <c r="O2924">
        <v>1</v>
      </c>
      <c r="P2924" s="11">
        <f>Agridata[[#This Row],[Storage_Loss_%]]/100</f>
        <v>0.1956</v>
      </c>
      <c r="Q2924" s="7">
        <v>19.559999999999999</v>
      </c>
      <c r="R2924" s="13">
        <v>8623</v>
      </c>
      <c r="S2924">
        <v>250</v>
      </c>
      <c r="T2924" t="s">
        <v>1519</v>
      </c>
      <c r="U2924" t="s">
        <v>1522</v>
      </c>
      <c r="V2924" s="13">
        <v>941208</v>
      </c>
      <c r="W2924" s="7">
        <f>(Agridata[[#This Row],[Profit_After_Storage_Loss]]/Agridata[[#This Row],[Total_Revenue]])*100</f>
        <v>79.709728909669181</v>
      </c>
      <c r="X2924">
        <f>(1-Agridata[[#This Row],[Transport_Cost_NGN]]/(Agridata[[#This Row],[Input_Cost_NGN]]+Agridata[[#This Row],[Final_Profit_NGN]]))*100</f>
        <v>99.471063799770704</v>
      </c>
      <c r="Y2924" s="13">
        <f>Agridata[[#This Row],[Final_Profit_NGN]]*Agridata[[#This Row],[Storage_Loss_%]]</f>
        <v>18410028.48</v>
      </c>
      <c r="Z2924" s="13">
        <f>Agridata[[#This Row],[Final_Profit_NGN]] * (1-Agridata[[#This Row],[Storage_Loss_%]]/100)</f>
        <v>757107.71519999998</v>
      </c>
      <c r="AA2924" s="13">
        <f>Agridata[[#This Row],[Final_Profit_NGN]]+Agridata[[#This Row],[Input_Cost_NGN]]</f>
        <v>949831</v>
      </c>
    </row>
    <row r="2925" spans="1:27" x14ac:dyDescent="0.35">
      <c r="A2925" t="s">
        <v>421</v>
      </c>
      <c r="B2925" t="s">
        <v>1470</v>
      </c>
      <c r="C2925" t="s">
        <v>1491</v>
      </c>
      <c r="D2925">
        <v>2023</v>
      </c>
      <c r="E2925" t="s">
        <v>1501</v>
      </c>
      <c r="F2925" t="s">
        <v>1510</v>
      </c>
      <c r="G2925">
        <v>1.36</v>
      </c>
      <c r="H2925">
        <v>28817</v>
      </c>
      <c r="I2925">
        <v>20630</v>
      </c>
      <c r="J2925">
        <v>32.299999999999997</v>
      </c>
      <c r="K2925" t="s">
        <v>1512</v>
      </c>
      <c r="L2925">
        <v>0.9</v>
      </c>
      <c r="M2925" t="s">
        <v>1516</v>
      </c>
      <c r="N2925" s="13">
        <v>9436</v>
      </c>
      <c r="O2925">
        <v>2</v>
      </c>
      <c r="P2925" s="11">
        <f>Agridata[[#This Row],[Storage_Loss_%]]/100</f>
        <v>0.28410000000000002</v>
      </c>
      <c r="Q2925" s="7">
        <v>28.41</v>
      </c>
      <c r="R2925" s="13">
        <v>51025</v>
      </c>
      <c r="S2925">
        <v>432</v>
      </c>
      <c r="T2925" t="s">
        <v>1519</v>
      </c>
      <c r="U2925" t="s">
        <v>1522</v>
      </c>
      <c r="V2925" s="13">
        <v>8762578</v>
      </c>
      <c r="W2925" s="7">
        <f>(Agridata[[#This Row],[Profit_After_Storage_Loss]]/Agridata[[#This Row],[Total_Revenue]])*100</f>
        <v>71.175540697714652</v>
      </c>
      <c r="X2925">
        <f>(1-Agridata[[#This Row],[Transport_Cost_NGN]]/(Agridata[[#This Row],[Input_Cost_NGN]]+Agridata[[#This Row],[Final_Profit_NGN]]))*100</f>
        <v>99.892938222881156</v>
      </c>
      <c r="Y2925" s="13">
        <f>Agridata[[#This Row],[Final_Profit_NGN]]*Agridata[[#This Row],[Storage_Loss_%]]</f>
        <v>248944840.97999999</v>
      </c>
      <c r="Z2925" s="13">
        <f>Agridata[[#This Row],[Final_Profit_NGN]] * (1-Agridata[[#This Row],[Storage_Loss_%]]/100)</f>
        <v>6273129.5901999995</v>
      </c>
      <c r="AA2925" s="13">
        <f>Agridata[[#This Row],[Final_Profit_NGN]]+Agridata[[#This Row],[Input_Cost_NGN]]</f>
        <v>8813603</v>
      </c>
    </row>
    <row r="2926" spans="1:27" x14ac:dyDescent="0.35">
      <c r="A2926" t="s">
        <v>1294</v>
      </c>
      <c r="B2926" t="s">
        <v>1470</v>
      </c>
      <c r="C2926" t="s">
        <v>1490</v>
      </c>
      <c r="D2926">
        <v>2024</v>
      </c>
      <c r="E2926" t="s">
        <v>1501</v>
      </c>
      <c r="F2926" t="s">
        <v>1504</v>
      </c>
      <c r="G2926">
        <v>1.78</v>
      </c>
      <c r="H2926">
        <v>19999</v>
      </c>
      <c r="I2926">
        <v>15263</v>
      </c>
      <c r="J2926">
        <v>1</v>
      </c>
      <c r="K2926" t="s">
        <v>1513</v>
      </c>
      <c r="L2926">
        <v>0.13</v>
      </c>
      <c r="M2926" t="s">
        <v>1516</v>
      </c>
      <c r="N2926" s="13">
        <v>200</v>
      </c>
      <c r="O2926">
        <v>3</v>
      </c>
      <c r="P2926" s="11">
        <f>Agridata[[#This Row],[Storage_Loss_%]]/100</f>
        <v>0.23680000000000001</v>
      </c>
      <c r="Q2926" s="7">
        <v>23.68</v>
      </c>
      <c r="R2926" s="13">
        <v>18736</v>
      </c>
      <c r="S2926">
        <v>244</v>
      </c>
      <c r="T2926" t="s">
        <v>1519</v>
      </c>
      <c r="U2926" t="s">
        <v>1522</v>
      </c>
      <c r="V2926" s="13">
        <v>3667995</v>
      </c>
      <c r="W2926" s="7">
        <f>(Agridata[[#This Row],[Profit_After_Storage_Loss]]/Agridata[[#This Row],[Total_Revenue]])*100</f>
        <v>75.93214107565754</v>
      </c>
      <c r="X2926">
        <f>(1-Agridata[[#This Row],[Transport_Cost_NGN]]/(Agridata[[#This Row],[Input_Cost_NGN]]+Agridata[[#This Row],[Final_Profit_NGN]]))*100</f>
        <v>99.994575139873234</v>
      </c>
      <c r="Y2926" s="13">
        <f>Agridata[[#This Row],[Final_Profit_NGN]]*Agridata[[#This Row],[Storage_Loss_%]]</f>
        <v>86858121.599999994</v>
      </c>
      <c r="Z2926" s="13">
        <f>Agridata[[#This Row],[Final_Profit_NGN]] * (1-Agridata[[#This Row],[Storage_Loss_%]]/100)</f>
        <v>2799413.784</v>
      </c>
      <c r="AA2926" s="13">
        <f>Agridata[[#This Row],[Final_Profit_NGN]]+Agridata[[#This Row],[Input_Cost_NGN]]</f>
        <v>3686731</v>
      </c>
    </row>
    <row r="2927" spans="1:27" x14ac:dyDescent="0.35">
      <c r="A2927" t="s">
        <v>768</v>
      </c>
      <c r="B2927" t="s">
        <v>1472</v>
      </c>
      <c r="C2927" t="s">
        <v>1489</v>
      </c>
      <c r="D2927">
        <v>2023</v>
      </c>
      <c r="E2927" t="s">
        <v>1502</v>
      </c>
      <c r="F2927" t="s">
        <v>1506</v>
      </c>
      <c r="G2927">
        <v>0.66</v>
      </c>
      <c r="H2927">
        <v>1398</v>
      </c>
      <c r="I2927">
        <v>1215</v>
      </c>
      <c r="J2927">
        <v>36.299999999999997</v>
      </c>
      <c r="K2927" t="s">
        <v>1512</v>
      </c>
      <c r="L2927">
        <v>1.3</v>
      </c>
      <c r="M2927" t="s">
        <v>1518</v>
      </c>
      <c r="N2927" s="13">
        <v>8779</v>
      </c>
      <c r="O2927">
        <v>7</v>
      </c>
      <c r="P2927" s="11">
        <f>Agridata[[#This Row],[Storage_Loss_%]]/100</f>
        <v>0.13019999999999998</v>
      </c>
      <c r="Q2927" s="7">
        <v>13.02</v>
      </c>
      <c r="R2927" s="13">
        <v>9611</v>
      </c>
      <c r="S2927">
        <v>291</v>
      </c>
      <c r="T2927" t="s">
        <v>1519</v>
      </c>
      <c r="U2927" t="s">
        <v>1523</v>
      </c>
      <c r="V2927" s="13">
        <v>331640</v>
      </c>
      <c r="W2927" s="7">
        <f>(Agridata[[#This Row],[Profit_After_Storage_Loss]]/Agridata[[#This Row],[Total_Revenue]])*100</f>
        <v>84.530293537601352</v>
      </c>
      <c r="X2927">
        <f>(1-Agridata[[#This Row],[Transport_Cost_NGN]]/(Agridata[[#This Row],[Input_Cost_NGN]]+Agridata[[#This Row],[Final_Profit_NGN]]))*100</f>
        <v>97.427406806133902</v>
      </c>
      <c r="Y2927" s="13">
        <f>Agridata[[#This Row],[Final_Profit_NGN]]*Agridata[[#This Row],[Storage_Loss_%]]</f>
        <v>4317952.8</v>
      </c>
      <c r="Z2927" s="13">
        <f>Agridata[[#This Row],[Final_Profit_NGN]] * (1-Agridata[[#This Row],[Storage_Loss_%]]/100)</f>
        <v>288460.47200000001</v>
      </c>
      <c r="AA2927" s="13">
        <f>Agridata[[#This Row],[Final_Profit_NGN]]+Agridata[[#This Row],[Input_Cost_NGN]]</f>
        <v>341251</v>
      </c>
    </row>
    <row r="2928" spans="1:27" x14ac:dyDescent="0.35">
      <c r="A2928" t="s">
        <v>1272</v>
      </c>
      <c r="B2928" t="s">
        <v>1470</v>
      </c>
      <c r="C2928" t="s">
        <v>1491</v>
      </c>
      <c r="D2928">
        <v>2022</v>
      </c>
      <c r="E2928" t="s">
        <v>1501</v>
      </c>
      <c r="F2928" t="s">
        <v>1508</v>
      </c>
      <c r="G2928">
        <v>0.47</v>
      </c>
      <c r="H2928">
        <v>545</v>
      </c>
      <c r="I2928">
        <v>417</v>
      </c>
      <c r="J2928">
        <v>28</v>
      </c>
      <c r="K2928" t="s">
        <v>1512</v>
      </c>
      <c r="L2928">
        <v>1.19</v>
      </c>
      <c r="M2928" t="s">
        <v>1517</v>
      </c>
      <c r="N2928" s="13">
        <v>7705</v>
      </c>
      <c r="O2928">
        <v>14</v>
      </c>
      <c r="P2928" s="11">
        <f>Agridata[[#This Row],[Storage_Loss_%]]/100</f>
        <v>0.2334</v>
      </c>
      <c r="Q2928" s="7">
        <v>23.34</v>
      </c>
      <c r="R2928" s="13">
        <v>5493</v>
      </c>
      <c r="S2928">
        <v>259</v>
      </c>
      <c r="T2928" t="s">
        <v>1520</v>
      </c>
      <c r="U2928" t="s">
        <v>1522</v>
      </c>
      <c r="V2928" s="13">
        <v>93725</v>
      </c>
      <c r="W2928" s="7">
        <f>(Agridata[[#This Row],[Profit_After_Storage_Loss]]/Agridata[[#This Row],[Total_Revenue]])*100</f>
        <v>72.415877159386383</v>
      </c>
      <c r="X2928">
        <f>(1-Agridata[[#This Row],[Transport_Cost_NGN]]/(Agridata[[#This Row],[Input_Cost_NGN]]+Agridata[[#This Row],[Final_Profit_NGN]]))*100</f>
        <v>92.234272007095484</v>
      </c>
      <c r="Y2928" s="13">
        <f>Agridata[[#This Row],[Final_Profit_NGN]]*Agridata[[#This Row],[Storage_Loss_%]]</f>
        <v>2187541.5</v>
      </c>
      <c r="Z2928" s="13">
        <f>Agridata[[#This Row],[Final_Profit_NGN]] * (1-Agridata[[#This Row],[Storage_Loss_%]]/100)</f>
        <v>71849.584999999992</v>
      </c>
      <c r="AA2928" s="13">
        <f>Agridata[[#This Row],[Final_Profit_NGN]]+Agridata[[#This Row],[Input_Cost_NGN]]</f>
        <v>99218</v>
      </c>
    </row>
    <row r="2929" spans="1:27" x14ac:dyDescent="0.35">
      <c r="A2929" t="s">
        <v>51</v>
      </c>
      <c r="B2929" t="s">
        <v>1471</v>
      </c>
      <c r="C2929" t="s">
        <v>1492</v>
      </c>
      <c r="D2929">
        <v>2022</v>
      </c>
      <c r="E2929" t="s">
        <v>1501</v>
      </c>
      <c r="F2929" t="s">
        <v>1507</v>
      </c>
      <c r="G2929">
        <v>2.4700000000000002</v>
      </c>
      <c r="H2929">
        <v>7002</v>
      </c>
      <c r="I2929">
        <v>5691</v>
      </c>
      <c r="J2929">
        <v>5</v>
      </c>
      <c r="K2929" t="s">
        <v>1511</v>
      </c>
      <c r="L2929">
        <v>0.26</v>
      </c>
      <c r="M2929" t="s">
        <v>1516</v>
      </c>
      <c r="N2929" s="13">
        <v>655</v>
      </c>
      <c r="O2929">
        <v>14</v>
      </c>
      <c r="P2929" s="11">
        <f>Agridata[[#This Row],[Storage_Loss_%]]/100</f>
        <v>0.18710000000000002</v>
      </c>
      <c r="Q2929" s="7">
        <v>18.71</v>
      </c>
      <c r="R2929" s="13">
        <v>51379</v>
      </c>
      <c r="S2929">
        <v>215</v>
      </c>
      <c r="T2929" t="s">
        <v>1521</v>
      </c>
      <c r="U2929" t="s">
        <v>1522</v>
      </c>
      <c r="V2929" s="13">
        <v>1159296</v>
      </c>
      <c r="W2929" s="7">
        <f>(Agridata[[#This Row],[Profit_After_Storage_Loss]]/Agridata[[#This Row],[Total_Revenue]])*100</f>
        <v>77.840189844508217</v>
      </c>
      <c r="X2929">
        <f>(1-Agridata[[#This Row],[Transport_Cost_NGN]]/(Agridata[[#This Row],[Input_Cost_NGN]]+Agridata[[#This Row],[Final_Profit_NGN]]))*100</f>
        <v>99.945897949490998</v>
      </c>
      <c r="Y2929" s="13">
        <f>Agridata[[#This Row],[Final_Profit_NGN]]*Agridata[[#This Row],[Storage_Loss_%]]</f>
        <v>21690428.16</v>
      </c>
      <c r="Z2929" s="13">
        <f>Agridata[[#This Row],[Final_Profit_NGN]] * (1-Agridata[[#This Row],[Storage_Loss_%]]/100)</f>
        <v>942391.7183999999</v>
      </c>
      <c r="AA2929" s="13">
        <f>Agridata[[#This Row],[Final_Profit_NGN]]+Agridata[[#This Row],[Input_Cost_NGN]]</f>
        <v>1210675</v>
      </c>
    </row>
    <row r="2930" spans="1:27" x14ac:dyDescent="0.35">
      <c r="A2930" t="s">
        <v>1295</v>
      </c>
      <c r="B2930" t="s">
        <v>1470</v>
      </c>
      <c r="C2930" t="s">
        <v>1495</v>
      </c>
      <c r="D2930">
        <v>2021</v>
      </c>
      <c r="E2930" t="s">
        <v>1501</v>
      </c>
      <c r="F2930" t="s">
        <v>1510</v>
      </c>
      <c r="G2930">
        <v>0.9</v>
      </c>
      <c r="H2930">
        <v>17252</v>
      </c>
      <c r="I2930">
        <v>12074</v>
      </c>
      <c r="J2930">
        <v>7.2</v>
      </c>
      <c r="K2930" t="s">
        <v>1513</v>
      </c>
      <c r="L2930">
        <v>0.72</v>
      </c>
      <c r="M2930" t="s">
        <v>1516</v>
      </c>
      <c r="N2930" s="13">
        <v>262</v>
      </c>
      <c r="O2930">
        <v>4</v>
      </c>
      <c r="P2930" s="11">
        <f>Agridata[[#This Row],[Storage_Loss_%]]/100</f>
        <v>0.30010000000000003</v>
      </c>
      <c r="Q2930" s="7">
        <v>30.01</v>
      </c>
      <c r="R2930" s="13">
        <v>33566</v>
      </c>
      <c r="S2930">
        <v>323</v>
      </c>
      <c r="T2930" t="s">
        <v>1520</v>
      </c>
      <c r="U2930" t="s">
        <v>1523</v>
      </c>
      <c r="V2930" s="13">
        <v>3827075</v>
      </c>
      <c r="W2930" s="7">
        <f>(Agridata[[#This Row],[Profit_After_Storage_Loss]]/Agridata[[#This Row],[Total_Revenue]])*100</f>
        <v>69.381478166449568</v>
      </c>
      <c r="X2930">
        <f>(1-Agridata[[#This Row],[Transport_Cost_NGN]]/(Agridata[[#This Row],[Input_Cost_NGN]]+Agridata[[#This Row],[Final_Profit_NGN]]))*100</f>
        <v>99.993213562203792</v>
      </c>
      <c r="Y2930" s="13">
        <f>Agridata[[#This Row],[Final_Profit_NGN]]*Agridata[[#This Row],[Storage_Loss_%]]</f>
        <v>114850520.75</v>
      </c>
      <c r="Z2930" s="13">
        <f>Agridata[[#This Row],[Final_Profit_NGN]] * (1-Agridata[[#This Row],[Storage_Loss_%]]/100)</f>
        <v>2678569.7925</v>
      </c>
      <c r="AA2930" s="13">
        <f>Agridata[[#This Row],[Final_Profit_NGN]]+Agridata[[#This Row],[Input_Cost_NGN]]</f>
        <v>3860641</v>
      </c>
    </row>
    <row r="2931" spans="1:27" x14ac:dyDescent="0.35">
      <c r="A2931" t="s">
        <v>1115</v>
      </c>
      <c r="B2931" t="s">
        <v>1470</v>
      </c>
      <c r="C2931" t="s">
        <v>1499</v>
      </c>
      <c r="D2931">
        <v>2022</v>
      </c>
      <c r="E2931" t="s">
        <v>1501</v>
      </c>
      <c r="F2931" t="s">
        <v>1506</v>
      </c>
      <c r="G2931">
        <v>0.81</v>
      </c>
      <c r="H2931">
        <v>1986</v>
      </c>
      <c r="I2931">
        <v>1626</v>
      </c>
      <c r="J2931">
        <v>78.400000000000006</v>
      </c>
      <c r="K2931" t="s">
        <v>1512</v>
      </c>
      <c r="L2931">
        <v>3.2</v>
      </c>
      <c r="M2931" t="s">
        <v>1517</v>
      </c>
      <c r="N2931" s="13">
        <v>21465</v>
      </c>
      <c r="O2931">
        <v>14</v>
      </c>
      <c r="P2931" s="11">
        <f>Agridata[[#This Row],[Storage_Loss_%]]/100</f>
        <v>0.18100000000000002</v>
      </c>
      <c r="Q2931" s="7">
        <v>18.100000000000001</v>
      </c>
      <c r="R2931" s="13">
        <v>16795</v>
      </c>
      <c r="S2931">
        <v>278</v>
      </c>
      <c r="T2931" t="s">
        <v>1520</v>
      </c>
      <c r="U2931" t="s">
        <v>1522</v>
      </c>
      <c r="V2931" s="13">
        <v>409248</v>
      </c>
      <c r="W2931" s="7">
        <f>(Agridata[[#This Row],[Profit_After_Storage_Loss]]/Agridata[[#This Row],[Total_Revenue]])*100</f>
        <v>78.671428001398908</v>
      </c>
      <c r="X2931">
        <f>(1-Agridata[[#This Row],[Transport_Cost_NGN]]/(Agridata[[#This Row],[Input_Cost_NGN]]+Agridata[[#This Row],[Final_Profit_NGN]]))*100</f>
        <v>94.961776158744541</v>
      </c>
      <c r="Y2931" s="13">
        <f>Agridata[[#This Row],[Final_Profit_NGN]]*Agridata[[#This Row],[Storage_Loss_%]]</f>
        <v>7407388.8000000007</v>
      </c>
      <c r="Z2931" s="13">
        <f>Agridata[[#This Row],[Final_Profit_NGN]] * (1-Agridata[[#This Row],[Storage_Loss_%]]/100)</f>
        <v>335174.11199999996</v>
      </c>
      <c r="AA2931" s="13">
        <f>Agridata[[#This Row],[Final_Profit_NGN]]+Agridata[[#This Row],[Input_Cost_NGN]]</f>
        <v>426043</v>
      </c>
    </row>
    <row r="2932" spans="1:27" x14ac:dyDescent="0.35">
      <c r="A2932" t="s">
        <v>312</v>
      </c>
      <c r="B2932" t="s">
        <v>1470</v>
      </c>
      <c r="C2932" t="s">
        <v>1485</v>
      </c>
      <c r="D2932">
        <v>2024</v>
      </c>
      <c r="E2932" t="s">
        <v>1501</v>
      </c>
      <c r="F2932" t="s">
        <v>1508</v>
      </c>
      <c r="G2932">
        <v>1.33</v>
      </c>
      <c r="H2932">
        <v>2094</v>
      </c>
      <c r="I2932">
        <v>1627</v>
      </c>
      <c r="J2932">
        <v>13</v>
      </c>
      <c r="K2932" t="s">
        <v>1513</v>
      </c>
      <c r="L2932">
        <v>0.8</v>
      </c>
      <c r="M2932" t="s">
        <v>1518</v>
      </c>
      <c r="N2932" s="13">
        <v>575</v>
      </c>
      <c r="O2932">
        <v>14</v>
      </c>
      <c r="P2932" s="11">
        <f>Agridata[[#This Row],[Storage_Loss_%]]/100</f>
        <v>0.22289999999999999</v>
      </c>
      <c r="Q2932" s="7">
        <v>22.29</v>
      </c>
      <c r="R2932" s="13">
        <v>18265</v>
      </c>
      <c r="S2932">
        <v>203</v>
      </c>
      <c r="T2932" t="s">
        <v>1521</v>
      </c>
      <c r="U2932" t="s">
        <v>1522</v>
      </c>
      <c r="V2932" s="13">
        <v>308139</v>
      </c>
      <c r="W2932" s="7">
        <f>(Agridata[[#This Row],[Profit_After_Storage_Loss]]/Agridata[[#This Row],[Total_Revenue]])*100</f>
        <v>73.36148359088736</v>
      </c>
      <c r="X2932">
        <f>(1-Agridata[[#This Row],[Transport_Cost_NGN]]/(Agridata[[#This Row],[Input_Cost_NGN]]+Agridata[[#This Row],[Final_Profit_NGN]]))*100</f>
        <v>99.823837943162459</v>
      </c>
      <c r="Y2932" s="13">
        <f>Agridata[[#This Row],[Final_Profit_NGN]]*Agridata[[#This Row],[Storage_Loss_%]]</f>
        <v>6868418.3099999996</v>
      </c>
      <c r="Z2932" s="13">
        <f>Agridata[[#This Row],[Final_Profit_NGN]] * (1-Agridata[[#This Row],[Storage_Loss_%]]/100)</f>
        <v>239454.81690000001</v>
      </c>
      <c r="AA2932" s="13">
        <f>Agridata[[#This Row],[Final_Profit_NGN]]+Agridata[[#This Row],[Input_Cost_NGN]]</f>
        <v>326404</v>
      </c>
    </row>
    <row r="2933" spans="1:27" x14ac:dyDescent="0.35">
      <c r="A2933" t="s">
        <v>1025</v>
      </c>
      <c r="B2933" t="s">
        <v>1469</v>
      </c>
      <c r="C2933" t="s">
        <v>1474</v>
      </c>
      <c r="D2933">
        <v>2024</v>
      </c>
      <c r="E2933" t="s">
        <v>1501</v>
      </c>
      <c r="F2933" t="s">
        <v>1510</v>
      </c>
      <c r="G2933">
        <v>2.52</v>
      </c>
      <c r="H2933">
        <v>50299</v>
      </c>
      <c r="I2933">
        <v>31748</v>
      </c>
      <c r="J2933">
        <v>66.3</v>
      </c>
      <c r="K2933" t="s">
        <v>1514</v>
      </c>
      <c r="L2933">
        <v>3.28</v>
      </c>
      <c r="M2933" t="s">
        <v>1517</v>
      </c>
      <c r="N2933" s="13">
        <v>10345</v>
      </c>
      <c r="O2933">
        <v>7</v>
      </c>
      <c r="P2933" s="11">
        <f>Agridata[[#This Row],[Storage_Loss_%]]/100</f>
        <v>0.36880000000000002</v>
      </c>
      <c r="Q2933" s="7">
        <v>36.880000000000003</v>
      </c>
      <c r="R2933" s="13">
        <v>54375</v>
      </c>
      <c r="S2933">
        <v>378</v>
      </c>
      <c r="T2933" t="s">
        <v>1520</v>
      </c>
      <c r="U2933" t="s">
        <v>1522</v>
      </c>
      <c r="V2933" s="13">
        <v>11816017</v>
      </c>
      <c r="W2933" s="7">
        <f>(Agridata[[#This Row],[Profit_After_Storage_Loss]]/Agridata[[#This Row],[Total_Revenue]])*100</f>
        <v>62.830864645413563</v>
      </c>
      <c r="X2933">
        <f>(1-Agridata[[#This Row],[Transport_Cost_NGN]]/(Agridata[[#This Row],[Input_Cost_NGN]]+Agridata[[#This Row],[Final_Profit_NGN]]))*100</f>
        <v>99.912850392809275</v>
      </c>
      <c r="Y2933" s="13">
        <f>Agridata[[#This Row],[Final_Profit_NGN]]*Agridata[[#This Row],[Storage_Loss_%]]</f>
        <v>435774706.96000004</v>
      </c>
      <c r="Z2933" s="13">
        <f>Agridata[[#This Row],[Final_Profit_NGN]] * (1-Agridata[[#This Row],[Storage_Loss_%]]/100)</f>
        <v>7458269.9304</v>
      </c>
      <c r="AA2933" s="13">
        <f>Agridata[[#This Row],[Final_Profit_NGN]]+Agridata[[#This Row],[Input_Cost_NGN]]</f>
        <v>11870392</v>
      </c>
    </row>
    <row r="2934" spans="1:27" x14ac:dyDescent="0.35">
      <c r="A2934" t="s">
        <v>347</v>
      </c>
      <c r="B2934" t="s">
        <v>1473</v>
      </c>
      <c r="C2934" t="s">
        <v>1497</v>
      </c>
      <c r="D2934">
        <v>2023</v>
      </c>
      <c r="E2934" t="s">
        <v>1501</v>
      </c>
      <c r="F2934" t="s">
        <v>1510</v>
      </c>
      <c r="G2934">
        <v>0.97</v>
      </c>
      <c r="H2934">
        <v>29759</v>
      </c>
      <c r="I2934">
        <v>22631</v>
      </c>
      <c r="J2934">
        <v>8.3000000000000007</v>
      </c>
      <c r="K2934" t="s">
        <v>1511</v>
      </c>
      <c r="L2934">
        <v>0.79</v>
      </c>
      <c r="M2934" t="s">
        <v>1518</v>
      </c>
      <c r="N2934" s="13">
        <v>1037</v>
      </c>
      <c r="O2934">
        <v>3</v>
      </c>
      <c r="P2934" s="11">
        <f>Agridata[[#This Row],[Storage_Loss_%]]/100</f>
        <v>0.23949999999999999</v>
      </c>
      <c r="Q2934" s="7">
        <v>23.95</v>
      </c>
      <c r="R2934" s="13">
        <v>28983</v>
      </c>
      <c r="S2934">
        <v>349</v>
      </c>
      <c r="T2934" t="s">
        <v>1519</v>
      </c>
      <c r="U2934" t="s">
        <v>1522</v>
      </c>
      <c r="V2934" s="13">
        <v>7789217</v>
      </c>
      <c r="W2934" s="7">
        <f>(Agridata[[#This Row],[Profit_After_Storage_Loss]]/Agridata[[#This Row],[Total_Revenue]])*100</f>
        <v>75.768073578317257</v>
      </c>
      <c r="X2934">
        <f>(1-Agridata[[#This Row],[Transport_Cost_NGN]]/(Agridata[[#This Row],[Input_Cost_NGN]]+Agridata[[#This Row],[Final_Profit_NGN]]))*100</f>
        <v>99.986736077357961</v>
      </c>
      <c r="Y2934" s="13">
        <f>Agridata[[#This Row],[Final_Profit_NGN]]*Agridata[[#This Row],[Storage_Loss_%]]</f>
        <v>186551747.15000001</v>
      </c>
      <c r="Z2934" s="13">
        <f>Agridata[[#This Row],[Final_Profit_NGN]] * (1-Agridata[[#This Row],[Storage_Loss_%]]/100)</f>
        <v>5923699.5285</v>
      </c>
      <c r="AA2934" s="13">
        <f>Agridata[[#This Row],[Final_Profit_NGN]]+Agridata[[#This Row],[Input_Cost_NGN]]</f>
        <v>7818200</v>
      </c>
    </row>
    <row r="2935" spans="1:27" x14ac:dyDescent="0.35">
      <c r="A2935" t="s">
        <v>1084</v>
      </c>
      <c r="B2935" t="s">
        <v>1469</v>
      </c>
      <c r="C2935" t="s">
        <v>1481</v>
      </c>
      <c r="D2935">
        <v>2022</v>
      </c>
      <c r="E2935" t="s">
        <v>1502</v>
      </c>
      <c r="F2935" t="s">
        <v>1503</v>
      </c>
      <c r="G2935">
        <v>0.92</v>
      </c>
      <c r="H2935">
        <v>7967</v>
      </c>
      <c r="I2935">
        <v>3186</v>
      </c>
      <c r="J2935">
        <v>29.8</v>
      </c>
      <c r="K2935" t="s">
        <v>1512</v>
      </c>
      <c r="L2935">
        <v>1.42</v>
      </c>
      <c r="M2935" t="s">
        <v>1516</v>
      </c>
      <c r="N2935" s="13">
        <v>5955</v>
      </c>
      <c r="O2935">
        <v>60</v>
      </c>
      <c r="P2935" s="11">
        <f>Agridata[[#This Row],[Storage_Loss_%]]/100</f>
        <v>0.6</v>
      </c>
      <c r="Q2935" s="7">
        <v>60</v>
      </c>
      <c r="R2935" s="13">
        <v>13377</v>
      </c>
      <c r="S2935">
        <v>287</v>
      </c>
      <c r="T2935" t="s">
        <v>1520</v>
      </c>
      <c r="U2935" t="s">
        <v>1522</v>
      </c>
      <c r="V2935" s="13">
        <v>885907</v>
      </c>
      <c r="W2935" s="7">
        <f>(Agridata[[#This Row],[Profit_After_Storage_Loss]]/Agridata[[#This Row],[Total_Revenue]])*100</f>
        <v>39.404993305785496</v>
      </c>
      <c r="X2935">
        <f>(1-Agridata[[#This Row],[Transport_Cost_NGN]]/(Agridata[[#This Row],[Input_Cost_NGN]]+Agridata[[#This Row],[Final_Profit_NGN]]))*100</f>
        <v>99.337806521632771</v>
      </c>
      <c r="Y2935" s="13">
        <f>Agridata[[#This Row],[Final_Profit_NGN]]*Agridata[[#This Row],[Storage_Loss_%]]</f>
        <v>53154420</v>
      </c>
      <c r="Z2935" s="13">
        <f>Agridata[[#This Row],[Final_Profit_NGN]] * (1-Agridata[[#This Row],[Storage_Loss_%]]/100)</f>
        <v>354362.80000000005</v>
      </c>
      <c r="AA2935" s="13">
        <f>Agridata[[#This Row],[Final_Profit_NGN]]+Agridata[[#This Row],[Input_Cost_NGN]]</f>
        <v>899284</v>
      </c>
    </row>
    <row r="2936" spans="1:27" x14ac:dyDescent="0.35">
      <c r="A2936" t="s">
        <v>1296</v>
      </c>
      <c r="B2936" t="s">
        <v>1472</v>
      </c>
      <c r="C2936" t="s">
        <v>1478</v>
      </c>
      <c r="D2936">
        <v>2021</v>
      </c>
      <c r="E2936" t="s">
        <v>1502</v>
      </c>
      <c r="F2936" t="s">
        <v>1508</v>
      </c>
      <c r="G2936">
        <v>6.45</v>
      </c>
      <c r="H2936">
        <v>12698</v>
      </c>
      <c r="I2936">
        <v>10210</v>
      </c>
      <c r="J2936">
        <v>5.2</v>
      </c>
      <c r="K2936" t="s">
        <v>1513</v>
      </c>
      <c r="L2936">
        <v>1.37</v>
      </c>
      <c r="M2936" t="s">
        <v>1516</v>
      </c>
      <c r="N2936" s="13">
        <v>200</v>
      </c>
      <c r="O2936">
        <v>14</v>
      </c>
      <c r="P2936" s="11">
        <f>Agridata[[#This Row],[Storage_Loss_%]]/100</f>
        <v>0.19589999999999999</v>
      </c>
      <c r="Q2936" s="7">
        <v>19.59</v>
      </c>
      <c r="R2936" s="13">
        <v>81634</v>
      </c>
      <c r="S2936">
        <v>215</v>
      </c>
      <c r="T2936" t="s">
        <v>1519</v>
      </c>
      <c r="U2936" t="s">
        <v>1522</v>
      </c>
      <c r="V2936" s="13">
        <v>2091365</v>
      </c>
      <c r="W2936" s="7">
        <f>(Agridata[[#This Row],[Profit_After_Storage_Loss]]/Agridata[[#This Row],[Total_Revenue]])*100</f>
        <v>77.389202503084448</v>
      </c>
      <c r="X2936">
        <f>(1-Agridata[[#This Row],[Transport_Cost_NGN]]/(Agridata[[#This Row],[Input_Cost_NGN]]+Agridata[[#This Row],[Final_Profit_NGN]]))*100</f>
        <v>99.990796130140879</v>
      </c>
      <c r="Y2936" s="13">
        <f>Agridata[[#This Row],[Final_Profit_NGN]]*Agridata[[#This Row],[Storage_Loss_%]]</f>
        <v>40969840.350000001</v>
      </c>
      <c r="Z2936" s="13">
        <f>Agridata[[#This Row],[Final_Profit_NGN]] * (1-Agridata[[#This Row],[Storage_Loss_%]]/100)</f>
        <v>1681666.5965</v>
      </c>
      <c r="AA2936" s="13">
        <f>Agridata[[#This Row],[Final_Profit_NGN]]+Agridata[[#This Row],[Input_Cost_NGN]]</f>
        <v>2172999</v>
      </c>
    </row>
    <row r="2937" spans="1:27" x14ac:dyDescent="0.35">
      <c r="A2937" t="s">
        <v>1297</v>
      </c>
      <c r="B2937" t="s">
        <v>1471</v>
      </c>
      <c r="C2937" t="s">
        <v>1483</v>
      </c>
      <c r="D2937">
        <v>2021</v>
      </c>
      <c r="E2937" t="s">
        <v>1502</v>
      </c>
      <c r="F2937" t="s">
        <v>1505</v>
      </c>
      <c r="G2937">
        <v>1.1599999999999999</v>
      </c>
      <c r="H2937">
        <v>8652</v>
      </c>
      <c r="I2937">
        <v>6437</v>
      </c>
      <c r="J2937">
        <v>10.1</v>
      </c>
      <c r="K2937" t="s">
        <v>1512</v>
      </c>
      <c r="L2937">
        <v>0.94</v>
      </c>
      <c r="M2937" t="s">
        <v>1518</v>
      </c>
      <c r="N2937" s="13">
        <v>1899</v>
      </c>
      <c r="O2937">
        <v>14</v>
      </c>
      <c r="P2937" s="11">
        <f>Agridata[[#This Row],[Storage_Loss_%]]/100</f>
        <v>0.25590000000000002</v>
      </c>
      <c r="Q2937" s="7">
        <v>25.59</v>
      </c>
      <c r="R2937" s="13">
        <v>8143</v>
      </c>
      <c r="S2937">
        <v>85</v>
      </c>
      <c r="T2937" t="s">
        <v>1519</v>
      </c>
      <c r="U2937" t="s">
        <v>1522</v>
      </c>
      <c r="V2937" s="13">
        <v>531632</v>
      </c>
      <c r="W2937" s="7">
        <f>(Agridata[[#This Row],[Profit_After_Storage_Loss]]/Agridata[[#This Row],[Total_Revenue]])*100</f>
        <v>73.287457033023017</v>
      </c>
      <c r="X2937">
        <f>(1-Agridata[[#This Row],[Transport_Cost_NGN]]/(Agridata[[#This Row],[Input_Cost_NGN]]+Agridata[[#This Row],[Final_Profit_NGN]]))*100</f>
        <v>99.64818674447686</v>
      </c>
      <c r="Y2937" s="13">
        <f>Agridata[[#This Row],[Final_Profit_NGN]]*Agridata[[#This Row],[Storage_Loss_%]]</f>
        <v>13604462.880000001</v>
      </c>
      <c r="Z2937" s="13">
        <f>Agridata[[#This Row],[Final_Profit_NGN]] * (1-Agridata[[#This Row],[Storage_Loss_%]]/100)</f>
        <v>395587.37119999999</v>
      </c>
      <c r="AA2937" s="13">
        <f>Agridata[[#This Row],[Final_Profit_NGN]]+Agridata[[#This Row],[Input_Cost_NGN]]</f>
        <v>539775</v>
      </c>
    </row>
    <row r="2938" spans="1:27" x14ac:dyDescent="0.35">
      <c r="A2938" t="s">
        <v>1298</v>
      </c>
      <c r="B2938" t="s">
        <v>1473</v>
      </c>
      <c r="C2938" t="s">
        <v>1494</v>
      </c>
      <c r="D2938">
        <v>2025</v>
      </c>
      <c r="E2938" t="s">
        <v>1501</v>
      </c>
      <c r="F2938" t="s">
        <v>1508</v>
      </c>
      <c r="G2938">
        <v>4.6900000000000004</v>
      </c>
      <c r="H2938">
        <v>9861</v>
      </c>
      <c r="I2938">
        <v>6338</v>
      </c>
      <c r="J2938">
        <v>7.7</v>
      </c>
      <c r="K2938" t="s">
        <v>1513</v>
      </c>
      <c r="L2938">
        <v>1.61</v>
      </c>
      <c r="M2938" t="s">
        <v>1518</v>
      </c>
      <c r="N2938" s="13">
        <v>292</v>
      </c>
      <c r="O2938">
        <v>30</v>
      </c>
      <c r="P2938" s="11">
        <f>Agridata[[#This Row],[Storage_Loss_%]]/100</f>
        <v>0.35719999999999996</v>
      </c>
      <c r="Q2938" s="7">
        <v>35.72</v>
      </c>
      <c r="R2938" s="13">
        <v>54702</v>
      </c>
      <c r="S2938">
        <v>291</v>
      </c>
      <c r="T2938" t="s">
        <v>1521</v>
      </c>
      <c r="U2938" t="s">
        <v>1522</v>
      </c>
      <c r="V2938" s="13">
        <v>1770921</v>
      </c>
      <c r="W2938" s="7">
        <f>(Agridata[[#This Row],[Profit_After_Storage_Loss]]/Agridata[[#This Row],[Total_Revenue]])*100</f>
        <v>62.353948148111627</v>
      </c>
      <c r="X2938">
        <f>(1-Agridata[[#This Row],[Transport_Cost_NGN]]/(Agridata[[#This Row],[Input_Cost_NGN]]+Agridata[[#This Row],[Final_Profit_NGN]]))*100</f>
        <v>99.984005460053922</v>
      </c>
      <c r="Y2938" s="13">
        <f>Agridata[[#This Row],[Final_Profit_NGN]]*Agridata[[#This Row],[Storage_Loss_%]]</f>
        <v>63257298.119999997</v>
      </c>
      <c r="Z2938" s="13">
        <f>Agridata[[#This Row],[Final_Profit_NGN]] * (1-Agridata[[#This Row],[Storage_Loss_%]]/100)</f>
        <v>1138348.0188</v>
      </c>
      <c r="AA2938" s="13">
        <f>Agridata[[#This Row],[Final_Profit_NGN]]+Agridata[[#This Row],[Input_Cost_NGN]]</f>
        <v>1825623</v>
      </c>
    </row>
    <row r="2939" spans="1:27" x14ac:dyDescent="0.35">
      <c r="A2939" t="s">
        <v>433</v>
      </c>
      <c r="B2939" t="s">
        <v>1473</v>
      </c>
      <c r="C2939" t="s">
        <v>1496</v>
      </c>
      <c r="D2939">
        <v>2022</v>
      </c>
      <c r="E2939" t="s">
        <v>1501</v>
      </c>
      <c r="F2939" t="s">
        <v>1509</v>
      </c>
      <c r="G2939">
        <v>2.4</v>
      </c>
      <c r="H2939">
        <v>32642</v>
      </c>
      <c r="I2939">
        <v>27233</v>
      </c>
      <c r="J2939">
        <v>30.4</v>
      </c>
      <c r="K2939" t="s">
        <v>1515</v>
      </c>
      <c r="L2939">
        <v>1.37</v>
      </c>
      <c r="M2939" t="s">
        <v>1518</v>
      </c>
      <c r="N2939" s="13">
        <v>6516</v>
      </c>
      <c r="O2939">
        <v>2</v>
      </c>
      <c r="P2939" s="11">
        <f>Agridata[[#This Row],[Storage_Loss_%]]/100</f>
        <v>0.16570000000000001</v>
      </c>
      <c r="Q2939" s="7">
        <v>16.57</v>
      </c>
      <c r="R2939" s="13">
        <v>41722</v>
      </c>
      <c r="S2939">
        <v>257</v>
      </c>
      <c r="T2939" t="s">
        <v>1520</v>
      </c>
      <c r="U2939" t="s">
        <v>1523</v>
      </c>
      <c r="V2939" s="13">
        <v>6880655</v>
      </c>
      <c r="W2939" s="7">
        <f>(Agridata[[#This Row],[Profit_After_Storage_Loss]]/Agridata[[#This Row],[Total_Revenue]])*100</f>
        <v>82.927157340607138</v>
      </c>
      <c r="X2939">
        <f>(1-Agridata[[#This Row],[Transport_Cost_NGN]]/(Agridata[[#This Row],[Input_Cost_NGN]]+Agridata[[#This Row],[Final_Profit_NGN]]))*100</f>
        <v>99.905870483505893</v>
      </c>
      <c r="Y2939" s="13">
        <f>Agridata[[#This Row],[Final_Profit_NGN]]*Agridata[[#This Row],[Storage_Loss_%]]</f>
        <v>114012453.35000001</v>
      </c>
      <c r="Z2939" s="13">
        <f>Agridata[[#This Row],[Final_Profit_NGN]] * (1-Agridata[[#This Row],[Storage_Loss_%]]/100)</f>
        <v>5740530.4665000001</v>
      </c>
      <c r="AA2939" s="13">
        <f>Agridata[[#This Row],[Final_Profit_NGN]]+Agridata[[#This Row],[Input_Cost_NGN]]</f>
        <v>6922377</v>
      </c>
    </row>
    <row r="2940" spans="1:27" x14ac:dyDescent="0.35">
      <c r="A2940" t="s">
        <v>1069</v>
      </c>
      <c r="B2940" t="s">
        <v>1470</v>
      </c>
      <c r="C2940" t="s">
        <v>1495</v>
      </c>
      <c r="D2940">
        <v>2022</v>
      </c>
      <c r="E2940" t="s">
        <v>1502</v>
      </c>
      <c r="F2940" t="s">
        <v>1510</v>
      </c>
      <c r="G2940">
        <v>0.24</v>
      </c>
      <c r="H2940">
        <v>5017</v>
      </c>
      <c r="I2940">
        <v>3540</v>
      </c>
      <c r="J2940">
        <v>63.2</v>
      </c>
      <c r="K2940" t="s">
        <v>1515</v>
      </c>
      <c r="L2940">
        <v>2.33</v>
      </c>
      <c r="M2940" t="s">
        <v>1516</v>
      </c>
      <c r="N2940" s="13">
        <v>12834</v>
      </c>
      <c r="O2940">
        <v>3</v>
      </c>
      <c r="P2940" s="11">
        <f>Agridata[[#This Row],[Storage_Loss_%]]/100</f>
        <v>0.29420000000000002</v>
      </c>
      <c r="Q2940" s="7">
        <v>29.42</v>
      </c>
      <c r="R2940" s="13">
        <v>4666</v>
      </c>
      <c r="S2940">
        <v>439</v>
      </c>
      <c r="T2940" t="s">
        <v>1520</v>
      </c>
      <c r="U2940" t="s">
        <v>1523</v>
      </c>
      <c r="V2940" s="13">
        <v>1521020</v>
      </c>
      <c r="W2940" s="7">
        <f>(Agridata[[#This Row],[Profit_After_Storage_Loss]]/Agridata[[#This Row],[Total_Revenue]])*100</f>
        <v>70.364145440149542</v>
      </c>
      <c r="X2940">
        <f>(1-Agridata[[#This Row],[Transport_Cost_NGN]]/(Agridata[[#This Row],[Input_Cost_NGN]]+Agridata[[#This Row],[Final_Profit_NGN]]))*100</f>
        <v>99.158804629524028</v>
      </c>
      <c r="Y2940" s="13">
        <f>Agridata[[#This Row],[Final_Profit_NGN]]*Agridata[[#This Row],[Storage_Loss_%]]</f>
        <v>44748408.400000006</v>
      </c>
      <c r="Z2940" s="13">
        <f>Agridata[[#This Row],[Final_Profit_NGN]] * (1-Agridata[[#This Row],[Storage_Loss_%]]/100)</f>
        <v>1073535.916</v>
      </c>
      <c r="AA2940" s="13">
        <f>Agridata[[#This Row],[Final_Profit_NGN]]+Agridata[[#This Row],[Input_Cost_NGN]]</f>
        <v>1525686</v>
      </c>
    </row>
    <row r="2941" spans="1:27" x14ac:dyDescent="0.35">
      <c r="A2941" t="s">
        <v>1291</v>
      </c>
      <c r="B2941" t="s">
        <v>1471</v>
      </c>
      <c r="C2941" t="s">
        <v>1486</v>
      </c>
      <c r="D2941">
        <v>2022</v>
      </c>
      <c r="E2941" t="s">
        <v>1502</v>
      </c>
      <c r="F2941" t="s">
        <v>1506</v>
      </c>
      <c r="G2941">
        <v>1.92</v>
      </c>
      <c r="H2941">
        <v>4862</v>
      </c>
      <c r="I2941">
        <v>2861</v>
      </c>
      <c r="J2941">
        <v>17.899999999999999</v>
      </c>
      <c r="K2941" t="s">
        <v>1513</v>
      </c>
      <c r="L2941">
        <v>1.7</v>
      </c>
      <c r="M2941" t="s">
        <v>1517</v>
      </c>
      <c r="N2941" s="13">
        <v>532</v>
      </c>
      <c r="O2941">
        <v>30</v>
      </c>
      <c r="P2941" s="11">
        <f>Agridata[[#This Row],[Storage_Loss_%]]/100</f>
        <v>0.41139999999999999</v>
      </c>
      <c r="Q2941" s="7">
        <v>41.14</v>
      </c>
      <c r="R2941" s="13">
        <v>36027</v>
      </c>
      <c r="S2941">
        <v>340</v>
      </c>
      <c r="T2941" t="s">
        <v>1520</v>
      </c>
      <c r="U2941" t="s">
        <v>1522</v>
      </c>
      <c r="V2941" s="13">
        <v>926454</v>
      </c>
      <c r="W2941" s="7">
        <f>(Agridata[[#This Row],[Profit_After_Storage_Loss]]/Agridata[[#This Row],[Total_Revenue]])*100</f>
        <v>56.656788487253266</v>
      </c>
      <c r="X2941">
        <f>(1-Agridata[[#This Row],[Transport_Cost_NGN]]/(Agridata[[#This Row],[Input_Cost_NGN]]+Agridata[[#This Row],[Final_Profit_NGN]]))*100</f>
        <v>99.944726181607749</v>
      </c>
      <c r="Y2941" s="13">
        <f>Agridata[[#This Row],[Final_Profit_NGN]]*Agridata[[#This Row],[Storage_Loss_%]]</f>
        <v>38114317.560000002</v>
      </c>
      <c r="Z2941" s="13">
        <f>Agridata[[#This Row],[Final_Profit_NGN]] * (1-Agridata[[#This Row],[Storage_Loss_%]]/100)</f>
        <v>545310.82440000004</v>
      </c>
      <c r="AA2941" s="13">
        <f>Agridata[[#This Row],[Final_Profit_NGN]]+Agridata[[#This Row],[Input_Cost_NGN]]</f>
        <v>962481</v>
      </c>
    </row>
    <row r="2942" spans="1:27" x14ac:dyDescent="0.35">
      <c r="A2942" t="s">
        <v>788</v>
      </c>
      <c r="B2942" t="s">
        <v>1472</v>
      </c>
      <c r="C2942" t="s">
        <v>1478</v>
      </c>
      <c r="D2942">
        <v>2023</v>
      </c>
      <c r="E2942" t="s">
        <v>1501</v>
      </c>
      <c r="F2942" t="s">
        <v>1504</v>
      </c>
      <c r="G2942">
        <v>3.19</v>
      </c>
      <c r="H2942">
        <v>33424</v>
      </c>
      <c r="I2942">
        <v>25789</v>
      </c>
      <c r="J2942">
        <v>13.8</v>
      </c>
      <c r="K2942" t="s">
        <v>1513</v>
      </c>
      <c r="L2942">
        <v>0.56000000000000005</v>
      </c>
      <c r="M2942" t="s">
        <v>1516</v>
      </c>
      <c r="N2942" s="13">
        <v>618</v>
      </c>
      <c r="O2942">
        <v>3</v>
      </c>
      <c r="P2942" s="11">
        <f>Agridata[[#This Row],[Storage_Loss_%]]/100</f>
        <v>0.22839999999999999</v>
      </c>
      <c r="Q2942" s="7">
        <v>22.84</v>
      </c>
      <c r="R2942" s="13">
        <v>67768</v>
      </c>
      <c r="S2942">
        <v>276</v>
      </c>
      <c r="T2942" t="s">
        <v>1521</v>
      </c>
      <c r="U2942" t="s">
        <v>1522</v>
      </c>
      <c r="V2942" s="13">
        <v>6978201</v>
      </c>
      <c r="W2942" s="7">
        <f>(Agridata[[#This Row],[Profit_After_Storage_Loss]]/Agridata[[#This Row],[Total_Revenue]])*100</f>
        <v>76.417876541892255</v>
      </c>
      <c r="X2942">
        <f>(1-Agridata[[#This Row],[Transport_Cost_NGN]]/(Agridata[[#This Row],[Input_Cost_NGN]]+Agridata[[#This Row],[Final_Profit_NGN]]))*100</f>
        <v>99.991229027547519</v>
      </c>
      <c r="Y2942" s="13">
        <f>Agridata[[#This Row],[Final_Profit_NGN]]*Agridata[[#This Row],[Storage_Loss_%]]</f>
        <v>159382110.84</v>
      </c>
      <c r="Z2942" s="13">
        <f>Agridata[[#This Row],[Final_Profit_NGN]] * (1-Agridata[[#This Row],[Storage_Loss_%]]/100)</f>
        <v>5384379.8916000007</v>
      </c>
      <c r="AA2942" s="13">
        <f>Agridata[[#This Row],[Final_Profit_NGN]]+Agridata[[#This Row],[Input_Cost_NGN]]</f>
        <v>7045969</v>
      </c>
    </row>
    <row r="2943" spans="1:27" x14ac:dyDescent="0.35">
      <c r="A2943" t="s">
        <v>957</v>
      </c>
      <c r="B2943" t="s">
        <v>1472</v>
      </c>
      <c r="C2943" t="s">
        <v>1488</v>
      </c>
      <c r="D2943">
        <v>2023</v>
      </c>
      <c r="E2943" t="s">
        <v>1502</v>
      </c>
      <c r="F2943" t="s">
        <v>1510</v>
      </c>
      <c r="G2943">
        <v>1.82</v>
      </c>
      <c r="H2943">
        <v>29955</v>
      </c>
      <c r="I2943">
        <v>20986</v>
      </c>
      <c r="J2943">
        <v>3.6</v>
      </c>
      <c r="K2943" t="s">
        <v>1511</v>
      </c>
      <c r="L2943">
        <v>0.98</v>
      </c>
      <c r="M2943" t="s">
        <v>1516</v>
      </c>
      <c r="N2943" s="13">
        <v>542</v>
      </c>
      <c r="O2943">
        <v>3</v>
      </c>
      <c r="P2943" s="11">
        <f>Agridata[[#This Row],[Storage_Loss_%]]/100</f>
        <v>0.2994</v>
      </c>
      <c r="Q2943" s="7">
        <v>29.94</v>
      </c>
      <c r="R2943" s="13">
        <v>68405</v>
      </c>
      <c r="S2943">
        <v>473</v>
      </c>
      <c r="T2943" t="s">
        <v>1520</v>
      </c>
      <c r="U2943" t="s">
        <v>1522</v>
      </c>
      <c r="V2943" s="13">
        <v>9758168</v>
      </c>
      <c r="W2943" s="7">
        <f>(Agridata[[#This Row],[Profit_After_Storage_Loss]]/Agridata[[#This Row],[Total_Revenue]])*100</f>
        <v>69.572296474060693</v>
      </c>
      <c r="X2943">
        <f>(1-Agridata[[#This Row],[Transport_Cost_NGN]]/(Agridata[[#This Row],[Input_Cost_NGN]]+Agridata[[#This Row],[Final_Profit_NGN]]))*100</f>
        <v>99.994484343626212</v>
      </c>
      <c r="Y2943" s="13">
        <f>Agridata[[#This Row],[Final_Profit_NGN]]*Agridata[[#This Row],[Storage_Loss_%]]</f>
        <v>292159549.92000002</v>
      </c>
      <c r="Z2943" s="13">
        <f>Agridata[[#This Row],[Final_Profit_NGN]] * (1-Agridata[[#This Row],[Storage_Loss_%]]/100)</f>
        <v>6836572.5007999996</v>
      </c>
      <c r="AA2943" s="13">
        <f>Agridata[[#This Row],[Final_Profit_NGN]]+Agridata[[#This Row],[Input_Cost_NGN]]</f>
        <v>9826573</v>
      </c>
    </row>
    <row r="2944" spans="1:27" x14ac:dyDescent="0.35">
      <c r="A2944" t="s">
        <v>699</v>
      </c>
      <c r="B2944" t="s">
        <v>1470</v>
      </c>
      <c r="C2944" t="s">
        <v>1475</v>
      </c>
      <c r="D2944">
        <v>2021</v>
      </c>
      <c r="E2944" t="s">
        <v>1501</v>
      </c>
      <c r="F2944" t="s">
        <v>1510</v>
      </c>
      <c r="G2944">
        <v>2.48</v>
      </c>
      <c r="H2944">
        <v>67144</v>
      </c>
      <c r="I2944">
        <v>44529</v>
      </c>
      <c r="J2944">
        <v>5.9</v>
      </c>
      <c r="K2944" t="s">
        <v>1513</v>
      </c>
      <c r="L2944">
        <v>1.01</v>
      </c>
      <c r="M2944" t="s">
        <v>1516</v>
      </c>
      <c r="N2944" s="13">
        <v>250</v>
      </c>
      <c r="O2944">
        <v>5</v>
      </c>
      <c r="P2944" s="11">
        <f>Agridata[[#This Row],[Storage_Loss_%]]/100</f>
        <v>0.33679999999999999</v>
      </c>
      <c r="Q2944" s="7">
        <v>33.68</v>
      </c>
      <c r="R2944" s="13">
        <v>55659</v>
      </c>
      <c r="S2944">
        <v>319</v>
      </c>
      <c r="T2944" t="s">
        <v>1520</v>
      </c>
      <c r="U2944" t="s">
        <v>1522</v>
      </c>
      <c r="V2944" s="13">
        <v>14006795</v>
      </c>
      <c r="W2944" s="7">
        <f>(Agridata[[#This Row],[Profit_After_Storage_Loss]]/Agridata[[#This Row],[Total_Revenue]])*100</f>
        <v>66.057506349887447</v>
      </c>
      <c r="X2944">
        <f>(1-Agridata[[#This Row],[Transport_Cost_NGN]]/(Agridata[[#This Row],[Input_Cost_NGN]]+Agridata[[#This Row],[Final_Profit_NGN]]))*100</f>
        <v>99.998222216406901</v>
      </c>
      <c r="Y2944" s="13">
        <f>Agridata[[#This Row],[Final_Profit_NGN]]*Agridata[[#This Row],[Storage_Loss_%]]</f>
        <v>471748855.60000002</v>
      </c>
      <c r="Z2944" s="13">
        <f>Agridata[[#This Row],[Final_Profit_NGN]] * (1-Agridata[[#This Row],[Storage_Loss_%]]/100)</f>
        <v>9289306.4440000001</v>
      </c>
      <c r="AA2944" s="13">
        <f>Agridata[[#This Row],[Final_Profit_NGN]]+Agridata[[#This Row],[Input_Cost_NGN]]</f>
        <v>14062454</v>
      </c>
    </row>
    <row r="2945" spans="1:27" x14ac:dyDescent="0.35">
      <c r="A2945" t="s">
        <v>1150</v>
      </c>
      <c r="B2945" t="s">
        <v>1473</v>
      </c>
      <c r="C2945" t="s">
        <v>1484</v>
      </c>
      <c r="D2945">
        <v>2024</v>
      </c>
      <c r="E2945" t="s">
        <v>1502</v>
      </c>
      <c r="F2945" t="s">
        <v>1509</v>
      </c>
      <c r="G2945">
        <v>1.62</v>
      </c>
      <c r="H2945">
        <v>23711</v>
      </c>
      <c r="I2945">
        <v>16965</v>
      </c>
      <c r="J2945">
        <v>2.7</v>
      </c>
      <c r="K2945" t="s">
        <v>1511</v>
      </c>
      <c r="L2945">
        <v>1.04</v>
      </c>
      <c r="M2945" t="s">
        <v>1517</v>
      </c>
      <c r="N2945" s="13">
        <v>421</v>
      </c>
      <c r="O2945">
        <v>7</v>
      </c>
      <c r="P2945" s="11">
        <f>Agridata[[#This Row],[Storage_Loss_%]]/100</f>
        <v>0.28449999999999998</v>
      </c>
      <c r="Q2945" s="7">
        <v>28.45</v>
      </c>
      <c r="R2945" s="13">
        <v>37078</v>
      </c>
      <c r="S2945">
        <v>340</v>
      </c>
      <c r="T2945" t="s">
        <v>1520</v>
      </c>
      <c r="U2945" t="s">
        <v>1522</v>
      </c>
      <c r="V2945" s="13">
        <v>5672920</v>
      </c>
      <c r="W2945" s="7">
        <f>(Agridata[[#This Row],[Profit_After_Storage_Loss]]/Agridata[[#This Row],[Total_Revenue]])*100</f>
        <v>71.085388471239398</v>
      </c>
      <c r="X2945">
        <f>(1-Agridata[[#This Row],[Transport_Cost_NGN]]/(Agridata[[#This Row],[Input_Cost_NGN]]+Agridata[[#This Row],[Final_Profit_NGN]]))*100</f>
        <v>99.992626967645165</v>
      </c>
      <c r="Y2945" s="13">
        <f>Agridata[[#This Row],[Final_Profit_NGN]]*Agridata[[#This Row],[Storage_Loss_%]]</f>
        <v>161394574</v>
      </c>
      <c r="Z2945" s="13">
        <f>Agridata[[#This Row],[Final_Profit_NGN]] * (1-Agridata[[#This Row],[Storage_Loss_%]]/100)</f>
        <v>4058974.2600000002</v>
      </c>
      <c r="AA2945" s="13">
        <f>Agridata[[#This Row],[Final_Profit_NGN]]+Agridata[[#This Row],[Input_Cost_NGN]]</f>
        <v>5709998</v>
      </c>
    </row>
    <row r="2946" spans="1:27" x14ac:dyDescent="0.35">
      <c r="A2946" t="s">
        <v>1299</v>
      </c>
      <c r="B2946" t="s">
        <v>1472</v>
      </c>
      <c r="C2946" t="s">
        <v>1487</v>
      </c>
      <c r="D2946">
        <v>2023</v>
      </c>
      <c r="E2946" t="s">
        <v>1501</v>
      </c>
      <c r="F2946" t="s">
        <v>1504</v>
      </c>
      <c r="G2946">
        <v>0.74</v>
      </c>
      <c r="H2946">
        <v>8067</v>
      </c>
      <c r="I2946">
        <v>6136</v>
      </c>
      <c r="J2946">
        <v>1</v>
      </c>
      <c r="K2946" t="s">
        <v>1511</v>
      </c>
      <c r="L2946">
        <v>0.98</v>
      </c>
      <c r="M2946" t="s">
        <v>1516</v>
      </c>
      <c r="N2946" s="13">
        <v>200</v>
      </c>
      <c r="O2946">
        <v>3</v>
      </c>
      <c r="P2946" s="11">
        <f>Agridata[[#This Row],[Storage_Loss_%]]/100</f>
        <v>0.23929999999999998</v>
      </c>
      <c r="Q2946" s="7">
        <v>23.93</v>
      </c>
      <c r="R2946" s="13">
        <v>17192</v>
      </c>
      <c r="S2946">
        <v>266</v>
      </c>
      <c r="T2946" t="s">
        <v>1520</v>
      </c>
      <c r="U2946" t="s">
        <v>1522</v>
      </c>
      <c r="V2946" s="13">
        <v>1598463</v>
      </c>
      <c r="W2946" s="7">
        <f>(Agridata[[#This Row],[Profit_After_Storage_Loss]]/Agridata[[#This Row],[Total_Revenue]])*100</f>
        <v>75.260547833541196</v>
      </c>
      <c r="X2946">
        <f>(1-Agridata[[#This Row],[Transport_Cost_NGN]]/(Agridata[[#This Row],[Input_Cost_NGN]]+Agridata[[#This Row],[Final_Profit_NGN]]))*100</f>
        <v>99.987621119607837</v>
      </c>
      <c r="Y2946" s="13">
        <f>Agridata[[#This Row],[Final_Profit_NGN]]*Agridata[[#This Row],[Storage_Loss_%]]</f>
        <v>38251219.589999996</v>
      </c>
      <c r="Z2946" s="13">
        <f>Agridata[[#This Row],[Final_Profit_NGN]] * (1-Agridata[[#This Row],[Storage_Loss_%]]/100)</f>
        <v>1215950.8041000001</v>
      </c>
      <c r="AA2946" s="13">
        <f>Agridata[[#This Row],[Final_Profit_NGN]]+Agridata[[#This Row],[Input_Cost_NGN]]</f>
        <v>1615655</v>
      </c>
    </row>
    <row r="2947" spans="1:27" x14ac:dyDescent="0.35">
      <c r="A2947" t="s">
        <v>1300</v>
      </c>
      <c r="B2947" t="s">
        <v>1471</v>
      </c>
      <c r="C2947" t="s">
        <v>1500</v>
      </c>
      <c r="D2947">
        <v>2022</v>
      </c>
      <c r="E2947" t="s">
        <v>1501</v>
      </c>
      <c r="F2947" t="s">
        <v>1503</v>
      </c>
      <c r="G2947">
        <v>0.68</v>
      </c>
      <c r="H2947">
        <v>4343</v>
      </c>
      <c r="I2947">
        <v>2755</v>
      </c>
      <c r="J2947">
        <v>39.1</v>
      </c>
      <c r="K2947" t="s">
        <v>1512</v>
      </c>
      <c r="L2947">
        <v>2.33</v>
      </c>
      <c r="M2947" t="s">
        <v>1516</v>
      </c>
      <c r="N2947" s="13">
        <v>8512</v>
      </c>
      <c r="O2947">
        <v>30</v>
      </c>
      <c r="P2947" s="11">
        <f>Agridata[[#This Row],[Storage_Loss_%]]/100</f>
        <v>0.36560000000000004</v>
      </c>
      <c r="Q2947" s="7">
        <v>36.56</v>
      </c>
      <c r="R2947" s="13">
        <v>8121</v>
      </c>
      <c r="S2947">
        <v>302</v>
      </c>
      <c r="T2947" t="s">
        <v>1520</v>
      </c>
      <c r="U2947" t="s">
        <v>1522</v>
      </c>
      <c r="V2947" s="13">
        <v>807057</v>
      </c>
      <c r="W2947" s="7">
        <f>(Agridata[[#This Row],[Profit_After_Storage_Loss]]/Agridata[[#This Row],[Total_Revenue]])*100</f>
        <v>62.807995407138066</v>
      </c>
      <c r="X2947">
        <f>(1-Agridata[[#This Row],[Transport_Cost_NGN]]/(Agridata[[#This Row],[Input_Cost_NGN]]+Agridata[[#This Row],[Final_Profit_NGN]]))*100</f>
        <v>98.955810878114974</v>
      </c>
      <c r="Y2947" s="13">
        <f>Agridata[[#This Row],[Final_Profit_NGN]]*Agridata[[#This Row],[Storage_Loss_%]]</f>
        <v>29506003.920000002</v>
      </c>
      <c r="Z2947" s="13">
        <f>Agridata[[#This Row],[Final_Profit_NGN]] * (1-Agridata[[#This Row],[Storage_Loss_%]]/100)</f>
        <v>511996.96079999994</v>
      </c>
      <c r="AA2947" s="13">
        <f>Agridata[[#This Row],[Final_Profit_NGN]]+Agridata[[#This Row],[Input_Cost_NGN]]</f>
        <v>815178</v>
      </c>
    </row>
    <row r="2948" spans="1:27" x14ac:dyDescent="0.35">
      <c r="A2948" t="s">
        <v>187</v>
      </c>
      <c r="B2948" t="s">
        <v>1473</v>
      </c>
      <c r="C2948" t="s">
        <v>1497</v>
      </c>
      <c r="D2948">
        <v>2024</v>
      </c>
      <c r="E2948" t="s">
        <v>1502</v>
      </c>
      <c r="F2948" t="s">
        <v>1505</v>
      </c>
      <c r="G2948">
        <v>1.04</v>
      </c>
      <c r="H2948">
        <v>10357</v>
      </c>
      <c r="I2948">
        <v>8564</v>
      </c>
      <c r="J2948">
        <v>37.1</v>
      </c>
      <c r="K2948" t="s">
        <v>1512</v>
      </c>
      <c r="L2948">
        <v>1.83</v>
      </c>
      <c r="M2948" t="s">
        <v>1516</v>
      </c>
      <c r="N2948" s="13">
        <v>10344</v>
      </c>
      <c r="O2948">
        <v>7</v>
      </c>
      <c r="P2948" s="11">
        <f>Agridata[[#This Row],[Storage_Loss_%]]/100</f>
        <v>0.17309999999999998</v>
      </c>
      <c r="Q2948" s="7">
        <v>17.309999999999999</v>
      </c>
      <c r="R2948" s="13">
        <v>12210</v>
      </c>
      <c r="S2948">
        <v>117</v>
      </c>
      <c r="T2948" t="s">
        <v>1520</v>
      </c>
      <c r="U2948" t="s">
        <v>1523</v>
      </c>
      <c r="V2948" s="13">
        <v>969415</v>
      </c>
      <c r="W2948" s="7">
        <f>(Agridata[[#This Row],[Profit_After_Storage_Loss]]/Agridata[[#This Row],[Total_Revenue]])*100</f>
        <v>81.661455596587302</v>
      </c>
      <c r="X2948">
        <f>(1-Agridata[[#This Row],[Transport_Cost_NGN]]/(Agridata[[#This Row],[Input_Cost_NGN]]+Agridata[[#This Row],[Final_Profit_NGN]]))*100</f>
        <v>98.946237106838154</v>
      </c>
      <c r="Y2948" s="13">
        <f>Agridata[[#This Row],[Final_Profit_NGN]]*Agridata[[#This Row],[Storage_Loss_%]]</f>
        <v>16780573.649999999</v>
      </c>
      <c r="Z2948" s="13">
        <f>Agridata[[#This Row],[Final_Profit_NGN]] * (1-Agridata[[#This Row],[Storage_Loss_%]]/100)</f>
        <v>801609.2635</v>
      </c>
      <c r="AA2948" s="13">
        <f>Agridata[[#This Row],[Final_Profit_NGN]]+Agridata[[#This Row],[Input_Cost_NGN]]</f>
        <v>981625</v>
      </c>
    </row>
    <row r="2949" spans="1:27" x14ac:dyDescent="0.35">
      <c r="A2949" t="s">
        <v>1038</v>
      </c>
      <c r="B2949" t="s">
        <v>1473</v>
      </c>
      <c r="C2949" t="s">
        <v>1484</v>
      </c>
      <c r="D2949">
        <v>2024</v>
      </c>
      <c r="E2949" t="s">
        <v>1501</v>
      </c>
      <c r="F2949" t="s">
        <v>1503</v>
      </c>
      <c r="G2949">
        <v>3.08</v>
      </c>
      <c r="H2949">
        <v>38257</v>
      </c>
      <c r="I2949">
        <v>31879</v>
      </c>
      <c r="J2949">
        <v>18.600000000000001</v>
      </c>
      <c r="K2949" t="s">
        <v>1514</v>
      </c>
      <c r="L2949">
        <v>1.1599999999999999</v>
      </c>
      <c r="M2949" t="s">
        <v>1516</v>
      </c>
      <c r="N2949" s="13">
        <v>3054</v>
      </c>
      <c r="O2949">
        <v>7</v>
      </c>
      <c r="P2949" s="11">
        <f>Agridata[[#This Row],[Storage_Loss_%]]/100</f>
        <v>0.16670000000000001</v>
      </c>
      <c r="Q2949" s="7">
        <v>16.670000000000002</v>
      </c>
      <c r="R2949" s="13">
        <v>55672</v>
      </c>
      <c r="S2949">
        <v>283</v>
      </c>
      <c r="T2949" t="s">
        <v>1519</v>
      </c>
      <c r="U2949" t="s">
        <v>1522</v>
      </c>
      <c r="V2949" s="13">
        <v>8872814</v>
      </c>
      <c r="W2949" s="7">
        <f>(Agridata[[#This Row],[Profit_After_Storage_Loss]]/Agridata[[#This Row],[Total_Revenue]])*100</f>
        <v>82.810410479447455</v>
      </c>
      <c r="X2949">
        <f>(1-Agridata[[#This Row],[Transport_Cost_NGN]]/(Agridata[[#This Row],[Input_Cost_NGN]]+Agridata[[#This Row],[Final_Profit_NGN]]))*100</f>
        <v>99.96579487272534</v>
      </c>
      <c r="Y2949" s="13">
        <f>Agridata[[#This Row],[Final_Profit_NGN]]*Agridata[[#This Row],[Storage_Loss_%]]</f>
        <v>147909809.38000003</v>
      </c>
      <c r="Z2949" s="13">
        <f>Agridata[[#This Row],[Final_Profit_NGN]] * (1-Agridata[[#This Row],[Storage_Loss_%]]/100)</f>
        <v>7393715.9061999992</v>
      </c>
      <c r="AA2949" s="13">
        <f>Agridata[[#This Row],[Final_Profit_NGN]]+Agridata[[#This Row],[Input_Cost_NGN]]</f>
        <v>8928486</v>
      </c>
    </row>
    <row r="2950" spans="1:27" x14ac:dyDescent="0.35">
      <c r="A2950" t="s">
        <v>1301</v>
      </c>
      <c r="B2950" t="s">
        <v>1472</v>
      </c>
      <c r="C2950" t="s">
        <v>1487</v>
      </c>
      <c r="D2950">
        <v>2021</v>
      </c>
      <c r="E2950" t="s">
        <v>1502</v>
      </c>
      <c r="F2950" t="s">
        <v>1510</v>
      </c>
      <c r="G2950">
        <v>1.57</v>
      </c>
      <c r="H2950">
        <v>27326</v>
      </c>
      <c r="I2950">
        <v>18964</v>
      </c>
      <c r="J2950">
        <v>18.600000000000001</v>
      </c>
      <c r="K2950" t="s">
        <v>1511</v>
      </c>
      <c r="L2950">
        <v>1.93</v>
      </c>
      <c r="M2950" t="s">
        <v>1518</v>
      </c>
      <c r="N2950" s="13">
        <v>2772</v>
      </c>
      <c r="O2950">
        <v>2</v>
      </c>
      <c r="P2950" s="11">
        <f>Agridata[[#This Row],[Storage_Loss_%]]/100</f>
        <v>0.30599999999999999</v>
      </c>
      <c r="Q2950" s="7">
        <v>30.6</v>
      </c>
      <c r="R2950" s="13">
        <v>48460</v>
      </c>
      <c r="S2950">
        <v>431</v>
      </c>
      <c r="T2950" t="s">
        <v>1520</v>
      </c>
      <c r="U2950" t="s">
        <v>1522</v>
      </c>
      <c r="V2950" s="13">
        <v>8040518</v>
      </c>
      <c r="W2950" s="7">
        <f>(Agridata[[#This Row],[Profit_After_Storage_Loss]]/Agridata[[#This Row],[Total_Revenue]])*100</f>
        <v>68.984233756106136</v>
      </c>
      <c r="X2950">
        <f>(1-Agridata[[#This Row],[Transport_Cost_NGN]]/(Agridata[[#This Row],[Input_Cost_NGN]]+Agridata[[#This Row],[Final_Profit_NGN]]))*100</f>
        <v>99.965731146753029</v>
      </c>
      <c r="Y2950" s="13">
        <f>Agridata[[#This Row],[Final_Profit_NGN]]*Agridata[[#This Row],[Storage_Loss_%]]</f>
        <v>246039850.80000001</v>
      </c>
      <c r="Z2950" s="13">
        <f>Agridata[[#This Row],[Final_Profit_NGN]] * (1-Agridata[[#This Row],[Storage_Loss_%]]/100)</f>
        <v>5580119.4919999996</v>
      </c>
      <c r="AA2950" s="13">
        <f>Agridata[[#This Row],[Final_Profit_NGN]]+Agridata[[#This Row],[Input_Cost_NGN]]</f>
        <v>8088978</v>
      </c>
    </row>
    <row r="2951" spans="1:27" x14ac:dyDescent="0.35">
      <c r="A2951" t="s">
        <v>726</v>
      </c>
      <c r="B2951" t="s">
        <v>1471</v>
      </c>
      <c r="C2951" t="s">
        <v>1492</v>
      </c>
      <c r="D2951">
        <v>2024</v>
      </c>
      <c r="E2951" t="s">
        <v>1502</v>
      </c>
      <c r="F2951" t="s">
        <v>1509</v>
      </c>
      <c r="G2951">
        <v>4.08</v>
      </c>
      <c r="H2951">
        <v>53543</v>
      </c>
      <c r="I2951">
        <v>43252</v>
      </c>
      <c r="J2951">
        <v>42</v>
      </c>
      <c r="K2951" t="s">
        <v>1512</v>
      </c>
      <c r="L2951">
        <v>2.71</v>
      </c>
      <c r="M2951" t="s">
        <v>1517</v>
      </c>
      <c r="N2951" s="13">
        <v>9001</v>
      </c>
      <c r="O2951">
        <v>5</v>
      </c>
      <c r="P2951" s="11">
        <f>Agridata[[#This Row],[Storage_Loss_%]]/100</f>
        <v>0.19219999999999998</v>
      </c>
      <c r="Q2951" s="7">
        <v>19.22</v>
      </c>
      <c r="R2951" s="13">
        <v>109139</v>
      </c>
      <c r="S2951">
        <v>338</v>
      </c>
      <c r="T2951" t="s">
        <v>1520</v>
      </c>
      <c r="U2951" t="s">
        <v>1523</v>
      </c>
      <c r="V2951" s="13">
        <v>14354845</v>
      </c>
      <c r="W2951" s="7">
        <f>(Agridata[[#This Row],[Profit_After_Storage_Loss]]/Agridata[[#This Row],[Total_Revenue]])*100</f>
        <v>80.170468876348323</v>
      </c>
      <c r="X2951">
        <f>(1-Agridata[[#This Row],[Transport_Cost_NGN]]/(Agridata[[#This Row],[Input_Cost_NGN]]+Agridata[[#This Row],[Final_Profit_NGN]]))*100</f>
        <v>99.937769566116771</v>
      </c>
      <c r="Y2951" s="13">
        <f>Agridata[[#This Row],[Final_Profit_NGN]]*Agridata[[#This Row],[Storage_Loss_%]]</f>
        <v>275900120.89999998</v>
      </c>
      <c r="Z2951" s="13">
        <f>Agridata[[#This Row],[Final_Profit_NGN]] * (1-Agridata[[#This Row],[Storage_Loss_%]]/100)</f>
        <v>11595843.791000001</v>
      </c>
      <c r="AA2951" s="13">
        <f>Agridata[[#This Row],[Final_Profit_NGN]]+Agridata[[#This Row],[Input_Cost_NGN]]</f>
        <v>14463984</v>
      </c>
    </row>
    <row r="2952" spans="1:27" x14ac:dyDescent="0.35">
      <c r="A2952" t="s">
        <v>1302</v>
      </c>
      <c r="B2952" t="s">
        <v>1470</v>
      </c>
      <c r="C2952" t="s">
        <v>1475</v>
      </c>
      <c r="D2952">
        <v>2022</v>
      </c>
      <c r="E2952" t="s">
        <v>1502</v>
      </c>
      <c r="F2952" t="s">
        <v>1510</v>
      </c>
      <c r="G2952">
        <v>3.02</v>
      </c>
      <c r="H2952">
        <v>77361</v>
      </c>
      <c r="I2952">
        <v>55475</v>
      </c>
      <c r="J2952">
        <v>40.4</v>
      </c>
      <c r="K2952" t="s">
        <v>1512</v>
      </c>
      <c r="L2952">
        <v>1.89</v>
      </c>
      <c r="M2952" t="s">
        <v>1516</v>
      </c>
      <c r="N2952" s="13">
        <v>11527</v>
      </c>
      <c r="O2952">
        <v>2</v>
      </c>
      <c r="P2952" s="11">
        <f>Agridata[[#This Row],[Storage_Loss_%]]/100</f>
        <v>0.28289999999999998</v>
      </c>
      <c r="Q2952" s="7">
        <v>28.29</v>
      </c>
      <c r="R2952" s="13">
        <v>110494</v>
      </c>
      <c r="S2952">
        <v>426</v>
      </c>
      <c r="T2952" t="s">
        <v>1520</v>
      </c>
      <c r="U2952" t="s">
        <v>1522</v>
      </c>
      <c r="V2952" s="13">
        <v>23274006</v>
      </c>
      <c r="W2952" s="7">
        <f>(Agridata[[#This Row],[Profit_After_Storage_Loss]]/Agridata[[#This Row],[Total_Revenue]])*100</f>
        <v>71.371163388569357</v>
      </c>
      <c r="X2952">
        <f>(1-Agridata[[#This Row],[Transport_Cost_NGN]]/(Agridata[[#This Row],[Input_Cost_NGN]]+Agridata[[#This Row],[Final_Profit_NGN]]))*100</f>
        <v>99.950706664671046</v>
      </c>
      <c r="Y2952" s="13">
        <f>Agridata[[#This Row],[Final_Profit_NGN]]*Agridata[[#This Row],[Storage_Loss_%]]</f>
        <v>658421629.74000001</v>
      </c>
      <c r="Z2952" s="13">
        <f>Agridata[[#This Row],[Final_Profit_NGN]] * (1-Agridata[[#This Row],[Storage_Loss_%]]/100)</f>
        <v>16689789.702600002</v>
      </c>
      <c r="AA2952" s="13">
        <f>Agridata[[#This Row],[Final_Profit_NGN]]+Agridata[[#This Row],[Input_Cost_NGN]]</f>
        <v>23384500</v>
      </c>
    </row>
    <row r="2953" spans="1:27" x14ac:dyDescent="0.35">
      <c r="A2953" t="s">
        <v>305</v>
      </c>
      <c r="B2953" t="s">
        <v>1473</v>
      </c>
      <c r="C2953" t="s">
        <v>1494</v>
      </c>
      <c r="D2953">
        <v>2022</v>
      </c>
      <c r="E2953" t="s">
        <v>1502</v>
      </c>
      <c r="F2953" t="s">
        <v>1503</v>
      </c>
      <c r="G2953">
        <v>2.0499999999999998</v>
      </c>
      <c r="H2953">
        <v>19288</v>
      </c>
      <c r="I2953">
        <v>16821</v>
      </c>
      <c r="J2953">
        <v>13.8</v>
      </c>
      <c r="K2953" t="s">
        <v>1512</v>
      </c>
      <c r="L2953">
        <v>1.6</v>
      </c>
      <c r="M2953" t="s">
        <v>1516</v>
      </c>
      <c r="N2953" s="13">
        <v>3411</v>
      </c>
      <c r="O2953">
        <v>1</v>
      </c>
      <c r="P2953" s="11">
        <f>Agridata[[#This Row],[Storage_Loss_%]]/100</f>
        <v>0.12789999999999999</v>
      </c>
      <c r="Q2953" s="7">
        <v>12.79</v>
      </c>
      <c r="R2953" s="13">
        <v>28716</v>
      </c>
      <c r="S2953">
        <v>241</v>
      </c>
      <c r="T2953" t="s">
        <v>1520</v>
      </c>
      <c r="U2953" t="s">
        <v>1523</v>
      </c>
      <c r="V2953" s="13">
        <v>3981196</v>
      </c>
      <c r="W2953" s="7">
        <f>(Agridata[[#This Row],[Profit_After_Storage_Loss]]/Agridata[[#This Row],[Total_Revenue]])*100</f>
        <v>86.585467002767132</v>
      </c>
      <c r="X2953">
        <f>(1-Agridata[[#This Row],[Transport_Cost_NGN]]/(Agridata[[#This Row],[Input_Cost_NGN]]+Agridata[[#This Row],[Final_Profit_NGN]]))*100</f>
        <v>99.91493578911458</v>
      </c>
      <c r="Y2953" s="13">
        <f>Agridata[[#This Row],[Final_Profit_NGN]]*Agridata[[#This Row],[Storage_Loss_%]]</f>
        <v>50919496.839999996</v>
      </c>
      <c r="Z2953" s="13">
        <f>Agridata[[#This Row],[Final_Profit_NGN]] * (1-Agridata[[#This Row],[Storage_Loss_%]]/100)</f>
        <v>3472001.0315999999</v>
      </c>
      <c r="AA2953" s="13">
        <f>Agridata[[#This Row],[Final_Profit_NGN]]+Agridata[[#This Row],[Input_Cost_NGN]]</f>
        <v>4009912</v>
      </c>
    </row>
    <row r="2954" spans="1:27" x14ac:dyDescent="0.35">
      <c r="A2954" t="s">
        <v>995</v>
      </c>
      <c r="B2954" t="s">
        <v>1470</v>
      </c>
      <c r="C2954" t="s">
        <v>1485</v>
      </c>
      <c r="D2954">
        <v>2025</v>
      </c>
      <c r="E2954" t="s">
        <v>1502</v>
      </c>
      <c r="F2954" t="s">
        <v>1509</v>
      </c>
      <c r="G2954">
        <v>2.85</v>
      </c>
      <c r="H2954">
        <v>33176</v>
      </c>
      <c r="I2954">
        <v>27280</v>
      </c>
      <c r="J2954">
        <v>10.7</v>
      </c>
      <c r="K2954" t="s">
        <v>1513</v>
      </c>
      <c r="L2954">
        <v>0.68</v>
      </c>
      <c r="M2954" t="s">
        <v>1516</v>
      </c>
      <c r="N2954" s="13">
        <v>524</v>
      </c>
      <c r="O2954">
        <v>3</v>
      </c>
      <c r="P2954" s="11">
        <f>Agridata[[#This Row],[Storage_Loss_%]]/100</f>
        <v>0.1777</v>
      </c>
      <c r="Q2954" s="7">
        <v>17.77</v>
      </c>
      <c r="R2954" s="13">
        <v>48020</v>
      </c>
      <c r="S2954">
        <v>413</v>
      </c>
      <c r="T2954" t="s">
        <v>1519</v>
      </c>
      <c r="U2954" t="s">
        <v>1523</v>
      </c>
      <c r="V2954" s="13">
        <v>11105430</v>
      </c>
      <c r="W2954" s="7">
        <f>(Agridata[[#This Row],[Profit_After_Storage_Loss]]/Agridata[[#This Row],[Total_Revenue]])*100</f>
        <v>81.875967427118951</v>
      </c>
      <c r="X2954">
        <f>(1-Agridata[[#This Row],[Transport_Cost_NGN]]/(Agridata[[#This Row],[Input_Cost_NGN]]+Agridata[[#This Row],[Final_Profit_NGN]]))*100</f>
        <v>99.995301902102042</v>
      </c>
      <c r="Y2954" s="13">
        <f>Agridata[[#This Row],[Final_Profit_NGN]]*Agridata[[#This Row],[Storage_Loss_%]]</f>
        <v>197343491.09999999</v>
      </c>
      <c r="Z2954" s="13">
        <f>Agridata[[#This Row],[Final_Profit_NGN]] * (1-Agridata[[#This Row],[Storage_Loss_%]]/100)</f>
        <v>9131995.0889999997</v>
      </c>
      <c r="AA2954" s="13">
        <f>Agridata[[#This Row],[Final_Profit_NGN]]+Agridata[[#This Row],[Input_Cost_NGN]]</f>
        <v>11153450</v>
      </c>
    </row>
    <row r="2955" spans="1:27" x14ac:dyDescent="0.35">
      <c r="A2955" t="s">
        <v>471</v>
      </c>
      <c r="B2955" t="s">
        <v>1472</v>
      </c>
      <c r="C2955" t="s">
        <v>1487</v>
      </c>
      <c r="D2955">
        <v>2021</v>
      </c>
      <c r="E2955" t="s">
        <v>1502</v>
      </c>
      <c r="F2955" t="s">
        <v>1504</v>
      </c>
      <c r="G2955">
        <v>5.8</v>
      </c>
      <c r="H2955">
        <v>37233</v>
      </c>
      <c r="I2955">
        <v>28702</v>
      </c>
      <c r="J2955">
        <v>5.5</v>
      </c>
      <c r="K2955" t="s">
        <v>1513</v>
      </c>
      <c r="L2955">
        <v>0.91</v>
      </c>
      <c r="M2955" t="s">
        <v>1516</v>
      </c>
      <c r="N2955" s="13">
        <v>209</v>
      </c>
      <c r="O2955">
        <v>2</v>
      </c>
      <c r="P2955" s="11">
        <f>Agridata[[#This Row],[Storage_Loss_%]]/100</f>
        <v>0.2291</v>
      </c>
      <c r="Q2955" s="7">
        <v>22.91</v>
      </c>
      <c r="R2955" s="13">
        <v>130618</v>
      </c>
      <c r="S2955">
        <v>286</v>
      </c>
      <c r="T2955" t="s">
        <v>1520</v>
      </c>
      <c r="U2955" t="s">
        <v>1523</v>
      </c>
      <c r="V2955" s="13">
        <v>7995858</v>
      </c>
      <c r="W2955" s="7">
        <f>(Agridata[[#This Row],[Profit_After_Storage_Loss]]/Agridata[[#This Row],[Total_Revenue]])*100</f>
        <v>75.850921508904975</v>
      </c>
      <c r="X2955">
        <f>(1-Agridata[[#This Row],[Transport_Cost_NGN]]/(Agridata[[#This Row],[Input_Cost_NGN]]+Agridata[[#This Row],[Final_Profit_NGN]]))*100</f>
        <v>99.997428159512197</v>
      </c>
      <c r="Y2955" s="13">
        <f>Agridata[[#This Row],[Final_Profit_NGN]]*Agridata[[#This Row],[Storage_Loss_%]]</f>
        <v>183185106.78</v>
      </c>
      <c r="Z2955" s="13">
        <f>Agridata[[#This Row],[Final_Profit_NGN]] * (1-Agridata[[#This Row],[Storage_Loss_%]]/100)</f>
        <v>6164006.9322000006</v>
      </c>
      <c r="AA2955" s="13">
        <f>Agridata[[#This Row],[Final_Profit_NGN]]+Agridata[[#This Row],[Input_Cost_NGN]]</f>
        <v>8126476</v>
      </c>
    </row>
    <row r="2956" spans="1:27" x14ac:dyDescent="0.35">
      <c r="A2956" t="s">
        <v>1026</v>
      </c>
      <c r="B2956" t="s">
        <v>1470</v>
      </c>
      <c r="C2956" t="s">
        <v>1476</v>
      </c>
      <c r="D2956">
        <v>2024</v>
      </c>
      <c r="E2956" t="s">
        <v>1502</v>
      </c>
      <c r="F2956" t="s">
        <v>1507</v>
      </c>
      <c r="G2956">
        <v>1.58</v>
      </c>
      <c r="H2956">
        <v>3445</v>
      </c>
      <c r="I2956">
        <v>2846</v>
      </c>
      <c r="J2956">
        <v>26.8</v>
      </c>
      <c r="K2956" t="s">
        <v>1511</v>
      </c>
      <c r="L2956">
        <v>1.26</v>
      </c>
      <c r="M2956" t="s">
        <v>1518</v>
      </c>
      <c r="N2956" s="13">
        <v>4321</v>
      </c>
      <c r="O2956">
        <v>14</v>
      </c>
      <c r="P2956" s="11">
        <f>Agridata[[#This Row],[Storage_Loss_%]]/100</f>
        <v>0.1736</v>
      </c>
      <c r="Q2956" s="7">
        <v>17.36</v>
      </c>
      <c r="R2956" s="13">
        <v>25345</v>
      </c>
      <c r="S2956">
        <v>262</v>
      </c>
      <c r="T2956" t="s">
        <v>1520</v>
      </c>
      <c r="U2956" t="s">
        <v>1522</v>
      </c>
      <c r="V2956" s="13">
        <v>708530</v>
      </c>
      <c r="W2956" s="7">
        <f>(Agridata[[#This Row],[Profit_After_Storage_Loss]]/Agridata[[#This Row],[Total_Revenue]])*100</f>
        <v>79.785957009027427</v>
      </c>
      <c r="X2956">
        <f>(1-Agridata[[#This Row],[Transport_Cost_NGN]]/(Agridata[[#This Row],[Input_Cost_NGN]]+Agridata[[#This Row],[Final_Profit_NGN]]))*100</f>
        <v>99.411207630727304</v>
      </c>
      <c r="Y2956" s="13">
        <f>Agridata[[#This Row],[Final_Profit_NGN]]*Agridata[[#This Row],[Storage_Loss_%]]</f>
        <v>12300080.799999999</v>
      </c>
      <c r="Z2956" s="13">
        <f>Agridata[[#This Row],[Final_Profit_NGN]] * (1-Agridata[[#This Row],[Storage_Loss_%]]/100)</f>
        <v>585529.19200000004</v>
      </c>
      <c r="AA2956" s="13">
        <f>Agridata[[#This Row],[Final_Profit_NGN]]+Agridata[[#This Row],[Input_Cost_NGN]]</f>
        <v>733875</v>
      </c>
    </row>
    <row r="2957" spans="1:27" x14ac:dyDescent="0.35">
      <c r="A2957" t="s">
        <v>1217</v>
      </c>
      <c r="B2957" t="s">
        <v>1472</v>
      </c>
      <c r="C2957" t="s">
        <v>1478</v>
      </c>
      <c r="D2957">
        <v>2021</v>
      </c>
      <c r="E2957" t="s">
        <v>1501</v>
      </c>
      <c r="F2957" t="s">
        <v>1505</v>
      </c>
      <c r="G2957">
        <v>0.89</v>
      </c>
      <c r="H2957">
        <v>7331</v>
      </c>
      <c r="I2957">
        <v>6240</v>
      </c>
      <c r="J2957">
        <v>77.3</v>
      </c>
      <c r="K2957" t="s">
        <v>1512</v>
      </c>
      <c r="L2957">
        <v>2.91</v>
      </c>
      <c r="M2957" t="s">
        <v>1517</v>
      </c>
      <c r="N2957" s="13">
        <v>19126</v>
      </c>
      <c r="O2957">
        <v>7</v>
      </c>
      <c r="P2957" s="11">
        <f>Agridata[[#This Row],[Storage_Loss_%]]/100</f>
        <v>0.1487</v>
      </c>
      <c r="Q2957" s="7">
        <v>14.87</v>
      </c>
      <c r="R2957" s="13">
        <v>9013</v>
      </c>
      <c r="S2957">
        <v>104</v>
      </c>
      <c r="T2957" t="s">
        <v>1521</v>
      </c>
      <c r="U2957" t="s">
        <v>1522</v>
      </c>
      <c r="V2957" s="13">
        <v>614332</v>
      </c>
      <c r="W2957" s="7">
        <f>(Agridata[[#This Row],[Profit_After_Storage_Loss]]/Agridata[[#This Row],[Total_Revenue]])*100</f>
        <v>83.899097867152221</v>
      </c>
      <c r="X2957">
        <f>(1-Agridata[[#This Row],[Transport_Cost_NGN]]/(Agridata[[#This Row],[Input_Cost_NGN]]+Agridata[[#This Row],[Final_Profit_NGN]]))*100</f>
        <v>96.931715181801408</v>
      </c>
      <c r="Y2957" s="13">
        <f>Agridata[[#This Row],[Final_Profit_NGN]]*Agridata[[#This Row],[Storage_Loss_%]]</f>
        <v>9135116.8399999999</v>
      </c>
      <c r="Z2957" s="13">
        <f>Agridata[[#This Row],[Final_Profit_NGN]] * (1-Agridata[[#This Row],[Storage_Loss_%]]/100)</f>
        <v>522980.83159999998</v>
      </c>
      <c r="AA2957" s="13">
        <f>Agridata[[#This Row],[Final_Profit_NGN]]+Agridata[[#This Row],[Input_Cost_NGN]]</f>
        <v>623345</v>
      </c>
    </row>
    <row r="2958" spans="1:27" x14ac:dyDescent="0.35">
      <c r="A2958" t="s">
        <v>532</v>
      </c>
      <c r="B2958" t="s">
        <v>1469</v>
      </c>
      <c r="C2958" t="s">
        <v>1484</v>
      </c>
      <c r="D2958">
        <v>2024</v>
      </c>
      <c r="E2958" t="s">
        <v>1502</v>
      </c>
      <c r="F2958" t="s">
        <v>1505</v>
      </c>
      <c r="G2958">
        <v>0.7</v>
      </c>
      <c r="H2958">
        <v>6932</v>
      </c>
      <c r="I2958">
        <v>5985</v>
      </c>
      <c r="J2958">
        <v>18.399999999999999</v>
      </c>
      <c r="K2958" t="s">
        <v>1511</v>
      </c>
      <c r="L2958">
        <v>1.08</v>
      </c>
      <c r="M2958" t="s">
        <v>1517</v>
      </c>
      <c r="N2958" s="13">
        <v>2037</v>
      </c>
      <c r="O2958">
        <v>3</v>
      </c>
      <c r="P2958" s="11">
        <f>Agridata[[#This Row],[Storage_Loss_%]]/100</f>
        <v>0.13650000000000001</v>
      </c>
      <c r="Q2958" s="7">
        <v>13.65</v>
      </c>
      <c r="R2958" s="13">
        <v>7732</v>
      </c>
      <c r="S2958">
        <v>102</v>
      </c>
      <c r="T2958" t="s">
        <v>1520</v>
      </c>
      <c r="U2958" t="s">
        <v>1522</v>
      </c>
      <c r="V2958" s="13">
        <v>594597</v>
      </c>
      <c r="W2958" s="7">
        <f>(Agridata[[#This Row],[Profit_After_Storage_Loss]]/Agridata[[#This Row],[Total_Revenue]])*100</f>
        <v>85.241539009411795</v>
      </c>
      <c r="X2958">
        <f>(1-Agridata[[#This Row],[Transport_Cost_NGN]]/(Agridata[[#This Row],[Input_Cost_NGN]]+Agridata[[#This Row],[Final_Profit_NGN]]))*100</f>
        <v>99.66181273025208</v>
      </c>
      <c r="Y2958" s="13">
        <f>Agridata[[#This Row],[Final_Profit_NGN]]*Agridata[[#This Row],[Storage_Loss_%]]</f>
        <v>8116249.0499999998</v>
      </c>
      <c r="Z2958" s="13">
        <f>Agridata[[#This Row],[Final_Profit_NGN]] * (1-Agridata[[#This Row],[Storage_Loss_%]]/100)</f>
        <v>513434.50949999999</v>
      </c>
      <c r="AA2958" s="13">
        <f>Agridata[[#This Row],[Final_Profit_NGN]]+Agridata[[#This Row],[Input_Cost_NGN]]</f>
        <v>602329</v>
      </c>
    </row>
    <row r="2959" spans="1:27" x14ac:dyDescent="0.35">
      <c r="A2959" t="s">
        <v>428</v>
      </c>
      <c r="B2959" t="s">
        <v>1471</v>
      </c>
      <c r="C2959" t="s">
        <v>1477</v>
      </c>
      <c r="D2959">
        <v>2022</v>
      </c>
      <c r="E2959" t="s">
        <v>1502</v>
      </c>
      <c r="F2959" t="s">
        <v>1504</v>
      </c>
      <c r="G2959">
        <v>1.64</v>
      </c>
      <c r="H2959">
        <v>10424</v>
      </c>
      <c r="I2959">
        <v>7783</v>
      </c>
      <c r="J2959">
        <v>5.4</v>
      </c>
      <c r="K2959" t="s">
        <v>1513</v>
      </c>
      <c r="L2959">
        <v>1.06</v>
      </c>
      <c r="M2959" t="s">
        <v>1516</v>
      </c>
      <c r="N2959" s="13">
        <v>201</v>
      </c>
      <c r="O2959">
        <v>4</v>
      </c>
      <c r="P2959" s="11">
        <f>Agridata[[#This Row],[Storage_Loss_%]]/100</f>
        <v>0.25329999999999997</v>
      </c>
      <c r="Q2959" s="7">
        <v>25.33</v>
      </c>
      <c r="R2959" s="13">
        <v>18180</v>
      </c>
      <c r="S2959">
        <v>268</v>
      </c>
      <c r="T2959" t="s">
        <v>1520</v>
      </c>
      <c r="U2959" t="s">
        <v>1522</v>
      </c>
      <c r="V2959" s="13">
        <v>2046605</v>
      </c>
      <c r="W2959" s="7">
        <f>(Agridata[[#This Row],[Profit_After_Storage_Loss]]/Agridata[[#This Row],[Total_Revenue]])*100</f>
        <v>74.012546269950633</v>
      </c>
      <c r="X2959">
        <f>(1-Agridata[[#This Row],[Transport_Cost_NGN]]/(Agridata[[#This Row],[Input_Cost_NGN]]+Agridata[[#This Row],[Final_Profit_NGN]]))*100</f>
        <v>99.990265330288636</v>
      </c>
      <c r="Y2959" s="13">
        <f>Agridata[[#This Row],[Final_Profit_NGN]]*Agridata[[#This Row],[Storage_Loss_%]]</f>
        <v>51840504.649999999</v>
      </c>
      <c r="Z2959" s="13">
        <f>Agridata[[#This Row],[Final_Profit_NGN]] * (1-Agridata[[#This Row],[Storage_Loss_%]]/100)</f>
        <v>1528199.9535000001</v>
      </c>
      <c r="AA2959" s="13">
        <f>Agridata[[#This Row],[Final_Profit_NGN]]+Agridata[[#This Row],[Input_Cost_NGN]]</f>
        <v>2064785</v>
      </c>
    </row>
    <row r="2960" spans="1:27" x14ac:dyDescent="0.35">
      <c r="A2960" t="s">
        <v>355</v>
      </c>
      <c r="B2960" t="s">
        <v>1470</v>
      </c>
      <c r="C2960" t="s">
        <v>1491</v>
      </c>
      <c r="D2960">
        <v>2021</v>
      </c>
      <c r="E2960" t="s">
        <v>1502</v>
      </c>
      <c r="F2960" t="s">
        <v>1505</v>
      </c>
      <c r="G2960">
        <v>0.78</v>
      </c>
      <c r="H2960">
        <v>8205</v>
      </c>
      <c r="I2960">
        <v>3282</v>
      </c>
      <c r="J2960">
        <v>78.400000000000006</v>
      </c>
      <c r="K2960" t="s">
        <v>1511</v>
      </c>
      <c r="L2960">
        <v>3.36</v>
      </c>
      <c r="M2960" t="s">
        <v>1516</v>
      </c>
      <c r="N2960" s="13">
        <v>14147</v>
      </c>
      <c r="O2960">
        <v>60</v>
      </c>
      <c r="P2960" s="11">
        <f>Agridata[[#This Row],[Storage_Loss_%]]/100</f>
        <v>0.6</v>
      </c>
      <c r="Q2960" s="7">
        <v>60</v>
      </c>
      <c r="R2960" s="13">
        <v>4493</v>
      </c>
      <c r="S2960">
        <v>97</v>
      </c>
      <c r="T2960" t="s">
        <v>1519</v>
      </c>
      <c r="U2960" t="s">
        <v>1522</v>
      </c>
      <c r="V2960" s="13">
        <v>296531</v>
      </c>
      <c r="W2960" s="7">
        <f>(Agridata[[#This Row],[Profit_After_Storage_Loss]]/Agridata[[#This Row],[Total_Revenue]])*100</f>
        <v>39.402971191665785</v>
      </c>
      <c r="X2960">
        <f>(1-Agridata[[#This Row],[Transport_Cost_NGN]]/(Agridata[[#This Row],[Input_Cost_NGN]]+Agridata[[#This Row],[Final_Profit_NGN]]))*100</f>
        <v>95.30037472095249</v>
      </c>
      <c r="Y2960" s="13">
        <f>Agridata[[#This Row],[Final_Profit_NGN]]*Agridata[[#This Row],[Storage_Loss_%]]</f>
        <v>17791860</v>
      </c>
      <c r="Z2960" s="13">
        <f>Agridata[[#This Row],[Final_Profit_NGN]] * (1-Agridata[[#This Row],[Storage_Loss_%]]/100)</f>
        <v>118612.40000000001</v>
      </c>
      <c r="AA2960" s="13">
        <f>Agridata[[#This Row],[Final_Profit_NGN]]+Agridata[[#This Row],[Input_Cost_NGN]]</f>
        <v>301024</v>
      </c>
    </row>
    <row r="2961" spans="1:27" x14ac:dyDescent="0.35">
      <c r="A2961" t="s">
        <v>113</v>
      </c>
      <c r="B2961" t="s">
        <v>1472</v>
      </c>
      <c r="C2961" t="s">
        <v>1478</v>
      </c>
      <c r="D2961">
        <v>2021</v>
      </c>
      <c r="E2961" t="s">
        <v>1502</v>
      </c>
      <c r="F2961" t="s">
        <v>1508</v>
      </c>
      <c r="G2961">
        <v>0.33</v>
      </c>
      <c r="H2961">
        <v>626</v>
      </c>
      <c r="I2961">
        <v>529</v>
      </c>
      <c r="J2961">
        <v>48.4</v>
      </c>
      <c r="K2961" t="s">
        <v>1511</v>
      </c>
      <c r="L2961">
        <v>2.44</v>
      </c>
      <c r="M2961" t="s">
        <v>1516</v>
      </c>
      <c r="N2961" s="13">
        <v>7754</v>
      </c>
      <c r="O2961">
        <v>7</v>
      </c>
      <c r="P2961" s="11">
        <f>Agridata[[#This Row],[Storage_Loss_%]]/100</f>
        <v>0.1547</v>
      </c>
      <c r="Q2961" s="7">
        <v>15.47</v>
      </c>
      <c r="R2961" s="13">
        <v>4367</v>
      </c>
      <c r="S2961">
        <v>222</v>
      </c>
      <c r="T2961" t="s">
        <v>1520</v>
      </c>
      <c r="U2961" t="s">
        <v>1522</v>
      </c>
      <c r="V2961" s="13">
        <v>104143</v>
      </c>
      <c r="W2961" s="7">
        <f>(Agridata[[#This Row],[Profit_After_Storage_Loss]]/Agridata[[#This Row],[Total_Revenue]])*100</f>
        <v>81.128078425951514</v>
      </c>
      <c r="X2961">
        <f>(1-Agridata[[#This Row],[Transport_Cost_NGN]]/(Agridata[[#This Row],[Input_Cost_NGN]]+Agridata[[#This Row],[Final_Profit_NGN]]))*100</f>
        <v>92.854114828126441</v>
      </c>
      <c r="Y2961" s="13">
        <f>Agridata[[#This Row],[Final_Profit_NGN]]*Agridata[[#This Row],[Storage_Loss_%]]</f>
        <v>1611092.21</v>
      </c>
      <c r="Z2961" s="13">
        <f>Agridata[[#This Row],[Final_Profit_NGN]] * (1-Agridata[[#This Row],[Storage_Loss_%]]/100)</f>
        <v>88032.077899999989</v>
      </c>
      <c r="AA2961" s="13">
        <f>Agridata[[#This Row],[Final_Profit_NGN]]+Agridata[[#This Row],[Input_Cost_NGN]]</f>
        <v>108510</v>
      </c>
    </row>
    <row r="2962" spans="1:27" x14ac:dyDescent="0.35">
      <c r="A2962" t="s">
        <v>452</v>
      </c>
      <c r="B2962" t="s">
        <v>1472</v>
      </c>
      <c r="C2962" t="s">
        <v>1488</v>
      </c>
      <c r="D2962">
        <v>2022</v>
      </c>
      <c r="E2962" t="s">
        <v>1502</v>
      </c>
      <c r="F2962" t="s">
        <v>1505</v>
      </c>
      <c r="G2962">
        <v>0.78</v>
      </c>
      <c r="H2962">
        <v>6056</v>
      </c>
      <c r="I2962">
        <v>4895</v>
      </c>
      <c r="J2962">
        <v>52.8</v>
      </c>
      <c r="K2962" t="s">
        <v>1512</v>
      </c>
      <c r="L2962">
        <v>2.75</v>
      </c>
      <c r="M2962" t="s">
        <v>1516</v>
      </c>
      <c r="N2962" s="13">
        <v>14318</v>
      </c>
      <c r="O2962">
        <v>7</v>
      </c>
      <c r="P2962" s="11">
        <f>Agridata[[#This Row],[Storage_Loss_%]]/100</f>
        <v>0.19170000000000001</v>
      </c>
      <c r="Q2962" s="7">
        <v>19.170000000000002</v>
      </c>
      <c r="R2962" s="13">
        <v>7819</v>
      </c>
      <c r="S2962">
        <v>106</v>
      </c>
      <c r="T2962" t="s">
        <v>1520</v>
      </c>
      <c r="U2962" t="s">
        <v>1522</v>
      </c>
      <c r="V2962" s="13">
        <v>491545</v>
      </c>
      <c r="W2962" s="7">
        <f>(Agridata[[#This Row],[Profit_After_Storage_Loss]]/Agridata[[#This Row],[Total_Revenue]])*100</f>
        <v>79.56437057937697</v>
      </c>
      <c r="X2962">
        <f>(1-Agridata[[#This Row],[Transport_Cost_NGN]]/(Agridata[[#This Row],[Input_Cost_NGN]]+Agridata[[#This Row],[Final_Profit_NGN]]))*100</f>
        <v>97.13275286164</v>
      </c>
      <c r="Y2962" s="13">
        <f>Agridata[[#This Row],[Final_Profit_NGN]]*Agridata[[#This Row],[Storage_Loss_%]]</f>
        <v>9422917.6500000004</v>
      </c>
      <c r="Z2962" s="13">
        <f>Agridata[[#This Row],[Final_Profit_NGN]] * (1-Agridata[[#This Row],[Storage_Loss_%]]/100)</f>
        <v>397315.8235</v>
      </c>
      <c r="AA2962" s="13">
        <f>Agridata[[#This Row],[Final_Profit_NGN]]+Agridata[[#This Row],[Input_Cost_NGN]]</f>
        <v>499364</v>
      </c>
    </row>
    <row r="2963" spans="1:27" x14ac:dyDescent="0.35">
      <c r="A2963" t="s">
        <v>545</v>
      </c>
      <c r="B2963" t="s">
        <v>1469</v>
      </c>
      <c r="C2963" t="s">
        <v>1484</v>
      </c>
      <c r="D2963">
        <v>2021</v>
      </c>
      <c r="E2963" t="s">
        <v>1501</v>
      </c>
      <c r="F2963" t="s">
        <v>1509</v>
      </c>
      <c r="G2963">
        <v>0.99</v>
      </c>
      <c r="H2963">
        <v>16977</v>
      </c>
      <c r="I2963">
        <v>13812</v>
      </c>
      <c r="J2963">
        <v>19.7</v>
      </c>
      <c r="K2963" t="s">
        <v>1513</v>
      </c>
      <c r="L2963">
        <v>0.74</v>
      </c>
      <c r="M2963" t="s">
        <v>1516</v>
      </c>
      <c r="N2963" s="13">
        <v>704</v>
      </c>
      <c r="O2963">
        <v>3</v>
      </c>
      <c r="P2963" s="11">
        <f>Agridata[[#This Row],[Storage_Loss_%]]/100</f>
        <v>0.18640000000000001</v>
      </c>
      <c r="Q2963" s="7">
        <v>18.64</v>
      </c>
      <c r="R2963" s="13">
        <v>34503</v>
      </c>
      <c r="S2963">
        <v>293</v>
      </c>
      <c r="T2963" t="s">
        <v>1520</v>
      </c>
      <c r="U2963" t="s">
        <v>1523</v>
      </c>
      <c r="V2963" s="13">
        <v>3971240</v>
      </c>
      <c r="W2963" s="7">
        <f>(Agridata[[#This Row],[Profit_After_Storage_Loss]]/Agridata[[#This Row],[Total_Revenue]])*100</f>
        <v>80.659215131874419</v>
      </c>
      <c r="X2963">
        <f>(1-Agridata[[#This Row],[Transport_Cost_NGN]]/(Agridata[[#This Row],[Input_Cost_NGN]]+Agridata[[#This Row],[Final_Profit_NGN]]))*100</f>
        <v>99.982425232971764</v>
      </c>
      <c r="Y2963" s="13">
        <f>Agridata[[#This Row],[Final_Profit_NGN]]*Agridata[[#This Row],[Storage_Loss_%]]</f>
        <v>74023913.600000009</v>
      </c>
      <c r="Z2963" s="13">
        <f>Agridata[[#This Row],[Final_Profit_NGN]] * (1-Agridata[[#This Row],[Storage_Loss_%]]/100)</f>
        <v>3231000.8640000001</v>
      </c>
      <c r="AA2963" s="13">
        <f>Agridata[[#This Row],[Final_Profit_NGN]]+Agridata[[#This Row],[Input_Cost_NGN]]</f>
        <v>4005743</v>
      </c>
    </row>
    <row r="2964" spans="1:27" x14ac:dyDescent="0.35">
      <c r="A2964" t="s">
        <v>1043</v>
      </c>
      <c r="B2964" t="s">
        <v>1471</v>
      </c>
      <c r="C2964" t="s">
        <v>1483</v>
      </c>
      <c r="D2964">
        <v>2025</v>
      </c>
      <c r="E2964" t="s">
        <v>1502</v>
      </c>
      <c r="F2964" t="s">
        <v>1509</v>
      </c>
      <c r="G2964">
        <v>2.83</v>
      </c>
      <c r="H2964">
        <v>25750</v>
      </c>
      <c r="I2964">
        <v>21174</v>
      </c>
      <c r="J2964">
        <v>4</v>
      </c>
      <c r="K2964" t="s">
        <v>1512</v>
      </c>
      <c r="L2964">
        <v>0.64</v>
      </c>
      <c r="M2964" t="s">
        <v>1516</v>
      </c>
      <c r="N2964" s="13">
        <v>724</v>
      </c>
      <c r="O2964">
        <v>2</v>
      </c>
      <c r="P2964" s="11">
        <f>Agridata[[#This Row],[Storage_Loss_%]]/100</f>
        <v>0.1777</v>
      </c>
      <c r="Q2964" s="7">
        <v>17.77</v>
      </c>
      <c r="R2964" s="13">
        <v>94028</v>
      </c>
      <c r="S2964">
        <v>281</v>
      </c>
      <c r="T2964" t="s">
        <v>1520</v>
      </c>
      <c r="U2964" t="s">
        <v>1522</v>
      </c>
      <c r="V2964" s="13">
        <v>5795644</v>
      </c>
      <c r="W2964" s="7">
        <f>(Agridata[[#This Row],[Profit_After_Storage_Loss]]/Agridata[[#This Row],[Total_Revenue]])*100</f>
        <v>80.917206615241057</v>
      </c>
      <c r="X2964">
        <f>(1-Agridata[[#This Row],[Transport_Cost_NGN]]/(Agridata[[#This Row],[Input_Cost_NGN]]+Agridata[[#This Row],[Final_Profit_NGN]]))*100</f>
        <v>99.987707295075182</v>
      </c>
      <c r="Y2964" s="13">
        <f>Agridata[[#This Row],[Final_Profit_NGN]]*Agridata[[#This Row],[Storage_Loss_%]]</f>
        <v>102988593.88</v>
      </c>
      <c r="Z2964" s="13">
        <f>Agridata[[#This Row],[Final_Profit_NGN]] * (1-Agridata[[#This Row],[Storage_Loss_%]]/100)</f>
        <v>4765758.0612000003</v>
      </c>
      <c r="AA2964" s="13">
        <f>Agridata[[#This Row],[Final_Profit_NGN]]+Agridata[[#This Row],[Input_Cost_NGN]]</f>
        <v>5889672</v>
      </c>
    </row>
    <row r="2965" spans="1:27" x14ac:dyDescent="0.35">
      <c r="A2965" t="s">
        <v>401</v>
      </c>
      <c r="B2965" t="s">
        <v>1473</v>
      </c>
      <c r="C2965" t="s">
        <v>1497</v>
      </c>
      <c r="D2965">
        <v>2021</v>
      </c>
      <c r="E2965" t="s">
        <v>1502</v>
      </c>
      <c r="F2965" t="s">
        <v>1509</v>
      </c>
      <c r="G2965">
        <v>15</v>
      </c>
      <c r="H2965">
        <v>138648</v>
      </c>
      <c r="I2965">
        <v>112166</v>
      </c>
      <c r="J2965">
        <v>6.3</v>
      </c>
      <c r="K2965" t="s">
        <v>1513</v>
      </c>
      <c r="L2965">
        <v>1.1200000000000001</v>
      </c>
      <c r="M2965" t="s">
        <v>1516</v>
      </c>
      <c r="N2965" s="13">
        <v>241</v>
      </c>
      <c r="O2965">
        <v>5</v>
      </c>
      <c r="P2965" s="11">
        <f>Agridata[[#This Row],[Storage_Loss_%]]/100</f>
        <v>0.191</v>
      </c>
      <c r="Q2965" s="7">
        <v>19.100000000000001</v>
      </c>
      <c r="R2965" s="13">
        <v>378563</v>
      </c>
      <c r="S2965">
        <v>269</v>
      </c>
      <c r="T2965" t="s">
        <v>1520</v>
      </c>
      <c r="U2965" t="s">
        <v>1523</v>
      </c>
      <c r="V2965" s="13">
        <v>29492124</v>
      </c>
      <c r="W2965" s="7">
        <f>(Agridata[[#This Row],[Profit_After_Storage_Loss]]/Agridata[[#This Row],[Total_Revenue]])*100</f>
        <v>79.874722385862768</v>
      </c>
      <c r="X2965">
        <f>(1-Agridata[[#This Row],[Transport_Cost_NGN]]/(Agridata[[#This Row],[Input_Cost_NGN]]+Agridata[[#This Row],[Final_Profit_NGN]]))*100</f>
        <v>99.99919318896147</v>
      </c>
      <c r="Y2965" s="13">
        <f>Agridata[[#This Row],[Final_Profit_NGN]]*Agridata[[#This Row],[Storage_Loss_%]]</f>
        <v>563299568.4000001</v>
      </c>
      <c r="Z2965" s="13">
        <f>Agridata[[#This Row],[Final_Profit_NGN]] * (1-Agridata[[#This Row],[Storage_Loss_%]]/100)</f>
        <v>23859128.316</v>
      </c>
      <c r="AA2965" s="13">
        <f>Agridata[[#This Row],[Final_Profit_NGN]]+Agridata[[#This Row],[Input_Cost_NGN]]</f>
        <v>29870687</v>
      </c>
    </row>
    <row r="2966" spans="1:27" x14ac:dyDescent="0.35">
      <c r="A2966" t="s">
        <v>940</v>
      </c>
      <c r="B2966" t="s">
        <v>1473</v>
      </c>
      <c r="C2966" t="s">
        <v>1497</v>
      </c>
      <c r="D2966">
        <v>2025</v>
      </c>
      <c r="E2966" t="s">
        <v>1501</v>
      </c>
      <c r="F2966" t="s">
        <v>1505</v>
      </c>
      <c r="G2966">
        <v>1.43</v>
      </c>
      <c r="H2966">
        <v>14310</v>
      </c>
      <c r="I2966">
        <v>12730</v>
      </c>
      <c r="J2966">
        <v>8.9</v>
      </c>
      <c r="K2966" t="s">
        <v>1511</v>
      </c>
      <c r="L2966">
        <v>0.94</v>
      </c>
      <c r="M2966" t="s">
        <v>1516</v>
      </c>
      <c r="N2966" s="13">
        <v>1395</v>
      </c>
      <c r="O2966">
        <v>3</v>
      </c>
      <c r="P2966" s="11">
        <f>Agridata[[#This Row],[Storage_Loss_%]]/100</f>
        <v>0.1104</v>
      </c>
      <c r="Q2966" s="7">
        <v>11.04</v>
      </c>
      <c r="R2966" s="13">
        <v>17222</v>
      </c>
      <c r="S2966">
        <v>88</v>
      </c>
      <c r="T2966" t="s">
        <v>1520</v>
      </c>
      <c r="U2966" t="s">
        <v>1523</v>
      </c>
      <c r="V2966" s="13">
        <v>1090421</v>
      </c>
      <c r="W2966" s="7">
        <f>(Agridata[[#This Row],[Profit_After_Storage_Loss]]/Agridata[[#This Row],[Total_Revenue]])*100</f>
        <v>87.576820473744704</v>
      </c>
      <c r="X2966">
        <f>(1-Agridata[[#This Row],[Transport_Cost_NGN]]/(Agridata[[#This Row],[Input_Cost_NGN]]+Agridata[[#This Row],[Final_Profit_NGN]]))*100</f>
        <v>99.874056893782566</v>
      </c>
      <c r="Y2966" s="13">
        <f>Agridata[[#This Row],[Final_Profit_NGN]]*Agridata[[#This Row],[Storage_Loss_%]]</f>
        <v>12038247.84</v>
      </c>
      <c r="Z2966" s="13">
        <f>Agridata[[#This Row],[Final_Profit_NGN]] * (1-Agridata[[#This Row],[Storage_Loss_%]]/100)</f>
        <v>970038.52159999998</v>
      </c>
      <c r="AA2966" s="13">
        <f>Agridata[[#This Row],[Final_Profit_NGN]]+Agridata[[#This Row],[Input_Cost_NGN]]</f>
        <v>1107643</v>
      </c>
    </row>
    <row r="2967" spans="1:27" x14ac:dyDescent="0.35">
      <c r="A2967" t="s">
        <v>703</v>
      </c>
      <c r="B2967" t="s">
        <v>1472</v>
      </c>
      <c r="C2967" t="s">
        <v>1489</v>
      </c>
      <c r="D2967">
        <v>2021</v>
      </c>
      <c r="E2967" t="s">
        <v>1502</v>
      </c>
      <c r="F2967" t="s">
        <v>1509</v>
      </c>
      <c r="G2967">
        <v>5.24</v>
      </c>
      <c r="H2967">
        <v>64867</v>
      </c>
      <c r="I2967">
        <v>49441</v>
      </c>
      <c r="J2967">
        <v>28.4</v>
      </c>
      <c r="K2967" t="s">
        <v>1514</v>
      </c>
      <c r="L2967">
        <v>1.18</v>
      </c>
      <c r="M2967" t="s">
        <v>1516</v>
      </c>
      <c r="N2967" s="13">
        <v>4420</v>
      </c>
      <c r="O2967">
        <v>3</v>
      </c>
      <c r="P2967" s="11">
        <f>Agridata[[#This Row],[Storage_Loss_%]]/100</f>
        <v>0.23780000000000001</v>
      </c>
      <c r="Q2967" s="7">
        <v>23.78</v>
      </c>
      <c r="R2967" s="13">
        <v>96733</v>
      </c>
      <c r="S2967">
        <v>250</v>
      </c>
      <c r="T2967" t="s">
        <v>1520</v>
      </c>
      <c r="U2967" t="s">
        <v>1523</v>
      </c>
      <c r="V2967" s="13">
        <v>12135495</v>
      </c>
      <c r="W2967" s="7">
        <f>(Agridata[[#This Row],[Profit_After_Storage_Loss]]/Agridata[[#This Row],[Total_Revenue]])*100</f>
        <v>75.617248869134869</v>
      </c>
      <c r="X2967">
        <f>(1-Agridata[[#This Row],[Transport_Cost_NGN]]/(Agridata[[#This Row],[Input_Cost_NGN]]+Agridata[[#This Row],[Final_Profit_NGN]]))*100</f>
        <v>99.963865944944786</v>
      </c>
      <c r="Y2967" s="13">
        <f>Agridata[[#This Row],[Final_Profit_NGN]]*Agridata[[#This Row],[Storage_Loss_%]]</f>
        <v>288582071.10000002</v>
      </c>
      <c r="Z2967" s="13">
        <f>Agridata[[#This Row],[Final_Profit_NGN]] * (1-Agridata[[#This Row],[Storage_Loss_%]]/100)</f>
        <v>9249674.2889999989</v>
      </c>
      <c r="AA2967" s="13">
        <f>Agridata[[#This Row],[Final_Profit_NGN]]+Agridata[[#This Row],[Input_Cost_NGN]]</f>
        <v>12232228</v>
      </c>
    </row>
    <row r="2968" spans="1:27" x14ac:dyDescent="0.35">
      <c r="A2968" t="s">
        <v>1303</v>
      </c>
      <c r="B2968" t="s">
        <v>1470</v>
      </c>
      <c r="C2968" t="s">
        <v>1475</v>
      </c>
      <c r="D2968">
        <v>2022</v>
      </c>
      <c r="E2968" t="s">
        <v>1501</v>
      </c>
      <c r="F2968" t="s">
        <v>1506</v>
      </c>
      <c r="G2968">
        <v>2.34</v>
      </c>
      <c r="H2968">
        <v>6546</v>
      </c>
      <c r="I2968">
        <v>5935</v>
      </c>
      <c r="J2968">
        <v>22.3</v>
      </c>
      <c r="K2968" t="s">
        <v>1514</v>
      </c>
      <c r="L2968">
        <v>1.4</v>
      </c>
      <c r="M2968" t="s">
        <v>1518</v>
      </c>
      <c r="N2968" s="13">
        <v>4914</v>
      </c>
      <c r="O2968">
        <v>1</v>
      </c>
      <c r="P2968" s="11">
        <f>Agridata[[#This Row],[Storage_Loss_%]]/100</f>
        <v>9.3200000000000005E-2</v>
      </c>
      <c r="Q2968" s="7">
        <v>9.32</v>
      </c>
      <c r="R2968" s="13">
        <v>43187</v>
      </c>
      <c r="S2968">
        <v>368</v>
      </c>
      <c r="T2968" t="s">
        <v>1520</v>
      </c>
      <c r="U2968" t="s">
        <v>1522</v>
      </c>
      <c r="V2968" s="13">
        <v>2114139</v>
      </c>
      <c r="W2968" s="7">
        <f>(Agridata[[#This Row],[Profit_After_Storage_Loss]]/Agridata[[#This Row],[Total_Revenue]])*100</f>
        <v>88.864698483214866</v>
      </c>
      <c r="X2968">
        <f>(1-Agridata[[#This Row],[Transport_Cost_NGN]]/(Agridata[[#This Row],[Input_Cost_NGN]]+Agridata[[#This Row],[Final_Profit_NGN]]))*100</f>
        <v>99.772218014338122</v>
      </c>
      <c r="Y2968" s="13">
        <f>Agridata[[#This Row],[Final_Profit_NGN]]*Agridata[[#This Row],[Storage_Loss_%]]</f>
        <v>19703775.48</v>
      </c>
      <c r="Z2968" s="13">
        <f>Agridata[[#This Row],[Final_Profit_NGN]] * (1-Agridata[[#This Row],[Storage_Loss_%]]/100)</f>
        <v>1917101.2452</v>
      </c>
      <c r="AA2968" s="13">
        <f>Agridata[[#This Row],[Final_Profit_NGN]]+Agridata[[#This Row],[Input_Cost_NGN]]</f>
        <v>2157326</v>
      </c>
    </row>
    <row r="2969" spans="1:27" x14ac:dyDescent="0.35">
      <c r="A2969" t="s">
        <v>314</v>
      </c>
      <c r="B2969" t="s">
        <v>1473</v>
      </c>
      <c r="C2969" t="s">
        <v>1484</v>
      </c>
      <c r="D2969">
        <v>2024</v>
      </c>
      <c r="E2969" t="s">
        <v>1501</v>
      </c>
      <c r="F2969" t="s">
        <v>1505</v>
      </c>
      <c r="G2969">
        <v>2.0499999999999998</v>
      </c>
      <c r="H2969">
        <v>23190</v>
      </c>
      <c r="I2969">
        <v>14894</v>
      </c>
      <c r="J2969">
        <v>8.1999999999999993</v>
      </c>
      <c r="K2969" t="s">
        <v>1512</v>
      </c>
      <c r="L2969">
        <v>0.25</v>
      </c>
      <c r="M2969" t="s">
        <v>1516</v>
      </c>
      <c r="N2969" s="13">
        <v>2048</v>
      </c>
      <c r="O2969">
        <v>30</v>
      </c>
      <c r="P2969" s="11">
        <f>Agridata[[#This Row],[Storage_Loss_%]]/100</f>
        <v>0.35770000000000002</v>
      </c>
      <c r="Q2969" s="7">
        <v>35.770000000000003</v>
      </c>
      <c r="R2969" s="13">
        <v>19552</v>
      </c>
      <c r="S2969">
        <v>112</v>
      </c>
      <c r="T2969" t="s">
        <v>1521</v>
      </c>
      <c r="U2969" t="s">
        <v>1523</v>
      </c>
      <c r="V2969" s="13">
        <v>1629847</v>
      </c>
      <c r="W2969" s="7">
        <f>(Agridata[[#This Row],[Profit_After_Storage_Loss]]/Agridata[[#This Row],[Total_Revenue]])*100</f>
        <v>63.468616635513897</v>
      </c>
      <c r="X2969">
        <f>(1-Agridata[[#This Row],[Transport_Cost_NGN]]/(Agridata[[#This Row],[Input_Cost_NGN]]+Agridata[[#This Row],[Final_Profit_NGN]]))*100</f>
        <v>99.875833561194099</v>
      </c>
      <c r="Y2969" s="13">
        <f>Agridata[[#This Row],[Final_Profit_NGN]]*Agridata[[#This Row],[Storage_Loss_%]]</f>
        <v>58299627.190000005</v>
      </c>
      <c r="Z2969" s="13">
        <f>Agridata[[#This Row],[Final_Profit_NGN]] * (1-Agridata[[#This Row],[Storage_Loss_%]]/100)</f>
        <v>1046850.7280999999</v>
      </c>
      <c r="AA2969" s="13">
        <f>Agridata[[#This Row],[Final_Profit_NGN]]+Agridata[[#This Row],[Input_Cost_NGN]]</f>
        <v>1649399</v>
      </c>
    </row>
    <row r="2970" spans="1:27" x14ac:dyDescent="0.35">
      <c r="A2970" t="s">
        <v>396</v>
      </c>
      <c r="B2970" t="s">
        <v>1473</v>
      </c>
      <c r="C2970" t="s">
        <v>1494</v>
      </c>
      <c r="D2970">
        <v>2025</v>
      </c>
      <c r="E2970" t="s">
        <v>1501</v>
      </c>
      <c r="F2970" t="s">
        <v>1504</v>
      </c>
      <c r="G2970">
        <v>0.45</v>
      </c>
      <c r="H2970">
        <v>3441</v>
      </c>
      <c r="I2970">
        <v>2665</v>
      </c>
      <c r="J2970">
        <v>58</v>
      </c>
      <c r="K2970" t="s">
        <v>1512</v>
      </c>
      <c r="L2970">
        <v>2.1800000000000002</v>
      </c>
      <c r="M2970" t="s">
        <v>1516</v>
      </c>
      <c r="N2970" s="13">
        <v>16077</v>
      </c>
      <c r="O2970">
        <v>3</v>
      </c>
      <c r="P2970" s="11">
        <f>Agridata[[#This Row],[Storage_Loss_%]]/100</f>
        <v>0.2253</v>
      </c>
      <c r="Q2970" s="7">
        <v>22.53</v>
      </c>
      <c r="R2970" s="13">
        <v>9970</v>
      </c>
      <c r="S2970">
        <v>292</v>
      </c>
      <c r="T2970" t="s">
        <v>1521</v>
      </c>
      <c r="U2970" t="s">
        <v>1522</v>
      </c>
      <c r="V2970" s="13">
        <v>744352</v>
      </c>
      <c r="W2970" s="7">
        <f>(Agridata[[#This Row],[Profit_After_Storage_Loss]]/Agridata[[#This Row],[Total_Revenue]])*100</f>
        <v>76.446066056670759</v>
      </c>
      <c r="X2970">
        <f>(1-Agridata[[#This Row],[Transport_Cost_NGN]]/(Agridata[[#This Row],[Input_Cost_NGN]]+Agridata[[#This Row],[Final_Profit_NGN]]))*100</f>
        <v>97.868682074763825</v>
      </c>
      <c r="Y2970" s="13">
        <f>Agridata[[#This Row],[Final_Profit_NGN]]*Agridata[[#This Row],[Storage_Loss_%]]</f>
        <v>16770250.560000001</v>
      </c>
      <c r="Z2970" s="13">
        <f>Agridata[[#This Row],[Final_Profit_NGN]] * (1-Agridata[[#This Row],[Storage_Loss_%]]/100)</f>
        <v>576649.49439999997</v>
      </c>
      <c r="AA2970" s="13">
        <f>Agridata[[#This Row],[Final_Profit_NGN]]+Agridata[[#This Row],[Input_Cost_NGN]]</f>
        <v>754322</v>
      </c>
    </row>
    <row r="2971" spans="1:27" x14ac:dyDescent="0.35">
      <c r="A2971" t="s">
        <v>1304</v>
      </c>
      <c r="B2971" t="s">
        <v>1470</v>
      </c>
      <c r="C2971" t="s">
        <v>1499</v>
      </c>
      <c r="D2971">
        <v>2023</v>
      </c>
      <c r="E2971" t="s">
        <v>1501</v>
      </c>
      <c r="F2971" t="s">
        <v>1510</v>
      </c>
      <c r="G2971">
        <v>3.28</v>
      </c>
      <c r="H2971">
        <v>89599</v>
      </c>
      <c r="I2971">
        <v>66034</v>
      </c>
      <c r="J2971">
        <v>39</v>
      </c>
      <c r="K2971" t="s">
        <v>1511</v>
      </c>
      <c r="L2971">
        <v>2.5499999999999998</v>
      </c>
      <c r="M2971" t="s">
        <v>1516</v>
      </c>
      <c r="N2971" s="13">
        <v>7052</v>
      </c>
      <c r="O2971">
        <v>1</v>
      </c>
      <c r="P2971" s="11">
        <f>Agridata[[#This Row],[Storage_Loss_%]]/100</f>
        <v>0.26300000000000001</v>
      </c>
      <c r="Q2971" s="7">
        <v>26.3</v>
      </c>
      <c r="R2971" s="13">
        <v>120132</v>
      </c>
      <c r="S2971">
        <v>484</v>
      </c>
      <c r="T2971" t="s">
        <v>1521</v>
      </c>
      <c r="U2971" t="s">
        <v>1522</v>
      </c>
      <c r="V2971" s="13">
        <v>31513668</v>
      </c>
      <c r="W2971" s="7">
        <f>(Agridata[[#This Row],[Profit_After_Storage_Loss]]/Agridata[[#This Row],[Total_Revenue]])*100</f>
        <v>73.420118088879619</v>
      </c>
      <c r="X2971">
        <f>(1-Agridata[[#This Row],[Transport_Cost_NGN]]/(Agridata[[#This Row],[Input_Cost_NGN]]+Agridata[[#This Row],[Final_Profit_NGN]]))*100</f>
        <v>99.977707388932089</v>
      </c>
      <c r="Y2971" s="13">
        <f>Agridata[[#This Row],[Final_Profit_NGN]]*Agridata[[#This Row],[Storage_Loss_%]]</f>
        <v>828809468.39999998</v>
      </c>
      <c r="Z2971" s="13">
        <f>Agridata[[#This Row],[Final_Profit_NGN]] * (1-Agridata[[#This Row],[Storage_Loss_%]]/100)</f>
        <v>23225573.316</v>
      </c>
      <c r="AA2971" s="13">
        <f>Agridata[[#This Row],[Final_Profit_NGN]]+Agridata[[#This Row],[Input_Cost_NGN]]</f>
        <v>31633800</v>
      </c>
    </row>
    <row r="2972" spans="1:27" x14ac:dyDescent="0.35">
      <c r="A2972" t="s">
        <v>1101</v>
      </c>
      <c r="B2972" t="s">
        <v>1472</v>
      </c>
      <c r="C2972" t="s">
        <v>1479</v>
      </c>
      <c r="D2972">
        <v>2025</v>
      </c>
      <c r="E2972" t="s">
        <v>1502</v>
      </c>
      <c r="F2972" t="s">
        <v>1509</v>
      </c>
      <c r="G2972">
        <v>1.57</v>
      </c>
      <c r="H2972">
        <v>16045</v>
      </c>
      <c r="I2972">
        <v>12890</v>
      </c>
      <c r="J2972">
        <v>75.2</v>
      </c>
      <c r="K2972" t="s">
        <v>1512</v>
      </c>
      <c r="L2972">
        <v>2.94</v>
      </c>
      <c r="M2972" t="s">
        <v>1518</v>
      </c>
      <c r="N2972" s="13">
        <v>20594</v>
      </c>
      <c r="O2972">
        <v>1</v>
      </c>
      <c r="P2972" s="11">
        <f>Agridata[[#This Row],[Storage_Loss_%]]/100</f>
        <v>0.1966</v>
      </c>
      <c r="Q2972" s="7">
        <v>19.66</v>
      </c>
      <c r="R2972" s="13">
        <v>24896</v>
      </c>
      <c r="S2972">
        <v>369</v>
      </c>
      <c r="T2972" t="s">
        <v>1520</v>
      </c>
      <c r="U2972" t="s">
        <v>1523</v>
      </c>
      <c r="V2972" s="13">
        <v>4663356</v>
      </c>
      <c r="W2972" s="7">
        <f>(Agridata[[#This Row],[Profit_After_Storage_Loss]]/Agridata[[#This Row],[Total_Revenue]])*100</f>
        <v>79.913370919481295</v>
      </c>
      <c r="X2972">
        <f>(1-Agridata[[#This Row],[Transport_Cost_NGN]]/(Agridata[[#This Row],[Input_Cost_NGN]]+Agridata[[#This Row],[Final_Profit_NGN]]))*100</f>
        <v>99.560731803665846</v>
      </c>
      <c r="Y2972" s="13">
        <f>Agridata[[#This Row],[Final_Profit_NGN]]*Agridata[[#This Row],[Storage_Loss_%]]</f>
        <v>91681578.959999993</v>
      </c>
      <c r="Z2972" s="13">
        <f>Agridata[[#This Row],[Final_Profit_NGN]] * (1-Agridata[[#This Row],[Storage_Loss_%]]/100)</f>
        <v>3746540.2104000002</v>
      </c>
      <c r="AA2972" s="13">
        <f>Agridata[[#This Row],[Final_Profit_NGN]]+Agridata[[#This Row],[Input_Cost_NGN]]</f>
        <v>4688252</v>
      </c>
    </row>
    <row r="2973" spans="1:27" x14ac:dyDescent="0.35">
      <c r="A2973" t="s">
        <v>290</v>
      </c>
      <c r="B2973" t="s">
        <v>1470</v>
      </c>
      <c r="C2973" t="s">
        <v>1476</v>
      </c>
      <c r="D2973">
        <v>2025</v>
      </c>
      <c r="E2973" t="s">
        <v>1501</v>
      </c>
      <c r="F2973" t="s">
        <v>1504</v>
      </c>
      <c r="G2973">
        <v>1.82</v>
      </c>
      <c r="H2973">
        <v>18557</v>
      </c>
      <c r="I2973">
        <v>13943</v>
      </c>
      <c r="J2973">
        <v>32.6</v>
      </c>
      <c r="K2973" t="s">
        <v>1511</v>
      </c>
      <c r="L2973">
        <v>1.93</v>
      </c>
      <c r="M2973" t="s">
        <v>1516</v>
      </c>
      <c r="N2973" s="13">
        <v>4770</v>
      </c>
      <c r="O2973">
        <v>3</v>
      </c>
      <c r="P2973" s="11">
        <f>Agridata[[#This Row],[Storage_Loss_%]]/100</f>
        <v>0.24859999999999999</v>
      </c>
      <c r="Q2973" s="7">
        <v>24.86</v>
      </c>
      <c r="R2973" s="13">
        <v>38179</v>
      </c>
      <c r="S2973">
        <v>288</v>
      </c>
      <c r="T2973" t="s">
        <v>1520</v>
      </c>
      <c r="U2973" t="s">
        <v>1523</v>
      </c>
      <c r="V2973" s="13">
        <v>3932480</v>
      </c>
      <c r="W2973" s="7">
        <f>(Agridata[[#This Row],[Profit_After_Storage_Loss]]/Agridata[[#This Row],[Total_Revenue]])*100</f>
        <v>74.417507824267958</v>
      </c>
      <c r="X2973">
        <f>(1-Agridata[[#This Row],[Transport_Cost_NGN]]/(Agridata[[#This Row],[Input_Cost_NGN]]+Agridata[[#This Row],[Final_Profit_NGN]]))*100</f>
        <v>99.879868807671471</v>
      </c>
      <c r="Y2973" s="13">
        <f>Agridata[[#This Row],[Final_Profit_NGN]]*Agridata[[#This Row],[Storage_Loss_%]]</f>
        <v>97761452.799999997</v>
      </c>
      <c r="Z2973" s="13">
        <f>Agridata[[#This Row],[Final_Profit_NGN]] * (1-Agridata[[#This Row],[Storage_Loss_%]]/100)</f>
        <v>2954865.4720000001</v>
      </c>
      <c r="AA2973" s="13">
        <f>Agridata[[#This Row],[Final_Profit_NGN]]+Agridata[[#This Row],[Input_Cost_NGN]]</f>
        <v>3970659</v>
      </c>
    </row>
    <row r="2974" spans="1:27" x14ac:dyDescent="0.35">
      <c r="A2974" t="s">
        <v>894</v>
      </c>
      <c r="B2974" t="s">
        <v>1470</v>
      </c>
      <c r="C2974" t="s">
        <v>1475</v>
      </c>
      <c r="D2974">
        <v>2022</v>
      </c>
      <c r="E2974" t="s">
        <v>1501</v>
      </c>
      <c r="F2974" t="s">
        <v>1507</v>
      </c>
      <c r="G2974">
        <v>2.09</v>
      </c>
      <c r="H2974">
        <v>5656</v>
      </c>
      <c r="I2974">
        <v>3533</v>
      </c>
      <c r="J2974">
        <v>1</v>
      </c>
      <c r="K2974" t="s">
        <v>1513</v>
      </c>
      <c r="L2974">
        <v>0.92</v>
      </c>
      <c r="M2974" t="s">
        <v>1516</v>
      </c>
      <c r="N2974" s="13">
        <v>200</v>
      </c>
      <c r="O2974">
        <v>30</v>
      </c>
      <c r="P2974" s="11">
        <f>Agridata[[#This Row],[Storage_Loss_%]]/100</f>
        <v>0.37520000000000003</v>
      </c>
      <c r="Q2974" s="7">
        <v>37.520000000000003</v>
      </c>
      <c r="R2974" s="13">
        <v>50116</v>
      </c>
      <c r="S2974">
        <v>218</v>
      </c>
      <c r="T2974" t="s">
        <v>1520</v>
      </c>
      <c r="U2974" t="s">
        <v>1522</v>
      </c>
      <c r="V2974" s="13">
        <v>712177</v>
      </c>
      <c r="W2974" s="7">
        <f>(Agridata[[#This Row],[Profit_After_Storage_Loss]]/Agridata[[#This Row],[Total_Revenue]])*100</f>
        <v>58.372330534322117</v>
      </c>
      <c r="X2974">
        <f>(1-Agridata[[#This Row],[Transport_Cost_NGN]]/(Agridata[[#This Row],[Input_Cost_NGN]]+Agridata[[#This Row],[Final_Profit_NGN]]))*100</f>
        <v>99.973763369203184</v>
      </c>
      <c r="Y2974" s="13">
        <f>Agridata[[#This Row],[Final_Profit_NGN]]*Agridata[[#This Row],[Storage_Loss_%]]</f>
        <v>26720881.040000003</v>
      </c>
      <c r="Z2974" s="13">
        <f>Agridata[[#This Row],[Final_Profit_NGN]] * (1-Agridata[[#This Row],[Storage_Loss_%]]/100)</f>
        <v>444968.18960000004</v>
      </c>
      <c r="AA2974" s="13">
        <f>Agridata[[#This Row],[Final_Profit_NGN]]+Agridata[[#This Row],[Input_Cost_NGN]]</f>
        <v>762293</v>
      </c>
    </row>
    <row r="2975" spans="1:27" x14ac:dyDescent="0.35">
      <c r="A2975" t="s">
        <v>153</v>
      </c>
      <c r="B2975" t="s">
        <v>1473</v>
      </c>
      <c r="C2975" t="s">
        <v>1497</v>
      </c>
      <c r="D2975">
        <v>2024</v>
      </c>
      <c r="E2975" t="s">
        <v>1501</v>
      </c>
      <c r="F2975" t="s">
        <v>1504</v>
      </c>
      <c r="G2975">
        <v>1.1599999999999999</v>
      </c>
      <c r="H2975">
        <v>14084</v>
      </c>
      <c r="I2975">
        <v>11596</v>
      </c>
      <c r="J2975">
        <v>45.2</v>
      </c>
      <c r="K2975" t="s">
        <v>1512</v>
      </c>
      <c r="L2975">
        <v>1.42</v>
      </c>
      <c r="M2975" t="s">
        <v>1516</v>
      </c>
      <c r="N2975" s="13">
        <v>9709</v>
      </c>
      <c r="O2975">
        <v>2</v>
      </c>
      <c r="P2975" s="11">
        <f>Agridata[[#This Row],[Storage_Loss_%]]/100</f>
        <v>0.17660000000000001</v>
      </c>
      <c r="Q2975" s="7">
        <v>17.66</v>
      </c>
      <c r="R2975" s="13">
        <v>20780</v>
      </c>
      <c r="S2975">
        <v>314</v>
      </c>
      <c r="T2975" t="s">
        <v>1520</v>
      </c>
      <c r="U2975" t="s">
        <v>1522</v>
      </c>
      <c r="V2975" s="13">
        <v>3574244</v>
      </c>
      <c r="W2975" s="7">
        <f>(Agridata[[#This Row],[Profit_After_Storage_Loss]]/Agridata[[#This Row],[Total_Revenue]])*100</f>
        <v>81.864057363733863</v>
      </c>
      <c r="X2975">
        <f>(1-Agridata[[#This Row],[Transport_Cost_NGN]]/(Agridata[[#This Row],[Input_Cost_NGN]]+Agridata[[#This Row],[Final_Profit_NGN]]))*100</f>
        <v>99.729932261926493</v>
      </c>
      <c r="Y2975" s="13">
        <f>Agridata[[#This Row],[Final_Profit_NGN]]*Agridata[[#This Row],[Storage_Loss_%]]</f>
        <v>63121149.039999999</v>
      </c>
      <c r="Z2975" s="13">
        <f>Agridata[[#This Row],[Final_Profit_NGN]] * (1-Agridata[[#This Row],[Storage_Loss_%]]/100)</f>
        <v>2943032.5096</v>
      </c>
      <c r="AA2975" s="13">
        <f>Agridata[[#This Row],[Final_Profit_NGN]]+Agridata[[#This Row],[Input_Cost_NGN]]</f>
        <v>3595024</v>
      </c>
    </row>
    <row r="2976" spans="1:27" x14ac:dyDescent="0.35">
      <c r="A2976" t="s">
        <v>172</v>
      </c>
      <c r="B2976" t="s">
        <v>1470</v>
      </c>
      <c r="C2976" t="s">
        <v>1485</v>
      </c>
      <c r="D2976">
        <v>2021</v>
      </c>
      <c r="E2976" t="s">
        <v>1501</v>
      </c>
      <c r="F2976" t="s">
        <v>1504</v>
      </c>
      <c r="G2976">
        <v>1.4</v>
      </c>
      <c r="H2976">
        <v>9056</v>
      </c>
      <c r="I2976">
        <v>7308</v>
      </c>
      <c r="J2976">
        <v>28.7</v>
      </c>
      <c r="K2976" t="s">
        <v>1512</v>
      </c>
      <c r="L2976">
        <v>0.87</v>
      </c>
      <c r="M2976" t="s">
        <v>1518</v>
      </c>
      <c r="N2976" s="13">
        <v>8290</v>
      </c>
      <c r="O2976">
        <v>5</v>
      </c>
      <c r="P2976" s="11">
        <f>Agridata[[#This Row],[Storage_Loss_%]]/100</f>
        <v>0.193</v>
      </c>
      <c r="Q2976" s="7">
        <v>19.3</v>
      </c>
      <c r="R2976" s="13">
        <v>16189</v>
      </c>
      <c r="S2976">
        <v>302</v>
      </c>
      <c r="T2976" t="s">
        <v>1519</v>
      </c>
      <c r="U2976" t="s">
        <v>1522</v>
      </c>
      <c r="V2976" s="13">
        <v>2160467</v>
      </c>
      <c r="W2976" s="7">
        <f>(Agridata[[#This Row],[Profit_After_Storage_Loss]]/Agridata[[#This Row],[Total_Revenue]])*100</f>
        <v>80.099789263898373</v>
      </c>
      <c r="X2976">
        <f>(1-Agridata[[#This Row],[Transport_Cost_NGN]]/(Agridata[[#This Row],[Input_Cost_NGN]]+Agridata[[#This Row],[Final_Profit_NGN]]))*100</f>
        <v>99.619140553215573</v>
      </c>
      <c r="Y2976" s="13">
        <f>Agridata[[#This Row],[Final_Profit_NGN]]*Agridata[[#This Row],[Storage_Loss_%]]</f>
        <v>41697013.100000001</v>
      </c>
      <c r="Z2976" s="13">
        <f>Agridata[[#This Row],[Final_Profit_NGN]] * (1-Agridata[[#This Row],[Storage_Loss_%]]/100)</f>
        <v>1743496.8689999999</v>
      </c>
      <c r="AA2976" s="13">
        <f>Agridata[[#This Row],[Final_Profit_NGN]]+Agridata[[#This Row],[Input_Cost_NGN]]</f>
        <v>2176656</v>
      </c>
    </row>
    <row r="2977" spans="1:27" x14ac:dyDescent="0.35">
      <c r="A2977" t="s">
        <v>216</v>
      </c>
      <c r="B2977" t="s">
        <v>1473</v>
      </c>
      <c r="C2977" t="s">
        <v>1497</v>
      </c>
      <c r="D2977">
        <v>2022</v>
      </c>
      <c r="E2977" t="s">
        <v>1502</v>
      </c>
      <c r="F2977" t="s">
        <v>1509</v>
      </c>
      <c r="G2977">
        <v>0.62</v>
      </c>
      <c r="H2977">
        <v>9108</v>
      </c>
      <c r="I2977">
        <v>7421</v>
      </c>
      <c r="J2977">
        <v>26.8</v>
      </c>
      <c r="K2977" t="s">
        <v>1512</v>
      </c>
      <c r="L2977">
        <v>0.68</v>
      </c>
      <c r="M2977" t="s">
        <v>1518</v>
      </c>
      <c r="N2977" s="13">
        <v>6663</v>
      </c>
      <c r="O2977">
        <v>2</v>
      </c>
      <c r="P2977" s="11">
        <f>Agridata[[#This Row],[Storage_Loss_%]]/100</f>
        <v>0.1852</v>
      </c>
      <c r="Q2977" s="7">
        <v>18.52</v>
      </c>
      <c r="R2977" s="13">
        <v>17288</v>
      </c>
      <c r="S2977">
        <v>291</v>
      </c>
      <c r="T2977" t="s">
        <v>1520</v>
      </c>
      <c r="U2977" t="s">
        <v>1522</v>
      </c>
      <c r="V2977" s="13">
        <v>2113965</v>
      </c>
      <c r="W2977" s="7">
        <f>(Agridata[[#This Row],[Profit_After_Storage_Loss]]/Agridata[[#This Row],[Total_Revenue]])*100</f>
        <v>80.819061932112234</v>
      </c>
      <c r="X2977">
        <f>(1-Agridata[[#This Row],[Transport_Cost_NGN]]/(Agridata[[#This Row],[Input_Cost_NGN]]+Agridata[[#This Row],[Final_Profit_NGN]]))*100</f>
        <v>99.68736700898485</v>
      </c>
      <c r="Y2977" s="13">
        <f>Agridata[[#This Row],[Final_Profit_NGN]]*Agridata[[#This Row],[Storage_Loss_%]]</f>
        <v>39150631.799999997</v>
      </c>
      <c r="Z2977" s="13">
        <f>Agridata[[#This Row],[Final_Profit_NGN]] * (1-Agridata[[#This Row],[Storage_Loss_%]]/100)</f>
        <v>1722458.682</v>
      </c>
      <c r="AA2977" s="13">
        <f>Agridata[[#This Row],[Final_Profit_NGN]]+Agridata[[#This Row],[Input_Cost_NGN]]</f>
        <v>2131253</v>
      </c>
    </row>
    <row r="2978" spans="1:27" x14ac:dyDescent="0.35">
      <c r="A2978" t="s">
        <v>641</v>
      </c>
      <c r="B2978" t="s">
        <v>1469</v>
      </c>
      <c r="C2978" t="s">
        <v>1498</v>
      </c>
      <c r="D2978">
        <v>2021</v>
      </c>
      <c r="E2978" t="s">
        <v>1501</v>
      </c>
      <c r="F2978" t="s">
        <v>1503</v>
      </c>
      <c r="G2978">
        <v>5.49</v>
      </c>
      <c r="H2978">
        <v>47054</v>
      </c>
      <c r="I2978">
        <v>29060</v>
      </c>
      <c r="J2978">
        <v>2.9</v>
      </c>
      <c r="K2978" t="s">
        <v>1513</v>
      </c>
      <c r="L2978">
        <v>0.14000000000000001</v>
      </c>
      <c r="M2978" t="s">
        <v>1516</v>
      </c>
      <c r="N2978" s="13">
        <v>200</v>
      </c>
      <c r="O2978">
        <v>30</v>
      </c>
      <c r="P2978" s="11">
        <f>Agridata[[#This Row],[Storage_Loss_%]]/100</f>
        <v>0.38240000000000002</v>
      </c>
      <c r="Q2978" s="7">
        <v>38.24</v>
      </c>
      <c r="R2978" s="13">
        <v>47185</v>
      </c>
      <c r="S2978">
        <v>217</v>
      </c>
      <c r="T2978" t="s">
        <v>1521</v>
      </c>
      <c r="U2978" t="s">
        <v>1522</v>
      </c>
      <c r="V2978" s="13">
        <v>6195575</v>
      </c>
      <c r="W2978" s="7">
        <f>(Agridata[[#This Row],[Profit_After_Storage_Loss]]/Agridata[[#This Row],[Total_Revenue]])*100</f>
        <v>61.293195958197963</v>
      </c>
      <c r="X2978">
        <f>(1-Agridata[[#This Row],[Transport_Cost_NGN]]/(Agridata[[#This Row],[Input_Cost_NGN]]+Agridata[[#This Row],[Final_Profit_NGN]]))*100</f>
        <v>99.99679628882096</v>
      </c>
      <c r="Y2978" s="13">
        <f>Agridata[[#This Row],[Final_Profit_NGN]]*Agridata[[#This Row],[Storage_Loss_%]]</f>
        <v>236918788</v>
      </c>
      <c r="Z2978" s="13">
        <f>Agridata[[#This Row],[Final_Profit_NGN]] * (1-Agridata[[#This Row],[Storage_Loss_%]]/100)</f>
        <v>3826387.1199999996</v>
      </c>
      <c r="AA2978" s="13">
        <f>Agridata[[#This Row],[Final_Profit_NGN]]+Agridata[[#This Row],[Input_Cost_NGN]]</f>
        <v>6242760</v>
      </c>
    </row>
    <row r="2979" spans="1:27" x14ac:dyDescent="0.35">
      <c r="A2979" t="s">
        <v>282</v>
      </c>
      <c r="B2979" t="s">
        <v>1473</v>
      </c>
      <c r="C2979" t="s">
        <v>1496</v>
      </c>
      <c r="D2979">
        <v>2024</v>
      </c>
      <c r="E2979" t="s">
        <v>1501</v>
      </c>
      <c r="F2979" t="s">
        <v>1506</v>
      </c>
      <c r="G2979">
        <v>2.85</v>
      </c>
      <c r="H2979">
        <v>5404</v>
      </c>
      <c r="I2979">
        <v>4325</v>
      </c>
      <c r="J2979">
        <v>66</v>
      </c>
      <c r="K2979" t="s">
        <v>1512</v>
      </c>
      <c r="L2979">
        <v>1.89</v>
      </c>
      <c r="M2979" t="s">
        <v>1516</v>
      </c>
      <c r="N2979" s="13">
        <v>18279</v>
      </c>
      <c r="O2979">
        <v>14</v>
      </c>
      <c r="P2979" s="11">
        <f>Agridata[[#This Row],[Storage_Loss_%]]/100</f>
        <v>0.19949999999999998</v>
      </c>
      <c r="Q2979" s="7">
        <v>19.95</v>
      </c>
      <c r="R2979" s="13">
        <v>42667</v>
      </c>
      <c r="S2979">
        <v>323</v>
      </c>
      <c r="T2979" t="s">
        <v>1520</v>
      </c>
      <c r="U2979" t="s">
        <v>1523</v>
      </c>
      <c r="V2979" s="13">
        <v>1322060</v>
      </c>
      <c r="W2979" s="7">
        <f>(Agridata[[#This Row],[Profit_After_Storage_Loss]]/Agridata[[#This Row],[Total_Revenue]])*100</f>
        <v>77.547306530903242</v>
      </c>
      <c r="X2979">
        <f>(1-Agridata[[#This Row],[Transport_Cost_NGN]]/(Agridata[[#This Row],[Input_Cost_NGN]]+Agridata[[#This Row],[Final_Profit_NGN]]))*100</f>
        <v>98.660611243127747</v>
      </c>
      <c r="Y2979" s="13">
        <f>Agridata[[#This Row],[Final_Profit_NGN]]*Agridata[[#This Row],[Storage_Loss_%]]</f>
        <v>26375097</v>
      </c>
      <c r="Z2979" s="13">
        <f>Agridata[[#This Row],[Final_Profit_NGN]] * (1-Agridata[[#This Row],[Storage_Loss_%]]/100)</f>
        <v>1058309.03</v>
      </c>
      <c r="AA2979" s="13">
        <f>Agridata[[#This Row],[Final_Profit_NGN]]+Agridata[[#This Row],[Input_Cost_NGN]]</f>
        <v>1364727</v>
      </c>
    </row>
    <row r="2980" spans="1:27" x14ac:dyDescent="0.35">
      <c r="A2980" t="s">
        <v>509</v>
      </c>
      <c r="B2980" t="s">
        <v>1469</v>
      </c>
      <c r="C2980" t="s">
        <v>1480</v>
      </c>
      <c r="D2980">
        <v>2025</v>
      </c>
      <c r="E2980" t="s">
        <v>1502</v>
      </c>
      <c r="F2980" t="s">
        <v>1504</v>
      </c>
      <c r="G2980">
        <v>2.97</v>
      </c>
      <c r="H2980">
        <v>30172</v>
      </c>
      <c r="I2980">
        <v>23582</v>
      </c>
      <c r="J2980">
        <v>3.4</v>
      </c>
      <c r="K2980" t="s">
        <v>1511</v>
      </c>
      <c r="L2980">
        <v>1.53</v>
      </c>
      <c r="M2980" t="s">
        <v>1516</v>
      </c>
      <c r="N2980" s="13">
        <v>448</v>
      </c>
      <c r="O2980">
        <v>3</v>
      </c>
      <c r="P2980" s="11">
        <f>Agridata[[#This Row],[Storage_Loss_%]]/100</f>
        <v>0.21840000000000001</v>
      </c>
      <c r="Q2980" s="7">
        <v>21.84</v>
      </c>
      <c r="R2980" s="13">
        <v>39411</v>
      </c>
      <c r="S2980">
        <v>303</v>
      </c>
      <c r="T2980" t="s">
        <v>1520</v>
      </c>
      <c r="U2980" t="s">
        <v>1523</v>
      </c>
      <c r="V2980" s="13">
        <v>7034034</v>
      </c>
      <c r="W2980" s="7">
        <f>(Agridata[[#This Row],[Profit_After_Storage_Loss]]/Agridata[[#This Row],[Total_Revenue]])*100</f>
        <v>77.724517182221675</v>
      </c>
      <c r="X2980">
        <f>(1-Agridata[[#This Row],[Transport_Cost_NGN]]/(Agridata[[#This Row],[Input_Cost_NGN]]+Agridata[[#This Row],[Final_Profit_NGN]]))*100</f>
        <v>99.993666452485314</v>
      </c>
      <c r="Y2980" s="13">
        <f>Agridata[[#This Row],[Final_Profit_NGN]]*Agridata[[#This Row],[Storage_Loss_%]]</f>
        <v>153623302.56</v>
      </c>
      <c r="Z2980" s="13">
        <f>Agridata[[#This Row],[Final_Profit_NGN]] * (1-Agridata[[#This Row],[Storage_Loss_%]]/100)</f>
        <v>5497800.9743999997</v>
      </c>
      <c r="AA2980" s="13">
        <f>Agridata[[#This Row],[Final_Profit_NGN]]+Agridata[[#This Row],[Input_Cost_NGN]]</f>
        <v>7073445</v>
      </c>
    </row>
    <row r="2981" spans="1:27" x14ac:dyDescent="0.35">
      <c r="A2981" t="s">
        <v>1305</v>
      </c>
      <c r="B2981" t="s">
        <v>1471</v>
      </c>
      <c r="C2981" t="s">
        <v>1492</v>
      </c>
      <c r="D2981">
        <v>2021</v>
      </c>
      <c r="E2981" t="s">
        <v>1501</v>
      </c>
      <c r="F2981" t="s">
        <v>1507</v>
      </c>
      <c r="G2981">
        <v>0.78</v>
      </c>
      <c r="H2981">
        <v>1601</v>
      </c>
      <c r="I2981">
        <v>640</v>
      </c>
      <c r="J2981">
        <v>36.799999999999997</v>
      </c>
      <c r="K2981" t="s">
        <v>1514</v>
      </c>
      <c r="L2981">
        <v>2.54</v>
      </c>
      <c r="M2981" t="s">
        <v>1516</v>
      </c>
      <c r="N2981" s="13">
        <v>5464</v>
      </c>
      <c r="O2981">
        <v>60</v>
      </c>
      <c r="P2981" s="11">
        <f>Agridata[[#This Row],[Storage_Loss_%]]/100</f>
        <v>0.6</v>
      </c>
      <c r="Q2981" s="7">
        <v>60</v>
      </c>
      <c r="R2981" s="13">
        <v>14936</v>
      </c>
      <c r="S2981">
        <v>175</v>
      </c>
      <c r="T2981" t="s">
        <v>1520</v>
      </c>
      <c r="U2981" t="s">
        <v>1522</v>
      </c>
      <c r="V2981" s="13">
        <v>90480</v>
      </c>
      <c r="W2981" s="7">
        <f>(Agridata[[#This Row],[Profit_After_Storage_Loss]]/Agridata[[#This Row],[Total_Revenue]])*100</f>
        <v>34.332549138650684</v>
      </c>
      <c r="X2981">
        <f>(1-Agridata[[#This Row],[Transport_Cost_NGN]]/(Agridata[[#This Row],[Input_Cost_NGN]]+Agridata[[#This Row],[Final_Profit_NGN]]))*100</f>
        <v>94.816726113682932</v>
      </c>
      <c r="Y2981" s="13">
        <f>Agridata[[#This Row],[Final_Profit_NGN]]*Agridata[[#This Row],[Storage_Loss_%]]</f>
        <v>5428800</v>
      </c>
      <c r="Z2981" s="13">
        <f>Agridata[[#This Row],[Final_Profit_NGN]] * (1-Agridata[[#This Row],[Storage_Loss_%]]/100)</f>
        <v>36192</v>
      </c>
      <c r="AA2981" s="13">
        <f>Agridata[[#This Row],[Final_Profit_NGN]]+Agridata[[#This Row],[Input_Cost_NGN]]</f>
        <v>105416</v>
      </c>
    </row>
    <row r="2982" spans="1:27" x14ac:dyDescent="0.35">
      <c r="A2982" t="s">
        <v>1255</v>
      </c>
      <c r="B2982" t="s">
        <v>1473</v>
      </c>
      <c r="C2982" t="s">
        <v>1496</v>
      </c>
      <c r="D2982">
        <v>2022</v>
      </c>
      <c r="E2982" t="s">
        <v>1501</v>
      </c>
      <c r="F2982" t="s">
        <v>1510</v>
      </c>
      <c r="G2982">
        <v>2.56</v>
      </c>
      <c r="H2982">
        <v>73778</v>
      </c>
      <c r="I2982">
        <v>55045</v>
      </c>
      <c r="J2982">
        <v>16.7</v>
      </c>
      <c r="K2982" t="s">
        <v>1511</v>
      </c>
      <c r="L2982">
        <v>0.93</v>
      </c>
      <c r="M2982" t="s">
        <v>1518</v>
      </c>
      <c r="N2982" s="13">
        <v>2605</v>
      </c>
      <c r="O2982">
        <v>2</v>
      </c>
      <c r="P2982" s="11">
        <f>Agridata[[#This Row],[Storage_Loss_%]]/100</f>
        <v>0.25390000000000001</v>
      </c>
      <c r="Q2982" s="7">
        <v>25.39</v>
      </c>
      <c r="R2982" s="13">
        <v>61977</v>
      </c>
      <c r="S2982">
        <v>321</v>
      </c>
      <c r="T2982" t="s">
        <v>1521</v>
      </c>
      <c r="U2982" t="s">
        <v>1523</v>
      </c>
      <c r="V2982" s="13">
        <v>17428169</v>
      </c>
      <c r="W2982" s="7">
        <f>(Agridata[[#This Row],[Profit_After_Storage_Loss]]/Agridata[[#This Row],[Total_Revenue]])*100</f>
        <v>74.345616616922456</v>
      </c>
      <c r="X2982">
        <f>(1-Agridata[[#This Row],[Transport_Cost_NGN]]/(Agridata[[#This Row],[Input_Cost_NGN]]+Agridata[[#This Row],[Final_Profit_NGN]]))*100</f>
        <v>99.985105899058823</v>
      </c>
      <c r="Y2982" s="13">
        <f>Agridata[[#This Row],[Final_Profit_NGN]]*Agridata[[#This Row],[Storage_Loss_%]]</f>
        <v>442501210.91000003</v>
      </c>
      <c r="Z2982" s="13">
        <f>Agridata[[#This Row],[Final_Profit_NGN]] * (1-Agridata[[#This Row],[Storage_Loss_%]]/100)</f>
        <v>13003156.890899999</v>
      </c>
      <c r="AA2982" s="13">
        <f>Agridata[[#This Row],[Final_Profit_NGN]]+Agridata[[#This Row],[Input_Cost_NGN]]</f>
        <v>17490146</v>
      </c>
    </row>
    <row r="2983" spans="1:27" x14ac:dyDescent="0.35">
      <c r="A2983" t="s">
        <v>1306</v>
      </c>
      <c r="B2983" t="s">
        <v>1473</v>
      </c>
      <c r="C2983" t="s">
        <v>1494</v>
      </c>
      <c r="D2983">
        <v>2021</v>
      </c>
      <c r="E2983" t="s">
        <v>1501</v>
      </c>
      <c r="F2983" t="s">
        <v>1504</v>
      </c>
      <c r="G2983">
        <v>0.97</v>
      </c>
      <c r="H2983">
        <v>8433</v>
      </c>
      <c r="I2983">
        <v>6648</v>
      </c>
      <c r="J2983">
        <v>39.4</v>
      </c>
      <c r="K2983" t="s">
        <v>1513</v>
      </c>
      <c r="L2983">
        <v>1.99</v>
      </c>
      <c r="M2983" t="s">
        <v>1517</v>
      </c>
      <c r="N2983" s="13">
        <v>1701</v>
      </c>
      <c r="O2983">
        <v>3</v>
      </c>
      <c r="P2983" s="11">
        <f>Agridata[[#This Row],[Storage_Loss_%]]/100</f>
        <v>0.21160000000000001</v>
      </c>
      <c r="Q2983" s="7">
        <v>21.16</v>
      </c>
      <c r="R2983" s="13">
        <v>21406</v>
      </c>
      <c r="S2983">
        <v>255</v>
      </c>
      <c r="T2983" t="s">
        <v>1520</v>
      </c>
      <c r="U2983" t="s">
        <v>1522</v>
      </c>
      <c r="V2983" s="13">
        <v>1655181</v>
      </c>
      <c r="W2983" s="7">
        <f>(Agridata[[#This Row],[Profit_After_Storage_Loss]]/Agridata[[#This Row],[Total_Revenue]])*100</f>
        <v>77.83340204832794</v>
      </c>
      <c r="X2983">
        <f>(1-Agridata[[#This Row],[Transport_Cost_NGN]]/(Agridata[[#This Row],[Input_Cost_NGN]]+Agridata[[#This Row],[Final_Profit_NGN]]))*100</f>
        <v>99.898543887075348</v>
      </c>
      <c r="Y2983" s="13">
        <f>Agridata[[#This Row],[Final_Profit_NGN]]*Agridata[[#This Row],[Storage_Loss_%]]</f>
        <v>35023629.960000001</v>
      </c>
      <c r="Z2983" s="13">
        <f>Agridata[[#This Row],[Final_Profit_NGN]] * (1-Agridata[[#This Row],[Storage_Loss_%]]/100)</f>
        <v>1304944.7004</v>
      </c>
      <c r="AA2983" s="13">
        <f>Agridata[[#This Row],[Final_Profit_NGN]]+Agridata[[#This Row],[Input_Cost_NGN]]</f>
        <v>1676587</v>
      </c>
    </row>
    <row r="2984" spans="1:27" x14ac:dyDescent="0.35">
      <c r="A2984" t="s">
        <v>1104</v>
      </c>
      <c r="B2984" t="s">
        <v>1470</v>
      </c>
      <c r="C2984" t="s">
        <v>1490</v>
      </c>
      <c r="D2984">
        <v>2021</v>
      </c>
      <c r="E2984" t="s">
        <v>1502</v>
      </c>
      <c r="F2984" t="s">
        <v>1507</v>
      </c>
      <c r="G2984">
        <v>0.97</v>
      </c>
      <c r="H2984">
        <v>1242</v>
      </c>
      <c r="I2984">
        <v>1140</v>
      </c>
      <c r="J2984">
        <v>14.1</v>
      </c>
      <c r="K2984" t="s">
        <v>1515</v>
      </c>
      <c r="L2984">
        <v>0.61</v>
      </c>
      <c r="M2984" t="s">
        <v>1516</v>
      </c>
      <c r="N2984" s="13">
        <v>3333</v>
      </c>
      <c r="O2984">
        <v>3</v>
      </c>
      <c r="P2984" s="11">
        <f>Agridata[[#This Row],[Storage_Loss_%]]/100</f>
        <v>8.1699999999999995E-2</v>
      </c>
      <c r="Q2984" s="7">
        <v>8.17</v>
      </c>
      <c r="R2984" s="13">
        <v>13357</v>
      </c>
      <c r="S2984">
        <v>264</v>
      </c>
      <c r="T2984" t="s">
        <v>1520</v>
      </c>
      <c r="U2984" t="s">
        <v>1522</v>
      </c>
      <c r="V2984" s="13">
        <v>281261</v>
      </c>
      <c r="W2984" s="7">
        <f>(Agridata[[#This Row],[Profit_After_Storage_Loss]]/Agridata[[#This Row],[Total_Revenue]])*100</f>
        <v>87.666733295318011</v>
      </c>
      <c r="X2984">
        <f>(1-Agridata[[#This Row],[Transport_Cost_NGN]]/(Agridata[[#This Row],[Input_Cost_NGN]]+Agridata[[#This Row],[Final_Profit_NGN]]))*100</f>
        <v>98.868704559802865</v>
      </c>
      <c r="Y2984" s="13">
        <f>Agridata[[#This Row],[Final_Profit_NGN]]*Agridata[[#This Row],[Storage_Loss_%]]</f>
        <v>2297902.37</v>
      </c>
      <c r="Z2984" s="13">
        <f>Agridata[[#This Row],[Final_Profit_NGN]] * (1-Agridata[[#This Row],[Storage_Loss_%]]/100)</f>
        <v>258281.97630000001</v>
      </c>
      <c r="AA2984" s="13">
        <f>Agridata[[#This Row],[Final_Profit_NGN]]+Agridata[[#This Row],[Input_Cost_NGN]]</f>
        <v>294618</v>
      </c>
    </row>
    <row r="2985" spans="1:27" x14ac:dyDescent="0.35">
      <c r="A2985" t="s">
        <v>275</v>
      </c>
      <c r="B2985" t="s">
        <v>1470</v>
      </c>
      <c r="C2985" t="s">
        <v>1482</v>
      </c>
      <c r="D2985">
        <v>2025</v>
      </c>
      <c r="E2985" t="s">
        <v>1501</v>
      </c>
      <c r="F2985" t="s">
        <v>1509</v>
      </c>
      <c r="G2985">
        <v>1.25</v>
      </c>
      <c r="H2985">
        <v>24280</v>
      </c>
      <c r="I2985">
        <v>21036</v>
      </c>
      <c r="J2985">
        <v>22.7</v>
      </c>
      <c r="K2985" t="s">
        <v>1511</v>
      </c>
      <c r="L2985">
        <v>0.86</v>
      </c>
      <c r="M2985" t="s">
        <v>1518</v>
      </c>
      <c r="N2985" s="13">
        <v>3938</v>
      </c>
      <c r="O2985">
        <v>3</v>
      </c>
      <c r="P2985" s="11">
        <f>Agridata[[#This Row],[Storage_Loss_%]]/100</f>
        <v>0.1336</v>
      </c>
      <c r="Q2985" s="7">
        <v>13.36</v>
      </c>
      <c r="R2985" s="13">
        <v>20572</v>
      </c>
      <c r="S2985">
        <v>351</v>
      </c>
      <c r="T2985" t="s">
        <v>1521</v>
      </c>
      <c r="U2985" t="s">
        <v>1523</v>
      </c>
      <c r="V2985" s="13">
        <v>7285290</v>
      </c>
      <c r="W2985" s="7">
        <f>(Agridata[[#This Row],[Profit_After_Storage_Loss]]/Agridata[[#This Row],[Total_Revenue]])*100</f>
        <v>86.396037264322814</v>
      </c>
      <c r="X2985">
        <f>(1-Agridata[[#This Row],[Transport_Cost_NGN]]/(Agridata[[#This Row],[Input_Cost_NGN]]+Agridata[[#This Row],[Final_Profit_NGN]]))*100</f>
        <v>99.94609807850189</v>
      </c>
      <c r="Y2985" s="13">
        <f>Agridata[[#This Row],[Final_Profit_NGN]]*Agridata[[#This Row],[Storage_Loss_%]]</f>
        <v>97331474.399999991</v>
      </c>
      <c r="Z2985" s="13">
        <f>Agridata[[#This Row],[Final_Profit_NGN]] * (1-Agridata[[#This Row],[Storage_Loss_%]]/100)</f>
        <v>6311975.2560000001</v>
      </c>
      <c r="AA2985" s="13">
        <f>Agridata[[#This Row],[Final_Profit_NGN]]+Agridata[[#This Row],[Input_Cost_NGN]]</f>
        <v>7305862</v>
      </c>
    </row>
    <row r="2986" spans="1:27" x14ac:dyDescent="0.35">
      <c r="A2986" t="s">
        <v>1234</v>
      </c>
      <c r="B2986" t="s">
        <v>1470</v>
      </c>
      <c r="C2986" t="s">
        <v>1485</v>
      </c>
      <c r="D2986">
        <v>2021</v>
      </c>
      <c r="E2986" t="s">
        <v>1502</v>
      </c>
      <c r="F2986" t="s">
        <v>1506</v>
      </c>
      <c r="G2986">
        <v>3.43</v>
      </c>
      <c r="H2986">
        <v>6760</v>
      </c>
      <c r="I2986">
        <v>6057</v>
      </c>
      <c r="J2986">
        <v>21.1</v>
      </c>
      <c r="K2986" t="s">
        <v>1512</v>
      </c>
      <c r="L2986">
        <v>1.61</v>
      </c>
      <c r="M2986" t="s">
        <v>1516</v>
      </c>
      <c r="N2986" s="13">
        <v>4764</v>
      </c>
      <c r="O2986">
        <v>7</v>
      </c>
      <c r="P2986" s="11">
        <f>Agridata[[#This Row],[Storage_Loss_%]]/100</f>
        <v>0.10390000000000001</v>
      </c>
      <c r="Q2986" s="7">
        <v>10.39</v>
      </c>
      <c r="R2986" s="13">
        <v>56810</v>
      </c>
      <c r="S2986">
        <v>382</v>
      </c>
      <c r="T2986" t="s">
        <v>1520</v>
      </c>
      <c r="U2986" t="s">
        <v>1523</v>
      </c>
      <c r="V2986" s="13">
        <v>2229063</v>
      </c>
      <c r="W2986" s="7">
        <f>(Agridata[[#This Row],[Profit_After_Storage_Loss]]/Agridata[[#This Row],[Total_Revenue]])*100</f>
        <v>87.382954096749913</v>
      </c>
      <c r="X2986">
        <f>(1-Agridata[[#This Row],[Transport_Cost_NGN]]/(Agridata[[#This Row],[Input_Cost_NGN]]+Agridata[[#This Row],[Final_Profit_NGN]]))*100</f>
        <v>99.791589471506072</v>
      </c>
      <c r="Y2986" s="13">
        <f>Agridata[[#This Row],[Final_Profit_NGN]]*Agridata[[#This Row],[Storage_Loss_%]]</f>
        <v>23159964.57</v>
      </c>
      <c r="Z2986" s="13">
        <f>Agridata[[#This Row],[Final_Profit_NGN]] * (1-Agridata[[#This Row],[Storage_Loss_%]]/100)</f>
        <v>1997463.3543</v>
      </c>
      <c r="AA2986" s="13">
        <f>Agridata[[#This Row],[Final_Profit_NGN]]+Agridata[[#This Row],[Input_Cost_NGN]]</f>
        <v>2285873</v>
      </c>
    </row>
    <row r="2987" spans="1:27" x14ac:dyDescent="0.35">
      <c r="A2987" t="s">
        <v>945</v>
      </c>
      <c r="B2987" t="s">
        <v>1469</v>
      </c>
      <c r="C2987" t="s">
        <v>1484</v>
      </c>
      <c r="D2987">
        <v>2021</v>
      </c>
      <c r="E2987" t="s">
        <v>1501</v>
      </c>
      <c r="F2987" t="s">
        <v>1508</v>
      </c>
      <c r="G2987">
        <v>0.6</v>
      </c>
      <c r="H2987">
        <v>1237</v>
      </c>
      <c r="I2987">
        <v>1128</v>
      </c>
      <c r="J2987">
        <v>42.7</v>
      </c>
      <c r="K2987" t="s">
        <v>1512</v>
      </c>
      <c r="L2987">
        <v>1.89</v>
      </c>
      <c r="M2987" t="s">
        <v>1518</v>
      </c>
      <c r="N2987" s="13">
        <v>9594</v>
      </c>
      <c r="O2987">
        <v>1</v>
      </c>
      <c r="P2987" s="11">
        <f>Agridata[[#This Row],[Storage_Loss_%]]/100</f>
        <v>8.7799999999999989E-2</v>
      </c>
      <c r="Q2987" s="7">
        <v>8.7799999999999994</v>
      </c>
      <c r="R2987" s="13">
        <v>7592</v>
      </c>
      <c r="S2987">
        <v>167</v>
      </c>
      <c r="T2987" t="s">
        <v>1520</v>
      </c>
      <c r="U2987" t="s">
        <v>1522</v>
      </c>
      <c r="V2987" s="13">
        <v>169307</v>
      </c>
      <c r="W2987" s="7">
        <f>(Agridata[[#This Row],[Profit_After_Storage_Loss]]/Agridata[[#This Row],[Total_Revenue]])*100</f>
        <v>87.305098050299875</v>
      </c>
      <c r="X2987">
        <f>(1-Agridata[[#This Row],[Transport_Cost_NGN]]/(Agridata[[#This Row],[Input_Cost_NGN]]+Agridata[[#This Row],[Final_Profit_NGN]]))*100</f>
        <v>94.5765662892385</v>
      </c>
      <c r="Y2987" s="13">
        <f>Agridata[[#This Row],[Final_Profit_NGN]]*Agridata[[#This Row],[Storage_Loss_%]]</f>
        <v>1486515.46</v>
      </c>
      <c r="Z2987" s="13">
        <f>Agridata[[#This Row],[Final_Profit_NGN]] * (1-Agridata[[#This Row],[Storage_Loss_%]]/100)</f>
        <v>154441.84539999999</v>
      </c>
      <c r="AA2987" s="13">
        <f>Agridata[[#This Row],[Final_Profit_NGN]]+Agridata[[#This Row],[Input_Cost_NGN]]</f>
        <v>176899</v>
      </c>
    </row>
    <row r="2988" spans="1:27" x14ac:dyDescent="0.35">
      <c r="A2988" t="s">
        <v>376</v>
      </c>
      <c r="B2988" t="s">
        <v>1473</v>
      </c>
      <c r="C2988" t="s">
        <v>1484</v>
      </c>
      <c r="D2988">
        <v>2022</v>
      </c>
      <c r="E2988" t="s">
        <v>1502</v>
      </c>
      <c r="F2988" t="s">
        <v>1503</v>
      </c>
      <c r="G2988">
        <v>1.2</v>
      </c>
      <c r="H2988">
        <v>7548</v>
      </c>
      <c r="I2988">
        <v>5943</v>
      </c>
      <c r="J2988">
        <v>2.8</v>
      </c>
      <c r="K2988" t="s">
        <v>1511</v>
      </c>
      <c r="L2988">
        <v>1.37</v>
      </c>
      <c r="M2988" t="s">
        <v>1518</v>
      </c>
      <c r="N2988" s="13">
        <v>406</v>
      </c>
      <c r="O2988">
        <v>14</v>
      </c>
      <c r="P2988" s="11">
        <f>Agridata[[#This Row],[Storage_Loss_%]]/100</f>
        <v>0.21260000000000001</v>
      </c>
      <c r="Q2988" s="7">
        <v>21.26</v>
      </c>
      <c r="R2988" s="13">
        <v>16024</v>
      </c>
      <c r="S2988">
        <v>238</v>
      </c>
      <c r="T2988" t="s">
        <v>1520</v>
      </c>
      <c r="U2988" t="s">
        <v>1522</v>
      </c>
      <c r="V2988" s="13">
        <v>1383860</v>
      </c>
      <c r="W2988" s="7">
        <f>(Agridata[[#This Row],[Profit_After_Storage_Loss]]/Agridata[[#This Row],[Total_Revenue]])*100</f>
        <v>77.838689777152965</v>
      </c>
      <c r="X2988">
        <f>(1-Agridata[[#This Row],[Transport_Cost_NGN]]/(Agridata[[#This Row],[Input_Cost_NGN]]+Agridata[[#This Row],[Final_Profit_NGN]]))*100</f>
        <v>99.970997596943747</v>
      </c>
      <c r="Y2988" s="13">
        <f>Agridata[[#This Row],[Final_Profit_NGN]]*Agridata[[#This Row],[Storage_Loss_%]]</f>
        <v>29420863.600000001</v>
      </c>
      <c r="Z2988" s="13">
        <f>Agridata[[#This Row],[Final_Profit_NGN]] * (1-Agridata[[#This Row],[Storage_Loss_%]]/100)</f>
        <v>1089651.3640000001</v>
      </c>
      <c r="AA2988" s="13">
        <f>Agridata[[#This Row],[Final_Profit_NGN]]+Agridata[[#This Row],[Input_Cost_NGN]]</f>
        <v>1399884</v>
      </c>
    </row>
    <row r="2989" spans="1:27" x14ac:dyDescent="0.35">
      <c r="A2989" t="s">
        <v>649</v>
      </c>
      <c r="B2989" t="s">
        <v>1473</v>
      </c>
      <c r="C2989" t="s">
        <v>1484</v>
      </c>
      <c r="D2989">
        <v>2024</v>
      </c>
      <c r="E2989" t="s">
        <v>1502</v>
      </c>
      <c r="F2989" t="s">
        <v>1504</v>
      </c>
      <c r="G2989">
        <v>0.89</v>
      </c>
      <c r="H2989">
        <v>8252</v>
      </c>
      <c r="I2989">
        <v>6321</v>
      </c>
      <c r="J2989">
        <v>10.1</v>
      </c>
      <c r="K2989" t="s">
        <v>1512</v>
      </c>
      <c r="L2989">
        <v>1</v>
      </c>
      <c r="M2989" t="s">
        <v>1516</v>
      </c>
      <c r="N2989" s="13">
        <v>2163</v>
      </c>
      <c r="O2989">
        <v>3</v>
      </c>
      <c r="P2989" s="11">
        <f>Agridata[[#This Row],[Storage_Loss_%]]/100</f>
        <v>0.23399999999999999</v>
      </c>
      <c r="Q2989" s="7">
        <v>23.4</v>
      </c>
      <c r="R2989" s="13">
        <v>11043</v>
      </c>
      <c r="S2989">
        <v>253</v>
      </c>
      <c r="T2989" t="s">
        <v>1520</v>
      </c>
      <c r="U2989" t="s">
        <v>1522</v>
      </c>
      <c r="V2989" s="13">
        <v>1570015</v>
      </c>
      <c r="W2989" s="7">
        <f>(Agridata[[#This Row],[Profit_After_Storage_Loss]]/Agridata[[#This Row],[Total_Revenue]])*100</f>
        <v>76.06498243581197</v>
      </c>
      <c r="X2989">
        <f>(1-Agridata[[#This Row],[Transport_Cost_NGN]]/(Agridata[[#This Row],[Input_Cost_NGN]]+Agridata[[#This Row],[Final_Profit_NGN]]))*100</f>
        <v>99.863192874644696</v>
      </c>
      <c r="Y2989" s="13">
        <f>Agridata[[#This Row],[Final_Profit_NGN]]*Agridata[[#This Row],[Storage_Loss_%]]</f>
        <v>36738351</v>
      </c>
      <c r="Z2989" s="13">
        <f>Agridata[[#This Row],[Final_Profit_NGN]] * (1-Agridata[[#This Row],[Storage_Loss_%]]/100)</f>
        <v>1202631.49</v>
      </c>
      <c r="AA2989" s="13">
        <f>Agridata[[#This Row],[Final_Profit_NGN]]+Agridata[[#This Row],[Input_Cost_NGN]]</f>
        <v>1581058</v>
      </c>
    </row>
    <row r="2990" spans="1:27" x14ac:dyDescent="0.35">
      <c r="A2990" t="s">
        <v>639</v>
      </c>
      <c r="B2990" t="s">
        <v>1470</v>
      </c>
      <c r="C2990" t="s">
        <v>1491</v>
      </c>
      <c r="D2990">
        <v>2021</v>
      </c>
      <c r="E2990" t="s">
        <v>1501</v>
      </c>
      <c r="F2990" t="s">
        <v>1508</v>
      </c>
      <c r="G2990">
        <v>3.67</v>
      </c>
      <c r="H2990">
        <v>5016</v>
      </c>
      <c r="I2990">
        <v>4385</v>
      </c>
      <c r="J2990">
        <v>20.2</v>
      </c>
      <c r="K2990" t="s">
        <v>1513</v>
      </c>
      <c r="L2990">
        <v>2.06</v>
      </c>
      <c r="M2990" t="s">
        <v>1516</v>
      </c>
      <c r="N2990" s="13">
        <v>738</v>
      </c>
      <c r="O2990">
        <v>7</v>
      </c>
      <c r="P2990" s="11">
        <f>Agridata[[#This Row],[Storage_Loss_%]]/100</f>
        <v>0.12570000000000001</v>
      </c>
      <c r="Q2990" s="7">
        <v>12.57</v>
      </c>
      <c r="R2990" s="13">
        <v>31605</v>
      </c>
      <c r="S2990">
        <v>173</v>
      </c>
      <c r="T2990" t="s">
        <v>1520</v>
      </c>
      <c r="U2990" t="s">
        <v>1522</v>
      </c>
      <c r="V2990" s="13">
        <v>718676</v>
      </c>
      <c r="W2990" s="7">
        <f>(Agridata[[#This Row],[Profit_After_Storage_Loss]]/Agridata[[#This Row],[Total_Revenue]])*100</f>
        <v>83.747079667484584</v>
      </c>
      <c r="X2990">
        <f>(1-Agridata[[#This Row],[Transport_Cost_NGN]]/(Agridata[[#This Row],[Input_Cost_NGN]]+Agridata[[#This Row],[Final_Profit_NGN]]))*100</f>
        <v>99.901636853392262</v>
      </c>
      <c r="Y2990" s="13">
        <f>Agridata[[#This Row],[Final_Profit_NGN]]*Agridata[[#This Row],[Storage_Loss_%]]</f>
        <v>9033757.3200000003</v>
      </c>
      <c r="Z2990" s="13">
        <f>Agridata[[#This Row],[Final_Profit_NGN]] * (1-Agridata[[#This Row],[Storage_Loss_%]]/100)</f>
        <v>628338.42680000002</v>
      </c>
      <c r="AA2990" s="13">
        <f>Agridata[[#This Row],[Final_Profit_NGN]]+Agridata[[#This Row],[Input_Cost_NGN]]</f>
        <v>750281</v>
      </c>
    </row>
    <row r="2991" spans="1:27" x14ac:dyDescent="0.35">
      <c r="A2991" t="s">
        <v>1192</v>
      </c>
      <c r="B2991" t="s">
        <v>1469</v>
      </c>
      <c r="C2991" t="s">
        <v>1474</v>
      </c>
      <c r="D2991">
        <v>2021</v>
      </c>
      <c r="E2991" t="s">
        <v>1501</v>
      </c>
      <c r="F2991" t="s">
        <v>1505</v>
      </c>
      <c r="G2991">
        <v>1.02</v>
      </c>
      <c r="H2991">
        <v>7094</v>
      </c>
      <c r="I2991">
        <v>6138</v>
      </c>
      <c r="J2991">
        <v>2.1</v>
      </c>
      <c r="K2991" t="s">
        <v>1511</v>
      </c>
      <c r="L2991">
        <v>0.99</v>
      </c>
      <c r="M2991" t="s">
        <v>1518</v>
      </c>
      <c r="N2991" s="13">
        <v>273</v>
      </c>
      <c r="O2991">
        <v>7</v>
      </c>
      <c r="P2991" s="11">
        <f>Agridata[[#This Row],[Storage_Loss_%]]/100</f>
        <v>0.13470000000000001</v>
      </c>
      <c r="Q2991" s="7">
        <v>13.47</v>
      </c>
      <c r="R2991" s="13">
        <v>7277</v>
      </c>
      <c r="S2991">
        <v>82</v>
      </c>
      <c r="T2991" t="s">
        <v>1520</v>
      </c>
      <c r="U2991" t="s">
        <v>1522</v>
      </c>
      <c r="V2991" s="13">
        <v>490733</v>
      </c>
      <c r="W2991" s="7">
        <f>(Agridata[[#This Row],[Profit_After_Storage_Loss]]/Agridata[[#This Row],[Total_Revenue]])*100</f>
        <v>85.265610108230746</v>
      </c>
      <c r="X2991">
        <f>(1-Agridata[[#This Row],[Transport_Cost_NGN]]/(Agridata[[#This Row],[Input_Cost_NGN]]+Agridata[[#This Row],[Final_Profit_NGN]]))*100</f>
        <v>99.94518182365816</v>
      </c>
      <c r="Y2991" s="13">
        <f>Agridata[[#This Row],[Final_Profit_NGN]]*Agridata[[#This Row],[Storage_Loss_%]]</f>
        <v>6610173.5100000007</v>
      </c>
      <c r="Z2991" s="13">
        <f>Agridata[[#This Row],[Final_Profit_NGN]] * (1-Agridata[[#This Row],[Storage_Loss_%]]/100)</f>
        <v>424631.26489999995</v>
      </c>
      <c r="AA2991" s="13">
        <f>Agridata[[#This Row],[Final_Profit_NGN]]+Agridata[[#This Row],[Input_Cost_NGN]]</f>
        <v>498010</v>
      </c>
    </row>
    <row r="2992" spans="1:27" x14ac:dyDescent="0.35">
      <c r="A2992" t="s">
        <v>36</v>
      </c>
      <c r="B2992" t="s">
        <v>1473</v>
      </c>
      <c r="C2992" t="s">
        <v>1494</v>
      </c>
      <c r="D2992">
        <v>2023</v>
      </c>
      <c r="E2992" t="s">
        <v>1502</v>
      </c>
      <c r="F2992" t="s">
        <v>1507</v>
      </c>
      <c r="G2992">
        <v>6.69</v>
      </c>
      <c r="H2992">
        <v>13543</v>
      </c>
      <c r="I2992">
        <v>12326</v>
      </c>
      <c r="J2992">
        <v>18.899999999999999</v>
      </c>
      <c r="K2992" t="s">
        <v>1513</v>
      </c>
      <c r="L2992">
        <v>0.88</v>
      </c>
      <c r="M2992" t="s">
        <v>1518</v>
      </c>
      <c r="N2992" s="13">
        <v>637</v>
      </c>
      <c r="O2992">
        <v>7</v>
      </c>
      <c r="P2992" s="11">
        <f>Agridata[[#This Row],[Storage_Loss_%]]/100</f>
        <v>8.9800000000000005E-2</v>
      </c>
      <c r="Q2992" s="7">
        <v>8.98</v>
      </c>
      <c r="R2992" s="13">
        <v>144628</v>
      </c>
      <c r="S2992">
        <v>228</v>
      </c>
      <c r="T2992" t="s">
        <v>1520</v>
      </c>
      <c r="U2992" t="s">
        <v>1523</v>
      </c>
      <c r="V2992" s="13">
        <v>2636960</v>
      </c>
      <c r="W2992" s="7">
        <f>(Agridata[[#This Row],[Profit_After_Storage_Loss]]/Agridata[[#This Row],[Total_Revenue]])*100</f>
        <v>86.28743696047006</v>
      </c>
      <c r="X2992">
        <f>(1-Agridata[[#This Row],[Transport_Cost_NGN]]/(Agridata[[#This Row],[Input_Cost_NGN]]+Agridata[[#This Row],[Final_Profit_NGN]]))*100</f>
        <v>99.977099412278164</v>
      </c>
      <c r="Y2992" s="13">
        <f>Agridata[[#This Row],[Final_Profit_NGN]]*Agridata[[#This Row],[Storage_Loss_%]]</f>
        <v>23679900.800000001</v>
      </c>
      <c r="Z2992" s="13">
        <f>Agridata[[#This Row],[Final_Profit_NGN]] * (1-Agridata[[#This Row],[Storage_Loss_%]]/100)</f>
        <v>2400160.9920000001</v>
      </c>
      <c r="AA2992" s="13">
        <f>Agridata[[#This Row],[Final_Profit_NGN]]+Agridata[[#This Row],[Input_Cost_NGN]]</f>
        <v>2781588</v>
      </c>
    </row>
    <row r="2993" spans="1:27" x14ac:dyDescent="0.35">
      <c r="A2993" t="s">
        <v>887</v>
      </c>
      <c r="B2993" t="s">
        <v>1473</v>
      </c>
      <c r="C2993" t="s">
        <v>1494</v>
      </c>
      <c r="D2993">
        <v>2022</v>
      </c>
      <c r="E2993" t="s">
        <v>1502</v>
      </c>
      <c r="F2993" t="s">
        <v>1505</v>
      </c>
      <c r="G2993">
        <v>4.45</v>
      </c>
      <c r="H2993">
        <v>59883</v>
      </c>
      <c r="I2993">
        <v>38408</v>
      </c>
      <c r="J2993">
        <v>31.6</v>
      </c>
      <c r="K2993" t="s">
        <v>1512</v>
      </c>
      <c r="L2993">
        <v>1.9</v>
      </c>
      <c r="M2993" t="s">
        <v>1518</v>
      </c>
      <c r="N2993" s="13">
        <v>8491</v>
      </c>
      <c r="O2993">
        <v>30</v>
      </c>
      <c r="P2993" s="11">
        <f>Agridata[[#This Row],[Storage_Loss_%]]/100</f>
        <v>0.35859999999999997</v>
      </c>
      <c r="Q2993" s="7">
        <v>35.86</v>
      </c>
      <c r="R2993" s="13">
        <v>33888</v>
      </c>
      <c r="S2993">
        <v>88</v>
      </c>
      <c r="T2993" t="s">
        <v>1520</v>
      </c>
      <c r="U2993" t="s">
        <v>1523</v>
      </c>
      <c r="V2993" s="13">
        <v>3303726</v>
      </c>
      <c r="W2993" s="7">
        <f>(Agridata[[#This Row],[Profit_After_Storage_Loss]]/Agridata[[#This Row],[Total_Revenue]])*100</f>
        <v>63.488763422013449</v>
      </c>
      <c r="X2993">
        <f>(1-Agridata[[#This Row],[Transport_Cost_NGN]]/(Agridata[[#This Row],[Input_Cost_NGN]]+Agridata[[#This Row],[Final_Profit_NGN]]))*100</f>
        <v>99.745596704711815</v>
      </c>
      <c r="Y2993" s="13">
        <f>Agridata[[#This Row],[Final_Profit_NGN]]*Agridata[[#This Row],[Storage_Loss_%]]</f>
        <v>118471614.36</v>
      </c>
      <c r="Z2993" s="13">
        <f>Agridata[[#This Row],[Final_Profit_NGN]] * (1-Agridata[[#This Row],[Storage_Loss_%]]/100)</f>
        <v>2119009.8563999999</v>
      </c>
      <c r="AA2993" s="13">
        <f>Agridata[[#This Row],[Final_Profit_NGN]]+Agridata[[#This Row],[Input_Cost_NGN]]</f>
        <v>3337614</v>
      </c>
    </row>
    <row r="2994" spans="1:27" x14ac:dyDescent="0.35">
      <c r="A2994" t="s">
        <v>529</v>
      </c>
      <c r="B2994" t="s">
        <v>1472</v>
      </c>
      <c r="C2994" t="s">
        <v>1487</v>
      </c>
      <c r="D2994">
        <v>2021</v>
      </c>
      <c r="E2994" t="s">
        <v>1502</v>
      </c>
      <c r="F2994" t="s">
        <v>1508</v>
      </c>
      <c r="G2994">
        <v>3.58</v>
      </c>
      <c r="H2994">
        <v>4578</v>
      </c>
      <c r="I2994">
        <v>3657</v>
      </c>
      <c r="J2994">
        <v>59.3</v>
      </c>
      <c r="K2994" t="s">
        <v>1512</v>
      </c>
      <c r="L2994">
        <v>1.95</v>
      </c>
      <c r="M2994" t="s">
        <v>1518</v>
      </c>
      <c r="N2994" s="13">
        <v>14848</v>
      </c>
      <c r="O2994">
        <v>14</v>
      </c>
      <c r="P2994" s="11">
        <f>Agridata[[#This Row],[Storage_Loss_%]]/100</f>
        <v>0.2011</v>
      </c>
      <c r="Q2994" s="7">
        <v>20.11</v>
      </c>
      <c r="R2994" s="13">
        <v>30544</v>
      </c>
      <c r="S2994">
        <v>209</v>
      </c>
      <c r="T2994" t="s">
        <v>1519</v>
      </c>
      <c r="U2994" t="s">
        <v>1523</v>
      </c>
      <c r="V2994" s="13">
        <v>711278</v>
      </c>
      <c r="W2994" s="7">
        <f>(Agridata[[#This Row],[Profit_After_Storage_Loss]]/Agridata[[#This Row],[Total_Revenue]])*100</f>
        <v>76.600585342575428</v>
      </c>
      <c r="X2994">
        <f>(1-Agridata[[#This Row],[Transport_Cost_NGN]]/(Agridata[[#This Row],[Input_Cost_NGN]]+Agridata[[#This Row],[Final_Profit_NGN]]))*100</f>
        <v>97.998441674687456</v>
      </c>
      <c r="Y2994" s="13">
        <f>Agridata[[#This Row],[Final_Profit_NGN]]*Agridata[[#This Row],[Storage_Loss_%]]</f>
        <v>14303800.58</v>
      </c>
      <c r="Z2994" s="13">
        <f>Agridata[[#This Row],[Final_Profit_NGN]] * (1-Agridata[[#This Row],[Storage_Loss_%]]/100)</f>
        <v>568239.99419999996</v>
      </c>
      <c r="AA2994" s="13">
        <f>Agridata[[#This Row],[Final_Profit_NGN]]+Agridata[[#This Row],[Input_Cost_NGN]]</f>
        <v>741822</v>
      </c>
    </row>
    <row r="2995" spans="1:27" x14ac:dyDescent="0.35">
      <c r="A2995" t="s">
        <v>225</v>
      </c>
      <c r="B2995" t="s">
        <v>1473</v>
      </c>
      <c r="C2995" t="s">
        <v>1496</v>
      </c>
      <c r="D2995">
        <v>2024</v>
      </c>
      <c r="E2995" t="s">
        <v>1502</v>
      </c>
      <c r="F2995" t="s">
        <v>1505</v>
      </c>
      <c r="G2995">
        <v>1.95</v>
      </c>
      <c r="H2995">
        <v>23891</v>
      </c>
      <c r="I2995">
        <v>14379</v>
      </c>
      <c r="J2995">
        <v>4.9000000000000004</v>
      </c>
      <c r="K2995" t="s">
        <v>1511</v>
      </c>
      <c r="L2995">
        <v>1.06</v>
      </c>
      <c r="M2995" t="s">
        <v>1516</v>
      </c>
      <c r="N2995" s="13">
        <v>736</v>
      </c>
      <c r="O2995">
        <v>30</v>
      </c>
      <c r="P2995" s="11">
        <f>Agridata[[#This Row],[Storage_Loss_%]]/100</f>
        <v>0.39810000000000001</v>
      </c>
      <c r="Q2995" s="7">
        <v>39.81</v>
      </c>
      <c r="R2995" s="13">
        <v>15598</v>
      </c>
      <c r="S2995">
        <v>123</v>
      </c>
      <c r="T2995" t="s">
        <v>1520</v>
      </c>
      <c r="U2995" t="s">
        <v>1522</v>
      </c>
      <c r="V2995" s="13">
        <v>1734597</v>
      </c>
      <c r="W2995" s="7">
        <f>(Agridata[[#This Row],[Profit_After_Storage_Loss]]/Agridata[[#This Row],[Total_Revenue]])*100</f>
        <v>59.653577704198668</v>
      </c>
      <c r="X2995">
        <f>(1-Agridata[[#This Row],[Transport_Cost_NGN]]/(Agridata[[#This Row],[Input_Cost_NGN]]+Agridata[[#This Row],[Final_Profit_NGN]]))*100</f>
        <v>99.957947542988066</v>
      </c>
      <c r="Y2995" s="13">
        <f>Agridata[[#This Row],[Final_Profit_NGN]]*Agridata[[#This Row],[Storage_Loss_%]]</f>
        <v>69054306.570000008</v>
      </c>
      <c r="Z2995" s="13">
        <f>Agridata[[#This Row],[Final_Profit_NGN]] * (1-Agridata[[#This Row],[Storage_Loss_%]]/100)</f>
        <v>1044053.9343</v>
      </c>
      <c r="AA2995" s="13">
        <f>Agridata[[#This Row],[Final_Profit_NGN]]+Agridata[[#This Row],[Input_Cost_NGN]]</f>
        <v>1750195</v>
      </c>
    </row>
    <row r="2996" spans="1:27" x14ac:dyDescent="0.35">
      <c r="A2996" t="s">
        <v>1215</v>
      </c>
      <c r="B2996" t="s">
        <v>1472</v>
      </c>
      <c r="C2996" t="s">
        <v>1479</v>
      </c>
      <c r="D2996">
        <v>2021</v>
      </c>
      <c r="E2996" t="s">
        <v>1501</v>
      </c>
      <c r="F2996" t="s">
        <v>1509</v>
      </c>
      <c r="G2996">
        <v>0.39</v>
      </c>
      <c r="H2996">
        <v>6278</v>
      </c>
      <c r="I2996">
        <v>4958</v>
      </c>
      <c r="J2996">
        <v>38.299999999999997</v>
      </c>
      <c r="K2996" t="s">
        <v>1513</v>
      </c>
      <c r="L2996">
        <v>1.69</v>
      </c>
      <c r="M2996" t="s">
        <v>1516</v>
      </c>
      <c r="N2996" s="13">
        <v>1657</v>
      </c>
      <c r="O2996">
        <v>5</v>
      </c>
      <c r="P2996" s="11">
        <f>Agridata[[#This Row],[Storage_Loss_%]]/100</f>
        <v>0.21010000000000001</v>
      </c>
      <c r="Q2996" s="7">
        <v>21.01</v>
      </c>
      <c r="R2996" s="13">
        <v>12249</v>
      </c>
      <c r="S2996">
        <v>272</v>
      </c>
      <c r="T2996" t="s">
        <v>1520</v>
      </c>
      <c r="U2996" t="s">
        <v>1523</v>
      </c>
      <c r="V2996" s="13">
        <v>1321185</v>
      </c>
      <c r="W2996" s="7">
        <f>(Agridata[[#This Row],[Profit_After_Storage_Loss]]/Agridata[[#This Row],[Total_Revenue]])*100</f>
        <v>78.264393400798241</v>
      </c>
      <c r="X2996">
        <f>(1-Agridata[[#This Row],[Transport_Cost_NGN]]/(Agridata[[#This Row],[Input_Cost_NGN]]+Agridata[[#This Row],[Final_Profit_NGN]]))*100</f>
        <v>99.875734382054162</v>
      </c>
      <c r="Y2996" s="13">
        <f>Agridata[[#This Row],[Final_Profit_NGN]]*Agridata[[#This Row],[Storage_Loss_%]]</f>
        <v>27758096.850000001</v>
      </c>
      <c r="Z2996" s="13">
        <f>Agridata[[#This Row],[Final_Profit_NGN]] * (1-Agridata[[#This Row],[Storage_Loss_%]]/100)</f>
        <v>1043604.0315</v>
      </c>
      <c r="AA2996" s="13">
        <f>Agridata[[#This Row],[Final_Profit_NGN]]+Agridata[[#This Row],[Input_Cost_NGN]]</f>
        <v>1333434</v>
      </c>
    </row>
    <row r="2997" spans="1:27" x14ac:dyDescent="0.35">
      <c r="A2997" t="s">
        <v>507</v>
      </c>
      <c r="B2997" t="s">
        <v>1471</v>
      </c>
      <c r="C2997" t="s">
        <v>1486</v>
      </c>
      <c r="D2997">
        <v>2024</v>
      </c>
      <c r="E2997" t="s">
        <v>1502</v>
      </c>
      <c r="F2997" t="s">
        <v>1510</v>
      </c>
      <c r="G2997">
        <v>0.57999999999999996</v>
      </c>
      <c r="H2997">
        <v>10391</v>
      </c>
      <c r="I2997">
        <v>6998</v>
      </c>
      <c r="J2997">
        <v>14.1</v>
      </c>
      <c r="K2997" t="s">
        <v>1512</v>
      </c>
      <c r="L2997">
        <v>0.51</v>
      </c>
      <c r="M2997" t="s">
        <v>1516</v>
      </c>
      <c r="N2997" s="13">
        <v>3473</v>
      </c>
      <c r="O2997">
        <v>3</v>
      </c>
      <c r="P2997" s="11">
        <f>Agridata[[#This Row],[Storage_Loss_%]]/100</f>
        <v>0.32650000000000001</v>
      </c>
      <c r="Q2997" s="7">
        <v>32.65</v>
      </c>
      <c r="R2997" s="13">
        <v>14621</v>
      </c>
      <c r="S2997">
        <v>353</v>
      </c>
      <c r="T2997" t="s">
        <v>1520</v>
      </c>
      <c r="U2997" t="s">
        <v>1523</v>
      </c>
      <c r="V2997" s="13">
        <v>2427498</v>
      </c>
      <c r="W2997" s="7">
        <f>(Agridata[[#This Row],[Profit_After_Storage_Loss]]/Agridata[[#This Row],[Total_Revenue]])*100</f>
        <v>66.946774624823775</v>
      </c>
      <c r="X2997">
        <f>(1-Agridata[[#This Row],[Transport_Cost_NGN]]/(Agridata[[#This Row],[Input_Cost_NGN]]+Agridata[[#This Row],[Final_Profit_NGN]]))*100</f>
        <v>99.857787437876695</v>
      </c>
      <c r="Y2997" s="13">
        <f>Agridata[[#This Row],[Final_Profit_NGN]]*Agridata[[#This Row],[Storage_Loss_%]]</f>
        <v>79257809.700000003</v>
      </c>
      <c r="Z2997" s="13">
        <f>Agridata[[#This Row],[Final_Profit_NGN]] * (1-Agridata[[#This Row],[Storage_Loss_%]]/100)</f>
        <v>1634919.9029999999</v>
      </c>
      <c r="AA2997" s="13">
        <f>Agridata[[#This Row],[Final_Profit_NGN]]+Agridata[[#This Row],[Input_Cost_NGN]]</f>
        <v>2442119</v>
      </c>
    </row>
    <row r="2998" spans="1:27" x14ac:dyDescent="0.35">
      <c r="A2998" t="s">
        <v>1297</v>
      </c>
      <c r="B2998" t="s">
        <v>1469</v>
      </c>
      <c r="C2998" t="s">
        <v>1474</v>
      </c>
      <c r="D2998">
        <v>2021</v>
      </c>
      <c r="E2998" t="s">
        <v>1501</v>
      </c>
      <c r="F2998" t="s">
        <v>1504</v>
      </c>
      <c r="G2998">
        <v>1.05</v>
      </c>
      <c r="H2998">
        <v>11350</v>
      </c>
      <c r="I2998">
        <v>9083</v>
      </c>
      <c r="J2998">
        <v>79.599999999999994</v>
      </c>
      <c r="K2998" t="s">
        <v>1512</v>
      </c>
      <c r="L2998">
        <v>3.49</v>
      </c>
      <c r="M2998" t="s">
        <v>1517</v>
      </c>
      <c r="N2998" s="13">
        <v>17640</v>
      </c>
      <c r="O2998">
        <v>1</v>
      </c>
      <c r="P2998" s="11">
        <f>Agridata[[#This Row],[Storage_Loss_%]]/100</f>
        <v>0.19969999999999999</v>
      </c>
      <c r="Q2998" s="7">
        <v>19.97</v>
      </c>
      <c r="R2998" s="13">
        <v>16951</v>
      </c>
      <c r="S2998">
        <v>194</v>
      </c>
      <c r="T2998" t="s">
        <v>1521</v>
      </c>
      <c r="U2998" t="s">
        <v>1522</v>
      </c>
      <c r="V2998" s="13">
        <v>1709890</v>
      </c>
      <c r="W2998" s="7">
        <f>(Agridata[[#This Row],[Profit_After_Storage_Loss]]/Agridata[[#This Row],[Total_Revenue]])*100</f>
        <v>79.244410284444257</v>
      </c>
      <c r="X2998">
        <f>(1-Agridata[[#This Row],[Transport_Cost_NGN]]/(Agridata[[#This Row],[Input_Cost_NGN]]+Agridata[[#This Row],[Final_Profit_NGN]]))*100</f>
        <v>98.978481516248451</v>
      </c>
      <c r="Y2998" s="13">
        <f>Agridata[[#This Row],[Final_Profit_NGN]]*Agridata[[#This Row],[Storage_Loss_%]]</f>
        <v>34146503.299999997</v>
      </c>
      <c r="Z2998" s="13">
        <f>Agridata[[#This Row],[Final_Profit_NGN]] * (1-Agridata[[#This Row],[Storage_Loss_%]]/100)</f>
        <v>1368424.9669999999</v>
      </c>
      <c r="AA2998" s="13">
        <f>Agridata[[#This Row],[Final_Profit_NGN]]+Agridata[[#This Row],[Input_Cost_NGN]]</f>
        <v>1726841</v>
      </c>
    </row>
    <row r="2999" spans="1:27" x14ac:dyDescent="0.35">
      <c r="A2999" t="s">
        <v>1307</v>
      </c>
      <c r="B2999" t="s">
        <v>1472</v>
      </c>
      <c r="C2999" t="s">
        <v>1478</v>
      </c>
      <c r="D2999">
        <v>2021</v>
      </c>
      <c r="E2999" t="s">
        <v>1501</v>
      </c>
      <c r="F2999" t="s">
        <v>1510</v>
      </c>
      <c r="G2999">
        <v>1.47</v>
      </c>
      <c r="H2999">
        <v>35234</v>
      </c>
      <c r="I2999">
        <v>24829</v>
      </c>
      <c r="J2999">
        <v>57.2</v>
      </c>
      <c r="K2999" t="s">
        <v>1512</v>
      </c>
      <c r="L2999">
        <v>2.86</v>
      </c>
      <c r="M2999" t="s">
        <v>1516</v>
      </c>
      <c r="N2999" s="13">
        <v>14407</v>
      </c>
      <c r="O2999">
        <v>1</v>
      </c>
      <c r="P2999" s="11">
        <f>Agridata[[#This Row],[Storage_Loss_%]]/100</f>
        <v>0.29530000000000001</v>
      </c>
      <c r="Q2999" s="7">
        <v>29.53</v>
      </c>
      <c r="R2999" s="13">
        <v>35726</v>
      </c>
      <c r="S2999">
        <v>355</v>
      </c>
      <c r="T2999" t="s">
        <v>1521</v>
      </c>
      <c r="U2999" t="s">
        <v>1522</v>
      </c>
      <c r="V2999" s="13">
        <v>8676020</v>
      </c>
      <c r="W2999" s="7">
        <f>(Agridata[[#This Row],[Profit_After_Storage_Loss]]/Agridata[[#This Row],[Total_Revenue]])*100</f>
        <v>70.181009570297377</v>
      </c>
      <c r="X2999">
        <f>(1-Agridata[[#This Row],[Transport_Cost_NGN]]/(Agridata[[#This Row],[Input_Cost_NGN]]+Agridata[[#This Row],[Final_Profit_NGN]]))*100</f>
        <v>99.834625573335117</v>
      </c>
      <c r="Y2999" s="13">
        <f>Agridata[[#This Row],[Final_Profit_NGN]]*Agridata[[#This Row],[Storage_Loss_%]]</f>
        <v>256202870.60000002</v>
      </c>
      <c r="Z2999" s="13">
        <f>Agridata[[#This Row],[Final_Profit_NGN]] * (1-Agridata[[#This Row],[Storage_Loss_%]]/100)</f>
        <v>6113991.2939999998</v>
      </c>
      <c r="AA2999" s="13">
        <f>Agridata[[#This Row],[Final_Profit_NGN]]+Agridata[[#This Row],[Input_Cost_NGN]]</f>
        <v>8711746</v>
      </c>
    </row>
    <row r="3000" spans="1:27" x14ac:dyDescent="0.35">
      <c r="A3000" t="s">
        <v>162</v>
      </c>
      <c r="B3000" t="s">
        <v>1469</v>
      </c>
      <c r="C3000" t="s">
        <v>1498</v>
      </c>
      <c r="D3000">
        <v>2025</v>
      </c>
      <c r="E3000" t="s">
        <v>1502</v>
      </c>
      <c r="F3000" t="s">
        <v>1504</v>
      </c>
      <c r="G3000">
        <v>2.31</v>
      </c>
      <c r="H3000">
        <v>13421</v>
      </c>
      <c r="I3000">
        <v>10981</v>
      </c>
      <c r="J3000">
        <v>19.600000000000001</v>
      </c>
      <c r="K3000" t="s">
        <v>1512</v>
      </c>
      <c r="L3000">
        <v>1.47</v>
      </c>
      <c r="M3000" t="s">
        <v>1516</v>
      </c>
      <c r="N3000" s="13">
        <v>3804</v>
      </c>
      <c r="O3000">
        <v>5</v>
      </c>
      <c r="P3000" s="11">
        <f>Agridata[[#This Row],[Storage_Loss_%]]/100</f>
        <v>0.18179999999999999</v>
      </c>
      <c r="Q3000" s="7">
        <v>18.18</v>
      </c>
      <c r="R3000" s="13">
        <v>42545</v>
      </c>
      <c r="S3000">
        <v>252</v>
      </c>
      <c r="T3000" t="s">
        <v>1520</v>
      </c>
      <c r="U3000" t="s">
        <v>1523</v>
      </c>
      <c r="V3000" s="13">
        <v>2693191</v>
      </c>
      <c r="W3000" s="7">
        <f>(Agridata[[#This Row],[Profit_After_Storage_Loss]]/Agridata[[#This Row],[Total_Revenue]])*100</f>
        <v>80.547570240695748</v>
      </c>
      <c r="X3000">
        <f>(1-Agridata[[#This Row],[Transport_Cost_NGN]]/(Agridata[[#This Row],[Input_Cost_NGN]]+Agridata[[#This Row],[Final_Profit_NGN]]))*100</f>
        <v>99.860951495319725</v>
      </c>
      <c r="Y3000" s="13">
        <f>Agridata[[#This Row],[Final_Profit_NGN]]*Agridata[[#This Row],[Storage_Loss_%]]</f>
        <v>48962212.380000003</v>
      </c>
      <c r="Z3000" s="13">
        <f>Agridata[[#This Row],[Final_Profit_NGN]] * (1-Agridata[[#This Row],[Storage_Loss_%]]/100)</f>
        <v>2203568.8762000003</v>
      </c>
      <c r="AA3000" s="13">
        <f>Agridata[[#This Row],[Final_Profit_NGN]]+Agridata[[#This Row],[Input_Cost_NGN]]</f>
        <v>2735736</v>
      </c>
    </row>
    <row r="3001" spans="1:27" x14ac:dyDescent="0.35">
      <c r="A3001" t="s">
        <v>879</v>
      </c>
      <c r="B3001" t="s">
        <v>1469</v>
      </c>
      <c r="C3001" t="s">
        <v>1480</v>
      </c>
      <c r="D3001">
        <v>2024</v>
      </c>
      <c r="E3001" t="s">
        <v>1502</v>
      </c>
      <c r="F3001" t="s">
        <v>1506</v>
      </c>
      <c r="G3001">
        <v>0.71</v>
      </c>
      <c r="H3001">
        <v>1203</v>
      </c>
      <c r="I3001">
        <v>985</v>
      </c>
      <c r="J3001">
        <v>15.9</v>
      </c>
      <c r="K3001" t="s">
        <v>1512</v>
      </c>
      <c r="L3001">
        <v>0.97</v>
      </c>
      <c r="M3001" t="s">
        <v>1516</v>
      </c>
      <c r="N3001" s="13">
        <v>3013</v>
      </c>
      <c r="O3001">
        <v>14</v>
      </c>
      <c r="P3001" s="11">
        <f>Agridata[[#This Row],[Storage_Loss_%]]/100</f>
        <v>0.1804</v>
      </c>
      <c r="Q3001" s="7">
        <v>18.04</v>
      </c>
      <c r="R3001" s="13">
        <v>18390</v>
      </c>
      <c r="S3001">
        <v>292</v>
      </c>
      <c r="T3001" t="s">
        <v>1521</v>
      </c>
      <c r="U3001" t="s">
        <v>1522</v>
      </c>
      <c r="V3001" s="13">
        <v>263341</v>
      </c>
      <c r="W3001" s="7">
        <f>(Agridata[[#This Row],[Profit_After_Storage_Loss]]/Agridata[[#This Row],[Total_Revenue]])*100</f>
        <v>76.610058389030669</v>
      </c>
      <c r="X3001">
        <f>(1-Agridata[[#This Row],[Transport_Cost_NGN]]/(Agridata[[#This Row],[Input_Cost_NGN]]+Agridata[[#This Row],[Final_Profit_NGN]]))*100</f>
        <v>98.930540125154849</v>
      </c>
      <c r="Y3001" s="13">
        <f>Agridata[[#This Row],[Final_Profit_NGN]]*Agridata[[#This Row],[Storage_Loss_%]]</f>
        <v>4750671.6399999997</v>
      </c>
      <c r="Z3001" s="13">
        <f>Agridata[[#This Row],[Final_Profit_NGN]] * (1-Agridata[[#This Row],[Storage_Loss_%]]/100)</f>
        <v>215834.2836</v>
      </c>
      <c r="AA3001" s="13">
        <f>Agridata[[#This Row],[Final_Profit_NGN]]+Agridata[[#This Row],[Input_Cost_NGN]]</f>
        <v>281731</v>
      </c>
    </row>
    <row r="3002" spans="1:27" x14ac:dyDescent="0.35">
      <c r="A3002" t="s">
        <v>279</v>
      </c>
      <c r="B3002" t="s">
        <v>1473</v>
      </c>
      <c r="C3002" t="s">
        <v>1493</v>
      </c>
      <c r="D3002">
        <v>2022</v>
      </c>
      <c r="E3002" t="s">
        <v>1502</v>
      </c>
      <c r="F3002" t="s">
        <v>1509</v>
      </c>
      <c r="G3002">
        <v>8.7899999999999991</v>
      </c>
      <c r="H3002">
        <v>113966</v>
      </c>
      <c r="I3002">
        <v>89862</v>
      </c>
      <c r="J3002">
        <v>59.8</v>
      </c>
      <c r="K3002" t="s">
        <v>1514</v>
      </c>
      <c r="L3002">
        <v>3.03</v>
      </c>
      <c r="M3002" t="s">
        <v>1516</v>
      </c>
      <c r="N3002" s="13">
        <v>11155</v>
      </c>
      <c r="O3002">
        <v>4</v>
      </c>
      <c r="P3002" s="11">
        <f>Agridata[[#This Row],[Storage_Loss_%]]/100</f>
        <v>0.21149999999999999</v>
      </c>
      <c r="Q3002" s="7">
        <v>21.15</v>
      </c>
      <c r="R3002" s="13">
        <v>231528</v>
      </c>
      <c r="S3002">
        <v>358</v>
      </c>
      <c r="T3002" t="s">
        <v>1520</v>
      </c>
      <c r="U3002" t="s">
        <v>1523</v>
      </c>
      <c r="V3002" s="13">
        <v>31606208</v>
      </c>
      <c r="W3002" s="7">
        <f>(Agridata[[#This Row],[Profit_After_Storage_Loss]]/Agridata[[#This Row],[Total_Revenue]])*100</f>
        <v>78.276592933618133</v>
      </c>
      <c r="X3002">
        <f>(1-Agridata[[#This Row],[Transport_Cost_NGN]]/(Agridata[[#This Row],[Input_Cost_NGN]]+Agridata[[#This Row],[Final_Profit_NGN]]))*100</f>
        <v>99.964962960934159</v>
      </c>
      <c r="Y3002" s="13">
        <f>Agridata[[#This Row],[Final_Profit_NGN]]*Agridata[[#This Row],[Storage_Loss_%]]</f>
        <v>668471299.19999993</v>
      </c>
      <c r="Z3002" s="13">
        <f>Agridata[[#This Row],[Final_Profit_NGN]] * (1-Agridata[[#This Row],[Storage_Loss_%]]/100)</f>
        <v>24921495.007999998</v>
      </c>
      <c r="AA3002" s="13">
        <f>Agridata[[#This Row],[Final_Profit_NGN]]+Agridata[[#This Row],[Input_Cost_NGN]]</f>
        <v>31837736</v>
      </c>
    </row>
    <row r="3003" spans="1:27" x14ac:dyDescent="0.35">
      <c r="A3003" t="s">
        <v>567</v>
      </c>
      <c r="B3003" t="s">
        <v>1469</v>
      </c>
      <c r="C3003" t="s">
        <v>1474</v>
      </c>
      <c r="D3003">
        <v>2023</v>
      </c>
      <c r="E3003" t="s">
        <v>1501</v>
      </c>
      <c r="F3003" t="s">
        <v>1509</v>
      </c>
      <c r="G3003">
        <v>0.84</v>
      </c>
      <c r="H3003">
        <v>15588</v>
      </c>
      <c r="I3003">
        <v>12891</v>
      </c>
      <c r="J3003">
        <v>124.8</v>
      </c>
      <c r="K3003" t="s">
        <v>1512</v>
      </c>
      <c r="L3003">
        <v>4.53</v>
      </c>
      <c r="M3003" t="s">
        <v>1516</v>
      </c>
      <c r="N3003" s="13">
        <v>28391</v>
      </c>
      <c r="O3003">
        <v>1</v>
      </c>
      <c r="P3003" s="11">
        <f>Agridata[[#This Row],[Storage_Loss_%]]/100</f>
        <v>0.17300000000000001</v>
      </c>
      <c r="Q3003" s="7">
        <v>17.3</v>
      </c>
      <c r="R3003" s="13">
        <v>25832</v>
      </c>
      <c r="S3003">
        <v>367</v>
      </c>
      <c r="T3003" t="s">
        <v>1521</v>
      </c>
      <c r="U3003" t="s">
        <v>1522</v>
      </c>
      <c r="V3003" s="13">
        <v>4629465</v>
      </c>
      <c r="W3003" s="7">
        <f>(Agridata[[#This Row],[Profit_After_Storage_Loss]]/Agridata[[#This Row],[Total_Revenue]])*100</f>
        <v>82.241102017765982</v>
      </c>
      <c r="X3003">
        <f>(1-Agridata[[#This Row],[Transport_Cost_NGN]]/(Agridata[[#This Row],[Input_Cost_NGN]]+Agridata[[#This Row],[Final_Profit_NGN]]))*100</f>
        <v>99.390135581038123</v>
      </c>
      <c r="Y3003" s="13">
        <f>Agridata[[#This Row],[Final_Profit_NGN]]*Agridata[[#This Row],[Storage_Loss_%]]</f>
        <v>80089744.5</v>
      </c>
      <c r="Z3003" s="13">
        <f>Agridata[[#This Row],[Final_Profit_NGN]] * (1-Agridata[[#This Row],[Storage_Loss_%]]/100)</f>
        <v>3828567.5549999997</v>
      </c>
      <c r="AA3003" s="13">
        <f>Agridata[[#This Row],[Final_Profit_NGN]]+Agridata[[#This Row],[Input_Cost_NGN]]</f>
        <v>4655297</v>
      </c>
    </row>
    <row r="3004" spans="1:27" x14ac:dyDescent="0.35">
      <c r="A3004" t="s">
        <v>1303</v>
      </c>
      <c r="B3004" t="s">
        <v>1473</v>
      </c>
      <c r="C3004" t="s">
        <v>1484</v>
      </c>
      <c r="D3004">
        <v>2025</v>
      </c>
      <c r="E3004" t="s">
        <v>1501</v>
      </c>
      <c r="F3004" t="s">
        <v>1505</v>
      </c>
      <c r="G3004">
        <v>0.59</v>
      </c>
      <c r="H3004">
        <v>4430</v>
      </c>
      <c r="I3004">
        <v>3567</v>
      </c>
      <c r="J3004">
        <v>27.2</v>
      </c>
      <c r="K3004" t="s">
        <v>1512</v>
      </c>
      <c r="L3004">
        <v>1.04</v>
      </c>
      <c r="M3004" t="s">
        <v>1516</v>
      </c>
      <c r="N3004" s="13">
        <v>6108</v>
      </c>
      <c r="O3004">
        <v>14</v>
      </c>
      <c r="P3004" s="11">
        <f>Agridata[[#This Row],[Storage_Loss_%]]/100</f>
        <v>0.1948</v>
      </c>
      <c r="Q3004" s="7">
        <v>19.48</v>
      </c>
      <c r="R3004" s="13">
        <v>5009</v>
      </c>
      <c r="S3004">
        <v>84</v>
      </c>
      <c r="T3004" t="s">
        <v>1520</v>
      </c>
      <c r="U3004" t="s">
        <v>1522</v>
      </c>
      <c r="V3004" s="13">
        <v>285515</v>
      </c>
      <c r="W3004" s="7">
        <f>(Agridata[[#This Row],[Profit_After_Storage_Loss]]/Agridata[[#This Row],[Total_Revenue]])*100</f>
        <v>79.131733694978735</v>
      </c>
      <c r="X3004">
        <f>(1-Agridata[[#This Row],[Transport_Cost_NGN]]/(Agridata[[#This Row],[Input_Cost_NGN]]+Agridata[[#This Row],[Final_Profit_NGN]]))*100</f>
        <v>97.897591937327036</v>
      </c>
      <c r="Y3004" s="13">
        <f>Agridata[[#This Row],[Final_Profit_NGN]]*Agridata[[#This Row],[Storage_Loss_%]]</f>
        <v>5561832.2000000002</v>
      </c>
      <c r="Z3004" s="13">
        <f>Agridata[[#This Row],[Final_Profit_NGN]] * (1-Agridata[[#This Row],[Storage_Loss_%]]/100)</f>
        <v>229896.67800000001</v>
      </c>
      <c r="AA3004" s="13">
        <f>Agridata[[#This Row],[Final_Profit_NGN]]+Agridata[[#This Row],[Input_Cost_NGN]]</f>
        <v>290524</v>
      </c>
    </row>
    <row r="3005" spans="1:27" x14ac:dyDescent="0.35">
      <c r="A3005" t="s">
        <v>356</v>
      </c>
      <c r="B3005" t="s">
        <v>1469</v>
      </c>
      <c r="C3005" t="s">
        <v>1484</v>
      </c>
      <c r="D3005">
        <v>2022</v>
      </c>
      <c r="E3005" t="s">
        <v>1502</v>
      </c>
      <c r="F3005" t="s">
        <v>1505</v>
      </c>
      <c r="G3005">
        <v>0.83</v>
      </c>
      <c r="H3005">
        <v>8785</v>
      </c>
      <c r="I3005">
        <v>7211</v>
      </c>
      <c r="J3005">
        <v>44.6</v>
      </c>
      <c r="K3005" t="s">
        <v>1512</v>
      </c>
      <c r="L3005">
        <v>2.63</v>
      </c>
      <c r="M3005" t="s">
        <v>1516</v>
      </c>
      <c r="N3005" s="13">
        <v>8568</v>
      </c>
      <c r="O3005">
        <v>7</v>
      </c>
      <c r="P3005" s="11">
        <f>Agridata[[#This Row],[Storage_Loss_%]]/100</f>
        <v>0.17910000000000001</v>
      </c>
      <c r="Q3005" s="7">
        <v>17.91</v>
      </c>
      <c r="R3005" s="13">
        <v>5154</v>
      </c>
      <c r="S3005">
        <v>78</v>
      </c>
      <c r="T3005" t="s">
        <v>1521</v>
      </c>
      <c r="U3005" t="s">
        <v>1522</v>
      </c>
      <c r="V3005" s="13">
        <v>543112</v>
      </c>
      <c r="W3005" s="7">
        <f>(Agridata[[#This Row],[Profit_After_Storage_Loss]]/Agridata[[#This Row],[Total_Revenue]])*100</f>
        <v>81.318309141912863</v>
      </c>
      <c r="X3005">
        <f>(1-Agridata[[#This Row],[Transport_Cost_NGN]]/(Agridata[[#This Row],[Input_Cost_NGN]]+Agridata[[#This Row],[Final_Profit_NGN]]))*100</f>
        <v>98.437254909113463</v>
      </c>
      <c r="Y3005" s="13">
        <f>Agridata[[#This Row],[Final_Profit_NGN]]*Agridata[[#This Row],[Storage_Loss_%]]</f>
        <v>9727135.9199999999</v>
      </c>
      <c r="Z3005" s="13">
        <f>Agridata[[#This Row],[Final_Profit_NGN]] * (1-Agridata[[#This Row],[Storage_Loss_%]]/100)</f>
        <v>445840.64079999999</v>
      </c>
      <c r="AA3005" s="13">
        <f>Agridata[[#This Row],[Final_Profit_NGN]]+Agridata[[#This Row],[Input_Cost_NGN]]</f>
        <v>548266</v>
      </c>
    </row>
    <row r="3006" spans="1:27" x14ac:dyDescent="0.35">
      <c r="A3006" t="s">
        <v>1160</v>
      </c>
      <c r="B3006" t="s">
        <v>1470</v>
      </c>
      <c r="C3006" t="s">
        <v>1495</v>
      </c>
      <c r="D3006">
        <v>2023</v>
      </c>
      <c r="E3006" t="s">
        <v>1501</v>
      </c>
      <c r="F3006" t="s">
        <v>1510</v>
      </c>
      <c r="G3006">
        <v>0.4</v>
      </c>
      <c r="H3006">
        <v>7778</v>
      </c>
      <c r="I3006">
        <v>5705</v>
      </c>
      <c r="J3006">
        <v>19</v>
      </c>
      <c r="K3006" t="s">
        <v>1513</v>
      </c>
      <c r="L3006">
        <v>1.83</v>
      </c>
      <c r="M3006" t="s">
        <v>1518</v>
      </c>
      <c r="N3006" s="13">
        <v>791</v>
      </c>
      <c r="O3006">
        <v>2</v>
      </c>
      <c r="P3006" s="11">
        <f>Agridata[[#This Row],[Storage_Loss_%]]/100</f>
        <v>0.26649999999999996</v>
      </c>
      <c r="Q3006" s="7">
        <v>26.65</v>
      </c>
      <c r="R3006" s="13">
        <v>10121</v>
      </c>
      <c r="S3006">
        <v>491</v>
      </c>
      <c r="T3006" t="s">
        <v>1521</v>
      </c>
      <c r="U3006" t="s">
        <v>1522</v>
      </c>
      <c r="V3006" s="13">
        <v>2762232</v>
      </c>
      <c r="W3006" s="7">
        <f>(Agridata[[#This Row],[Profit_After_Storage_Loss]]/Agridata[[#This Row],[Total_Revenue]])*100</f>
        <v>73.082221924841463</v>
      </c>
      <c r="X3006">
        <f>(1-Agridata[[#This Row],[Transport_Cost_NGN]]/(Agridata[[#This Row],[Input_Cost_NGN]]+Agridata[[#This Row],[Final_Profit_NGN]]))*100</f>
        <v>99.971468279833047</v>
      </c>
      <c r="Y3006" s="13">
        <f>Agridata[[#This Row],[Final_Profit_NGN]]*Agridata[[#This Row],[Storage_Loss_%]]</f>
        <v>73613482.799999997</v>
      </c>
      <c r="Z3006" s="13">
        <f>Agridata[[#This Row],[Final_Profit_NGN]] * (1-Agridata[[#This Row],[Storage_Loss_%]]/100)</f>
        <v>2026097.172</v>
      </c>
      <c r="AA3006" s="13">
        <f>Agridata[[#This Row],[Final_Profit_NGN]]+Agridata[[#This Row],[Input_Cost_NGN]]</f>
        <v>2772353</v>
      </c>
    </row>
    <row r="3007" spans="1:27" x14ac:dyDescent="0.35">
      <c r="A3007" t="s">
        <v>1302</v>
      </c>
      <c r="B3007" t="s">
        <v>1469</v>
      </c>
      <c r="C3007" t="s">
        <v>1480</v>
      </c>
      <c r="D3007">
        <v>2022</v>
      </c>
      <c r="E3007" t="s">
        <v>1502</v>
      </c>
      <c r="F3007" t="s">
        <v>1508</v>
      </c>
      <c r="G3007">
        <v>1.86</v>
      </c>
      <c r="H3007">
        <v>3386</v>
      </c>
      <c r="I3007">
        <v>2610</v>
      </c>
      <c r="J3007">
        <v>19.5</v>
      </c>
      <c r="K3007" t="s">
        <v>1513</v>
      </c>
      <c r="L3007">
        <v>1.27</v>
      </c>
      <c r="M3007" t="s">
        <v>1517</v>
      </c>
      <c r="N3007" s="13">
        <v>649</v>
      </c>
      <c r="O3007">
        <v>14</v>
      </c>
      <c r="P3007" s="11">
        <f>Agridata[[#This Row],[Storage_Loss_%]]/100</f>
        <v>0.22889999999999999</v>
      </c>
      <c r="Q3007" s="7">
        <v>22.89</v>
      </c>
      <c r="R3007" s="13">
        <v>25846</v>
      </c>
      <c r="S3007">
        <v>209</v>
      </c>
      <c r="T3007" t="s">
        <v>1519</v>
      </c>
      <c r="U3007" t="s">
        <v>1522</v>
      </c>
      <c r="V3007" s="13">
        <v>513541</v>
      </c>
      <c r="W3007" s="7">
        <f>(Agridata[[#This Row],[Profit_After_Storage_Loss]]/Agridata[[#This Row],[Total_Revenue]])*100</f>
        <v>73.415092521695939</v>
      </c>
      <c r="X3007">
        <f>(1-Agridata[[#This Row],[Transport_Cost_NGN]]/(Agridata[[#This Row],[Input_Cost_NGN]]+Agridata[[#This Row],[Final_Profit_NGN]]))*100</f>
        <v>99.879678227321008</v>
      </c>
      <c r="Y3007" s="13">
        <f>Agridata[[#This Row],[Final_Profit_NGN]]*Agridata[[#This Row],[Storage_Loss_%]]</f>
        <v>11754953.49</v>
      </c>
      <c r="Z3007" s="13">
        <f>Agridata[[#This Row],[Final_Profit_NGN]] * (1-Agridata[[#This Row],[Storage_Loss_%]]/100)</f>
        <v>395991.46510000003</v>
      </c>
      <c r="AA3007" s="13">
        <f>Agridata[[#This Row],[Final_Profit_NGN]]+Agridata[[#This Row],[Input_Cost_NGN]]</f>
        <v>539387</v>
      </c>
    </row>
    <row r="3008" spans="1:27" x14ac:dyDescent="0.35">
      <c r="A3008" t="s">
        <v>929</v>
      </c>
      <c r="B3008" t="s">
        <v>1472</v>
      </c>
      <c r="C3008" t="s">
        <v>1488</v>
      </c>
      <c r="D3008">
        <v>2023</v>
      </c>
      <c r="E3008" t="s">
        <v>1501</v>
      </c>
      <c r="F3008" t="s">
        <v>1507</v>
      </c>
      <c r="G3008">
        <v>7.81</v>
      </c>
      <c r="H3008">
        <v>23035</v>
      </c>
      <c r="I3008">
        <v>17799</v>
      </c>
      <c r="J3008">
        <v>15.9</v>
      </c>
      <c r="K3008" t="s">
        <v>1512</v>
      </c>
      <c r="L3008">
        <v>0.5</v>
      </c>
      <c r="M3008" t="s">
        <v>1517</v>
      </c>
      <c r="N3008" s="13">
        <v>3901</v>
      </c>
      <c r="O3008">
        <v>14</v>
      </c>
      <c r="P3008" s="11">
        <f>Agridata[[#This Row],[Storage_Loss_%]]/100</f>
        <v>0.2273</v>
      </c>
      <c r="Q3008" s="7">
        <v>22.73</v>
      </c>
      <c r="R3008" s="13">
        <v>148344</v>
      </c>
      <c r="S3008">
        <v>212</v>
      </c>
      <c r="T3008" t="s">
        <v>1520</v>
      </c>
      <c r="U3008" t="s">
        <v>1522</v>
      </c>
      <c r="V3008" s="13">
        <v>3583410</v>
      </c>
      <c r="W3008" s="7">
        <f>(Agridata[[#This Row],[Profit_After_Storage_Loss]]/Agridata[[#This Row],[Total_Revenue]])*100</f>
        <v>74.198377143831024</v>
      </c>
      <c r="X3008">
        <f>(1-Agridata[[#This Row],[Transport_Cost_NGN]]/(Agridata[[#This Row],[Input_Cost_NGN]]+Agridata[[#This Row],[Final_Profit_NGN]]))*100</f>
        <v>99.895464706408831</v>
      </c>
      <c r="Y3008" s="13">
        <f>Agridata[[#This Row],[Final_Profit_NGN]]*Agridata[[#This Row],[Storage_Loss_%]]</f>
        <v>81450909.299999997</v>
      </c>
      <c r="Z3008" s="13">
        <f>Agridata[[#This Row],[Final_Profit_NGN]] * (1-Agridata[[#This Row],[Storage_Loss_%]]/100)</f>
        <v>2768900.9069999997</v>
      </c>
      <c r="AA3008" s="13">
        <f>Agridata[[#This Row],[Final_Profit_NGN]]+Agridata[[#This Row],[Input_Cost_NGN]]</f>
        <v>3731754</v>
      </c>
    </row>
    <row r="3009" spans="1:27" x14ac:dyDescent="0.35">
      <c r="A3009" t="s">
        <v>1308</v>
      </c>
      <c r="B3009" t="s">
        <v>1470</v>
      </c>
      <c r="C3009" t="s">
        <v>1482</v>
      </c>
      <c r="D3009">
        <v>2025</v>
      </c>
      <c r="E3009" t="s">
        <v>1501</v>
      </c>
      <c r="F3009" t="s">
        <v>1510</v>
      </c>
      <c r="G3009">
        <v>1.36</v>
      </c>
      <c r="H3009">
        <v>29424</v>
      </c>
      <c r="I3009">
        <v>20025</v>
      </c>
      <c r="J3009">
        <v>35.299999999999997</v>
      </c>
      <c r="K3009" t="s">
        <v>1512</v>
      </c>
      <c r="L3009">
        <v>2.35</v>
      </c>
      <c r="M3009" t="s">
        <v>1517</v>
      </c>
      <c r="N3009" s="13">
        <v>10203</v>
      </c>
      <c r="O3009">
        <v>2</v>
      </c>
      <c r="P3009" s="11">
        <f>Agridata[[#This Row],[Storage_Loss_%]]/100</f>
        <v>0.31940000000000002</v>
      </c>
      <c r="Q3009" s="7">
        <v>31.94</v>
      </c>
      <c r="R3009" s="13">
        <v>41771</v>
      </c>
      <c r="S3009">
        <v>372</v>
      </c>
      <c r="T3009" t="s">
        <v>1520</v>
      </c>
      <c r="U3009" t="s">
        <v>1522</v>
      </c>
      <c r="V3009" s="13">
        <v>7322833</v>
      </c>
      <c r="W3009" s="7">
        <f>(Agridata[[#This Row],[Profit_After_Storage_Loss]]/Agridata[[#This Row],[Total_Revenue]])*100</f>
        <v>67.673973234677646</v>
      </c>
      <c r="X3009">
        <f>(1-Agridata[[#This Row],[Transport_Cost_NGN]]/(Agridata[[#This Row],[Input_Cost_NGN]]+Agridata[[#This Row],[Final_Profit_NGN]]))*100</f>
        <v>99.861458946061461</v>
      </c>
      <c r="Y3009" s="13">
        <f>Agridata[[#This Row],[Final_Profit_NGN]]*Agridata[[#This Row],[Storage_Loss_%]]</f>
        <v>233891286.02000001</v>
      </c>
      <c r="Z3009" s="13">
        <f>Agridata[[#This Row],[Final_Profit_NGN]] * (1-Agridata[[#This Row],[Storage_Loss_%]]/100)</f>
        <v>4983920.1398</v>
      </c>
      <c r="AA3009" s="13">
        <f>Agridata[[#This Row],[Final_Profit_NGN]]+Agridata[[#This Row],[Input_Cost_NGN]]</f>
        <v>7364604</v>
      </c>
    </row>
    <row r="3010" spans="1:27" x14ac:dyDescent="0.35">
      <c r="A3010" t="s">
        <v>615</v>
      </c>
      <c r="B3010" t="s">
        <v>1473</v>
      </c>
      <c r="C3010" t="s">
        <v>1496</v>
      </c>
      <c r="D3010">
        <v>2022</v>
      </c>
      <c r="E3010" t="s">
        <v>1502</v>
      </c>
      <c r="F3010" t="s">
        <v>1506</v>
      </c>
      <c r="G3010">
        <v>2.75</v>
      </c>
      <c r="H3010">
        <v>5413</v>
      </c>
      <c r="I3010">
        <v>2165</v>
      </c>
      <c r="J3010">
        <v>5.7</v>
      </c>
      <c r="K3010" t="s">
        <v>1511</v>
      </c>
      <c r="L3010">
        <v>0.28000000000000003</v>
      </c>
      <c r="M3010" t="s">
        <v>1516</v>
      </c>
      <c r="N3010" s="13">
        <v>794</v>
      </c>
      <c r="O3010">
        <v>60</v>
      </c>
      <c r="P3010" s="11">
        <f>Agridata[[#This Row],[Storage_Loss_%]]/100</f>
        <v>0.6</v>
      </c>
      <c r="Q3010" s="7">
        <v>60</v>
      </c>
      <c r="R3010" s="13">
        <v>55559</v>
      </c>
      <c r="S3010">
        <v>278</v>
      </c>
      <c r="T3010" t="s">
        <v>1520</v>
      </c>
      <c r="U3010" t="s">
        <v>1522</v>
      </c>
      <c r="V3010" s="13">
        <v>539499</v>
      </c>
      <c r="W3010" s="7">
        <f>(Agridata[[#This Row],[Profit_After_Storage_Loss]]/Agridata[[#This Row],[Total_Revenue]])*100</f>
        <v>36.265305230750613</v>
      </c>
      <c r="X3010">
        <f>(1-Agridata[[#This Row],[Transport_Cost_NGN]]/(Agridata[[#This Row],[Input_Cost_NGN]]+Agridata[[#This Row],[Final_Profit_NGN]]))*100</f>
        <v>99.866567628701745</v>
      </c>
      <c r="Y3010" s="13">
        <f>Agridata[[#This Row],[Final_Profit_NGN]]*Agridata[[#This Row],[Storage_Loss_%]]</f>
        <v>32369940</v>
      </c>
      <c r="Z3010" s="13">
        <f>Agridata[[#This Row],[Final_Profit_NGN]] * (1-Agridata[[#This Row],[Storage_Loss_%]]/100)</f>
        <v>215799.6</v>
      </c>
      <c r="AA3010" s="13">
        <f>Agridata[[#This Row],[Final_Profit_NGN]]+Agridata[[#This Row],[Input_Cost_NGN]]</f>
        <v>595058</v>
      </c>
    </row>
    <row r="3011" spans="1:27" x14ac:dyDescent="0.35">
      <c r="A3011" t="s">
        <v>1309</v>
      </c>
      <c r="B3011" t="s">
        <v>1471</v>
      </c>
      <c r="C3011" t="s">
        <v>1486</v>
      </c>
      <c r="D3011">
        <v>2025</v>
      </c>
      <c r="E3011" t="s">
        <v>1502</v>
      </c>
      <c r="F3011" t="s">
        <v>1504</v>
      </c>
      <c r="G3011">
        <v>3.31</v>
      </c>
      <c r="H3011">
        <v>27411</v>
      </c>
      <c r="I3011">
        <v>20560</v>
      </c>
      <c r="J3011">
        <v>24</v>
      </c>
      <c r="K3011" t="s">
        <v>1513</v>
      </c>
      <c r="L3011">
        <v>0.89</v>
      </c>
      <c r="M3011" t="s">
        <v>1517</v>
      </c>
      <c r="N3011" s="13">
        <v>941</v>
      </c>
      <c r="O3011">
        <v>4</v>
      </c>
      <c r="P3011" s="11">
        <f>Agridata[[#This Row],[Storage_Loss_%]]/100</f>
        <v>0.24989999999999998</v>
      </c>
      <c r="Q3011" s="7">
        <v>24.99</v>
      </c>
      <c r="R3011" s="13">
        <v>64985</v>
      </c>
      <c r="S3011">
        <v>297</v>
      </c>
      <c r="T3011" t="s">
        <v>1520</v>
      </c>
      <c r="U3011" t="s">
        <v>1522</v>
      </c>
      <c r="V3011" s="13">
        <v>5979331</v>
      </c>
      <c r="W3011" s="7">
        <f>(Agridata[[#This Row],[Profit_After_Storage_Loss]]/Agridata[[#This Row],[Total_Revenue]])*100</f>
        <v>74.203535736715281</v>
      </c>
      <c r="X3011">
        <f>(1-Agridata[[#This Row],[Transport_Cost_NGN]]/(Agridata[[#This Row],[Input_Cost_NGN]]+Agridata[[#This Row],[Final_Profit_NGN]]))*100</f>
        <v>99.984431654466775</v>
      </c>
      <c r="Y3011" s="13">
        <f>Agridata[[#This Row],[Final_Profit_NGN]]*Agridata[[#This Row],[Storage_Loss_%]]</f>
        <v>149423481.69</v>
      </c>
      <c r="Z3011" s="13">
        <f>Agridata[[#This Row],[Final_Profit_NGN]] * (1-Agridata[[#This Row],[Storage_Loss_%]]/100)</f>
        <v>4485096.1831</v>
      </c>
      <c r="AA3011" s="13">
        <f>Agridata[[#This Row],[Final_Profit_NGN]]+Agridata[[#This Row],[Input_Cost_NGN]]</f>
        <v>6044316</v>
      </c>
    </row>
    <row r="3012" spans="1:27" x14ac:dyDescent="0.35">
      <c r="A3012" t="s">
        <v>1195</v>
      </c>
      <c r="B3012" t="s">
        <v>1469</v>
      </c>
      <c r="C3012" t="s">
        <v>1481</v>
      </c>
      <c r="D3012">
        <v>2023</v>
      </c>
      <c r="E3012" t="s">
        <v>1501</v>
      </c>
      <c r="F3012" t="s">
        <v>1505</v>
      </c>
      <c r="G3012">
        <v>0.32</v>
      </c>
      <c r="H3012">
        <v>4911</v>
      </c>
      <c r="I3012">
        <v>4193</v>
      </c>
      <c r="J3012">
        <v>13.5</v>
      </c>
      <c r="K3012" t="s">
        <v>1512</v>
      </c>
      <c r="L3012">
        <v>1.63</v>
      </c>
      <c r="M3012" t="s">
        <v>1516</v>
      </c>
      <c r="N3012" s="13">
        <v>2781</v>
      </c>
      <c r="O3012">
        <v>3</v>
      </c>
      <c r="P3012" s="11">
        <f>Agridata[[#This Row],[Storage_Loss_%]]/100</f>
        <v>0.14599999999999999</v>
      </c>
      <c r="Q3012" s="7">
        <v>14.6</v>
      </c>
      <c r="R3012" s="13">
        <v>3758</v>
      </c>
      <c r="S3012">
        <v>88</v>
      </c>
      <c r="T3012" t="s">
        <v>1520</v>
      </c>
      <c r="U3012" t="s">
        <v>1523</v>
      </c>
      <c r="V3012" s="13">
        <v>358756</v>
      </c>
      <c r="W3012" s="7">
        <f>(Agridata[[#This Row],[Profit_After_Storage_Loss]]/Agridata[[#This Row],[Total_Revenue]])*100</f>
        <v>84.51470122533199</v>
      </c>
      <c r="X3012">
        <f>(1-Agridata[[#This Row],[Transport_Cost_NGN]]/(Agridata[[#This Row],[Input_Cost_NGN]]+Agridata[[#This Row],[Final_Profit_NGN]]))*100</f>
        <v>99.232857213790354</v>
      </c>
      <c r="Y3012" s="13">
        <f>Agridata[[#This Row],[Final_Profit_NGN]]*Agridata[[#This Row],[Storage_Loss_%]]</f>
        <v>5237837.5999999996</v>
      </c>
      <c r="Z3012" s="13">
        <f>Agridata[[#This Row],[Final_Profit_NGN]] * (1-Agridata[[#This Row],[Storage_Loss_%]]/100)</f>
        <v>306377.62400000001</v>
      </c>
      <c r="AA3012" s="13">
        <f>Agridata[[#This Row],[Final_Profit_NGN]]+Agridata[[#This Row],[Input_Cost_NGN]]</f>
        <v>362514</v>
      </c>
    </row>
    <row r="3013" spans="1:27" x14ac:dyDescent="0.35">
      <c r="A3013" t="s">
        <v>1310</v>
      </c>
      <c r="B3013" t="s">
        <v>1471</v>
      </c>
      <c r="C3013" t="s">
        <v>1500</v>
      </c>
      <c r="D3013">
        <v>2022</v>
      </c>
      <c r="E3013" t="s">
        <v>1501</v>
      </c>
      <c r="F3013" t="s">
        <v>1504</v>
      </c>
      <c r="G3013">
        <v>0.67</v>
      </c>
      <c r="H3013">
        <v>5639</v>
      </c>
      <c r="I3013">
        <v>4509</v>
      </c>
      <c r="J3013">
        <v>1</v>
      </c>
      <c r="K3013" t="s">
        <v>1511</v>
      </c>
      <c r="L3013">
        <v>1.06</v>
      </c>
      <c r="M3013" t="s">
        <v>1516</v>
      </c>
      <c r="N3013" s="13">
        <v>200</v>
      </c>
      <c r="O3013">
        <v>4</v>
      </c>
      <c r="P3013" s="11">
        <f>Agridata[[#This Row],[Storage_Loss_%]]/100</f>
        <v>0.20030000000000001</v>
      </c>
      <c r="Q3013" s="7">
        <v>20.03</v>
      </c>
      <c r="R3013" s="13">
        <v>9847</v>
      </c>
      <c r="S3013">
        <v>221</v>
      </c>
      <c r="T3013" t="s">
        <v>1521</v>
      </c>
      <c r="U3013" t="s">
        <v>1522</v>
      </c>
      <c r="V3013" s="13">
        <v>976478</v>
      </c>
      <c r="W3013" s="7">
        <f>(Agridata[[#This Row],[Profit_After_Storage_Loss]]/Agridata[[#This Row],[Total_Revenue]])*100</f>
        <v>79.171617529718901</v>
      </c>
      <c r="X3013">
        <f>(1-Agridata[[#This Row],[Transport_Cost_NGN]]/(Agridata[[#This Row],[Input_Cost_NGN]]+Agridata[[#This Row],[Final_Profit_NGN]]))*100</f>
        <v>99.979722708032341</v>
      </c>
      <c r="Y3013" s="13">
        <f>Agridata[[#This Row],[Final_Profit_NGN]]*Agridata[[#This Row],[Storage_Loss_%]]</f>
        <v>19558854.34</v>
      </c>
      <c r="Z3013" s="13">
        <f>Agridata[[#This Row],[Final_Profit_NGN]] * (1-Agridata[[#This Row],[Storage_Loss_%]]/100)</f>
        <v>780889.45659999992</v>
      </c>
      <c r="AA3013" s="13">
        <f>Agridata[[#This Row],[Final_Profit_NGN]]+Agridata[[#This Row],[Input_Cost_NGN]]</f>
        <v>986325</v>
      </c>
    </row>
    <row r="3014" spans="1:27" x14ac:dyDescent="0.35">
      <c r="A3014" t="s">
        <v>516</v>
      </c>
      <c r="B3014" t="s">
        <v>1471</v>
      </c>
      <c r="C3014" t="s">
        <v>1483</v>
      </c>
      <c r="D3014">
        <v>2024</v>
      </c>
      <c r="E3014" t="s">
        <v>1501</v>
      </c>
      <c r="F3014" t="s">
        <v>1509</v>
      </c>
      <c r="G3014">
        <v>9.58</v>
      </c>
      <c r="H3014">
        <v>155447</v>
      </c>
      <c r="I3014">
        <v>128492</v>
      </c>
      <c r="J3014">
        <v>65.7</v>
      </c>
      <c r="K3014" t="s">
        <v>1511</v>
      </c>
      <c r="L3014">
        <v>2.92</v>
      </c>
      <c r="M3014" t="s">
        <v>1517</v>
      </c>
      <c r="N3014" s="13">
        <v>8415</v>
      </c>
      <c r="O3014">
        <v>4</v>
      </c>
      <c r="P3014" s="11">
        <f>Agridata[[#This Row],[Storage_Loss_%]]/100</f>
        <v>0.1734</v>
      </c>
      <c r="Q3014" s="7">
        <v>17.34</v>
      </c>
      <c r="R3014" s="13">
        <v>303655</v>
      </c>
      <c r="S3014">
        <v>370</v>
      </c>
      <c r="T3014" t="s">
        <v>1520</v>
      </c>
      <c r="U3014" t="s">
        <v>1523</v>
      </c>
      <c r="V3014" s="13">
        <v>46754550</v>
      </c>
      <c r="W3014" s="7">
        <f>(Agridata[[#This Row],[Profit_After_Storage_Loss]]/Agridata[[#This Row],[Total_Revenue]])*100</f>
        <v>82.126615390451036</v>
      </c>
      <c r="X3014">
        <f>(1-Agridata[[#This Row],[Transport_Cost_NGN]]/(Agridata[[#This Row],[Input_Cost_NGN]]+Agridata[[#This Row],[Final_Profit_NGN]]))*100</f>
        <v>99.982117889962012</v>
      </c>
      <c r="Y3014" s="13">
        <f>Agridata[[#This Row],[Final_Profit_NGN]]*Agridata[[#This Row],[Storage_Loss_%]]</f>
        <v>810723897</v>
      </c>
      <c r="Z3014" s="13">
        <f>Agridata[[#This Row],[Final_Profit_NGN]] * (1-Agridata[[#This Row],[Storage_Loss_%]]/100)</f>
        <v>38647311.030000001</v>
      </c>
      <c r="AA3014" s="13">
        <f>Agridata[[#This Row],[Final_Profit_NGN]]+Agridata[[#This Row],[Input_Cost_NGN]]</f>
        <v>47058205</v>
      </c>
    </row>
    <row r="3015" spans="1:27" x14ac:dyDescent="0.35">
      <c r="A3015" t="s">
        <v>960</v>
      </c>
      <c r="B3015" t="s">
        <v>1472</v>
      </c>
      <c r="C3015" t="s">
        <v>1478</v>
      </c>
      <c r="D3015">
        <v>2023</v>
      </c>
      <c r="E3015" t="s">
        <v>1502</v>
      </c>
      <c r="F3015" t="s">
        <v>1509</v>
      </c>
      <c r="G3015">
        <v>2.5</v>
      </c>
      <c r="H3015">
        <v>39527</v>
      </c>
      <c r="I3015">
        <v>33250</v>
      </c>
      <c r="J3015">
        <v>1</v>
      </c>
      <c r="K3015" t="s">
        <v>1513</v>
      </c>
      <c r="L3015">
        <v>0.42</v>
      </c>
      <c r="M3015" t="s">
        <v>1516</v>
      </c>
      <c r="N3015" s="13">
        <v>200</v>
      </c>
      <c r="O3015">
        <v>2</v>
      </c>
      <c r="P3015" s="11">
        <f>Agridata[[#This Row],[Storage_Loss_%]]/100</f>
        <v>0.1588</v>
      </c>
      <c r="Q3015" s="7">
        <v>15.88</v>
      </c>
      <c r="R3015" s="13">
        <v>39654</v>
      </c>
      <c r="S3015">
        <v>402</v>
      </c>
      <c r="T3015" t="s">
        <v>1520</v>
      </c>
      <c r="U3015" t="s">
        <v>1523</v>
      </c>
      <c r="V3015" s="13">
        <v>13192981</v>
      </c>
      <c r="W3015" s="7">
        <f>(Agridata[[#This Row],[Profit_After_Storage_Loss]]/Agridata[[#This Row],[Total_Revenue]])*100</f>
        <v>83.867919104547212</v>
      </c>
      <c r="X3015">
        <f>(1-Agridata[[#This Row],[Transport_Cost_NGN]]/(Agridata[[#This Row],[Input_Cost_NGN]]+Agridata[[#This Row],[Final_Profit_NGN]]))*100</f>
        <v>99.99848858522887</v>
      </c>
      <c r="Y3015" s="13">
        <f>Agridata[[#This Row],[Final_Profit_NGN]]*Agridata[[#This Row],[Storage_Loss_%]]</f>
        <v>209504538.28</v>
      </c>
      <c r="Z3015" s="13">
        <f>Agridata[[#This Row],[Final_Profit_NGN]] * (1-Agridata[[#This Row],[Storage_Loss_%]]/100)</f>
        <v>11097935.6172</v>
      </c>
      <c r="AA3015" s="13">
        <f>Agridata[[#This Row],[Final_Profit_NGN]]+Agridata[[#This Row],[Input_Cost_NGN]]</f>
        <v>13232635</v>
      </c>
    </row>
    <row r="3016" spans="1:27" x14ac:dyDescent="0.35">
      <c r="A3016" t="s">
        <v>1162</v>
      </c>
      <c r="B3016" t="s">
        <v>1473</v>
      </c>
      <c r="C3016" t="s">
        <v>1484</v>
      </c>
      <c r="D3016">
        <v>2021</v>
      </c>
      <c r="E3016" t="s">
        <v>1501</v>
      </c>
      <c r="F3016" t="s">
        <v>1504</v>
      </c>
      <c r="G3016">
        <v>4.32</v>
      </c>
      <c r="H3016">
        <v>45293</v>
      </c>
      <c r="I3016">
        <v>34350</v>
      </c>
      <c r="J3016">
        <v>8.6</v>
      </c>
      <c r="K3016" t="s">
        <v>1512</v>
      </c>
      <c r="L3016">
        <v>1.1499999999999999</v>
      </c>
      <c r="M3016" t="s">
        <v>1517</v>
      </c>
      <c r="N3016" s="13">
        <v>1815</v>
      </c>
      <c r="O3016">
        <v>3</v>
      </c>
      <c r="P3016" s="11">
        <f>Agridata[[#This Row],[Storage_Loss_%]]/100</f>
        <v>0.24160000000000001</v>
      </c>
      <c r="Q3016" s="7">
        <v>24.16</v>
      </c>
      <c r="R3016" s="13">
        <v>96801</v>
      </c>
      <c r="S3016">
        <v>267</v>
      </c>
      <c r="T3016" t="s">
        <v>1520</v>
      </c>
      <c r="U3016" t="s">
        <v>1522</v>
      </c>
      <c r="V3016" s="13">
        <v>8981120</v>
      </c>
      <c r="W3016" s="7">
        <f>(Agridata[[#This Row],[Profit_After_Storage_Loss]]/Agridata[[#This Row],[Total_Revenue]])*100</f>
        <v>75.03129194448816</v>
      </c>
      <c r="X3016">
        <f>(1-Agridata[[#This Row],[Transport_Cost_NGN]]/(Agridata[[#This Row],[Input_Cost_NGN]]+Agridata[[#This Row],[Final_Profit_NGN]]))*100</f>
        <v>99.980006435394188</v>
      </c>
      <c r="Y3016" s="13">
        <f>Agridata[[#This Row],[Final_Profit_NGN]]*Agridata[[#This Row],[Storage_Loss_%]]</f>
        <v>216983859.19999999</v>
      </c>
      <c r="Z3016" s="13">
        <f>Agridata[[#This Row],[Final_Profit_NGN]] * (1-Agridata[[#This Row],[Storage_Loss_%]]/100)</f>
        <v>6811281.4079999998</v>
      </c>
      <c r="AA3016" s="13">
        <f>Agridata[[#This Row],[Final_Profit_NGN]]+Agridata[[#This Row],[Input_Cost_NGN]]</f>
        <v>9077921</v>
      </c>
    </row>
    <row r="3017" spans="1:27" x14ac:dyDescent="0.35">
      <c r="A3017" t="s">
        <v>651</v>
      </c>
      <c r="B3017" t="s">
        <v>1469</v>
      </c>
      <c r="C3017" t="s">
        <v>1480</v>
      </c>
      <c r="D3017">
        <v>2024</v>
      </c>
      <c r="E3017" t="s">
        <v>1501</v>
      </c>
      <c r="F3017" t="s">
        <v>1505</v>
      </c>
      <c r="G3017">
        <v>1.44</v>
      </c>
      <c r="H3017">
        <v>17128</v>
      </c>
      <c r="I3017">
        <v>10662</v>
      </c>
      <c r="J3017">
        <v>3.6</v>
      </c>
      <c r="K3017" t="s">
        <v>1513</v>
      </c>
      <c r="L3017">
        <v>0.97</v>
      </c>
      <c r="M3017" t="s">
        <v>1518</v>
      </c>
      <c r="N3017" s="13">
        <v>200</v>
      </c>
      <c r="O3017">
        <v>30</v>
      </c>
      <c r="P3017" s="11">
        <f>Agridata[[#This Row],[Storage_Loss_%]]/100</f>
        <v>0.3775</v>
      </c>
      <c r="Q3017" s="7">
        <v>37.75</v>
      </c>
      <c r="R3017" s="13">
        <v>14453</v>
      </c>
      <c r="S3017">
        <v>101</v>
      </c>
      <c r="T3017" t="s">
        <v>1520</v>
      </c>
      <c r="U3017" t="s">
        <v>1522</v>
      </c>
      <c r="V3017" s="13">
        <v>1051441</v>
      </c>
      <c r="W3017" s="7">
        <f>(Agridata[[#This Row],[Profit_After_Storage_Loss]]/Agridata[[#This Row],[Total_Revenue]])*100</f>
        <v>61.405920523053894</v>
      </c>
      <c r="X3017">
        <f>(1-Agridata[[#This Row],[Transport_Cost_NGN]]/(Agridata[[#This Row],[Input_Cost_NGN]]+Agridata[[#This Row],[Final_Profit_NGN]]))*100</f>
        <v>99.981236408123124</v>
      </c>
      <c r="Y3017" s="13">
        <f>Agridata[[#This Row],[Final_Profit_NGN]]*Agridata[[#This Row],[Storage_Loss_%]]</f>
        <v>39691897.75</v>
      </c>
      <c r="Z3017" s="13">
        <f>Agridata[[#This Row],[Final_Profit_NGN]] * (1-Agridata[[#This Row],[Storage_Loss_%]]/100)</f>
        <v>654522.02250000008</v>
      </c>
      <c r="AA3017" s="13">
        <f>Agridata[[#This Row],[Final_Profit_NGN]]+Agridata[[#This Row],[Input_Cost_NGN]]</f>
        <v>1065894</v>
      </c>
    </row>
    <row r="3018" spans="1:27" x14ac:dyDescent="0.35">
      <c r="A3018" t="s">
        <v>897</v>
      </c>
      <c r="B3018" t="s">
        <v>1472</v>
      </c>
      <c r="C3018" t="s">
        <v>1487</v>
      </c>
      <c r="D3018">
        <v>2024</v>
      </c>
      <c r="E3018" t="s">
        <v>1501</v>
      </c>
      <c r="F3018" t="s">
        <v>1504</v>
      </c>
      <c r="G3018">
        <v>2.85</v>
      </c>
      <c r="H3018">
        <v>29893</v>
      </c>
      <c r="I3018">
        <v>24270</v>
      </c>
      <c r="J3018">
        <v>51.8</v>
      </c>
      <c r="K3018" t="s">
        <v>1512</v>
      </c>
      <c r="L3018">
        <v>1.68</v>
      </c>
      <c r="M3018" t="s">
        <v>1518</v>
      </c>
      <c r="N3018" s="13">
        <v>12706</v>
      </c>
      <c r="O3018">
        <v>2</v>
      </c>
      <c r="P3018" s="11">
        <f>Agridata[[#This Row],[Storage_Loss_%]]/100</f>
        <v>0.18809999999999999</v>
      </c>
      <c r="Q3018" s="7">
        <v>18.809999999999999</v>
      </c>
      <c r="R3018" s="13">
        <v>44607</v>
      </c>
      <c r="S3018">
        <v>269</v>
      </c>
      <c r="T3018" t="s">
        <v>1521</v>
      </c>
      <c r="U3018" t="s">
        <v>1523</v>
      </c>
      <c r="V3018" s="13">
        <v>6406031</v>
      </c>
      <c r="W3018" s="7">
        <f>(Agridata[[#This Row],[Profit_After_Storage_Loss]]/Agridata[[#This Row],[Total_Revenue]])*100</f>
        <v>80.628560599742229</v>
      </c>
      <c r="X3018">
        <f>(1-Agridata[[#This Row],[Transport_Cost_NGN]]/(Agridata[[#This Row],[Input_Cost_NGN]]+Agridata[[#This Row],[Final_Profit_NGN]]))*100</f>
        <v>99.803027235445555</v>
      </c>
      <c r="Y3018" s="13">
        <f>Agridata[[#This Row],[Final_Profit_NGN]]*Agridata[[#This Row],[Storage_Loss_%]]</f>
        <v>120497443.10999998</v>
      </c>
      <c r="Z3018" s="13">
        <f>Agridata[[#This Row],[Final_Profit_NGN]] * (1-Agridata[[#This Row],[Storage_Loss_%]]/100)</f>
        <v>5201056.5689000003</v>
      </c>
      <c r="AA3018" s="13">
        <f>Agridata[[#This Row],[Final_Profit_NGN]]+Agridata[[#This Row],[Input_Cost_NGN]]</f>
        <v>6450638</v>
      </c>
    </row>
    <row r="3019" spans="1:27" x14ac:dyDescent="0.35">
      <c r="A3019" t="s">
        <v>32</v>
      </c>
      <c r="B3019" t="s">
        <v>1473</v>
      </c>
      <c r="C3019" t="s">
        <v>1493</v>
      </c>
      <c r="D3019">
        <v>2022</v>
      </c>
      <c r="E3019" t="s">
        <v>1501</v>
      </c>
      <c r="F3019" t="s">
        <v>1510</v>
      </c>
      <c r="G3019">
        <v>1.1399999999999999</v>
      </c>
      <c r="H3019">
        <v>15277</v>
      </c>
      <c r="I3019">
        <v>10858</v>
      </c>
      <c r="J3019">
        <v>94.1</v>
      </c>
      <c r="K3019" t="s">
        <v>1512</v>
      </c>
      <c r="L3019">
        <v>3.45</v>
      </c>
      <c r="M3019" t="s">
        <v>1516</v>
      </c>
      <c r="N3019" s="13">
        <v>25116</v>
      </c>
      <c r="O3019">
        <v>2</v>
      </c>
      <c r="P3019" s="11">
        <f>Agridata[[#This Row],[Storage_Loss_%]]/100</f>
        <v>0.28920000000000001</v>
      </c>
      <c r="Q3019" s="7">
        <v>28.92</v>
      </c>
      <c r="R3019" s="13">
        <v>39723</v>
      </c>
      <c r="S3019">
        <v>337</v>
      </c>
      <c r="T3019" t="s">
        <v>1520</v>
      </c>
      <c r="U3019" t="s">
        <v>1523</v>
      </c>
      <c r="V3019" s="13">
        <v>3557716</v>
      </c>
      <c r="W3019" s="7">
        <f>(Agridata[[#This Row],[Profit_After_Storage_Loss]]/Agridata[[#This Row],[Total_Revenue]])*100</f>
        <v>70.295133087732694</v>
      </c>
      <c r="X3019">
        <f>(1-Agridata[[#This Row],[Transport_Cost_NGN]]/(Agridata[[#This Row],[Input_Cost_NGN]]+Agridata[[#This Row],[Final_Profit_NGN]]))*100</f>
        <v>99.301836667696094</v>
      </c>
      <c r="Y3019" s="13">
        <f>Agridata[[#This Row],[Final_Profit_NGN]]*Agridata[[#This Row],[Storage_Loss_%]]</f>
        <v>102889146.72</v>
      </c>
      <c r="Z3019" s="13">
        <f>Agridata[[#This Row],[Final_Profit_NGN]] * (1-Agridata[[#This Row],[Storage_Loss_%]]/100)</f>
        <v>2528824.5328000002</v>
      </c>
      <c r="AA3019" s="13">
        <f>Agridata[[#This Row],[Final_Profit_NGN]]+Agridata[[#This Row],[Input_Cost_NGN]]</f>
        <v>3597439</v>
      </c>
    </row>
    <row r="3020" spans="1:27" x14ac:dyDescent="0.35">
      <c r="A3020" t="s">
        <v>1068</v>
      </c>
      <c r="B3020" t="s">
        <v>1469</v>
      </c>
      <c r="C3020" t="s">
        <v>1474</v>
      </c>
      <c r="D3020">
        <v>2024</v>
      </c>
      <c r="E3020" t="s">
        <v>1502</v>
      </c>
      <c r="F3020" t="s">
        <v>1509</v>
      </c>
      <c r="G3020">
        <v>1.18</v>
      </c>
      <c r="H3020">
        <v>16716</v>
      </c>
      <c r="I3020">
        <v>13837</v>
      </c>
      <c r="J3020">
        <v>12</v>
      </c>
      <c r="K3020" t="s">
        <v>1512</v>
      </c>
      <c r="L3020">
        <v>1.21</v>
      </c>
      <c r="M3020" t="s">
        <v>1516</v>
      </c>
      <c r="N3020" s="13">
        <v>2419</v>
      </c>
      <c r="O3020">
        <v>1</v>
      </c>
      <c r="P3020" s="11">
        <f>Agridata[[#This Row],[Storage_Loss_%]]/100</f>
        <v>0.17219999999999999</v>
      </c>
      <c r="Q3020" s="7">
        <v>17.22</v>
      </c>
      <c r="R3020" s="13">
        <v>25692</v>
      </c>
      <c r="S3020">
        <v>290</v>
      </c>
      <c r="T3020" t="s">
        <v>1520</v>
      </c>
      <c r="U3020" t="s">
        <v>1522</v>
      </c>
      <c r="V3020" s="13">
        <v>3944492</v>
      </c>
      <c r="W3020" s="7">
        <f>(Agridata[[#This Row],[Profit_After_Storage_Loss]]/Agridata[[#This Row],[Total_Revenue]])*100</f>
        <v>82.244311034450789</v>
      </c>
      <c r="X3020">
        <f>(1-Agridata[[#This Row],[Transport_Cost_NGN]]/(Agridata[[#This Row],[Input_Cost_NGN]]+Agridata[[#This Row],[Final_Profit_NGN]]))*100</f>
        <v>99.93907083399661</v>
      </c>
      <c r="Y3020" s="13">
        <f>Agridata[[#This Row],[Final_Profit_NGN]]*Agridata[[#This Row],[Storage_Loss_%]]</f>
        <v>67924152.239999995</v>
      </c>
      <c r="Z3020" s="13">
        <f>Agridata[[#This Row],[Final_Profit_NGN]] * (1-Agridata[[#This Row],[Storage_Loss_%]]/100)</f>
        <v>3265250.4775999999</v>
      </c>
      <c r="AA3020" s="13">
        <f>Agridata[[#This Row],[Final_Profit_NGN]]+Agridata[[#This Row],[Input_Cost_NGN]]</f>
        <v>3970184</v>
      </c>
    </row>
    <row r="3021" spans="1:27" x14ac:dyDescent="0.35">
      <c r="A3021" t="s">
        <v>354</v>
      </c>
      <c r="B3021" t="s">
        <v>1473</v>
      </c>
      <c r="C3021" t="s">
        <v>1496</v>
      </c>
      <c r="D3021">
        <v>2022</v>
      </c>
      <c r="E3021" t="s">
        <v>1501</v>
      </c>
      <c r="F3021" t="s">
        <v>1507</v>
      </c>
      <c r="G3021">
        <v>0.99</v>
      </c>
      <c r="H3021">
        <v>1678</v>
      </c>
      <c r="I3021">
        <v>671</v>
      </c>
      <c r="J3021">
        <v>1.7</v>
      </c>
      <c r="K3021" t="s">
        <v>1513</v>
      </c>
      <c r="L3021">
        <v>1.46</v>
      </c>
      <c r="M3021" t="s">
        <v>1516</v>
      </c>
      <c r="N3021" s="13">
        <v>200</v>
      </c>
      <c r="O3021">
        <v>60</v>
      </c>
      <c r="P3021" s="11">
        <f>Agridata[[#This Row],[Storage_Loss_%]]/100</f>
        <v>0.6</v>
      </c>
      <c r="Q3021" s="7">
        <v>60</v>
      </c>
      <c r="R3021" s="13">
        <v>18236</v>
      </c>
      <c r="S3021">
        <v>259</v>
      </c>
      <c r="T3021" t="s">
        <v>1520</v>
      </c>
      <c r="U3021" t="s">
        <v>1522</v>
      </c>
      <c r="V3021" s="13">
        <v>153616</v>
      </c>
      <c r="W3021" s="7">
        <f>(Agridata[[#This Row],[Profit_After_Storage_Loss]]/Agridata[[#This Row],[Total_Revenue]])*100</f>
        <v>35.755417452226332</v>
      </c>
      <c r="X3021">
        <f>(1-Agridata[[#This Row],[Transport_Cost_NGN]]/(Agridata[[#This Row],[Input_Cost_NGN]]+Agridata[[#This Row],[Final_Profit_NGN]]))*100</f>
        <v>99.883620789982075</v>
      </c>
      <c r="Y3021" s="13">
        <f>Agridata[[#This Row],[Final_Profit_NGN]]*Agridata[[#This Row],[Storage_Loss_%]]</f>
        <v>9216960</v>
      </c>
      <c r="Z3021" s="13">
        <f>Agridata[[#This Row],[Final_Profit_NGN]] * (1-Agridata[[#This Row],[Storage_Loss_%]]/100)</f>
        <v>61446.400000000001</v>
      </c>
      <c r="AA3021" s="13">
        <f>Agridata[[#This Row],[Final_Profit_NGN]]+Agridata[[#This Row],[Input_Cost_NGN]]</f>
        <v>171852</v>
      </c>
    </row>
    <row r="3022" spans="1:27" x14ac:dyDescent="0.35">
      <c r="A3022" t="s">
        <v>779</v>
      </c>
      <c r="B3022" t="s">
        <v>1469</v>
      </c>
      <c r="C3022" t="s">
        <v>1498</v>
      </c>
      <c r="D3022">
        <v>2021</v>
      </c>
      <c r="E3022" t="s">
        <v>1501</v>
      </c>
      <c r="F3022" t="s">
        <v>1503</v>
      </c>
      <c r="G3022">
        <v>2.64</v>
      </c>
      <c r="H3022">
        <v>25441</v>
      </c>
      <c r="I3022">
        <v>22291</v>
      </c>
      <c r="J3022">
        <v>62.6</v>
      </c>
      <c r="K3022" t="s">
        <v>1511</v>
      </c>
      <c r="L3022">
        <v>2.7</v>
      </c>
      <c r="M3022" t="s">
        <v>1516</v>
      </c>
      <c r="N3022" s="13">
        <v>8623</v>
      </c>
      <c r="O3022">
        <v>7</v>
      </c>
      <c r="P3022" s="11">
        <f>Agridata[[#This Row],[Storage_Loss_%]]/100</f>
        <v>0.12380000000000001</v>
      </c>
      <c r="Q3022" s="7">
        <v>12.38</v>
      </c>
      <c r="R3022" s="13">
        <v>31274</v>
      </c>
      <c r="S3022">
        <v>214</v>
      </c>
      <c r="T3022" t="s">
        <v>1520</v>
      </c>
      <c r="U3022" t="s">
        <v>1523</v>
      </c>
      <c r="V3022" s="13">
        <v>4682675</v>
      </c>
      <c r="W3022" s="7">
        <f>(Agridata[[#This Row],[Profit_After_Storage_Loss]]/Agridata[[#This Row],[Total_Revenue]])*100</f>
        <v>87.038698021552634</v>
      </c>
      <c r="X3022">
        <f>(1-Agridata[[#This Row],[Transport_Cost_NGN]]/(Agridata[[#This Row],[Input_Cost_NGN]]+Agridata[[#This Row],[Final_Profit_NGN]]))*100</f>
        <v>99.817074813495012</v>
      </c>
      <c r="Y3022" s="13">
        <f>Agridata[[#This Row],[Final_Profit_NGN]]*Agridata[[#This Row],[Storage_Loss_%]]</f>
        <v>57971516.5</v>
      </c>
      <c r="Z3022" s="13">
        <f>Agridata[[#This Row],[Final_Profit_NGN]] * (1-Agridata[[#This Row],[Storage_Loss_%]]/100)</f>
        <v>4102959.835</v>
      </c>
      <c r="AA3022" s="13">
        <f>Agridata[[#This Row],[Final_Profit_NGN]]+Agridata[[#This Row],[Input_Cost_NGN]]</f>
        <v>4713949</v>
      </c>
    </row>
    <row r="3023" spans="1:27" x14ac:dyDescent="0.35">
      <c r="A3023" t="s">
        <v>297</v>
      </c>
      <c r="B3023" t="s">
        <v>1471</v>
      </c>
      <c r="C3023" t="s">
        <v>1486</v>
      </c>
      <c r="D3023">
        <v>2025</v>
      </c>
      <c r="E3023" t="s">
        <v>1501</v>
      </c>
      <c r="F3023" t="s">
        <v>1507</v>
      </c>
      <c r="G3023">
        <v>0.68</v>
      </c>
      <c r="H3023">
        <v>1375</v>
      </c>
      <c r="I3023">
        <v>1121</v>
      </c>
      <c r="J3023">
        <v>34.1</v>
      </c>
      <c r="K3023" t="s">
        <v>1511</v>
      </c>
      <c r="L3023">
        <v>1.24</v>
      </c>
      <c r="M3023" t="s">
        <v>1518</v>
      </c>
      <c r="N3023" s="13">
        <v>4531</v>
      </c>
      <c r="O3023">
        <v>14</v>
      </c>
      <c r="P3023" s="11">
        <f>Agridata[[#This Row],[Storage_Loss_%]]/100</f>
        <v>0.18440000000000001</v>
      </c>
      <c r="Q3023" s="7">
        <v>18.440000000000001</v>
      </c>
      <c r="R3023" s="13">
        <v>13306</v>
      </c>
      <c r="S3023">
        <v>213</v>
      </c>
      <c r="T3023" t="s">
        <v>1520</v>
      </c>
      <c r="U3023" t="s">
        <v>1522</v>
      </c>
      <c r="V3023" s="13">
        <v>218549</v>
      </c>
      <c r="W3023" s="7">
        <f>(Agridata[[#This Row],[Profit_After_Storage_Loss]]/Agridata[[#This Row],[Total_Revenue]])*100</f>
        <v>76.879327338207077</v>
      </c>
      <c r="X3023">
        <f>(1-Agridata[[#This Row],[Transport_Cost_NGN]]/(Agridata[[#This Row],[Input_Cost_NGN]]+Agridata[[#This Row],[Final_Profit_NGN]]))*100</f>
        <v>98.045761359470362</v>
      </c>
      <c r="Y3023" s="13">
        <f>Agridata[[#This Row],[Final_Profit_NGN]]*Agridata[[#This Row],[Storage_Loss_%]]</f>
        <v>4030043.56</v>
      </c>
      <c r="Z3023" s="13">
        <f>Agridata[[#This Row],[Final_Profit_NGN]] * (1-Agridata[[#This Row],[Storage_Loss_%]]/100)</f>
        <v>178248.5644</v>
      </c>
      <c r="AA3023" s="13">
        <f>Agridata[[#This Row],[Final_Profit_NGN]]+Agridata[[#This Row],[Input_Cost_NGN]]</f>
        <v>231855</v>
      </c>
    </row>
    <row r="3024" spans="1:27" x14ac:dyDescent="0.35">
      <c r="A3024" t="s">
        <v>130</v>
      </c>
      <c r="B3024" t="s">
        <v>1470</v>
      </c>
      <c r="C3024" t="s">
        <v>1499</v>
      </c>
      <c r="D3024">
        <v>2023</v>
      </c>
      <c r="E3024" t="s">
        <v>1501</v>
      </c>
      <c r="F3024" t="s">
        <v>1509</v>
      </c>
      <c r="G3024">
        <v>5.41</v>
      </c>
      <c r="H3024">
        <v>98624</v>
      </c>
      <c r="I3024">
        <v>78692</v>
      </c>
      <c r="J3024">
        <v>54.2</v>
      </c>
      <c r="K3024" t="s">
        <v>1514</v>
      </c>
      <c r="L3024">
        <v>3.46</v>
      </c>
      <c r="M3024" t="s">
        <v>1516</v>
      </c>
      <c r="N3024" s="13">
        <v>10186</v>
      </c>
      <c r="O3024">
        <v>3</v>
      </c>
      <c r="P3024" s="11">
        <f>Agridata[[#This Row],[Storage_Loss_%]]/100</f>
        <v>0.2021</v>
      </c>
      <c r="Q3024" s="7">
        <v>20.21</v>
      </c>
      <c r="R3024" s="13">
        <v>91673</v>
      </c>
      <c r="S3024">
        <v>306</v>
      </c>
      <c r="T3024" t="s">
        <v>1520</v>
      </c>
      <c r="U3024" t="s">
        <v>1522</v>
      </c>
      <c r="V3024" s="13">
        <v>23737096</v>
      </c>
      <c r="W3024" s="7">
        <f>(Agridata[[#This Row],[Profit_After_Storage_Loss]]/Agridata[[#This Row],[Total_Revenue]])*100</f>
        <v>79.483035394736518</v>
      </c>
      <c r="X3024">
        <f>(1-Agridata[[#This Row],[Transport_Cost_NGN]]/(Agridata[[#This Row],[Input_Cost_NGN]]+Agridata[[#This Row],[Final_Profit_NGN]]))*100</f>
        <v>99.957253352030065</v>
      </c>
      <c r="Y3024" s="13">
        <f>Agridata[[#This Row],[Final_Profit_NGN]]*Agridata[[#This Row],[Storage_Loss_%]]</f>
        <v>479726710.16000003</v>
      </c>
      <c r="Z3024" s="13">
        <f>Agridata[[#This Row],[Final_Profit_NGN]] * (1-Agridata[[#This Row],[Storage_Loss_%]]/100)</f>
        <v>18939828.898400001</v>
      </c>
      <c r="AA3024" s="13">
        <f>Agridata[[#This Row],[Final_Profit_NGN]]+Agridata[[#This Row],[Input_Cost_NGN]]</f>
        <v>23828769</v>
      </c>
    </row>
    <row r="3025" spans="1:27" x14ac:dyDescent="0.35">
      <c r="A3025" t="s">
        <v>711</v>
      </c>
      <c r="B3025" t="s">
        <v>1470</v>
      </c>
      <c r="C3025" t="s">
        <v>1490</v>
      </c>
      <c r="D3025">
        <v>2024</v>
      </c>
      <c r="E3025" t="s">
        <v>1501</v>
      </c>
      <c r="F3025" t="s">
        <v>1504</v>
      </c>
      <c r="G3025">
        <v>2.0699999999999998</v>
      </c>
      <c r="H3025">
        <v>11304</v>
      </c>
      <c r="I3025">
        <v>8856</v>
      </c>
      <c r="J3025">
        <v>23.7</v>
      </c>
      <c r="K3025" t="s">
        <v>1514</v>
      </c>
      <c r="L3025">
        <v>1.03</v>
      </c>
      <c r="M3025" t="s">
        <v>1518</v>
      </c>
      <c r="N3025" s="13">
        <v>4900</v>
      </c>
      <c r="O3025">
        <v>1</v>
      </c>
      <c r="P3025" s="11">
        <f>Agridata[[#This Row],[Storage_Loss_%]]/100</f>
        <v>0.2165</v>
      </c>
      <c r="Q3025" s="7">
        <v>21.65</v>
      </c>
      <c r="R3025" s="13">
        <v>36827</v>
      </c>
      <c r="S3025">
        <v>310</v>
      </c>
      <c r="T3025" t="s">
        <v>1520</v>
      </c>
      <c r="U3025" t="s">
        <v>1523</v>
      </c>
      <c r="V3025" s="13">
        <v>2676180</v>
      </c>
      <c r="W3025" s="7">
        <f>(Agridata[[#This Row],[Profit_After_Storage_Loss]]/Agridata[[#This Row],[Total_Revenue]])*100</f>
        <v>77.28645853106903</v>
      </c>
      <c r="X3025">
        <f>(1-Agridata[[#This Row],[Transport_Cost_NGN]]/(Agridata[[#This Row],[Input_Cost_NGN]]+Agridata[[#This Row],[Final_Profit_NGN]]))*100</f>
        <v>99.819388597228098</v>
      </c>
      <c r="Y3025" s="13">
        <f>Agridata[[#This Row],[Final_Profit_NGN]]*Agridata[[#This Row],[Storage_Loss_%]]</f>
        <v>57939296.999999993</v>
      </c>
      <c r="Z3025" s="13">
        <f>Agridata[[#This Row],[Final_Profit_NGN]] * (1-Agridata[[#This Row],[Storage_Loss_%]]/100)</f>
        <v>2096787.03</v>
      </c>
      <c r="AA3025" s="13">
        <f>Agridata[[#This Row],[Final_Profit_NGN]]+Agridata[[#This Row],[Input_Cost_NGN]]</f>
        <v>2713007</v>
      </c>
    </row>
    <row r="3026" spans="1:27" x14ac:dyDescent="0.35">
      <c r="A3026" t="s">
        <v>723</v>
      </c>
      <c r="B3026" t="s">
        <v>1469</v>
      </c>
      <c r="C3026" t="s">
        <v>1484</v>
      </c>
      <c r="D3026">
        <v>2024</v>
      </c>
      <c r="E3026" t="s">
        <v>1501</v>
      </c>
      <c r="F3026" t="s">
        <v>1510</v>
      </c>
      <c r="G3026">
        <v>2.2400000000000002</v>
      </c>
      <c r="H3026">
        <v>46407</v>
      </c>
      <c r="I3026">
        <v>33589</v>
      </c>
      <c r="J3026">
        <v>85.1</v>
      </c>
      <c r="K3026" t="s">
        <v>1512</v>
      </c>
      <c r="L3026">
        <v>3.47</v>
      </c>
      <c r="M3026" t="s">
        <v>1516</v>
      </c>
      <c r="N3026" s="13">
        <v>17044</v>
      </c>
      <c r="O3026">
        <v>1</v>
      </c>
      <c r="P3026" s="11">
        <f>Agridata[[#This Row],[Storage_Loss_%]]/100</f>
        <v>0.2762</v>
      </c>
      <c r="Q3026" s="7">
        <v>27.62</v>
      </c>
      <c r="R3026" s="13">
        <v>66905</v>
      </c>
      <c r="S3026">
        <v>419</v>
      </c>
      <c r="T3026" t="s">
        <v>1520</v>
      </c>
      <c r="U3026" t="s">
        <v>1522</v>
      </c>
      <c r="V3026" s="13">
        <v>13849105</v>
      </c>
      <c r="W3026" s="7">
        <f>(Agridata[[#This Row],[Profit_After_Storage_Loss]]/Agridata[[#This Row],[Total_Revenue]])*100</f>
        <v>72.032013479438433</v>
      </c>
      <c r="X3026">
        <f>(1-Agridata[[#This Row],[Transport_Cost_NGN]]/(Agridata[[#This Row],[Input_Cost_NGN]]+Agridata[[#This Row],[Final_Profit_NGN]]))*100</f>
        <v>99.877522364528332</v>
      </c>
      <c r="Y3026" s="13">
        <f>Agridata[[#This Row],[Final_Profit_NGN]]*Agridata[[#This Row],[Storage_Loss_%]]</f>
        <v>382512280.10000002</v>
      </c>
      <c r="Z3026" s="13">
        <f>Agridata[[#This Row],[Final_Profit_NGN]] * (1-Agridata[[#This Row],[Storage_Loss_%]]/100)</f>
        <v>10023982.198999999</v>
      </c>
      <c r="AA3026" s="13">
        <f>Agridata[[#This Row],[Final_Profit_NGN]]+Agridata[[#This Row],[Input_Cost_NGN]]</f>
        <v>13916010</v>
      </c>
    </row>
    <row r="3027" spans="1:27" x14ac:dyDescent="0.35">
      <c r="A3027" t="s">
        <v>112</v>
      </c>
      <c r="B3027" t="s">
        <v>1472</v>
      </c>
      <c r="C3027" t="s">
        <v>1489</v>
      </c>
      <c r="D3027">
        <v>2023</v>
      </c>
      <c r="E3027" t="s">
        <v>1501</v>
      </c>
      <c r="F3027" t="s">
        <v>1507</v>
      </c>
      <c r="G3027">
        <v>0.26</v>
      </c>
      <c r="H3027">
        <v>525</v>
      </c>
      <c r="I3027">
        <v>421</v>
      </c>
      <c r="J3027">
        <v>2.6</v>
      </c>
      <c r="K3027" t="s">
        <v>1513</v>
      </c>
      <c r="L3027">
        <v>0.82</v>
      </c>
      <c r="M3027" t="s">
        <v>1518</v>
      </c>
      <c r="N3027" s="13">
        <v>200</v>
      </c>
      <c r="O3027">
        <v>14</v>
      </c>
      <c r="P3027" s="11">
        <f>Agridata[[#This Row],[Storage_Loss_%]]/100</f>
        <v>0.19670000000000001</v>
      </c>
      <c r="Q3027" s="7">
        <v>19.670000000000002</v>
      </c>
      <c r="R3027" s="13">
        <v>4199</v>
      </c>
      <c r="S3027">
        <v>250</v>
      </c>
      <c r="T3027" t="s">
        <v>1520</v>
      </c>
      <c r="U3027" t="s">
        <v>1523</v>
      </c>
      <c r="V3027" s="13">
        <v>99799</v>
      </c>
      <c r="W3027" s="7">
        <f>(Agridata[[#This Row],[Profit_After_Storage_Loss]]/Agridata[[#This Row],[Total_Revenue]])*100</f>
        <v>77.086613877189947</v>
      </c>
      <c r="X3027">
        <f>(1-Agridata[[#This Row],[Transport_Cost_NGN]]/(Agridata[[#This Row],[Input_Cost_NGN]]+Agridata[[#This Row],[Final_Profit_NGN]]))*100</f>
        <v>99.807688609396337</v>
      </c>
      <c r="Y3027" s="13">
        <f>Agridata[[#This Row],[Final_Profit_NGN]]*Agridata[[#This Row],[Storage_Loss_%]]</f>
        <v>1963046.33</v>
      </c>
      <c r="Z3027" s="13">
        <f>Agridata[[#This Row],[Final_Profit_NGN]] * (1-Agridata[[#This Row],[Storage_Loss_%]]/100)</f>
        <v>80168.536699999997</v>
      </c>
      <c r="AA3027" s="13">
        <f>Agridata[[#This Row],[Final_Profit_NGN]]+Agridata[[#This Row],[Input_Cost_NGN]]</f>
        <v>103998</v>
      </c>
    </row>
    <row r="3028" spans="1:27" x14ac:dyDescent="0.35">
      <c r="A3028" t="s">
        <v>1086</v>
      </c>
      <c r="B3028" t="s">
        <v>1470</v>
      </c>
      <c r="C3028" t="s">
        <v>1495</v>
      </c>
      <c r="D3028">
        <v>2024</v>
      </c>
      <c r="E3028" t="s">
        <v>1502</v>
      </c>
      <c r="F3028" t="s">
        <v>1507</v>
      </c>
      <c r="G3028">
        <v>2.87</v>
      </c>
      <c r="H3028">
        <v>6741</v>
      </c>
      <c r="I3028">
        <v>6197</v>
      </c>
      <c r="J3028">
        <v>1.9</v>
      </c>
      <c r="K3028" t="s">
        <v>1513</v>
      </c>
      <c r="L3028">
        <v>1.41</v>
      </c>
      <c r="M3028" t="s">
        <v>1518</v>
      </c>
      <c r="N3028" s="13">
        <v>200</v>
      </c>
      <c r="O3028">
        <v>7</v>
      </c>
      <c r="P3028" s="11">
        <f>Agridata[[#This Row],[Storage_Loss_%]]/100</f>
        <v>8.0600000000000005E-2</v>
      </c>
      <c r="Q3028" s="7">
        <v>8.06</v>
      </c>
      <c r="R3028" s="13">
        <v>54068</v>
      </c>
      <c r="S3028">
        <v>316</v>
      </c>
      <c r="T3028" t="s">
        <v>1520</v>
      </c>
      <c r="U3028" t="s">
        <v>1522</v>
      </c>
      <c r="V3028" s="13">
        <v>1884402</v>
      </c>
      <c r="W3028" s="7">
        <f>(Agridata[[#This Row],[Profit_After_Storage_Loss]]/Agridata[[#This Row],[Total_Revenue]])*100</f>
        <v>89.375600282697178</v>
      </c>
      <c r="X3028">
        <f>(1-Agridata[[#This Row],[Transport_Cost_NGN]]/(Agridata[[#This Row],[Input_Cost_NGN]]+Agridata[[#This Row],[Final_Profit_NGN]]))*100</f>
        <v>99.989682584718878</v>
      </c>
      <c r="Y3028" s="13">
        <f>Agridata[[#This Row],[Final_Profit_NGN]]*Agridata[[#This Row],[Storage_Loss_%]]</f>
        <v>15188280.120000001</v>
      </c>
      <c r="Z3028" s="13">
        <f>Agridata[[#This Row],[Final_Profit_NGN]] * (1-Agridata[[#This Row],[Storage_Loss_%]]/100)</f>
        <v>1732519.1987999999</v>
      </c>
      <c r="AA3028" s="13">
        <f>Agridata[[#This Row],[Final_Profit_NGN]]+Agridata[[#This Row],[Input_Cost_NGN]]</f>
        <v>1938470</v>
      </c>
    </row>
    <row r="3029" spans="1:27" x14ac:dyDescent="0.35">
      <c r="A3029" t="s">
        <v>1311</v>
      </c>
      <c r="B3029" t="s">
        <v>1472</v>
      </c>
      <c r="C3029" t="s">
        <v>1488</v>
      </c>
      <c r="D3029">
        <v>2024</v>
      </c>
      <c r="E3029" t="s">
        <v>1502</v>
      </c>
      <c r="F3029" t="s">
        <v>1508</v>
      </c>
      <c r="G3029">
        <v>0.71</v>
      </c>
      <c r="H3029">
        <v>687</v>
      </c>
      <c r="I3029">
        <v>605</v>
      </c>
      <c r="J3029">
        <v>33.799999999999997</v>
      </c>
      <c r="K3029" t="s">
        <v>1511</v>
      </c>
      <c r="L3029">
        <v>2.0699999999999998</v>
      </c>
      <c r="M3029" t="s">
        <v>1518</v>
      </c>
      <c r="N3029" s="13">
        <v>4434</v>
      </c>
      <c r="O3029">
        <v>7</v>
      </c>
      <c r="P3029" s="11">
        <f>Agridata[[#This Row],[Storage_Loss_%]]/100</f>
        <v>0.1186</v>
      </c>
      <c r="Q3029" s="7">
        <v>11.86</v>
      </c>
      <c r="R3029" s="13">
        <v>7396</v>
      </c>
      <c r="S3029">
        <v>241</v>
      </c>
      <c r="T3029" t="s">
        <v>1520</v>
      </c>
      <c r="U3029" t="s">
        <v>1522</v>
      </c>
      <c r="V3029" s="13">
        <v>132517</v>
      </c>
      <c r="W3029" s="7">
        <f>(Agridata[[#This Row],[Profit_After_Storage_Loss]]/Agridata[[#This Row],[Total_Revenue]])*100</f>
        <v>83.480794350775128</v>
      </c>
      <c r="X3029">
        <f>(1-Agridata[[#This Row],[Transport_Cost_NGN]]/(Agridata[[#This Row],[Input_Cost_NGN]]+Agridata[[#This Row],[Final_Profit_NGN]]))*100</f>
        <v>96.830887765968853</v>
      </c>
      <c r="Y3029" s="13">
        <f>Agridata[[#This Row],[Final_Profit_NGN]]*Agridata[[#This Row],[Storage_Loss_%]]</f>
        <v>1571651.6199999999</v>
      </c>
      <c r="Z3029" s="13">
        <f>Agridata[[#This Row],[Final_Profit_NGN]] * (1-Agridata[[#This Row],[Storage_Loss_%]]/100)</f>
        <v>116800.4838</v>
      </c>
      <c r="AA3029" s="13">
        <f>Agridata[[#This Row],[Final_Profit_NGN]]+Agridata[[#This Row],[Input_Cost_NGN]]</f>
        <v>139913</v>
      </c>
    </row>
    <row r="3030" spans="1:27" x14ac:dyDescent="0.35">
      <c r="A3030" t="s">
        <v>1304</v>
      </c>
      <c r="B3030" t="s">
        <v>1469</v>
      </c>
      <c r="C3030" t="s">
        <v>1480</v>
      </c>
      <c r="D3030">
        <v>2025</v>
      </c>
      <c r="E3030" t="s">
        <v>1501</v>
      </c>
      <c r="F3030" t="s">
        <v>1505</v>
      </c>
      <c r="G3030">
        <v>1.26</v>
      </c>
      <c r="H3030">
        <v>19889</v>
      </c>
      <c r="I3030">
        <v>15103</v>
      </c>
      <c r="J3030">
        <v>4.0999999999999996</v>
      </c>
      <c r="K3030" t="s">
        <v>1512</v>
      </c>
      <c r="L3030">
        <v>0.44</v>
      </c>
      <c r="M3030" t="s">
        <v>1516</v>
      </c>
      <c r="N3030" s="13">
        <v>758</v>
      </c>
      <c r="O3030">
        <v>14</v>
      </c>
      <c r="P3030" s="11">
        <f>Agridata[[#This Row],[Storage_Loss_%]]/100</f>
        <v>0.24059999999999998</v>
      </c>
      <c r="Q3030" s="7">
        <v>24.06</v>
      </c>
      <c r="R3030" s="13">
        <v>7745</v>
      </c>
      <c r="S3030">
        <v>113</v>
      </c>
      <c r="T3030" t="s">
        <v>1521</v>
      </c>
      <c r="U3030" t="s">
        <v>1523</v>
      </c>
      <c r="V3030" s="13">
        <v>1681070</v>
      </c>
      <c r="W3030" s="7">
        <f>(Agridata[[#This Row],[Profit_After_Storage_Loss]]/Agridata[[#This Row],[Total_Revenue]])*100</f>
        <v>75.591734914718316</v>
      </c>
      <c r="X3030">
        <f>(1-Agridata[[#This Row],[Transport_Cost_NGN]]/(Agridata[[#This Row],[Input_Cost_NGN]]+Agridata[[#This Row],[Final_Profit_NGN]]))*100</f>
        <v>99.955116457397637</v>
      </c>
      <c r="Y3030" s="13">
        <f>Agridata[[#This Row],[Final_Profit_NGN]]*Agridata[[#This Row],[Storage_Loss_%]]</f>
        <v>40446544.199999996</v>
      </c>
      <c r="Z3030" s="13">
        <f>Agridata[[#This Row],[Final_Profit_NGN]] * (1-Agridata[[#This Row],[Storage_Loss_%]]/100)</f>
        <v>1276604.5580000002</v>
      </c>
      <c r="AA3030" s="13">
        <f>Agridata[[#This Row],[Final_Profit_NGN]]+Agridata[[#This Row],[Input_Cost_NGN]]</f>
        <v>1688815</v>
      </c>
    </row>
    <row r="3031" spans="1:27" x14ac:dyDescent="0.35">
      <c r="A3031" t="s">
        <v>80</v>
      </c>
      <c r="B3031" t="s">
        <v>1469</v>
      </c>
      <c r="C3031" t="s">
        <v>1484</v>
      </c>
      <c r="D3031">
        <v>2021</v>
      </c>
      <c r="E3031" t="s">
        <v>1501</v>
      </c>
      <c r="F3031" t="s">
        <v>1510</v>
      </c>
      <c r="G3031">
        <v>2.4300000000000002</v>
      </c>
      <c r="H3031">
        <v>48926</v>
      </c>
      <c r="I3031">
        <v>34644</v>
      </c>
      <c r="J3031">
        <v>9.1999999999999993</v>
      </c>
      <c r="K3031" t="s">
        <v>1515</v>
      </c>
      <c r="L3031">
        <v>0.76</v>
      </c>
      <c r="M3031" t="s">
        <v>1516</v>
      </c>
      <c r="N3031" s="13">
        <v>1563</v>
      </c>
      <c r="O3031">
        <v>2</v>
      </c>
      <c r="P3031" s="11">
        <f>Agridata[[#This Row],[Storage_Loss_%]]/100</f>
        <v>0.29189999999999999</v>
      </c>
      <c r="Q3031" s="7">
        <v>29.19</v>
      </c>
      <c r="R3031" s="13">
        <v>68038</v>
      </c>
      <c r="S3031">
        <v>355</v>
      </c>
      <c r="T3031" t="s">
        <v>1520</v>
      </c>
      <c r="U3031" t="s">
        <v>1523</v>
      </c>
      <c r="V3031" s="13">
        <v>12106033</v>
      </c>
      <c r="W3031" s="7">
        <f>(Agridata[[#This Row],[Profit_After_Storage_Loss]]/Agridata[[#This Row],[Total_Revenue]])*100</f>
        <v>70.414259677802107</v>
      </c>
      <c r="X3031">
        <f>(1-Agridata[[#This Row],[Transport_Cost_NGN]]/(Agridata[[#This Row],[Input_Cost_NGN]]+Agridata[[#This Row],[Final_Profit_NGN]]))*100</f>
        <v>99.98716123801151</v>
      </c>
      <c r="Y3031" s="13">
        <f>Agridata[[#This Row],[Final_Profit_NGN]]*Agridata[[#This Row],[Storage_Loss_%]]</f>
        <v>353375103.27000004</v>
      </c>
      <c r="Z3031" s="13">
        <f>Agridata[[#This Row],[Final_Profit_NGN]] * (1-Agridata[[#This Row],[Storage_Loss_%]]/100)</f>
        <v>8572281.9672999997</v>
      </c>
      <c r="AA3031" s="13">
        <f>Agridata[[#This Row],[Final_Profit_NGN]]+Agridata[[#This Row],[Input_Cost_NGN]]</f>
        <v>12174071</v>
      </c>
    </row>
    <row r="3032" spans="1:27" x14ac:dyDescent="0.35">
      <c r="A3032" t="s">
        <v>1152</v>
      </c>
      <c r="B3032" t="s">
        <v>1473</v>
      </c>
      <c r="C3032" t="s">
        <v>1494</v>
      </c>
      <c r="D3032">
        <v>2024</v>
      </c>
      <c r="E3032" t="s">
        <v>1501</v>
      </c>
      <c r="F3032" t="s">
        <v>1508</v>
      </c>
      <c r="G3032">
        <v>1.1000000000000001</v>
      </c>
      <c r="H3032">
        <v>2053</v>
      </c>
      <c r="I3032">
        <v>1677</v>
      </c>
      <c r="J3032">
        <v>2.9</v>
      </c>
      <c r="K3032" t="s">
        <v>1513</v>
      </c>
      <c r="L3032">
        <v>0.09</v>
      </c>
      <c r="M3032" t="s">
        <v>1516</v>
      </c>
      <c r="N3032" s="13">
        <v>200</v>
      </c>
      <c r="O3032">
        <v>14</v>
      </c>
      <c r="P3032" s="11">
        <f>Agridata[[#This Row],[Storage_Loss_%]]/100</f>
        <v>0.1827</v>
      </c>
      <c r="Q3032" s="7">
        <v>18.27</v>
      </c>
      <c r="R3032" s="13">
        <v>8381</v>
      </c>
      <c r="S3032">
        <v>257</v>
      </c>
      <c r="T3032" t="s">
        <v>1521</v>
      </c>
      <c r="U3032" t="s">
        <v>1523</v>
      </c>
      <c r="V3032" s="13">
        <v>418099</v>
      </c>
      <c r="W3032" s="7">
        <f>(Agridata[[#This Row],[Profit_After_Storage_Loss]]/Agridata[[#This Row],[Total_Revenue]])*100</f>
        <v>80.123877485462387</v>
      </c>
      <c r="X3032">
        <f>(1-Agridata[[#This Row],[Transport_Cost_NGN]]/(Agridata[[#This Row],[Input_Cost_NGN]]+Agridata[[#This Row],[Final_Profit_NGN]]))*100</f>
        <v>99.953104483211405</v>
      </c>
      <c r="Y3032" s="13">
        <f>Agridata[[#This Row],[Final_Profit_NGN]]*Agridata[[#This Row],[Storage_Loss_%]]</f>
        <v>7638668.7299999995</v>
      </c>
      <c r="Z3032" s="13">
        <f>Agridata[[#This Row],[Final_Profit_NGN]] * (1-Agridata[[#This Row],[Storage_Loss_%]]/100)</f>
        <v>341712.31270000001</v>
      </c>
      <c r="AA3032" s="13">
        <f>Agridata[[#This Row],[Final_Profit_NGN]]+Agridata[[#This Row],[Input_Cost_NGN]]</f>
        <v>426480</v>
      </c>
    </row>
    <row r="3033" spans="1:27" x14ac:dyDescent="0.35">
      <c r="A3033" t="s">
        <v>1101</v>
      </c>
      <c r="B3033" t="s">
        <v>1471</v>
      </c>
      <c r="C3033" t="s">
        <v>1483</v>
      </c>
      <c r="D3033">
        <v>2024</v>
      </c>
      <c r="E3033" t="s">
        <v>1501</v>
      </c>
      <c r="F3033" t="s">
        <v>1503</v>
      </c>
      <c r="G3033">
        <v>1.1000000000000001</v>
      </c>
      <c r="H3033">
        <v>8540</v>
      </c>
      <c r="I3033">
        <v>7532</v>
      </c>
      <c r="J3033">
        <v>20.2</v>
      </c>
      <c r="K3033" t="s">
        <v>1511</v>
      </c>
      <c r="L3033">
        <v>1.75</v>
      </c>
      <c r="M3033" t="s">
        <v>1518</v>
      </c>
      <c r="N3033" s="13">
        <v>2667</v>
      </c>
      <c r="O3033">
        <v>7</v>
      </c>
      <c r="P3033" s="11">
        <f>Agridata[[#This Row],[Storage_Loss_%]]/100</f>
        <v>0.11800000000000001</v>
      </c>
      <c r="Q3033" s="7">
        <v>11.8</v>
      </c>
      <c r="R3033" s="13">
        <v>10682</v>
      </c>
      <c r="S3033">
        <v>306</v>
      </c>
      <c r="T3033" t="s">
        <v>1520</v>
      </c>
      <c r="U3033" t="s">
        <v>1522</v>
      </c>
      <c r="V3033" s="13">
        <v>2268396</v>
      </c>
      <c r="W3033" s="7">
        <f>(Agridata[[#This Row],[Profit_After_Storage_Loss]]/Agridata[[#This Row],[Total_Revenue]])*100</f>
        <v>87.786608093272804</v>
      </c>
      <c r="X3033">
        <f>(1-Agridata[[#This Row],[Transport_Cost_NGN]]/(Agridata[[#This Row],[Input_Cost_NGN]]+Agridata[[#This Row],[Final_Profit_NGN]]))*100</f>
        <v>99.882978994137105</v>
      </c>
      <c r="Y3033" s="13">
        <f>Agridata[[#This Row],[Final_Profit_NGN]]*Agridata[[#This Row],[Storage_Loss_%]]</f>
        <v>26767072.800000001</v>
      </c>
      <c r="Z3033" s="13">
        <f>Agridata[[#This Row],[Final_Profit_NGN]] * (1-Agridata[[#This Row],[Storage_Loss_%]]/100)</f>
        <v>2000725.2720000001</v>
      </c>
      <c r="AA3033" s="13">
        <f>Agridata[[#This Row],[Final_Profit_NGN]]+Agridata[[#This Row],[Input_Cost_NGN]]</f>
        <v>2279078</v>
      </c>
    </row>
    <row r="3034" spans="1:27" x14ac:dyDescent="0.35">
      <c r="A3034" t="s">
        <v>580</v>
      </c>
      <c r="B3034" t="s">
        <v>1471</v>
      </c>
      <c r="C3034" t="s">
        <v>1500</v>
      </c>
      <c r="D3034">
        <v>2024</v>
      </c>
      <c r="E3034" t="s">
        <v>1502</v>
      </c>
      <c r="F3034" t="s">
        <v>1504</v>
      </c>
      <c r="G3034">
        <v>3.14</v>
      </c>
      <c r="H3034">
        <v>26208</v>
      </c>
      <c r="I3034">
        <v>20528</v>
      </c>
      <c r="J3034">
        <v>56.8</v>
      </c>
      <c r="K3034" t="s">
        <v>1514</v>
      </c>
      <c r="L3034">
        <v>2.52</v>
      </c>
      <c r="M3034" t="s">
        <v>1516</v>
      </c>
      <c r="N3034" s="13">
        <v>8413</v>
      </c>
      <c r="O3034">
        <v>3</v>
      </c>
      <c r="P3034" s="11">
        <f>Agridata[[#This Row],[Storage_Loss_%]]/100</f>
        <v>0.2167</v>
      </c>
      <c r="Q3034" s="7">
        <v>21.67</v>
      </c>
      <c r="R3034" s="13">
        <v>42832</v>
      </c>
      <c r="S3034">
        <v>284</v>
      </c>
      <c r="T3034" t="s">
        <v>1520</v>
      </c>
      <c r="U3034" t="s">
        <v>1523</v>
      </c>
      <c r="V3034" s="13">
        <v>5720408</v>
      </c>
      <c r="W3034" s="7">
        <f>(Agridata[[#This Row],[Profit_After_Storage_Loss]]/Agridata[[#This Row],[Total_Revenue]])*100</f>
        <v>77.747856872176072</v>
      </c>
      <c r="X3034">
        <f>(1-Agridata[[#This Row],[Transport_Cost_NGN]]/(Agridata[[#This Row],[Input_Cost_NGN]]+Agridata[[#This Row],[Final_Profit_NGN]]))*100</f>
        <v>99.85402308423734</v>
      </c>
      <c r="Y3034" s="13">
        <f>Agridata[[#This Row],[Final_Profit_NGN]]*Agridata[[#This Row],[Storage_Loss_%]]</f>
        <v>123961241.36000001</v>
      </c>
      <c r="Z3034" s="13">
        <f>Agridata[[#This Row],[Final_Profit_NGN]] * (1-Agridata[[#This Row],[Storage_Loss_%]]/100)</f>
        <v>4480795.5864000004</v>
      </c>
      <c r="AA3034" s="13">
        <f>Agridata[[#This Row],[Final_Profit_NGN]]+Agridata[[#This Row],[Input_Cost_NGN]]</f>
        <v>5763240</v>
      </c>
    </row>
    <row r="3035" spans="1:27" x14ac:dyDescent="0.35">
      <c r="A3035" t="s">
        <v>394</v>
      </c>
      <c r="B3035" t="s">
        <v>1471</v>
      </c>
      <c r="C3035" t="s">
        <v>1477</v>
      </c>
      <c r="D3035">
        <v>2024</v>
      </c>
      <c r="E3035" t="s">
        <v>1501</v>
      </c>
      <c r="F3035" t="s">
        <v>1503</v>
      </c>
      <c r="G3035">
        <v>5.71</v>
      </c>
      <c r="H3035">
        <v>43387</v>
      </c>
      <c r="I3035">
        <v>38588</v>
      </c>
      <c r="J3035">
        <v>4.7</v>
      </c>
      <c r="K3035" t="s">
        <v>1512</v>
      </c>
      <c r="L3035">
        <v>1.1399999999999999</v>
      </c>
      <c r="M3035" t="s">
        <v>1516</v>
      </c>
      <c r="N3035" s="13">
        <v>1007</v>
      </c>
      <c r="O3035">
        <v>3</v>
      </c>
      <c r="P3035" s="11">
        <f>Agridata[[#This Row],[Storage_Loss_%]]/100</f>
        <v>0.1106</v>
      </c>
      <c r="Q3035" s="7">
        <v>11.06</v>
      </c>
      <c r="R3035" s="13">
        <v>104235</v>
      </c>
      <c r="S3035">
        <v>318</v>
      </c>
      <c r="T3035" t="s">
        <v>1520</v>
      </c>
      <c r="U3035" t="s">
        <v>1523</v>
      </c>
      <c r="V3035" s="13">
        <v>12043033</v>
      </c>
      <c r="W3035" s="7">
        <f>(Agridata[[#This Row],[Profit_After_Storage_Loss]]/Agridata[[#This Row],[Total_Revenue]])*100</f>
        <v>88.176811034382382</v>
      </c>
      <c r="X3035">
        <f>(1-Agridata[[#This Row],[Transport_Cost_NGN]]/(Agridata[[#This Row],[Input_Cost_NGN]]+Agridata[[#This Row],[Final_Profit_NGN]]))*100</f>
        <v>99.991710070116184</v>
      </c>
      <c r="Y3035" s="13">
        <f>Agridata[[#This Row],[Final_Profit_NGN]]*Agridata[[#This Row],[Storage_Loss_%]]</f>
        <v>133195944.98</v>
      </c>
      <c r="Z3035" s="13">
        <f>Agridata[[#This Row],[Final_Profit_NGN]] * (1-Agridata[[#This Row],[Storage_Loss_%]]/100)</f>
        <v>10711073.5502</v>
      </c>
      <c r="AA3035" s="13">
        <f>Agridata[[#This Row],[Final_Profit_NGN]]+Agridata[[#This Row],[Input_Cost_NGN]]</f>
        <v>12147268</v>
      </c>
    </row>
    <row r="3036" spans="1:27" x14ac:dyDescent="0.35">
      <c r="A3036" t="s">
        <v>678</v>
      </c>
      <c r="B3036" t="s">
        <v>1471</v>
      </c>
      <c r="C3036" t="s">
        <v>1500</v>
      </c>
      <c r="D3036">
        <v>2021</v>
      </c>
      <c r="E3036" t="s">
        <v>1501</v>
      </c>
      <c r="F3036" t="s">
        <v>1509</v>
      </c>
      <c r="G3036">
        <v>7.61</v>
      </c>
      <c r="H3036">
        <v>126753</v>
      </c>
      <c r="I3036">
        <v>99209</v>
      </c>
      <c r="J3036">
        <v>45.1</v>
      </c>
      <c r="K3036" t="s">
        <v>1512</v>
      </c>
      <c r="L3036">
        <v>1.88</v>
      </c>
      <c r="M3036" t="s">
        <v>1517</v>
      </c>
      <c r="N3036" s="13">
        <v>10483</v>
      </c>
      <c r="O3036">
        <v>3</v>
      </c>
      <c r="P3036" s="11">
        <f>Agridata[[#This Row],[Storage_Loss_%]]/100</f>
        <v>0.21729999999999999</v>
      </c>
      <c r="Q3036" s="7">
        <v>21.73</v>
      </c>
      <c r="R3036" s="13">
        <v>130385</v>
      </c>
      <c r="S3036">
        <v>274</v>
      </c>
      <c r="T3036" t="s">
        <v>1520</v>
      </c>
      <c r="U3036" t="s">
        <v>1523</v>
      </c>
      <c r="V3036" s="13">
        <v>26770566</v>
      </c>
      <c r="W3036" s="7">
        <f>(Agridata[[#This Row],[Profit_After_Storage_Loss]]/Agridata[[#This Row],[Total_Revenue]])*100</f>
        <v>77.890636684926108</v>
      </c>
      <c r="X3036">
        <f>(1-Agridata[[#This Row],[Transport_Cost_NGN]]/(Agridata[[#This Row],[Input_Cost_NGN]]+Agridata[[#This Row],[Final_Profit_NGN]]))*100</f>
        <v>99.961031117450077</v>
      </c>
      <c r="Y3036" s="13">
        <f>Agridata[[#This Row],[Final_Profit_NGN]]*Agridata[[#This Row],[Storage_Loss_%]]</f>
        <v>581724399.18000007</v>
      </c>
      <c r="Z3036" s="13">
        <f>Agridata[[#This Row],[Final_Profit_NGN]] * (1-Agridata[[#This Row],[Storage_Loss_%]]/100)</f>
        <v>20953322.008199997</v>
      </c>
      <c r="AA3036" s="13">
        <f>Agridata[[#This Row],[Final_Profit_NGN]]+Agridata[[#This Row],[Input_Cost_NGN]]</f>
        <v>26900951</v>
      </c>
    </row>
    <row r="3037" spans="1:27" x14ac:dyDescent="0.35">
      <c r="A3037" t="s">
        <v>1312</v>
      </c>
      <c r="B3037" t="s">
        <v>1469</v>
      </c>
      <c r="C3037" t="s">
        <v>1480</v>
      </c>
      <c r="D3037">
        <v>2024</v>
      </c>
      <c r="E3037" t="s">
        <v>1502</v>
      </c>
      <c r="F3037" t="s">
        <v>1509</v>
      </c>
      <c r="G3037">
        <v>0.82</v>
      </c>
      <c r="H3037">
        <v>8354</v>
      </c>
      <c r="I3037">
        <v>6866</v>
      </c>
      <c r="J3037">
        <v>30.1</v>
      </c>
      <c r="K3037" t="s">
        <v>1513</v>
      </c>
      <c r="L3037">
        <v>1.38</v>
      </c>
      <c r="M3037" t="s">
        <v>1517</v>
      </c>
      <c r="N3037" s="13">
        <v>995</v>
      </c>
      <c r="O3037">
        <v>3</v>
      </c>
      <c r="P3037" s="11">
        <f>Agridata[[#This Row],[Storage_Loss_%]]/100</f>
        <v>0.17800000000000002</v>
      </c>
      <c r="Q3037" s="7">
        <v>17.8</v>
      </c>
      <c r="R3037" s="13">
        <v>22871</v>
      </c>
      <c r="S3037">
        <v>393</v>
      </c>
      <c r="T3037" t="s">
        <v>1520</v>
      </c>
      <c r="U3037" t="s">
        <v>1523</v>
      </c>
      <c r="V3037" s="13">
        <v>2647489</v>
      </c>
      <c r="W3037" s="7">
        <f>(Agridata[[#This Row],[Profit_After_Storage_Loss]]/Agridata[[#This Row],[Total_Revenue]])*100</f>
        <v>81.495976497550899</v>
      </c>
      <c r="X3037">
        <f>(1-Agridata[[#This Row],[Transport_Cost_NGN]]/(Agridata[[#This Row],[Input_Cost_NGN]]+Agridata[[#This Row],[Final_Profit_NGN]]))*100</f>
        <v>99.962739106337722</v>
      </c>
      <c r="Y3037" s="13">
        <f>Agridata[[#This Row],[Final_Profit_NGN]]*Agridata[[#This Row],[Storage_Loss_%]]</f>
        <v>47125304.200000003</v>
      </c>
      <c r="Z3037" s="13">
        <f>Agridata[[#This Row],[Final_Profit_NGN]] * (1-Agridata[[#This Row],[Storage_Loss_%]]/100)</f>
        <v>2176235.9580000001</v>
      </c>
      <c r="AA3037" s="13">
        <f>Agridata[[#This Row],[Final_Profit_NGN]]+Agridata[[#This Row],[Input_Cost_NGN]]</f>
        <v>2670360</v>
      </c>
    </row>
    <row r="3038" spans="1:27" x14ac:dyDescent="0.35">
      <c r="A3038" t="s">
        <v>1313</v>
      </c>
      <c r="B3038" t="s">
        <v>1470</v>
      </c>
      <c r="C3038" t="s">
        <v>1490</v>
      </c>
      <c r="D3038">
        <v>2022</v>
      </c>
      <c r="E3038" t="s">
        <v>1502</v>
      </c>
      <c r="F3038" t="s">
        <v>1509</v>
      </c>
      <c r="G3038">
        <v>2.56</v>
      </c>
      <c r="H3038">
        <v>34565</v>
      </c>
      <c r="I3038">
        <v>28032</v>
      </c>
      <c r="J3038">
        <v>28</v>
      </c>
      <c r="K3038" t="s">
        <v>1512</v>
      </c>
      <c r="L3038">
        <v>1.1100000000000001</v>
      </c>
      <c r="M3038" t="s">
        <v>1516</v>
      </c>
      <c r="N3038" s="13">
        <v>7123</v>
      </c>
      <c r="O3038">
        <v>2</v>
      </c>
      <c r="P3038" s="11">
        <f>Agridata[[#This Row],[Storage_Loss_%]]/100</f>
        <v>0.18899999999999997</v>
      </c>
      <c r="Q3038" s="7">
        <v>18.899999999999999</v>
      </c>
      <c r="R3038" s="13">
        <v>43369</v>
      </c>
      <c r="S3038">
        <v>319</v>
      </c>
      <c r="T3038" t="s">
        <v>1521</v>
      </c>
      <c r="U3038" t="s">
        <v>1523</v>
      </c>
      <c r="V3038" s="13">
        <v>8802294</v>
      </c>
      <c r="W3038" s="7">
        <f>(Agridata[[#This Row],[Profit_After_Storage_Loss]]/Agridata[[#This Row],[Total_Revenue]])*100</f>
        <v>80.702378487627215</v>
      </c>
      <c r="X3038">
        <f>(1-Agridata[[#This Row],[Transport_Cost_NGN]]/(Agridata[[#This Row],[Input_Cost_NGN]]+Agridata[[#This Row],[Final_Profit_NGN]]))*100</f>
        <v>99.919474662328881</v>
      </c>
      <c r="Y3038" s="13">
        <f>Agridata[[#This Row],[Final_Profit_NGN]]*Agridata[[#This Row],[Storage_Loss_%]]</f>
        <v>166363356.59999999</v>
      </c>
      <c r="Z3038" s="13">
        <f>Agridata[[#This Row],[Final_Profit_NGN]] * (1-Agridata[[#This Row],[Storage_Loss_%]]/100)</f>
        <v>7138660.4340000004</v>
      </c>
      <c r="AA3038" s="13">
        <f>Agridata[[#This Row],[Final_Profit_NGN]]+Agridata[[#This Row],[Input_Cost_NGN]]</f>
        <v>8845663</v>
      </c>
    </row>
    <row r="3039" spans="1:27" x14ac:dyDescent="0.35">
      <c r="A3039" t="s">
        <v>1314</v>
      </c>
      <c r="B3039" t="s">
        <v>1473</v>
      </c>
      <c r="C3039" t="s">
        <v>1496</v>
      </c>
      <c r="D3039">
        <v>2021</v>
      </c>
      <c r="E3039" t="s">
        <v>1501</v>
      </c>
      <c r="F3039" t="s">
        <v>1505</v>
      </c>
      <c r="G3039">
        <v>2.61</v>
      </c>
      <c r="H3039">
        <v>30063</v>
      </c>
      <c r="I3039">
        <v>18338</v>
      </c>
      <c r="J3039">
        <v>15.5</v>
      </c>
      <c r="K3039" t="s">
        <v>1511</v>
      </c>
      <c r="L3039">
        <v>1.04</v>
      </c>
      <c r="M3039" t="s">
        <v>1516</v>
      </c>
      <c r="N3039" s="13">
        <v>1907</v>
      </c>
      <c r="O3039">
        <v>30</v>
      </c>
      <c r="P3039" s="11">
        <f>Agridata[[#This Row],[Storage_Loss_%]]/100</f>
        <v>0.39</v>
      </c>
      <c r="Q3039" s="7">
        <v>39</v>
      </c>
      <c r="R3039" s="13">
        <v>32584</v>
      </c>
      <c r="S3039">
        <v>79</v>
      </c>
      <c r="T3039" t="s">
        <v>1520</v>
      </c>
      <c r="U3039" t="s">
        <v>1522</v>
      </c>
      <c r="V3039" s="13">
        <v>1399724</v>
      </c>
      <c r="W3039" s="7">
        <f>(Agridata[[#This Row],[Profit_After_Storage_Loss]]/Agridata[[#This Row],[Total_Revenue]])*100</f>
        <v>59.612292886725484</v>
      </c>
      <c r="X3039">
        <f>(1-Agridata[[#This Row],[Transport_Cost_NGN]]/(Agridata[[#This Row],[Input_Cost_NGN]]+Agridata[[#This Row],[Final_Profit_NGN]]))*100</f>
        <v>99.866858245572871</v>
      </c>
      <c r="Y3039" s="13">
        <f>Agridata[[#This Row],[Final_Profit_NGN]]*Agridata[[#This Row],[Storage_Loss_%]]</f>
        <v>54589236</v>
      </c>
      <c r="Z3039" s="13">
        <f>Agridata[[#This Row],[Final_Profit_NGN]] * (1-Agridata[[#This Row],[Storage_Loss_%]]/100)</f>
        <v>853831.64</v>
      </c>
      <c r="AA3039" s="13">
        <f>Agridata[[#This Row],[Final_Profit_NGN]]+Agridata[[#This Row],[Input_Cost_NGN]]</f>
        <v>1432308</v>
      </c>
    </row>
    <row r="3040" spans="1:27" x14ac:dyDescent="0.35">
      <c r="A3040" t="s">
        <v>806</v>
      </c>
      <c r="B3040" t="s">
        <v>1473</v>
      </c>
      <c r="C3040" t="s">
        <v>1497</v>
      </c>
      <c r="D3040">
        <v>2021</v>
      </c>
      <c r="E3040" t="s">
        <v>1502</v>
      </c>
      <c r="F3040" t="s">
        <v>1507</v>
      </c>
      <c r="G3040">
        <v>1.87</v>
      </c>
      <c r="H3040">
        <v>4468</v>
      </c>
      <c r="I3040">
        <v>3459</v>
      </c>
      <c r="J3040">
        <v>3.8</v>
      </c>
      <c r="K3040" t="s">
        <v>1513</v>
      </c>
      <c r="L3040">
        <v>0.82</v>
      </c>
      <c r="M3040" t="s">
        <v>1518</v>
      </c>
      <c r="N3040" s="13">
        <v>200</v>
      </c>
      <c r="O3040">
        <v>14</v>
      </c>
      <c r="P3040" s="11">
        <f>Agridata[[#This Row],[Storage_Loss_%]]/100</f>
        <v>0.22570000000000001</v>
      </c>
      <c r="Q3040" s="7">
        <v>22.57</v>
      </c>
      <c r="R3040" s="13">
        <v>27533</v>
      </c>
      <c r="S3040">
        <v>232</v>
      </c>
      <c r="T3040" t="s">
        <v>1520</v>
      </c>
      <c r="U3040" t="s">
        <v>1522</v>
      </c>
      <c r="V3040" s="13">
        <v>766731</v>
      </c>
      <c r="W3040" s="7">
        <f>(Agridata[[#This Row],[Profit_After_Storage_Loss]]/Agridata[[#This Row],[Total_Revenue]])*100</f>
        <v>74.745904799915394</v>
      </c>
      <c r="X3040">
        <f>(1-Agridata[[#This Row],[Transport_Cost_NGN]]/(Agridata[[#This Row],[Input_Cost_NGN]]+Agridata[[#This Row],[Final_Profit_NGN]]))*100</f>
        <v>99.974819455495904</v>
      </c>
      <c r="Y3040" s="13">
        <f>Agridata[[#This Row],[Final_Profit_NGN]]*Agridata[[#This Row],[Storage_Loss_%]]</f>
        <v>17305118.670000002</v>
      </c>
      <c r="Z3040" s="13">
        <f>Agridata[[#This Row],[Final_Profit_NGN]] * (1-Agridata[[#This Row],[Storage_Loss_%]]/100)</f>
        <v>593679.81330000004</v>
      </c>
      <c r="AA3040" s="13">
        <f>Agridata[[#This Row],[Final_Profit_NGN]]+Agridata[[#This Row],[Input_Cost_NGN]]</f>
        <v>794264</v>
      </c>
    </row>
    <row r="3041" spans="1:27" x14ac:dyDescent="0.35">
      <c r="A3041" t="s">
        <v>1246</v>
      </c>
      <c r="B3041" t="s">
        <v>1469</v>
      </c>
      <c r="C3041" t="s">
        <v>1474</v>
      </c>
      <c r="D3041">
        <v>2024</v>
      </c>
      <c r="E3041" t="s">
        <v>1501</v>
      </c>
      <c r="F3041" t="s">
        <v>1504</v>
      </c>
      <c r="G3041">
        <v>0.46</v>
      </c>
      <c r="H3041">
        <v>2796</v>
      </c>
      <c r="I3041">
        <v>2185</v>
      </c>
      <c r="J3041">
        <v>3.2</v>
      </c>
      <c r="K3041" t="s">
        <v>1515</v>
      </c>
      <c r="L3041">
        <v>0.12</v>
      </c>
      <c r="M3041" t="s">
        <v>1518</v>
      </c>
      <c r="N3041" s="13">
        <v>477</v>
      </c>
      <c r="O3041">
        <v>4</v>
      </c>
      <c r="P3041" s="11">
        <f>Agridata[[#This Row],[Storage_Loss_%]]/100</f>
        <v>0.21840000000000001</v>
      </c>
      <c r="Q3041" s="7">
        <v>21.84</v>
      </c>
      <c r="R3041" s="13">
        <v>9943</v>
      </c>
      <c r="S3041">
        <v>319</v>
      </c>
      <c r="T3041" t="s">
        <v>1520</v>
      </c>
      <c r="U3041" t="s">
        <v>1522</v>
      </c>
      <c r="V3041" s="13">
        <v>679625</v>
      </c>
      <c r="W3041" s="7">
        <f>(Agridata[[#This Row],[Profit_After_Storage_Loss]]/Agridata[[#This Row],[Total_Revenue]])*100</f>
        <v>77.032997470880332</v>
      </c>
      <c r="X3041">
        <f>(1-Agridata[[#This Row],[Transport_Cost_NGN]]/(Agridata[[#This Row],[Input_Cost_NGN]]+Agridata[[#This Row],[Final_Profit_NGN]]))*100</f>
        <v>99.930826256438806</v>
      </c>
      <c r="Y3041" s="13">
        <f>Agridata[[#This Row],[Final_Profit_NGN]]*Agridata[[#This Row],[Storage_Loss_%]]</f>
        <v>14843010</v>
      </c>
      <c r="Z3041" s="13">
        <f>Agridata[[#This Row],[Final_Profit_NGN]] * (1-Agridata[[#This Row],[Storage_Loss_%]]/100)</f>
        <v>531194.9</v>
      </c>
      <c r="AA3041" s="13">
        <f>Agridata[[#This Row],[Final_Profit_NGN]]+Agridata[[#This Row],[Input_Cost_NGN]]</f>
        <v>689568</v>
      </c>
    </row>
    <row r="3042" spans="1:27" x14ac:dyDescent="0.35">
      <c r="A3042" t="s">
        <v>314</v>
      </c>
      <c r="B3042" t="s">
        <v>1469</v>
      </c>
      <c r="C3042" t="s">
        <v>1480</v>
      </c>
      <c r="D3042">
        <v>2021</v>
      </c>
      <c r="E3042" t="s">
        <v>1502</v>
      </c>
      <c r="F3042" t="s">
        <v>1509</v>
      </c>
      <c r="G3042">
        <v>1.43</v>
      </c>
      <c r="H3042">
        <v>15195</v>
      </c>
      <c r="I3042">
        <v>12339</v>
      </c>
      <c r="J3042">
        <v>13.7</v>
      </c>
      <c r="K3042" t="s">
        <v>1512</v>
      </c>
      <c r="L3042">
        <v>1.58</v>
      </c>
      <c r="M3042" t="s">
        <v>1516</v>
      </c>
      <c r="N3042" s="13">
        <v>2895</v>
      </c>
      <c r="O3042">
        <v>3</v>
      </c>
      <c r="P3042" s="11">
        <f>Agridata[[#This Row],[Storage_Loss_%]]/100</f>
        <v>0.18789999999999998</v>
      </c>
      <c r="Q3042" s="7">
        <v>18.79</v>
      </c>
      <c r="R3042" s="13">
        <v>34990</v>
      </c>
      <c r="S3042">
        <v>303</v>
      </c>
      <c r="T3042" t="s">
        <v>1520</v>
      </c>
      <c r="U3042" t="s">
        <v>1523</v>
      </c>
      <c r="V3042" s="13">
        <v>3663445</v>
      </c>
      <c r="W3042" s="7">
        <f>(Agridata[[#This Row],[Profit_After_Storage_Loss]]/Agridata[[#This Row],[Total_Revenue]])*100</f>
        <v>80.441691810184579</v>
      </c>
      <c r="X3042">
        <f>(1-Agridata[[#This Row],[Transport_Cost_NGN]]/(Agridata[[#This Row],[Input_Cost_NGN]]+Agridata[[#This Row],[Final_Profit_NGN]]))*100</f>
        <v>99.921723647975426</v>
      </c>
      <c r="Y3042" s="13">
        <f>Agridata[[#This Row],[Final_Profit_NGN]]*Agridata[[#This Row],[Storage_Loss_%]]</f>
        <v>68836131.549999997</v>
      </c>
      <c r="Z3042" s="13">
        <f>Agridata[[#This Row],[Final_Profit_NGN]] * (1-Agridata[[#This Row],[Storage_Loss_%]]/100)</f>
        <v>2975083.6845</v>
      </c>
      <c r="AA3042" s="13">
        <f>Agridata[[#This Row],[Final_Profit_NGN]]+Agridata[[#This Row],[Input_Cost_NGN]]</f>
        <v>3698435</v>
      </c>
    </row>
    <row r="3043" spans="1:27" x14ac:dyDescent="0.35">
      <c r="A3043" t="s">
        <v>258</v>
      </c>
      <c r="B3043" t="s">
        <v>1472</v>
      </c>
      <c r="C3043" t="s">
        <v>1489</v>
      </c>
      <c r="D3043">
        <v>2024</v>
      </c>
      <c r="E3043" t="s">
        <v>1501</v>
      </c>
      <c r="F3043" t="s">
        <v>1507</v>
      </c>
      <c r="G3043">
        <v>1.73</v>
      </c>
      <c r="H3043">
        <v>5450</v>
      </c>
      <c r="I3043">
        <v>4482</v>
      </c>
      <c r="J3043">
        <v>10.8</v>
      </c>
      <c r="K3043" t="s">
        <v>1512</v>
      </c>
      <c r="L3043">
        <v>0.35</v>
      </c>
      <c r="M3043" t="s">
        <v>1516</v>
      </c>
      <c r="N3043" s="13">
        <v>3004</v>
      </c>
      <c r="O3043">
        <v>14</v>
      </c>
      <c r="P3043" s="11">
        <f>Agridata[[#This Row],[Storage_Loss_%]]/100</f>
        <v>0.17760000000000001</v>
      </c>
      <c r="Q3043" s="7">
        <v>17.760000000000002</v>
      </c>
      <c r="R3043" s="13">
        <v>35931</v>
      </c>
      <c r="S3043">
        <v>252</v>
      </c>
      <c r="T3043" t="s">
        <v>1520</v>
      </c>
      <c r="U3043" t="s">
        <v>1523</v>
      </c>
      <c r="V3043" s="13">
        <v>1079235</v>
      </c>
      <c r="W3043" s="7">
        <f>(Agridata[[#This Row],[Profit_After_Storage_Loss]]/Agridata[[#This Row],[Total_Revenue]])*100</f>
        <v>79.590201279450781</v>
      </c>
      <c r="X3043">
        <f>(1-Agridata[[#This Row],[Transport_Cost_NGN]]/(Agridata[[#This Row],[Input_Cost_NGN]]+Agridata[[#This Row],[Final_Profit_NGN]]))*100</f>
        <v>99.730623064189544</v>
      </c>
      <c r="Y3043" s="13">
        <f>Agridata[[#This Row],[Final_Profit_NGN]]*Agridata[[#This Row],[Storage_Loss_%]]</f>
        <v>19167213.600000001</v>
      </c>
      <c r="Z3043" s="13">
        <f>Agridata[[#This Row],[Final_Profit_NGN]] * (1-Agridata[[#This Row],[Storage_Loss_%]]/100)</f>
        <v>887562.86400000006</v>
      </c>
      <c r="AA3043" s="13">
        <f>Agridata[[#This Row],[Final_Profit_NGN]]+Agridata[[#This Row],[Input_Cost_NGN]]</f>
        <v>1115166</v>
      </c>
    </row>
    <row r="3044" spans="1:27" x14ac:dyDescent="0.35">
      <c r="A3044" t="s">
        <v>753</v>
      </c>
      <c r="B3044" t="s">
        <v>1472</v>
      </c>
      <c r="C3044" t="s">
        <v>1478</v>
      </c>
      <c r="D3044">
        <v>2023</v>
      </c>
      <c r="E3044" t="s">
        <v>1501</v>
      </c>
      <c r="F3044" t="s">
        <v>1506</v>
      </c>
      <c r="G3044">
        <v>1.3</v>
      </c>
      <c r="H3044">
        <v>3502</v>
      </c>
      <c r="I3044">
        <v>2931</v>
      </c>
      <c r="J3044">
        <v>5.7</v>
      </c>
      <c r="K3044" t="s">
        <v>1513</v>
      </c>
      <c r="L3044">
        <v>0.47</v>
      </c>
      <c r="M3044" t="s">
        <v>1516</v>
      </c>
      <c r="N3044" s="13">
        <v>236</v>
      </c>
      <c r="O3044">
        <v>7</v>
      </c>
      <c r="P3044" s="11">
        <f>Agridata[[#This Row],[Storage_Loss_%]]/100</f>
        <v>0.16300000000000001</v>
      </c>
      <c r="Q3044" s="7">
        <v>16.3</v>
      </c>
      <c r="R3044" s="13">
        <v>31608</v>
      </c>
      <c r="S3044">
        <v>420</v>
      </c>
      <c r="T3044" t="s">
        <v>1520</v>
      </c>
      <c r="U3044" t="s">
        <v>1523</v>
      </c>
      <c r="V3044" s="13">
        <v>1186866</v>
      </c>
      <c r="W3044" s="7">
        <f>(Agridata[[#This Row],[Profit_After_Storage_Loss]]/Agridata[[#This Row],[Total_Revenue]])*100</f>
        <v>81.528768114871554</v>
      </c>
      <c r="X3044">
        <f>(1-Agridata[[#This Row],[Transport_Cost_NGN]]/(Agridata[[#This Row],[Input_Cost_NGN]]+Agridata[[#This Row],[Final_Profit_NGN]]))*100</f>
        <v>99.980631511218135</v>
      </c>
      <c r="Y3044" s="13">
        <f>Agridata[[#This Row],[Final_Profit_NGN]]*Agridata[[#This Row],[Storage_Loss_%]]</f>
        <v>19345915.800000001</v>
      </c>
      <c r="Z3044" s="13">
        <f>Agridata[[#This Row],[Final_Profit_NGN]] * (1-Agridata[[#This Row],[Storage_Loss_%]]/100)</f>
        <v>993406.84199999995</v>
      </c>
      <c r="AA3044" s="13">
        <f>Agridata[[#This Row],[Final_Profit_NGN]]+Agridata[[#This Row],[Input_Cost_NGN]]</f>
        <v>1218474</v>
      </c>
    </row>
    <row r="3045" spans="1:27" x14ac:dyDescent="0.35">
      <c r="A3045" t="s">
        <v>693</v>
      </c>
      <c r="B3045" t="s">
        <v>1471</v>
      </c>
      <c r="C3045" t="s">
        <v>1500</v>
      </c>
      <c r="D3045">
        <v>2024</v>
      </c>
      <c r="E3045" t="s">
        <v>1502</v>
      </c>
      <c r="F3045" t="s">
        <v>1504</v>
      </c>
      <c r="G3045">
        <v>0.31</v>
      </c>
      <c r="H3045">
        <v>1519</v>
      </c>
      <c r="I3045">
        <v>1185</v>
      </c>
      <c r="J3045">
        <v>13.9</v>
      </c>
      <c r="K3045" t="s">
        <v>1511</v>
      </c>
      <c r="L3045">
        <v>0.51</v>
      </c>
      <c r="M3045" t="s">
        <v>1517</v>
      </c>
      <c r="N3045" s="13">
        <v>1605</v>
      </c>
      <c r="O3045">
        <v>2</v>
      </c>
      <c r="P3045" s="11">
        <f>Agridata[[#This Row],[Storage_Loss_%]]/100</f>
        <v>0.21940000000000001</v>
      </c>
      <c r="Q3045" s="7">
        <v>21.94</v>
      </c>
      <c r="R3045" s="13">
        <v>5025</v>
      </c>
      <c r="S3045">
        <v>257</v>
      </c>
      <c r="T3045" t="s">
        <v>1520</v>
      </c>
      <c r="U3045" t="s">
        <v>1522</v>
      </c>
      <c r="V3045" s="13">
        <v>294870</v>
      </c>
      <c r="W3045" s="7">
        <f>(Agridata[[#This Row],[Profit_After_Storage_Loss]]/Agridata[[#This Row],[Total_Revenue]])*100</f>
        <v>76.752037213024565</v>
      </c>
      <c r="X3045">
        <f>(1-Agridata[[#This Row],[Transport_Cost_NGN]]/(Agridata[[#This Row],[Input_Cost_NGN]]+Agridata[[#This Row],[Final_Profit_NGN]]))*100</f>
        <v>99.464812684439551</v>
      </c>
      <c r="Y3045" s="13">
        <f>Agridata[[#This Row],[Final_Profit_NGN]]*Agridata[[#This Row],[Storage_Loss_%]]</f>
        <v>6469447.8000000007</v>
      </c>
      <c r="Z3045" s="13">
        <f>Agridata[[#This Row],[Final_Profit_NGN]] * (1-Agridata[[#This Row],[Storage_Loss_%]]/100)</f>
        <v>230175.522</v>
      </c>
      <c r="AA3045" s="13">
        <f>Agridata[[#This Row],[Final_Profit_NGN]]+Agridata[[#This Row],[Input_Cost_NGN]]</f>
        <v>299895</v>
      </c>
    </row>
    <row r="3046" spans="1:27" x14ac:dyDescent="0.35">
      <c r="A3046" t="s">
        <v>1315</v>
      </c>
      <c r="B3046" t="s">
        <v>1472</v>
      </c>
      <c r="C3046" t="s">
        <v>1479</v>
      </c>
      <c r="D3046">
        <v>2022</v>
      </c>
      <c r="E3046" t="s">
        <v>1501</v>
      </c>
      <c r="F3046" t="s">
        <v>1507</v>
      </c>
      <c r="G3046">
        <v>4.1100000000000003</v>
      </c>
      <c r="H3046">
        <v>10513</v>
      </c>
      <c r="I3046">
        <v>8372</v>
      </c>
      <c r="J3046">
        <v>20.399999999999999</v>
      </c>
      <c r="K3046" t="s">
        <v>1512</v>
      </c>
      <c r="L3046">
        <v>0.67</v>
      </c>
      <c r="M3046" t="s">
        <v>1516</v>
      </c>
      <c r="N3046" s="13">
        <v>4680</v>
      </c>
      <c r="O3046">
        <v>14</v>
      </c>
      <c r="P3046" s="11">
        <f>Agridata[[#This Row],[Storage_Loss_%]]/100</f>
        <v>0.2036</v>
      </c>
      <c r="Q3046" s="7">
        <v>20.36</v>
      </c>
      <c r="R3046" s="13">
        <v>83546</v>
      </c>
      <c r="S3046">
        <v>224</v>
      </c>
      <c r="T3046" t="s">
        <v>1520</v>
      </c>
      <c r="U3046" t="s">
        <v>1522</v>
      </c>
      <c r="V3046" s="13">
        <v>1768349</v>
      </c>
      <c r="W3046" s="7">
        <f>(Agridata[[#This Row],[Profit_After_Storage_Loss]]/Agridata[[#This Row],[Total_Revenue]])*100</f>
        <v>76.047137856087957</v>
      </c>
      <c r="X3046">
        <f>(1-Agridata[[#This Row],[Transport_Cost_NGN]]/(Agridata[[#This Row],[Input_Cost_NGN]]+Agridata[[#This Row],[Final_Profit_NGN]]))*100</f>
        <v>99.747285888238807</v>
      </c>
      <c r="Y3046" s="13">
        <f>Agridata[[#This Row],[Final_Profit_NGN]]*Agridata[[#This Row],[Storage_Loss_%]]</f>
        <v>36003585.640000001</v>
      </c>
      <c r="Z3046" s="13">
        <f>Agridata[[#This Row],[Final_Profit_NGN]] * (1-Agridata[[#This Row],[Storage_Loss_%]]/100)</f>
        <v>1408313.1436000001</v>
      </c>
      <c r="AA3046" s="13">
        <f>Agridata[[#This Row],[Final_Profit_NGN]]+Agridata[[#This Row],[Input_Cost_NGN]]</f>
        <v>1851895</v>
      </c>
    </row>
    <row r="3047" spans="1:27" x14ac:dyDescent="0.35">
      <c r="A3047" t="s">
        <v>1316</v>
      </c>
      <c r="B3047" t="s">
        <v>1473</v>
      </c>
      <c r="C3047" t="s">
        <v>1484</v>
      </c>
      <c r="D3047">
        <v>2021</v>
      </c>
      <c r="E3047" t="s">
        <v>1501</v>
      </c>
      <c r="F3047" t="s">
        <v>1507</v>
      </c>
      <c r="G3047">
        <v>0.64</v>
      </c>
      <c r="H3047">
        <v>837</v>
      </c>
      <c r="I3047">
        <v>334</v>
      </c>
      <c r="J3047">
        <v>28.6</v>
      </c>
      <c r="K3047" t="s">
        <v>1511</v>
      </c>
      <c r="L3047">
        <v>1.22</v>
      </c>
      <c r="M3047" t="s">
        <v>1518</v>
      </c>
      <c r="N3047" s="13">
        <v>4123</v>
      </c>
      <c r="O3047">
        <v>60</v>
      </c>
      <c r="P3047" s="11">
        <f>Agridata[[#This Row],[Storage_Loss_%]]/100</f>
        <v>0.6</v>
      </c>
      <c r="Q3047" s="7">
        <v>60</v>
      </c>
      <c r="R3047" s="13">
        <v>8812</v>
      </c>
      <c r="S3047">
        <v>240</v>
      </c>
      <c r="T3047" t="s">
        <v>1520</v>
      </c>
      <c r="U3047" t="s">
        <v>1522</v>
      </c>
      <c r="V3047" s="13">
        <v>66424</v>
      </c>
      <c r="W3047" s="7">
        <f>(Agridata[[#This Row],[Profit_After_Storage_Loss]]/Agridata[[#This Row],[Total_Revenue]])*100</f>
        <v>35.315008772396197</v>
      </c>
      <c r="X3047">
        <f>(1-Agridata[[#This Row],[Transport_Cost_NGN]]/(Agridata[[#This Row],[Input_Cost_NGN]]+Agridata[[#This Row],[Final_Profit_NGN]]))*100</f>
        <v>94.519910681056942</v>
      </c>
      <c r="Y3047" s="13">
        <f>Agridata[[#This Row],[Final_Profit_NGN]]*Agridata[[#This Row],[Storage_Loss_%]]</f>
        <v>3985440</v>
      </c>
      <c r="Z3047" s="13">
        <f>Agridata[[#This Row],[Final_Profit_NGN]] * (1-Agridata[[#This Row],[Storage_Loss_%]]/100)</f>
        <v>26569.600000000002</v>
      </c>
      <c r="AA3047" s="13">
        <f>Agridata[[#This Row],[Final_Profit_NGN]]+Agridata[[#This Row],[Input_Cost_NGN]]</f>
        <v>75236</v>
      </c>
    </row>
    <row r="3048" spans="1:27" x14ac:dyDescent="0.35">
      <c r="A3048" t="s">
        <v>1059</v>
      </c>
      <c r="B3048" t="s">
        <v>1470</v>
      </c>
      <c r="C3048" t="s">
        <v>1485</v>
      </c>
      <c r="D3048">
        <v>2022</v>
      </c>
      <c r="E3048" t="s">
        <v>1501</v>
      </c>
      <c r="F3048" t="s">
        <v>1507</v>
      </c>
      <c r="G3048">
        <v>0.95</v>
      </c>
      <c r="H3048">
        <v>2505</v>
      </c>
      <c r="I3048">
        <v>1690</v>
      </c>
      <c r="J3048">
        <v>1</v>
      </c>
      <c r="K3048" t="s">
        <v>1512</v>
      </c>
      <c r="L3048">
        <v>0.98</v>
      </c>
      <c r="M3048" t="s">
        <v>1516</v>
      </c>
      <c r="N3048" s="13">
        <v>268</v>
      </c>
      <c r="O3048">
        <v>30</v>
      </c>
      <c r="P3048" s="11">
        <f>Agridata[[#This Row],[Storage_Loss_%]]/100</f>
        <v>0.3251</v>
      </c>
      <c r="Q3048" s="7">
        <v>32.51</v>
      </c>
      <c r="R3048" s="13">
        <v>18749</v>
      </c>
      <c r="S3048">
        <v>282</v>
      </c>
      <c r="T3048" t="s">
        <v>1520</v>
      </c>
      <c r="U3048" t="s">
        <v>1522</v>
      </c>
      <c r="V3048" s="13">
        <v>452798</v>
      </c>
      <c r="W3048" s="7">
        <f>(Agridata[[#This Row],[Profit_After_Storage_Loss]]/Agridata[[#This Row],[Total_Revenue]])*100</f>
        <v>64.806555910651539</v>
      </c>
      <c r="X3048">
        <f>(1-Agridata[[#This Row],[Transport_Cost_NGN]]/(Agridata[[#This Row],[Input_Cost_NGN]]+Agridata[[#This Row],[Final_Profit_NGN]]))*100</f>
        <v>99.943165792593319</v>
      </c>
      <c r="Y3048" s="13">
        <f>Agridata[[#This Row],[Final_Profit_NGN]]*Agridata[[#This Row],[Storage_Loss_%]]</f>
        <v>14720462.979999999</v>
      </c>
      <c r="Z3048" s="13">
        <f>Agridata[[#This Row],[Final_Profit_NGN]] * (1-Agridata[[#This Row],[Storage_Loss_%]]/100)</f>
        <v>305593.3702</v>
      </c>
      <c r="AA3048" s="13">
        <f>Agridata[[#This Row],[Final_Profit_NGN]]+Agridata[[#This Row],[Input_Cost_NGN]]</f>
        <v>471547</v>
      </c>
    </row>
    <row r="3049" spans="1:27" x14ac:dyDescent="0.35">
      <c r="A3049" t="s">
        <v>223</v>
      </c>
      <c r="B3049" t="s">
        <v>1472</v>
      </c>
      <c r="C3049" t="s">
        <v>1479</v>
      </c>
      <c r="D3049">
        <v>2021</v>
      </c>
      <c r="E3049" t="s">
        <v>1501</v>
      </c>
      <c r="F3049" t="s">
        <v>1509</v>
      </c>
      <c r="G3049">
        <v>0.9</v>
      </c>
      <c r="H3049">
        <v>10633</v>
      </c>
      <c r="I3049">
        <v>8845</v>
      </c>
      <c r="J3049">
        <v>11.1</v>
      </c>
      <c r="K3049" t="s">
        <v>1512</v>
      </c>
      <c r="L3049">
        <v>0.92</v>
      </c>
      <c r="M3049" t="s">
        <v>1516</v>
      </c>
      <c r="N3049" s="13">
        <v>3027</v>
      </c>
      <c r="O3049">
        <v>3</v>
      </c>
      <c r="P3049" s="11">
        <f>Agridata[[#This Row],[Storage_Loss_%]]/100</f>
        <v>0.1681</v>
      </c>
      <c r="Q3049" s="7">
        <v>16.809999999999999</v>
      </c>
      <c r="R3049" s="13">
        <v>17818</v>
      </c>
      <c r="S3049">
        <v>257</v>
      </c>
      <c r="T3049" t="s">
        <v>1519</v>
      </c>
      <c r="U3049" t="s">
        <v>1522</v>
      </c>
      <c r="V3049" s="13">
        <v>2229589</v>
      </c>
      <c r="W3049" s="7">
        <f>(Agridata[[#This Row],[Profit_After_Storage_Loss]]/Agridata[[#This Row],[Total_Revenue]])*100</f>
        <v>82.530449050839479</v>
      </c>
      <c r="X3049">
        <f>(1-Agridata[[#This Row],[Transport_Cost_NGN]]/(Agridata[[#This Row],[Input_Cost_NGN]]+Agridata[[#This Row],[Final_Profit_NGN]]))*100</f>
        <v>99.865311445590407</v>
      </c>
      <c r="Y3049" s="13">
        <f>Agridata[[#This Row],[Final_Profit_NGN]]*Agridata[[#This Row],[Storage_Loss_%]]</f>
        <v>37479391.089999996</v>
      </c>
      <c r="Z3049" s="13">
        <f>Agridata[[#This Row],[Final_Profit_NGN]] * (1-Agridata[[#This Row],[Storage_Loss_%]]/100)</f>
        <v>1854795.0891</v>
      </c>
      <c r="AA3049" s="13">
        <f>Agridata[[#This Row],[Final_Profit_NGN]]+Agridata[[#This Row],[Input_Cost_NGN]]</f>
        <v>2247407</v>
      </c>
    </row>
    <row r="3050" spans="1:27" x14ac:dyDescent="0.35">
      <c r="A3050" t="s">
        <v>943</v>
      </c>
      <c r="B3050" t="s">
        <v>1470</v>
      </c>
      <c r="C3050" t="s">
        <v>1495</v>
      </c>
      <c r="D3050">
        <v>2022</v>
      </c>
      <c r="E3050" t="s">
        <v>1502</v>
      </c>
      <c r="F3050" t="s">
        <v>1503</v>
      </c>
      <c r="G3050">
        <v>3.06</v>
      </c>
      <c r="H3050">
        <v>27579</v>
      </c>
      <c r="I3050">
        <v>16638</v>
      </c>
      <c r="J3050">
        <v>7.4</v>
      </c>
      <c r="K3050" t="s">
        <v>1513</v>
      </c>
      <c r="L3050">
        <v>0.87</v>
      </c>
      <c r="M3050" t="s">
        <v>1516</v>
      </c>
      <c r="N3050" s="13">
        <v>269</v>
      </c>
      <c r="O3050">
        <v>30</v>
      </c>
      <c r="P3050" s="11">
        <f>Agridata[[#This Row],[Storage_Loss_%]]/100</f>
        <v>0.3967</v>
      </c>
      <c r="Q3050" s="7">
        <v>39.67</v>
      </c>
      <c r="R3050" s="13">
        <v>53675</v>
      </c>
      <c r="S3050">
        <v>270</v>
      </c>
      <c r="T3050" t="s">
        <v>1520</v>
      </c>
      <c r="U3050" t="s">
        <v>1523</v>
      </c>
      <c r="V3050" s="13">
        <v>4393394</v>
      </c>
      <c r="W3050" s="7">
        <f>(Agridata[[#This Row],[Profit_After_Storage_Loss]]/Agridata[[#This Row],[Total_Revenue]])*100</f>
        <v>59.601832132579901</v>
      </c>
      <c r="X3050">
        <f>(1-Agridata[[#This Row],[Transport_Cost_NGN]]/(Agridata[[#This Row],[Input_Cost_NGN]]+Agridata[[#This Row],[Final_Profit_NGN]]))*100</f>
        <v>99.993951072043188</v>
      </c>
      <c r="Y3050" s="13">
        <f>Agridata[[#This Row],[Final_Profit_NGN]]*Agridata[[#This Row],[Storage_Loss_%]]</f>
        <v>174285939.98000002</v>
      </c>
      <c r="Z3050" s="13">
        <f>Agridata[[#This Row],[Final_Profit_NGN]] * (1-Agridata[[#This Row],[Storage_Loss_%]]/100)</f>
        <v>2650534.6001999998</v>
      </c>
      <c r="AA3050" s="13">
        <f>Agridata[[#This Row],[Final_Profit_NGN]]+Agridata[[#This Row],[Input_Cost_NGN]]</f>
        <v>4447069</v>
      </c>
    </row>
    <row r="3051" spans="1:27" x14ac:dyDescent="0.35">
      <c r="A3051" t="s">
        <v>255</v>
      </c>
      <c r="B3051" t="s">
        <v>1470</v>
      </c>
      <c r="C3051" t="s">
        <v>1475</v>
      </c>
      <c r="D3051">
        <v>2021</v>
      </c>
      <c r="E3051" t="s">
        <v>1502</v>
      </c>
      <c r="F3051" t="s">
        <v>1507</v>
      </c>
      <c r="G3051">
        <v>4.3099999999999996</v>
      </c>
      <c r="H3051">
        <v>7674</v>
      </c>
      <c r="I3051">
        <v>5631</v>
      </c>
      <c r="J3051">
        <v>4.5</v>
      </c>
      <c r="K3051" t="s">
        <v>1511</v>
      </c>
      <c r="L3051">
        <v>0.5</v>
      </c>
      <c r="M3051" t="s">
        <v>1516</v>
      </c>
      <c r="N3051" s="13">
        <v>609</v>
      </c>
      <c r="O3051">
        <v>14</v>
      </c>
      <c r="P3051" s="11">
        <f>Agridata[[#This Row],[Storage_Loss_%]]/100</f>
        <v>0.2661</v>
      </c>
      <c r="Q3051" s="7">
        <v>26.61</v>
      </c>
      <c r="R3051" s="13">
        <v>47080</v>
      </c>
      <c r="S3051">
        <v>240</v>
      </c>
      <c r="T3051" t="s">
        <v>1520</v>
      </c>
      <c r="U3051" t="s">
        <v>1523</v>
      </c>
      <c r="V3051" s="13">
        <v>1290237</v>
      </c>
      <c r="W3051" s="7">
        <f>(Agridata[[#This Row],[Profit_After_Storage_Loss]]/Agridata[[#This Row],[Total_Revenue]])*100</f>
        <v>70.806318494418292</v>
      </c>
      <c r="X3051">
        <f>(1-Agridata[[#This Row],[Transport_Cost_NGN]]/(Agridata[[#This Row],[Input_Cost_NGN]]+Agridata[[#This Row],[Final_Profit_NGN]]))*100</f>
        <v>99.954461058971049</v>
      </c>
      <c r="Y3051" s="13">
        <f>Agridata[[#This Row],[Final_Profit_NGN]]*Agridata[[#This Row],[Storage_Loss_%]]</f>
        <v>34333206.57</v>
      </c>
      <c r="Z3051" s="13">
        <f>Agridata[[#This Row],[Final_Profit_NGN]] * (1-Agridata[[#This Row],[Storage_Loss_%]]/100)</f>
        <v>946904.93429999996</v>
      </c>
      <c r="AA3051" s="13">
        <f>Agridata[[#This Row],[Final_Profit_NGN]]+Agridata[[#This Row],[Input_Cost_NGN]]</f>
        <v>1337317</v>
      </c>
    </row>
    <row r="3052" spans="1:27" x14ac:dyDescent="0.35">
      <c r="A3052" t="s">
        <v>674</v>
      </c>
      <c r="B3052" t="s">
        <v>1473</v>
      </c>
      <c r="C3052" t="s">
        <v>1496</v>
      </c>
      <c r="D3052">
        <v>2024</v>
      </c>
      <c r="E3052" t="s">
        <v>1502</v>
      </c>
      <c r="F3052" t="s">
        <v>1506</v>
      </c>
      <c r="G3052">
        <v>4.92</v>
      </c>
      <c r="H3052">
        <v>13036</v>
      </c>
      <c r="I3052">
        <v>10607</v>
      </c>
      <c r="J3052">
        <v>78.599999999999994</v>
      </c>
      <c r="K3052" t="s">
        <v>1511</v>
      </c>
      <c r="L3052">
        <v>2.86</v>
      </c>
      <c r="M3052" t="s">
        <v>1518</v>
      </c>
      <c r="N3052" s="13">
        <v>11231</v>
      </c>
      <c r="O3052">
        <v>14</v>
      </c>
      <c r="P3052" s="11">
        <f>Agridata[[#This Row],[Storage_Loss_%]]/100</f>
        <v>0.18629999999999999</v>
      </c>
      <c r="Q3052" s="7">
        <v>18.63</v>
      </c>
      <c r="R3052" s="13">
        <v>109297</v>
      </c>
      <c r="S3052">
        <v>309</v>
      </c>
      <c r="T3052" t="s">
        <v>1521</v>
      </c>
      <c r="U3052" t="s">
        <v>1522</v>
      </c>
      <c r="V3052" s="13">
        <v>3124260</v>
      </c>
      <c r="W3052" s="7">
        <f>(Agridata[[#This Row],[Profit_After_Storage_Loss]]/Agridata[[#This Row],[Total_Revenue]])*100</f>
        <v>78.619624209500543</v>
      </c>
      <c r="X3052">
        <f>(1-Agridata[[#This Row],[Transport_Cost_NGN]]/(Agridata[[#This Row],[Input_Cost_NGN]]+Agridata[[#This Row],[Final_Profit_NGN]]))*100</f>
        <v>99.652673510935486</v>
      </c>
      <c r="Y3052" s="13">
        <f>Agridata[[#This Row],[Final_Profit_NGN]]*Agridata[[#This Row],[Storage_Loss_%]]</f>
        <v>58204963.799999997</v>
      </c>
      <c r="Z3052" s="13">
        <f>Agridata[[#This Row],[Final_Profit_NGN]] * (1-Agridata[[#This Row],[Storage_Loss_%]]/100)</f>
        <v>2542210.3619999997</v>
      </c>
      <c r="AA3052" s="13">
        <f>Agridata[[#This Row],[Final_Profit_NGN]]+Agridata[[#This Row],[Input_Cost_NGN]]</f>
        <v>3233557</v>
      </c>
    </row>
    <row r="3053" spans="1:27" x14ac:dyDescent="0.35">
      <c r="A3053" t="s">
        <v>1135</v>
      </c>
      <c r="B3053" t="s">
        <v>1471</v>
      </c>
      <c r="C3053" t="s">
        <v>1486</v>
      </c>
      <c r="D3053">
        <v>2025</v>
      </c>
      <c r="E3053" t="s">
        <v>1501</v>
      </c>
      <c r="F3053" t="s">
        <v>1503</v>
      </c>
      <c r="G3053">
        <v>0.88</v>
      </c>
      <c r="H3053">
        <v>9137</v>
      </c>
      <c r="I3053">
        <v>3654</v>
      </c>
      <c r="J3053">
        <v>11.3</v>
      </c>
      <c r="K3053" t="s">
        <v>1512</v>
      </c>
      <c r="L3053">
        <v>0.57999999999999996</v>
      </c>
      <c r="M3053" t="s">
        <v>1518</v>
      </c>
      <c r="N3053" s="13">
        <v>2663</v>
      </c>
      <c r="O3053">
        <v>60</v>
      </c>
      <c r="P3053" s="11">
        <f>Agridata[[#This Row],[Storage_Loss_%]]/100</f>
        <v>0.6</v>
      </c>
      <c r="Q3053" s="7">
        <v>60</v>
      </c>
      <c r="R3053" s="13">
        <v>7634</v>
      </c>
      <c r="S3053">
        <v>299</v>
      </c>
      <c r="T3053" t="s">
        <v>1520</v>
      </c>
      <c r="U3053" t="s">
        <v>1523</v>
      </c>
      <c r="V3053" s="13">
        <v>1071324</v>
      </c>
      <c r="W3053" s="7">
        <f>(Agridata[[#This Row],[Profit_After_Storage_Loss]]/Agridata[[#This Row],[Total_Revenue]])*100</f>
        <v>39.716986203355461</v>
      </c>
      <c r="X3053">
        <f>(1-Agridata[[#This Row],[Transport_Cost_NGN]]/(Agridata[[#This Row],[Input_Cost_NGN]]+Agridata[[#This Row],[Final_Profit_NGN]]))*100</f>
        <v>99.753187797856825</v>
      </c>
      <c r="Y3053" s="13">
        <f>Agridata[[#This Row],[Final_Profit_NGN]]*Agridata[[#This Row],[Storage_Loss_%]]</f>
        <v>64279440</v>
      </c>
      <c r="Z3053" s="13">
        <f>Agridata[[#This Row],[Final_Profit_NGN]] * (1-Agridata[[#This Row],[Storage_Loss_%]]/100)</f>
        <v>428529.60000000003</v>
      </c>
      <c r="AA3053" s="13">
        <f>Agridata[[#This Row],[Final_Profit_NGN]]+Agridata[[#This Row],[Input_Cost_NGN]]</f>
        <v>1078958</v>
      </c>
    </row>
    <row r="3054" spans="1:27" x14ac:dyDescent="0.35">
      <c r="A3054" t="s">
        <v>187</v>
      </c>
      <c r="B3054" t="s">
        <v>1469</v>
      </c>
      <c r="C3054" t="s">
        <v>1480</v>
      </c>
      <c r="D3054">
        <v>2023</v>
      </c>
      <c r="E3054" t="s">
        <v>1501</v>
      </c>
      <c r="F3054" t="s">
        <v>1503</v>
      </c>
      <c r="G3054">
        <v>0.99</v>
      </c>
      <c r="H3054">
        <v>6362</v>
      </c>
      <c r="I3054">
        <v>3952</v>
      </c>
      <c r="J3054">
        <v>33.299999999999997</v>
      </c>
      <c r="K3054" t="s">
        <v>1515</v>
      </c>
      <c r="L3054">
        <v>1.86</v>
      </c>
      <c r="M3054" t="s">
        <v>1516</v>
      </c>
      <c r="N3054" s="13">
        <v>5650</v>
      </c>
      <c r="O3054">
        <v>30</v>
      </c>
      <c r="P3054" s="11">
        <f>Agridata[[#This Row],[Storage_Loss_%]]/100</f>
        <v>0.37880000000000003</v>
      </c>
      <c r="Q3054" s="7">
        <v>37.880000000000003</v>
      </c>
      <c r="R3054" s="13">
        <v>18026</v>
      </c>
      <c r="S3054">
        <v>326</v>
      </c>
      <c r="T3054" t="s">
        <v>1520</v>
      </c>
      <c r="U3054" t="s">
        <v>1522</v>
      </c>
      <c r="V3054" s="13">
        <v>1251793</v>
      </c>
      <c r="W3054" s="7">
        <f>(Agridata[[#This Row],[Profit_After_Storage_Loss]]/Agridata[[#This Row],[Total_Revenue]])*100</f>
        <v>61.238161627759546</v>
      </c>
      <c r="X3054">
        <f>(1-Agridata[[#This Row],[Transport_Cost_NGN]]/(Agridata[[#This Row],[Input_Cost_NGN]]+Agridata[[#This Row],[Final_Profit_NGN]]))*100</f>
        <v>99.555054696771748</v>
      </c>
      <c r="Y3054" s="13">
        <f>Agridata[[#This Row],[Final_Profit_NGN]]*Agridata[[#This Row],[Storage_Loss_%]]</f>
        <v>47417918.840000004</v>
      </c>
      <c r="Z3054" s="13">
        <f>Agridata[[#This Row],[Final_Profit_NGN]] * (1-Agridata[[#This Row],[Storage_Loss_%]]/100)</f>
        <v>777613.81160000002</v>
      </c>
      <c r="AA3054" s="13">
        <f>Agridata[[#This Row],[Final_Profit_NGN]]+Agridata[[#This Row],[Input_Cost_NGN]]</f>
        <v>1269819</v>
      </c>
    </row>
    <row r="3055" spans="1:27" x14ac:dyDescent="0.35">
      <c r="A3055" t="s">
        <v>586</v>
      </c>
      <c r="B3055" t="s">
        <v>1472</v>
      </c>
      <c r="C3055" t="s">
        <v>1489</v>
      </c>
      <c r="D3055">
        <v>2022</v>
      </c>
      <c r="E3055" t="s">
        <v>1501</v>
      </c>
      <c r="F3055" t="s">
        <v>1505</v>
      </c>
      <c r="G3055">
        <v>4.08</v>
      </c>
      <c r="H3055">
        <v>53281</v>
      </c>
      <c r="I3055">
        <v>21312</v>
      </c>
      <c r="J3055">
        <v>10.8</v>
      </c>
      <c r="K3055" t="s">
        <v>1515</v>
      </c>
      <c r="L3055">
        <v>0.56999999999999995</v>
      </c>
      <c r="M3055" t="s">
        <v>1516</v>
      </c>
      <c r="N3055" s="13">
        <v>2240</v>
      </c>
      <c r="O3055">
        <v>60</v>
      </c>
      <c r="P3055" s="11">
        <f>Agridata[[#This Row],[Storage_Loss_%]]/100</f>
        <v>0.6</v>
      </c>
      <c r="Q3055" s="7">
        <v>60</v>
      </c>
      <c r="R3055" s="13">
        <v>46977</v>
      </c>
      <c r="S3055">
        <v>81</v>
      </c>
      <c r="T3055" t="s">
        <v>1520</v>
      </c>
      <c r="U3055" t="s">
        <v>1522</v>
      </c>
      <c r="V3055" s="13">
        <v>1659793</v>
      </c>
      <c r="W3055" s="7">
        <f>(Agridata[[#This Row],[Profit_After_Storage_Loss]]/Agridata[[#This Row],[Total_Revenue]])*100</f>
        <v>38.899043221992422</v>
      </c>
      <c r="X3055">
        <f>(1-Agridata[[#This Row],[Transport_Cost_NGN]]/(Agridata[[#This Row],[Input_Cost_NGN]]+Agridata[[#This Row],[Final_Profit_NGN]]))*100</f>
        <v>99.868757946296213</v>
      </c>
      <c r="Y3055" s="13">
        <f>Agridata[[#This Row],[Final_Profit_NGN]]*Agridata[[#This Row],[Storage_Loss_%]]</f>
        <v>99587580</v>
      </c>
      <c r="Z3055" s="13">
        <f>Agridata[[#This Row],[Final_Profit_NGN]] * (1-Agridata[[#This Row],[Storage_Loss_%]]/100)</f>
        <v>663917.20000000007</v>
      </c>
      <c r="AA3055" s="13">
        <f>Agridata[[#This Row],[Final_Profit_NGN]]+Agridata[[#This Row],[Input_Cost_NGN]]</f>
        <v>1706770</v>
      </c>
    </row>
    <row r="3056" spans="1:27" x14ac:dyDescent="0.35">
      <c r="A3056" t="s">
        <v>974</v>
      </c>
      <c r="B3056" t="s">
        <v>1469</v>
      </c>
      <c r="C3056" t="s">
        <v>1474</v>
      </c>
      <c r="D3056">
        <v>2024</v>
      </c>
      <c r="E3056" t="s">
        <v>1501</v>
      </c>
      <c r="F3056" t="s">
        <v>1508</v>
      </c>
      <c r="G3056">
        <v>2.4300000000000002</v>
      </c>
      <c r="H3056">
        <v>5527</v>
      </c>
      <c r="I3056">
        <v>4363</v>
      </c>
      <c r="J3056">
        <v>7.1</v>
      </c>
      <c r="K3056" t="s">
        <v>1512</v>
      </c>
      <c r="L3056">
        <v>1.5</v>
      </c>
      <c r="M3056" t="s">
        <v>1517</v>
      </c>
      <c r="N3056" s="13">
        <v>1204</v>
      </c>
      <c r="O3056">
        <v>14</v>
      </c>
      <c r="P3056" s="11">
        <f>Agridata[[#This Row],[Storage_Loss_%]]/100</f>
        <v>0.21059999999999998</v>
      </c>
      <c r="Q3056" s="7">
        <v>21.06</v>
      </c>
      <c r="R3056" s="13">
        <v>33837</v>
      </c>
      <c r="S3056">
        <v>262</v>
      </c>
      <c r="T3056" t="s">
        <v>1521</v>
      </c>
      <c r="U3056" t="s">
        <v>1522</v>
      </c>
      <c r="V3056" s="13">
        <v>1096634</v>
      </c>
      <c r="W3056" s="7">
        <f>(Agridata[[#This Row],[Profit_After_Storage_Loss]]/Agridata[[#This Row],[Total_Revenue]])*100</f>
        <v>76.577185934004504</v>
      </c>
      <c r="X3056">
        <f>(1-Agridata[[#This Row],[Transport_Cost_NGN]]/(Agridata[[#This Row],[Input_Cost_NGN]]+Agridata[[#This Row],[Final_Profit_NGN]]))*100</f>
        <v>99.893495719925582</v>
      </c>
      <c r="Y3056" s="13">
        <f>Agridata[[#This Row],[Final_Profit_NGN]]*Agridata[[#This Row],[Storage_Loss_%]]</f>
        <v>23095112.039999999</v>
      </c>
      <c r="Z3056" s="13">
        <f>Agridata[[#This Row],[Final_Profit_NGN]] * (1-Agridata[[#This Row],[Storage_Loss_%]]/100)</f>
        <v>865682.87959999999</v>
      </c>
      <c r="AA3056" s="13">
        <f>Agridata[[#This Row],[Final_Profit_NGN]]+Agridata[[#This Row],[Input_Cost_NGN]]</f>
        <v>1130471</v>
      </c>
    </row>
    <row r="3057" spans="1:27" x14ac:dyDescent="0.35">
      <c r="A3057" t="s">
        <v>1317</v>
      </c>
      <c r="B3057" t="s">
        <v>1472</v>
      </c>
      <c r="C3057" t="s">
        <v>1487</v>
      </c>
      <c r="D3057">
        <v>2025</v>
      </c>
      <c r="E3057" t="s">
        <v>1502</v>
      </c>
      <c r="F3057" t="s">
        <v>1509</v>
      </c>
      <c r="G3057">
        <v>2.0299999999999998</v>
      </c>
      <c r="H3057">
        <v>32136</v>
      </c>
      <c r="I3057">
        <v>24895</v>
      </c>
      <c r="J3057">
        <v>3.7</v>
      </c>
      <c r="K3057" t="s">
        <v>1511</v>
      </c>
      <c r="L3057">
        <v>1.58</v>
      </c>
      <c r="M3057" t="s">
        <v>1516</v>
      </c>
      <c r="N3057" s="13">
        <v>612</v>
      </c>
      <c r="O3057">
        <v>7</v>
      </c>
      <c r="P3057" s="11">
        <f>Agridata[[#This Row],[Storage_Loss_%]]/100</f>
        <v>0.2253</v>
      </c>
      <c r="Q3057" s="7">
        <v>22.53</v>
      </c>
      <c r="R3057" s="13">
        <v>65416</v>
      </c>
      <c r="S3057">
        <v>461</v>
      </c>
      <c r="T3057" t="s">
        <v>1520</v>
      </c>
      <c r="U3057" t="s">
        <v>1522</v>
      </c>
      <c r="V3057" s="13">
        <v>11295802</v>
      </c>
      <c r="W3057" s="7">
        <f>(Agridata[[#This Row],[Profit_After_Storage_Loss]]/Agridata[[#This Row],[Total_Revenue]])*100</f>
        <v>77.023940649673293</v>
      </c>
      <c r="X3057">
        <f>(1-Agridata[[#This Row],[Transport_Cost_NGN]]/(Agridata[[#This Row],[Input_Cost_NGN]]+Agridata[[#This Row],[Final_Profit_NGN]]))*100</f>
        <v>99.99461325361419</v>
      </c>
      <c r="Y3057" s="13">
        <f>Agridata[[#This Row],[Final_Profit_NGN]]*Agridata[[#This Row],[Storage_Loss_%]]</f>
        <v>254494419.06</v>
      </c>
      <c r="Z3057" s="13">
        <f>Agridata[[#This Row],[Final_Profit_NGN]] * (1-Agridata[[#This Row],[Storage_Loss_%]]/100)</f>
        <v>8750857.8093999997</v>
      </c>
      <c r="AA3057" s="13">
        <f>Agridata[[#This Row],[Final_Profit_NGN]]+Agridata[[#This Row],[Input_Cost_NGN]]</f>
        <v>11361218</v>
      </c>
    </row>
    <row r="3058" spans="1:27" x14ac:dyDescent="0.35">
      <c r="A3058" t="s">
        <v>1273</v>
      </c>
      <c r="B3058" t="s">
        <v>1473</v>
      </c>
      <c r="C3058" t="s">
        <v>1484</v>
      </c>
      <c r="D3058">
        <v>2025</v>
      </c>
      <c r="E3058" t="s">
        <v>1501</v>
      </c>
      <c r="F3058" t="s">
        <v>1503</v>
      </c>
      <c r="G3058">
        <v>1.43</v>
      </c>
      <c r="H3058">
        <v>9591</v>
      </c>
      <c r="I3058">
        <v>8718</v>
      </c>
      <c r="J3058">
        <v>9.4</v>
      </c>
      <c r="K3058" t="s">
        <v>1513</v>
      </c>
      <c r="L3058">
        <v>1.05</v>
      </c>
      <c r="M3058" t="s">
        <v>1518</v>
      </c>
      <c r="N3058" s="13">
        <v>329</v>
      </c>
      <c r="O3058">
        <v>1</v>
      </c>
      <c r="P3058" s="11">
        <f>Agridata[[#This Row],[Storage_Loss_%]]/100</f>
        <v>9.0999999999999998E-2</v>
      </c>
      <c r="Q3058" s="7">
        <v>9.1</v>
      </c>
      <c r="R3058" s="13">
        <v>23121</v>
      </c>
      <c r="S3058">
        <v>357</v>
      </c>
      <c r="T3058" t="s">
        <v>1520</v>
      </c>
      <c r="U3058" t="s">
        <v>1522</v>
      </c>
      <c r="V3058" s="13">
        <v>3057753</v>
      </c>
      <c r="W3058" s="7">
        <f>(Agridata[[#This Row],[Profit_After_Storage_Loss]]/Agridata[[#This Row],[Total_Revenue]])*100</f>
        <v>90.217823805842116</v>
      </c>
      <c r="X3058">
        <f>(1-Agridata[[#This Row],[Transport_Cost_NGN]]/(Agridata[[#This Row],[Input_Cost_NGN]]+Agridata[[#This Row],[Final_Profit_NGN]]))*100</f>
        <v>99.989321212097607</v>
      </c>
      <c r="Y3058" s="13">
        <f>Agridata[[#This Row],[Final_Profit_NGN]]*Agridata[[#This Row],[Storage_Loss_%]]</f>
        <v>27825552.300000001</v>
      </c>
      <c r="Z3058" s="13">
        <f>Agridata[[#This Row],[Final_Profit_NGN]] * (1-Agridata[[#This Row],[Storage_Loss_%]]/100)</f>
        <v>2779497.477</v>
      </c>
      <c r="AA3058" s="13">
        <f>Agridata[[#This Row],[Final_Profit_NGN]]+Agridata[[#This Row],[Input_Cost_NGN]]</f>
        <v>3080874</v>
      </c>
    </row>
    <row r="3059" spans="1:27" x14ac:dyDescent="0.35">
      <c r="A3059" t="s">
        <v>346</v>
      </c>
      <c r="B3059" t="s">
        <v>1472</v>
      </c>
      <c r="C3059" t="s">
        <v>1487</v>
      </c>
      <c r="D3059">
        <v>2025</v>
      </c>
      <c r="E3059" t="s">
        <v>1502</v>
      </c>
      <c r="F3059" t="s">
        <v>1505</v>
      </c>
      <c r="G3059">
        <v>4.05</v>
      </c>
      <c r="H3059">
        <v>54781</v>
      </c>
      <c r="I3059">
        <v>41551</v>
      </c>
      <c r="J3059">
        <v>10.4</v>
      </c>
      <c r="K3059" t="s">
        <v>1511</v>
      </c>
      <c r="L3059">
        <v>0.5</v>
      </c>
      <c r="M3059" t="s">
        <v>1516</v>
      </c>
      <c r="N3059" s="13">
        <v>1555</v>
      </c>
      <c r="O3059">
        <v>14</v>
      </c>
      <c r="P3059" s="11">
        <f>Agridata[[#This Row],[Storage_Loss_%]]/100</f>
        <v>0.24149999999999999</v>
      </c>
      <c r="Q3059" s="7">
        <v>24.15</v>
      </c>
      <c r="R3059" s="13">
        <v>28111</v>
      </c>
      <c r="S3059">
        <v>104</v>
      </c>
      <c r="T3059" t="s">
        <v>1520</v>
      </c>
      <c r="U3059" t="s">
        <v>1522</v>
      </c>
      <c r="V3059" s="13">
        <v>4248425</v>
      </c>
      <c r="W3059" s="7">
        <f>(Agridata[[#This Row],[Profit_After_Storage_Loss]]/Agridata[[#This Row],[Total_Revenue]])*100</f>
        <v>75.351414380704369</v>
      </c>
      <c r="X3059">
        <f>(1-Agridata[[#This Row],[Transport_Cost_NGN]]/(Agridata[[#This Row],[Input_Cost_NGN]]+Agridata[[#This Row],[Final_Profit_NGN]]))*100</f>
        <v>99.96363879551113</v>
      </c>
      <c r="Y3059" s="13">
        <f>Agridata[[#This Row],[Final_Profit_NGN]]*Agridata[[#This Row],[Storage_Loss_%]]</f>
        <v>102599463.75</v>
      </c>
      <c r="Z3059" s="13">
        <f>Agridata[[#This Row],[Final_Profit_NGN]] * (1-Agridata[[#This Row],[Storage_Loss_%]]/100)</f>
        <v>3222430.3624999998</v>
      </c>
      <c r="AA3059" s="13">
        <f>Agridata[[#This Row],[Final_Profit_NGN]]+Agridata[[#This Row],[Input_Cost_NGN]]</f>
        <v>4276536</v>
      </c>
    </row>
    <row r="3060" spans="1:27" x14ac:dyDescent="0.35">
      <c r="A3060" t="s">
        <v>334</v>
      </c>
      <c r="B3060" t="s">
        <v>1469</v>
      </c>
      <c r="C3060" t="s">
        <v>1484</v>
      </c>
      <c r="D3060">
        <v>2022</v>
      </c>
      <c r="E3060" t="s">
        <v>1501</v>
      </c>
      <c r="F3060" t="s">
        <v>1510</v>
      </c>
      <c r="G3060">
        <v>2.23</v>
      </c>
      <c r="H3060">
        <v>58278</v>
      </c>
      <c r="I3060">
        <v>42397</v>
      </c>
      <c r="J3060">
        <v>2.2000000000000002</v>
      </c>
      <c r="K3060" t="s">
        <v>1513</v>
      </c>
      <c r="L3060">
        <v>1.32</v>
      </c>
      <c r="M3060" t="s">
        <v>1516</v>
      </c>
      <c r="N3060" s="13">
        <v>200</v>
      </c>
      <c r="O3060">
        <v>2</v>
      </c>
      <c r="P3060" s="11">
        <f>Agridata[[#This Row],[Storage_Loss_%]]/100</f>
        <v>0.27250000000000002</v>
      </c>
      <c r="Q3060" s="7">
        <v>27.25</v>
      </c>
      <c r="R3060" s="13">
        <v>71810</v>
      </c>
      <c r="S3060">
        <v>292</v>
      </c>
      <c r="T3060" t="s">
        <v>1520</v>
      </c>
      <c r="U3060" t="s">
        <v>1523</v>
      </c>
      <c r="V3060" s="13">
        <v>12184115</v>
      </c>
      <c r="W3060" s="7">
        <f>(Agridata[[#This Row],[Profit_After_Storage_Loss]]/Agridata[[#This Row],[Total_Revenue]])*100</f>
        <v>72.323742699959411</v>
      </c>
      <c r="X3060">
        <f>(1-Agridata[[#This Row],[Transport_Cost_NGN]]/(Agridata[[#This Row],[Input_Cost_NGN]]+Agridata[[#This Row],[Final_Profit_NGN]]))*100</f>
        <v>99.998368136227995</v>
      </c>
      <c r="Y3060" s="13">
        <f>Agridata[[#This Row],[Final_Profit_NGN]]*Agridata[[#This Row],[Storage_Loss_%]]</f>
        <v>332017133.75</v>
      </c>
      <c r="Z3060" s="13">
        <f>Agridata[[#This Row],[Final_Profit_NGN]] * (1-Agridata[[#This Row],[Storage_Loss_%]]/100)</f>
        <v>8863943.6624999996</v>
      </c>
      <c r="AA3060" s="13">
        <f>Agridata[[#This Row],[Final_Profit_NGN]]+Agridata[[#This Row],[Input_Cost_NGN]]</f>
        <v>12255925</v>
      </c>
    </row>
    <row r="3061" spans="1:27" x14ac:dyDescent="0.35">
      <c r="A3061" t="s">
        <v>872</v>
      </c>
      <c r="B3061" t="s">
        <v>1469</v>
      </c>
      <c r="C3061" t="s">
        <v>1481</v>
      </c>
      <c r="D3061">
        <v>2025</v>
      </c>
      <c r="E3061" t="s">
        <v>1501</v>
      </c>
      <c r="F3061" t="s">
        <v>1506</v>
      </c>
      <c r="G3061">
        <v>1.17</v>
      </c>
      <c r="H3061">
        <v>3978</v>
      </c>
      <c r="I3061">
        <v>2432</v>
      </c>
      <c r="J3061">
        <v>47.7</v>
      </c>
      <c r="K3061" t="s">
        <v>1512</v>
      </c>
      <c r="L3061">
        <v>2.09</v>
      </c>
      <c r="M3061" t="s">
        <v>1516</v>
      </c>
      <c r="N3061" s="13">
        <v>9177</v>
      </c>
      <c r="O3061">
        <v>30</v>
      </c>
      <c r="P3061" s="11">
        <f>Agridata[[#This Row],[Storage_Loss_%]]/100</f>
        <v>0.38840000000000002</v>
      </c>
      <c r="Q3061" s="7">
        <v>38.840000000000003</v>
      </c>
      <c r="R3061" s="13">
        <v>25571</v>
      </c>
      <c r="S3061">
        <v>294</v>
      </c>
      <c r="T3061" t="s">
        <v>1520</v>
      </c>
      <c r="U3061" t="s">
        <v>1522</v>
      </c>
      <c r="V3061" s="13">
        <v>673110</v>
      </c>
      <c r="W3061" s="7">
        <f>(Agridata[[#This Row],[Profit_After_Storage_Loss]]/Agridata[[#This Row],[Total_Revenue]])*100</f>
        <v>58.921607428855218</v>
      </c>
      <c r="X3061">
        <f>(1-Agridata[[#This Row],[Transport_Cost_NGN]]/(Agridata[[#This Row],[Input_Cost_NGN]]+Agridata[[#This Row],[Final_Profit_NGN]]))*100</f>
        <v>98.686525037892821</v>
      </c>
      <c r="Y3061" s="13">
        <f>Agridata[[#This Row],[Final_Profit_NGN]]*Agridata[[#This Row],[Storage_Loss_%]]</f>
        <v>26143592.400000002</v>
      </c>
      <c r="Z3061" s="13">
        <f>Agridata[[#This Row],[Final_Profit_NGN]] * (1-Agridata[[#This Row],[Storage_Loss_%]]/100)</f>
        <v>411674.07599999994</v>
      </c>
      <c r="AA3061" s="13">
        <f>Agridata[[#This Row],[Final_Profit_NGN]]+Agridata[[#This Row],[Input_Cost_NGN]]</f>
        <v>698681</v>
      </c>
    </row>
    <row r="3062" spans="1:27" x14ac:dyDescent="0.35">
      <c r="A3062" t="s">
        <v>410</v>
      </c>
      <c r="B3062" t="s">
        <v>1472</v>
      </c>
      <c r="C3062" t="s">
        <v>1487</v>
      </c>
      <c r="D3062">
        <v>2025</v>
      </c>
      <c r="E3062" t="s">
        <v>1502</v>
      </c>
      <c r="F3062" t="s">
        <v>1507</v>
      </c>
      <c r="G3062">
        <v>1.3</v>
      </c>
      <c r="H3062">
        <v>2639</v>
      </c>
      <c r="I3062">
        <v>1637</v>
      </c>
      <c r="J3062">
        <v>5.4</v>
      </c>
      <c r="K3062" t="s">
        <v>1512</v>
      </c>
      <c r="L3062">
        <v>0.99</v>
      </c>
      <c r="M3062" t="s">
        <v>1516</v>
      </c>
      <c r="N3062" s="13">
        <v>1200</v>
      </c>
      <c r="O3062">
        <v>30</v>
      </c>
      <c r="P3062" s="11">
        <f>Agridata[[#This Row],[Storage_Loss_%]]/100</f>
        <v>0.37939999999999996</v>
      </c>
      <c r="Q3062" s="7">
        <v>37.94</v>
      </c>
      <c r="R3062" s="13">
        <v>27780</v>
      </c>
      <c r="S3062">
        <v>225</v>
      </c>
      <c r="T3062" t="s">
        <v>1520</v>
      </c>
      <c r="U3062" t="s">
        <v>1523</v>
      </c>
      <c r="V3062" s="13">
        <v>335662</v>
      </c>
      <c r="W3062" s="7">
        <f>(Agridata[[#This Row],[Profit_After_Storage_Loss]]/Agridata[[#This Row],[Total_Revenue]])*100</f>
        <v>57.316390840904461</v>
      </c>
      <c r="X3062">
        <f>(1-Agridata[[#This Row],[Transport_Cost_NGN]]/(Agridata[[#This Row],[Input_Cost_NGN]]+Agridata[[#This Row],[Final_Profit_NGN]]))*100</f>
        <v>99.669823520671798</v>
      </c>
      <c r="Y3062" s="13">
        <f>Agridata[[#This Row],[Final_Profit_NGN]]*Agridata[[#This Row],[Storage_Loss_%]]</f>
        <v>12735016.279999999</v>
      </c>
      <c r="Z3062" s="13">
        <f>Agridata[[#This Row],[Final_Profit_NGN]] * (1-Agridata[[#This Row],[Storage_Loss_%]]/100)</f>
        <v>208311.83720000001</v>
      </c>
      <c r="AA3062" s="13">
        <f>Agridata[[#This Row],[Final_Profit_NGN]]+Agridata[[#This Row],[Input_Cost_NGN]]</f>
        <v>363442</v>
      </c>
    </row>
    <row r="3063" spans="1:27" x14ac:dyDescent="0.35">
      <c r="A3063" t="s">
        <v>802</v>
      </c>
      <c r="B3063" t="s">
        <v>1470</v>
      </c>
      <c r="C3063" t="s">
        <v>1499</v>
      </c>
      <c r="D3063">
        <v>2023</v>
      </c>
      <c r="E3063" t="s">
        <v>1501</v>
      </c>
      <c r="F3063" t="s">
        <v>1503</v>
      </c>
      <c r="G3063">
        <v>1.41</v>
      </c>
      <c r="H3063">
        <v>12002</v>
      </c>
      <c r="I3063">
        <v>7531</v>
      </c>
      <c r="J3063">
        <v>26.4</v>
      </c>
      <c r="K3063" t="s">
        <v>1513</v>
      </c>
      <c r="L3063">
        <v>2.02</v>
      </c>
      <c r="M3063" t="s">
        <v>1516</v>
      </c>
      <c r="N3063" s="13">
        <v>1022</v>
      </c>
      <c r="O3063">
        <v>30</v>
      </c>
      <c r="P3063" s="11">
        <f>Agridata[[#This Row],[Storage_Loss_%]]/100</f>
        <v>0.3725</v>
      </c>
      <c r="Q3063" s="7">
        <v>37.25</v>
      </c>
      <c r="R3063" s="13">
        <v>24200</v>
      </c>
      <c r="S3063">
        <v>327</v>
      </c>
      <c r="T3063" t="s">
        <v>1520</v>
      </c>
      <c r="U3063" t="s">
        <v>1522</v>
      </c>
      <c r="V3063" s="13">
        <v>2412789</v>
      </c>
      <c r="W3063" s="7">
        <f>(Agridata[[#This Row],[Profit_After_Storage_Loss]]/Agridata[[#This Row],[Total_Revenue]])*100</f>
        <v>62.126874495535269</v>
      </c>
      <c r="X3063">
        <f>(1-Agridata[[#This Row],[Transport_Cost_NGN]]/(Agridata[[#This Row],[Input_Cost_NGN]]+Agridata[[#This Row],[Final_Profit_NGN]]))*100</f>
        <v>99.958063003156767</v>
      </c>
      <c r="Y3063" s="13">
        <f>Agridata[[#This Row],[Final_Profit_NGN]]*Agridata[[#This Row],[Storage_Loss_%]]</f>
        <v>89876390.25</v>
      </c>
      <c r="Z3063" s="13">
        <f>Agridata[[#This Row],[Final_Profit_NGN]] * (1-Agridata[[#This Row],[Storage_Loss_%]]/100)</f>
        <v>1514025.0974999999</v>
      </c>
      <c r="AA3063" s="13">
        <f>Agridata[[#This Row],[Final_Profit_NGN]]+Agridata[[#This Row],[Input_Cost_NGN]]</f>
        <v>2436989</v>
      </c>
    </row>
    <row r="3064" spans="1:27" x14ac:dyDescent="0.35">
      <c r="A3064" t="s">
        <v>361</v>
      </c>
      <c r="B3064" t="s">
        <v>1469</v>
      </c>
      <c r="C3064" t="s">
        <v>1480</v>
      </c>
      <c r="D3064">
        <v>2022</v>
      </c>
      <c r="E3064" t="s">
        <v>1501</v>
      </c>
      <c r="F3064" t="s">
        <v>1508</v>
      </c>
      <c r="G3064">
        <v>0.95</v>
      </c>
      <c r="H3064">
        <v>982</v>
      </c>
      <c r="I3064">
        <v>645</v>
      </c>
      <c r="J3064">
        <v>46.7</v>
      </c>
      <c r="K3064" t="s">
        <v>1512</v>
      </c>
      <c r="L3064">
        <v>1.95</v>
      </c>
      <c r="M3064" t="s">
        <v>1518</v>
      </c>
      <c r="N3064" s="13">
        <v>10690</v>
      </c>
      <c r="O3064">
        <v>30</v>
      </c>
      <c r="P3064" s="11">
        <f>Agridata[[#This Row],[Storage_Loss_%]]/100</f>
        <v>0.34310000000000002</v>
      </c>
      <c r="Q3064" s="7">
        <v>34.31</v>
      </c>
      <c r="R3064" s="13">
        <v>7365</v>
      </c>
      <c r="S3064">
        <v>193</v>
      </c>
      <c r="T3064" t="s">
        <v>1520</v>
      </c>
      <c r="U3064" t="s">
        <v>1522</v>
      </c>
      <c r="V3064" s="13">
        <v>105186</v>
      </c>
      <c r="W3064" s="7">
        <f>(Agridata[[#This Row],[Profit_After_Storage_Loss]]/Agridata[[#This Row],[Total_Revenue]])*100</f>
        <v>61.391443345683292</v>
      </c>
      <c r="X3064">
        <f>(1-Agridata[[#This Row],[Transport_Cost_NGN]]/(Agridata[[#This Row],[Input_Cost_NGN]]+Agridata[[#This Row],[Final_Profit_NGN]]))*100</f>
        <v>90.502083499924481</v>
      </c>
      <c r="Y3064" s="13">
        <f>Agridata[[#This Row],[Final_Profit_NGN]]*Agridata[[#This Row],[Storage_Loss_%]]</f>
        <v>3608931.66</v>
      </c>
      <c r="Z3064" s="13">
        <f>Agridata[[#This Row],[Final_Profit_NGN]] * (1-Agridata[[#This Row],[Storage_Loss_%]]/100)</f>
        <v>69096.683400000009</v>
      </c>
      <c r="AA3064" s="13">
        <f>Agridata[[#This Row],[Final_Profit_NGN]]+Agridata[[#This Row],[Input_Cost_NGN]]</f>
        <v>112551</v>
      </c>
    </row>
    <row r="3065" spans="1:27" x14ac:dyDescent="0.35">
      <c r="A3065" t="s">
        <v>670</v>
      </c>
      <c r="B3065" t="s">
        <v>1469</v>
      </c>
      <c r="C3065" t="s">
        <v>1481</v>
      </c>
      <c r="D3065">
        <v>2021</v>
      </c>
      <c r="E3065" t="s">
        <v>1501</v>
      </c>
      <c r="F3065" t="s">
        <v>1510</v>
      </c>
      <c r="G3065">
        <v>0.63</v>
      </c>
      <c r="H3065">
        <v>16118</v>
      </c>
      <c r="I3065">
        <v>11321</v>
      </c>
      <c r="J3065">
        <v>44.7</v>
      </c>
      <c r="K3065" t="s">
        <v>1511</v>
      </c>
      <c r="L3065">
        <v>2.0499999999999998</v>
      </c>
      <c r="M3065" t="s">
        <v>1516</v>
      </c>
      <c r="N3065" s="13">
        <v>5779</v>
      </c>
      <c r="O3065">
        <v>3</v>
      </c>
      <c r="P3065" s="11">
        <f>Agridata[[#This Row],[Storage_Loss_%]]/100</f>
        <v>0.29760000000000003</v>
      </c>
      <c r="Q3065" s="7">
        <v>29.76</v>
      </c>
      <c r="R3065" s="13">
        <v>20259</v>
      </c>
      <c r="S3065">
        <v>270</v>
      </c>
      <c r="T3065" t="s">
        <v>1520</v>
      </c>
      <c r="U3065" t="s">
        <v>1522</v>
      </c>
      <c r="V3065" s="13">
        <v>3000066</v>
      </c>
      <c r="W3065" s="7">
        <f>(Agridata[[#This Row],[Profit_After_Storage_Loss]]/Agridata[[#This Row],[Total_Revenue]])*100</f>
        <v>69.768861245064684</v>
      </c>
      <c r="X3065">
        <f>(1-Agridata[[#This Row],[Transport_Cost_NGN]]/(Agridata[[#This Row],[Input_Cost_NGN]]+Agridata[[#This Row],[Final_Profit_NGN]]))*100</f>
        <v>99.808662975010961</v>
      </c>
      <c r="Y3065" s="13">
        <f>Agridata[[#This Row],[Final_Profit_NGN]]*Agridata[[#This Row],[Storage_Loss_%]]</f>
        <v>89281964.160000011</v>
      </c>
      <c r="Z3065" s="13">
        <f>Agridata[[#This Row],[Final_Profit_NGN]] * (1-Agridata[[#This Row],[Storage_Loss_%]]/100)</f>
        <v>2107246.3583999998</v>
      </c>
      <c r="AA3065" s="13">
        <f>Agridata[[#This Row],[Final_Profit_NGN]]+Agridata[[#This Row],[Input_Cost_NGN]]</f>
        <v>3020325</v>
      </c>
    </row>
    <row r="3066" spans="1:27" x14ac:dyDescent="0.35">
      <c r="A3066" t="s">
        <v>155</v>
      </c>
      <c r="B3066" t="s">
        <v>1470</v>
      </c>
      <c r="C3066" t="s">
        <v>1475</v>
      </c>
      <c r="D3066">
        <v>2023</v>
      </c>
      <c r="E3066" t="s">
        <v>1502</v>
      </c>
      <c r="F3066" t="s">
        <v>1509</v>
      </c>
      <c r="G3066">
        <v>1.03</v>
      </c>
      <c r="H3066">
        <v>9812</v>
      </c>
      <c r="I3066">
        <v>8230</v>
      </c>
      <c r="J3066">
        <v>21.1</v>
      </c>
      <c r="K3066" t="s">
        <v>1512</v>
      </c>
      <c r="L3066">
        <v>1.49</v>
      </c>
      <c r="M3066" t="s">
        <v>1517</v>
      </c>
      <c r="N3066" s="13">
        <v>6291</v>
      </c>
      <c r="O3066">
        <v>2</v>
      </c>
      <c r="P3066" s="11">
        <f>Agridata[[#This Row],[Storage_Loss_%]]/100</f>
        <v>0.16120000000000001</v>
      </c>
      <c r="Q3066" s="7">
        <v>16.12</v>
      </c>
      <c r="R3066" s="13">
        <v>34658</v>
      </c>
      <c r="S3066">
        <v>351</v>
      </c>
      <c r="T3066" t="s">
        <v>1519</v>
      </c>
      <c r="U3066" t="s">
        <v>1523</v>
      </c>
      <c r="V3066" s="13">
        <v>2818894</v>
      </c>
      <c r="W3066" s="7">
        <f>(Agridata[[#This Row],[Profit_After_Storage_Loss]]/Agridata[[#This Row],[Total_Revenue]])*100</f>
        <v>82.861230045921715</v>
      </c>
      <c r="X3066">
        <f>(1-Agridata[[#This Row],[Transport_Cost_NGN]]/(Agridata[[#This Row],[Input_Cost_NGN]]+Agridata[[#This Row],[Final_Profit_NGN]]))*100</f>
        <v>99.779537923261955</v>
      </c>
      <c r="Y3066" s="13">
        <f>Agridata[[#This Row],[Final_Profit_NGN]]*Agridata[[#This Row],[Storage_Loss_%]]</f>
        <v>45440571.280000001</v>
      </c>
      <c r="Z3066" s="13">
        <f>Agridata[[#This Row],[Final_Profit_NGN]] * (1-Agridata[[#This Row],[Storage_Loss_%]]/100)</f>
        <v>2364488.2872000001</v>
      </c>
      <c r="AA3066" s="13">
        <f>Agridata[[#This Row],[Final_Profit_NGN]]+Agridata[[#This Row],[Input_Cost_NGN]]</f>
        <v>2853552</v>
      </c>
    </row>
    <row r="3067" spans="1:27" x14ac:dyDescent="0.35">
      <c r="A3067" t="s">
        <v>31</v>
      </c>
      <c r="B3067" t="s">
        <v>1472</v>
      </c>
      <c r="C3067" t="s">
        <v>1479</v>
      </c>
      <c r="D3067">
        <v>2022</v>
      </c>
      <c r="E3067" t="s">
        <v>1501</v>
      </c>
      <c r="F3067" t="s">
        <v>1505</v>
      </c>
      <c r="G3067">
        <v>1.22</v>
      </c>
      <c r="H3067">
        <v>15021</v>
      </c>
      <c r="I3067">
        <v>13802</v>
      </c>
      <c r="J3067">
        <v>1</v>
      </c>
      <c r="K3067" t="s">
        <v>1511</v>
      </c>
      <c r="L3067">
        <v>0.28000000000000003</v>
      </c>
      <c r="M3067" t="s">
        <v>1516</v>
      </c>
      <c r="N3067" s="13">
        <v>200</v>
      </c>
      <c r="O3067">
        <v>1</v>
      </c>
      <c r="P3067" s="11">
        <f>Agridata[[#This Row],[Storage_Loss_%]]/100</f>
        <v>8.1099999999999992E-2</v>
      </c>
      <c r="Q3067" s="7">
        <v>8.11</v>
      </c>
      <c r="R3067" s="13">
        <v>11333</v>
      </c>
      <c r="S3067">
        <v>96</v>
      </c>
      <c r="T3067" t="s">
        <v>1520</v>
      </c>
      <c r="U3067" t="s">
        <v>1522</v>
      </c>
      <c r="V3067" s="13">
        <v>1300210</v>
      </c>
      <c r="W3067" s="7">
        <f>(Agridata[[#This Row],[Profit_After_Storage_Loss]]/Agridata[[#This Row],[Total_Revenue]])*100</f>
        <v>91.095981527102055</v>
      </c>
      <c r="X3067">
        <f>(1-Agridata[[#This Row],[Transport_Cost_NGN]]/(Agridata[[#This Row],[Input_Cost_NGN]]+Agridata[[#This Row],[Final_Profit_NGN]]))*100</f>
        <v>99.984750785906371</v>
      </c>
      <c r="Y3067" s="13">
        <f>Agridata[[#This Row],[Final_Profit_NGN]]*Agridata[[#This Row],[Storage_Loss_%]]</f>
        <v>10544703.1</v>
      </c>
      <c r="Z3067" s="13">
        <f>Agridata[[#This Row],[Final_Profit_NGN]] * (1-Agridata[[#This Row],[Storage_Loss_%]]/100)</f>
        <v>1194762.969</v>
      </c>
      <c r="AA3067" s="13">
        <f>Agridata[[#This Row],[Final_Profit_NGN]]+Agridata[[#This Row],[Input_Cost_NGN]]</f>
        <v>1311543</v>
      </c>
    </row>
    <row r="3068" spans="1:27" x14ac:dyDescent="0.35">
      <c r="A3068" t="s">
        <v>736</v>
      </c>
      <c r="B3068" t="s">
        <v>1473</v>
      </c>
      <c r="C3068" t="s">
        <v>1493</v>
      </c>
      <c r="D3068">
        <v>2025</v>
      </c>
      <c r="E3068" t="s">
        <v>1501</v>
      </c>
      <c r="F3068" t="s">
        <v>1510</v>
      </c>
      <c r="G3068">
        <v>1.27</v>
      </c>
      <c r="H3068">
        <v>26805</v>
      </c>
      <c r="I3068">
        <v>18870</v>
      </c>
      <c r="J3068">
        <v>42.3</v>
      </c>
      <c r="K3068" t="s">
        <v>1511</v>
      </c>
      <c r="L3068">
        <v>1.68</v>
      </c>
      <c r="M3068" t="s">
        <v>1516</v>
      </c>
      <c r="N3068" s="13">
        <v>5558</v>
      </c>
      <c r="O3068">
        <v>2</v>
      </c>
      <c r="P3068" s="11">
        <f>Agridata[[#This Row],[Storage_Loss_%]]/100</f>
        <v>0.29600000000000004</v>
      </c>
      <c r="Q3068" s="7">
        <v>29.6</v>
      </c>
      <c r="R3068" s="13">
        <v>39564</v>
      </c>
      <c r="S3068">
        <v>444</v>
      </c>
      <c r="T3068" t="s">
        <v>1519</v>
      </c>
      <c r="U3068" t="s">
        <v>1522</v>
      </c>
      <c r="V3068" s="13">
        <v>8249376</v>
      </c>
      <c r="W3068" s="7">
        <f>(Agridata[[#This Row],[Profit_After_Storage_Loss]]/Agridata[[#This Row],[Total_Revenue]])*100</f>
        <v>70.06397324627757</v>
      </c>
      <c r="X3068">
        <f>(1-Agridata[[#This Row],[Transport_Cost_NGN]]/(Agridata[[#This Row],[Input_Cost_NGN]]+Agridata[[#This Row],[Final_Profit_NGN]]))*100</f>
        <v>99.932946794161865</v>
      </c>
      <c r="Y3068" s="13">
        <f>Agridata[[#This Row],[Final_Profit_NGN]]*Agridata[[#This Row],[Storage_Loss_%]]</f>
        <v>244181529.60000002</v>
      </c>
      <c r="Z3068" s="13">
        <f>Agridata[[#This Row],[Final_Profit_NGN]] * (1-Agridata[[#This Row],[Storage_Loss_%]]/100)</f>
        <v>5807560.7039999999</v>
      </c>
      <c r="AA3068" s="13">
        <f>Agridata[[#This Row],[Final_Profit_NGN]]+Agridata[[#This Row],[Input_Cost_NGN]]</f>
        <v>8288940</v>
      </c>
    </row>
    <row r="3069" spans="1:27" x14ac:dyDescent="0.35">
      <c r="A3069" t="s">
        <v>1101</v>
      </c>
      <c r="B3069" t="s">
        <v>1471</v>
      </c>
      <c r="C3069" t="s">
        <v>1500</v>
      </c>
      <c r="D3069">
        <v>2024</v>
      </c>
      <c r="E3069" t="s">
        <v>1501</v>
      </c>
      <c r="F3069" t="s">
        <v>1508</v>
      </c>
      <c r="G3069">
        <v>0.98</v>
      </c>
      <c r="H3069">
        <v>1750</v>
      </c>
      <c r="I3069">
        <v>1107</v>
      </c>
      <c r="J3069">
        <v>4.3</v>
      </c>
      <c r="K3069" t="s">
        <v>1511</v>
      </c>
      <c r="L3069">
        <v>0.47</v>
      </c>
      <c r="M3069" t="s">
        <v>1516</v>
      </c>
      <c r="N3069" s="13">
        <v>563</v>
      </c>
      <c r="O3069">
        <v>30</v>
      </c>
      <c r="P3069" s="11">
        <f>Agridata[[#This Row],[Storage_Loss_%]]/100</f>
        <v>0.36719999999999997</v>
      </c>
      <c r="Q3069" s="7">
        <v>36.72</v>
      </c>
      <c r="R3069" s="13">
        <v>6927</v>
      </c>
      <c r="S3069">
        <v>207</v>
      </c>
      <c r="T3069" t="s">
        <v>1521</v>
      </c>
      <c r="U3069" t="s">
        <v>1522</v>
      </c>
      <c r="V3069" s="13">
        <v>219368</v>
      </c>
      <c r="W3069" s="7">
        <f>(Agridata[[#This Row],[Profit_After_Storage_Loss]]/Agridata[[#This Row],[Total_Revenue]])*100</f>
        <v>61.342968426169378</v>
      </c>
      <c r="X3069">
        <f>(1-Agridata[[#This Row],[Transport_Cost_NGN]]/(Agridata[[#This Row],[Input_Cost_NGN]]+Agridata[[#This Row],[Final_Profit_NGN]]))*100</f>
        <v>99.751209704147243</v>
      </c>
      <c r="Y3069" s="13">
        <f>Agridata[[#This Row],[Final_Profit_NGN]]*Agridata[[#This Row],[Storage_Loss_%]]</f>
        <v>8055192.96</v>
      </c>
      <c r="Z3069" s="13">
        <f>Agridata[[#This Row],[Final_Profit_NGN]] * (1-Agridata[[#This Row],[Storage_Loss_%]]/100)</f>
        <v>138816.0704</v>
      </c>
      <c r="AA3069" s="13">
        <f>Agridata[[#This Row],[Final_Profit_NGN]]+Agridata[[#This Row],[Input_Cost_NGN]]</f>
        <v>226295</v>
      </c>
    </row>
    <row r="3070" spans="1:27" x14ac:dyDescent="0.35">
      <c r="A3070" t="s">
        <v>789</v>
      </c>
      <c r="B3070" t="s">
        <v>1469</v>
      </c>
      <c r="C3070" t="s">
        <v>1481</v>
      </c>
      <c r="D3070">
        <v>2023</v>
      </c>
      <c r="E3070" t="s">
        <v>1501</v>
      </c>
      <c r="F3070" t="s">
        <v>1505</v>
      </c>
      <c r="G3070">
        <v>2.34</v>
      </c>
      <c r="H3070">
        <v>24432</v>
      </c>
      <c r="I3070">
        <v>18519</v>
      </c>
      <c r="J3070">
        <v>10.199999999999999</v>
      </c>
      <c r="K3070" t="s">
        <v>1511</v>
      </c>
      <c r="L3070">
        <v>1.44</v>
      </c>
      <c r="M3070" t="s">
        <v>1516</v>
      </c>
      <c r="N3070" s="13">
        <v>1395</v>
      </c>
      <c r="O3070">
        <v>14</v>
      </c>
      <c r="P3070" s="11">
        <f>Agridata[[#This Row],[Storage_Loss_%]]/100</f>
        <v>0.24199999999999999</v>
      </c>
      <c r="Q3070" s="7">
        <v>24.2</v>
      </c>
      <c r="R3070" s="13">
        <v>23457</v>
      </c>
      <c r="S3070">
        <v>100</v>
      </c>
      <c r="T3070" t="s">
        <v>1521</v>
      </c>
      <c r="U3070" t="s">
        <v>1522</v>
      </c>
      <c r="V3070" s="13">
        <v>1808529</v>
      </c>
      <c r="W3070" s="7">
        <f>(Agridata[[#This Row],[Profit_After_Storage_Loss]]/Agridata[[#This Row],[Total_Revenue]])*100</f>
        <v>74.829446404066417</v>
      </c>
      <c r="X3070">
        <f>(1-Agridata[[#This Row],[Transport_Cost_NGN]]/(Agridata[[#This Row],[Input_Cost_NGN]]+Agridata[[#This Row],[Final_Profit_NGN]]))*100</f>
        <v>99.923853129882005</v>
      </c>
      <c r="Y3070" s="13">
        <f>Agridata[[#This Row],[Final_Profit_NGN]]*Agridata[[#This Row],[Storage_Loss_%]]</f>
        <v>43766401.799999997</v>
      </c>
      <c r="Z3070" s="13">
        <f>Agridata[[#This Row],[Final_Profit_NGN]] * (1-Agridata[[#This Row],[Storage_Loss_%]]/100)</f>
        <v>1370864.9820000001</v>
      </c>
      <c r="AA3070" s="13">
        <f>Agridata[[#This Row],[Final_Profit_NGN]]+Agridata[[#This Row],[Input_Cost_NGN]]</f>
        <v>1831986</v>
      </c>
    </row>
    <row r="3071" spans="1:27" x14ac:dyDescent="0.35">
      <c r="A3071" t="s">
        <v>666</v>
      </c>
      <c r="B3071" t="s">
        <v>1472</v>
      </c>
      <c r="C3071" t="s">
        <v>1487</v>
      </c>
      <c r="D3071">
        <v>2021</v>
      </c>
      <c r="E3071" t="s">
        <v>1501</v>
      </c>
      <c r="F3071" t="s">
        <v>1504</v>
      </c>
      <c r="G3071">
        <v>0.74</v>
      </c>
      <c r="H3071">
        <v>4934</v>
      </c>
      <c r="I3071">
        <v>3740</v>
      </c>
      <c r="J3071">
        <v>59.3</v>
      </c>
      <c r="K3071" t="s">
        <v>1512</v>
      </c>
      <c r="L3071">
        <v>1.72</v>
      </c>
      <c r="M3071" t="s">
        <v>1516</v>
      </c>
      <c r="N3071" s="13">
        <v>14094</v>
      </c>
      <c r="O3071">
        <v>4</v>
      </c>
      <c r="P3071" s="11">
        <f>Agridata[[#This Row],[Storage_Loss_%]]/100</f>
        <v>0.2419</v>
      </c>
      <c r="Q3071" s="7">
        <v>24.19</v>
      </c>
      <c r="R3071" s="13">
        <v>16025</v>
      </c>
      <c r="S3071">
        <v>218</v>
      </c>
      <c r="T3071" t="s">
        <v>1520</v>
      </c>
      <c r="U3071" t="s">
        <v>1522</v>
      </c>
      <c r="V3071" s="13">
        <v>777048</v>
      </c>
      <c r="W3071" s="7">
        <f>(Agridata[[#This Row],[Profit_After_Storage_Loss]]/Agridata[[#This Row],[Total_Revenue]])*100</f>
        <v>74.27816718007044</v>
      </c>
      <c r="X3071">
        <f>(1-Agridata[[#This Row],[Transport_Cost_NGN]]/(Agridata[[#This Row],[Input_Cost_NGN]]+Agridata[[#This Row],[Final_Profit_NGN]]))*100</f>
        <v>98.222862208144775</v>
      </c>
      <c r="Y3071" s="13">
        <f>Agridata[[#This Row],[Final_Profit_NGN]]*Agridata[[#This Row],[Storage_Loss_%]]</f>
        <v>18796791.120000001</v>
      </c>
      <c r="Z3071" s="13">
        <f>Agridata[[#This Row],[Final_Profit_NGN]] * (1-Agridata[[#This Row],[Storage_Loss_%]]/100)</f>
        <v>589080.08880000003</v>
      </c>
      <c r="AA3071" s="13">
        <f>Agridata[[#This Row],[Final_Profit_NGN]]+Agridata[[#This Row],[Input_Cost_NGN]]</f>
        <v>793073</v>
      </c>
    </row>
    <row r="3072" spans="1:27" x14ac:dyDescent="0.35">
      <c r="A3072" t="s">
        <v>277</v>
      </c>
      <c r="B3072" t="s">
        <v>1470</v>
      </c>
      <c r="C3072" t="s">
        <v>1475</v>
      </c>
      <c r="D3072">
        <v>2022</v>
      </c>
      <c r="E3072" t="s">
        <v>1502</v>
      </c>
      <c r="F3072" t="s">
        <v>1508</v>
      </c>
      <c r="G3072">
        <v>3.57</v>
      </c>
      <c r="H3072">
        <v>5165</v>
      </c>
      <c r="I3072">
        <v>4447</v>
      </c>
      <c r="J3072">
        <v>4.2</v>
      </c>
      <c r="K3072" t="s">
        <v>1515</v>
      </c>
      <c r="L3072">
        <v>0.43</v>
      </c>
      <c r="M3072" t="s">
        <v>1516</v>
      </c>
      <c r="N3072" s="13">
        <v>961</v>
      </c>
      <c r="O3072">
        <v>7</v>
      </c>
      <c r="P3072" s="11">
        <f>Agridata[[#This Row],[Storage_Loss_%]]/100</f>
        <v>0.1389</v>
      </c>
      <c r="Q3072" s="7">
        <v>13.89</v>
      </c>
      <c r="R3072" s="13">
        <v>55132</v>
      </c>
      <c r="S3072">
        <v>205</v>
      </c>
      <c r="T3072" t="s">
        <v>1520</v>
      </c>
      <c r="U3072" t="s">
        <v>1522</v>
      </c>
      <c r="V3072" s="13">
        <v>846426</v>
      </c>
      <c r="W3072" s="7">
        <f>(Agridata[[#This Row],[Profit_After_Storage_Loss]]/Agridata[[#This Row],[Total_Revenue]])*100</f>
        <v>80.844208425858341</v>
      </c>
      <c r="X3072">
        <f>(1-Agridata[[#This Row],[Transport_Cost_NGN]]/(Agridata[[#This Row],[Input_Cost_NGN]]+Agridata[[#This Row],[Final_Profit_NGN]]))*100</f>
        <v>99.893406746986884</v>
      </c>
      <c r="Y3072" s="13">
        <f>Agridata[[#This Row],[Final_Profit_NGN]]*Agridata[[#This Row],[Storage_Loss_%]]</f>
        <v>11756857.140000001</v>
      </c>
      <c r="Z3072" s="13">
        <f>Agridata[[#This Row],[Final_Profit_NGN]] * (1-Agridata[[#This Row],[Storage_Loss_%]]/100)</f>
        <v>728857.42859999998</v>
      </c>
      <c r="AA3072" s="13">
        <f>Agridata[[#This Row],[Final_Profit_NGN]]+Agridata[[#This Row],[Input_Cost_NGN]]</f>
        <v>901558</v>
      </c>
    </row>
    <row r="3073" spans="1:27" x14ac:dyDescent="0.35">
      <c r="A3073" t="s">
        <v>1020</v>
      </c>
      <c r="B3073" t="s">
        <v>1469</v>
      </c>
      <c r="C3073" t="s">
        <v>1484</v>
      </c>
      <c r="D3073">
        <v>2024</v>
      </c>
      <c r="E3073" t="s">
        <v>1502</v>
      </c>
      <c r="F3073" t="s">
        <v>1506</v>
      </c>
      <c r="G3073">
        <v>3.07</v>
      </c>
      <c r="H3073">
        <v>9662</v>
      </c>
      <c r="I3073">
        <v>7523</v>
      </c>
      <c r="J3073">
        <v>10.8</v>
      </c>
      <c r="K3073" t="s">
        <v>1512</v>
      </c>
      <c r="L3073">
        <v>1.73</v>
      </c>
      <c r="M3073" t="s">
        <v>1516</v>
      </c>
      <c r="N3073" s="13">
        <v>2460</v>
      </c>
      <c r="O3073">
        <v>14</v>
      </c>
      <c r="P3073" s="11">
        <f>Agridata[[#This Row],[Storage_Loss_%]]/100</f>
        <v>0.2213</v>
      </c>
      <c r="Q3073" s="7">
        <v>22.13</v>
      </c>
      <c r="R3073" s="13">
        <v>86153</v>
      </c>
      <c r="S3073">
        <v>316</v>
      </c>
      <c r="T3073" t="s">
        <v>1520</v>
      </c>
      <c r="U3073" t="s">
        <v>1523</v>
      </c>
      <c r="V3073" s="13">
        <v>2264883</v>
      </c>
      <c r="W3073" s="7">
        <f>(Agridata[[#This Row],[Profit_After_Storage_Loss]]/Agridata[[#This Row],[Total_Revenue]])*100</f>
        <v>75.016477506086673</v>
      </c>
      <c r="X3073">
        <f>(1-Agridata[[#This Row],[Transport_Cost_NGN]]/(Agridata[[#This Row],[Input_Cost_NGN]]+Agridata[[#This Row],[Final_Profit_NGN]]))*100</f>
        <v>99.895365277265</v>
      </c>
      <c r="Y3073" s="13">
        <f>Agridata[[#This Row],[Final_Profit_NGN]]*Agridata[[#This Row],[Storage_Loss_%]]</f>
        <v>50121860.789999999</v>
      </c>
      <c r="Z3073" s="13">
        <f>Agridata[[#This Row],[Final_Profit_NGN]] * (1-Agridata[[#This Row],[Storage_Loss_%]]/100)</f>
        <v>1763664.3920999998</v>
      </c>
      <c r="AA3073" s="13">
        <f>Agridata[[#This Row],[Final_Profit_NGN]]+Agridata[[#This Row],[Input_Cost_NGN]]</f>
        <v>2351036</v>
      </c>
    </row>
    <row r="3074" spans="1:27" x14ac:dyDescent="0.35">
      <c r="A3074" t="s">
        <v>1243</v>
      </c>
      <c r="B3074" t="s">
        <v>1473</v>
      </c>
      <c r="C3074" t="s">
        <v>1494</v>
      </c>
      <c r="D3074">
        <v>2024</v>
      </c>
      <c r="E3074" t="s">
        <v>1501</v>
      </c>
      <c r="F3074" t="s">
        <v>1508</v>
      </c>
      <c r="G3074">
        <v>1.73</v>
      </c>
      <c r="H3074">
        <v>3833</v>
      </c>
      <c r="I3074">
        <v>2479</v>
      </c>
      <c r="J3074">
        <v>42.4</v>
      </c>
      <c r="K3074" t="s">
        <v>1511</v>
      </c>
      <c r="L3074">
        <v>1.23</v>
      </c>
      <c r="M3074" t="s">
        <v>1518</v>
      </c>
      <c r="N3074" s="13">
        <v>6105</v>
      </c>
      <c r="O3074">
        <v>30</v>
      </c>
      <c r="P3074" s="11">
        <f>Agridata[[#This Row],[Storage_Loss_%]]/100</f>
        <v>0.35299999999999998</v>
      </c>
      <c r="Q3074" s="7">
        <v>35.299999999999997</v>
      </c>
      <c r="R3074" s="13">
        <v>20421</v>
      </c>
      <c r="S3074">
        <v>252</v>
      </c>
      <c r="T3074" t="s">
        <v>1520</v>
      </c>
      <c r="U3074" t="s">
        <v>1522</v>
      </c>
      <c r="V3074" s="13">
        <v>591935</v>
      </c>
      <c r="W3074" s="7">
        <f>(Agridata[[#This Row],[Profit_After_Storage_Loss]]/Agridata[[#This Row],[Total_Revenue]])*100</f>
        <v>62.542368328227369</v>
      </c>
      <c r="X3074">
        <f>(1-Agridata[[#This Row],[Transport_Cost_NGN]]/(Agridata[[#This Row],[Input_Cost_NGN]]+Agridata[[#This Row],[Final_Profit_NGN]]))*100</f>
        <v>99.003030916656314</v>
      </c>
      <c r="Y3074" s="13">
        <f>Agridata[[#This Row],[Final_Profit_NGN]]*Agridata[[#This Row],[Storage_Loss_%]]</f>
        <v>20895305.5</v>
      </c>
      <c r="Z3074" s="13">
        <f>Agridata[[#This Row],[Final_Profit_NGN]] * (1-Agridata[[#This Row],[Storage_Loss_%]]/100)</f>
        <v>382981.94500000001</v>
      </c>
      <c r="AA3074" s="13">
        <f>Agridata[[#This Row],[Final_Profit_NGN]]+Agridata[[#This Row],[Input_Cost_NGN]]</f>
        <v>612356</v>
      </c>
    </row>
    <row r="3075" spans="1:27" x14ac:dyDescent="0.35">
      <c r="A3075" t="s">
        <v>393</v>
      </c>
      <c r="B3075" t="s">
        <v>1472</v>
      </c>
      <c r="C3075" t="s">
        <v>1487</v>
      </c>
      <c r="D3075">
        <v>2022</v>
      </c>
      <c r="E3075" t="s">
        <v>1501</v>
      </c>
      <c r="F3075" t="s">
        <v>1504</v>
      </c>
      <c r="G3075">
        <v>1.18</v>
      </c>
      <c r="H3075">
        <v>13327</v>
      </c>
      <c r="I3075">
        <v>11021</v>
      </c>
      <c r="J3075">
        <v>5.4</v>
      </c>
      <c r="K3075" t="s">
        <v>1513</v>
      </c>
      <c r="L3075">
        <v>1.34</v>
      </c>
      <c r="M3075" t="s">
        <v>1518</v>
      </c>
      <c r="N3075" s="13">
        <v>253</v>
      </c>
      <c r="O3075">
        <v>1</v>
      </c>
      <c r="P3075" s="11">
        <f>Agridata[[#This Row],[Storage_Loss_%]]/100</f>
        <v>0.17300000000000001</v>
      </c>
      <c r="Q3075" s="7">
        <v>17.3</v>
      </c>
      <c r="R3075" s="13">
        <v>18979</v>
      </c>
      <c r="S3075">
        <v>307</v>
      </c>
      <c r="T3075" t="s">
        <v>1520</v>
      </c>
      <c r="U3075" t="s">
        <v>1522</v>
      </c>
      <c r="V3075" s="13">
        <v>3330381</v>
      </c>
      <c r="W3075" s="7">
        <f>(Agridata[[#This Row],[Profit_After_Storage_Loss]]/Agridata[[#This Row],[Total_Revenue]])*100</f>
        <v>82.231384115174237</v>
      </c>
      <c r="X3075">
        <f>(1-Agridata[[#This Row],[Transport_Cost_NGN]]/(Agridata[[#This Row],[Input_Cost_NGN]]+Agridata[[#This Row],[Final_Profit_NGN]]))*100</f>
        <v>99.992446318102566</v>
      </c>
      <c r="Y3075" s="13">
        <f>Agridata[[#This Row],[Final_Profit_NGN]]*Agridata[[#This Row],[Storage_Loss_%]]</f>
        <v>57615591.300000004</v>
      </c>
      <c r="Z3075" s="13">
        <f>Agridata[[#This Row],[Final_Profit_NGN]] * (1-Agridata[[#This Row],[Storage_Loss_%]]/100)</f>
        <v>2754225.0869999998</v>
      </c>
      <c r="AA3075" s="13">
        <f>Agridata[[#This Row],[Final_Profit_NGN]]+Agridata[[#This Row],[Input_Cost_NGN]]</f>
        <v>3349360</v>
      </c>
    </row>
    <row r="3076" spans="1:27" x14ac:dyDescent="0.35">
      <c r="A3076" t="s">
        <v>867</v>
      </c>
      <c r="B3076" t="s">
        <v>1473</v>
      </c>
      <c r="C3076" t="s">
        <v>1496</v>
      </c>
      <c r="D3076">
        <v>2023</v>
      </c>
      <c r="E3076" t="s">
        <v>1501</v>
      </c>
      <c r="F3076" t="s">
        <v>1509</v>
      </c>
      <c r="G3076">
        <v>1.94</v>
      </c>
      <c r="H3076">
        <v>34945</v>
      </c>
      <c r="I3076">
        <v>27239</v>
      </c>
      <c r="J3076">
        <v>23.7</v>
      </c>
      <c r="K3076" t="s">
        <v>1515</v>
      </c>
      <c r="L3076">
        <v>1.75</v>
      </c>
      <c r="M3076" t="s">
        <v>1518</v>
      </c>
      <c r="N3076" s="13">
        <v>4655</v>
      </c>
      <c r="O3076">
        <v>5</v>
      </c>
      <c r="P3076" s="11">
        <f>Agridata[[#This Row],[Storage_Loss_%]]/100</f>
        <v>0.2205</v>
      </c>
      <c r="Q3076" s="7">
        <v>22.05</v>
      </c>
      <c r="R3076" s="13">
        <v>32040</v>
      </c>
      <c r="S3076">
        <v>287</v>
      </c>
      <c r="T3076" t="s">
        <v>1521</v>
      </c>
      <c r="U3076" t="s">
        <v>1522</v>
      </c>
      <c r="V3076" s="13">
        <v>7702723</v>
      </c>
      <c r="W3076" s="7">
        <f>(Agridata[[#This Row],[Profit_After_Storage_Loss]]/Agridata[[#This Row],[Total_Revenue]])*100</f>
        <v>77.62710478006889</v>
      </c>
      <c r="X3076">
        <f>(1-Agridata[[#This Row],[Transport_Cost_NGN]]/(Agridata[[#This Row],[Input_Cost_NGN]]+Agridata[[#This Row],[Final_Profit_NGN]]))*100</f>
        <v>99.939817160525806</v>
      </c>
      <c r="Y3076" s="13">
        <f>Agridata[[#This Row],[Final_Profit_NGN]]*Agridata[[#This Row],[Storage_Loss_%]]</f>
        <v>169845042.15000001</v>
      </c>
      <c r="Z3076" s="13">
        <f>Agridata[[#This Row],[Final_Profit_NGN]] * (1-Agridata[[#This Row],[Storage_Loss_%]]/100)</f>
        <v>6004272.5784999998</v>
      </c>
      <c r="AA3076" s="13">
        <f>Agridata[[#This Row],[Final_Profit_NGN]]+Agridata[[#This Row],[Input_Cost_NGN]]</f>
        <v>7734763</v>
      </c>
    </row>
    <row r="3077" spans="1:27" x14ac:dyDescent="0.35">
      <c r="A3077" t="s">
        <v>707</v>
      </c>
      <c r="B3077" t="s">
        <v>1472</v>
      </c>
      <c r="C3077" t="s">
        <v>1478</v>
      </c>
      <c r="D3077">
        <v>2024</v>
      </c>
      <c r="E3077" t="s">
        <v>1502</v>
      </c>
      <c r="F3077" t="s">
        <v>1507</v>
      </c>
      <c r="G3077">
        <v>1.1399999999999999</v>
      </c>
      <c r="H3077">
        <v>1698</v>
      </c>
      <c r="I3077">
        <v>1516</v>
      </c>
      <c r="J3077">
        <v>13.9</v>
      </c>
      <c r="K3077" t="s">
        <v>1514</v>
      </c>
      <c r="L3077">
        <v>1.87</v>
      </c>
      <c r="M3077" t="s">
        <v>1516</v>
      </c>
      <c r="N3077" s="13">
        <v>2351</v>
      </c>
      <c r="O3077">
        <v>3</v>
      </c>
      <c r="P3077" s="11">
        <f>Agridata[[#This Row],[Storage_Loss_%]]/100</f>
        <v>0.10710000000000001</v>
      </c>
      <c r="Q3077" s="7">
        <v>10.71</v>
      </c>
      <c r="R3077" s="13">
        <v>16413</v>
      </c>
      <c r="S3077">
        <v>244</v>
      </c>
      <c r="T3077" t="s">
        <v>1521</v>
      </c>
      <c r="U3077" t="s">
        <v>1523</v>
      </c>
      <c r="V3077" s="13">
        <v>347441</v>
      </c>
      <c r="W3077" s="7">
        <f>(Agridata[[#This Row],[Profit_After_Storage_Loss]]/Agridata[[#This Row],[Total_Revenue]])*100</f>
        <v>85.262239497160948</v>
      </c>
      <c r="X3077">
        <f>(1-Agridata[[#This Row],[Transport_Cost_NGN]]/(Agridata[[#This Row],[Input_Cost_NGN]]+Agridata[[#This Row],[Final_Profit_NGN]]))*100</f>
        <v>99.353861713764317</v>
      </c>
      <c r="Y3077" s="13">
        <f>Agridata[[#This Row],[Final_Profit_NGN]]*Agridata[[#This Row],[Storage_Loss_%]]</f>
        <v>3721093.1100000003</v>
      </c>
      <c r="Z3077" s="13">
        <f>Agridata[[#This Row],[Final_Profit_NGN]] * (1-Agridata[[#This Row],[Storage_Loss_%]]/100)</f>
        <v>310230.06890000001</v>
      </c>
      <c r="AA3077" s="13">
        <f>Agridata[[#This Row],[Final_Profit_NGN]]+Agridata[[#This Row],[Input_Cost_NGN]]</f>
        <v>363854</v>
      </c>
    </row>
    <row r="3078" spans="1:27" x14ac:dyDescent="0.35">
      <c r="A3078" t="s">
        <v>632</v>
      </c>
      <c r="B3078" t="s">
        <v>1470</v>
      </c>
      <c r="C3078" t="s">
        <v>1476</v>
      </c>
      <c r="D3078">
        <v>2025</v>
      </c>
      <c r="E3078" t="s">
        <v>1502</v>
      </c>
      <c r="F3078" t="s">
        <v>1504</v>
      </c>
      <c r="G3078">
        <v>8.6</v>
      </c>
      <c r="H3078">
        <v>45947</v>
      </c>
      <c r="I3078">
        <v>36027</v>
      </c>
      <c r="J3078">
        <v>15.9</v>
      </c>
      <c r="K3078" t="s">
        <v>1511</v>
      </c>
      <c r="L3078">
        <v>1.4</v>
      </c>
      <c r="M3078" t="s">
        <v>1518</v>
      </c>
      <c r="N3078" s="13">
        <v>2975</v>
      </c>
      <c r="O3078">
        <v>4</v>
      </c>
      <c r="P3078" s="11">
        <f>Agridata[[#This Row],[Storage_Loss_%]]/100</f>
        <v>0.21590000000000001</v>
      </c>
      <c r="Q3078" s="7">
        <v>21.59</v>
      </c>
      <c r="R3078" s="13">
        <v>183196</v>
      </c>
      <c r="S3078">
        <v>296</v>
      </c>
      <c r="T3078" t="s">
        <v>1519</v>
      </c>
      <c r="U3078" t="s">
        <v>1522</v>
      </c>
      <c r="V3078" s="13">
        <v>10371182</v>
      </c>
      <c r="W3078" s="7">
        <f>(Agridata[[#This Row],[Profit_After_Storage_Loss]]/Agridata[[#This Row],[Total_Revenue]])*100</f>
        <v>77.049010431500562</v>
      </c>
      <c r="X3078">
        <f>(1-Agridata[[#This Row],[Transport_Cost_NGN]]/(Agridata[[#This Row],[Input_Cost_NGN]]+Agridata[[#This Row],[Final_Profit_NGN]]))*100</f>
        <v>99.971812644951697</v>
      </c>
      <c r="Y3078" s="13">
        <f>Agridata[[#This Row],[Final_Profit_NGN]]*Agridata[[#This Row],[Storage_Loss_%]]</f>
        <v>223913819.38</v>
      </c>
      <c r="Z3078" s="13">
        <f>Agridata[[#This Row],[Final_Profit_NGN]] * (1-Agridata[[#This Row],[Storage_Loss_%]]/100)</f>
        <v>8132043.8062000005</v>
      </c>
      <c r="AA3078" s="13">
        <f>Agridata[[#This Row],[Final_Profit_NGN]]+Agridata[[#This Row],[Input_Cost_NGN]]</f>
        <v>10554378</v>
      </c>
    </row>
    <row r="3079" spans="1:27" x14ac:dyDescent="0.35">
      <c r="A3079" t="s">
        <v>1167</v>
      </c>
      <c r="B3079" t="s">
        <v>1470</v>
      </c>
      <c r="C3079" t="s">
        <v>1490</v>
      </c>
      <c r="D3079">
        <v>2024</v>
      </c>
      <c r="E3079" t="s">
        <v>1502</v>
      </c>
      <c r="F3079" t="s">
        <v>1503</v>
      </c>
      <c r="G3079">
        <v>1.58</v>
      </c>
      <c r="H3079">
        <v>15270</v>
      </c>
      <c r="I3079">
        <v>9174</v>
      </c>
      <c r="J3079">
        <v>3.2</v>
      </c>
      <c r="K3079" t="s">
        <v>1513</v>
      </c>
      <c r="L3079">
        <v>0.96</v>
      </c>
      <c r="M3079" t="s">
        <v>1518</v>
      </c>
      <c r="N3079" s="13">
        <v>200</v>
      </c>
      <c r="O3079">
        <v>30</v>
      </c>
      <c r="P3079" s="11">
        <f>Agridata[[#This Row],[Storage_Loss_%]]/100</f>
        <v>0.3992</v>
      </c>
      <c r="Q3079" s="7">
        <v>39.92</v>
      </c>
      <c r="R3079" s="13">
        <v>21732</v>
      </c>
      <c r="S3079">
        <v>303</v>
      </c>
      <c r="T3079" t="s">
        <v>1520</v>
      </c>
      <c r="U3079" t="s">
        <v>1522</v>
      </c>
      <c r="V3079" s="13">
        <v>2729993</v>
      </c>
      <c r="W3079" s="7">
        <f>(Agridata[[#This Row],[Profit_After_Storage_Loss]]/Agridata[[#This Row],[Total_Revenue]])*100</f>
        <v>59.605512702032357</v>
      </c>
      <c r="X3079">
        <f>(1-Agridata[[#This Row],[Transport_Cost_NGN]]/(Agridata[[#This Row],[Input_Cost_NGN]]+Agridata[[#This Row],[Final_Profit_NGN]]))*100</f>
        <v>99.992731831850932</v>
      </c>
      <c r="Y3079" s="13">
        <f>Agridata[[#This Row],[Final_Profit_NGN]]*Agridata[[#This Row],[Storage_Loss_%]]</f>
        <v>108981320.56</v>
      </c>
      <c r="Z3079" s="13">
        <f>Agridata[[#This Row],[Final_Profit_NGN]] * (1-Agridata[[#This Row],[Storage_Loss_%]]/100)</f>
        <v>1640179.7944</v>
      </c>
      <c r="AA3079" s="13">
        <f>Agridata[[#This Row],[Final_Profit_NGN]]+Agridata[[#This Row],[Input_Cost_NGN]]</f>
        <v>2751725</v>
      </c>
    </row>
    <row r="3080" spans="1:27" x14ac:dyDescent="0.35">
      <c r="A3080" t="s">
        <v>233</v>
      </c>
      <c r="B3080" t="s">
        <v>1473</v>
      </c>
      <c r="C3080" t="s">
        <v>1497</v>
      </c>
      <c r="D3080">
        <v>2023</v>
      </c>
      <c r="E3080" t="s">
        <v>1501</v>
      </c>
      <c r="F3080" t="s">
        <v>1505</v>
      </c>
      <c r="G3080">
        <v>2.52</v>
      </c>
      <c r="H3080">
        <v>39953</v>
      </c>
      <c r="I3080">
        <v>30755</v>
      </c>
      <c r="J3080">
        <v>115.2</v>
      </c>
      <c r="K3080" t="s">
        <v>1512</v>
      </c>
      <c r="L3080">
        <v>3.21</v>
      </c>
      <c r="M3080" t="s">
        <v>1516</v>
      </c>
      <c r="N3080" s="13">
        <v>28845</v>
      </c>
      <c r="O3080">
        <v>14</v>
      </c>
      <c r="P3080" s="11">
        <f>Agridata[[#This Row],[Storage_Loss_%]]/100</f>
        <v>0.23019999999999999</v>
      </c>
      <c r="Q3080" s="7">
        <v>23.02</v>
      </c>
      <c r="R3080" s="13">
        <v>19853</v>
      </c>
      <c r="S3080">
        <v>85</v>
      </c>
      <c r="T3080" t="s">
        <v>1520</v>
      </c>
      <c r="U3080" t="s">
        <v>1522</v>
      </c>
      <c r="V3080" s="13">
        <v>2539336</v>
      </c>
      <c r="W3080" s="7">
        <f>(Agridata[[#This Row],[Profit_After_Storage_Loss]]/Agridata[[#This Row],[Total_Revenue]])*100</f>
        <v>76.382824902732864</v>
      </c>
      <c r="X3080">
        <f>(1-Agridata[[#This Row],[Transport_Cost_NGN]]/(Agridata[[#This Row],[Input_Cost_NGN]]+Agridata[[#This Row],[Final_Profit_NGN]]))*100</f>
        <v>98.872885121028574</v>
      </c>
      <c r="Y3080" s="13">
        <f>Agridata[[#This Row],[Final_Profit_NGN]]*Agridata[[#This Row],[Storage_Loss_%]]</f>
        <v>58455514.719999999</v>
      </c>
      <c r="Z3080" s="13">
        <f>Agridata[[#This Row],[Final_Profit_NGN]] * (1-Agridata[[#This Row],[Storage_Loss_%]]/100)</f>
        <v>1954780.8528</v>
      </c>
      <c r="AA3080" s="13">
        <f>Agridata[[#This Row],[Final_Profit_NGN]]+Agridata[[#This Row],[Input_Cost_NGN]]</f>
        <v>2559189</v>
      </c>
    </row>
    <row r="3081" spans="1:27" x14ac:dyDescent="0.35">
      <c r="A3081" t="s">
        <v>681</v>
      </c>
      <c r="B3081" t="s">
        <v>1471</v>
      </c>
      <c r="C3081" t="s">
        <v>1486</v>
      </c>
      <c r="D3081">
        <v>2022</v>
      </c>
      <c r="E3081" t="s">
        <v>1501</v>
      </c>
      <c r="F3081" t="s">
        <v>1510</v>
      </c>
      <c r="G3081">
        <v>0.73</v>
      </c>
      <c r="H3081">
        <v>14804</v>
      </c>
      <c r="I3081">
        <v>10174</v>
      </c>
      <c r="J3081">
        <v>46.6</v>
      </c>
      <c r="K3081" t="s">
        <v>1512</v>
      </c>
      <c r="L3081">
        <v>1.03</v>
      </c>
      <c r="M3081" t="s">
        <v>1518</v>
      </c>
      <c r="N3081" s="13">
        <v>9458</v>
      </c>
      <c r="O3081">
        <v>7</v>
      </c>
      <c r="P3081" s="11">
        <f>Agridata[[#This Row],[Storage_Loss_%]]/100</f>
        <v>0.31269999999999998</v>
      </c>
      <c r="Q3081" s="7">
        <v>31.27</v>
      </c>
      <c r="R3081" s="13">
        <v>14367</v>
      </c>
      <c r="S3081">
        <v>342</v>
      </c>
      <c r="T3081" t="s">
        <v>1519</v>
      </c>
      <c r="U3081" t="s">
        <v>1523</v>
      </c>
      <c r="V3081" s="13">
        <v>3420888</v>
      </c>
      <c r="W3081" s="7">
        <f>(Agridata[[#This Row],[Profit_After_Storage_Loss]]/Agridata[[#This Row],[Total_Revenue]])*100</f>
        <v>68.442555862665216</v>
      </c>
      <c r="X3081">
        <f>(1-Agridata[[#This Row],[Transport_Cost_NGN]]/(Agridata[[#This Row],[Input_Cost_NGN]]+Agridata[[#This Row],[Final_Profit_NGN]]))*100</f>
        <v>99.724678371765705</v>
      </c>
      <c r="Y3081" s="13">
        <f>Agridata[[#This Row],[Final_Profit_NGN]]*Agridata[[#This Row],[Storage_Loss_%]]</f>
        <v>106971167.76000001</v>
      </c>
      <c r="Z3081" s="13">
        <f>Agridata[[#This Row],[Final_Profit_NGN]] * (1-Agridata[[#This Row],[Storage_Loss_%]]/100)</f>
        <v>2351176.3223999999</v>
      </c>
      <c r="AA3081" s="13">
        <f>Agridata[[#This Row],[Final_Profit_NGN]]+Agridata[[#This Row],[Input_Cost_NGN]]</f>
        <v>3435255</v>
      </c>
    </row>
    <row r="3082" spans="1:27" x14ac:dyDescent="0.35">
      <c r="A3082" t="s">
        <v>65</v>
      </c>
      <c r="B3082" t="s">
        <v>1470</v>
      </c>
      <c r="C3082" t="s">
        <v>1482</v>
      </c>
      <c r="D3082">
        <v>2024</v>
      </c>
      <c r="E3082" t="s">
        <v>1501</v>
      </c>
      <c r="F3082" t="s">
        <v>1506</v>
      </c>
      <c r="G3082">
        <v>11.46</v>
      </c>
      <c r="H3082">
        <v>39496</v>
      </c>
      <c r="I3082">
        <v>30984</v>
      </c>
      <c r="J3082">
        <v>9.5</v>
      </c>
      <c r="K3082" t="s">
        <v>1513</v>
      </c>
      <c r="L3082">
        <v>0.32</v>
      </c>
      <c r="M3082" t="s">
        <v>1516</v>
      </c>
      <c r="N3082" s="13">
        <v>473</v>
      </c>
      <c r="O3082">
        <v>14</v>
      </c>
      <c r="P3082" s="11">
        <f>Agridata[[#This Row],[Storage_Loss_%]]/100</f>
        <v>0.2155</v>
      </c>
      <c r="Q3082" s="7">
        <v>21.55</v>
      </c>
      <c r="R3082" s="13">
        <v>320319</v>
      </c>
      <c r="S3082">
        <v>369</v>
      </c>
      <c r="T3082" t="s">
        <v>1520</v>
      </c>
      <c r="U3082" t="s">
        <v>1522</v>
      </c>
      <c r="V3082" s="13">
        <v>10997974</v>
      </c>
      <c r="W3082" s="7">
        <f>(Agridata[[#This Row],[Profit_After_Storage_Loss]]/Agridata[[#This Row],[Total_Revenue]])*100</f>
        <v>76.229786620650302</v>
      </c>
      <c r="X3082">
        <f>(1-Agridata[[#This Row],[Transport_Cost_NGN]]/(Agridata[[#This Row],[Input_Cost_NGN]]+Agridata[[#This Row],[Final_Profit_NGN]]))*100</f>
        <v>99.995820924586425</v>
      </c>
      <c r="Y3082" s="13">
        <f>Agridata[[#This Row],[Final_Profit_NGN]]*Agridata[[#This Row],[Storage_Loss_%]]</f>
        <v>237006339.70000002</v>
      </c>
      <c r="Z3082" s="13">
        <f>Agridata[[#This Row],[Final_Profit_NGN]] * (1-Agridata[[#This Row],[Storage_Loss_%]]/100)</f>
        <v>8627910.6030000001</v>
      </c>
      <c r="AA3082" s="13">
        <f>Agridata[[#This Row],[Final_Profit_NGN]]+Agridata[[#This Row],[Input_Cost_NGN]]</f>
        <v>11318293</v>
      </c>
    </row>
    <row r="3083" spans="1:27" x14ac:dyDescent="0.35">
      <c r="A3083" t="s">
        <v>1209</v>
      </c>
      <c r="B3083" t="s">
        <v>1472</v>
      </c>
      <c r="C3083" t="s">
        <v>1487</v>
      </c>
      <c r="D3083">
        <v>2021</v>
      </c>
      <c r="E3083" t="s">
        <v>1501</v>
      </c>
      <c r="F3083" t="s">
        <v>1504</v>
      </c>
      <c r="G3083">
        <v>1.29</v>
      </c>
      <c r="H3083">
        <v>10094</v>
      </c>
      <c r="I3083">
        <v>7924</v>
      </c>
      <c r="J3083">
        <v>2.5</v>
      </c>
      <c r="K3083" t="s">
        <v>1513</v>
      </c>
      <c r="L3083">
        <v>1.1399999999999999</v>
      </c>
      <c r="M3083" t="s">
        <v>1516</v>
      </c>
      <c r="N3083" s="13">
        <v>200</v>
      </c>
      <c r="O3083">
        <v>2</v>
      </c>
      <c r="P3083" s="11">
        <f>Agridata[[#This Row],[Storage_Loss_%]]/100</f>
        <v>0.21489999999999998</v>
      </c>
      <c r="Q3083" s="7">
        <v>21.49</v>
      </c>
      <c r="R3083" s="13">
        <v>21696</v>
      </c>
      <c r="S3083">
        <v>231</v>
      </c>
      <c r="T3083" t="s">
        <v>1521</v>
      </c>
      <c r="U3083" t="s">
        <v>1522</v>
      </c>
      <c r="V3083" s="13">
        <v>1790244</v>
      </c>
      <c r="W3083" s="7">
        <f>(Agridata[[#This Row],[Profit_After_Storage_Loss]]/Agridata[[#This Row],[Total_Revenue]])*100</f>
        <v>77.56992860690751</v>
      </c>
      <c r="X3083">
        <f>(1-Agridata[[#This Row],[Transport_Cost_NGN]]/(Agridata[[#This Row],[Input_Cost_NGN]]+Agridata[[#This Row],[Final_Profit_NGN]]))*100</f>
        <v>99.988962106913036</v>
      </c>
      <c r="Y3083" s="13">
        <f>Agridata[[#This Row],[Final_Profit_NGN]]*Agridata[[#This Row],[Storage_Loss_%]]</f>
        <v>38472343.559999995</v>
      </c>
      <c r="Z3083" s="13">
        <f>Agridata[[#This Row],[Final_Profit_NGN]] * (1-Agridata[[#This Row],[Storage_Loss_%]]/100)</f>
        <v>1405520.5644</v>
      </c>
      <c r="AA3083" s="13">
        <f>Agridata[[#This Row],[Final_Profit_NGN]]+Agridata[[#This Row],[Input_Cost_NGN]]</f>
        <v>1811940</v>
      </c>
    </row>
    <row r="3084" spans="1:27" x14ac:dyDescent="0.35">
      <c r="A3084" t="s">
        <v>438</v>
      </c>
      <c r="B3084" t="s">
        <v>1469</v>
      </c>
      <c r="C3084" t="s">
        <v>1480</v>
      </c>
      <c r="D3084">
        <v>2024</v>
      </c>
      <c r="E3084" t="s">
        <v>1502</v>
      </c>
      <c r="F3084" t="s">
        <v>1504</v>
      </c>
      <c r="G3084">
        <v>2.35</v>
      </c>
      <c r="H3084">
        <v>23401</v>
      </c>
      <c r="I3084">
        <v>17080</v>
      </c>
      <c r="J3084">
        <v>40.9</v>
      </c>
      <c r="K3084" t="s">
        <v>1513</v>
      </c>
      <c r="L3084">
        <v>2.23</v>
      </c>
      <c r="M3084" t="s">
        <v>1517</v>
      </c>
      <c r="N3084" s="13">
        <v>1442</v>
      </c>
      <c r="O3084">
        <v>7</v>
      </c>
      <c r="P3084" s="11">
        <f>Agridata[[#This Row],[Storage_Loss_%]]/100</f>
        <v>0.27010000000000001</v>
      </c>
      <c r="Q3084" s="7">
        <v>27.01</v>
      </c>
      <c r="R3084" s="13">
        <v>34482</v>
      </c>
      <c r="S3084">
        <v>305</v>
      </c>
      <c r="T3084" t="s">
        <v>1521</v>
      </c>
      <c r="U3084" t="s">
        <v>1522</v>
      </c>
      <c r="V3084" s="13">
        <v>5121382</v>
      </c>
      <c r="W3084" s="7">
        <f>(Agridata[[#This Row],[Profit_After_Storage_Loss]]/Agridata[[#This Row],[Total_Revenue]])*100</f>
        <v>72.501848803614678</v>
      </c>
      <c r="X3084">
        <f>(1-Agridata[[#This Row],[Transport_Cost_NGN]]/(Agridata[[#This Row],[Input_Cost_NGN]]+Agridata[[#This Row],[Final_Profit_NGN]]))*100</f>
        <v>99.972031845680959</v>
      </c>
      <c r="Y3084" s="13">
        <f>Agridata[[#This Row],[Final_Profit_NGN]]*Agridata[[#This Row],[Storage_Loss_%]]</f>
        <v>138328527.82000002</v>
      </c>
      <c r="Z3084" s="13">
        <f>Agridata[[#This Row],[Final_Profit_NGN]] * (1-Agridata[[#This Row],[Storage_Loss_%]]/100)</f>
        <v>3738096.7217999999</v>
      </c>
      <c r="AA3084" s="13">
        <f>Agridata[[#This Row],[Final_Profit_NGN]]+Agridata[[#This Row],[Input_Cost_NGN]]</f>
        <v>5155864</v>
      </c>
    </row>
    <row r="3085" spans="1:27" x14ac:dyDescent="0.35">
      <c r="A3085" t="s">
        <v>1318</v>
      </c>
      <c r="B3085" t="s">
        <v>1472</v>
      </c>
      <c r="C3085" t="s">
        <v>1479</v>
      </c>
      <c r="D3085">
        <v>2022</v>
      </c>
      <c r="E3085" t="s">
        <v>1502</v>
      </c>
      <c r="F3085" t="s">
        <v>1508</v>
      </c>
      <c r="G3085">
        <v>2.14</v>
      </c>
      <c r="H3085">
        <v>1920</v>
      </c>
      <c r="I3085">
        <v>1768</v>
      </c>
      <c r="J3085">
        <v>1.5</v>
      </c>
      <c r="K3085" t="s">
        <v>1511</v>
      </c>
      <c r="L3085">
        <v>1.1399999999999999</v>
      </c>
      <c r="M3085" t="s">
        <v>1516</v>
      </c>
      <c r="N3085" s="13">
        <v>238</v>
      </c>
      <c r="O3085">
        <v>1</v>
      </c>
      <c r="P3085" s="11">
        <f>Agridata[[#This Row],[Storage_Loss_%]]/100</f>
        <v>7.9000000000000001E-2</v>
      </c>
      <c r="Q3085" s="7">
        <v>7.9</v>
      </c>
      <c r="R3085" s="13">
        <v>21801</v>
      </c>
      <c r="S3085">
        <v>217</v>
      </c>
      <c r="T3085" t="s">
        <v>1520</v>
      </c>
      <c r="U3085" t="s">
        <v>1523</v>
      </c>
      <c r="V3085" s="13">
        <v>357781</v>
      </c>
      <c r="W3085" s="7">
        <f>(Agridata[[#This Row],[Profit_After_Storage_Loss]]/Agridata[[#This Row],[Total_Revenue]])*100</f>
        <v>86.810307390761423</v>
      </c>
      <c r="X3085">
        <f>(1-Agridata[[#This Row],[Transport_Cost_NGN]]/(Agridata[[#This Row],[Input_Cost_NGN]]+Agridata[[#This Row],[Final_Profit_NGN]]))*100</f>
        <v>99.937299450448123</v>
      </c>
      <c r="Y3085" s="13">
        <f>Agridata[[#This Row],[Final_Profit_NGN]]*Agridata[[#This Row],[Storage_Loss_%]]</f>
        <v>2826469.9</v>
      </c>
      <c r="Z3085" s="13">
        <f>Agridata[[#This Row],[Final_Profit_NGN]] * (1-Agridata[[#This Row],[Storage_Loss_%]]/100)</f>
        <v>329516.30100000004</v>
      </c>
      <c r="AA3085" s="13">
        <f>Agridata[[#This Row],[Final_Profit_NGN]]+Agridata[[#This Row],[Input_Cost_NGN]]</f>
        <v>379582</v>
      </c>
    </row>
    <row r="3086" spans="1:27" x14ac:dyDescent="0.35">
      <c r="A3086" t="s">
        <v>1319</v>
      </c>
      <c r="B3086" t="s">
        <v>1472</v>
      </c>
      <c r="C3086" t="s">
        <v>1489</v>
      </c>
      <c r="D3086">
        <v>2023</v>
      </c>
      <c r="E3086" t="s">
        <v>1502</v>
      </c>
      <c r="F3086" t="s">
        <v>1505</v>
      </c>
      <c r="G3086">
        <v>4.95</v>
      </c>
      <c r="H3086">
        <v>31639</v>
      </c>
      <c r="I3086">
        <v>12655</v>
      </c>
      <c r="J3086">
        <v>3.4</v>
      </c>
      <c r="K3086" t="s">
        <v>1511</v>
      </c>
      <c r="L3086">
        <v>0.8</v>
      </c>
      <c r="M3086" t="s">
        <v>1518</v>
      </c>
      <c r="N3086" s="13">
        <v>597</v>
      </c>
      <c r="O3086">
        <v>60</v>
      </c>
      <c r="P3086" s="11">
        <f>Agridata[[#This Row],[Storage_Loss_%]]/100</f>
        <v>0.6</v>
      </c>
      <c r="Q3086" s="7">
        <v>60</v>
      </c>
      <c r="R3086" s="13">
        <v>56166</v>
      </c>
      <c r="S3086">
        <v>94</v>
      </c>
      <c r="T3086" t="s">
        <v>1520</v>
      </c>
      <c r="U3086" t="s">
        <v>1523</v>
      </c>
      <c r="V3086" s="13">
        <v>1120912</v>
      </c>
      <c r="W3086" s="7">
        <f>(Agridata[[#This Row],[Profit_After_Storage_Loss]]/Agridata[[#This Row],[Total_Revenue]])*100</f>
        <v>38.091341440414318</v>
      </c>
      <c r="X3086">
        <f>(1-Agridata[[#This Row],[Transport_Cost_NGN]]/(Agridata[[#This Row],[Input_Cost_NGN]]+Agridata[[#This Row],[Final_Profit_NGN]]))*100</f>
        <v>99.949281186123613</v>
      </c>
      <c r="Y3086" s="13">
        <f>Agridata[[#This Row],[Final_Profit_NGN]]*Agridata[[#This Row],[Storage_Loss_%]]</f>
        <v>67254720</v>
      </c>
      <c r="Z3086" s="13">
        <f>Agridata[[#This Row],[Final_Profit_NGN]] * (1-Agridata[[#This Row],[Storage_Loss_%]]/100)</f>
        <v>448364.80000000005</v>
      </c>
      <c r="AA3086" s="13">
        <f>Agridata[[#This Row],[Final_Profit_NGN]]+Agridata[[#This Row],[Input_Cost_NGN]]</f>
        <v>1177078</v>
      </c>
    </row>
    <row r="3087" spans="1:27" x14ac:dyDescent="0.35">
      <c r="A3087" t="s">
        <v>1184</v>
      </c>
      <c r="B3087" t="s">
        <v>1469</v>
      </c>
      <c r="C3087" t="s">
        <v>1480</v>
      </c>
      <c r="D3087">
        <v>2021</v>
      </c>
      <c r="E3087" t="s">
        <v>1501</v>
      </c>
      <c r="F3087" t="s">
        <v>1510</v>
      </c>
      <c r="G3087">
        <v>1.24</v>
      </c>
      <c r="H3087">
        <v>31583</v>
      </c>
      <c r="I3087">
        <v>23226</v>
      </c>
      <c r="J3087">
        <v>25.9</v>
      </c>
      <c r="K3087" t="s">
        <v>1511</v>
      </c>
      <c r="L3087">
        <v>2.1800000000000002</v>
      </c>
      <c r="M3087" t="s">
        <v>1516</v>
      </c>
      <c r="N3087" s="13">
        <v>3316</v>
      </c>
      <c r="O3087">
        <v>1</v>
      </c>
      <c r="P3087" s="11">
        <f>Agridata[[#This Row],[Storage_Loss_%]]/100</f>
        <v>0.2646</v>
      </c>
      <c r="Q3087" s="7">
        <v>26.46</v>
      </c>
      <c r="R3087" s="13">
        <v>40580</v>
      </c>
      <c r="S3087">
        <v>269</v>
      </c>
      <c r="T3087" t="s">
        <v>1520</v>
      </c>
      <c r="U3087" t="s">
        <v>1523</v>
      </c>
      <c r="V3087" s="13">
        <v>6141421</v>
      </c>
      <c r="W3087" s="7">
        <f>(Agridata[[#This Row],[Profit_After_Storage_Loss]]/Agridata[[#This Row],[Total_Revenue]])*100</f>
        <v>73.057267434929258</v>
      </c>
      <c r="X3087">
        <f>(1-Agridata[[#This Row],[Transport_Cost_NGN]]/(Agridata[[#This Row],[Input_Cost_NGN]]+Agridata[[#This Row],[Final_Profit_NGN]]))*100</f>
        <v>99.946360409841404</v>
      </c>
      <c r="Y3087" s="13">
        <f>Agridata[[#This Row],[Final_Profit_NGN]]*Agridata[[#This Row],[Storage_Loss_%]]</f>
        <v>162501999.66</v>
      </c>
      <c r="Z3087" s="13">
        <f>Agridata[[#This Row],[Final_Profit_NGN]] * (1-Agridata[[#This Row],[Storage_Loss_%]]/100)</f>
        <v>4516401.0034000007</v>
      </c>
      <c r="AA3087" s="13">
        <f>Agridata[[#This Row],[Final_Profit_NGN]]+Agridata[[#This Row],[Input_Cost_NGN]]</f>
        <v>6182001</v>
      </c>
    </row>
    <row r="3088" spans="1:27" x14ac:dyDescent="0.35">
      <c r="A3088" t="s">
        <v>952</v>
      </c>
      <c r="B3088" t="s">
        <v>1469</v>
      </c>
      <c r="C3088" t="s">
        <v>1484</v>
      </c>
      <c r="D3088">
        <v>2023</v>
      </c>
      <c r="E3088" t="s">
        <v>1502</v>
      </c>
      <c r="F3088" t="s">
        <v>1505</v>
      </c>
      <c r="G3088">
        <v>7.62</v>
      </c>
      <c r="H3088">
        <v>91287</v>
      </c>
      <c r="I3088">
        <v>70747</v>
      </c>
      <c r="J3088">
        <v>17</v>
      </c>
      <c r="K3088" t="s">
        <v>1514</v>
      </c>
      <c r="L3088">
        <v>1.08</v>
      </c>
      <c r="M3088" t="s">
        <v>1516</v>
      </c>
      <c r="N3088" s="13">
        <v>2677</v>
      </c>
      <c r="O3088">
        <v>14</v>
      </c>
      <c r="P3088" s="11">
        <f>Agridata[[#This Row],[Storage_Loss_%]]/100</f>
        <v>0.22500000000000001</v>
      </c>
      <c r="Q3088" s="7">
        <v>22.5</v>
      </c>
      <c r="R3088" s="13">
        <v>81120</v>
      </c>
      <c r="S3088">
        <v>83</v>
      </c>
      <c r="T3088" t="s">
        <v>1520</v>
      </c>
      <c r="U3088" t="s">
        <v>1523</v>
      </c>
      <c r="V3088" s="13">
        <v>5729484</v>
      </c>
      <c r="W3088" s="7">
        <f>(Agridata[[#This Row],[Profit_After_Storage_Loss]]/Agridata[[#This Row],[Total_Revenue]])*100</f>
        <v>76.418047073935867</v>
      </c>
      <c r="X3088">
        <f>(1-Agridata[[#This Row],[Transport_Cost_NGN]]/(Agridata[[#This Row],[Input_Cost_NGN]]+Agridata[[#This Row],[Final_Profit_NGN]]))*100</f>
        <v>99.953929057977447</v>
      </c>
      <c r="Y3088" s="13">
        <f>Agridata[[#This Row],[Final_Profit_NGN]]*Agridata[[#This Row],[Storage_Loss_%]]</f>
        <v>128913390</v>
      </c>
      <c r="Z3088" s="13">
        <f>Agridata[[#This Row],[Final_Profit_NGN]] * (1-Agridata[[#This Row],[Storage_Loss_%]]/100)</f>
        <v>4440350.1000000006</v>
      </c>
      <c r="AA3088" s="13">
        <f>Agridata[[#This Row],[Final_Profit_NGN]]+Agridata[[#This Row],[Input_Cost_NGN]]</f>
        <v>5810604</v>
      </c>
    </row>
    <row r="3089" spans="1:27" x14ac:dyDescent="0.35">
      <c r="A3089" t="s">
        <v>398</v>
      </c>
      <c r="B3089" t="s">
        <v>1472</v>
      </c>
      <c r="C3089" t="s">
        <v>1488</v>
      </c>
      <c r="D3089">
        <v>2022</v>
      </c>
      <c r="E3089" t="s">
        <v>1501</v>
      </c>
      <c r="F3089" t="s">
        <v>1507</v>
      </c>
      <c r="G3089">
        <v>0.97</v>
      </c>
      <c r="H3089">
        <v>1883</v>
      </c>
      <c r="I3089">
        <v>753</v>
      </c>
      <c r="J3089">
        <v>6.5</v>
      </c>
      <c r="K3089" t="s">
        <v>1511</v>
      </c>
      <c r="L3089">
        <v>1.37</v>
      </c>
      <c r="M3089" t="s">
        <v>1516</v>
      </c>
      <c r="N3089" s="13">
        <v>951</v>
      </c>
      <c r="O3089">
        <v>60</v>
      </c>
      <c r="P3089" s="11">
        <f>Agridata[[#This Row],[Storage_Loss_%]]/100</f>
        <v>0.6</v>
      </c>
      <c r="Q3089" s="7">
        <v>60</v>
      </c>
      <c r="R3089" s="13">
        <v>17961</v>
      </c>
      <c r="S3089">
        <v>266</v>
      </c>
      <c r="T3089" t="s">
        <v>1521</v>
      </c>
      <c r="U3089" t="s">
        <v>1522</v>
      </c>
      <c r="V3089" s="13">
        <v>179384</v>
      </c>
      <c r="W3089" s="7">
        <f>(Agridata[[#This Row],[Profit_After_Storage_Loss]]/Agridata[[#This Row],[Total_Revenue]])*100</f>
        <v>36.359471990676226</v>
      </c>
      <c r="X3089">
        <f>(1-Agridata[[#This Row],[Transport_Cost_NGN]]/(Agridata[[#This Row],[Input_Cost_NGN]]+Agridata[[#This Row],[Final_Profit_NGN]]))*100</f>
        <v>99.518102814867362</v>
      </c>
      <c r="Y3089" s="13">
        <f>Agridata[[#This Row],[Final_Profit_NGN]]*Agridata[[#This Row],[Storage_Loss_%]]</f>
        <v>10763040</v>
      </c>
      <c r="Z3089" s="13">
        <f>Agridata[[#This Row],[Final_Profit_NGN]] * (1-Agridata[[#This Row],[Storage_Loss_%]]/100)</f>
        <v>71753.600000000006</v>
      </c>
      <c r="AA3089" s="13">
        <f>Agridata[[#This Row],[Final_Profit_NGN]]+Agridata[[#This Row],[Input_Cost_NGN]]</f>
        <v>197345</v>
      </c>
    </row>
    <row r="3090" spans="1:27" x14ac:dyDescent="0.35">
      <c r="A3090" t="s">
        <v>759</v>
      </c>
      <c r="B3090" t="s">
        <v>1471</v>
      </c>
      <c r="C3090" t="s">
        <v>1500</v>
      </c>
      <c r="D3090">
        <v>2025</v>
      </c>
      <c r="E3090" t="s">
        <v>1502</v>
      </c>
      <c r="F3090" t="s">
        <v>1506</v>
      </c>
      <c r="G3090">
        <v>0.34</v>
      </c>
      <c r="H3090">
        <v>566</v>
      </c>
      <c r="I3090">
        <v>445</v>
      </c>
      <c r="J3090">
        <v>1</v>
      </c>
      <c r="K3090" t="s">
        <v>1513</v>
      </c>
      <c r="L3090">
        <v>1.36</v>
      </c>
      <c r="M3090" t="s">
        <v>1517</v>
      </c>
      <c r="N3090" s="13">
        <v>200</v>
      </c>
      <c r="O3090">
        <v>14</v>
      </c>
      <c r="P3090" s="11">
        <f>Agridata[[#This Row],[Storage_Loss_%]]/100</f>
        <v>0.21299999999999999</v>
      </c>
      <c r="Q3090" s="7">
        <v>21.3</v>
      </c>
      <c r="R3090" s="13">
        <v>5747</v>
      </c>
      <c r="S3090">
        <v>381</v>
      </c>
      <c r="T3090" t="s">
        <v>1520</v>
      </c>
      <c r="U3090" t="s">
        <v>1522</v>
      </c>
      <c r="V3090" s="13">
        <v>161903</v>
      </c>
      <c r="W3090" s="7">
        <f>(Agridata[[#This Row],[Profit_After_Storage_Loss]]/Agridata[[#This Row],[Total_Revenue]])*100</f>
        <v>76.002183716075152</v>
      </c>
      <c r="X3090">
        <f>(1-Agridata[[#This Row],[Transport_Cost_NGN]]/(Agridata[[#This Row],[Input_Cost_NGN]]+Agridata[[#This Row],[Final_Profit_NGN]]))*100</f>
        <v>99.880703847300921</v>
      </c>
      <c r="Y3090" s="13">
        <f>Agridata[[#This Row],[Final_Profit_NGN]]*Agridata[[#This Row],[Storage_Loss_%]]</f>
        <v>3448533.9</v>
      </c>
      <c r="Z3090" s="13">
        <f>Agridata[[#This Row],[Final_Profit_NGN]] * (1-Agridata[[#This Row],[Storage_Loss_%]]/100)</f>
        <v>127417.66100000001</v>
      </c>
      <c r="AA3090" s="13">
        <f>Agridata[[#This Row],[Final_Profit_NGN]]+Agridata[[#This Row],[Input_Cost_NGN]]</f>
        <v>167650</v>
      </c>
    </row>
    <row r="3091" spans="1:27" x14ac:dyDescent="0.35">
      <c r="A3091" t="s">
        <v>21</v>
      </c>
      <c r="B3091" t="s">
        <v>1471</v>
      </c>
      <c r="C3091" t="s">
        <v>1483</v>
      </c>
      <c r="D3091">
        <v>2023</v>
      </c>
      <c r="E3091" t="s">
        <v>1502</v>
      </c>
      <c r="F3091" t="s">
        <v>1507</v>
      </c>
      <c r="G3091">
        <v>3.01</v>
      </c>
      <c r="H3091">
        <v>5866</v>
      </c>
      <c r="I3091">
        <v>5278</v>
      </c>
      <c r="J3091">
        <v>30.6</v>
      </c>
      <c r="K3091" t="s">
        <v>1512</v>
      </c>
      <c r="L3091">
        <v>1.47</v>
      </c>
      <c r="M3091" t="s">
        <v>1516</v>
      </c>
      <c r="N3091" s="13">
        <v>7583</v>
      </c>
      <c r="O3091">
        <v>1</v>
      </c>
      <c r="P3091" s="11">
        <f>Agridata[[#This Row],[Storage_Loss_%]]/100</f>
        <v>0.10009999999999999</v>
      </c>
      <c r="Q3091" s="7">
        <v>10.01</v>
      </c>
      <c r="R3091" s="13">
        <v>45229</v>
      </c>
      <c r="S3091">
        <v>184</v>
      </c>
      <c r="T3091" t="s">
        <v>1521</v>
      </c>
      <c r="U3091" t="s">
        <v>1523</v>
      </c>
      <c r="V3091" s="13">
        <v>908629</v>
      </c>
      <c r="W3091" s="7">
        <f>(Agridata[[#This Row],[Profit_After_Storage_Loss]]/Agridata[[#This Row],[Total_Revenue]])*100</f>
        <v>85.722952168981124</v>
      </c>
      <c r="X3091">
        <f>(1-Agridata[[#This Row],[Transport_Cost_NGN]]/(Agridata[[#This Row],[Input_Cost_NGN]]+Agridata[[#This Row],[Final_Profit_NGN]]))*100</f>
        <v>99.205017937680452</v>
      </c>
      <c r="Y3091" s="13">
        <f>Agridata[[#This Row],[Final_Profit_NGN]]*Agridata[[#This Row],[Storage_Loss_%]]</f>
        <v>9095376.2899999991</v>
      </c>
      <c r="Z3091" s="13">
        <f>Agridata[[#This Row],[Final_Profit_NGN]] * (1-Agridata[[#This Row],[Storage_Loss_%]]/100)</f>
        <v>817675.23710000003</v>
      </c>
      <c r="AA3091" s="13">
        <f>Agridata[[#This Row],[Final_Profit_NGN]]+Agridata[[#This Row],[Input_Cost_NGN]]</f>
        <v>953858</v>
      </c>
    </row>
    <row r="3092" spans="1:27" x14ac:dyDescent="0.35">
      <c r="A3092" t="s">
        <v>1320</v>
      </c>
      <c r="B3092" t="s">
        <v>1473</v>
      </c>
      <c r="C3092" t="s">
        <v>1497</v>
      </c>
      <c r="D3092">
        <v>2021</v>
      </c>
      <c r="E3092" t="s">
        <v>1501</v>
      </c>
      <c r="F3092" t="s">
        <v>1507</v>
      </c>
      <c r="G3092">
        <v>0.56000000000000005</v>
      </c>
      <c r="H3092">
        <v>1359</v>
      </c>
      <c r="I3092">
        <v>1172</v>
      </c>
      <c r="J3092">
        <v>76.099999999999994</v>
      </c>
      <c r="K3092" t="s">
        <v>1511</v>
      </c>
      <c r="L3092">
        <v>3.32</v>
      </c>
      <c r="M3092" t="s">
        <v>1516</v>
      </c>
      <c r="N3092" s="13">
        <v>12560</v>
      </c>
      <c r="O3092">
        <v>7</v>
      </c>
      <c r="P3092" s="11">
        <f>Agridata[[#This Row],[Storage_Loss_%]]/100</f>
        <v>0.1376</v>
      </c>
      <c r="Q3092" s="7">
        <v>13.76</v>
      </c>
      <c r="R3092" s="13">
        <v>12134</v>
      </c>
      <c r="S3092">
        <v>210</v>
      </c>
      <c r="T3092" t="s">
        <v>1520</v>
      </c>
      <c r="U3092" t="s">
        <v>1522</v>
      </c>
      <c r="V3092" s="13">
        <v>218965</v>
      </c>
      <c r="W3092" s="7">
        <f>(Agridata[[#This Row],[Profit_After_Storage_Loss]]/Agridata[[#This Row],[Total_Revenue]])*100</f>
        <v>81.71191394164407</v>
      </c>
      <c r="X3092">
        <f>(1-Agridata[[#This Row],[Transport_Cost_NGN]]/(Agridata[[#This Row],[Input_Cost_NGN]]+Agridata[[#This Row],[Final_Profit_NGN]]))*100</f>
        <v>94.565099805710972</v>
      </c>
      <c r="Y3092" s="13">
        <f>Agridata[[#This Row],[Final_Profit_NGN]]*Agridata[[#This Row],[Storage_Loss_%]]</f>
        <v>3012958.4</v>
      </c>
      <c r="Z3092" s="13">
        <f>Agridata[[#This Row],[Final_Profit_NGN]] * (1-Agridata[[#This Row],[Storage_Loss_%]]/100)</f>
        <v>188835.41600000003</v>
      </c>
      <c r="AA3092" s="13">
        <f>Agridata[[#This Row],[Final_Profit_NGN]]+Agridata[[#This Row],[Input_Cost_NGN]]</f>
        <v>231099</v>
      </c>
    </row>
    <row r="3093" spans="1:27" x14ac:dyDescent="0.35">
      <c r="A3093" t="s">
        <v>331</v>
      </c>
      <c r="B3093" t="s">
        <v>1471</v>
      </c>
      <c r="C3093" t="s">
        <v>1477</v>
      </c>
      <c r="D3093">
        <v>2022</v>
      </c>
      <c r="E3093" t="s">
        <v>1501</v>
      </c>
      <c r="F3093" t="s">
        <v>1509</v>
      </c>
      <c r="G3093">
        <v>1.62</v>
      </c>
      <c r="H3093">
        <v>26606</v>
      </c>
      <c r="I3093">
        <v>21367</v>
      </c>
      <c r="J3093">
        <v>92.4</v>
      </c>
      <c r="K3093" t="s">
        <v>1512</v>
      </c>
      <c r="L3093">
        <v>4.26</v>
      </c>
      <c r="M3093" t="s">
        <v>1517</v>
      </c>
      <c r="N3093" s="13">
        <v>21952</v>
      </c>
      <c r="O3093">
        <v>5</v>
      </c>
      <c r="P3093" s="11">
        <f>Agridata[[#This Row],[Storage_Loss_%]]/100</f>
        <v>0.19690000000000002</v>
      </c>
      <c r="Q3093" s="7">
        <v>19.690000000000001</v>
      </c>
      <c r="R3093" s="13">
        <v>54291</v>
      </c>
      <c r="S3093">
        <v>264</v>
      </c>
      <c r="T3093" t="s">
        <v>1520</v>
      </c>
      <c r="U3093" t="s">
        <v>1523</v>
      </c>
      <c r="V3093" s="13">
        <v>5508237</v>
      </c>
      <c r="W3093" s="7">
        <f>(Agridata[[#This Row],[Profit_After_Storage_Loss]]/Agridata[[#This Row],[Total_Revenue]])*100</f>
        <v>79.526163907849082</v>
      </c>
      <c r="X3093">
        <f>(1-Agridata[[#This Row],[Transport_Cost_NGN]]/(Agridata[[#This Row],[Input_Cost_NGN]]+Agridata[[#This Row],[Final_Profit_NGN]]))*100</f>
        <v>99.605359289876844</v>
      </c>
      <c r="Y3093" s="13">
        <f>Agridata[[#This Row],[Final_Profit_NGN]]*Agridata[[#This Row],[Storage_Loss_%]]</f>
        <v>108457186.53</v>
      </c>
      <c r="Z3093" s="13">
        <f>Agridata[[#This Row],[Final_Profit_NGN]] * (1-Agridata[[#This Row],[Storage_Loss_%]]/100)</f>
        <v>4423665.1346999994</v>
      </c>
      <c r="AA3093" s="13">
        <f>Agridata[[#This Row],[Final_Profit_NGN]]+Agridata[[#This Row],[Input_Cost_NGN]]</f>
        <v>5562528</v>
      </c>
    </row>
    <row r="3094" spans="1:27" x14ac:dyDescent="0.35">
      <c r="A3094" t="s">
        <v>45</v>
      </c>
      <c r="B3094" t="s">
        <v>1471</v>
      </c>
      <c r="C3094" t="s">
        <v>1483</v>
      </c>
      <c r="D3094">
        <v>2024</v>
      </c>
      <c r="E3094" t="s">
        <v>1501</v>
      </c>
      <c r="F3094" t="s">
        <v>1507</v>
      </c>
      <c r="G3094">
        <v>4.41</v>
      </c>
      <c r="H3094">
        <v>6106</v>
      </c>
      <c r="I3094">
        <v>5315</v>
      </c>
      <c r="J3094">
        <v>24.5</v>
      </c>
      <c r="K3094" t="s">
        <v>1512</v>
      </c>
      <c r="L3094">
        <v>1.41</v>
      </c>
      <c r="M3094" t="s">
        <v>1516</v>
      </c>
      <c r="N3094" s="13">
        <v>5611</v>
      </c>
      <c r="O3094">
        <v>7</v>
      </c>
      <c r="P3094" s="11">
        <f>Agridata[[#This Row],[Storage_Loss_%]]/100</f>
        <v>0.12939999999999999</v>
      </c>
      <c r="Q3094" s="7">
        <v>12.94</v>
      </c>
      <c r="R3094" s="13">
        <v>82548</v>
      </c>
      <c r="S3094">
        <v>272</v>
      </c>
      <c r="T3094" t="s">
        <v>1521</v>
      </c>
      <c r="U3094" t="s">
        <v>1523</v>
      </c>
      <c r="V3094" s="13">
        <v>1343065</v>
      </c>
      <c r="W3094" s="7">
        <f>(Agridata[[#This Row],[Profit_After_Storage_Loss]]/Agridata[[#This Row],[Total_Revenue]])*100</f>
        <v>82.018920211866757</v>
      </c>
      <c r="X3094">
        <f>(1-Agridata[[#This Row],[Transport_Cost_NGN]]/(Agridata[[#This Row],[Input_Cost_NGN]]+Agridata[[#This Row],[Final_Profit_NGN]]))*100</f>
        <v>99.60641492466749</v>
      </c>
      <c r="Y3094" s="13">
        <f>Agridata[[#This Row],[Final_Profit_NGN]]*Agridata[[#This Row],[Storage_Loss_%]]</f>
        <v>17379261.099999998</v>
      </c>
      <c r="Z3094" s="13">
        <f>Agridata[[#This Row],[Final_Profit_NGN]] * (1-Agridata[[#This Row],[Storage_Loss_%]]/100)</f>
        <v>1169272.389</v>
      </c>
      <c r="AA3094" s="13">
        <f>Agridata[[#This Row],[Final_Profit_NGN]]+Agridata[[#This Row],[Input_Cost_NGN]]</f>
        <v>1425613</v>
      </c>
    </row>
    <row r="3095" spans="1:27" x14ac:dyDescent="0.35">
      <c r="A3095" t="s">
        <v>672</v>
      </c>
      <c r="B3095" t="s">
        <v>1469</v>
      </c>
      <c r="C3095" t="s">
        <v>1481</v>
      </c>
      <c r="D3095">
        <v>2023</v>
      </c>
      <c r="E3095" t="s">
        <v>1501</v>
      </c>
      <c r="F3095" t="s">
        <v>1503</v>
      </c>
      <c r="G3095">
        <v>1.1000000000000001</v>
      </c>
      <c r="H3095">
        <v>11947</v>
      </c>
      <c r="I3095">
        <v>10494</v>
      </c>
      <c r="J3095">
        <v>60</v>
      </c>
      <c r="K3095" t="s">
        <v>1511</v>
      </c>
      <c r="L3095">
        <v>3.07</v>
      </c>
      <c r="M3095" t="s">
        <v>1516</v>
      </c>
      <c r="N3095" s="13">
        <v>8073</v>
      </c>
      <c r="O3095">
        <v>7</v>
      </c>
      <c r="P3095" s="11">
        <f>Agridata[[#This Row],[Storage_Loss_%]]/100</f>
        <v>0.1216</v>
      </c>
      <c r="Q3095" s="7">
        <v>12.16</v>
      </c>
      <c r="R3095" s="13">
        <v>20600</v>
      </c>
      <c r="S3095">
        <v>263</v>
      </c>
      <c r="T3095" t="s">
        <v>1520</v>
      </c>
      <c r="U3095" t="s">
        <v>1522</v>
      </c>
      <c r="V3095" s="13">
        <v>2703650</v>
      </c>
      <c r="W3095" s="7">
        <f>(Agridata[[#This Row],[Profit_After_Storage_Loss]]/Agridata[[#This Row],[Total_Revenue]])*100</f>
        <v>87.175779021749094</v>
      </c>
      <c r="X3095">
        <f>(1-Agridata[[#This Row],[Transport_Cost_NGN]]/(Agridata[[#This Row],[Input_Cost_NGN]]+Agridata[[#This Row],[Final_Profit_NGN]]))*100</f>
        <v>99.703661558227026</v>
      </c>
      <c r="Y3095" s="13">
        <f>Agridata[[#This Row],[Final_Profit_NGN]]*Agridata[[#This Row],[Storage_Loss_%]]</f>
        <v>32876384</v>
      </c>
      <c r="Z3095" s="13">
        <f>Agridata[[#This Row],[Final_Profit_NGN]] * (1-Agridata[[#This Row],[Storage_Loss_%]]/100)</f>
        <v>2374886.1599999997</v>
      </c>
      <c r="AA3095" s="13">
        <f>Agridata[[#This Row],[Final_Profit_NGN]]+Agridata[[#This Row],[Input_Cost_NGN]]</f>
        <v>2724250</v>
      </c>
    </row>
    <row r="3096" spans="1:27" x14ac:dyDescent="0.35">
      <c r="A3096" t="s">
        <v>1100</v>
      </c>
      <c r="B3096" t="s">
        <v>1469</v>
      </c>
      <c r="C3096" t="s">
        <v>1498</v>
      </c>
      <c r="D3096">
        <v>2022</v>
      </c>
      <c r="E3096" t="s">
        <v>1501</v>
      </c>
      <c r="F3096" t="s">
        <v>1507</v>
      </c>
      <c r="G3096">
        <v>2.5</v>
      </c>
      <c r="H3096">
        <v>4098</v>
      </c>
      <c r="I3096">
        <v>3109</v>
      </c>
      <c r="J3096">
        <v>2.8</v>
      </c>
      <c r="K3096" t="s">
        <v>1512</v>
      </c>
      <c r="L3096">
        <v>0.18</v>
      </c>
      <c r="M3096" t="s">
        <v>1517</v>
      </c>
      <c r="N3096" s="13">
        <v>649</v>
      </c>
      <c r="O3096">
        <v>14</v>
      </c>
      <c r="P3096" s="11">
        <f>Agridata[[#This Row],[Storage_Loss_%]]/100</f>
        <v>0.2412</v>
      </c>
      <c r="Q3096" s="7">
        <v>24.12</v>
      </c>
      <c r="R3096" s="13">
        <v>53137</v>
      </c>
      <c r="S3096">
        <v>213</v>
      </c>
      <c r="T3096" t="s">
        <v>1520</v>
      </c>
      <c r="U3096" t="s">
        <v>1522</v>
      </c>
      <c r="V3096" s="13">
        <v>601809</v>
      </c>
      <c r="W3096" s="7">
        <f>(Agridata[[#This Row],[Profit_After_Storage_Loss]]/Agridata[[#This Row],[Total_Revenue]])*100</f>
        <v>69.723712977863826</v>
      </c>
      <c r="X3096">
        <f>(1-Agridata[[#This Row],[Transport_Cost_NGN]]/(Agridata[[#This Row],[Input_Cost_NGN]]+Agridata[[#This Row],[Final_Profit_NGN]]))*100</f>
        <v>99.900907861106106</v>
      </c>
      <c r="Y3096" s="13">
        <f>Agridata[[#This Row],[Final_Profit_NGN]]*Agridata[[#This Row],[Storage_Loss_%]]</f>
        <v>14515633.08</v>
      </c>
      <c r="Z3096" s="13">
        <f>Agridata[[#This Row],[Final_Profit_NGN]] * (1-Agridata[[#This Row],[Storage_Loss_%]]/100)</f>
        <v>456652.6692</v>
      </c>
      <c r="AA3096" s="13">
        <f>Agridata[[#This Row],[Final_Profit_NGN]]+Agridata[[#This Row],[Input_Cost_NGN]]</f>
        <v>654946</v>
      </c>
    </row>
    <row r="3097" spans="1:27" x14ac:dyDescent="0.35">
      <c r="A3097" t="s">
        <v>94</v>
      </c>
      <c r="B3097" t="s">
        <v>1471</v>
      </c>
      <c r="C3097" t="s">
        <v>1483</v>
      </c>
      <c r="D3097">
        <v>2025</v>
      </c>
      <c r="E3097" t="s">
        <v>1502</v>
      </c>
      <c r="F3097" t="s">
        <v>1506</v>
      </c>
      <c r="G3097">
        <v>5.18</v>
      </c>
      <c r="H3097">
        <v>9193</v>
      </c>
      <c r="I3097">
        <v>6245</v>
      </c>
      <c r="J3097">
        <v>13.4</v>
      </c>
      <c r="K3097" t="s">
        <v>1512</v>
      </c>
      <c r="L3097">
        <v>1.1299999999999999</v>
      </c>
      <c r="M3097" t="s">
        <v>1518</v>
      </c>
      <c r="N3097" s="13">
        <v>3237</v>
      </c>
      <c r="O3097">
        <v>30</v>
      </c>
      <c r="P3097" s="11">
        <f>Agridata[[#This Row],[Storage_Loss_%]]/100</f>
        <v>0.3206</v>
      </c>
      <c r="Q3097" s="7">
        <v>32.06</v>
      </c>
      <c r="R3097" s="13">
        <v>81917</v>
      </c>
      <c r="S3097">
        <v>325</v>
      </c>
      <c r="T3097" t="s">
        <v>1520</v>
      </c>
      <c r="U3097" t="s">
        <v>1522</v>
      </c>
      <c r="V3097" s="13">
        <v>1924175</v>
      </c>
      <c r="W3097" s="7">
        <f>(Agridata[[#This Row],[Profit_After_Storage_Loss]]/Agridata[[#This Row],[Total_Revenue]])*100</f>
        <v>65.165729936613076</v>
      </c>
      <c r="X3097">
        <f>(1-Agridata[[#This Row],[Transport_Cost_NGN]]/(Agridata[[#This Row],[Input_Cost_NGN]]+Agridata[[#This Row],[Final_Profit_NGN]]))*100</f>
        <v>99.838641497997102</v>
      </c>
      <c r="Y3097" s="13">
        <f>Agridata[[#This Row],[Final_Profit_NGN]]*Agridata[[#This Row],[Storage_Loss_%]]</f>
        <v>61689050.500000007</v>
      </c>
      <c r="Z3097" s="13">
        <f>Agridata[[#This Row],[Final_Profit_NGN]] * (1-Agridata[[#This Row],[Storage_Loss_%]]/100)</f>
        <v>1307284.4950000001</v>
      </c>
      <c r="AA3097" s="13">
        <f>Agridata[[#This Row],[Final_Profit_NGN]]+Agridata[[#This Row],[Input_Cost_NGN]]</f>
        <v>2006092</v>
      </c>
    </row>
    <row r="3098" spans="1:27" x14ac:dyDescent="0.35">
      <c r="A3098" t="s">
        <v>1127</v>
      </c>
      <c r="B3098" t="s">
        <v>1472</v>
      </c>
      <c r="C3098" t="s">
        <v>1479</v>
      </c>
      <c r="D3098">
        <v>2023</v>
      </c>
      <c r="E3098" t="s">
        <v>1501</v>
      </c>
      <c r="F3098" t="s">
        <v>1508</v>
      </c>
      <c r="G3098">
        <v>6.7</v>
      </c>
      <c r="H3098">
        <v>8723</v>
      </c>
      <c r="I3098">
        <v>5633</v>
      </c>
      <c r="J3098">
        <v>37</v>
      </c>
      <c r="K3098" t="s">
        <v>1511</v>
      </c>
      <c r="L3098">
        <v>1.45</v>
      </c>
      <c r="M3098" t="s">
        <v>1518</v>
      </c>
      <c r="N3098" s="13">
        <v>4822</v>
      </c>
      <c r="O3098">
        <v>30</v>
      </c>
      <c r="P3098" s="11">
        <f>Agridata[[#This Row],[Storage_Loss_%]]/100</f>
        <v>0.35420000000000001</v>
      </c>
      <c r="Q3098" s="7">
        <v>35.42</v>
      </c>
      <c r="R3098" s="13">
        <v>76309</v>
      </c>
      <c r="S3098">
        <v>249</v>
      </c>
      <c r="T3098" t="s">
        <v>1520</v>
      </c>
      <c r="U3098" t="s">
        <v>1522</v>
      </c>
      <c r="V3098" s="13">
        <v>1307460</v>
      </c>
      <c r="W3098" s="7">
        <f>(Agridata[[#This Row],[Profit_After_Storage_Loss]]/Agridata[[#This Row],[Total_Revenue]])*100</f>
        <v>61.01868650042023</v>
      </c>
      <c r="X3098">
        <f>(1-Agridata[[#This Row],[Transport_Cost_NGN]]/(Agridata[[#This Row],[Input_Cost_NGN]]+Agridata[[#This Row],[Final_Profit_NGN]]))*100</f>
        <v>99.651531433353398</v>
      </c>
      <c r="Y3098" s="13">
        <f>Agridata[[#This Row],[Final_Profit_NGN]]*Agridata[[#This Row],[Storage_Loss_%]]</f>
        <v>46310233.200000003</v>
      </c>
      <c r="Z3098" s="13">
        <f>Agridata[[#This Row],[Final_Profit_NGN]] * (1-Agridata[[#This Row],[Storage_Loss_%]]/100)</f>
        <v>844357.66799999995</v>
      </c>
      <c r="AA3098" s="13">
        <f>Agridata[[#This Row],[Final_Profit_NGN]]+Agridata[[#This Row],[Input_Cost_NGN]]</f>
        <v>1383769</v>
      </c>
    </row>
    <row r="3099" spans="1:27" x14ac:dyDescent="0.35">
      <c r="A3099" t="s">
        <v>443</v>
      </c>
      <c r="B3099" t="s">
        <v>1472</v>
      </c>
      <c r="C3099" t="s">
        <v>1478</v>
      </c>
      <c r="D3099">
        <v>2021</v>
      </c>
      <c r="E3099" t="s">
        <v>1501</v>
      </c>
      <c r="F3099" t="s">
        <v>1509</v>
      </c>
      <c r="G3099">
        <v>0.36</v>
      </c>
      <c r="H3099">
        <v>5024</v>
      </c>
      <c r="I3099">
        <v>4314</v>
      </c>
      <c r="J3099">
        <v>13.5</v>
      </c>
      <c r="K3099" t="s">
        <v>1511</v>
      </c>
      <c r="L3099">
        <v>1.81</v>
      </c>
      <c r="M3099" t="s">
        <v>1516</v>
      </c>
      <c r="N3099" s="13">
        <v>2322</v>
      </c>
      <c r="O3099">
        <v>1</v>
      </c>
      <c r="P3099" s="11">
        <f>Agridata[[#This Row],[Storage_Loss_%]]/100</f>
        <v>0.14119999999999999</v>
      </c>
      <c r="Q3099" s="7">
        <v>14.12</v>
      </c>
      <c r="R3099" s="13">
        <v>10193</v>
      </c>
      <c r="S3099">
        <v>324</v>
      </c>
      <c r="T3099" t="s">
        <v>1520</v>
      </c>
      <c r="U3099" t="s">
        <v>1522</v>
      </c>
      <c r="V3099" s="13">
        <v>1371244</v>
      </c>
      <c r="W3099" s="7">
        <f>(Agridata[[#This Row],[Profit_After_Storage_Loss]]/Agridata[[#This Row],[Total_Revenue]])*100</f>
        <v>85.246330248864041</v>
      </c>
      <c r="X3099">
        <f>(1-Agridata[[#This Row],[Transport_Cost_NGN]]/(Agridata[[#This Row],[Input_Cost_NGN]]+Agridata[[#This Row],[Final_Profit_NGN]]))*100</f>
        <v>99.831914158951875</v>
      </c>
      <c r="Y3099" s="13">
        <f>Agridata[[#This Row],[Final_Profit_NGN]]*Agridata[[#This Row],[Storage_Loss_%]]</f>
        <v>19361965.279999997</v>
      </c>
      <c r="Z3099" s="13">
        <f>Agridata[[#This Row],[Final_Profit_NGN]] * (1-Agridata[[#This Row],[Storage_Loss_%]]/100)</f>
        <v>1177624.3472</v>
      </c>
      <c r="AA3099" s="13">
        <f>Agridata[[#This Row],[Final_Profit_NGN]]+Agridata[[#This Row],[Input_Cost_NGN]]</f>
        <v>1381437</v>
      </c>
    </row>
    <row r="3100" spans="1:27" x14ac:dyDescent="0.35">
      <c r="A3100" t="s">
        <v>552</v>
      </c>
      <c r="B3100" t="s">
        <v>1469</v>
      </c>
      <c r="C3100" t="s">
        <v>1498</v>
      </c>
      <c r="D3100">
        <v>2025</v>
      </c>
      <c r="E3100" t="s">
        <v>1501</v>
      </c>
      <c r="F3100" t="s">
        <v>1504</v>
      </c>
      <c r="G3100">
        <v>3.48</v>
      </c>
      <c r="H3100">
        <v>22015</v>
      </c>
      <c r="I3100">
        <v>16914</v>
      </c>
      <c r="J3100">
        <v>1</v>
      </c>
      <c r="K3100" t="s">
        <v>1513</v>
      </c>
      <c r="L3100">
        <v>0.94</v>
      </c>
      <c r="M3100" t="s">
        <v>1517</v>
      </c>
      <c r="N3100" s="13">
        <v>200</v>
      </c>
      <c r="O3100">
        <v>4</v>
      </c>
      <c r="P3100" s="11">
        <f>Agridata[[#This Row],[Storage_Loss_%]]/100</f>
        <v>0.23170000000000002</v>
      </c>
      <c r="Q3100" s="7">
        <v>23.17</v>
      </c>
      <c r="R3100" s="13">
        <v>80351</v>
      </c>
      <c r="S3100">
        <v>241</v>
      </c>
      <c r="T3100" t="s">
        <v>1520</v>
      </c>
      <c r="U3100" t="s">
        <v>1522</v>
      </c>
      <c r="V3100" s="13">
        <v>3954961</v>
      </c>
      <c r="W3100" s="7">
        <f>(Agridata[[#This Row],[Profit_After_Storage_Loss]]/Agridata[[#This Row],[Total_Revenue]])*100</f>
        <v>75.300163563560886</v>
      </c>
      <c r="X3100">
        <f>(1-Agridata[[#This Row],[Transport_Cost_NGN]]/(Agridata[[#This Row],[Input_Cost_NGN]]+Agridata[[#This Row],[Final_Profit_NGN]]))*100</f>
        <v>99.995043753741967</v>
      </c>
      <c r="Y3100" s="13">
        <f>Agridata[[#This Row],[Final_Profit_NGN]]*Agridata[[#This Row],[Storage_Loss_%]]</f>
        <v>91636446.370000005</v>
      </c>
      <c r="Z3100" s="13">
        <f>Agridata[[#This Row],[Final_Profit_NGN]] * (1-Agridata[[#This Row],[Storage_Loss_%]]/100)</f>
        <v>3038596.5362999998</v>
      </c>
      <c r="AA3100" s="13">
        <f>Agridata[[#This Row],[Final_Profit_NGN]]+Agridata[[#This Row],[Input_Cost_NGN]]</f>
        <v>4035312</v>
      </c>
    </row>
    <row r="3101" spans="1:27" x14ac:dyDescent="0.35">
      <c r="A3101" t="s">
        <v>1298</v>
      </c>
      <c r="B3101" t="s">
        <v>1469</v>
      </c>
      <c r="C3101" t="s">
        <v>1498</v>
      </c>
      <c r="D3101">
        <v>2025</v>
      </c>
      <c r="E3101" t="s">
        <v>1501</v>
      </c>
      <c r="F3101" t="s">
        <v>1505</v>
      </c>
      <c r="G3101">
        <v>0.81</v>
      </c>
      <c r="H3101">
        <v>11687</v>
      </c>
      <c r="I3101">
        <v>10200</v>
      </c>
      <c r="J3101">
        <v>14.6</v>
      </c>
      <c r="K3101" t="s">
        <v>1511</v>
      </c>
      <c r="L3101">
        <v>1.48</v>
      </c>
      <c r="M3101" t="s">
        <v>1516</v>
      </c>
      <c r="N3101" s="13">
        <v>1760</v>
      </c>
      <c r="O3101">
        <v>7</v>
      </c>
      <c r="P3101" s="11">
        <f>Agridata[[#This Row],[Storage_Loss_%]]/100</f>
        <v>0.12720000000000001</v>
      </c>
      <c r="Q3101" s="7">
        <v>12.72</v>
      </c>
      <c r="R3101" s="13">
        <v>9696</v>
      </c>
      <c r="S3101">
        <v>90</v>
      </c>
      <c r="T3101" t="s">
        <v>1520</v>
      </c>
      <c r="U3101" t="s">
        <v>1522</v>
      </c>
      <c r="V3101" s="13">
        <v>897364</v>
      </c>
      <c r="W3101" s="7">
        <f>(Agridata[[#This Row],[Profit_After_Storage_Loss]]/Agridata[[#This Row],[Total_Revenue]])*100</f>
        <v>86.347022159504334</v>
      </c>
      <c r="X3101">
        <f>(1-Agridata[[#This Row],[Transport_Cost_NGN]]/(Agridata[[#This Row],[Input_Cost_NGN]]+Agridata[[#This Row],[Final_Profit_NGN]]))*100</f>
        <v>99.805966529226282</v>
      </c>
      <c r="Y3101" s="13">
        <f>Agridata[[#This Row],[Final_Profit_NGN]]*Agridata[[#This Row],[Storage_Loss_%]]</f>
        <v>11414470.08</v>
      </c>
      <c r="Z3101" s="13">
        <f>Agridata[[#This Row],[Final_Profit_NGN]] * (1-Agridata[[#This Row],[Storage_Loss_%]]/100)</f>
        <v>783219.29920000001</v>
      </c>
      <c r="AA3101" s="13">
        <f>Agridata[[#This Row],[Final_Profit_NGN]]+Agridata[[#This Row],[Input_Cost_NGN]]</f>
        <v>907060</v>
      </c>
    </row>
    <row r="3102" spans="1:27" x14ac:dyDescent="0.35">
      <c r="A3102" t="s">
        <v>943</v>
      </c>
      <c r="B3102" t="s">
        <v>1473</v>
      </c>
      <c r="C3102" t="s">
        <v>1484</v>
      </c>
      <c r="D3102">
        <v>2024</v>
      </c>
      <c r="E3102" t="s">
        <v>1501</v>
      </c>
      <c r="F3102" t="s">
        <v>1508</v>
      </c>
      <c r="G3102">
        <v>15</v>
      </c>
      <c r="H3102">
        <v>31647</v>
      </c>
      <c r="I3102">
        <v>24380</v>
      </c>
      <c r="J3102">
        <v>2.8</v>
      </c>
      <c r="K3102" t="s">
        <v>1513</v>
      </c>
      <c r="L3102">
        <v>0.24</v>
      </c>
      <c r="M3102" t="s">
        <v>1516</v>
      </c>
      <c r="N3102" s="13">
        <v>200</v>
      </c>
      <c r="O3102">
        <v>14</v>
      </c>
      <c r="P3102" s="11">
        <f>Agridata[[#This Row],[Storage_Loss_%]]/100</f>
        <v>0.2296</v>
      </c>
      <c r="Q3102" s="7">
        <v>22.96</v>
      </c>
      <c r="R3102" s="13">
        <v>205236</v>
      </c>
      <c r="S3102">
        <v>202</v>
      </c>
      <c r="T3102" t="s">
        <v>1520</v>
      </c>
      <c r="U3102" t="s">
        <v>1522</v>
      </c>
      <c r="V3102" s="13">
        <v>4670077</v>
      </c>
      <c r="W3102" s="7">
        <f>(Agridata[[#This Row],[Profit_After_Storage_Loss]]/Agridata[[#This Row],[Total_Revenue]])*100</f>
        <v>73.796847931609719</v>
      </c>
      <c r="X3102">
        <f>(1-Agridata[[#This Row],[Transport_Cost_NGN]]/(Agridata[[#This Row],[Input_Cost_NGN]]+Agridata[[#This Row],[Final_Profit_NGN]]))*100</f>
        <v>99.995897699286175</v>
      </c>
      <c r="Y3102" s="13">
        <f>Agridata[[#This Row],[Final_Profit_NGN]]*Agridata[[#This Row],[Storage_Loss_%]]</f>
        <v>107224967.92</v>
      </c>
      <c r="Z3102" s="13">
        <f>Agridata[[#This Row],[Final_Profit_NGN]] * (1-Agridata[[#This Row],[Storage_Loss_%]]/100)</f>
        <v>3597827.3207999999</v>
      </c>
      <c r="AA3102" s="13">
        <f>Agridata[[#This Row],[Final_Profit_NGN]]+Agridata[[#This Row],[Input_Cost_NGN]]</f>
        <v>4875313</v>
      </c>
    </row>
    <row r="3103" spans="1:27" x14ac:dyDescent="0.35">
      <c r="A3103" t="s">
        <v>34</v>
      </c>
      <c r="B3103" t="s">
        <v>1470</v>
      </c>
      <c r="C3103" t="s">
        <v>1485</v>
      </c>
      <c r="D3103">
        <v>2025</v>
      </c>
      <c r="E3103" t="s">
        <v>1501</v>
      </c>
      <c r="F3103" t="s">
        <v>1508</v>
      </c>
      <c r="G3103">
        <v>0.54</v>
      </c>
      <c r="H3103">
        <v>740</v>
      </c>
      <c r="I3103">
        <v>643</v>
      </c>
      <c r="J3103">
        <v>27.1</v>
      </c>
      <c r="K3103" t="s">
        <v>1511</v>
      </c>
      <c r="L3103">
        <v>1.34</v>
      </c>
      <c r="M3103" t="s">
        <v>1517</v>
      </c>
      <c r="N3103" s="13">
        <v>4060</v>
      </c>
      <c r="O3103">
        <v>3</v>
      </c>
      <c r="P3103" s="11">
        <f>Agridata[[#This Row],[Storage_Loss_%]]/100</f>
        <v>0.13100000000000001</v>
      </c>
      <c r="Q3103" s="7">
        <v>13.1</v>
      </c>
      <c r="R3103" s="13">
        <v>7115</v>
      </c>
      <c r="S3103">
        <v>224</v>
      </c>
      <c r="T3103" t="s">
        <v>1520</v>
      </c>
      <c r="U3103" t="s">
        <v>1523</v>
      </c>
      <c r="V3103" s="13">
        <v>131417</v>
      </c>
      <c r="W3103" s="7">
        <f>(Agridata[[#This Row],[Profit_After_Storage_Loss]]/Agridata[[#This Row],[Total_Revenue]])*100</f>
        <v>82.436818208067436</v>
      </c>
      <c r="X3103">
        <f>(1-Agridata[[#This Row],[Transport_Cost_NGN]]/(Agridata[[#This Row],[Input_Cost_NGN]]+Agridata[[#This Row],[Final_Profit_NGN]]))*100</f>
        <v>97.069269194121205</v>
      </c>
      <c r="Y3103" s="13">
        <f>Agridata[[#This Row],[Final_Profit_NGN]]*Agridata[[#This Row],[Storage_Loss_%]]</f>
        <v>1721562.7</v>
      </c>
      <c r="Z3103" s="13">
        <f>Agridata[[#This Row],[Final_Profit_NGN]] * (1-Agridata[[#This Row],[Storage_Loss_%]]/100)</f>
        <v>114201.37299999999</v>
      </c>
      <c r="AA3103" s="13">
        <f>Agridata[[#This Row],[Final_Profit_NGN]]+Agridata[[#This Row],[Input_Cost_NGN]]</f>
        <v>138532</v>
      </c>
    </row>
    <row r="3104" spans="1:27" x14ac:dyDescent="0.35">
      <c r="A3104" t="s">
        <v>39</v>
      </c>
      <c r="B3104" t="s">
        <v>1469</v>
      </c>
      <c r="C3104" t="s">
        <v>1484</v>
      </c>
      <c r="D3104">
        <v>2025</v>
      </c>
      <c r="E3104" t="s">
        <v>1501</v>
      </c>
      <c r="F3104" t="s">
        <v>1507</v>
      </c>
      <c r="G3104">
        <v>3.05</v>
      </c>
      <c r="H3104">
        <v>9862</v>
      </c>
      <c r="I3104">
        <v>8941</v>
      </c>
      <c r="J3104">
        <v>9.3000000000000007</v>
      </c>
      <c r="K3104" t="s">
        <v>1511</v>
      </c>
      <c r="L3104">
        <v>0.23</v>
      </c>
      <c r="M3104" t="s">
        <v>1518</v>
      </c>
      <c r="N3104" s="13">
        <v>1261</v>
      </c>
      <c r="O3104">
        <v>3</v>
      </c>
      <c r="P3104" s="11">
        <f>Agridata[[#This Row],[Storage_Loss_%]]/100</f>
        <v>9.3299999999999994E-2</v>
      </c>
      <c r="Q3104" s="7">
        <v>9.33</v>
      </c>
      <c r="R3104" s="13">
        <v>58902</v>
      </c>
      <c r="S3104">
        <v>211</v>
      </c>
      <c r="T3104" t="s">
        <v>1521</v>
      </c>
      <c r="U3104" t="s">
        <v>1522</v>
      </c>
      <c r="V3104" s="13">
        <v>1807523</v>
      </c>
      <c r="W3104" s="7">
        <f>(Agridata[[#This Row],[Profit_After_Storage_Loss]]/Agridata[[#This Row],[Total_Revenue]])*100</f>
        <v>87.808570079162038</v>
      </c>
      <c r="X3104">
        <f>(1-Agridata[[#This Row],[Transport_Cost_NGN]]/(Agridata[[#This Row],[Input_Cost_NGN]]+Agridata[[#This Row],[Final_Profit_NGN]]))*100</f>
        <v>99.93243768166414</v>
      </c>
      <c r="Y3104" s="13">
        <f>Agridata[[#This Row],[Final_Profit_NGN]]*Agridata[[#This Row],[Storage_Loss_%]]</f>
        <v>16864189.59</v>
      </c>
      <c r="Z3104" s="13">
        <f>Agridata[[#This Row],[Final_Profit_NGN]] * (1-Agridata[[#This Row],[Storage_Loss_%]]/100)</f>
        <v>1638881.1041000001</v>
      </c>
      <c r="AA3104" s="13">
        <f>Agridata[[#This Row],[Final_Profit_NGN]]+Agridata[[#This Row],[Input_Cost_NGN]]</f>
        <v>1866425</v>
      </c>
    </row>
    <row r="3105" spans="1:27" x14ac:dyDescent="0.35">
      <c r="A3105" t="s">
        <v>754</v>
      </c>
      <c r="B3105" t="s">
        <v>1470</v>
      </c>
      <c r="C3105" t="s">
        <v>1476</v>
      </c>
      <c r="D3105">
        <v>2022</v>
      </c>
      <c r="E3105" t="s">
        <v>1501</v>
      </c>
      <c r="F3105" t="s">
        <v>1504</v>
      </c>
      <c r="G3105">
        <v>4.59</v>
      </c>
      <c r="H3105">
        <v>44236</v>
      </c>
      <c r="I3105">
        <v>34265</v>
      </c>
      <c r="J3105">
        <v>39.299999999999997</v>
      </c>
      <c r="K3105" t="s">
        <v>1512</v>
      </c>
      <c r="L3105">
        <v>1.9</v>
      </c>
      <c r="M3105" t="s">
        <v>1516</v>
      </c>
      <c r="N3105" s="13">
        <v>9574</v>
      </c>
      <c r="O3105">
        <v>3</v>
      </c>
      <c r="P3105" s="11">
        <f>Agridata[[#This Row],[Storage_Loss_%]]/100</f>
        <v>0.22539999999999999</v>
      </c>
      <c r="Q3105" s="7">
        <v>22.54</v>
      </c>
      <c r="R3105" s="13">
        <v>101842</v>
      </c>
      <c r="S3105">
        <v>255</v>
      </c>
      <c r="T3105" t="s">
        <v>1520</v>
      </c>
      <c r="U3105" t="s">
        <v>1522</v>
      </c>
      <c r="V3105" s="13">
        <v>8538784</v>
      </c>
      <c r="W3105" s="7">
        <f>(Agridata[[#This Row],[Profit_After_Storage_Loss]]/Agridata[[#This Row],[Total_Revenue]])*100</f>
        <v>76.54702432902431</v>
      </c>
      <c r="X3105">
        <f>(1-Agridata[[#This Row],[Transport_Cost_NGN]]/(Agridata[[#This Row],[Input_Cost_NGN]]+Agridata[[#This Row],[Final_Profit_NGN]]))*100</f>
        <v>99.889197842841483</v>
      </c>
      <c r="Y3105" s="13">
        <f>Agridata[[#This Row],[Final_Profit_NGN]]*Agridata[[#This Row],[Storage_Loss_%]]</f>
        <v>192464191.35999998</v>
      </c>
      <c r="Z3105" s="13">
        <f>Agridata[[#This Row],[Final_Profit_NGN]] * (1-Agridata[[#This Row],[Storage_Loss_%]]/100)</f>
        <v>6614142.0863999994</v>
      </c>
      <c r="AA3105" s="13">
        <f>Agridata[[#This Row],[Final_Profit_NGN]]+Agridata[[#This Row],[Input_Cost_NGN]]</f>
        <v>8640626</v>
      </c>
    </row>
    <row r="3106" spans="1:27" x14ac:dyDescent="0.35">
      <c r="A3106" t="s">
        <v>711</v>
      </c>
      <c r="B3106" t="s">
        <v>1470</v>
      </c>
      <c r="C3106" t="s">
        <v>1490</v>
      </c>
      <c r="D3106">
        <v>2021</v>
      </c>
      <c r="E3106" t="s">
        <v>1502</v>
      </c>
      <c r="F3106" t="s">
        <v>1504</v>
      </c>
      <c r="G3106">
        <v>1.57</v>
      </c>
      <c r="H3106">
        <v>15602</v>
      </c>
      <c r="I3106">
        <v>12768</v>
      </c>
      <c r="J3106">
        <v>22.1</v>
      </c>
      <c r="K3106" t="s">
        <v>1511</v>
      </c>
      <c r="L3106">
        <v>2.0099999999999998</v>
      </c>
      <c r="M3106" t="s">
        <v>1518</v>
      </c>
      <c r="N3106" s="13">
        <v>3844</v>
      </c>
      <c r="O3106">
        <v>1</v>
      </c>
      <c r="P3106" s="11">
        <f>Agridata[[#This Row],[Storage_Loss_%]]/100</f>
        <v>0.18160000000000001</v>
      </c>
      <c r="Q3106" s="7">
        <v>18.16</v>
      </c>
      <c r="R3106" s="13">
        <v>17595</v>
      </c>
      <c r="S3106">
        <v>223</v>
      </c>
      <c r="T3106" t="s">
        <v>1520</v>
      </c>
      <c r="U3106" t="s">
        <v>1523</v>
      </c>
      <c r="V3106" s="13">
        <v>2797353</v>
      </c>
      <c r="W3106" s="7">
        <f>(Agridata[[#This Row],[Profit_After_Storage_Loss]]/Agridata[[#This Row],[Total_Revenue]])*100</f>
        <v>81.328454209456098</v>
      </c>
      <c r="X3106">
        <f>(1-Agridata[[#This Row],[Transport_Cost_NGN]]/(Agridata[[#This Row],[Input_Cost_NGN]]+Agridata[[#This Row],[Final_Profit_NGN]]))*100</f>
        <v>99.863443303393169</v>
      </c>
      <c r="Y3106" s="13">
        <f>Agridata[[#This Row],[Final_Profit_NGN]]*Agridata[[#This Row],[Storage_Loss_%]]</f>
        <v>50799930.479999997</v>
      </c>
      <c r="Z3106" s="13">
        <f>Agridata[[#This Row],[Final_Profit_NGN]] * (1-Agridata[[#This Row],[Storage_Loss_%]]/100)</f>
        <v>2289353.6952</v>
      </c>
      <c r="AA3106" s="13">
        <f>Agridata[[#This Row],[Final_Profit_NGN]]+Agridata[[#This Row],[Input_Cost_NGN]]</f>
        <v>2814948</v>
      </c>
    </row>
    <row r="3107" spans="1:27" x14ac:dyDescent="0.35">
      <c r="A3107" t="s">
        <v>400</v>
      </c>
      <c r="B3107" t="s">
        <v>1470</v>
      </c>
      <c r="C3107" t="s">
        <v>1485</v>
      </c>
      <c r="D3107">
        <v>2023</v>
      </c>
      <c r="E3107" t="s">
        <v>1501</v>
      </c>
      <c r="F3107" t="s">
        <v>1506</v>
      </c>
      <c r="G3107">
        <v>1.58</v>
      </c>
      <c r="H3107">
        <v>2779</v>
      </c>
      <c r="I3107">
        <v>1741</v>
      </c>
      <c r="J3107">
        <v>27.6</v>
      </c>
      <c r="K3107" t="s">
        <v>1513</v>
      </c>
      <c r="L3107">
        <v>0.96</v>
      </c>
      <c r="M3107" t="s">
        <v>1516</v>
      </c>
      <c r="N3107" s="13">
        <v>1129</v>
      </c>
      <c r="O3107">
        <v>30</v>
      </c>
      <c r="P3107" s="11">
        <f>Agridata[[#This Row],[Storage_Loss_%]]/100</f>
        <v>0.37329999999999997</v>
      </c>
      <c r="Q3107" s="7">
        <v>37.33</v>
      </c>
      <c r="R3107" s="13">
        <v>27094</v>
      </c>
      <c r="S3107">
        <v>319</v>
      </c>
      <c r="T3107" t="s">
        <v>1520</v>
      </c>
      <c r="U3107" t="s">
        <v>1522</v>
      </c>
      <c r="V3107" s="13">
        <v>521603</v>
      </c>
      <c r="W3107" s="7">
        <f>(Agridata[[#This Row],[Profit_After_Storage_Loss]]/Agridata[[#This Row],[Total_Revenue]])*100</f>
        <v>59.575430538165882</v>
      </c>
      <c r="X3107">
        <f>(1-Agridata[[#This Row],[Transport_Cost_NGN]]/(Agridata[[#This Row],[Input_Cost_NGN]]+Agridata[[#This Row],[Final_Profit_NGN]]))*100</f>
        <v>99.794239808127244</v>
      </c>
      <c r="Y3107" s="13">
        <f>Agridata[[#This Row],[Final_Profit_NGN]]*Agridata[[#This Row],[Storage_Loss_%]]</f>
        <v>19471439.989999998</v>
      </c>
      <c r="Z3107" s="13">
        <f>Agridata[[#This Row],[Final_Profit_NGN]] * (1-Agridata[[#This Row],[Storage_Loss_%]]/100)</f>
        <v>326888.60010000004</v>
      </c>
      <c r="AA3107" s="13">
        <f>Agridata[[#This Row],[Final_Profit_NGN]]+Agridata[[#This Row],[Input_Cost_NGN]]</f>
        <v>548697</v>
      </c>
    </row>
    <row r="3108" spans="1:27" x14ac:dyDescent="0.35">
      <c r="A3108" t="s">
        <v>603</v>
      </c>
      <c r="B3108" t="s">
        <v>1470</v>
      </c>
      <c r="C3108" t="s">
        <v>1491</v>
      </c>
      <c r="D3108">
        <v>2022</v>
      </c>
      <c r="E3108" t="s">
        <v>1502</v>
      </c>
      <c r="F3108" t="s">
        <v>1503</v>
      </c>
      <c r="G3108">
        <v>2.77</v>
      </c>
      <c r="H3108">
        <v>17013</v>
      </c>
      <c r="I3108">
        <v>10042</v>
      </c>
      <c r="J3108">
        <v>12.8</v>
      </c>
      <c r="K3108" t="s">
        <v>1512</v>
      </c>
      <c r="L3108">
        <v>1.1200000000000001</v>
      </c>
      <c r="M3108" t="s">
        <v>1516</v>
      </c>
      <c r="N3108" s="13">
        <v>3368</v>
      </c>
      <c r="O3108">
        <v>30</v>
      </c>
      <c r="P3108" s="11">
        <f>Agridata[[#This Row],[Storage_Loss_%]]/100</f>
        <v>0.40970000000000001</v>
      </c>
      <c r="Q3108" s="7">
        <v>40.97</v>
      </c>
      <c r="R3108" s="13">
        <v>52522</v>
      </c>
      <c r="S3108">
        <v>288</v>
      </c>
      <c r="T3108" t="s">
        <v>1520</v>
      </c>
      <c r="U3108" t="s">
        <v>1522</v>
      </c>
      <c r="V3108" s="13">
        <v>2807286</v>
      </c>
      <c r="W3108" s="7">
        <f>(Agridata[[#This Row],[Profit_After_Storage_Loss]]/Agridata[[#This Row],[Total_Revenue]])*100</f>
        <v>57.945880485682956</v>
      </c>
      <c r="X3108">
        <f>(1-Agridata[[#This Row],[Transport_Cost_NGN]]/(Agridata[[#This Row],[Input_Cost_NGN]]+Agridata[[#This Row],[Final_Profit_NGN]]))*100</f>
        <v>99.882229855990332</v>
      </c>
      <c r="Y3108" s="13">
        <f>Agridata[[#This Row],[Final_Profit_NGN]]*Agridata[[#This Row],[Storage_Loss_%]]</f>
        <v>115014507.42</v>
      </c>
      <c r="Z3108" s="13">
        <f>Agridata[[#This Row],[Final_Profit_NGN]] * (1-Agridata[[#This Row],[Storage_Loss_%]]/100)</f>
        <v>1657140.9258000001</v>
      </c>
      <c r="AA3108" s="13">
        <f>Agridata[[#This Row],[Final_Profit_NGN]]+Agridata[[#This Row],[Input_Cost_NGN]]</f>
        <v>2859808</v>
      </c>
    </row>
    <row r="3109" spans="1:27" x14ac:dyDescent="0.35">
      <c r="A3109" t="s">
        <v>508</v>
      </c>
      <c r="B3109" t="s">
        <v>1470</v>
      </c>
      <c r="C3109" t="s">
        <v>1476</v>
      </c>
      <c r="D3109">
        <v>2024</v>
      </c>
      <c r="E3109" t="s">
        <v>1501</v>
      </c>
      <c r="F3109" t="s">
        <v>1509</v>
      </c>
      <c r="G3109">
        <v>1.37</v>
      </c>
      <c r="H3109">
        <v>23950</v>
      </c>
      <c r="I3109">
        <v>19303</v>
      </c>
      <c r="J3109">
        <v>101.4</v>
      </c>
      <c r="K3109" t="s">
        <v>1512</v>
      </c>
      <c r="L3109">
        <v>4.5999999999999996</v>
      </c>
      <c r="M3109" t="s">
        <v>1517</v>
      </c>
      <c r="N3109" s="13">
        <v>26424</v>
      </c>
      <c r="O3109">
        <v>1</v>
      </c>
      <c r="P3109" s="11">
        <f>Agridata[[#This Row],[Storage_Loss_%]]/100</f>
        <v>0.19399999999999998</v>
      </c>
      <c r="Q3109" s="7">
        <v>19.399999999999999</v>
      </c>
      <c r="R3109" s="13">
        <v>30346</v>
      </c>
      <c r="S3109">
        <v>409</v>
      </c>
      <c r="T3109" t="s">
        <v>1520</v>
      </c>
      <c r="U3109" t="s">
        <v>1522</v>
      </c>
      <c r="V3109" s="13">
        <v>7759208</v>
      </c>
      <c r="W3109" s="7">
        <f>(Agridata[[#This Row],[Profit_After_Storage_Loss]]/Agridata[[#This Row],[Total_Revenue]])*100</f>
        <v>80.28600415376799</v>
      </c>
      <c r="X3109">
        <f>(1-Agridata[[#This Row],[Transport_Cost_NGN]]/(Agridata[[#This Row],[Input_Cost_NGN]]+Agridata[[#This Row],[Final_Profit_NGN]]))*100</f>
        <v>99.660776470642602</v>
      </c>
      <c r="Y3109" s="13">
        <f>Agridata[[#This Row],[Final_Profit_NGN]]*Agridata[[#This Row],[Storage_Loss_%]]</f>
        <v>150528635.19999999</v>
      </c>
      <c r="Z3109" s="13">
        <f>Agridata[[#This Row],[Final_Profit_NGN]] * (1-Agridata[[#This Row],[Storage_Loss_%]]/100)</f>
        <v>6253921.648</v>
      </c>
      <c r="AA3109" s="13">
        <f>Agridata[[#This Row],[Final_Profit_NGN]]+Agridata[[#This Row],[Input_Cost_NGN]]</f>
        <v>7789554</v>
      </c>
    </row>
    <row r="3110" spans="1:27" x14ac:dyDescent="0.35">
      <c r="A3110" t="s">
        <v>125</v>
      </c>
      <c r="B3110" t="s">
        <v>1473</v>
      </c>
      <c r="C3110" t="s">
        <v>1484</v>
      </c>
      <c r="D3110">
        <v>2023</v>
      </c>
      <c r="E3110" t="s">
        <v>1501</v>
      </c>
      <c r="F3110" t="s">
        <v>1507</v>
      </c>
      <c r="G3110">
        <v>0.56999999999999995</v>
      </c>
      <c r="H3110">
        <v>1485</v>
      </c>
      <c r="I3110">
        <v>1145</v>
      </c>
      <c r="J3110">
        <v>7.3</v>
      </c>
      <c r="K3110" t="s">
        <v>1513</v>
      </c>
      <c r="L3110">
        <v>0.34</v>
      </c>
      <c r="M3110" t="s">
        <v>1516</v>
      </c>
      <c r="N3110" s="13">
        <v>272</v>
      </c>
      <c r="O3110">
        <v>14</v>
      </c>
      <c r="P3110" s="11">
        <f>Agridata[[#This Row],[Storage_Loss_%]]/100</f>
        <v>0.22889999999999999</v>
      </c>
      <c r="Q3110" s="7">
        <v>22.89</v>
      </c>
      <c r="R3110" s="13">
        <v>11028</v>
      </c>
      <c r="S3110">
        <v>283</v>
      </c>
      <c r="T3110" t="s">
        <v>1520</v>
      </c>
      <c r="U3110" t="s">
        <v>1522</v>
      </c>
      <c r="V3110" s="13">
        <v>309495</v>
      </c>
      <c r="W3110" s="7">
        <f>(Agridata[[#This Row],[Profit_After_Storage_Loss]]/Agridata[[#This Row],[Total_Revenue]])*100</f>
        <v>74.456932731816437</v>
      </c>
      <c r="X3110">
        <f>(1-Agridata[[#This Row],[Transport_Cost_NGN]]/(Agridata[[#This Row],[Input_Cost_NGN]]+Agridata[[#This Row],[Final_Profit_NGN]]))*100</f>
        <v>99.91513869519504</v>
      </c>
      <c r="Y3110" s="13">
        <f>Agridata[[#This Row],[Final_Profit_NGN]]*Agridata[[#This Row],[Storage_Loss_%]]</f>
        <v>7084340.5499999998</v>
      </c>
      <c r="Z3110" s="13">
        <f>Agridata[[#This Row],[Final_Profit_NGN]] * (1-Agridata[[#This Row],[Storage_Loss_%]]/100)</f>
        <v>238651.59450000001</v>
      </c>
      <c r="AA3110" s="13">
        <f>Agridata[[#This Row],[Final_Profit_NGN]]+Agridata[[#This Row],[Input_Cost_NGN]]</f>
        <v>320523</v>
      </c>
    </row>
    <row r="3111" spans="1:27" x14ac:dyDescent="0.35">
      <c r="A3111" t="s">
        <v>702</v>
      </c>
      <c r="B3111" t="s">
        <v>1469</v>
      </c>
      <c r="C3111" t="s">
        <v>1481</v>
      </c>
      <c r="D3111">
        <v>2023</v>
      </c>
      <c r="E3111" t="s">
        <v>1501</v>
      </c>
      <c r="F3111" t="s">
        <v>1508</v>
      </c>
      <c r="G3111">
        <v>0.69</v>
      </c>
      <c r="H3111">
        <v>1283</v>
      </c>
      <c r="I3111">
        <v>1022</v>
      </c>
      <c r="J3111">
        <v>5.0999999999999996</v>
      </c>
      <c r="K3111" t="s">
        <v>1513</v>
      </c>
      <c r="L3111">
        <v>0.85</v>
      </c>
      <c r="M3111" t="s">
        <v>1518</v>
      </c>
      <c r="N3111" s="13">
        <v>200</v>
      </c>
      <c r="O3111">
        <v>14</v>
      </c>
      <c r="P3111" s="11">
        <f>Agridata[[#This Row],[Storage_Loss_%]]/100</f>
        <v>0.2034</v>
      </c>
      <c r="Q3111" s="7">
        <v>20.34</v>
      </c>
      <c r="R3111" s="13">
        <v>6931</v>
      </c>
      <c r="S3111">
        <v>190</v>
      </c>
      <c r="T3111" t="s">
        <v>1520</v>
      </c>
      <c r="U3111" t="s">
        <v>1523</v>
      </c>
      <c r="V3111" s="13">
        <v>185108</v>
      </c>
      <c r="W3111" s="7">
        <f>(Agridata[[#This Row],[Profit_After_Storage_Loss]]/Agridata[[#This Row],[Total_Revenue]])*100</f>
        <v>76.784940975531001</v>
      </c>
      <c r="X3111">
        <f>(1-Agridata[[#This Row],[Transport_Cost_NGN]]/(Agridata[[#This Row],[Input_Cost_NGN]]+Agridata[[#This Row],[Final_Profit_NGN]]))*100</f>
        <v>99.895854487890475</v>
      </c>
      <c r="Y3111" s="13">
        <f>Agridata[[#This Row],[Final_Profit_NGN]]*Agridata[[#This Row],[Storage_Loss_%]]</f>
        <v>3765096.72</v>
      </c>
      <c r="Z3111" s="13">
        <f>Agridata[[#This Row],[Final_Profit_NGN]] * (1-Agridata[[#This Row],[Storage_Loss_%]]/100)</f>
        <v>147457.03279999999</v>
      </c>
      <c r="AA3111" s="13">
        <f>Agridata[[#This Row],[Final_Profit_NGN]]+Agridata[[#This Row],[Input_Cost_NGN]]</f>
        <v>192039</v>
      </c>
    </row>
    <row r="3112" spans="1:27" x14ac:dyDescent="0.35">
      <c r="A3112" t="s">
        <v>122</v>
      </c>
      <c r="B3112" t="s">
        <v>1470</v>
      </c>
      <c r="C3112" t="s">
        <v>1491</v>
      </c>
      <c r="D3112">
        <v>2022</v>
      </c>
      <c r="E3112" t="s">
        <v>1501</v>
      </c>
      <c r="F3112" t="s">
        <v>1504</v>
      </c>
      <c r="G3112">
        <v>3.76</v>
      </c>
      <c r="H3112">
        <v>24936</v>
      </c>
      <c r="I3112">
        <v>19425</v>
      </c>
      <c r="J3112">
        <v>3.4</v>
      </c>
      <c r="K3112" t="s">
        <v>1513</v>
      </c>
      <c r="L3112">
        <v>1.34</v>
      </c>
      <c r="M3112" t="s">
        <v>1517</v>
      </c>
      <c r="N3112" s="13">
        <v>200</v>
      </c>
      <c r="O3112">
        <v>1</v>
      </c>
      <c r="P3112" s="11">
        <f>Agridata[[#This Row],[Storage_Loss_%]]/100</f>
        <v>0.221</v>
      </c>
      <c r="Q3112" s="7">
        <v>22.1</v>
      </c>
      <c r="R3112" s="13">
        <v>58599</v>
      </c>
      <c r="S3112">
        <v>229</v>
      </c>
      <c r="T3112" t="s">
        <v>1520</v>
      </c>
      <c r="U3112" t="s">
        <v>1523</v>
      </c>
      <c r="V3112" s="13">
        <v>4345043</v>
      </c>
      <c r="W3112" s="7">
        <f>(Agridata[[#This Row],[Profit_After_Storage_Loss]]/Agridata[[#This Row],[Total_Revenue]])*100</f>
        <v>76.863389371797254</v>
      </c>
      <c r="X3112">
        <f>(1-Agridata[[#This Row],[Transport_Cost_NGN]]/(Agridata[[#This Row],[Input_Cost_NGN]]+Agridata[[#This Row],[Final_Profit_NGN]]))*100</f>
        <v>99.995458304739586</v>
      </c>
      <c r="Y3112" s="13">
        <f>Agridata[[#This Row],[Final_Profit_NGN]]*Agridata[[#This Row],[Storage_Loss_%]]</f>
        <v>96025450.300000012</v>
      </c>
      <c r="Z3112" s="13">
        <f>Agridata[[#This Row],[Final_Profit_NGN]] * (1-Agridata[[#This Row],[Storage_Loss_%]]/100)</f>
        <v>3384788.497</v>
      </c>
      <c r="AA3112" s="13">
        <f>Agridata[[#This Row],[Final_Profit_NGN]]+Agridata[[#This Row],[Input_Cost_NGN]]</f>
        <v>4403642</v>
      </c>
    </row>
    <row r="3113" spans="1:27" x14ac:dyDescent="0.35">
      <c r="A3113" t="s">
        <v>599</v>
      </c>
      <c r="B3113" t="s">
        <v>1470</v>
      </c>
      <c r="C3113" t="s">
        <v>1490</v>
      </c>
      <c r="D3113">
        <v>2022</v>
      </c>
      <c r="E3113" t="s">
        <v>1501</v>
      </c>
      <c r="F3113" t="s">
        <v>1509</v>
      </c>
      <c r="G3113">
        <v>7.37</v>
      </c>
      <c r="H3113">
        <v>136707</v>
      </c>
      <c r="I3113">
        <v>117321</v>
      </c>
      <c r="J3113">
        <v>67.5</v>
      </c>
      <c r="K3113" t="s">
        <v>1512</v>
      </c>
      <c r="L3113">
        <v>2.65</v>
      </c>
      <c r="M3113" t="s">
        <v>1516</v>
      </c>
      <c r="N3113" s="13">
        <v>15760</v>
      </c>
      <c r="O3113">
        <v>1</v>
      </c>
      <c r="P3113" s="11">
        <f>Agridata[[#This Row],[Storage_Loss_%]]/100</f>
        <v>0.14180000000000001</v>
      </c>
      <c r="Q3113" s="7">
        <v>14.18</v>
      </c>
      <c r="R3113" s="13">
        <v>141420</v>
      </c>
      <c r="S3113">
        <v>339</v>
      </c>
      <c r="T3113" t="s">
        <v>1520</v>
      </c>
      <c r="U3113" t="s">
        <v>1523</v>
      </c>
      <c r="V3113" s="13">
        <v>39216921</v>
      </c>
      <c r="W3113" s="7">
        <f>(Agridata[[#This Row],[Profit_After_Storage_Loss]]/Agridata[[#This Row],[Total_Revenue]])*100</f>
        <v>85.511636789264074</v>
      </c>
      <c r="X3113">
        <f>(1-Agridata[[#This Row],[Transport_Cost_NGN]]/(Agridata[[#This Row],[Input_Cost_NGN]]+Agridata[[#This Row],[Final_Profit_NGN]]))*100</f>
        <v>99.959957661833357</v>
      </c>
      <c r="Y3113" s="13">
        <f>Agridata[[#This Row],[Final_Profit_NGN]]*Agridata[[#This Row],[Storage_Loss_%]]</f>
        <v>556095939.77999997</v>
      </c>
      <c r="Z3113" s="13">
        <f>Agridata[[#This Row],[Final_Profit_NGN]] * (1-Agridata[[#This Row],[Storage_Loss_%]]/100)</f>
        <v>33655961.602200001</v>
      </c>
      <c r="AA3113" s="13">
        <f>Agridata[[#This Row],[Final_Profit_NGN]]+Agridata[[#This Row],[Input_Cost_NGN]]</f>
        <v>39358341</v>
      </c>
    </row>
    <row r="3114" spans="1:27" x14ac:dyDescent="0.35">
      <c r="A3114" t="s">
        <v>331</v>
      </c>
      <c r="B3114" t="s">
        <v>1470</v>
      </c>
      <c r="C3114" t="s">
        <v>1485</v>
      </c>
      <c r="D3114">
        <v>2023</v>
      </c>
      <c r="E3114" t="s">
        <v>1501</v>
      </c>
      <c r="F3114" t="s">
        <v>1504</v>
      </c>
      <c r="G3114">
        <v>1.1200000000000001</v>
      </c>
      <c r="H3114">
        <v>11432</v>
      </c>
      <c r="I3114">
        <v>9082</v>
      </c>
      <c r="J3114">
        <v>12.4</v>
      </c>
      <c r="K3114" t="s">
        <v>1511</v>
      </c>
      <c r="L3114">
        <v>0.56999999999999995</v>
      </c>
      <c r="M3114" t="s">
        <v>1518</v>
      </c>
      <c r="N3114" s="13">
        <v>1692</v>
      </c>
      <c r="O3114">
        <v>1</v>
      </c>
      <c r="P3114" s="11">
        <f>Agridata[[#This Row],[Storage_Loss_%]]/100</f>
        <v>0.20550000000000002</v>
      </c>
      <c r="Q3114" s="7">
        <v>20.55</v>
      </c>
      <c r="R3114" s="13">
        <v>18641</v>
      </c>
      <c r="S3114">
        <v>318</v>
      </c>
      <c r="T3114" t="s">
        <v>1520</v>
      </c>
      <c r="U3114" t="s">
        <v>1522</v>
      </c>
      <c r="V3114" s="13">
        <v>2838863</v>
      </c>
      <c r="W3114" s="7">
        <f>(Agridata[[#This Row],[Profit_After_Storage_Loss]]/Agridata[[#This Row],[Total_Revenue]])*100</f>
        <v>78.931705904873624</v>
      </c>
      <c r="X3114">
        <f>(1-Agridata[[#This Row],[Transport_Cost_NGN]]/(Agridata[[#This Row],[Input_Cost_NGN]]+Agridata[[#This Row],[Final_Profit_NGN]]))*100</f>
        <v>99.940787484461964</v>
      </c>
      <c r="Y3114" s="13">
        <f>Agridata[[#This Row],[Final_Profit_NGN]]*Agridata[[#This Row],[Storage_Loss_%]]</f>
        <v>58338634.649999999</v>
      </c>
      <c r="Z3114" s="13">
        <f>Agridata[[#This Row],[Final_Profit_NGN]] * (1-Agridata[[#This Row],[Storage_Loss_%]]/100)</f>
        <v>2255476.6535</v>
      </c>
      <c r="AA3114" s="13">
        <f>Agridata[[#This Row],[Final_Profit_NGN]]+Agridata[[#This Row],[Input_Cost_NGN]]</f>
        <v>2857504</v>
      </c>
    </row>
    <row r="3115" spans="1:27" x14ac:dyDescent="0.35">
      <c r="A3115" t="s">
        <v>1004</v>
      </c>
      <c r="B3115" t="s">
        <v>1471</v>
      </c>
      <c r="C3115" t="s">
        <v>1477</v>
      </c>
      <c r="D3115">
        <v>2023</v>
      </c>
      <c r="E3115" t="s">
        <v>1501</v>
      </c>
      <c r="F3115" t="s">
        <v>1507</v>
      </c>
      <c r="G3115">
        <v>3.54</v>
      </c>
      <c r="H3115">
        <v>7993</v>
      </c>
      <c r="I3115">
        <v>7441</v>
      </c>
      <c r="J3115">
        <v>91</v>
      </c>
      <c r="K3115" t="s">
        <v>1515</v>
      </c>
      <c r="L3115">
        <v>3.13</v>
      </c>
      <c r="M3115" t="s">
        <v>1518</v>
      </c>
      <c r="N3115" s="13">
        <v>18001</v>
      </c>
      <c r="O3115">
        <v>1</v>
      </c>
      <c r="P3115" s="11">
        <f>Agridata[[#This Row],[Storage_Loss_%]]/100</f>
        <v>6.9000000000000006E-2</v>
      </c>
      <c r="Q3115" s="7">
        <v>6.9</v>
      </c>
      <c r="R3115" s="13">
        <v>45375</v>
      </c>
      <c r="S3115">
        <v>190</v>
      </c>
      <c r="T3115" t="s">
        <v>1520</v>
      </c>
      <c r="U3115" t="s">
        <v>1523</v>
      </c>
      <c r="V3115" s="13">
        <v>1336277</v>
      </c>
      <c r="W3115" s="7">
        <f>(Agridata[[#This Row],[Profit_After_Storage_Loss]]/Agridata[[#This Row],[Total_Revenue]])*100</f>
        <v>90.042491669392874</v>
      </c>
      <c r="X3115">
        <f>(1-Agridata[[#This Row],[Transport_Cost_NGN]]/(Agridata[[#This Row],[Input_Cost_NGN]]+Agridata[[#This Row],[Final_Profit_NGN]]))*100</f>
        <v>98.697139366497495</v>
      </c>
      <c r="Y3115" s="13">
        <f>Agridata[[#This Row],[Final_Profit_NGN]]*Agridata[[#This Row],[Storage_Loss_%]]</f>
        <v>9220311.3000000007</v>
      </c>
      <c r="Z3115" s="13">
        <f>Agridata[[#This Row],[Final_Profit_NGN]] * (1-Agridata[[#This Row],[Storage_Loss_%]]/100)</f>
        <v>1244073.8870000001</v>
      </c>
      <c r="AA3115" s="13">
        <f>Agridata[[#This Row],[Final_Profit_NGN]]+Agridata[[#This Row],[Input_Cost_NGN]]</f>
        <v>1381652</v>
      </c>
    </row>
    <row r="3116" spans="1:27" x14ac:dyDescent="0.35">
      <c r="A3116" t="s">
        <v>1184</v>
      </c>
      <c r="B3116" t="s">
        <v>1472</v>
      </c>
      <c r="C3116" t="s">
        <v>1479</v>
      </c>
      <c r="D3116">
        <v>2023</v>
      </c>
      <c r="E3116" t="s">
        <v>1501</v>
      </c>
      <c r="F3116" t="s">
        <v>1504</v>
      </c>
      <c r="G3116">
        <v>1.76</v>
      </c>
      <c r="H3116">
        <v>16290</v>
      </c>
      <c r="I3116">
        <v>13163</v>
      </c>
      <c r="J3116">
        <v>10.6</v>
      </c>
      <c r="K3116" t="s">
        <v>1512</v>
      </c>
      <c r="L3116">
        <v>0.63</v>
      </c>
      <c r="M3116" t="s">
        <v>1518</v>
      </c>
      <c r="N3116" s="13">
        <v>2604</v>
      </c>
      <c r="O3116">
        <v>2</v>
      </c>
      <c r="P3116" s="11">
        <f>Agridata[[#This Row],[Storage_Loss_%]]/100</f>
        <v>0.19190000000000002</v>
      </c>
      <c r="Q3116" s="7">
        <v>19.190000000000001</v>
      </c>
      <c r="R3116" s="13">
        <v>33411</v>
      </c>
      <c r="S3116">
        <v>318</v>
      </c>
      <c r="T3116" t="s">
        <v>1520</v>
      </c>
      <c r="U3116" t="s">
        <v>1522</v>
      </c>
      <c r="V3116" s="13">
        <v>4107961</v>
      </c>
      <c r="W3116" s="7">
        <f>(Agridata[[#This Row],[Profit_After_Storage_Loss]]/Agridata[[#This Row],[Total_Revenue]])*100</f>
        <v>80.158055931705732</v>
      </c>
      <c r="X3116">
        <f>(1-Agridata[[#This Row],[Transport_Cost_NGN]]/(Agridata[[#This Row],[Input_Cost_NGN]]+Agridata[[#This Row],[Final_Profit_NGN]]))*100</f>
        <v>99.937122287010197</v>
      </c>
      <c r="Y3116" s="13">
        <f>Agridata[[#This Row],[Final_Profit_NGN]]*Agridata[[#This Row],[Storage_Loss_%]]</f>
        <v>78831771.590000004</v>
      </c>
      <c r="Z3116" s="13">
        <f>Agridata[[#This Row],[Final_Profit_NGN]] * (1-Agridata[[#This Row],[Storage_Loss_%]]/100)</f>
        <v>3319643.2841000003</v>
      </c>
      <c r="AA3116" s="13">
        <f>Agridata[[#This Row],[Final_Profit_NGN]]+Agridata[[#This Row],[Input_Cost_NGN]]</f>
        <v>4141372</v>
      </c>
    </row>
    <row r="3117" spans="1:27" x14ac:dyDescent="0.35">
      <c r="A3117" t="s">
        <v>408</v>
      </c>
      <c r="B3117" t="s">
        <v>1469</v>
      </c>
      <c r="C3117" t="s">
        <v>1481</v>
      </c>
      <c r="D3117">
        <v>2022</v>
      </c>
      <c r="E3117" t="s">
        <v>1501</v>
      </c>
      <c r="F3117" t="s">
        <v>1506</v>
      </c>
      <c r="G3117">
        <v>1.1599999999999999</v>
      </c>
      <c r="H3117">
        <v>4458</v>
      </c>
      <c r="I3117">
        <v>2776</v>
      </c>
      <c r="J3117">
        <v>12.4</v>
      </c>
      <c r="K3117" t="s">
        <v>1512</v>
      </c>
      <c r="L3117">
        <v>1.37</v>
      </c>
      <c r="M3117" t="s">
        <v>1517</v>
      </c>
      <c r="N3117" s="13">
        <v>2488</v>
      </c>
      <c r="O3117">
        <v>30</v>
      </c>
      <c r="P3117" s="11">
        <f>Agridata[[#This Row],[Storage_Loss_%]]/100</f>
        <v>0.37719999999999998</v>
      </c>
      <c r="Q3117" s="7">
        <v>37.72</v>
      </c>
      <c r="R3117" s="13">
        <v>17434</v>
      </c>
      <c r="S3117">
        <v>358</v>
      </c>
      <c r="T3117" t="s">
        <v>1521</v>
      </c>
      <c r="U3117" t="s">
        <v>1523</v>
      </c>
      <c r="V3117" s="13">
        <v>963948</v>
      </c>
      <c r="W3117" s="7">
        <f>(Agridata[[#This Row],[Profit_After_Storage_Loss]]/Agridata[[#This Row],[Total_Revenue]])*100</f>
        <v>61.173611743439359</v>
      </c>
      <c r="X3117">
        <f>(1-Agridata[[#This Row],[Transport_Cost_NGN]]/(Agridata[[#This Row],[Input_Cost_NGN]]+Agridata[[#This Row],[Final_Profit_NGN]]))*100</f>
        <v>99.746479963969179</v>
      </c>
      <c r="Y3117" s="13">
        <f>Agridata[[#This Row],[Final_Profit_NGN]]*Agridata[[#This Row],[Storage_Loss_%]]</f>
        <v>36360118.560000002</v>
      </c>
      <c r="Z3117" s="13">
        <f>Agridata[[#This Row],[Final_Profit_NGN]] * (1-Agridata[[#This Row],[Storage_Loss_%]]/100)</f>
        <v>600346.81440000003</v>
      </c>
      <c r="AA3117" s="13">
        <f>Agridata[[#This Row],[Final_Profit_NGN]]+Agridata[[#This Row],[Input_Cost_NGN]]</f>
        <v>981382</v>
      </c>
    </row>
    <row r="3118" spans="1:27" x14ac:dyDescent="0.35">
      <c r="A3118" t="s">
        <v>1048</v>
      </c>
      <c r="B3118" t="s">
        <v>1473</v>
      </c>
      <c r="C3118" t="s">
        <v>1497</v>
      </c>
      <c r="D3118">
        <v>2022</v>
      </c>
      <c r="E3118" t="s">
        <v>1501</v>
      </c>
      <c r="F3118" t="s">
        <v>1503</v>
      </c>
      <c r="G3118">
        <v>2.73</v>
      </c>
      <c r="H3118">
        <v>33307</v>
      </c>
      <c r="I3118">
        <v>13322</v>
      </c>
      <c r="J3118">
        <v>1</v>
      </c>
      <c r="K3118" t="s">
        <v>1513</v>
      </c>
      <c r="L3118">
        <v>1.3</v>
      </c>
      <c r="M3118" t="s">
        <v>1517</v>
      </c>
      <c r="N3118" s="13">
        <v>200</v>
      </c>
      <c r="O3118">
        <v>60</v>
      </c>
      <c r="P3118" s="11">
        <f>Agridata[[#This Row],[Storage_Loss_%]]/100</f>
        <v>0.6</v>
      </c>
      <c r="Q3118" s="7">
        <v>60</v>
      </c>
      <c r="R3118" s="13">
        <v>50239</v>
      </c>
      <c r="S3118">
        <v>238</v>
      </c>
      <c r="T3118" t="s">
        <v>1520</v>
      </c>
      <c r="U3118" t="s">
        <v>1522</v>
      </c>
      <c r="V3118" s="13">
        <v>3088491</v>
      </c>
      <c r="W3118" s="7">
        <f>(Agridata[[#This Row],[Profit_After_Storage_Loss]]/Agridata[[#This Row],[Total_Revenue]])*100</f>
        <v>39.359753785766863</v>
      </c>
      <c r="X3118">
        <f>(1-Agridata[[#This Row],[Transport_Cost_NGN]]/(Agridata[[#This Row],[Input_Cost_NGN]]+Agridata[[#This Row],[Final_Profit_NGN]]))*100</f>
        <v>99.993627996036622</v>
      </c>
      <c r="Y3118" s="13">
        <f>Agridata[[#This Row],[Final_Profit_NGN]]*Agridata[[#This Row],[Storage_Loss_%]]</f>
        <v>185309460</v>
      </c>
      <c r="Z3118" s="13">
        <f>Agridata[[#This Row],[Final_Profit_NGN]] * (1-Agridata[[#This Row],[Storage_Loss_%]]/100)</f>
        <v>1235396.4000000001</v>
      </c>
      <c r="AA3118" s="13">
        <f>Agridata[[#This Row],[Final_Profit_NGN]]+Agridata[[#This Row],[Input_Cost_NGN]]</f>
        <v>3138730</v>
      </c>
    </row>
    <row r="3119" spans="1:27" x14ac:dyDescent="0.35">
      <c r="A3119" t="s">
        <v>767</v>
      </c>
      <c r="B3119" t="s">
        <v>1470</v>
      </c>
      <c r="C3119" t="s">
        <v>1475</v>
      </c>
      <c r="D3119">
        <v>2023</v>
      </c>
      <c r="E3119" t="s">
        <v>1502</v>
      </c>
      <c r="F3119" t="s">
        <v>1506</v>
      </c>
      <c r="G3119">
        <v>2.83</v>
      </c>
      <c r="H3119">
        <v>7211</v>
      </c>
      <c r="I3119">
        <v>5549</v>
      </c>
      <c r="J3119">
        <v>33.6</v>
      </c>
      <c r="K3119" t="s">
        <v>1514</v>
      </c>
      <c r="L3119">
        <v>3.07</v>
      </c>
      <c r="M3119" t="s">
        <v>1517</v>
      </c>
      <c r="N3119" s="13">
        <v>7328</v>
      </c>
      <c r="O3119">
        <v>14</v>
      </c>
      <c r="P3119" s="11">
        <f>Agridata[[#This Row],[Storage_Loss_%]]/100</f>
        <v>0.23039999999999999</v>
      </c>
      <c r="Q3119" s="7">
        <v>23.04</v>
      </c>
      <c r="R3119" s="13">
        <v>39975</v>
      </c>
      <c r="S3119">
        <v>329</v>
      </c>
      <c r="T3119" t="s">
        <v>1520</v>
      </c>
      <c r="U3119" t="s">
        <v>1522</v>
      </c>
      <c r="V3119" s="13">
        <v>1760062</v>
      </c>
      <c r="W3119" s="7">
        <f>(Agridata[[#This Row],[Profit_After_Storage_Loss]]/Agridata[[#This Row],[Total_Revenue]])*100</f>
        <v>75.250881798540817</v>
      </c>
      <c r="X3119">
        <f>(1-Agridata[[#This Row],[Transport_Cost_NGN]]/(Agridata[[#This Row],[Input_Cost_NGN]]+Agridata[[#This Row],[Final_Profit_NGN]]))*100</f>
        <v>99.592897257111929</v>
      </c>
      <c r="Y3119" s="13">
        <f>Agridata[[#This Row],[Final_Profit_NGN]]*Agridata[[#This Row],[Storage_Loss_%]]</f>
        <v>40551828.479999997</v>
      </c>
      <c r="Z3119" s="13">
        <f>Agridata[[#This Row],[Final_Profit_NGN]] * (1-Agridata[[#This Row],[Storage_Loss_%]]/100)</f>
        <v>1354543.7152000002</v>
      </c>
      <c r="AA3119" s="13">
        <f>Agridata[[#This Row],[Final_Profit_NGN]]+Agridata[[#This Row],[Input_Cost_NGN]]</f>
        <v>1800037</v>
      </c>
    </row>
    <row r="3120" spans="1:27" x14ac:dyDescent="0.35">
      <c r="A3120" t="s">
        <v>647</v>
      </c>
      <c r="B3120" t="s">
        <v>1470</v>
      </c>
      <c r="C3120" t="s">
        <v>1475</v>
      </c>
      <c r="D3120">
        <v>2024</v>
      </c>
      <c r="E3120" t="s">
        <v>1501</v>
      </c>
      <c r="F3120" t="s">
        <v>1503</v>
      </c>
      <c r="G3120">
        <v>0.63</v>
      </c>
      <c r="H3120">
        <v>5440</v>
      </c>
      <c r="I3120">
        <v>3578</v>
      </c>
      <c r="J3120">
        <v>57.6</v>
      </c>
      <c r="K3120" t="s">
        <v>1512</v>
      </c>
      <c r="L3120">
        <v>2.69</v>
      </c>
      <c r="M3120" t="s">
        <v>1516</v>
      </c>
      <c r="N3120" s="13">
        <v>17674</v>
      </c>
      <c r="O3120">
        <v>30</v>
      </c>
      <c r="P3120" s="11">
        <f>Agridata[[#This Row],[Storage_Loss_%]]/100</f>
        <v>0.3422</v>
      </c>
      <c r="Q3120" s="7">
        <v>34.22</v>
      </c>
      <c r="R3120" s="13">
        <v>10242</v>
      </c>
      <c r="S3120">
        <v>301</v>
      </c>
      <c r="T3120" t="s">
        <v>1520</v>
      </c>
      <c r="U3120" t="s">
        <v>1523</v>
      </c>
      <c r="V3120" s="13">
        <v>1038293</v>
      </c>
      <c r="W3120" s="7">
        <f>(Agridata[[#This Row],[Profit_After_Storage_Loss]]/Agridata[[#This Row],[Total_Revenue]])*100</f>
        <v>65.137466598635228</v>
      </c>
      <c r="X3120">
        <f>(1-Agridata[[#This Row],[Transport_Cost_NGN]]/(Agridata[[#This Row],[Input_Cost_NGN]]+Agridata[[#This Row],[Final_Profit_NGN]]))*100</f>
        <v>98.314410105528196</v>
      </c>
      <c r="Y3120" s="13">
        <f>Agridata[[#This Row],[Final_Profit_NGN]]*Agridata[[#This Row],[Storage_Loss_%]]</f>
        <v>35530386.460000001</v>
      </c>
      <c r="Z3120" s="13">
        <f>Agridata[[#This Row],[Final_Profit_NGN]] * (1-Agridata[[#This Row],[Storage_Loss_%]]/100)</f>
        <v>682989.13539999991</v>
      </c>
      <c r="AA3120" s="13">
        <f>Agridata[[#This Row],[Final_Profit_NGN]]+Agridata[[#This Row],[Input_Cost_NGN]]</f>
        <v>1048535</v>
      </c>
    </row>
    <row r="3121" spans="1:27" x14ac:dyDescent="0.35">
      <c r="A3121" t="s">
        <v>369</v>
      </c>
      <c r="B3121" t="s">
        <v>1471</v>
      </c>
      <c r="C3121" t="s">
        <v>1477</v>
      </c>
      <c r="D3121">
        <v>2021</v>
      </c>
      <c r="E3121" t="s">
        <v>1502</v>
      </c>
      <c r="F3121" t="s">
        <v>1508</v>
      </c>
      <c r="G3121">
        <v>1.27</v>
      </c>
      <c r="H3121">
        <v>1439</v>
      </c>
      <c r="I3121">
        <v>1157</v>
      </c>
      <c r="J3121">
        <v>28.2</v>
      </c>
      <c r="K3121" t="s">
        <v>1512</v>
      </c>
      <c r="L3121">
        <v>1.04</v>
      </c>
      <c r="M3121" t="s">
        <v>1518</v>
      </c>
      <c r="N3121" s="13">
        <v>6748</v>
      </c>
      <c r="O3121">
        <v>14</v>
      </c>
      <c r="P3121" s="11">
        <f>Agridata[[#This Row],[Storage_Loss_%]]/100</f>
        <v>0.1953</v>
      </c>
      <c r="Q3121" s="7">
        <v>19.53</v>
      </c>
      <c r="R3121" s="13">
        <v>16279</v>
      </c>
      <c r="S3121">
        <v>219</v>
      </c>
      <c r="T3121" t="s">
        <v>1520</v>
      </c>
      <c r="U3121" t="s">
        <v>1522</v>
      </c>
      <c r="V3121" s="13">
        <v>227823</v>
      </c>
      <c r="W3121" s="7">
        <f>(Agridata[[#This Row],[Profit_After_Storage_Loss]]/Agridata[[#This Row],[Total_Revenue]])*100</f>
        <v>75.103509229748212</v>
      </c>
      <c r="X3121">
        <f>(1-Agridata[[#This Row],[Transport_Cost_NGN]]/(Agridata[[#This Row],[Input_Cost_NGN]]+Agridata[[#This Row],[Final_Profit_NGN]]))*100</f>
        <v>97.235581846932845</v>
      </c>
      <c r="Y3121" s="13">
        <f>Agridata[[#This Row],[Final_Profit_NGN]]*Agridata[[#This Row],[Storage_Loss_%]]</f>
        <v>4449383.1900000004</v>
      </c>
      <c r="Z3121" s="13">
        <f>Agridata[[#This Row],[Final_Profit_NGN]] * (1-Agridata[[#This Row],[Storage_Loss_%]]/100)</f>
        <v>183329.16809999998</v>
      </c>
      <c r="AA3121" s="13">
        <f>Agridata[[#This Row],[Final_Profit_NGN]]+Agridata[[#This Row],[Input_Cost_NGN]]</f>
        <v>244102</v>
      </c>
    </row>
    <row r="3122" spans="1:27" x14ac:dyDescent="0.35">
      <c r="A3122" t="s">
        <v>609</v>
      </c>
      <c r="B3122" t="s">
        <v>1472</v>
      </c>
      <c r="C3122" t="s">
        <v>1479</v>
      </c>
      <c r="D3122">
        <v>2024</v>
      </c>
      <c r="E3122" t="s">
        <v>1501</v>
      </c>
      <c r="F3122" t="s">
        <v>1505</v>
      </c>
      <c r="G3122">
        <v>0.97</v>
      </c>
      <c r="H3122">
        <v>13894</v>
      </c>
      <c r="I3122">
        <v>5557</v>
      </c>
      <c r="J3122">
        <v>25.8</v>
      </c>
      <c r="K3122" t="s">
        <v>1511</v>
      </c>
      <c r="L3122">
        <v>1.67</v>
      </c>
      <c r="M3122" t="s">
        <v>1518</v>
      </c>
      <c r="N3122" s="13">
        <v>3877</v>
      </c>
      <c r="O3122">
        <v>60</v>
      </c>
      <c r="P3122" s="11">
        <f>Agridata[[#This Row],[Storage_Loss_%]]/100</f>
        <v>0.6</v>
      </c>
      <c r="Q3122" s="7">
        <v>60</v>
      </c>
      <c r="R3122" s="13">
        <v>7787</v>
      </c>
      <c r="S3122">
        <v>108</v>
      </c>
      <c r="T3122" t="s">
        <v>1521</v>
      </c>
      <c r="U3122" t="s">
        <v>1523</v>
      </c>
      <c r="V3122" s="13">
        <v>582491</v>
      </c>
      <c r="W3122" s="7">
        <f>(Agridata[[#This Row],[Profit_After_Storage_Loss]]/Agridata[[#This Row],[Total_Revenue]])*100</f>
        <v>39.472316433951462</v>
      </c>
      <c r="X3122">
        <f>(1-Agridata[[#This Row],[Transport_Cost_NGN]]/(Agridata[[#This Row],[Input_Cost_NGN]]+Agridata[[#This Row],[Final_Profit_NGN]]))*100</f>
        <v>99.343190835504629</v>
      </c>
      <c r="Y3122" s="13">
        <f>Agridata[[#This Row],[Final_Profit_NGN]]*Agridata[[#This Row],[Storage_Loss_%]]</f>
        <v>34949460</v>
      </c>
      <c r="Z3122" s="13">
        <f>Agridata[[#This Row],[Final_Profit_NGN]] * (1-Agridata[[#This Row],[Storage_Loss_%]]/100)</f>
        <v>232996.40000000002</v>
      </c>
      <c r="AA3122" s="13">
        <f>Agridata[[#This Row],[Final_Profit_NGN]]+Agridata[[#This Row],[Input_Cost_NGN]]</f>
        <v>590278</v>
      </c>
    </row>
    <row r="3123" spans="1:27" x14ac:dyDescent="0.35">
      <c r="A3123" t="s">
        <v>1132</v>
      </c>
      <c r="B3123" t="s">
        <v>1472</v>
      </c>
      <c r="C3123" t="s">
        <v>1488</v>
      </c>
      <c r="D3123">
        <v>2023</v>
      </c>
      <c r="E3123" t="s">
        <v>1502</v>
      </c>
      <c r="F3123" t="s">
        <v>1507</v>
      </c>
      <c r="G3123">
        <v>0.68</v>
      </c>
      <c r="H3123">
        <v>1767</v>
      </c>
      <c r="I3123">
        <v>1547</v>
      </c>
      <c r="J3123">
        <v>2.8</v>
      </c>
      <c r="K3123" t="s">
        <v>1513</v>
      </c>
      <c r="L3123">
        <v>1.52</v>
      </c>
      <c r="M3123" t="s">
        <v>1518</v>
      </c>
      <c r="N3123" s="13">
        <v>200</v>
      </c>
      <c r="O3123">
        <v>7</v>
      </c>
      <c r="P3123" s="11">
        <f>Agridata[[#This Row],[Storage_Loss_%]]/100</f>
        <v>0.1244</v>
      </c>
      <c r="Q3123" s="7">
        <v>12.44</v>
      </c>
      <c r="R3123" s="13">
        <v>14643</v>
      </c>
      <c r="S3123">
        <v>273</v>
      </c>
      <c r="T3123" t="s">
        <v>1519</v>
      </c>
      <c r="U3123" t="s">
        <v>1522</v>
      </c>
      <c r="V3123" s="13">
        <v>403265</v>
      </c>
      <c r="W3123" s="7">
        <f>(Agridata[[#This Row],[Profit_After_Storage_Loss]]/Agridata[[#This Row],[Total_Revenue]])*100</f>
        <v>84.492001588866458</v>
      </c>
      <c r="X3123">
        <f>(1-Agridata[[#This Row],[Transport_Cost_NGN]]/(Agridata[[#This Row],[Input_Cost_NGN]]+Agridata[[#This Row],[Final_Profit_NGN]]))*100</f>
        <v>99.952142576835087</v>
      </c>
      <c r="Y3123" s="13">
        <f>Agridata[[#This Row],[Final_Profit_NGN]]*Agridata[[#This Row],[Storage_Loss_%]]</f>
        <v>5016616.5999999996</v>
      </c>
      <c r="Z3123" s="13">
        <f>Agridata[[#This Row],[Final_Profit_NGN]] * (1-Agridata[[#This Row],[Storage_Loss_%]]/100)</f>
        <v>353098.83400000003</v>
      </c>
      <c r="AA3123" s="13">
        <f>Agridata[[#This Row],[Final_Profit_NGN]]+Agridata[[#This Row],[Input_Cost_NGN]]</f>
        <v>417908</v>
      </c>
    </row>
    <row r="3124" spans="1:27" x14ac:dyDescent="0.35">
      <c r="A3124" t="s">
        <v>836</v>
      </c>
      <c r="B3124" t="s">
        <v>1471</v>
      </c>
      <c r="C3124" t="s">
        <v>1477</v>
      </c>
      <c r="D3124">
        <v>2022</v>
      </c>
      <c r="E3124" t="s">
        <v>1502</v>
      </c>
      <c r="F3124" t="s">
        <v>1510</v>
      </c>
      <c r="G3124">
        <v>0.23</v>
      </c>
      <c r="H3124">
        <v>5117</v>
      </c>
      <c r="I3124">
        <v>3631</v>
      </c>
      <c r="J3124">
        <v>17.399999999999999</v>
      </c>
      <c r="K3124" t="s">
        <v>1512</v>
      </c>
      <c r="L3124">
        <v>0.79</v>
      </c>
      <c r="M3124" t="s">
        <v>1518</v>
      </c>
      <c r="N3124" s="13">
        <v>3202</v>
      </c>
      <c r="O3124">
        <v>5</v>
      </c>
      <c r="P3124" s="11">
        <f>Agridata[[#This Row],[Storage_Loss_%]]/100</f>
        <v>0.2903</v>
      </c>
      <c r="Q3124" s="7">
        <v>29.03</v>
      </c>
      <c r="R3124" s="13">
        <v>8511</v>
      </c>
      <c r="S3124">
        <v>407</v>
      </c>
      <c r="T3124" t="s">
        <v>1521</v>
      </c>
      <c r="U3124" t="s">
        <v>1522</v>
      </c>
      <c r="V3124" s="13">
        <v>1451326</v>
      </c>
      <c r="W3124" s="7">
        <f>(Agridata[[#This Row],[Profit_After_Storage_Loss]]/Agridata[[#This Row],[Total_Revenue]])*100</f>
        <v>70.556237593649158</v>
      </c>
      <c r="X3124">
        <f>(1-Agridata[[#This Row],[Transport_Cost_NGN]]/(Agridata[[#This Row],[Input_Cost_NGN]]+Agridata[[#This Row],[Final_Profit_NGN]]))*100</f>
        <v>99.780660443597469</v>
      </c>
      <c r="Y3124" s="13">
        <f>Agridata[[#This Row],[Final_Profit_NGN]]*Agridata[[#This Row],[Storage_Loss_%]]</f>
        <v>42131993.780000001</v>
      </c>
      <c r="Z3124" s="13">
        <f>Agridata[[#This Row],[Final_Profit_NGN]] * (1-Agridata[[#This Row],[Storage_Loss_%]]/100)</f>
        <v>1030006.0622</v>
      </c>
      <c r="AA3124" s="13">
        <f>Agridata[[#This Row],[Final_Profit_NGN]]+Agridata[[#This Row],[Input_Cost_NGN]]</f>
        <v>1459837</v>
      </c>
    </row>
    <row r="3125" spans="1:27" x14ac:dyDescent="0.35">
      <c r="A3125" t="s">
        <v>1321</v>
      </c>
      <c r="B3125" t="s">
        <v>1473</v>
      </c>
      <c r="C3125" t="s">
        <v>1497</v>
      </c>
      <c r="D3125">
        <v>2021</v>
      </c>
      <c r="E3125" t="s">
        <v>1501</v>
      </c>
      <c r="F3125" t="s">
        <v>1505</v>
      </c>
      <c r="G3125">
        <v>1.17</v>
      </c>
      <c r="H3125">
        <v>15547</v>
      </c>
      <c r="I3125">
        <v>13793</v>
      </c>
      <c r="J3125">
        <v>18.7</v>
      </c>
      <c r="K3125" t="s">
        <v>1513</v>
      </c>
      <c r="L3125">
        <v>1.44</v>
      </c>
      <c r="M3125" t="s">
        <v>1517</v>
      </c>
      <c r="N3125" s="13">
        <v>622</v>
      </c>
      <c r="O3125">
        <v>3</v>
      </c>
      <c r="P3125" s="11">
        <f>Agridata[[#This Row],[Storage_Loss_%]]/100</f>
        <v>0.1128</v>
      </c>
      <c r="Q3125" s="7">
        <v>11.28</v>
      </c>
      <c r="R3125" s="13">
        <v>13708</v>
      </c>
      <c r="S3125">
        <v>86</v>
      </c>
      <c r="T3125" t="s">
        <v>1521</v>
      </c>
      <c r="U3125" t="s">
        <v>1522</v>
      </c>
      <c r="V3125" s="13">
        <v>1160007</v>
      </c>
      <c r="W3125" s="7">
        <f>(Agridata[[#This Row],[Profit_After_Storage_Loss]]/Agridata[[#This Row],[Total_Revenue]])*100</f>
        <v>87.683825323864824</v>
      </c>
      <c r="X3125">
        <f>(1-Agridata[[#This Row],[Transport_Cost_NGN]]/(Agridata[[#This Row],[Input_Cost_NGN]]+Agridata[[#This Row],[Final_Profit_NGN]]))*100</f>
        <v>99.947005874509571</v>
      </c>
      <c r="Y3125" s="13">
        <f>Agridata[[#This Row],[Final_Profit_NGN]]*Agridata[[#This Row],[Storage_Loss_%]]</f>
        <v>13084878.959999999</v>
      </c>
      <c r="Z3125" s="13">
        <f>Agridata[[#This Row],[Final_Profit_NGN]] * (1-Agridata[[#This Row],[Storage_Loss_%]]/100)</f>
        <v>1029158.2104</v>
      </c>
      <c r="AA3125" s="13">
        <f>Agridata[[#This Row],[Final_Profit_NGN]]+Agridata[[#This Row],[Input_Cost_NGN]]</f>
        <v>1173715</v>
      </c>
    </row>
    <row r="3126" spans="1:27" x14ac:dyDescent="0.35">
      <c r="A3126" t="s">
        <v>1322</v>
      </c>
      <c r="B3126" t="s">
        <v>1473</v>
      </c>
      <c r="C3126" t="s">
        <v>1494</v>
      </c>
      <c r="D3126">
        <v>2024</v>
      </c>
      <c r="E3126" t="s">
        <v>1501</v>
      </c>
      <c r="F3126" t="s">
        <v>1510</v>
      </c>
      <c r="G3126">
        <v>1.62</v>
      </c>
      <c r="H3126">
        <v>34573</v>
      </c>
      <c r="I3126">
        <v>23654</v>
      </c>
      <c r="J3126">
        <v>4.3</v>
      </c>
      <c r="K3126" t="s">
        <v>1511</v>
      </c>
      <c r="L3126">
        <v>0.55000000000000004</v>
      </c>
      <c r="M3126" t="s">
        <v>1517</v>
      </c>
      <c r="N3126" s="13">
        <v>642</v>
      </c>
      <c r="O3126">
        <v>4</v>
      </c>
      <c r="P3126" s="11">
        <f>Agridata[[#This Row],[Storage_Loss_%]]/100</f>
        <v>0.31579999999999997</v>
      </c>
      <c r="Q3126" s="7">
        <v>31.58</v>
      </c>
      <c r="R3126" s="13">
        <v>62659</v>
      </c>
      <c r="S3126">
        <v>427</v>
      </c>
      <c r="T3126" t="s">
        <v>1521</v>
      </c>
      <c r="U3126" t="s">
        <v>1522</v>
      </c>
      <c r="V3126" s="13">
        <v>9935955</v>
      </c>
      <c r="W3126" s="7">
        <f>(Agridata[[#This Row],[Profit_After_Storage_Loss]]/Agridata[[#This Row],[Total_Revenue]])*100</f>
        <v>67.991227694158425</v>
      </c>
      <c r="X3126">
        <f>(1-Agridata[[#This Row],[Transport_Cost_NGN]]/(Agridata[[#This Row],[Input_Cost_NGN]]+Agridata[[#This Row],[Final_Profit_NGN]]))*100</f>
        <v>99.993579110064658</v>
      </c>
      <c r="Y3126" s="13">
        <f>Agridata[[#This Row],[Final_Profit_NGN]]*Agridata[[#This Row],[Storage_Loss_%]]</f>
        <v>313777458.89999998</v>
      </c>
      <c r="Z3126" s="13">
        <f>Agridata[[#This Row],[Final_Profit_NGN]] * (1-Agridata[[#This Row],[Storage_Loss_%]]/100)</f>
        <v>6798180.4110000003</v>
      </c>
      <c r="AA3126" s="13">
        <f>Agridata[[#This Row],[Final_Profit_NGN]]+Agridata[[#This Row],[Input_Cost_NGN]]</f>
        <v>9998614</v>
      </c>
    </row>
    <row r="3127" spans="1:27" x14ac:dyDescent="0.35">
      <c r="A3127" t="s">
        <v>758</v>
      </c>
      <c r="B3127" t="s">
        <v>1472</v>
      </c>
      <c r="C3127" t="s">
        <v>1489</v>
      </c>
      <c r="D3127">
        <v>2022</v>
      </c>
      <c r="E3127" t="s">
        <v>1502</v>
      </c>
      <c r="F3127" t="s">
        <v>1506</v>
      </c>
      <c r="G3127">
        <v>2.33</v>
      </c>
      <c r="H3127">
        <v>7303</v>
      </c>
      <c r="I3127">
        <v>4798</v>
      </c>
      <c r="J3127">
        <v>88.4</v>
      </c>
      <c r="K3127" t="s">
        <v>1512</v>
      </c>
      <c r="L3127">
        <v>3.11</v>
      </c>
      <c r="M3127" t="s">
        <v>1518</v>
      </c>
      <c r="N3127" s="13">
        <v>23175</v>
      </c>
      <c r="O3127">
        <v>30</v>
      </c>
      <c r="P3127" s="11">
        <f>Agridata[[#This Row],[Storage_Loss_%]]/100</f>
        <v>0.34289999999999998</v>
      </c>
      <c r="Q3127" s="7">
        <v>34.29</v>
      </c>
      <c r="R3127" s="13">
        <v>47194</v>
      </c>
      <c r="S3127">
        <v>346</v>
      </c>
      <c r="T3127" t="s">
        <v>1520</v>
      </c>
      <c r="U3127" t="s">
        <v>1522</v>
      </c>
      <c r="V3127" s="13">
        <v>1573138</v>
      </c>
      <c r="W3127" s="7">
        <f>(Agridata[[#This Row],[Profit_After_Storage_Loss]]/Agridata[[#This Row],[Total_Revenue]])*100</f>
        <v>63.796122016969356</v>
      </c>
      <c r="X3127">
        <f>(1-Agridata[[#This Row],[Transport_Cost_NGN]]/(Agridata[[#This Row],[Input_Cost_NGN]]+Agridata[[#This Row],[Final_Profit_NGN]]))*100</f>
        <v>98.569737559956849</v>
      </c>
      <c r="Y3127" s="13">
        <f>Agridata[[#This Row],[Final_Profit_NGN]]*Agridata[[#This Row],[Storage_Loss_%]]</f>
        <v>53942902.019999996</v>
      </c>
      <c r="Z3127" s="13">
        <f>Agridata[[#This Row],[Final_Profit_NGN]] * (1-Agridata[[#This Row],[Storage_Loss_%]]/100)</f>
        <v>1033708.9798</v>
      </c>
      <c r="AA3127" s="13">
        <f>Agridata[[#This Row],[Final_Profit_NGN]]+Agridata[[#This Row],[Input_Cost_NGN]]</f>
        <v>1620332</v>
      </c>
    </row>
    <row r="3128" spans="1:27" x14ac:dyDescent="0.35">
      <c r="A3128" t="s">
        <v>902</v>
      </c>
      <c r="B3128" t="s">
        <v>1470</v>
      </c>
      <c r="C3128" t="s">
        <v>1491</v>
      </c>
      <c r="D3128">
        <v>2025</v>
      </c>
      <c r="E3128" t="s">
        <v>1502</v>
      </c>
      <c r="F3128" t="s">
        <v>1504</v>
      </c>
      <c r="G3128">
        <v>0.27</v>
      </c>
      <c r="H3128">
        <v>2058</v>
      </c>
      <c r="I3128">
        <v>1648</v>
      </c>
      <c r="J3128">
        <v>25.5</v>
      </c>
      <c r="K3128" t="s">
        <v>1513</v>
      </c>
      <c r="L3128">
        <v>2.17</v>
      </c>
      <c r="M3128" t="s">
        <v>1516</v>
      </c>
      <c r="N3128" s="13">
        <v>990</v>
      </c>
      <c r="O3128">
        <v>3</v>
      </c>
      <c r="P3128" s="11">
        <f>Agridata[[#This Row],[Storage_Loss_%]]/100</f>
        <v>0.19899999999999998</v>
      </c>
      <c r="Q3128" s="7">
        <v>19.899999999999999</v>
      </c>
      <c r="R3128" s="13">
        <v>2891</v>
      </c>
      <c r="S3128">
        <v>298</v>
      </c>
      <c r="T3128" t="s">
        <v>1520</v>
      </c>
      <c r="U3128" t="s">
        <v>1522</v>
      </c>
      <c r="V3128" s="13">
        <v>482312</v>
      </c>
      <c r="W3128" s="7">
        <f>(Agridata[[#This Row],[Profit_After_Storage_Loss]]/Agridata[[#This Row],[Total_Revenue]])*100</f>
        <v>79.622737699478364</v>
      </c>
      <c r="X3128">
        <f>(1-Agridata[[#This Row],[Transport_Cost_NGN]]/(Agridata[[#This Row],[Input_Cost_NGN]]+Agridata[[#This Row],[Final_Profit_NGN]]))*100</f>
        <v>99.795961690261606</v>
      </c>
      <c r="Y3128" s="13">
        <f>Agridata[[#This Row],[Final_Profit_NGN]]*Agridata[[#This Row],[Storage_Loss_%]]</f>
        <v>9598008.7999999989</v>
      </c>
      <c r="Z3128" s="13">
        <f>Agridata[[#This Row],[Final_Profit_NGN]] * (1-Agridata[[#This Row],[Storage_Loss_%]]/100)</f>
        <v>386331.91200000001</v>
      </c>
      <c r="AA3128" s="13">
        <f>Agridata[[#This Row],[Final_Profit_NGN]]+Agridata[[#This Row],[Input_Cost_NGN]]</f>
        <v>485203</v>
      </c>
    </row>
    <row r="3129" spans="1:27" x14ac:dyDescent="0.35">
      <c r="A3129" t="s">
        <v>1054</v>
      </c>
      <c r="B3129" t="s">
        <v>1473</v>
      </c>
      <c r="C3129" t="s">
        <v>1496</v>
      </c>
      <c r="D3129">
        <v>2023</v>
      </c>
      <c r="E3129" t="s">
        <v>1501</v>
      </c>
      <c r="F3129" t="s">
        <v>1510</v>
      </c>
      <c r="G3129">
        <v>4.21</v>
      </c>
      <c r="H3129">
        <v>119365</v>
      </c>
      <c r="I3129">
        <v>87220</v>
      </c>
      <c r="J3129">
        <v>26.8</v>
      </c>
      <c r="K3129" t="s">
        <v>1514</v>
      </c>
      <c r="L3129">
        <v>1.49</v>
      </c>
      <c r="M3129" t="s">
        <v>1516</v>
      </c>
      <c r="N3129" s="13">
        <v>4689</v>
      </c>
      <c r="O3129">
        <v>3</v>
      </c>
      <c r="P3129" s="11">
        <f>Agridata[[#This Row],[Storage_Loss_%]]/100</f>
        <v>0.26929999999999998</v>
      </c>
      <c r="Q3129" s="7">
        <v>26.93</v>
      </c>
      <c r="R3129" s="13">
        <v>114249</v>
      </c>
      <c r="S3129">
        <v>347</v>
      </c>
      <c r="T3129" t="s">
        <v>1520</v>
      </c>
      <c r="U3129" t="s">
        <v>1522</v>
      </c>
      <c r="V3129" s="13">
        <v>29843749</v>
      </c>
      <c r="W3129" s="7">
        <f>(Agridata[[#This Row],[Profit_After_Storage_Loss]]/Agridata[[#This Row],[Total_Revenue]])*100</f>
        <v>72.791337372744323</v>
      </c>
      <c r="X3129">
        <f>(1-Agridata[[#This Row],[Transport_Cost_NGN]]/(Agridata[[#This Row],[Input_Cost_NGN]]+Agridata[[#This Row],[Final_Profit_NGN]]))*100</f>
        <v>99.984348086277336</v>
      </c>
      <c r="Y3129" s="13">
        <f>Agridata[[#This Row],[Final_Profit_NGN]]*Agridata[[#This Row],[Storage_Loss_%]]</f>
        <v>803692160.56999993</v>
      </c>
      <c r="Z3129" s="13">
        <f>Agridata[[#This Row],[Final_Profit_NGN]] * (1-Agridata[[#This Row],[Storage_Loss_%]]/100)</f>
        <v>21806827.394299999</v>
      </c>
      <c r="AA3129" s="13">
        <f>Agridata[[#This Row],[Final_Profit_NGN]]+Agridata[[#This Row],[Input_Cost_NGN]]</f>
        <v>29957998</v>
      </c>
    </row>
    <row r="3130" spans="1:27" x14ac:dyDescent="0.35">
      <c r="A3130" t="s">
        <v>218</v>
      </c>
      <c r="B3130" t="s">
        <v>1470</v>
      </c>
      <c r="C3130" t="s">
        <v>1485</v>
      </c>
      <c r="D3130">
        <v>2023</v>
      </c>
      <c r="E3130" t="s">
        <v>1501</v>
      </c>
      <c r="F3130" t="s">
        <v>1505</v>
      </c>
      <c r="G3130">
        <v>2.61</v>
      </c>
      <c r="H3130">
        <v>21298</v>
      </c>
      <c r="I3130">
        <v>16895</v>
      </c>
      <c r="J3130">
        <v>48.5</v>
      </c>
      <c r="K3130" t="s">
        <v>1512</v>
      </c>
      <c r="L3130">
        <v>1.93</v>
      </c>
      <c r="M3130" t="s">
        <v>1517</v>
      </c>
      <c r="N3130" s="13">
        <v>11510</v>
      </c>
      <c r="O3130">
        <v>14</v>
      </c>
      <c r="P3130" s="11">
        <f>Agridata[[#This Row],[Storage_Loss_%]]/100</f>
        <v>0.20670000000000002</v>
      </c>
      <c r="Q3130" s="7">
        <v>20.67</v>
      </c>
      <c r="R3130" s="13">
        <v>20483</v>
      </c>
      <c r="S3130">
        <v>115</v>
      </c>
      <c r="T3130" t="s">
        <v>1520</v>
      </c>
      <c r="U3130" t="s">
        <v>1522</v>
      </c>
      <c r="V3130" s="13">
        <v>1891503</v>
      </c>
      <c r="W3130" s="7">
        <f>(Agridata[[#This Row],[Profit_After_Storage_Loss]]/Agridata[[#This Row],[Total_Revenue]])*100</f>
        <v>78.480142108781138</v>
      </c>
      <c r="X3130">
        <f>(1-Agridata[[#This Row],[Transport_Cost_NGN]]/(Agridata[[#This Row],[Input_Cost_NGN]]+Agridata[[#This Row],[Final_Profit_NGN]]))*100</f>
        <v>99.398008144411094</v>
      </c>
      <c r="Y3130" s="13">
        <f>Agridata[[#This Row],[Final_Profit_NGN]]*Agridata[[#This Row],[Storage_Loss_%]]</f>
        <v>39097367.010000005</v>
      </c>
      <c r="Z3130" s="13">
        <f>Agridata[[#This Row],[Final_Profit_NGN]] * (1-Agridata[[#This Row],[Storage_Loss_%]]/100)</f>
        <v>1500529.3299</v>
      </c>
      <c r="AA3130" s="13">
        <f>Agridata[[#This Row],[Final_Profit_NGN]]+Agridata[[#This Row],[Input_Cost_NGN]]</f>
        <v>1911986</v>
      </c>
    </row>
    <row r="3131" spans="1:27" x14ac:dyDescent="0.35">
      <c r="A3131" t="s">
        <v>1323</v>
      </c>
      <c r="B3131" t="s">
        <v>1472</v>
      </c>
      <c r="C3131" t="s">
        <v>1487</v>
      </c>
      <c r="D3131">
        <v>2023</v>
      </c>
      <c r="E3131" t="s">
        <v>1502</v>
      </c>
      <c r="F3131" t="s">
        <v>1508</v>
      </c>
      <c r="G3131">
        <v>1.31</v>
      </c>
      <c r="H3131">
        <v>2460</v>
      </c>
      <c r="I3131">
        <v>1907</v>
      </c>
      <c r="J3131">
        <v>28.4</v>
      </c>
      <c r="K3131" t="s">
        <v>1511</v>
      </c>
      <c r="L3131">
        <v>1.86</v>
      </c>
      <c r="M3131" t="s">
        <v>1518</v>
      </c>
      <c r="N3131" s="13">
        <v>4406</v>
      </c>
      <c r="O3131">
        <v>14</v>
      </c>
      <c r="P3131" s="11">
        <f>Agridata[[#This Row],[Storage_Loss_%]]/100</f>
        <v>0.22450000000000001</v>
      </c>
      <c r="Q3131" s="7">
        <v>22.45</v>
      </c>
      <c r="R3131" s="13">
        <v>10671</v>
      </c>
      <c r="S3131">
        <v>185</v>
      </c>
      <c r="T3131" t="s">
        <v>1520</v>
      </c>
      <c r="U3131" t="s">
        <v>1522</v>
      </c>
      <c r="V3131" s="13">
        <v>334191</v>
      </c>
      <c r="W3131" s="7">
        <f>(Agridata[[#This Row],[Profit_After_Storage_Loss]]/Agridata[[#This Row],[Total_Revenue]])*100</f>
        <v>75.150384936583322</v>
      </c>
      <c r="X3131">
        <f>(1-Agridata[[#This Row],[Transport_Cost_NGN]]/(Agridata[[#This Row],[Input_Cost_NGN]]+Agridata[[#This Row],[Final_Profit_NGN]]))*100</f>
        <v>98.722387505726928</v>
      </c>
      <c r="Y3131" s="13">
        <f>Agridata[[#This Row],[Final_Profit_NGN]]*Agridata[[#This Row],[Storage_Loss_%]]</f>
        <v>7502587.9500000002</v>
      </c>
      <c r="Z3131" s="13">
        <f>Agridata[[#This Row],[Final_Profit_NGN]] * (1-Agridata[[#This Row],[Storage_Loss_%]]/100)</f>
        <v>259165.12049999999</v>
      </c>
      <c r="AA3131" s="13">
        <f>Agridata[[#This Row],[Final_Profit_NGN]]+Agridata[[#This Row],[Input_Cost_NGN]]</f>
        <v>344862</v>
      </c>
    </row>
    <row r="3132" spans="1:27" x14ac:dyDescent="0.35">
      <c r="A3132" t="s">
        <v>468</v>
      </c>
      <c r="B3132" t="s">
        <v>1473</v>
      </c>
      <c r="C3132" t="s">
        <v>1496</v>
      </c>
      <c r="D3132">
        <v>2024</v>
      </c>
      <c r="E3132" t="s">
        <v>1501</v>
      </c>
      <c r="F3132" t="s">
        <v>1507</v>
      </c>
      <c r="G3132">
        <v>0.59</v>
      </c>
      <c r="H3132">
        <v>1171</v>
      </c>
      <c r="I3132">
        <v>891</v>
      </c>
      <c r="J3132">
        <v>20.5</v>
      </c>
      <c r="K3132" t="s">
        <v>1515</v>
      </c>
      <c r="L3132">
        <v>0.93</v>
      </c>
      <c r="M3132" t="s">
        <v>1516</v>
      </c>
      <c r="N3132" s="13">
        <v>3462</v>
      </c>
      <c r="O3132">
        <v>14</v>
      </c>
      <c r="P3132" s="11">
        <f>Agridata[[#This Row],[Storage_Loss_%]]/100</f>
        <v>0.23850000000000002</v>
      </c>
      <c r="Q3132" s="7">
        <v>23.85</v>
      </c>
      <c r="R3132" s="13">
        <v>6725</v>
      </c>
      <c r="S3132">
        <v>244</v>
      </c>
      <c r="T3132" t="s">
        <v>1519</v>
      </c>
      <c r="U3132" t="s">
        <v>1523</v>
      </c>
      <c r="V3132" s="13">
        <v>205043</v>
      </c>
      <c r="W3132" s="7">
        <f>(Agridata[[#This Row],[Profit_After_Storage_Loss]]/Agridata[[#This Row],[Total_Revenue]])*100</f>
        <v>73.731746297835372</v>
      </c>
      <c r="X3132">
        <f>(1-Agridata[[#This Row],[Transport_Cost_NGN]]/(Agridata[[#This Row],[Input_Cost_NGN]]+Agridata[[#This Row],[Final_Profit_NGN]]))*100</f>
        <v>98.365192097011828</v>
      </c>
      <c r="Y3132" s="13">
        <f>Agridata[[#This Row],[Final_Profit_NGN]]*Agridata[[#This Row],[Storage_Loss_%]]</f>
        <v>4890275.5500000007</v>
      </c>
      <c r="Z3132" s="13">
        <f>Agridata[[#This Row],[Final_Profit_NGN]] * (1-Agridata[[#This Row],[Storage_Loss_%]]/100)</f>
        <v>156140.2445</v>
      </c>
      <c r="AA3132" s="13">
        <f>Agridata[[#This Row],[Final_Profit_NGN]]+Agridata[[#This Row],[Input_Cost_NGN]]</f>
        <v>211768</v>
      </c>
    </row>
    <row r="3133" spans="1:27" x14ac:dyDescent="0.35">
      <c r="A3133" t="s">
        <v>911</v>
      </c>
      <c r="B3133" t="s">
        <v>1471</v>
      </c>
      <c r="C3133" t="s">
        <v>1492</v>
      </c>
      <c r="D3133">
        <v>2021</v>
      </c>
      <c r="E3133" t="s">
        <v>1502</v>
      </c>
      <c r="F3133" t="s">
        <v>1510</v>
      </c>
      <c r="G3133">
        <v>0.52</v>
      </c>
      <c r="H3133">
        <v>7753</v>
      </c>
      <c r="I3133">
        <v>5666</v>
      </c>
      <c r="J3133">
        <v>163.30000000000001</v>
      </c>
      <c r="K3133" t="s">
        <v>1511</v>
      </c>
      <c r="L3133">
        <v>6.19</v>
      </c>
      <c r="M3133" t="s">
        <v>1517</v>
      </c>
      <c r="N3133" s="13">
        <v>21317</v>
      </c>
      <c r="O3133">
        <v>1</v>
      </c>
      <c r="P3133" s="11">
        <f>Agridata[[#This Row],[Storage_Loss_%]]/100</f>
        <v>0.26910000000000001</v>
      </c>
      <c r="Q3133" s="7">
        <v>26.91</v>
      </c>
      <c r="R3133" s="13">
        <v>13007</v>
      </c>
      <c r="S3133">
        <v>361</v>
      </c>
      <c r="T3133" t="s">
        <v>1521</v>
      </c>
      <c r="U3133" t="s">
        <v>1522</v>
      </c>
      <c r="V3133" s="13">
        <v>1990648</v>
      </c>
      <c r="W3133" s="7">
        <f>(Agridata[[#This Row],[Profit_After_Storage_Loss]]/Agridata[[#This Row],[Total_Revenue]])*100</f>
        <v>72.61552628571286</v>
      </c>
      <c r="X3133">
        <f>(1-Agridata[[#This Row],[Transport_Cost_NGN]]/(Agridata[[#This Row],[Input_Cost_NGN]]+Agridata[[#This Row],[Final_Profit_NGN]]))*100</f>
        <v>98.936094287689244</v>
      </c>
      <c r="Y3133" s="13">
        <f>Agridata[[#This Row],[Final_Profit_NGN]]*Agridata[[#This Row],[Storage_Loss_%]]</f>
        <v>53568337.68</v>
      </c>
      <c r="Z3133" s="13">
        <f>Agridata[[#This Row],[Final_Profit_NGN]] * (1-Agridata[[#This Row],[Storage_Loss_%]]/100)</f>
        <v>1454964.6232</v>
      </c>
      <c r="AA3133" s="13">
        <f>Agridata[[#This Row],[Final_Profit_NGN]]+Agridata[[#This Row],[Input_Cost_NGN]]</f>
        <v>2003655</v>
      </c>
    </row>
    <row r="3134" spans="1:27" x14ac:dyDescent="0.35">
      <c r="A3134" t="s">
        <v>1307</v>
      </c>
      <c r="B3134" t="s">
        <v>1471</v>
      </c>
      <c r="C3134" t="s">
        <v>1477</v>
      </c>
      <c r="D3134">
        <v>2025</v>
      </c>
      <c r="E3134" t="s">
        <v>1501</v>
      </c>
      <c r="F3134" t="s">
        <v>1506</v>
      </c>
      <c r="G3134">
        <v>1.65</v>
      </c>
      <c r="H3134">
        <v>6603</v>
      </c>
      <c r="I3134">
        <v>4437</v>
      </c>
      <c r="J3134">
        <v>1</v>
      </c>
      <c r="K3134" t="s">
        <v>1513</v>
      </c>
      <c r="L3134">
        <v>0.87</v>
      </c>
      <c r="M3134" t="s">
        <v>1518</v>
      </c>
      <c r="N3134" s="13">
        <v>200</v>
      </c>
      <c r="O3134">
        <v>30</v>
      </c>
      <c r="P3134" s="11">
        <f>Agridata[[#This Row],[Storage_Loss_%]]/100</f>
        <v>0.32789999999999997</v>
      </c>
      <c r="Q3134" s="7">
        <v>32.79</v>
      </c>
      <c r="R3134" s="13">
        <v>42023</v>
      </c>
      <c r="S3134">
        <v>370</v>
      </c>
      <c r="T3134" t="s">
        <v>1520</v>
      </c>
      <c r="U3134" t="s">
        <v>1522</v>
      </c>
      <c r="V3134" s="13">
        <v>1583051</v>
      </c>
      <c r="W3134" s="7">
        <f>(Agridata[[#This Row],[Profit_After_Storage_Loss]]/Agridata[[#This Row],[Total_Revenue]])*100</f>
        <v>65.472007865487981</v>
      </c>
      <c r="X3134">
        <f>(1-Agridata[[#This Row],[Transport_Cost_NGN]]/(Agridata[[#This Row],[Input_Cost_NGN]]+Agridata[[#This Row],[Final_Profit_NGN]]))*100</f>
        <v>99.987692868140158</v>
      </c>
      <c r="Y3134" s="13">
        <f>Agridata[[#This Row],[Final_Profit_NGN]]*Agridata[[#This Row],[Storage_Loss_%]]</f>
        <v>51908242.289999999</v>
      </c>
      <c r="Z3134" s="13">
        <f>Agridata[[#This Row],[Final_Profit_NGN]] * (1-Agridata[[#This Row],[Storage_Loss_%]]/100)</f>
        <v>1063968.5771000001</v>
      </c>
      <c r="AA3134" s="13">
        <f>Agridata[[#This Row],[Final_Profit_NGN]]+Agridata[[#This Row],[Input_Cost_NGN]]</f>
        <v>1625074</v>
      </c>
    </row>
    <row r="3135" spans="1:27" x14ac:dyDescent="0.35">
      <c r="A3135" t="s">
        <v>591</v>
      </c>
      <c r="B3135" t="s">
        <v>1473</v>
      </c>
      <c r="C3135" t="s">
        <v>1484</v>
      </c>
      <c r="D3135">
        <v>2022</v>
      </c>
      <c r="E3135" t="s">
        <v>1502</v>
      </c>
      <c r="F3135" t="s">
        <v>1503</v>
      </c>
      <c r="G3135">
        <v>1.47</v>
      </c>
      <c r="H3135">
        <v>8100</v>
      </c>
      <c r="I3135">
        <v>6575</v>
      </c>
      <c r="J3135">
        <v>10.7</v>
      </c>
      <c r="K3135" t="s">
        <v>1511</v>
      </c>
      <c r="L3135">
        <v>1.58</v>
      </c>
      <c r="M3135" t="s">
        <v>1518</v>
      </c>
      <c r="N3135" s="13">
        <v>1323</v>
      </c>
      <c r="O3135">
        <v>14</v>
      </c>
      <c r="P3135" s="11">
        <f>Agridata[[#This Row],[Storage_Loss_%]]/100</f>
        <v>0.18820000000000001</v>
      </c>
      <c r="Q3135" s="7">
        <v>18.82</v>
      </c>
      <c r="R3135" s="13">
        <v>21333</v>
      </c>
      <c r="S3135">
        <v>292</v>
      </c>
      <c r="T3135" t="s">
        <v>1521</v>
      </c>
      <c r="U3135" t="s">
        <v>1522</v>
      </c>
      <c r="V3135" s="13">
        <v>1878045</v>
      </c>
      <c r="W3135" s="7">
        <f>(Agridata[[#This Row],[Profit_After_Storage_Loss]]/Agridata[[#This Row],[Total_Revenue]])*100</f>
        <v>80.268221017617336</v>
      </c>
      <c r="X3135">
        <f>(1-Agridata[[#This Row],[Transport_Cost_NGN]]/(Agridata[[#This Row],[Input_Cost_NGN]]+Agridata[[#This Row],[Final_Profit_NGN]]))*100</f>
        <v>99.930345618407713</v>
      </c>
      <c r="Y3135" s="13">
        <f>Agridata[[#This Row],[Final_Profit_NGN]]*Agridata[[#This Row],[Storage_Loss_%]]</f>
        <v>35344806.899999999</v>
      </c>
      <c r="Z3135" s="13">
        <f>Agridata[[#This Row],[Final_Profit_NGN]] * (1-Agridata[[#This Row],[Storage_Loss_%]]/100)</f>
        <v>1524596.9309999999</v>
      </c>
      <c r="AA3135" s="13">
        <f>Agridata[[#This Row],[Final_Profit_NGN]]+Agridata[[#This Row],[Input_Cost_NGN]]</f>
        <v>1899378</v>
      </c>
    </row>
    <row r="3136" spans="1:27" x14ac:dyDescent="0.35">
      <c r="A3136" t="s">
        <v>677</v>
      </c>
      <c r="B3136" t="s">
        <v>1471</v>
      </c>
      <c r="C3136" t="s">
        <v>1483</v>
      </c>
      <c r="D3136">
        <v>2025</v>
      </c>
      <c r="E3136" t="s">
        <v>1502</v>
      </c>
      <c r="F3136" t="s">
        <v>1504</v>
      </c>
      <c r="G3136">
        <v>0.77</v>
      </c>
      <c r="H3136">
        <v>5429</v>
      </c>
      <c r="I3136">
        <v>4272</v>
      </c>
      <c r="J3136">
        <v>31.2</v>
      </c>
      <c r="K3136" t="s">
        <v>1513</v>
      </c>
      <c r="L3136">
        <v>1.39</v>
      </c>
      <c r="M3136" t="s">
        <v>1516</v>
      </c>
      <c r="N3136" s="13">
        <v>1111</v>
      </c>
      <c r="O3136">
        <v>1</v>
      </c>
      <c r="P3136" s="11">
        <f>Agridata[[#This Row],[Storage_Loss_%]]/100</f>
        <v>0.21309999999999998</v>
      </c>
      <c r="Q3136" s="7">
        <v>21.31</v>
      </c>
      <c r="R3136" s="13">
        <v>18014</v>
      </c>
      <c r="S3136">
        <v>272</v>
      </c>
      <c r="T3136" t="s">
        <v>1521</v>
      </c>
      <c r="U3136" t="s">
        <v>1522</v>
      </c>
      <c r="V3136" s="13">
        <v>1131240</v>
      </c>
      <c r="W3136" s="7">
        <f>(Agridata[[#This Row],[Profit_After_Storage_Loss]]/Agridata[[#This Row],[Total_Revenue]])*100</f>
        <v>77.456572350411662</v>
      </c>
      <c r="X3136">
        <f>(1-Agridata[[#This Row],[Transport_Cost_NGN]]/(Agridata[[#This Row],[Input_Cost_NGN]]+Agridata[[#This Row],[Final_Profit_NGN]]))*100</f>
        <v>99.903328594027087</v>
      </c>
      <c r="Y3136" s="13">
        <f>Agridata[[#This Row],[Final_Profit_NGN]]*Agridata[[#This Row],[Storage_Loss_%]]</f>
        <v>24106724.399999999</v>
      </c>
      <c r="Z3136" s="13">
        <f>Agridata[[#This Row],[Final_Profit_NGN]] * (1-Agridata[[#This Row],[Storage_Loss_%]]/100)</f>
        <v>890172.75600000005</v>
      </c>
      <c r="AA3136" s="13">
        <f>Agridata[[#This Row],[Final_Profit_NGN]]+Agridata[[#This Row],[Input_Cost_NGN]]</f>
        <v>1149254</v>
      </c>
    </row>
    <row r="3137" spans="1:27" x14ac:dyDescent="0.35">
      <c r="A3137" t="s">
        <v>1168</v>
      </c>
      <c r="B3137" t="s">
        <v>1472</v>
      </c>
      <c r="C3137" t="s">
        <v>1487</v>
      </c>
      <c r="D3137">
        <v>2023</v>
      </c>
      <c r="E3137" t="s">
        <v>1501</v>
      </c>
      <c r="F3137" t="s">
        <v>1504</v>
      </c>
      <c r="G3137">
        <v>1.22</v>
      </c>
      <c r="H3137">
        <v>11865</v>
      </c>
      <c r="I3137">
        <v>9121</v>
      </c>
      <c r="J3137">
        <v>15.9</v>
      </c>
      <c r="K3137" t="s">
        <v>1511</v>
      </c>
      <c r="L3137">
        <v>0.56999999999999995</v>
      </c>
      <c r="M3137" t="s">
        <v>1518</v>
      </c>
      <c r="N3137" s="13">
        <v>2456</v>
      </c>
      <c r="O3137">
        <v>3</v>
      </c>
      <c r="P3137" s="11">
        <f>Agridata[[#This Row],[Storage_Loss_%]]/100</f>
        <v>0.23120000000000002</v>
      </c>
      <c r="Q3137" s="7">
        <v>23.12</v>
      </c>
      <c r="R3137" s="13">
        <v>17740</v>
      </c>
      <c r="S3137">
        <v>254</v>
      </c>
      <c r="T3137" t="s">
        <v>1520</v>
      </c>
      <c r="U3137" t="s">
        <v>1522</v>
      </c>
      <c r="V3137" s="13">
        <v>2273371</v>
      </c>
      <c r="W3137" s="7">
        <f>(Agridata[[#This Row],[Profit_After_Storage_Loss]]/Agridata[[#This Row],[Total_Revenue]])*100</f>
        <v>76.284720591887506</v>
      </c>
      <c r="X3137">
        <f>(1-Agridata[[#This Row],[Transport_Cost_NGN]]/(Agridata[[#This Row],[Input_Cost_NGN]]+Agridata[[#This Row],[Final_Profit_NGN]]))*100</f>
        <v>99.892803098584054</v>
      </c>
      <c r="Y3137" s="13">
        <f>Agridata[[#This Row],[Final_Profit_NGN]]*Agridata[[#This Row],[Storage_Loss_%]]</f>
        <v>52560337.520000003</v>
      </c>
      <c r="Z3137" s="13">
        <f>Agridata[[#This Row],[Final_Profit_NGN]] * (1-Agridata[[#This Row],[Storage_Loss_%]]/100)</f>
        <v>1747767.6247999999</v>
      </c>
      <c r="AA3137" s="13">
        <f>Agridata[[#This Row],[Final_Profit_NGN]]+Agridata[[#This Row],[Input_Cost_NGN]]</f>
        <v>2291111</v>
      </c>
    </row>
    <row r="3138" spans="1:27" x14ac:dyDescent="0.35">
      <c r="A3138" t="s">
        <v>1324</v>
      </c>
      <c r="B3138" t="s">
        <v>1469</v>
      </c>
      <c r="C3138" t="s">
        <v>1474</v>
      </c>
      <c r="D3138">
        <v>2025</v>
      </c>
      <c r="E3138" t="s">
        <v>1502</v>
      </c>
      <c r="F3138" t="s">
        <v>1510</v>
      </c>
      <c r="G3138">
        <v>0.41</v>
      </c>
      <c r="H3138">
        <v>6606</v>
      </c>
      <c r="I3138">
        <v>4778</v>
      </c>
      <c r="J3138">
        <v>28.4</v>
      </c>
      <c r="K3138" t="s">
        <v>1511</v>
      </c>
      <c r="L3138">
        <v>1.05</v>
      </c>
      <c r="M3138" t="s">
        <v>1516</v>
      </c>
      <c r="N3138" s="13">
        <v>3469</v>
      </c>
      <c r="O3138">
        <v>1</v>
      </c>
      <c r="P3138" s="11">
        <f>Agridata[[#This Row],[Storage_Loss_%]]/100</f>
        <v>0.2767</v>
      </c>
      <c r="Q3138" s="7">
        <v>27.67</v>
      </c>
      <c r="R3138" s="13">
        <v>13071</v>
      </c>
      <c r="S3138">
        <v>326</v>
      </c>
      <c r="T3138" t="s">
        <v>1520</v>
      </c>
      <c r="U3138" t="s">
        <v>1522</v>
      </c>
      <c r="V3138" s="13">
        <v>1525512</v>
      </c>
      <c r="W3138" s="7">
        <f>(Agridata[[#This Row],[Profit_After_Storage_Loss]]/Agridata[[#This Row],[Total_Revenue]])*100</f>
        <v>71.715521983539404</v>
      </c>
      <c r="X3138">
        <f>(1-Agridata[[#This Row],[Transport_Cost_NGN]]/(Agridata[[#This Row],[Input_Cost_NGN]]+Agridata[[#This Row],[Final_Profit_NGN]]))*100</f>
        <v>99.774532800635384</v>
      </c>
      <c r="Y3138" s="13">
        <f>Agridata[[#This Row],[Final_Profit_NGN]]*Agridata[[#This Row],[Storage_Loss_%]]</f>
        <v>42210917.039999999</v>
      </c>
      <c r="Z3138" s="13">
        <f>Agridata[[#This Row],[Final_Profit_NGN]] * (1-Agridata[[#This Row],[Storage_Loss_%]]/100)</f>
        <v>1103402.8296000001</v>
      </c>
      <c r="AA3138" s="13">
        <f>Agridata[[#This Row],[Final_Profit_NGN]]+Agridata[[#This Row],[Input_Cost_NGN]]</f>
        <v>1538583</v>
      </c>
    </row>
    <row r="3139" spans="1:27" x14ac:dyDescent="0.35">
      <c r="A3139" t="s">
        <v>1292</v>
      </c>
      <c r="B3139" t="s">
        <v>1470</v>
      </c>
      <c r="C3139" t="s">
        <v>1499</v>
      </c>
      <c r="D3139">
        <v>2025</v>
      </c>
      <c r="E3139" t="s">
        <v>1502</v>
      </c>
      <c r="F3139" t="s">
        <v>1507</v>
      </c>
      <c r="G3139">
        <v>4.26</v>
      </c>
      <c r="H3139">
        <v>10068</v>
      </c>
      <c r="I3139">
        <v>6642</v>
      </c>
      <c r="J3139">
        <v>3.6</v>
      </c>
      <c r="K3139" t="s">
        <v>1512</v>
      </c>
      <c r="L3139">
        <v>1.29</v>
      </c>
      <c r="M3139" t="s">
        <v>1518</v>
      </c>
      <c r="N3139" s="13">
        <v>880</v>
      </c>
      <c r="O3139">
        <v>30</v>
      </c>
      <c r="P3139" s="11">
        <f>Agridata[[#This Row],[Storage_Loss_%]]/100</f>
        <v>0.34020000000000006</v>
      </c>
      <c r="Q3139" s="7">
        <v>34.020000000000003</v>
      </c>
      <c r="R3139" s="13">
        <v>98979</v>
      </c>
      <c r="S3139">
        <v>282</v>
      </c>
      <c r="T3139" t="s">
        <v>1520</v>
      </c>
      <c r="U3139" t="s">
        <v>1523</v>
      </c>
      <c r="V3139" s="13">
        <v>1754455</v>
      </c>
      <c r="W3139" s="7">
        <f>(Agridata[[#This Row],[Profit_After_Storage_Loss]]/Agridata[[#This Row],[Total_Revenue]])*100</f>
        <v>62.45646777818903</v>
      </c>
      <c r="X3139">
        <f>(1-Agridata[[#This Row],[Transport_Cost_NGN]]/(Agridata[[#This Row],[Input_Cost_NGN]]+Agridata[[#This Row],[Final_Profit_NGN]]))*100</f>
        <v>99.952520564530488</v>
      </c>
      <c r="Y3139" s="13">
        <f>Agridata[[#This Row],[Final_Profit_NGN]]*Agridata[[#This Row],[Storage_Loss_%]]</f>
        <v>59686559.100000009</v>
      </c>
      <c r="Z3139" s="13">
        <f>Agridata[[#This Row],[Final_Profit_NGN]] * (1-Agridata[[#This Row],[Storage_Loss_%]]/100)</f>
        <v>1157589.409</v>
      </c>
      <c r="AA3139" s="13">
        <f>Agridata[[#This Row],[Final_Profit_NGN]]+Agridata[[#This Row],[Input_Cost_NGN]]</f>
        <v>1853434</v>
      </c>
    </row>
    <row r="3140" spans="1:27" x14ac:dyDescent="0.35">
      <c r="A3140" t="s">
        <v>630</v>
      </c>
      <c r="B3140" t="s">
        <v>1472</v>
      </c>
      <c r="C3140" t="s">
        <v>1489</v>
      </c>
      <c r="D3140">
        <v>2023</v>
      </c>
      <c r="E3140" t="s">
        <v>1501</v>
      </c>
      <c r="F3140" t="s">
        <v>1508</v>
      </c>
      <c r="G3140">
        <v>3.81</v>
      </c>
      <c r="H3140">
        <v>8666</v>
      </c>
      <c r="I3140">
        <v>5455</v>
      </c>
      <c r="J3140">
        <v>12.2</v>
      </c>
      <c r="K3140" t="s">
        <v>1512</v>
      </c>
      <c r="L3140">
        <v>1.57</v>
      </c>
      <c r="M3140" t="s">
        <v>1518</v>
      </c>
      <c r="N3140" s="13">
        <v>2704</v>
      </c>
      <c r="O3140">
        <v>30</v>
      </c>
      <c r="P3140" s="11">
        <f>Agridata[[#This Row],[Storage_Loss_%]]/100</f>
        <v>0.3705</v>
      </c>
      <c r="Q3140" s="7">
        <v>37.049999999999997</v>
      </c>
      <c r="R3140" s="13">
        <v>35804</v>
      </c>
      <c r="S3140">
        <v>233</v>
      </c>
      <c r="T3140" t="s">
        <v>1520</v>
      </c>
      <c r="U3140" t="s">
        <v>1523</v>
      </c>
      <c r="V3140" s="13">
        <v>1219797</v>
      </c>
      <c r="W3140" s="7">
        <f>(Agridata[[#This Row],[Profit_After_Storage_Loss]]/Agridata[[#This Row],[Total_Revenue]])*100</f>
        <v>61.154953802999522</v>
      </c>
      <c r="X3140">
        <f>(1-Agridata[[#This Row],[Transport_Cost_NGN]]/(Agridata[[#This Row],[Input_Cost_NGN]]+Agridata[[#This Row],[Final_Profit_NGN]]))*100</f>
        <v>99.78464496285045</v>
      </c>
      <c r="Y3140" s="13">
        <f>Agridata[[#This Row],[Final_Profit_NGN]]*Agridata[[#This Row],[Storage_Loss_%]]</f>
        <v>45193478.849999994</v>
      </c>
      <c r="Z3140" s="13">
        <f>Agridata[[#This Row],[Final_Profit_NGN]] * (1-Agridata[[#This Row],[Storage_Loss_%]]/100)</f>
        <v>767862.21149999998</v>
      </c>
      <c r="AA3140" s="13">
        <f>Agridata[[#This Row],[Final_Profit_NGN]]+Agridata[[#This Row],[Input_Cost_NGN]]</f>
        <v>1255601</v>
      </c>
    </row>
    <row r="3141" spans="1:27" x14ac:dyDescent="0.35">
      <c r="A3141" t="s">
        <v>683</v>
      </c>
      <c r="B3141" t="s">
        <v>1471</v>
      </c>
      <c r="C3141" t="s">
        <v>1477</v>
      </c>
      <c r="D3141">
        <v>2021</v>
      </c>
      <c r="E3141" t="s">
        <v>1502</v>
      </c>
      <c r="F3141" t="s">
        <v>1503</v>
      </c>
      <c r="G3141">
        <v>1.8</v>
      </c>
      <c r="H3141">
        <v>17245</v>
      </c>
      <c r="I3141">
        <v>13094</v>
      </c>
      <c r="J3141">
        <v>10.8</v>
      </c>
      <c r="K3141" t="s">
        <v>1514</v>
      </c>
      <c r="L3141">
        <v>1.03</v>
      </c>
      <c r="M3141" t="s">
        <v>1517</v>
      </c>
      <c r="N3141" s="13">
        <v>1541</v>
      </c>
      <c r="O3141">
        <v>14</v>
      </c>
      <c r="P3141" s="11">
        <f>Agridata[[#This Row],[Storage_Loss_%]]/100</f>
        <v>0.2407</v>
      </c>
      <c r="Q3141" s="7">
        <v>24.07</v>
      </c>
      <c r="R3141" s="13">
        <v>18758</v>
      </c>
      <c r="S3141">
        <v>309</v>
      </c>
      <c r="T3141" t="s">
        <v>1519</v>
      </c>
      <c r="U3141" t="s">
        <v>1523</v>
      </c>
      <c r="V3141" s="13">
        <v>3985287</v>
      </c>
      <c r="W3141" s="7">
        <f>(Agridata[[#This Row],[Profit_After_Storage_Loss]]/Agridata[[#This Row],[Total_Revenue]])*100</f>
        <v>75.574285980801918</v>
      </c>
      <c r="X3141">
        <f>(1-Agridata[[#This Row],[Transport_Cost_NGN]]/(Agridata[[#This Row],[Input_Cost_NGN]]+Agridata[[#This Row],[Final_Profit_NGN]]))*100</f>
        <v>99.961513919049366</v>
      </c>
      <c r="Y3141" s="13">
        <f>Agridata[[#This Row],[Final_Profit_NGN]]*Agridata[[#This Row],[Storage_Loss_%]]</f>
        <v>95925858.090000004</v>
      </c>
      <c r="Z3141" s="13">
        <f>Agridata[[#This Row],[Final_Profit_NGN]] * (1-Agridata[[#This Row],[Storage_Loss_%]]/100)</f>
        <v>3026028.4191000001</v>
      </c>
      <c r="AA3141" s="13">
        <f>Agridata[[#This Row],[Final_Profit_NGN]]+Agridata[[#This Row],[Input_Cost_NGN]]</f>
        <v>4004045</v>
      </c>
    </row>
    <row r="3142" spans="1:27" x14ac:dyDescent="0.35">
      <c r="A3142" t="s">
        <v>1126</v>
      </c>
      <c r="B3142" t="s">
        <v>1473</v>
      </c>
      <c r="C3142" t="s">
        <v>1493</v>
      </c>
      <c r="D3142">
        <v>2021</v>
      </c>
      <c r="E3142" t="s">
        <v>1502</v>
      </c>
      <c r="F3142" t="s">
        <v>1503</v>
      </c>
      <c r="G3142">
        <v>1.07</v>
      </c>
      <c r="H3142">
        <v>5214</v>
      </c>
      <c r="I3142">
        <v>4171</v>
      </c>
      <c r="J3142">
        <v>9</v>
      </c>
      <c r="K3142" t="s">
        <v>1513</v>
      </c>
      <c r="L3142">
        <v>0.36</v>
      </c>
      <c r="M3142" t="s">
        <v>1516</v>
      </c>
      <c r="N3142" s="13">
        <v>366</v>
      </c>
      <c r="O3142">
        <v>14</v>
      </c>
      <c r="P3142" s="11">
        <f>Agridata[[#This Row],[Storage_Loss_%]]/100</f>
        <v>0.19989999999999999</v>
      </c>
      <c r="Q3142" s="7">
        <v>19.989999999999998</v>
      </c>
      <c r="R3142" s="13">
        <v>18552</v>
      </c>
      <c r="S3142">
        <v>246</v>
      </c>
      <c r="T3142" t="s">
        <v>1521</v>
      </c>
      <c r="U3142" t="s">
        <v>1522</v>
      </c>
      <c r="V3142" s="13">
        <v>996888</v>
      </c>
      <c r="W3142" s="7">
        <f>(Agridata[[#This Row],[Profit_After_Storage_Loss]]/Agridata[[#This Row],[Total_Revenue]])*100</f>
        <v>78.548224296856546</v>
      </c>
      <c r="X3142">
        <f>(1-Agridata[[#This Row],[Transport_Cost_NGN]]/(Agridata[[#This Row],[Input_Cost_NGN]]+Agridata[[#This Row],[Final_Profit_NGN]]))*100</f>
        <v>99.96395651146301</v>
      </c>
      <c r="Y3142" s="13">
        <f>Agridata[[#This Row],[Final_Profit_NGN]]*Agridata[[#This Row],[Storage_Loss_%]]</f>
        <v>19927791.119999997</v>
      </c>
      <c r="Z3142" s="13">
        <f>Agridata[[#This Row],[Final_Profit_NGN]] * (1-Agridata[[#This Row],[Storage_Loss_%]]/100)</f>
        <v>797610.08880000003</v>
      </c>
      <c r="AA3142" s="13">
        <f>Agridata[[#This Row],[Final_Profit_NGN]]+Agridata[[#This Row],[Input_Cost_NGN]]</f>
        <v>1015440</v>
      </c>
    </row>
    <row r="3143" spans="1:27" x14ac:dyDescent="0.35">
      <c r="A3143" t="s">
        <v>478</v>
      </c>
      <c r="B3143" t="s">
        <v>1470</v>
      </c>
      <c r="C3143" t="s">
        <v>1475</v>
      </c>
      <c r="D3143">
        <v>2024</v>
      </c>
      <c r="E3143" t="s">
        <v>1501</v>
      </c>
      <c r="F3143" t="s">
        <v>1510</v>
      </c>
      <c r="G3143">
        <v>0.59</v>
      </c>
      <c r="H3143">
        <v>13066</v>
      </c>
      <c r="I3143">
        <v>9296</v>
      </c>
      <c r="J3143">
        <v>1</v>
      </c>
      <c r="K3143" t="s">
        <v>1513</v>
      </c>
      <c r="L3143">
        <v>1.0900000000000001</v>
      </c>
      <c r="M3143" t="s">
        <v>1518</v>
      </c>
      <c r="N3143" s="13">
        <v>200</v>
      </c>
      <c r="O3143">
        <v>3</v>
      </c>
      <c r="P3143" s="11">
        <f>Agridata[[#This Row],[Storage_Loss_%]]/100</f>
        <v>0.28850000000000003</v>
      </c>
      <c r="Q3143" s="7">
        <v>28.85</v>
      </c>
      <c r="R3143" s="13">
        <v>22591</v>
      </c>
      <c r="S3143">
        <v>399</v>
      </c>
      <c r="T3143" t="s">
        <v>1521</v>
      </c>
      <c r="U3143" t="s">
        <v>1522</v>
      </c>
      <c r="V3143" s="13">
        <v>3649222</v>
      </c>
      <c r="W3143" s="7">
        <f>(Agridata[[#This Row],[Profit_After_Storage_Loss]]/Agridata[[#This Row],[Total_Revenue]])*100</f>
        <v>70.712246320822985</v>
      </c>
      <c r="X3143">
        <f>(1-Agridata[[#This Row],[Transport_Cost_NGN]]/(Agridata[[#This Row],[Input_Cost_NGN]]+Agridata[[#This Row],[Final_Profit_NGN]]))*100</f>
        <v>99.994553099517873</v>
      </c>
      <c r="Y3143" s="13">
        <f>Agridata[[#This Row],[Final_Profit_NGN]]*Agridata[[#This Row],[Storage_Loss_%]]</f>
        <v>105280054.7</v>
      </c>
      <c r="Z3143" s="13">
        <f>Agridata[[#This Row],[Final_Profit_NGN]] * (1-Agridata[[#This Row],[Storage_Loss_%]]/100)</f>
        <v>2596421.4530000002</v>
      </c>
      <c r="AA3143" s="13">
        <f>Agridata[[#This Row],[Final_Profit_NGN]]+Agridata[[#This Row],[Input_Cost_NGN]]</f>
        <v>3671813</v>
      </c>
    </row>
    <row r="3144" spans="1:27" x14ac:dyDescent="0.35">
      <c r="A3144" t="s">
        <v>1120</v>
      </c>
      <c r="B3144" t="s">
        <v>1470</v>
      </c>
      <c r="C3144" t="s">
        <v>1485</v>
      </c>
      <c r="D3144">
        <v>2022</v>
      </c>
      <c r="E3144" t="s">
        <v>1502</v>
      </c>
      <c r="F3144" t="s">
        <v>1503</v>
      </c>
      <c r="G3144">
        <v>1.3</v>
      </c>
      <c r="H3144">
        <v>6079</v>
      </c>
      <c r="I3144">
        <v>5134</v>
      </c>
      <c r="J3144">
        <v>8.9</v>
      </c>
      <c r="K3144" t="s">
        <v>1513</v>
      </c>
      <c r="L3144">
        <v>0.8</v>
      </c>
      <c r="M3144" t="s">
        <v>1516</v>
      </c>
      <c r="N3144" s="13">
        <v>428</v>
      </c>
      <c r="O3144">
        <v>7</v>
      </c>
      <c r="P3144" s="11">
        <f>Agridata[[#This Row],[Storage_Loss_%]]/100</f>
        <v>0.15529999999999999</v>
      </c>
      <c r="Q3144" s="7">
        <v>15.53</v>
      </c>
      <c r="R3144" s="13">
        <v>20085</v>
      </c>
      <c r="S3144">
        <v>293</v>
      </c>
      <c r="T3144" t="s">
        <v>1519</v>
      </c>
      <c r="U3144" t="s">
        <v>1522</v>
      </c>
      <c r="V3144" s="13">
        <v>1468707</v>
      </c>
      <c r="W3144" s="7">
        <f>(Agridata[[#This Row],[Profit_After_Storage_Loss]]/Agridata[[#This Row],[Total_Revenue]])*100</f>
        <v>83.330431846758984</v>
      </c>
      <c r="X3144">
        <f>(1-Agridata[[#This Row],[Transport_Cost_NGN]]/(Agridata[[#This Row],[Input_Cost_NGN]]+Agridata[[#This Row],[Final_Profit_NGN]]))*100</f>
        <v>99.971251860568827</v>
      </c>
      <c r="Y3144" s="13">
        <f>Agridata[[#This Row],[Final_Profit_NGN]]*Agridata[[#This Row],[Storage_Loss_%]]</f>
        <v>22809019.710000001</v>
      </c>
      <c r="Z3144" s="13">
        <f>Agridata[[#This Row],[Final_Profit_NGN]] * (1-Agridata[[#This Row],[Storage_Loss_%]]/100)</f>
        <v>1240616.8029</v>
      </c>
      <c r="AA3144" s="13">
        <f>Agridata[[#This Row],[Final_Profit_NGN]]+Agridata[[#This Row],[Input_Cost_NGN]]</f>
        <v>1488792</v>
      </c>
    </row>
    <row r="3145" spans="1:27" x14ac:dyDescent="0.35">
      <c r="A3145" t="s">
        <v>743</v>
      </c>
      <c r="B3145" t="s">
        <v>1473</v>
      </c>
      <c r="C3145" t="s">
        <v>1496</v>
      </c>
      <c r="D3145">
        <v>2023</v>
      </c>
      <c r="E3145" t="s">
        <v>1501</v>
      </c>
      <c r="F3145" t="s">
        <v>1509</v>
      </c>
      <c r="G3145">
        <v>3.23</v>
      </c>
      <c r="H3145">
        <v>52620</v>
      </c>
      <c r="I3145">
        <v>42211</v>
      </c>
      <c r="J3145">
        <v>54.2</v>
      </c>
      <c r="K3145" t="s">
        <v>1512</v>
      </c>
      <c r="L3145">
        <v>2.39</v>
      </c>
      <c r="M3145" t="s">
        <v>1518</v>
      </c>
      <c r="N3145" s="13">
        <v>12945</v>
      </c>
      <c r="O3145">
        <v>5</v>
      </c>
      <c r="P3145" s="11">
        <f>Agridata[[#This Row],[Storage_Loss_%]]/100</f>
        <v>0.1978</v>
      </c>
      <c r="Q3145" s="7">
        <v>19.78</v>
      </c>
      <c r="R3145" s="13">
        <v>90550</v>
      </c>
      <c r="S3145">
        <v>390</v>
      </c>
      <c r="T3145" t="s">
        <v>1520</v>
      </c>
      <c r="U3145" t="s">
        <v>1522</v>
      </c>
      <c r="V3145" s="13">
        <v>16194173</v>
      </c>
      <c r="W3145" s="7">
        <f>(Agridata[[#This Row],[Profit_After_Storage_Loss]]/Agridata[[#This Row],[Total_Revenue]])*100</f>
        <v>79.773942612349018</v>
      </c>
      <c r="X3145">
        <f>(1-Agridata[[#This Row],[Transport_Cost_NGN]]/(Agridata[[#This Row],[Input_Cost_NGN]]+Agridata[[#This Row],[Final_Profit_NGN]]))*100</f>
        <v>99.920508319361645</v>
      </c>
      <c r="Y3145" s="13">
        <f>Agridata[[#This Row],[Final_Profit_NGN]]*Agridata[[#This Row],[Storage_Loss_%]]</f>
        <v>320320741.94</v>
      </c>
      <c r="Z3145" s="13">
        <f>Agridata[[#This Row],[Final_Profit_NGN]] * (1-Agridata[[#This Row],[Storage_Loss_%]]/100)</f>
        <v>12990965.580600001</v>
      </c>
      <c r="AA3145" s="13">
        <f>Agridata[[#This Row],[Final_Profit_NGN]]+Agridata[[#This Row],[Input_Cost_NGN]]</f>
        <v>16284723</v>
      </c>
    </row>
    <row r="3146" spans="1:27" x14ac:dyDescent="0.35">
      <c r="A3146" t="s">
        <v>1325</v>
      </c>
      <c r="B3146" t="s">
        <v>1473</v>
      </c>
      <c r="C3146" t="s">
        <v>1496</v>
      </c>
      <c r="D3146">
        <v>2025</v>
      </c>
      <c r="E3146" t="s">
        <v>1501</v>
      </c>
      <c r="F3146" t="s">
        <v>1505</v>
      </c>
      <c r="G3146">
        <v>0.4</v>
      </c>
      <c r="H3146">
        <v>2933</v>
      </c>
      <c r="I3146">
        <v>2408</v>
      </c>
      <c r="J3146">
        <v>36.200000000000003</v>
      </c>
      <c r="K3146" t="s">
        <v>1511</v>
      </c>
      <c r="L3146">
        <v>1.48</v>
      </c>
      <c r="M3146" t="s">
        <v>1516</v>
      </c>
      <c r="N3146" s="13">
        <v>5774</v>
      </c>
      <c r="O3146">
        <v>7</v>
      </c>
      <c r="P3146" s="11">
        <f>Agridata[[#This Row],[Storage_Loss_%]]/100</f>
        <v>0.17879999999999999</v>
      </c>
      <c r="Q3146" s="7">
        <v>17.88</v>
      </c>
      <c r="R3146" s="13">
        <v>2589</v>
      </c>
      <c r="S3146">
        <v>126</v>
      </c>
      <c r="T3146" t="s">
        <v>1520</v>
      </c>
      <c r="U3146" t="s">
        <v>1522</v>
      </c>
      <c r="V3146" s="13">
        <v>292011</v>
      </c>
      <c r="W3146" s="7">
        <f>(Agridata[[#This Row],[Profit_After_Storage_Loss]]/Agridata[[#This Row],[Total_Revenue]])*100</f>
        <v>81.398314052953154</v>
      </c>
      <c r="X3146">
        <f>(1-Agridata[[#This Row],[Transport_Cost_NGN]]/(Agridata[[#This Row],[Input_Cost_NGN]]+Agridata[[#This Row],[Final_Profit_NGN]]))*100</f>
        <v>98.040054310930074</v>
      </c>
      <c r="Y3146" s="13">
        <f>Agridata[[#This Row],[Final_Profit_NGN]]*Agridata[[#This Row],[Storage_Loss_%]]</f>
        <v>5221156.68</v>
      </c>
      <c r="Z3146" s="13">
        <f>Agridata[[#This Row],[Final_Profit_NGN]] * (1-Agridata[[#This Row],[Storage_Loss_%]]/100)</f>
        <v>239799.4332</v>
      </c>
      <c r="AA3146" s="13">
        <f>Agridata[[#This Row],[Final_Profit_NGN]]+Agridata[[#This Row],[Input_Cost_NGN]]</f>
        <v>294600</v>
      </c>
    </row>
    <row r="3147" spans="1:27" x14ac:dyDescent="0.35">
      <c r="A3147" t="s">
        <v>1287</v>
      </c>
      <c r="B3147" t="s">
        <v>1469</v>
      </c>
      <c r="C3147" t="s">
        <v>1474</v>
      </c>
      <c r="D3147">
        <v>2024</v>
      </c>
      <c r="E3147" t="s">
        <v>1501</v>
      </c>
      <c r="F3147" t="s">
        <v>1507</v>
      </c>
      <c r="G3147">
        <v>8.33</v>
      </c>
      <c r="H3147">
        <v>19716</v>
      </c>
      <c r="I3147">
        <v>18136</v>
      </c>
      <c r="J3147">
        <v>4.5</v>
      </c>
      <c r="K3147" t="s">
        <v>1512</v>
      </c>
      <c r="L3147">
        <v>0.19</v>
      </c>
      <c r="M3147" t="s">
        <v>1518</v>
      </c>
      <c r="N3147" s="13">
        <v>763</v>
      </c>
      <c r="O3147">
        <v>7</v>
      </c>
      <c r="P3147" s="11">
        <f>Agridata[[#This Row],[Storage_Loss_%]]/100</f>
        <v>8.0100000000000005E-2</v>
      </c>
      <c r="Q3147" s="7">
        <v>8.01</v>
      </c>
      <c r="R3147" s="13">
        <v>163896</v>
      </c>
      <c r="S3147">
        <v>213</v>
      </c>
      <c r="T3147" t="s">
        <v>1520</v>
      </c>
      <c r="U3147" t="s">
        <v>1523</v>
      </c>
      <c r="V3147" s="13">
        <v>3659680</v>
      </c>
      <c r="W3147" s="7">
        <f>(Agridata[[#This Row],[Profit_After_Storage_Loss]]/Agridata[[#This Row],[Total_Revenue]])*100</f>
        <v>88.046886788702508</v>
      </c>
      <c r="X3147">
        <f>(1-Agridata[[#This Row],[Transport_Cost_NGN]]/(Agridata[[#This Row],[Input_Cost_NGN]]+Agridata[[#This Row],[Final_Profit_NGN]]))*100</f>
        <v>99.980044858530334</v>
      </c>
      <c r="Y3147" s="13">
        <f>Agridata[[#This Row],[Final_Profit_NGN]]*Agridata[[#This Row],[Storage_Loss_%]]</f>
        <v>29314036.800000001</v>
      </c>
      <c r="Z3147" s="13">
        <f>Agridata[[#This Row],[Final_Profit_NGN]] * (1-Agridata[[#This Row],[Storage_Loss_%]]/100)</f>
        <v>3366539.6319999998</v>
      </c>
      <c r="AA3147" s="13">
        <f>Agridata[[#This Row],[Final_Profit_NGN]]+Agridata[[#This Row],[Input_Cost_NGN]]</f>
        <v>3823576</v>
      </c>
    </row>
    <row r="3148" spans="1:27" x14ac:dyDescent="0.35">
      <c r="A3148" t="s">
        <v>1235</v>
      </c>
      <c r="B3148" t="s">
        <v>1471</v>
      </c>
      <c r="C3148" t="s">
        <v>1486</v>
      </c>
      <c r="D3148">
        <v>2025</v>
      </c>
      <c r="E3148" t="s">
        <v>1501</v>
      </c>
      <c r="F3148" t="s">
        <v>1508</v>
      </c>
      <c r="G3148">
        <v>1.25</v>
      </c>
      <c r="H3148">
        <v>2935</v>
      </c>
      <c r="I3148">
        <v>2289</v>
      </c>
      <c r="J3148">
        <v>18.399999999999999</v>
      </c>
      <c r="K3148" t="s">
        <v>1512</v>
      </c>
      <c r="L3148">
        <v>1.08</v>
      </c>
      <c r="M3148" t="s">
        <v>1518</v>
      </c>
      <c r="N3148" s="13">
        <v>4540</v>
      </c>
      <c r="O3148">
        <v>14</v>
      </c>
      <c r="P3148" s="11">
        <f>Agridata[[#This Row],[Storage_Loss_%]]/100</f>
        <v>0.22010000000000002</v>
      </c>
      <c r="Q3148" s="7">
        <v>22.01</v>
      </c>
      <c r="R3148" s="13">
        <v>16580</v>
      </c>
      <c r="S3148">
        <v>238</v>
      </c>
      <c r="T3148" t="s">
        <v>1520</v>
      </c>
      <c r="U3148" t="s">
        <v>1522</v>
      </c>
      <c r="V3148" s="13">
        <v>518215</v>
      </c>
      <c r="W3148" s="7">
        <f>(Agridata[[#This Row],[Profit_After_Storage_Loss]]/Agridata[[#This Row],[Total_Revenue]])*100</f>
        <v>75.57211239820866</v>
      </c>
      <c r="X3148">
        <f>(1-Agridata[[#This Row],[Transport_Cost_NGN]]/(Agridata[[#This Row],[Input_Cost_NGN]]+Agridata[[#This Row],[Final_Profit_NGN]]))*100</f>
        <v>99.151076580745894</v>
      </c>
      <c r="Y3148" s="13">
        <f>Agridata[[#This Row],[Final_Profit_NGN]]*Agridata[[#This Row],[Storage_Loss_%]]</f>
        <v>11405912.15</v>
      </c>
      <c r="Z3148" s="13">
        <f>Agridata[[#This Row],[Final_Profit_NGN]] * (1-Agridata[[#This Row],[Storage_Loss_%]]/100)</f>
        <v>404155.87849999999</v>
      </c>
      <c r="AA3148" s="13">
        <f>Agridata[[#This Row],[Final_Profit_NGN]]+Agridata[[#This Row],[Input_Cost_NGN]]</f>
        <v>534795</v>
      </c>
    </row>
    <row r="3149" spans="1:27" x14ac:dyDescent="0.35">
      <c r="A3149" t="s">
        <v>1319</v>
      </c>
      <c r="B3149" t="s">
        <v>1469</v>
      </c>
      <c r="C3149" t="s">
        <v>1481</v>
      </c>
      <c r="D3149">
        <v>2025</v>
      </c>
      <c r="E3149" t="s">
        <v>1501</v>
      </c>
      <c r="F3149" t="s">
        <v>1508</v>
      </c>
      <c r="G3149">
        <v>1.77</v>
      </c>
      <c r="H3149">
        <v>2263</v>
      </c>
      <c r="I3149">
        <v>905</v>
      </c>
      <c r="J3149">
        <v>32.1</v>
      </c>
      <c r="K3149" t="s">
        <v>1512</v>
      </c>
      <c r="L3149">
        <v>1.06</v>
      </c>
      <c r="M3149" t="s">
        <v>1516</v>
      </c>
      <c r="N3149" s="13">
        <v>5579</v>
      </c>
      <c r="O3149">
        <v>60</v>
      </c>
      <c r="P3149" s="11">
        <f>Agridata[[#This Row],[Storage_Loss_%]]/100</f>
        <v>0.6</v>
      </c>
      <c r="Q3149" s="7">
        <v>60</v>
      </c>
      <c r="R3149" s="13">
        <v>16102</v>
      </c>
      <c r="S3149">
        <v>196</v>
      </c>
      <c r="T3149" t="s">
        <v>1520</v>
      </c>
      <c r="U3149" t="s">
        <v>1522</v>
      </c>
      <c r="V3149" s="13">
        <v>153926</v>
      </c>
      <c r="W3149" s="7">
        <f>(Agridata[[#This Row],[Profit_After_Storage_Loss]]/Agridata[[#This Row],[Total_Revenue]])*100</f>
        <v>36.211918037029193</v>
      </c>
      <c r="X3149">
        <f>(1-Agridata[[#This Row],[Transport_Cost_NGN]]/(Agridata[[#This Row],[Input_Cost_NGN]]+Agridata[[#This Row],[Final_Profit_NGN]]))*100</f>
        <v>96.718775731056056</v>
      </c>
      <c r="Y3149" s="13">
        <f>Agridata[[#This Row],[Final_Profit_NGN]]*Agridata[[#This Row],[Storage_Loss_%]]</f>
        <v>9235560</v>
      </c>
      <c r="Z3149" s="13">
        <f>Agridata[[#This Row],[Final_Profit_NGN]] * (1-Agridata[[#This Row],[Storage_Loss_%]]/100)</f>
        <v>61570.400000000001</v>
      </c>
      <c r="AA3149" s="13">
        <f>Agridata[[#This Row],[Final_Profit_NGN]]+Agridata[[#This Row],[Input_Cost_NGN]]</f>
        <v>170028</v>
      </c>
    </row>
    <row r="3150" spans="1:27" x14ac:dyDescent="0.35">
      <c r="A3150" t="s">
        <v>325</v>
      </c>
      <c r="B3150" t="s">
        <v>1471</v>
      </c>
      <c r="C3150" t="s">
        <v>1486</v>
      </c>
      <c r="D3150">
        <v>2024</v>
      </c>
      <c r="E3150" t="s">
        <v>1501</v>
      </c>
      <c r="F3150" t="s">
        <v>1508</v>
      </c>
      <c r="G3150">
        <v>4.3</v>
      </c>
      <c r="H3150">
        <v>9335</v>
      </c>
      <c r="I3150">
        <v>7244</v>
      </c>
      <c r="J3150">
        <v>5.2</v>
      </c>
      <c r="K3150" t="s">
        <v>1513</v>
      </c>
      <c r="L3150">
        <v>0.57999999999999996</v>
      </c>
      <c r="M3150" t="s">
        <v>1516</v>
      </c>
      <c r="N3150" s="13">
        <v>205</v>
      </c>
      <c r="O3150">
        <v>14</v>
      </c>
      <c r="P3150" s="11">
        <f>Agridata[[#This Row],[Storage_Loss_%]]/100</f>
        <v>0.22390000000000002</v>
      </c>
      <c r="Q3150" s="7">
        <v>22.39</v>
      </c>
      <c r="R3150" s="13">
        <v>48288</v>
      </c>
      <c r="S3150">
        <v>181</v>
      </c>
      <c r="T3150" t="s">
        <v>1521</v>
      </c>
      <c r="U3150" t="s">
        <v>1523</v>
      </c>
      <c r="V3150" s="13">
        <v>1249560</v>
      </c>
      <c r="W3150" s="7">
        <f>(Agridata[[#This Row],[Profit_After_Storage_Loss]]/Agridata[[#This Row],[Total_Revenue]])*100</f>
        <v>74.722426355012303</v>
      </c>
      <c r="X3150">
        <f>(1-Agridata[[#This Row],[Transport_Cost_NGN]]/(Agridata[[#This Row],[Input_Cost_NGN]]+Agridata[[#This Row],[Final_Profit_NGN]]))*100</f>
        <v>99.984204621804707</v>
      </c>
      <c r="Y3150" s="13">
        <f>Agridata[[#This Row],[Final_Profit_NGN]]*Agridata[[#This Row],[Storage_Loss_%]]</f>
        <v>27977648.400000002</v>
      </c>
      <c r="Z3150" s="13">
        <f>Agridata[[#This Row],[Final_Profit_NGN]] * (1-Agridata[[#This Row],[Storage_Loss_%]]/100)</f>
        <v>969783.51600000006</v>
      </c>
      <c r="AA3150" s="13">
        <f>Agridata[[#This Row],[Final_Profit_NGN]]+Agridata[[#This Row],[Input_Cost_NGN]]</f>
        <v>1297848</v>
      </c>
    </row>
    <row r="3151" spans="1:27" x14ac:dyDescent="0.35">
      <c r="A3151" t="s">
        <v>366</v>
      </c>
      <c r="B3151" t="s">
        <v>1469</v>
      </c>
      <c r="C3151" t="s">
        <v>1474</v>
      </c>
      <c r="D3151">
        <v>2023</v>
      </c>
      <c r="E3151" t="s">
        <v>1501</v>
      </c>
      <c r="F3151" t="s">
        <v>1503</v>
      </c>
      <c r="G3151">
        <v>0.98</v>
      </c>
      <c r="H3151">
        <v>9624</v>
      </c>
      <c r="I3151">
        <v>7714</v>
      </c>
      <c r="J3151">
        <v>6.7</v>
      </c>
      <c r="K3151" t="s">
        <v>1513</v>
      </c>
      <c r="L3151">
        <v>1.1599999999999999</v>
      </c>
      <c r="M3151" t="s">
        <v>1516</v>
      </c>
      <c r="N3151" s="13">
        <v>200</v>
      </c>
      <c r="O3151">
        <v>14</v>
      </c>
      <c r="P3151" s="11">
        <f>Agridata[[#This Row],[Storage_Loss_%]]/100</f>
        <v>0.19839999999999999</v>
      </c>
      <c r="Q3151" s="7">
        <v>19.84</v>
      </c>
      <c r="R3151" s="13">
        <v>16068</v>
      </c>
      <c r="S3151">
        <v>327</v>
      </c>
      <c r="T3151" t="s">
        <v>1519</v>
      </c>
      <c r="U3151" t="s">
        <v>1522</v>
      </c>
      <c r="V3151" s="13">
        <v>2480986</v>
      </c>
      <c r="W3151" s="7">
        <f>(Agridata[[#This Row],[Profit_After_Storage_Loss]]/Agridata[[#This Row],[Total_Revenue]])*100</f>
        <v>79.644187814921111</v>
      </c>
      <c r="X3151">
        <f>(1-Agridata[[#This Row],[Transport_Cost_NGN]]/(Agridata[[#This Row],[Input_Cost_NGN]]+Agridata[[#This Row],[Final_Profit_NGN]]))*100</f>
        <v>99.991990561677881</v>
      </c>
      <c r="Y3151" s="13">
        <f>Agridata[[#This Row],[Final_Profit_NGN]]*Agridata[[#This Row],[Storage_Loss_%]]</f>
        <v>49222762.240000002</v>
      </c>
      <c r="Z3151" s="13">
        <f>Agridata[[#This Row],[Final_Profit_NGN]] * (1-Agridata[[#This Row],[Storage_Loss_%]]/100)</f>
        <v>1988758.3776</v>
      </c>
      <c r="AA3151" s="13">
        <f>Agridata[[#This Row],[Final_Profit_NGN]]+Agridata[[#This Row],[Input_Cost_NGN]]</f>
        <v>2497054</v>
      </c>
    </row>
    <row r="3152" spans="1:27" x14ac:dyDescent="0.35">
      <c r="A3152" t="s">
        <v>155</v>
      </c>
      <c r="B3152" t="s">
        <v>1469</v>
      </c>
      <c r="C3152" t="s">
        <v>1481</v>
      </c>
      <c r="D3152">
        <v>2025</v>
      </c>
      <c r="E3152" t="s">
        <v>1501</v>
      </c>
      <c r="F3152" t="s">
        <v>1504</v>
      </c>
      <c r="G3152">
        <v>1.17</v>
      </c>
      <c r="H3152">
        <v>7409</v>
      </c>
      <c r="I3152">
        <v>5547</v>
      </c>
      <c r="J3152">
        <v>9.9</v>
      </c>
      <c r="K3152" t="s">
        <v>1512</v>
      </c>
      <c r="L3152">
        <v>0.52</v>
      </c>
      <c r="M3152" t="s">
        <v>1516</v>
      </c>
      <c r="N3152" s="13">
        <v>1946</v>
      </c>
      <c r="O3152">
        <v>5</v>
      </c>
      <c r="P3152" s="11">
        <f>Agridata[[#This Row],[Storage_Loss_%]]/100</f>
        <v>0.25129999999999997</v>
      </c>
      <c r="Q3152" s="7">
        <v>25.13</v>
      </c>
      <c r="R3152" s="13">
        <v>25556</v>
      </c>
      <c r="S3152">
        <v>254</v>
      </c>
      <c r="T3152" t="s">
        <v>1520</v>
      </c>
      <c r="U3152" t="s">
        <v>1522</v>
      </c>
      <c r="V3152" s="13">
        <v>1367347</v>
      </c>
      <c r="W3152" s="7">
        <f>(Agridata[[#This Row],[Profit_After_Storage_Loss]]/Agridata[[#This Row],[Total_Revenue]])*100</f>
        <v>73.496338144149306</v>
      </c>
      <c r="X3152">
        <f>(1-Agridata[[#This Row],[Transport_Cost_NGN]]/(Agridata[[#This Row],[Input_Cost_NGN]]+Agridata[[#This Row],[Final_Profit_NGN]]))*100</f>
        <v>99.860291779111691</v>
      </c>
      <c r="Y3152" s="13">
        <f>Agridata[[#This Row],[Final_Profit_NGN]]*Agridata[[#This Row],[Storage_Loss_%]]</f>
        <v>34361430.109999999</v>
      </c>
      <c r="Z3152" s="13">
        <f>Agridata[[#This Row],[Final_Profit_NGN]] * (1-Agridata[[#This Row],[Storage_Loss_%]]/100)</f>
        <v>1023732.6989000001</v>
      </c>
      <c r="AA3152" s="13">
        <f>Agridata[[#This Row],[Final_Profit_NGN]]+Agridata[[#This Row],[Input_Cost_NGN]]</f>
        <v>1392903</v>
      </c>
    </row>
    <row r="3153" spans="1:27" x14ac:dyDescent="0.35">
      <c r="A3153" t="s">
        <v>1019</v>
      </c>
      <c r="B3153" t="s">
        <v>1473</v>
      </c>
      <c r="C3153" t="s">
        <v>1484</v>
      </c>
      <c r="D3153">
        <v>2022</v>
      </c>
      <c r="E3153" t="s">
        <v>1502</v>
      </c>
      <c r="F3153" t="s">
        <v>1506</v>
      </c>
      <c r="G3153">
        <v>2.61</v>
      </c>
      <c r="H3153">
        <v>7200</v>
      </c>
      <c r="I3153">
        <v>6256</v>
      </c>
      <c r="J3153">
        <v>32</v>
      </c>
      <c r="K3153" t="s">
        <v>1512</v>
      </c>
      <c r="L3153">
        <v>1.63</v>
      </c>
      <c r="M3153" t="s">
        <v>1516</v>
      </c>
      <c r="N3153" s="13">
        <v>8403</v>
      </c>
      <c r="O3153">
        <v>7</v>
      </c>
      <c r="P3153" s="11">
        <f>Agridata[[#This Row],[Storage_Loss_%]]/100</f>
        <v>0.13100000000000001</v>
      </c>
      <c r="Q3153" s="7">
        <v>13.1</v>
      </c>
      <c r="R3153" s="13">
        <v>52898</v>
      </c>
      <c r="S3153">
        <v>366</v>
      </c>
      <c r="T3153" t="s">
        <v>1521</v>
      </c>
      <c r="U3153" t="s">
        <v>1523</v>
      </c>
      <c r="V3153" s="13">
        <v>2205499</v>
      </c>
      <c r="W3153" s="7">
        <f>(Agridata[[#This Row],[Profit_After_Storage_Loss]]/Agridata[[#This Row],[Total_Revenue]])*100</f>
        <v>84.86455795858744</v>
      </c>
      <c r="X3153">
        <f>(1-Agridata[[#This Row],[Transport_Cost_NGN]]/(Agridata[[#This Row],[Input_Cost_NGN]]+Agridata[[#This Row],[Final_Profit_NGN]]))*100</f>
        <v>99.627921928695443</v>
      </c>
      <c r="Y3153" s="13">
        <f>Agridata[[#This Row],[Final_Profit_NGN]]*Agridata[[#This Row],[Storage_Loss_%]]</f>
        <v>28892036.899999999</v>
      </c>
      <c r="Z3153" s="13">
        <f>Agridata[[#This Row],[Final_Profit_NGN]] * (1-Agridata[[#This Row],[Storage_Loss_%]]/100)</f>
        <v>1916578.6310000001</v>
      </c>
      <c r="AA3153" s="13">
        <f>Agridata[[#This Row],[Final_Profit_NGN]]+Agridata[[#This Row],[Input_Cost_NGN]]</f>
        <v>2258397</v>
      </c>
    </row>
    <row r="3154" spans="1:27" x14ac:dyDescent="0.35">
      <c r="A3154" t="s">
        <v>238</v>
      </c>
      <c r="B3154" t="s">
        <v>1470</v>
      </c>
      <c r="C3154" t="s">
        <v>1490</v>
      </c>
      <c r="D3154">
        <v>2021</v>
      </c>
      <c r="E3154" t="s">
        <v>1501</v>
      </c>
      <c r="F3154" t="s">
        <v>1508</v>
      </c>
      <c r="G3154">
        <v>4.45</v>
      </c>
      <c r="H3154">
        <v>4912</v>
      </c>
      <c r="I3154">
        <v>3797</v>
      </c>
      <c r="J3154">
        <v>2.2999999999999998</v>
      </c>
      <c r="K3154" t="s">
        <v>1513</v>
      </c>
      <c r="L3154">
        <v>1.36</v>
      </c>
      <c r="M3154" t="s">
        <v>1516</v>
      </c>
      <c r="N3154" s="13">
        <v>200</v>
      </c>
      <c r="O3154">
        <v>14</v>
      </c>
      <c r="P3154" s="11">
        <f>Agridata[[#This Row],[Storage_Loss_%]]/100</f>
        <v>0.22690000000000002</v>
      </c>
      <c r="Q3154" s="7">
        <v>22.69</v>
      </c>
      <c r="R3154" s="13">
        <v>57297</v>
      </c>
      <c r="S3154">
        <v>189</v>
      </c>
      <c r="T3154" t="s">
        <v>1520</v>
      </c>
      <c r="U3154" t="s">
        <v>1522</v>
      </c>
      <c r="V3154" s="13">
        <v>652960</v>
      </c>
      <c r="W3154" s="7">
        <f>(Agridata[[#This Row],[Profit_After_Storage_Loss]]/Agridata[[#This Row],[Total_Revenue]])*100</f>
        <v>71.073340495060236</v>
      </c>
      <c r="X3154">
        <f>(1-Agridata[[#This Row],[Transport_Cost_NGN]]/(Agridata[[#This Row],[Input_Cost_NGN]]+Agridata[[#This Row],[Final_Profit_NGN]]))*100</f>
        <v>99.971841178615634</v>
      </c>
      <c r="Y3154" s="13">
        <f>Agridata[[#This Row],[Final_Profit_NGN]]*Agridata[[#This Row],[Storage_Loss_%]]</f>
        <v>14815662.4</v>
      </c>
      <c r="Z3154" s="13">
        <f>Agridata[[#This Row],[Final_Profit_NGN]] * (1-Agridata[[#This Row],[Storage_Loss_%]]/100)</f>
        <v>504803.37599999999</v>
      </c>
      <c r="AA3154" s="13">
        <f>Agridata[[#This Row],[Final_Profit_NGN]]+Agridata[[#This Row],[Input_Cost_NGN]]</f>
        <v>710257</v>
      </c>
    </row>
    <row r="3155" spans="1:27" x14ac:dyDescent="0.35">
      <c r="A3155" t="s">
        <v>1326</v>
      </c>
      <c r="B3155" t="s">
        <v>1471</v>
      </c>
      <c r="C3155" t="s">
        <v>1486</v>
      </c>
      <c r="D3155">
        <v>2022</v>
      </c>
      <c r="E3155" t="s">
        <v>1501</v>
      </c>
      <c r="F3155" t="s">
        <v>1508</v>
      </c>
      <c r="G3155">
        <v>2.0299999999999998</v>
      </c>
      <c r="H3155">
        <v>3855</v>
      </c>
      <c r="I3155">
        <v>2341</v>
      </c>
      <c r="J3155">
        <v>3.8</v>
      </c>
      <c r="K3155" t="s">
        <v>1512</v>
      </c>
      <c r="L3155">
        <v>1.59</v>
      </c>
      <c r="M3155" t="s">
        <v>1517</v>
      </c>
      <c r="N3155" s="13">
        <v>728</v>
      </c>
      <c r="O3155">
        <v>30</v>
      </c>
      <c r="P3155" s="11">
        <f>Agridata[[#This Row],[Storage_Loss_%]]/100</f>
        <v>0.39270000000000005</v>
      </c>
      <c r="Q3155" s="7">
        <v>39.270000000000003</v>
      </c>
      <c r="R3155" s="13">
        <v>14939</v>
      </c>
      <c r="S3155">
        <v>207</v>
      </c>
      <c r="T3155" t="s">
        <v>1520</v>
      </c>
      <c r="U3155" t="s">
        <v>1522</v>
      </c>
      <c r="V3155" s="13">
        <v>464075</v>
      </c>
      <c r="W3155" s="7">
        <f>(Agridata[[#This Row],[Profit_After_Storage_Loss]]/Agridata[[#This Row],[Total_Revenue]])*100</f>
        <v>58.836014709382191</v>
      </c>
      <c r="X3155">
        <f>(1-Agridata[[#This Row],[Transport_Cost_NGN]]/(Agridata[[#This Row],[Input_Cost_NGN]]+Agridata[[#This Row],[Final_Profit_NGN]]))*100</f>
        <v>99.848021143432135</v>
      </c>
      <c r="Y3155" s="13">
        <f>Agridata[[#This Row],[Final_Profit_NGN]]*Agridata[[#This Row],[Storage_Loss_%]]</f>
        <v>18224225.25</v>
      </c>
      <c r="Z3155" s="13">
        <f>Agridata[[#This Row],[Final_Profit_NGN]] * (1-Agridata[[#This Row],[Storage_Loss_%]]/100)</f>
        <v>281832.7475</v>
      </c>
      <c r="AA3155" s="13">
        <f>Agridata[[#This Row],[Final_Profit_NGN]]+Agridata[[#This Row],[Input_Cost_NGN]]</f>
        <v>479014</v>
      </c>
    </row>
    <row r="3156" spans="1:27" x14ac:dyDescent="0.35">
      <c r="A3156" t="s">
        <v>823</v>
      </c>
      <c r="B3156" t="s">
        <v>1471</v>
      </c>
      <c r="C3156" t="s">
        <v>1483</v>
      </c>
      <c r="D3156">
        <v>2023</v>
      </c>
      <c r="E3156" t="s">
        <v>1501</v>
      </c>
      <c r="F3156" t="s">
        <v>1508</v>
      </c>
      <c r="G3156">
        <v>0.45</v>
      </c>
      <c r="H3156">
        <v>755</v>
      </c>
      <c r="I3156">
        <v>653</v>
      </c>
      <c r="J3156">
        <v>17.600000000000001</v>
      </c>
      <c r="K3156" t="s">
        <v>1514</v>
      </c>
      <c r="L3156">
        <v>2.04</v>
      </c>
      <c r="M3156" t="s">
        <v>1516</v>
      </c>
      <c r="N3156" s="13">
        <v>2424</v>
      </c>
      <c r="O3156">
        <v>7</v>
      </c>
      <c r="P3156" s="11">
        <f>Agridata[[#This Row],[Storage_Loss_%]]/100</f>
        <v>0.1346</v>
      </c>
      <c r="Q3156" s="7">
        <v>13.46</v>
      </c>
      <c r="R3156" s="13">
        <v>4867</v>
      </c>
      <c r="S3156">
        <v>228</v>
      </c>
      <c r="T3156" t="s">
        <v>1520</v>
      </c>
      <c r="U3156" t="s">
        <v>1522</v>
      </c>
      <c r="V3156" s="13">
        <v>140105</v>
      </c>
      <c r="W3156" s="7">
        <f>(Agridata[[#This Row],[Profit_After_Storage_Loss]]/Agridata[[#This Row],[Total_Revenue]])*100</f>
        <v>83.634679110448914</v>
      </c>
      <c r="X3156">
        <f>(1-Agridata[[#This Row],[Transport_Cost_NGN]]/(Agridata[[#This Row],[Input_Cost_NGN]]+Agridata[[#This Row],[Final_Profit_NGN]]))*100</f>
        <v>98.327952984024506</v>
      </c>
      <c r="Y3156" s="13">
        <f>Agridata[[#This Row],[Final_Profit_NGN]]*Agridata[[#This Row],[Storage_Loss_%]]</f>
        <v>1885813.3</v>
      </c>
      <c r="Z3156" s="13">
        <f>Agridata[[#This Row],[Final_Profit_NGN]] * (1-Agridata[[#This Row],[Storage_Loss_%]]/100)</f>
        <v>121246.867</v>
      </c>
      <c r="AA3156" s="13">
        <f>Agridata[[#This Row],[Final_Profit_NGN]]+Agridata[[#This Row],[Input_Cost_NGN]]</f>
        <v>144972</v>
      </c>
    </row>
    <row r="3157" spans="1:27" x14ac:dyDescent="0.35">
      <c r="A3157" t="s">
        <v>1327</v>
      </c>
      <c r="B3157" t="s">
        <v>1473</v>
      </c>
      <c r="C3157" t="s">
        <v>1496</v>
      </c>
      <c r="D3157">
        <v>2025</v>
      </c>
      <c r="E3157" t="s">
        <v>1502</v>
      </c>
      <c r="F3157" t="s">
        <v>1510</v>
      </c>
      <c r="G3157">
        <v>2.09</v>
      </c>
      <c r="H3157">
        <v>26214</v>
      </c>
      <c r="I3157">
        <v>19267</v>
      </c>
      <c r="J3157">
        <v>1.4</v>
      </c>
      <c r="K3157" t="s">
        <v>1512</v>
      </c>
      <c r="L3157">
        <v>0.67</v>
      </c>
      <c r="M3157" t="s">
        <v>1518</v>
      </c>
      <c r="N3157" s="13">
        <v>360</v>
      </c>
      <c r="O3157">
        <v>4</v>
      </c>
      <c r="P3157" s="11">
        <f>Agridata[[#This Row],[Storage_Loss_%]]/100</f>
        <v>0.26500000000000001</v>
      </c>
      <c r="Q3157" s="7">
        <v>26.5</v>
      </c>
      <c r="R3157" s="13">
        <v>66516</v>
      </c>
      <c r="S3157">
        <v>459</v>
      </c>
      <c r="T3157" t="s">
        <v>1520</v>
      </c>
      <c r="U3157" t="s">
        <v>1522</v>
      </c>
      <c r="V3157" s="13">
        <v>8688242</v>
      </c>
      <c r="W3157" s="7">
        <f>(Agridata[[#This Row],[Profit_After_Storage_Loss]]/Agridata[[#This Row],[Total_Revenue]])*100</f>
        <v>72.941569258681966</v>
      </c>
      <c r="X3157">
        <f>(1-Agridata[[#This Row],[Transport_Cost_NGN]]/(Agridata[[#This Row],[Input_Cost_NGN]]+Agridata[[#This Row],[Final_Profit_NGN]]))*100</f>
        <v>99.995887950300855</v>
      </c>
      <c r="Y3157" s="13">
        <f>Agridata[[#This Row],[Final_Profit_NGN]]*Agridata[[#This Row],[Storage_Loss_%]]</f>
        <v>230238413</v>
      </c>
      <c r="Z3157" s="13">
        <f>Agridata[[#This Row],[Final_Profit_NGN]] * (1-Agridata[[#This Row],[Storage_Loss_%]]/100)</f>
        <v>6385857.8700000001</v>
      </c>
      <c r="AA3157" s="13">
        <f>Agridata[[#This Row],[Final_Profit_NGN]]+Agridata[[#This Row],[Input_Cost_NGN]]</f>
        <v>8754758</v>
      </c>
    </row>
    <row r="3158" spans="1:27" x14ac:dyDescent="0.35">
      <c r="A3158" t="s">
        <v>402</v>
      </c>
      <c r="B3158" t="s">
        <v>1472</v>
      </c>
      <c r="C3158" t="s">
        <v>1478</v>
      </c>
      <c r="D3158">
        <v>2022</v>
      </c>
      <c r="E3158" t="s">
        <v>1501</v>
      </c>
      <c r="F3158" t="s">
        <v>1510</v>
      </c>
      <c r="G3158">
        <v>1.81</v>
      </c>
      <c r="H3158">
        <v>33086</v>
      </c>
      <c r="I3158">
        <v>24288</v>
      </c>
      <c r="J3158">
        <v>42.2</v>
      </c>
      <c r="K3158" t="s">
        <v>1512</v>
      </c>
      <c r="L3158">
        <v>1.88</v>
      </c>
      <c r="M3158" t="s">
        <v>1518</v>
      </c>
      <c r="N3158" s="13">
        <v>12205</v>
      </c>
      <c r="O3158">
        <v>2</v>
      </c>
      <c r="P3158" s="11">
        <f>Agridata[[#This Row],[Storage_Loss_%]]/100</f>
        <v>0.26590000000000003</v>
      </c>
      <c r="Q3158" s="7">
        <v>26.59</v>
      </c>
      <c r="R3158" s="13">
        <v>53711</v>
      </c>
      <c r="S3158">
        <v>432</v>
      </c>
      <c r="T3158" t="s">
        <v>1520</v>
      </c>
      <c r="U3158" t="s">
        <v>1522</v>
      </c>
      <c r="V3158" s="13">
        <v>10321576</v>
      </c>
      <c r="W3158" s="7">
        <f>(Agridata[[#This Row],[Profit_After_Storage_Loss]]/Agridata[[#This Row],[Total_Revenue]])*100</f>
        <v>73.029969596021772</v>
      </c>
      <c r="X3158">
        <f>(1-Agridata[[#This Row],[Transport_Cost_NGN]]/(Agridata[[#This Row],[Input_Cost_NGN]]+Agridata[[#This Row],[Final_Profit_NGN]]))*100</f>
        <v>99.882364699887333</v>
      </c>
      <c r="Y3158" s="13">
        <f>Agridata[[#This Row],[Final_Profit_NGN]]*Agridata[[#This Row],[Storage_Loss_%]]</f>
        <v>274450705.83999997</v>
      </c>
      <c r="Z3158" s="13">
        <f>Agridata[[#This Row],[Final_Profit_NGN]] * (1-Agridata[[#This Row],[Storage_Loss_%]]/100)</f>
        <v>7577068.9415999996</v>
      </c>
      <c r="AA3158" s="13">
        <f>Agridata[[#This Row],[Final_Profit_NGN]]+Agridata[[#This Row],[Input_Cost_NGN]]</f>
        <v>10375287</v>
      </c>
    </row>
    <row r="3159" spans="1:27" x14ac:dyDescent="0.35">
      <c r="A3159" t="s">
        <v>415</v>
      </c>
      <c r="B3159" t="s">
        <v>1471</v>
      </c>
      <c r="C3159" t="s">
        <v>1483</v>
      </c>
      <c r="D3159">
        <v>2024</v>
      </c>
      <c r="E3159" t="s">
        <v>1501</v>
      </c>
      <c r="F3159" t="s">
        <v>1508</v>
      </c>
      <c r="G3159">
        <v>0.43</v>
      </c>
      <c r="H3159">
        <v>671</v>
      </c>
      <c r="I3159">
        <v>541</v>
      </c>
      <c r="J3159">
        <v>13.6</v>
      </c>
      <c r="K3159" t="s">
        <v>1511</v>
      </c>
      <c r="L3159">
        <v>0.52</v>
      </c>
      <c r="M3159" t="s">
        <v>1516</v>
      </c>
      <c r="N3159" s="13">
        <v>1870</v>
      </c>
      <c r="O3159">
        <v>14</v>
      </c>
      <c r="P3159" s="11">
        <f>Agridata[[#This Row],[Storage_Loss_%]]/100</f>
        <v>0.19329999999999997</v>
      </c>
      <c r="Q3159" s="7">
        <v>19.329999999999998</v>
      </c>
      <c r="R3159" s="13">
        <v>3528</v>
      </c>
      <c r="S3159">
        <v>173</v>
      </c>
      <c r="T3159" t="s">
        <v>1520</v>
      </c>
      <c r="U3159" t="s">
        <v>1522</v>
      </c>
      <c r="V3159" s="13">
        <v>87260</v>
      </c>
      <c r="W3159" s="7">
        <f>(Agridata[[#This Row],[Profit_After_Storage_Loss]]/Agridata[[#This Row],[Total_Revenue]])*100</f>
        <v>77.535183063841032</v>
      </c>
      <c r="X3159">
        <f>(1-Agridata[[#This Row],[Transport_Cost_NGN]]/(Agridata[[#This Row],[Input_Cost_NGN]]+Agridata[[#This Row],[Final_Profit_NGN]]))*100</f>
        <v>97.940256421553499</v>
      </c>
      <c r="Y3159" s="13">
        <f>Agridata[[#This Row],[Final_Profit_NGN]]*Agridata[[#This Row],[Storage_Loss_%]]</f>
        <v>1686735.7999999998</v>
      </c>
      <c r="Z3159" s="13">
        <f>Agridata[[#This Row],[Final_Profit_NGN]] * (1-Agridata[[#This Row],[Storage_Loss_%]]/100)</f>
        <v>70392.641999999993</v>
      </c>
      <c r="AA3159" s="13">
        <f>Agridata[[#This Row],[Final_Profit_NGN]]+Agridata[[#This Row],[Input_Cost_NGN]]</f>
        <v>90788</v>
      </c>
    </row>
    <row r="3160" spans="1:27" x14ac:dyDescent="0.35">
      <c r="A3160" t="s">
        <v>1011</v>
      </c>
      <c r="B3160" t="s">
        <v>1469</v>
      </c>
      <c r="C3160" t="s">
        <v>1481</v>
      </c>
      <c r="D3160">
        <v>2021</v>
      </c>
      <c r="E3160" t="s">
        <v>1501</v>
      </c>
      <c r="F3160" t="s">
        <v>1508</v>
      </c>
      <c r="G3160">
        <v>1.97</v>
      </c>
      <c r="H3160">
        <v>2297</v>
      </c>
      <c r="I3160">
        <v>1417</v>
      </c>
      <c r="J3160">
        <v>38.200000000000003</v>
      </c>
      <c r="K3160" t="s">
        <v>1512</v>
      </c>
      <c r="L3160">
        <v>1.48</v>
      </c>
      <c r="M3160" t="s">
        <v>1516</v>
      </c>
      <c r="N3160" s="13">
        <v>8591</v>
      </c>
      <c r="O3160">
        <v>30</v>
      </c>
      <c r="P3160" s="11">
        <f>Agridata[[#This Row],[Storage_Loss_%]]/100</f>
        <v>0.38299999999999995</v>
      </c>
      <c r="Q3160" s="7">
        <v>38.299999999999997</v>
      </c>
      <c r="R3160" s="13">
        <v>24095</v>
      </c>
      <c r="S3160">
        <v>207</v>
      </c>
      <c r="T3160" t="s">
        <v>1521</v>
      </c>
      <c r="U3160" t="s">
        <v>1522</v>
      </c>
      <c r="V3160" s="13">
        <v>257700</v>
      </c>
      <c r="W3160" s="7">
        <f>(Agridata[[#This Row],[Profit_After_Storage_Loss]]/Agridata[[#This Row],[Total_Revenue]])*100</f>
        <v>56.424315548537052</v>
      </c>
      <c r="X3160">
        <f>(1-Agridata[[#This Row],[Transport_Cost_NGN]]/(Agridata[[#This Row],[Input_Cost_NGN]]+Agridata[[#This Row],[Final_Profit_NGN]]))*100</f>
        <v>96.951329867456835</v>
      </c>
      <c r="Y3160" s="13">
        <f>Agridata[[#This Row],[Final_Profit_NGN]]*Agridata[[#This Row],[Storage_Loss_%]]</f>
        <v>9869910</v>
      </c>
      <c r="Z3160" s="13">
        <f>Agridata[[#This Row],[Final_Profit_NGN]] * (1-Agridata[[#This Row],[Storage_Loss_%]]/100)</f>
        <v>159000.9</v>
      </c>
      <c r="AA3160" s="13">
        <f>Agridata[[#This Row],[Final_Profit_NGN]]+Agridata[[#This Row],[Input_Cost_NGN]]</f>
        <v>281795</v>
      </c>
    </row>
    <row r="3161" spans="1:27" x14ac:dyDescent="0.35">
      <c r="A3161" t="s">
        <v>1317</v>
      </c>
      <c r="B3161" t="s">
        <v>1473</v>
      </c>
      <c r="C3161" t="s">
        <v>1493</v>
      </c>
      <c r="D3161">
        <v>2024</v>
      </c>
      <c r="E3161" t="s">
        <v>1501</v>
      </c>
      <c r="F3161" t="s">
        <v>1509</v>
      </c>
      <c r="G3161">
        <v>1.62</v>
      </c>
      <c r="H3161">
        <v>21012</v>
      </c>
      <c r="I3161">
        <v>17692</v>
      </c>
      <c r="J3161">
        <v>9.6</v>
      </c>
      <c r="K3161" t="s">
        <v>1512</v>
      </c>
      <c r="L3161">
        <v>0.86</v>
      </c>
      <c r="M3161" t="s">
        <v>1518</v>
      </c>
      <c r="N3161" s="13">
        <v>2206</v>
      </c>
      <c r="O3161">
        <v>3</v>
      </c>
      <c r="P3161" s="11">
        <f>Agridata[[#This Row],[Storage_Loss_%]]/100</f>
        <v>0.158</v>
      </c>
      <c r="Q3161" s="7">
        <v>15.8</v>
      </c>
      <c r="R3161" s="13">
        <v>47783</v>
      </c>
      <c r="S3161">
        <v>318</v>
      </c>
      <c r="T3161" t="s">
        <v>1521</v>
      </c>
      <c r="U3161" t="s">
        <v>1522</v>
      </c>
      <c r="V3161" s="13">
        <v>5519807</v>
      </c>
      <c r="W3161" s="7">
        <f>(Agridata[[#This Row],[Profit_After_Storage_Loss]]/Agridata[[#This Row],[Total_Revenue]])*100</f>
        <v>83.477366221291433</v>
      </c>
      <c r="X3161">
        <f>(1-Agridata[[#This Row],[Transport_Cost_NGN]]/(Agridata[[#This Row],[Input_Cost_NGN]]+Agridata[[#This Row],[Final_Profit_NGN]]))*100</f>
        <v>99.960377829545649</v>
      </c>
      <c r="Y3161" s="13">
        <f>Agridata[[#This Row],[Final_Profit_NGN]]*Agridata[[#This Row],[Storage_Loss_%]]</f>
        <v>87212950.600000009</v>
      </c>
      <c r="Z3161" s="13">
        <f>Agridata[[#This Row],[Final_Profit_NGN]] * (1-Agridata[[#This Row],[Storage_Loss_%]]/100)</f>
        <v>4647677.4939999999</v>
      </c>
      <c r="AA3161" s="13">
        <f>Agridata[[#This Row],[Final_Profit_NGN]]+Agridata[[#This Row],[Input_Cost_NGN]]</f>
        <v>5567590</v>
      </c>
    </row>
    <row r="3162" spans="1:27" x14ac:dyDescent="0.35">
      <c r="A3162" t="s">
        <v>1030</v>
      </c>
      <c r="B3162" t="s">
        <v>1471</v>
      </c>
      <c r="C3162" t="s">
        <v>1500</v>
      </c>
      <c r="D3162">
        <v>2025</v>
      </c>
      <c r="E3162" t="s">
        <v>1502</v>
      </c>
      <c r="F3162" t="s">
        <v>1510</v>
      </c>
      <c r="G3162">
        <v>1.23</v>
      </c>
      <c r="H3162">
        <v>28309</v>
      </c>
      <c r="I3162">
        <v>18856</v>
      </c>
      <c r="J3162">
        <v>59.3</v>
      </c>
      <c r="K3162" t="s">
        <v>1515</v>
      </c>
      <c r="L3162">
        <v>1.94</v>
      </c>
      <c r="M3162" t="s">
        <v>1518</v>
      </c>
      <c r="N3162" s="13">
        <v>11334</v>
      </c>
      <c r="O3162">
        <v>4</v>
      </c>
      <c r="P3162" s="11">
        <f>Agridata[[#This Row],[Storage_Loss_%]]/100</f>
        <v>0.33390000000000003</v>
      </c>
      <c r="Q3162" s="7">
        <v>33.39</v>
      </c>
      <c r="R3162" s="13">
        <v>23120</v>
      </c>
      <c r="S3162">
        <v>417</v>
      </c>
      <c r="T3162" t="s">
        <v>1520</v>
      </c>
      <c r="U3162" t="s">
        <v>1523</v>
      </c>
      <c r="V3162" s="13">
        <v>7749869</v>
      </c>
      <c r="W3162" s="7">
        <f>(Agridata[[#This Row],[Profit_After_Storage_Loss]]/Agridata[[#This Row],[Total_Revenue]])*100</f>
        <v>66.411875031599806</v>
      </c>
      <c r="X3162">
        <f>(1-Agridata[[#This Row],[Transport_Cost_NGN]]/(Agridata[[#This Row],[Input_Cost_NGN]]+Agridata[[#This Row],[Final_Profit_NGN]]))*100</f>
        <v>99.854187366018394</v>
      </c>
      <c r="Y3162" s="13">
        <f>Agridata[[#This Row],[Final_Profit_NGN]]*Agridata[[#This Row],[Storage_Loss_%]]</f>
        <v>258768125.91</v>
      </c>
      <c r="Z3162" s="13">
        <f>Agridata[[#This Row],[Final_Profit_NGN]] * (1-Agridata[[#This Row],[Storage_Loss_%]]/100)</f>
        <v>5162187.7408999996</v>
      </c>
      <c r="AA3162" s="13">
        <f>Agridata[[#This Row],[Final_Profit_NGN]]+Agridata[[#This Row],[Input_Cost_NGN]]</f>
        <v>7772989</v>
      </c>
    </row>
    <row r="3163" spans="1:27" x14ac:dyDescent="0.35">
      <c r="A3163" t="s">
        <v>347</v>
      </c>
      <c r="B3163" t="s">
        <v>1469</v>
      </c>
      <c r="C3163" t="s">
        <v>1480</v>
      </c>
      <c r="D3163">
        <v>2025</v>
      </c>
      <c r="E3163" t="s">
        <v>1501</v>
      </c>
      <c r="F3163" t="s">
        <v>1504</v>
      </c>
      <c r="G3163">
        <v>1.83</v>
      </c>
      <c r="H3163">
        <v>14744</v>
      </c>
      <c r="I3163">
        <v>11445</v>
      </c>
      <c r="J3163">
        <v>2.9</v>
      </c>
      <c r="K3163" t="s">
        <v>1511</v>
      </c>
      <c r="L3163">
        <v>1.05</v>
      </c>
      <c r="M3163" t="s">
        <v>1516</v>
      </c>
      <c r="N3163" s="13">
        <v>354</v>
      </c>
      <c r="O3163">
        <v>3</v>
      </c>
      <c r="P3163" s="11">
        <f>Agridata[[#This Row],[Storage_Loss_%]]/100</f>
        <v>0.22370000000000001</v>
      </c>
      <c r="Q3163" s="7">
        <v>22.37</v>
      </c>
      <c r="R3163" s="13">
        <v>33855</v>
      </c>
      <c r="S3163">
        <v>321</v>
      </c>
      <c r="T3163" t="s">
        <v>1520</v>
      </c>
      <c r="U3163" t="s">
        <v>1522</v>
      </c>
      <c r="V3163" s="13">
        <v>3602898</v>
      </c>
      <c r="W3163" s="7">
        <f>(Agridata[[#This Row],[Profit_After_Storage_Loss]]/Agridata[[#This Row],[Total_Revenue]])*100</f>
        <v>76.907332375885858</v>
      </c>
      <c r="X3163">
        <f>(1-Agridata[[#This Row],[Transport_Cost_NGN]]/(Agridata[[#This Row],[Input_Cost_NGN]]+Agridata[[#This Row],[Final_Profit_NGN]]))*100</f>
        <v>99.990266042263514</v>
      </c>
      <c r="Y3163" s="13">
        <f>Agridata[[#This Row],[Final_Profit_NGN]]*Agridata[[#This Row],[Storage_Loss_%]]</f>
        <v>80596828.260000005</v>
      </c>
      <c r="Z3163" s="13">
        <f>Agridata[[#This Row],[Final_Profit_NGN]] * (1-Agridata[[#This Row],[Storage_Loss_%]]/100)</f>
        <v>2796929.7174</v>
      </c>
      <c r="AA3163" s="13">
        <f>Agridata[[#This Row],[Final_Profit_NGN]]+Agridata[[#This Row],[Input_Cost_NGN]]</f>
        <v>3636753</v>
      </c>
    </row>
    <row r="3164" spans="1:27" x14ac:dyDescent="0.35">
      <c r="A3164" t="s">
        <v>645</v>
      </c>
      <c r="B3164" t="s">
        <v>1471</v>
      </c>
      <c r="C3164" t="s">
        <v>1486</v>
      </c>
      <c r="D3164">
        <v>2023</v>
      </c>
      <c r="E3164" t="s">
        <v>1501</v>
      </c>
      <c r="F3164" t="s">
        <v>1508</v>
      </c>
      <c r="G3164">
        <v>1.01</v>
      </c>
      <c r="H3164">
        <v>1990</v>
      </c>
      <c r="I3164">
        <v>1612</v>
      </c>
      <c r="J3164">
        <v>2.5</v>
      </c>
      <c r="K3164" t="s">
        <v>1513</v>
      </c>
      <c r="L3164">
        <v>0.15</v>
      </c>
      <c r="M3164" t="s">
        <v>1516</v>
      </c>
      <c r="N3164" s="13">
        <v>200</v>
      </c>
      <c r="O3164">
        <v>14</v>
      </c>
      <c r="P3164" s="11">
        <f>Agridata[[#This Row],[Storage_Loss_%]]/100</f>
        <v>0.18969999999999998</v>
      </c>
      <c r="Q3164" s="7">
        <v>18.97</v>
      </c>
      <c r="R3164" s="13">
        <v>15249</v>
      </c>
      <c r="S3164">
        <v>199</v>
      </c>
      <c r="T3164" t="s">
        <v>1520</v>
      </c>
      <c r="U3164" t="s">
        <v>1522</v>
      </c>
      <c r="V3164" s="13">
        <v>302132</v>
      </c>
      <c r="W3164" s="7">
        <f>(Agridata[[#This Row],[Profit_After_Storage_Loss]]/Agridata[[#This Row],[Total_Revenue]])*100</f>
        <v>77.136803904455533</v>
      </c>
      <c r="X3164">
        <f>(1-Agridata[[#This Row],[Transport_Cost_NGN]]/(Agridata[[#This Row],[Input_Cost_NGN]]+Agridata[[#This Row],[Final_Profit_NGN]]))*100</f>
        <v>99.936984255516236</v>
      </c>
      <c r="Y3164" s="13">
        <f>Agridata[[#This Row],[Final_Profit_NGN]]*Agridata[[#This Row],[Storage_Loss_%]]</f>
        <v>5731444.04</v>
      </c>
      <c r="Z3164" s="13">
        <f>Agridata[[#This Row],[Final_Profit_NGN]] * (1-Agridata[[#This Row],[Storage_Loss_%]]/100)</f>
        <v>244817.55960000001</v>
      </c>
      <c r="AA3164" s="13">
        <f>Agridata[[#This Row],[Final_Profit_NGN]]+Agridata[[#This Row],[Input_Cost_NGN]]</f>
        <v>317381</v>
      </c>
    </row>
    <row r="3165" spans="1:27" x14ac:dyDescent="0.35">
      <c r="A3165" t="s">
        <v>1148</v>
      </c>
      <c r="B3165" t="s">
        <v>1473</v>
      </c>
      <c r="C3165" t="s">
        <v>1497</v>
      </c>
      <c r="D3165">
        <v>2025</v>
      </c>
      <c r="E3165" t="s">
        <v>1501</v>
      </c>
      <c r="F3165" t="s">
        <v>1508</v>
      </c>
      <c r="G3165">
        <v>1.55</v>
      </c>
      <c r="H3165">
        <v>2399</v>
      </c>
      <c r="I3165">
        <v>2150</v>
      </c>
      <c r="J3165">
        <v>16.2</v>
      </c>
      <c r="K3165" t="s">
        <v>1512</v>
      </c>
      <c r="L3165">
        <v>0.65</v>
      </c>
      <c r="M3165" t="s">
        <v>1516</v>
      </c>
      <c r="N3165" s="13">
        <v>3538</v>
      </c>
      <c r="O3165">
        <v>3</v>
      </c>
      <c r="P3165" s="11">
        <f>Agridata[[#This Row],[Storage_Loss_%]]/100</f>
        <v>0.10339999999999999</v>
      </c>
      <c r="Q3165" s="7">
        <v>10.34</v>
      </c>
      <c r="R3165" s="13">
        <v>19826</v>
      </c>
      <c r="S3165">
        <v>219</v>
      </c>
      <c r="T3165" t="s">
        <v>1520</v>
      </c>
      <c r="U3165" t="s">
        <v>1522</v>
      </c>
      <c r="V3165" s="13">
        <v>442778</v>
      </c>
      <c r="W3165" s="7">
        <f>(Agridata[[#This Row],[Profit_After_Storage_Loss]]/Agridata[[#This Row],[Total_Revenue]])*100</f>
        <v>85.817406421042634</v>
      </c>
      <c r="X3165">
        <f>(1-Agridata[[#This Row],[Transport_Cost_NGN]]/(Agridata[[#This Row],[Input_Cost_NGN]]+Agridata[[#This Row],[Final_Profit_NGN]]))*100</f>
        <v>99.235199003899666</v>
      </c>
      <c r="Y3165" s="13">
        <f>Agridata[[#This Row],[Final_Profit_NGN]]*Agridata[[#This Row],[Storage_Loss_%]]</f>
        <v>4578324.5199999996</v>
      </c>
      <c r="Z3165" s="13">
        <f>Agridata[[#This Row],[Final_Profit_NGN]] * (1-Agridata[[#This Row],[Storage_Loss_%]]/100)</f>
        <v>396994.75480000005</v>
      </c>
      <c r="AA3165" s="13">
        <f>Agridata[[#This Row],[Final_Profit_NGN]]+Agridata[[#This Row],[Input_Cost_NGN]]</f>
        <v>462604</v>
      </c>
    </row>
    <row r="3166" spans="1:27" x14ac:dyDescent="0.35">
      <c r="A3166" t="s">
        <v>526</v>
      </c>
      <c r="B3166" t="s">
        <v>1471</v>
      </c>
      <c r="C3166" t="s">
        <v>1486</v>
      </c>
      <c r="D3166">
        <v>2025</v>
      </c>
      <c r="E3166" t="s">
        <v>1501</v>
      </c>
      <c r="F3166" t="s">
        <v>1503</v>
      </c>
      <c r="G3166">
        <v>3.08</v>
      </c>
      <c r="H3166">
        <v>34610</v>
      </c>
      <c r="I3166">
        <v>26542</v>
      </c>
      <c r="J3166">
        <v>50.3</v>
      </c>
      <c r="K3166" t="s">
        <v>1515</v>
      </c>
      <c r="L3166">
        <v>2.27</v>
      </c>
      <c r="M3166" t="s">
        <v>1518</v>
      </c>
      <c r="N3166" s="13">
        <v>8790</v>
      </c>
      <c r="O3166">
        <v>14</v>
      </c>
      <c r="P3166" s="11">
        <f>Agridata[[#This Row],[Storage_Loss_%]]/100</f>
        <v>0.23309999999999997</v>
      </c>
      <c r="Q3166" s="7">
        <v>23.31</v>
      </c>
      <c r="R3166" s="13">
        <v>38586</v>
      </c>
      <c r="S3166">
        <v>329</v>
      </c>
      <c r="T3166" t="s">
        <v>1521</v>
      </c>
      <c r="U3166" t="s">
        <v>1522</v>
      </c>
      <c r="V3166" s="13">
        <v>8597619</v>
      </c>
      <c r="W3166" s="7">
        <f>(Agridata[[#This Row],[Profit_After_Storage_Loss]]/Agridata[[#This Row],[Total_Revenue]])*100</f>
        <v>76.347354087819824</v>
      </c>
      <c r="X3166">
        <f>(1-Agridata[[#This Row],[Transport_Cost_NGN]]/(Agridata[[#This Row],[Input_Cost_NGN]]+Agridata[[#This Row],[Final_Profit_NGN]]))*100</f>
        <v>99.89821918307868</v>
      </c>
      <c r="Y3166" s="13">
        <f>Agridata[[#This Row],[Final_Profit_NGN]]*Agridata[[#This Row],[Storage_Loss_%]]</f>
        <v>200410498.88999999</v>
      </c>
      <c r="Z3166" s="13">
        <f>Agridata[[#This Row],[Final_Profit_NGN]] * (1-Agridata[[#This Row],[Storage_Loss_%]]/100)</f>
        <v>6593514.0110999998</v>
      </c>
      <c r="AA3166" s="13">
        <f>Agridata[[#This Row],[Final_Profit_NGN]]+Agridata[[#This Row],[Input_Cost_NGN]]</f>
        <v>8636205</v>
      </c>
    </row>
    <row r="3167" spans="1:27" x14ac:dyDescent="0.35">
      <c r="A3167" t="s">
        <v>32</v>
      </c>
      <c r="B3167" t="s">
        <v>1473</v>
      </c>
      <c r="C3167" t="s">
        <v>1497</v>
      </c>
      <c r="D3167">
        <v>2025</v>
      </c>
      <c r="E3167" t="s">
        <v>1501</v>
      </c>
      <c r="F3167" t="s">
        <v>1508</v>
      </c>
      <c r="G3167">
        <v>0.98</v>
      </c>
      <c r="H3167">
        <v>2418</v>
      </c>
      <c r="I3167">
        <v>1461</v>
      </c>
      <c r="J3167">
        <v>2</v>
      </c>
      <c r="K3167" t="s">
        <v>1513</v>
      </c>
      <c r="L3167">
        <v>1.48</v>
      </c>
      <c r="M3167" t="s">
        <v>1517</v>
      </c>
      <c r="N3167" s="13">
        <v>200</v>
      </c>
      <c r="O3167">
        <v>30</v>
      </c>
      <c r="P3167" s="11">
        <f>Agridata[[#This Row],[Storage_Loss_%]]/100</f>
        <v>0.39539999999999997</v>
      </c>
      <c r="Q3167" s="7">
        <v>39.54</v>
      </c>
      <c r="R3167" s="13">
        <v>13791</v>
      </c>
      <c r="S3167">
        <v>180</v>
      </c>
      <c r="T3167" t="s">
        <v>1520</v>
      </c>
      <c r="U3167" t="s">
        <v>1523</v>
      </c>
      <c r="V3167" s="13">
        <v>246360</v>
      </c>
      <c r="W3167" s="7">
        <f>(Agridata[[#This Row],[Profit_After_Storage_Loss]]/Agridata[[#This Row],[Total_Revenue]])*100</f>
        <v>57.254923486744232</v>
      </c>
      <c r="X3167">
        <f>(1-Agridata[[#This Row],[Transport_Cost_NGN]]/(Agridata[[#This Row],[Input_Cost_NGN]]+Agridata[[#This Row],[Final_Profit_NGN]]))*100</f>
        <v>99.923121571702595</v>
      </c>
      <c r="Y3167" s="13">
        <f>Agridata[[#This Row],[Final_Profit_NGN]]*Agridata[[#This Row],[Storage_Loss_%]]</f>
        <v>9741074.4000000004</v>
      </c>
      <c r="Z3167" s="13">
        <f>Agridata[[#This Row],[Final_Profit_NGN]] * (1-Agridata[[#This Row],[Storage_Loss_%]]/100)</f>
        <v>148949.25599999999</v>
      </c>
      <c r="AA3167" s="13">
        <f>Agridata[[#This Row],[Final_Profit_NGN]]+Agridata[[#This Row],[Input_Cost_NGN]]</f>
        <v>260151</v>
      </c>
    </row>
    <row r="3168" spans="1:27" x14ac:dyDescent="0.35">
      <c r="A3168" t="s">
        <v>703</v>
      </c>
      <c r="B3168" t="s">
        <v>1471</v>
      </c>
      <c r="C3168" t="s">
        <v>1492</v>
      </c>
      <c r="D3168">
        <v>2023</v>
      </c>
      <c r="E3168" t="s">
        <v>1501</v>
      </c>
      <c r="F3168" t="s">
        <v>1505</v>
      </c>
      <c r="G3168">
        <v>4.95</v>
      </c>
      <c r="H3168">
        <v>74967</v>
      </c>
      <c r="I3168">
        <v>47086</v>
      </c>
      <c r="J3168">
        <v>95.9</v>
      </c>
      <c r="K3168" t="s">
        <v>1514</v>
      </c>
      <c r="L3168">
        <v>4.7</v>
      </c>
      <c r="M3168" t="s">
        <v>1516</v>
      </c>
      <c r="N3168" s="13">
        <v>17084</v>
      </c>
      <c r="O3168">
        <v>30</v>
      </c>
      <c r="P3168" s="11">
        <f>Agridata[[#This Row],[Storage_Loss_%]]/100</f>
        <v>0.37189999999999995</v>
      </c>
      <c r="Q3168" s="7">
        <v>37.19</v>
      </c>
      <c r="R3168" s="13">
        <v>31519</v>
      </c>
      <c r="S3168">
        <v>87</v>
      </c>
      <c r="T3168" t="s">
        <v>1520</v>
      </c>
      <c r="U3168" t="s">
        <v>1523</v>
      </c>
      <c r="V3168" s="13">
        <v>4006915</v>
      </c>
      <c r="W3168" s="7">
        <f>(Agridata[[#This Row],[Profit_After_Storage_Loss]]/Agridata[[#This Row],[Total_Revenue]])*100</f>
        <v>62.319783151092736</v>
      </c>
      <c r="X3168">
        <f>(1-Agridata[[#This Row],[Transport_Cost_NGN]]/(Agridata[[#This Row],[Input_Cost_NGN]]+Agridata[[#This Row],[Final_Profit_NGN]]))*100</f>
        <v>99.57696473435</v>
      </c>
      <c r="Y3168" s="13">
        <f>Agridata[[#This Row],[Final_Profit_NGN]]*Agridata[[#This Row],[Storage_Loss_%]]</f>
        <v>149017168.84999999</v>
      </c>
      <c r="Z3168" s="13">
        <f>Agridata[[#This Row],[Final_Profit_NGN]] * (1-Agridata[[#This Row],[Storage_Loss_%]]/100)</f>
        <v>2516743.3115000003</v>
      </c>
      <c r="AA3168" s="13">
        <f>Agridata[[#This Row],[Final_Profit_NGN]]+Agridata[[#This Row],[Input_Cost_NGN]]</f>
        <v>4038434</v>
      </c>
    </row>
    <row r="3169" spans="1:27" x14ac:dyDescent="0.35">
      <c r="A3169" t="s">
        <v>1328</v>
      </c>
      <c r="B3169" t="s">
        <v>1471</v>
      </c>
      <c r="C3169" t="s">
        <v>1500</v>
      </c>
      <c r="D3169">
        <v>2022</v>
      </c>
      <c r="E3169" t="s">
        <v>1501</v>
      </c>
      <c r="F3169" t="s">
        <v>1509</v>
      </c>
      <c r="G3169">
        <v>0.83</v>
      </c>
      <c r="H3169">
        <v>14985</v>
      </c>
      <c r="I3169">
        <v>12110</v>
      </c>
      <c r="J3169">
        <v>18.399999999999999</v>
      </c>
      <c r="K3169" t="s">
        <v>1512</v>
      </c>
      <c r="L3169">
        <v>1</v>
      </c>
      <c r="M3169" t="s">
        <v>1518</v>
      </c>
      <c r="N3169" s="13">
        <v>4012</v>
      </c>
      <c r="O3169">
        <v>1</v>
      </c>
      <c r="P3169" s="11">
        <f>Agridata[[#This Row],[Storage_Loss_%]]/100</f>
        <v>0.1918</v>
      </c>
      <c r="Q3169" s="7">
        <v>19.18</v>
      </c>
      <c r="R3169" s="13">
        <v>17346</v>
      </c>
      <c r="S3169">
        <v>292</v>
      </c>
      <c r="T3169" t="s">
        <v>1520</v>
      </c>
      <c r="U3169" t="s">
        <v>1523</v>
      </c>
      <c r="V3169" s="13">
        <v>3479401</v>
      </c>
      <c r="W3169" s="7">
        <f>(Agridata[[#This Row],[Profit_After_Storage_Loss]]/Agridata[[#This Row],[Total_Revenue]])*100</f>
        <v>80.419083456709899</v>
      </c>
      <c r="X3169">
        <f>(1-Agridata[[#This Row],[Transport_Cost_NGN]]/(Agridata[[#This Row],[Input_Cost_NGN]]+Agridata[[#This Row],[Final_Profit_NGN]]))*100</f>
        <v>99.885264790389471</v>
      </c>
      <c r="Y3169" s="13">
        <f>Agridata[[#This Row],[Final_Profit_NGN]]*Agridata[[#This Row],[Storage_Loss_%]]</f>
        <v>66734911.18</v>
      </c>
      <c r="Z3169" s="13">
        <f>Agridata[[#This Row],[Final_Profit_NGN]] * (1-Agridata[[#This Row],[Storage_Loss_%]]/100)</f>
        <v>2812051.8881999999</v>
      </c>
      <c r="AA3169" s="13">
        <f>Agridata[[#This Row],[Final_Profit_NGN]]+Agridata[[#This Row],[Input_Cost_NGN]]</f>
        <v>3496747</v>
      </c>
    </row>
    <row r="3170" spans="1:27" x14ac:dyDescent="0.35">
      <c r="A3170" t="s">
        <v>1096</v>
      </c>
      <c r="B3170" t="s">
        <v>1469</v>
      </c>
      <c r="C3170" t="s">
        <v>1498</v>
      </c>
      <c r="D3170">
        <v>2023</v>
      </c>
      <c r="E3170" t="s">
        <v>1501</v>
      </c>
      <c r="F3170" t="s">
        <v>1507</v>
      </c>
      <c r="G3170">
        <v>1.24</v>
      </c>
      <c r="H3170">
        <v>3358</v>
      </c>
      <c r="I3170">
        <v>2691</v>
      </c>
      <c r="J3170">
        <v>18.2</v>
      </c>
      <c r="K3170" t="s">
        <v>1512</v>
      </c>
      <c r="L3170">
        <v>0.47</v>
      </c>
      <c r="M3170" t="s">
        <v>1516</v>
      </c>
      <c r="N3170" s="13">
        <v>3429</v>
      </c>
      <c r="O3170">
        <v>14</v>
      </c>
      <c r="P3170" s="11">
        <f>Agridata[[#This Row],[Storage_Loss_%]]/100</f>
        <v>0.19850000000000001</v>
      </c>
      <c r="Q3170" s="7">
        <v>19.850000000000001</v>
      </c>
      <c r="R3170" s="13">
        <v>29328</v>
      </c>
      <c r="S3170">
        <v>189</v>
      </c>
      <c r="T3170" t="s">
        <v>1521</v>
      </c>
      <c r="U3170" t="s">
        <v>1522</v>
      </c>
      <c r="V3170" s="13">
        <v>470757</v>
      </c>
      <c r="W3170" s="7">
        <f>(Agridata[[#This Row],[Profit_After_Storage_Loss]]/Agridata[[#This Row],[Total_Revenue]])*100</f>
        <v>75.449520681484145</v>
      </c>
      <c r="X3170">
        <f>(1-Agridata[[#This Row],[Transport_Cost_NGN]]/(Agridata[[#This Row],[Input_Cost_NGN]]+Agridata[[#This Row],[Final_Profit_NGN]]))*100</f>
        <v>99.314316566183749</v>
      </c>
      <c r="Y3170" s="13">
        <f>Agridata[[#This Row],[Final_Profit_NGN]]*Agridata[[#This Row],[Storage_Loss_%]]</f>
        <v>9344526.4500000011</v>
      </c>
      <c r="Z3170" s="13">
        <f>Agridata[[#This Row],[Final_Profit_NGN]] * (1-Agridata[[#This Row],[Storage_Loss_%]]/100)</f>
        <v>377311.73550000001</v>
      </c>
      <c r="AA3170" s="13">
        <f>Agridata[[#This Row],[Final_Profit_NGN]]+Agridata[[#This Row],[Input_Cost_NGN]]</f>
        <v>500085</v>
      </c>
    </row>
    <row r="3171" spans="1:27" x14ac:dyDescent="0.35">
      <c r="A3171" t="s">
        <v>1000</v>
      </c>
      <c r="B3171" t="s">
        <v>1473</v>
      </c>
      <c r="C3171" t="s">
        <v>1497</v>
      </c>
      <c r="D3171">
        <v>2024</v>
      </c>
      <c r="E3171" t="s">
        <v>1501</v>
      </c>
      <c r="F3171" t="s">
        <v>1505</v>
      </c>
      <c r="G3171">
        <v>1.54</v>
      </c>
      <c r="H3171">
        <v>21580</v>
      </c>
      <c r="I3171">
        <v>16573</v>
      </c>
      <c r="J3171">
        <v>16.100000000000001</v>
      </c>
      <c r="K3171" t="s">
        <v>1511</v>
      </c>
      <c r="L3171">
        <v>0.86</v>
      </c>
      <c r="M3171" t="s">
        <v>1518</v>
      </c>
      <c r="N3171" s="13">
        <v>2089</v>
      </c>
      <c r="O3171">
        <v>14</v>
      </c>
      <c r="P3171" s="11">
        <f>Agridata[[#This Row],[Storage_Loss_%]]/100</f>
        <v>0.23199999999999998</v>
      </c>
      <c r="Q3171" s="7">
        <v>23.2</v>
      </c>
      <c r="R3171" s="13">
        <v>9626</v>
      </c>
      <c r="S3171">
        <v>116</v>
      </c>
      <c r="T3171" t="s">
        <v>1519</v>
      </c>
      <c r="U3171" t="s">
        <v>1523</v>
      </c>
      <c r="V3171" s="13">
        <v>1891529</v>
      </c>
      <c r="W3171" s="7">
        <f>(Agridata[[#This Row],[Profit_After_Storage_Loss]]/Agridata[[#This Row],[Total_Revenue]])*100</f>
        <v>76.411143331290717</v>
      </c>
      <c r="X3171">
        <f>(1-Agridata[[#This Row],[Transport_Cost_NGN]]/(Agridata[[#This Row],[Input_Cost_NGN]]+Agridata[[#This Row],[Final_Profit_NGN]]))*100</f>
        <v>99.89011942740072</v>
      </c>
      <c r="Y3171" s="13">
        <f>Agridata[[#This Row],[Final_Profit_NGN]]*Agridata[[#This Row],[Storage_Loss_%]]</f>
        <v>43883472.799999997</v>
      </c>
      <c r="Z3171" s="13">
        <f>Agridata[[#This Row],[Final_Profit_NGN]] * (1-Agridata[[#This Row],[Storage_Loss_%]]/100)</f>
        <v>1452694.2720000001</v>
      </c>
      <c r="AA3171" s="13">
        <f>Agridata[[#This Row],[Final_Profit_NGN]]+Agridata[[#This Row],[Input_Cost_NGN]]</f>
        <v>1901155</v>
      </c>
    </row>
    <row r="3172" spans="1:27" x14ac:dyDescent="0.35">
      <c r="A3172" t="s">
        <v>1089</v>
      </c>
      <c r="B3172" t="s">
        <v>1469</v>
      </c>
      <c r="C3172" t="s">
        <v>1481</v>
      </c>
      <c r="D3172">
        <v>2025</v>
      </c>
      <c r="E3172" t="s">
        <v>1501</v>
      </c>
      <c r="F3172" t="s">
        <v>1509</v>
      </c>
      <c r="G3172">
        <v>0.68</v>
      </c>
      <c r="H3172">
        <v>8470</v>
      </c>
      <c r="I3172">
        <v>7137</v>
      </c>
      <c r="J3172">
        <v>23.1</v>
      </c>
      <c r="K3172" t="s">
        <v>1513</v>
      </c>
      <c r="L3172">
        <v>1.34</v>
      </c>
      <c r="M3172" t="s">
        <v>1516</v>
      </c>
      <c r="N3172" s="13">
        <v>642</v>
      </c>
      <c r="O3172">
        <v>3</v>
      </c>
      <c r="P3172" s="11">
        <f>Agridata[[#This Row],[Storage_Loss_%]]/100</f>
        <v>0.1573</v>
      </c>
      <c r="Q3172" s="7">
        <v>15.73</v>
      </c>
      <c r="R3172" s="13">
        <v>20067</v>
      </c>
      <c r="S3172">
        <v>346</v>
      </c>
      <c r="T3172" t="s">
        <v>1520</v>
      </c>
      <c r="U3172" t="s">
        <v>1523</v>
      </c>
      <c r="V3172" s="13">
        <v>2423999</v>
      </c>
      <c r="W3172" s="7">
        <f>(Agridata[[#This Row],[Profit_After_Storage_Loss]]/Agridata[[#This Row],[Total_Revenue]])*100</f>
        <v>83.578101299228422</v>
      </c>
      <c r="X3172">
        <f>(1-Agridata[[#This Row],[Transport_Cost_NGN]]/(Agridata[[#This Row],[Input_Cost_NGN]]+Agridata[[#This Row],[Final_Profit_NGN]]))*100</f>
        <v>99.973732296918328</v>
      </c>
      <c r="Y3172" s="13">
        <f>Agridata[[#This Row],[Final_Profit_NGN]]*Agridata[[#This Row],[Storage_Loss_%]]</f>
        <v>38129504.270000003</v>
      </c>
      <c r="Z3172" s="13">
        <f>Agridata[[#This Row],[Final_Profit_NGN]] * (1-Agridata[[#This Row],[Storage_Loss_%]]/100)</f>
        <v>2042703.9573000001</v>
      </c>
      <c r="AA3172" s="13">
        <f>Agridata[[#This Row],[Final_Profit_NGN]]+Agridata[[#This Row],[Input_Cost_NGN]]</f>
        <v>2444066</v>
      </c>
    </row>
    <row r="3173" spans="1:27" x14ac:dyDescent="0.35">
      <c r="A3173" t="s">
        <v>918</v>
      </c>
      <c r="B3173" t="s">
        <v>1473</v>
      </c>
      <c r="C3173" t="s">
        <v>1497</v>
      </c>
      <c r="D3173">
        <v>2021</v>
      </c>
      <c r="E3173" t="s">
        <v>1502</v>
      </c>
      <c r="F3173" t="s">
        <v>1509</v>
      </c>
      <c r="G3173">
        <v>1.55</v>
      </c>
      <c r="H3173">
        <v>13486</v>
      </c>
      <c r="I3173">
        <v>10939</v>
      </c>
      <c r="J3173">
        <v>51</v>
      </c>
      <c r="K3173" t="s">
        <v>1512</v>
      </c>
      <c r="L3173">
        <v>2.52</v>
      </c>
      <c r="M3173" t="s">
        <v>1516</v>
      </c>
      <c r="N3173" s="13">
        <v>10771</v>
      </c>
      <c r="O3173">
        <v>2</v>
      </c>
      <c r="P3173" s="11">
        <f>Agridata[[#This Row],[Storage_Loss_%]]/100</f>
        <v>0.1888</v>
      </c>
      <c r="Q3173" s="7">
        <v>18.88</v>
      </c>
      <c r="R3173" s="13">
        <v>27891</v>
      </c>
      <c r="S3173">
        <v>253</v>
      </c>
      <c r="T3173" t="s">
        <v>1519</v>
      </c>
      <c r="U3173" t="s">
        <v>1523</v>
      </c>
      <c r="V3173" s="13">
        <v>2701230</v>
      </c>
      <c r="W3173" s="7">
        <f>(Agridata[[#This Row],[Profit_After_Storage_Loss]]/Agridata[[#This Row],[Total_Revenue]])*100</f>
        <v>80.290971928324169</v>
      </c>
      <c r="X3173">
        <f>(1-Agridata[[#This Row],[Transport_Cost_NGN]]/(Agridata[[#This Row],[Input_Cost_NGN]]+Agridata[[#This Row],[Final_Profit_NGN]]))*100</f>
        <v>99.605330800649739</v>
      </c>
      <c r="Y3173" s="13">
        <f>Agridata[[#This Row],[Final_Profit_NGN]]*Agridata[[#This Row],[Storage_Loss_%]]</f>
        <v>50999222.399999999</v>
      </c>
      <c r="Z3173" s="13">
        <f>Agridata[[#This Row],[Final_Profit_NGN]] * (1-Agridata[[#This Row],[Storage_Loss_%]]/100)</f>
        <v>2191237.7760000001</v>
      </c>
      <c r="AA3173" s="13">
        <f>Agridata[[#This Row],[Final_Profit_NGN]]+Agridata[[#This Row],[Input_Cost_NGN]]</f>
        <v>2729121</v>
      </c>
    </row>
    <row r="3174" spans="1:27" x14ac:dyDescent="0.35">
      <c r="A3174" t="s">
        <v>245</v>
      </c>
      <c r="B3174" t="s">
        <v>1471</v>
      </c>
      <c r="C3174" t="s">
        <v>1500</v>
      </c>
      <c r="D3174">
        <v>2021</v>
      </c>
      <c r="E3174" t="s">
        <v>1501</v>
      </c>
      <c r="F3174" t="s">
        <v>1504</v>
      </c>
      <c r="G3174">
        <v>0.48</v>
      </c>
      <c r="H3174">
        <v>4957</v>
      </c>
      <c r="I3174">
        <v>3592</v>
      </c>
      <c r="J3174">
        <v>34.299999999999997</v>
      </c>
      <c r="K3174" t="s">
        <v>1513</v>
      </c>
      <c r="L3174">
        <v>1.35</v>
      </c>
      <c r="M3174" t="s">
        <v>1516</v>
      </c>
      <c r="N3174" s="13">
        <v>996</v>
      </c>
      <c r="O3174">
        <v>5</v>
      </c>
      <c r="P3174" s="11">
        <f>Agridata[[#This Row],[Storage_Loss_%]]/100</f>
        <v>0.2752</v>
      </c>
      <c r="Q3174" s="7">
        <v>27.52</v>
      </c>
      <c r="R3174" s="13">
        <v>8222</v>
      </c>
      <c r="S3174">
        <v>200</v>
      </c>
      <c r="T3174" t="s">
        <v>1520</v>
      </c>
      <c r="U3174" t="s">
        <v>1522</v>
      </c>
      <c r="V3174" s="13">
        <v>701998</v>
      </c>
      <c r="W3174" s="7">
        <f>(Agridata[[#This Row],[Profit_After_Storage_Loss]]/Agridata[[#This Row],[Total_Revenue]])*100</f>
        <v>71.640921179352873</v>
      </c>
      <c r="X3174">
        <f>(1-Agridata[[#This Row],[Transport_Cost_NGN]]/(Agridata[[#This Row],[Input_Cost_NGN]]+Agridata[[#This Row],[Final_Profit_NGN]]))*100</f>
        <v>99.859761763960464</v>
      </c>
      <c r="Y3174" s="13">
        <f>Agridata[[#This Row],[Final_Profit_NGN]]*Agridata[[#This Row],[Storage_Loss_%]]</f>
        <v>19318984.960000001</v>
      </c>
      <c r="Z3174" s="13">
        <f>Agridata[[#This Row],[Final_Profit_NGN]] * (1-Agridata[[#This Row],[Storage_Loss_%]]/100)</f>
        <v>508808.15039999998</v>
      </c>
      <c r="AA3174" s="13">
        <f>Agridata[[#This Row],[Final_Profit_NGN]]+Agridata[[#This Row],[Input_Cost_NGN]]</f>
        <v>710220</v>
      </c>
    </row>
    <row r="3175" spans="1:27" x14ac:dyDescent="0.35">
      <c r="A3175" t="s">
        <v>616</v>
      </c>
      <c r="B3175" t="s">
        <v>1473</v>
      </c>
      <c r="C3175" t="s">
        <v>1497</v>
      </c>
      <c r="D3175">
        <v>2022</v>
      </c>
      <c r="E3175" t="s">
        <v>1502</v>
      </c>
      <c r="F3175" t="s">
        <v>1505</v>
      </c>
      <c r="G3175">
        <v>0.79</v>
      </c>
      <c r="H3175">
        <v>6989</v>
      </c>
      <c r="I3175">
        <v>5536</v>
      </c>
      <c r="J3175">
        <v>13.5</v>
      </c>
      <c r="K3175" t="s">
        <v>1512</v>
      </c>
      <c r="L3175">
        <v>0.96</v>
      </c>
      <c r="M3175" t="s">
        <v>1518</v>
      </c>
      <c r="N3175" s="13">
        <v>2858</v>
      </c>
      <c r="O3175">
        <v>14</v>
      </c>
      <c r="P3175" s="11">
        <f>Agridata[[#This Row],[Storage_Loss_%]]/100</f>
        <v>0.20780000000000001</v>
      </c>
      <c r="Q3175" s="7">
        <v>20.78</v>
      </c>
      <c r="R3175" s="13">
        <v>9276</v>
      </c>
      <c r="S3175">
        <v>79</v>
      </c>
      <c r="T3175" t="s">
        <v>1520</v>
      </c>
      <c r="U3175" t="s">
        <v>1522</v>
      </c>
      <c r="V3175" s="13">
        <v>420837</v>
      </c>
      <c r="W3175" s="7">
        <f>(Agridata[[#This Row],[Profit_After_Storage_Loss]]/Agridata[[#This Row],[Total_Revenue]])*100</f>
        <v>77.511507766563668</v>
      </c>
      <c r="X3175">
        <f>(1-Agridata[[#This Row],[Transport_Cost_NGN]]/(Agridata[[#This Row],[Input_Cost_NGN]]+Agridata[[#This Row],[Final_Profit_NGN]]))*100</f>
        <v>99.335523455464028</v>
      </c>
      <c r="Y3175" s="13">
        <f>Agridata[[#This Row],[Final_Profit_NGN]]*Agridata[[#This Row],[Storage_Loss_%]]</f>
        <v>8744992.8600000013</v>
      </c>
      <c r="Z3175" s="13">
        <f>Agridata[[#This Row],[Final_Profit_NGN]] * (1-Agridata[[#This Row],[Storage_Loss_%]]/100)</f>
        <v>333387.07140000002</v>
      </c>
      <c r="AA3175" s="13">
        <f>Agridata[[#This Row],[Final_Profit_NGN]]+Agridata[[#This Row],[Input_Cost_NGN]]</f>
        <v>430113</v>
      </c>
    </row>
    <row r="3176" spans="1:27" x14ac:dyDescent="0.35">
      <c r="A3176" t="s">
        <v>978</v>
      </c>
      <c r="B3176" t="s">
        <v>1470</v>
      </c>
      <c r="C3176" t="s">
        <v>1476</v>
      </c>
      <c r="D3176">
        <v>2024</v>
      </c>
      <c r="E3176" t="s">
        <v>1501</v>
      </c>
      <c r="F3176" t="s">
        <v>1510</v>
      </c>
      <c r="G3176">
        <v>1.1299999999999999</v>
      </c>
      <c r="H3176">
        <v>28207</v>
      </c>
      <c r="I3176">
        <v>20850</v>
      </c>
      <c r="J3176">
        <v>72.3</v>
      </c>
      <c r="K3176" t="s">
        <v>1512</v>
      </c>
      <c r="L3176">
        <v>2.1</v>
      </c>
      <c r="M3176" t="s">
        <v>1516</v>
      </c>
      <c r="N3176" s="13">
        <v>22524</v>
      </c>
      <c r="O3176">
        <v>4</v>
      </c>
      <c r="P3176" s="11">
        <f>Agridata[[#This Row],[Storage_Loss_%]]/100</f>
        <v>0.26079999999999998</v>
      </c>
      <c r="Q3176" s="7">
        <v>26.08</v>
      </c>
      <c r="R3176" s="13">
        <v>21027</v>
      </c>
      <c r="S3176">
        <v>421</v>
      </c>
      <c r="T3176" t="s">
        <v>1520</v>
      </c>
      <c r="U3176" t="s">
        <v>1523</v>
      </c>
      <c r="V3176" s="13">
        <v>8646521</v>
      </c>
      <c r="W3176" s="7">
        <f>(Agridata[[#This Row],[Profit_After_Storage_Loss]]/Agridata[[#This Row],[Total_Revenue]])*100</f>
        <v>73.740674100679925</v>
      </c>
      <c r="X3176">
        <f>(1-Agridata[[#This Row],[Transport_Cost_NGN]]/(Agridata[[#This Row],[Input_Cost_NGN]]+Agridata[[#This Row],[Final_Profit_NGN]]))*100</f>
        <v>99.740134118668848</v>
      </c>
      <c r="Y3176" s="13">
        <f>Agridata[[#This Row],[Final_Profit_NGN]]*Agridata[[#This Row],[Storage_Loss_%]]</f>
        <v>225501267.67999998</v>
      </c>
      <c r="Z3176" s="13">
        <f>Agridata[[#This Row],[Final_Profit_NGN]] * (1-Agridata[[#This Row],[Storage_Loss_%]]/100)</f>
        <v>6391508.3232000005</v>
      </c>
      <c r="AA3176" s="13">
        <f>Agridata[[#This Row],[Final_Profit_NGN]]+Agridata[[#This Row],[Input_Cost_NGN]]</f>
        <v>8667548</v>
      </c>
    </row>
    <row r="3177" spans="1:27" x14ac:dyDescent="0.35">
      <c r="A3177" t="s">
        <v>642</v>
      </c>
      <c r="B3177" t="s">
        <v>1469</v>
      </c>
      <c r="C3177" t="s">
        <v>1498</v>
      </c>
      <c r="D3177">
        <v>2024</v>
      </c>
      <c r="E3177" t="s">
        <v>1501</v>
      </c>
      <c r="F3177" t="s">
        <v>1508</v>
      </c>
      <c r="G3177">
        <v>1.75</v>
      </c>
      <c r="H3177">
        <v>3732</v>
      </c>
      <c r="I3177">
        <v>1492</v>
      </c>
      <c r="J3177">
        <v>14.4</v>
      </c>
      <c r="K3177" t="s">
        <v>1512</v>
      </c>
      <c r="L3177">
        <v>1.22</v>
      </c>
      <c r="M3177" t="s">
        <v>1518</v>
      </c>
      <c r="N3177" s="13">
        <v>2688</v>
      </c>
      <c r="O3177">
        <v>60</v>
      </c>
      <c r="P3177" s="11">
        <f>Agridata[[#This Row],[Storage_Loss_%]]/100</f>
        <v>0.6</v>
      </c>
      <c r="Q3177" s="7">
        <v>60</v>
      </c>
      <c r="R3177" s="13">
        <v>12986</v>
      </c>
      <c r="S3177">
        <v>227</v>
      </c>
      <c r="T3177" t="s">
        <v>1520</v>
      </c>
      <c r="U3177" t="s">
        <v>1522</v>
      </c>
      <c r="V3177" s="13">
        <v>319624</v>
      </c>
      <c r="W3177" s="7">
        <f>(Agridata[[#This Row],[Profit_After_Storage_Loss]]/Agridata[[#This Row],[Total_Revenue]])*100</f>
        <v>38.438291091668923</v>
      </c>
      <c r="X3177">
        <f>(1-Agridata[[#This Row],[Transport_Cost_NGN]]/(Agridata[[#This Row],[Input_Cost_NGN]]+Agridata[[#This Row],[Final_Profit_NGN]]))*100</f>
        <v>99.191846306485076</v>
      </c>
      <c r="Y3177" s="13">
        <f>Agridata[[#This Row],[Final_Profit_NGN]]*Agridata[[#This Row],[Storage_Loss_%]]</f>
        <v>19177440</v>
      </c>
      <c r="Z3177" s="13">
        <f>Agridata[[#This Row],[Final_Profit_NGN]] * (1-Agridata[[#This Row],[Storage_Loss_%]]/100)</f>
        <v>127849.60000000001</v>
      </c>
      <c r="AA3177" s="13">
        <f>Agridata[[#This Row],[Final_Profit_NGN]]+Agridata[[#This Row],[Input_Cost_NGN]]</f>
        <v>332610</v>
      </c>
    </row>
    <row r="3178" spans="1:27" x14ac:dyDescent="0.35">
      <c r="A3178" t="s">
        <v>370</v>
      </c>
      <c r="B3178" t="s">
        <v>1471</v>
      </c>
      <c r="C3178" t="s">
        <v>1486</v>
      </c>
      <c r="D3178">
        <v>2024</v>
      </c>
      <c r="E3178" t="s">
        <v>1501</v>
      </c>
      <c r="F3178" t="s">
        <v>1505</v>
      </c>
      <c r="G3178">
        <v>1.24</v>
      </c>
      <c r="H3178">
        <v>11654</v>
      </c>
      <c r="I3178">
        <v>9303</v>
      </c>
      <c r="J3178">
        <v>10.9</v>
      </c>
      <c r="K3178" t="s">
        <v>1511</v>
      </c>
      <c r="L3178">
        <v>0.62</v>
      </c>
      <c r="M3178" t="s">
        <v>1518</v>
      </c>
      <c r="N3178" s="13">
        <v>1208</v>
      </c>
      <c r="O3178">
        <v>14</v>
      </c>
      <c r="P3178" s="11">
        <f>Agridata[[#This Row],[Storage_Loss_%]]/100</f>
        <v>0.20170000000000002</v>
      </c>
      <c r="Q3178" s="7">
        <v>20.170000000000002</v>
      </c>
      <c r="R3178" s="13">
        <v>10438</v>
      </c>
      <c r="S3178">
        <v>79</v>
      </c>
      <c r="T3178" t="s">
        <v>1521</v>
      </c>
      <c r="U3178" t="s">
        <v>1523</v>
      </c>
      <c r="V3178" s="13">
        <v>715942</v>
      </c>
      <c r="W3178" s="7">
        <f>(Agridata[[#This Row],[Profit_After_Storage_Loss]]/Agridata[[#This Row],[Total_Revenue]])*100</f>
        <v>78.682851758032996</v>
      </c>
      <c r="X3178">
        <f>(1-Agridata[[#This Row],[Transport_Cost_NGN]]/(Agridata[[#This Row],[Input_Cost_NGN]]+Agridata[[#This Row],[Final_Profit_NGN]]))*100</f>
        <v>99.833695861670208</v>
      </c>
      <c r="Y3178" s="13">
        <f>Agridata[[#This Row],[Final_Profit_NGN]]*Agridata[[#This Row],[Storage_Loss_%]]</f>
        <v>14440550.140000001</v>
      </c>
      <c r="Z3178" s="13">
        <f>Agridata[[#This Row],[Final_Profit_NGN]] * (1-Agridata[[#This Row],[Storage_Loss_%]]/100)</f>
        <v>571536.49860000005</v>
      </c>
      <c r="AA3178" s="13">
        <f>Agridata[[#This Row],[Final_Profit_NGN]]+Agridata[[#This Row],[Input_Cost_NGN]]</f>
        <v>726380</v>
      </c>
    </row>
    <row r="3179" spans="1:27" x14ac:dyDescent="0.35">
      <c r="A3179" t="s">
        <v>540</v>
      </c>
      <c r="B3179" t="s">
        <v>1472</v>
      </c>
      <c r="C3179" t="s">
        <v>1488</v>
      </c>
      <c r="D3179">
        <v>2023</v>
      </c>
      <c r="E3179" t="s">
        <v>1502</v>
      </c>
      <c r="F3179" t="s">
        <v>1505</v>
      </c>
      <c r="G3179">
        <v>1.88</v>
      </c>
      <c r="H3179">
        <v>12046</v>
      </c>
      <c r="I3179">
        <v>9517</v>
      </c>
      <c r="J3179">
        <v>11</v>
      </c>
      <c r="K3179" t="s">
        <v>1511</v>
      </c>
      <c r="L3179">
        <v>1.22</v>
      </c>
      <c r="M3179" t="s">
        <v>1518</v>
      </c>
      <c r="N3179" s="13">
        <v>1476</v>
      </c>
      <c r="O3179">
        <v>14</v>
      </c>
      <c r="P3179" s="11">
        <f>Agridata[[#This Row],[Storage_Loss_%]]/100</f>
        <v>0.20989999999999998</v>
      </c>
      <c r="Q3179" s="7">
        <v>20.99</v>
      </c>
      <c r="R3179" s="13">
        <v>19806</v>
      </c>
      <c r="S3179">
        <v>85</v>
      </c>
      <c r="T3179" t="s">
        <v>1521</v>
      </c>
      <c r="U3179" t="s">
        <v>1522</v>
      </c>
      <c r="V3179" s="13">
        <v>779574</v>
      </c>
      <c r="W3179" s="7">
        <f>(Agridata[[#This Row],[Profit_After_Storage_Loss]]/Agridata[[#This Row],[Total_Revenue]])*100</f>
        <v>77.052392779404045</v>
      </c>
      <c r="X3179">
        <f>(1-Agridata[[#This Row],[Transport_Cost_NGN]]/(Agridata[[#This Row],[Input_Cost_NGN]]+Agridata[[#This Row],[Final_Profit_NGN]]))*100</f>
        <v>99.815356901598733</v>
      </c>
      <c r="Y3179" s="13">
        <f>Agridata[[#This Row],[Final_Profit_NGN]]*Agridata[[#This Row],[Storage_Loss_%]]</f>
        <v>16363258.259999998</v>
      </c>
      <c r="Z3179" s="13">
        <f>Agridata[[#This Row],[Final_Profit_NGN]] * (1-Agridata[[#This Row],[Storage_Loss_%]]/100)</f>
        <v>615941.41740000003</v>
      </c>
      <c r="AA3179" s="13">
        <f>Agridata[[#This Row],[Final_Profit_NGN]]+Agridata[[#This Row],[Input_Cost_NGN]]</f>
        <v>799380</v>
      </c>
    </row>
    <row r="3180" spans="1:27" x14ac:dyDescent="0.35">
      <c r="A3180" t="s">
        <v>1118</v>
      </c>
      <c r="B3180" t="s">
        <v>1473</v>
      </c>
      <c r="C3180" t="s">
        <v>1484</v>
      </c>
      <c r="D3180">
        <v>2023</v>
      </c>
      <c r="E3180" t="s">
        <v>1501</v>
      </c>
      <c r="F3180" t="s">
        <v>1510</v>
      </c>
      <c r="G3180">
        <v>2.27</v>
      </c>
      <c r="H3180">
        <v>51493</v>
      </c>
      <c r="I3180">
        <v>38547</v>
      </c>
      <c r="J3180">
        <v>36</v>
      </c>
      <c r="K3180" t="s">
        <v>1512</v>
      </c>
      <c r="L3180">
        <v>1.05</v>
      </c>
      <c r="M3180" t="s">
        <v>1518</v>
      </c>
      <c r="N3180" s="13">
        <v>9122</v>
      </c>
      <c r="O3180">
        <v>1</v>
      </c>
      <c r="P3180" s="11">
        <f>Agridata[[#This Row],[Storage_Loss_%]]/100</f>
        <v>0.25140000000000001</v>
      </c>
      <c r="Q3180" s="7">
        <v>25.14</v>
      </c>
      <c r="R3180" s="13">
        <v>79619</v>
      </c>
      <c r="S3180">
        <v>309</v>
      </c>
      <c r="T3180" t="s">
        <v>1519</v>
      </c>
      <c r="U3180" t="s">
        <v>1523</v>
      </c>
      <c r="V3180" s="13">
        <v>11703172</v>
      </c>
      <c r="W3180" s="7">
        <f>(Agridata[[#This Row],[Profit_After_Storage_Loss]]/Agridata[[#This Row],[Total_Revenue]])*100</f>
        <v>74.354153945359798</v>
      </c>
      <c r="X3180">
        <f>(1-Agridata[[#This Row],[Transport_Cost_NGN]]/(Agridata[[#This Row],[Input_Cost_NGN]]+Agridata[[#This Row],[Final_Profit_NGN]]))*100</f>
        <v>99.922582009644401</v>
      </c>
      <c r="Y3180" s="13">
        <f>Agridata[[#This Row],[Final_Profit_NGN]]*Agridata[[#This Row],[Storage_Loss_%]]</f>
        <v>294217744.07999998</v>
      </c>
      <c r="Z3180" s="13">
        <f>Agridata[[#This Row],[Final_Profit_NGN]] * (1-Agridata[[#This Row],[Storage_Loss_%]]/100)</f>
        <v>8760994.5592</v>
      </c>
      <c r="AA3180" s="13">
        <f>Agridata[[#This Row],[Final_Profit_NGN]]+Agridata[[#This Row],[Input_Cost_NGN]]</f>
        <v>11782791</v>
      </c>
    </row>
    <row r="3181" spans="1:27" x14ac:dyDescent="0.35">
      <c r="A3181" t="s">
        <v>264</v>
      </c>
      <c r="B3181" t="s">
        <v>1473</v>
      </c>
      <c r="C3181" t="s">
        <v>1496</v>
      </c>
      <c r="D3181">
        <v>2022</v>
      </c>
      <c r="E3181" t="s">
        <v>1501</v>
      </c>
      <c r="F3181" t="s">
        <v>1504</v>
      </c>
      <c r="G3181">
        <v>1.71</v>
      </c>
      <c r="H3181">
        <v>13295</v>
      </c>
      <c r="I3181">
        <v>10064</v>
      </c>
      <c r="J3181">
        <v>59.7</v>
      </c>
      <c r="K3181" t="s">
        <v>1512</v>
      </c>
      <c r="L3181">
        <v>2.5499999999999998</v>
      </c>
      <c r="M3181" t="s">
        <v>1517</v>
      </c>
      <c r="N3181" s="13">
        <v>12205</v>
      </c>
      <c r="O3181">
        <v>7</v>
      </c>
      <c r="P3181" s="11">
        <f>Agridata[[#This Row],[Storage_Loss_%]]/100</f>
        <v>0.24299999999999999</v>
      </c>
      <c r="Q3181" s="7">
        <v>24.3</v>
      </c>
      <c r="R3181" s="13">
        <v>29922</v>
      </c>
      <c r="S3181">
        <v>217</v>
      </c>
      <c r="T3181" t="s">
        <v>1520</v>
      </c>
      <c r="U3181" t="s">
        <v>1522</v>
      </c>
      <c r="V3181" s="13">
        <v>2119923</v>
      </c>
      <c r="W3181" s="7">
        <f>(Agridata[[#This Row],[Profit_After_Storage_Loss]]/Agridata[[#This Row],[Total_Revenue]])*100</f>
        <v>74.646391297977303</v>
      </c>
      <c r="X3181">
        <f>(1-Agridata[[#This Row],[Transport_Cost_NGN]]/(Agridata[[#This Row],[Input_Cost_NGN]]+Agridata[[#This Row],[Final_Profit_NGN]]))*100</f>
        <v>99.432284653079634</v>
      </c>
      <c r="Y3181" s="13">
        <f>Agridata[[#This Row],[Final_Profit_NGN]]*Agridata[[#This Row],[Storage_Loss_%]]</f>
        <v>51514128.899999999</v>
      </c>
      <c r="Z3181" s="13">
        <f>Agridata[[#This Row],[Final_Profit_NGN]] * (1-Agridata[[#This Row],[Storage_Loss_%]]/100)</f>
        <v>1604781.7110000001</v>
      </c>
      <c r="AA3181" s="13">
        <f>Agridata[[#This Row],[Final_Profit_NGN]]+Agridata[[#This Row],[Input_Cost_NGN]]</f>
        <v>2149845</v>
      </c>
    </row>
    <row r="3182" spans="1:27" x14ac:dyDescent="0.35">
      <c r="A3182" t="s">
        <v>1329</v>
      </c>
      <c r="B3182" t="s">
        <v>1469</v>
      </c>
      <c r="C3182" t="s">
        <v>1484</v>
      </c>
      <c r="D3182">
        <v>2022</v>
      </c>
      <c r="E3182" t="s">
        <v>1501</v>
      </c>
      <c r="F3182" t="s">
        <v>1509</v>
      </c>
      <c r="G3182">
        <v>1.51</v>
      </c>
      <c r="H3182">
        <v>14128</v>
      </c>
      <c r="I3182">
        <v>11057</v>
      </c>
      <c r="J3182">
        <v>5.6</v>
      </c>
      <c r="K3182" t="s">
        <v>1512</v>
      </c>
      <c r="L3182">
        <v>0.77</v>
      </c>
      <c r="M3182" t="s">
        <v>1517</v>
      </c>
      <c r="N3182" s="13">
        <v>1225</v>
      </c>
      <c r="O3182">
        <v>5</v>
      </c>
      <c r="P3182" s="11">
        <f>Agridata[[#This Row],[Storage_Loss_%]]/100</f>
        <v>0.21729999999999999</v>
      </c>
      <c r="Q3182" s="7">
        <v>21.73</v>
      </c>
      <c r="R3182" s="13">
        <v>33301</v>
      </c>
      <c r="S3182">
        <v>311</v>
      </c>
      <c r="T3182" t="s">
        <v>1521</v>
      </c>
      <c r="U3182" t="s">
        <v>1522</v>
      </c>
      <c r="V3182" s="13">
        <v>3369814</v>
      </c>
      <c r="W3182" s="7">
        <f>(Agridata[[#This Row],[Profit_After_Storage_Loss]]/Agridata[[#This Row],[Total_Revenue]])*100</f>
        <v>77.504093097059595</v>
      </c>
      <c r="X3182">
        <f>(1-Agridata[[#This Row],[Transport_Cost_NGN]]/(Agridata[[#This Row],[Input_Cost_NGN]]+Agridata[[#This Row],[Final_Profit_NGN]]))*100</f>
        <v>99.964003567319935</v>
      </c>
      <c r="Y3182" s="13">
        <f>Agridata[[#This Row],[Final_Profit_NGN]]*Agridata[[#This Row],[Storage_Loss_%]]</f>
        <v>73226058.219999999</v>
      </c>
      <c r="Z3182" s="13">
        <f>Agridata[[#This Row],[Final_Profit_NGN]] * (1-Agridata[[#This Row],[Storage_Loss_%]]/100)</f>
        <v>2637553.4177999999</v>
      </c>
      <c r="AA3182" s="13">
        <f>Agridata[[#This Row],[Final_Profit_NGN]]+Agridata[[#This Row],[Input_Cost_NGN]]</f>
        <v>3403115</v>
      </c>
    </row>
    <row r="3183" spans="1:27" x14ac:dyDescent="0.35">
      <c r="A3183" t="s">
        <v>1264</v>
      </c>
      <c r="B3183" t="s">
        <v>1471</v>
      </c>
      <c r="C3183" t="s">
        <v>1500</v>
      </c>
      <c r="D3183">
        <v>2023</v>
      </c>
      <c r="E3183" t="s">
        <v>1502</v>
      </c>
      <c r="F3183" t="s">
        <v>1509</v>
      </c>
      <c r="G3183">
        <v>0.49</v>
      </c>
      <c r="H3183">
        <v>3618</v>
      </c>
      <c r="I3183">
        <v>2904</v>
      </c>
      <c r="J3183">
        <v>32.799999999999997</v>
      </c>
      <c r="K3183" t="s">
        <v>1513</v>
      </c>
      <c r="L3183">
        <v>2.1</v>
      </c>
      <c r="M3183" t="s">
        <v>1516</v>
      </c>
      <c r="N3183" s="13">
        <v>1202</v>
      </c>
      <c r="O3183">
        <v>2</v>
      </c>
      <c r="P3183" s="11">
        <f>Agridata[[#This Row],[Storage_Loss_%]]/100</f>
        <v>0.1973</v>
      </c>
      <c r="Q3183" s="7">
        <v>19.73</v>
      </c>
      <c r="R3183" s="13">
        <v>14801</v>
      </c>
      <c r="S3183">
        <v>340</v>
      </c>
      <c r="T3183" t="s">
        <v>1521</v>
      </c>
      <c r="U3183" t="s">
        <v>1522</v>
      </c>
      <c r="V3183" s="13">
        <v>961484</v>
      </c>
      <c r="W3183" s="7">
        <f>(Agridata[[#This Row],[Profit_After_Storage_Loss]]/Agridata[[#This Row],[Total_Revenue]])*100</f>
        <v>79.053064095013241</v>
      </c>
      <c r="X3183">
        <f>(1-Agridata[[#This Row],[Transport_Cost_NGN]]/(Agridata[[#This Row],[Input_Cost_NGN]]+Agridata[[#This Row],[Final_Profit_NGN]]))*100</f>
        <v>99.876880214281698</v>
      </c>
      <c r="Y3183" s="13">
        <f>Agridata[[#This Row],[Final_Profit_NGN]]*Agridata[[#This Row],[Storage_Loss_%]]</f>
        <v>18970079.32</v>
      </c>
      <c r="Z3183" s="13">
        <f>Agridata[[#This Row],[Final_Profit_NGN]] * (1-Agridata[[#This Row],[Storage_Loss_%]]/100)</f>
        <v>771783.20679999993</v>
      </c>
      <c r="AA3183" s="13">
        <f>Agridata[[#This Row],[Final_Profit_NGN]]+Agridata[[#This Row],[Input_Cost_NGN]]</f>
        <v>976285</v>
      </c>
    </row>
    <row r="3184" spans="1:27" x14ac:dyDescent="0.35">
      <c r="A3184" t="s">
        <v>324</v>
      </c>
      <c r="B3184" t="s">
        <v>1473</v>
      </c>
      <c r="C3184" t="s">
        <v>1493</v>
      </c>
      <c r="D3184">
        <v>2025</v>
      </c>
      <c r="E3184" t="s">
        <v>1501</v>
      </c>
      <c r="F3184" t="s">
        <v>1509</v>
      </c>
      <c r="G3184">
        <v>1.44</v>
      </c>
      <c r="H3184">
        <v>27838</v>
      </c>
      <c r="I3184">
        <v>22019</v>
      </c>
      <c r="J3184">
        <v>3.5</v>
      </c>
      <c r="K3184" t="s">
        <v>1513</v>
      </c>
      <c r="L3184">
        <v>0.3</v>
      </c>
      <c r="M3184" t="s">
        <v>1517</v>
      </c>
      <c r="N3184" s="13">
        <v>200</v>
      </c>
      <c r="O3184">
        <v>3</v>
      </c>
      <c r="P3184" s="11">
        <f>Agridata[[#This Row],[Storage_Loss_%]]/100</f>
        <v>0.20899999999999999</v>
      </c>
      <c r="Q3184" s="7">
        <v>20.9</v>
      </c>
      <c r="R3184" s="13">
        <v>22434</v>
      </c>
      <c r="S3184">
        <v>377</v>
      </c>
      <c r="T3184" t="s">
        <v>1521</v>
      </c>
      <c r="U3184" t="s">
        <v>1523</v>
      </c>
      <c r="V3184" s="13">
        <v>8195518</v>
      </c>
      <c r="W3184" s="7">
        <f>(Agridata[[#This Row],[Profit_After_Storage_Loss]]/Agridata[[#This Row],[Total_Revenue]])*100</f>
        <v>78.884066711511579</v>
      </c>
      <c r="X3184">
        <f>(1-Agridata[[#This Row],[Transport_Cost_NGN]]/(Agridata[[#This Row],[Input_Cost_NGN]]+Agridata[[#This Row],[Final_Profit_NGN]]))*100</f>
        <v>99.997566303624069</v>
      </c>
      <c r="Y3184" s="13">
        <f>Agridata[[#This Row],[Final_Profit_NGN]]*Agridata[[#This Row],[Storage_Loss_%]]</f>
        <v>171286326.19999999</v>
      </c>
      <c r="Z3184" s="13">
        <f>Agridata[[#This Row],[Final_Profit_NGN]] * (1-Agridata[[#This Row],[Storage_Loss_%]]/100)</f>
        <v>6482654.7379999999</v>
      </c>
      <c r="AA3184" s="13">
        <f>Agridata[[#This Row],[Final_Profit_NGN]]+Agridata[[#This Row],[Input_Cost_NGN]]</f>
        <v>8217952</v>
      </c>
    </row>
    <row r="3185" spans="1:27" x14ac:dyDescent="0.35">
      <c r="A3185" t="s">
        <v>485</v>
      </c>
      <c r="B3185" t="s">
        <v>1470</v>
      </c>
      <c r="C3185" t="s">
        <v>1495</v>
      </c>
      <c r="D3185">
        <v>2024</v>
      </c>
      <c r="E3185" t="s">
        <v>1501</v>
      </c>
      <c r="F3185" t="s">
        <v>1506</v>
      </c>
      <c r="G3185">
        <v>2.63</v>
      </c>
      <c r="H3185">
        <v>5529</v>
      </c>
      <c r="I3185">
        <v>4309</v>
      </c>
      <c r="J3185">
        <v>27.8</v>
      </c>
      <c r="K3185" t="s">
        <v>1513</v>
      </c>
      <c r="L3185">
        <v>1.92</v>
      </c>
      <c r="M3185" t="s">
        <v>1518</v>
      </c>
      <c r="N3185" s="13">
        <v>1369</v>
      </c>
      <c r="O3185">
        <v>14</v>
      </c>
      <c r="P3185" s="11">
        <f>Agridata[[#This Row],[Storage_Loss_%]]/100</f>
        <v>0.2205</v>
      </c>
      <c r="Q3185" s="7">
        <v>22.05</v>
      </c>
      <c r="R3185" s="13">
        <v>62072</v>
      </c>
      <c r="S3185">
        <v>459</v>
      </c>
      <c r="T3185" t="s">
        <v>1520</v>
      </c>
      <c r="U3185" t="s">
        <v>1523</v>
      </c>
      <c r="V3185" s="13">
        <v>1894612</v>
      </c>
      <c r="W3185" s="7">
        <f>(Agridata[[#This Row],[Profit_After_Storage_Loss]]/Agridata[[#This Row],[Total_Revenue]])*100</f>
        <v>75.477187629683684</v>
      </c>
      <c r="X3185">
        <f>(1-Agridata[[#This Row],[Transport_Cost_NGN]]/(Agridata[[#This Row],[Input_Cost_NGN]]+Agridata[[#This Row],[Final_Profit_NGN]]))*100</f>
        <v>99.930034691345142</v>
      </c>
      <c r="Y3185" s="13">
        <f>Agridata[[#This Row],[Final_Profit_NGN]]*Agridata[[#This Row],[Storage_Loss_%]]</f>
        <v>41776194.600000001</v>
      </c>
      <c r="Z3185" s="13">
        <f>Agridata[[#This Row],[Final_Profit_NGN]] * (1-Agridata[[#This Row],[Storage_Loss_%]]/100)</f>
        <v>1476850.054</v>
      </c>
      <c r="AA3185" s="13">
        <f>Agridata[[#This Row],[Final_Profit_NGN]]+Agridata[[#This Row],[Input_Cost_NGN]]</f>
        <v>1956684</v>
      </c>
    </row>
    <row r="3186" spans="1:27" x14ac:dyDescent="0.35">
      <c r="A3186" t="s">
        <v>1078</v>
      </c>
      <c r="B3186" t="s">
        <v>1472</v>
      </c>
      <c r="C3186" t="s">
        <v>1478</v>
      </c>
      <c r="D3186">
        <v>2023</v>
      </c>
      <c r="E3186" t="s">
        <v>1502</v>
      </c>
      <c r="F3186" t="s">
        <v>1505</v>
      </c>
      <c r="G3186">
        <v>1.74</v>
      </c>
      <c r="H3186">
        <v>16608</v>
      </c>
      <c r="I3186">
        <v>9841</v>
      </c>
      <c r="J3186">
        <v>9.8000000000000007</v>
      </c>
      <c r="K3186" t="s">
        <v>1511</v>
      </c>
      <c r="L3186">
        <v>1.41</v>
      </c>
      <c r="M3186" t="s">
        <v>1517</v>
      </c>
      <c r="N3186" s="13">
        <v>1544</v>
      </c>
      <c r="O3186">
        <v>30</v>
      </c>
      <c r="P3186" s="11">
        <f>Agridata[[#This Row],[Storage_Loss_%]]/100</f>
        <v>0.40740000000000004</v>
      </c>
      <c r="Q3186" s="7">
        <v>40.74</v>
      </c>
      <c r="R3186" s="13">
        <v>14658</v>
      </c>
      <c r="S3186">
        <v>110</v>
      </c>
      <c r="T3186" t="s">
        <v>1520</v>
      </c>
      <c r="U3186" t="s">
        <v>1523</v>
      </c>
      <c r="V3186" s="13">
        <v>1055483</v>
      </c>
      <c r="W3186" s="7">
        <f>(Agridata[[#This Row],[Profit_After_Storage_Loss]]/Agridata[[#This Row],[Total_Revenue]])*100</f>
        <v>58.448300345468496</v>
      </c>
      <c r="X3186">
        <f>(1-Agridata[[#This Row],[Transport_Cost_NGN]]/(Agridata[[#This Row],[Input_Cost_NGN]]+Agridata[[#This Row],[Final_Profit_NGN]]))*100</f>
        <v>99.855719947184525</v>
      </c>
      <c r="Y3186" s="13">
        <f>Agridata[[#This Row],[Final_Profit_NGN]]*Agridata[[#This Row],[Storage_Loss_%]]</f>
        <v>43000377.420000002</v>
      </c>
      <c r="Z3186" s="13">
        <f>Agridata[[#This Row],[Final_Profit_NGN]] * (1-Agridata[[#This Row],[Storage_Loss_%]]/100)</f>
        <v>625479.22580000001</v>
      </c>
      <c r="AA3186" s="13">
        <f>Agridata[[#This Row],[Final_Profit_NGN]]+Agridata[[#This Row],[Input_Cost_NGN]]</f>
        <v>1070141</v>
      </c>
    </row>
    <row r="3187" spans="1:27" x14ac:dyDescent="0.35">
      <c r="A3187" t="s">
        <v>1330</v>
      </c>
      <c r="B3187" t="s">
        <v>1471</v>
      </c>
      <c r="C3187" t="s">
        <v>1486</v>
      </c>
      <c r="D3187">
        <v>2021</v>
      </c>
      <c r="E3187" t="s">
        <v>1502</v>
      </c>
      <c r="F3187" t="s">
        <v>1507</v>
      </c>
      <c r="G3187">
        <v>0.49</v>
      </c>
      <c r="H3187">
        <v>1302</v>
      </c>
      <c r="I3187">
        <v>1073</v>
      </c>
      <c r="J3187">
        <v>24.4</v>
      </c>
      <c r="K3187" t="s">
        <v>1512</v>
      </c>
      <c r="L3187">
        <v>1.03</v>
      </c>
      <c r="M3187" t="s">
        <v>1516</v>
      </c>
      <c r="N3187" s="13">
        <v>5971</v>
      </c>
      <c r="O3187">
        <v>7</v>
      </c>
      <c r="P3187" s="11">
        <f>Agridata[[#This Row],[Storage_Loss_%]]/100</f>
        <v>0.17530000000000001</v>
      </c>
      <c r="Q3187" s="7">
        <v>17.53</v>
      </c>
      <c r="R3187" s="13">
        <v>9521</v>
      </c>
      <c r="S3187">
        <v>189</v>
      </c>
      <c r="T3187" t="s">
        <v>1520</v>
      </c>
      <c r="U3187" t="s">
        <v>1522</v>
      </c>
      <c r="V3187" s="13">
        <v>185278</v>
      </c>
      <c r="W3187" s="7">
        <f>(Agridata[[#This Row],[Profit_After_Storage_Loss]]/Agridata[[#This Row],[Total_Revenue]])*100</f>
        <v>78.43919455438683</v>
      </c>
      <c r="X3187">
        <f>(1-Agridata[[#This Row],[Transport_Cost_NGN]]/(Agridata[[#This Row],[Input_Cost_NGN]]+Agridata[[#This Row],[Final_Profit_NGN]]))*100</f>
        <v>96.934789192962995</v>
      </c>
      <c r="Y3187" s="13">
        <f>Agridata[[#This Row],[Final_Profit_NGN]]*Agridata[[#This Row],[Storage_Loss_%]]</f>
        <v>3247923.3400000003</v>
      </c>
      <c r="Z3187" s="13">
        <f>Agridata[[#This Row],[Final_Profit_NGN]] * (1-Agridata[[#This Row],[Storage_Loss_%]]/100)</f>
        <v>152798.7666</v>
      </c>
      <c r="AA3187" s="13">
        <f>Agridata[[#This Row],[Final_Profit_NGN]]+Agridata[[#This Row],[Input_Cost_NGN]]</f>
        <v>194799</v>
      </c>
    </row>
    <row r="3188" spans="1:27" x14ac:dyDescent="0.35">
      <c r="A3188" t="s">
        <v>326</v>
      </c>
      <c r="B3188" t="s">
        <v>1473</v>
      </c>
      <c r="C3188" t="s">
        <v>1496</v>
      </c>
      <c r="D3188">
        <v>2022</v>
      </c>
      <c r="E3188" t="s">
        <v>1502</v>
      </c>
      <c r="F3188" t="s">
        <v>1503</v>
      </c>
      <c r="G3188">
        <v>0.8</v>
      </c>
      <c r="H3188">
        <v>5351</v>
      </c>
      <c r="I3188">
        <v>3402</v>
      </c>
      <c r="J3188">
        <v>4.7</v>
      </c>
      <c r="K3188" t="s">
        <v>1512</v>
      </c>
      <c r="L3188">
        <v>1.35</v>
      </c>
      <c r="M3188" t="s">
        <v>1518</v>
      </c>
      <c r="N3188" s="13">
        <v>995</v>
      </c>
      <c r="O3188">
        <v>30</v>
      </c>
      <c r="P3188" s="11">
        <f>Agridata[[#This Row],[Storage_Loss_%]]/100</f>
        <v>0.36420000000000002</v>
      </c>
      <c r="Q3188" s="7">
        <v>36.42</v>
      </c>
      <c r="R3188" s="13">
        <v>7922</v>
      </c>
      <c r="S3188">
        <v>320</v>
      </c>
      <c r="T3188" t="s">
        <v>1520</v>
      </c>
      <c r="U3188" t="s">
        <v>1522</v>
      </c>
      <c r="V3188" s="13">
        <v>1068837</v>
      </c>
      <c r="W3188" s="7">
        <f>(Agridata[[#This Row],[Profit_After_Storage_Loss]]/Agridata[[#This Row],[Total_Revenue]])*100</f>
        <v>63.11222516830599</v>
      </c>
      <c r="X3188">
        <f>(1-Agridata[[#This Row],[Transport_Cost_NGN]]/(Agridata[[#This Row],[Input_Cost_NGN]]+Agridata[[#This Row],[Final_Profit_NGN]]))*100</f>
        <v>99.907593064000395</v>
      </c>
      <c r="Y3188" s="13">
        <f>Agridata[[#This Row],[Final_Profit_NGN]]*Agridata[[#This Row],[Storage_Loss_%]]</f>
        <v>38927043.539999999</v>
      </c>
      <c r="Z3188" s="13">
        <f>Agridata[[#This Row],[Final_Profit_NGN]] * (1-Agridata[[#This Row],[Storage_Loss_%]]/100)</f>
        <v>679566.56459999993</v>
      </c>
      <c r="AA3188" s="13">
        <f>Agridata[[#This Row],[Final_Profit_NGN]]+Agridata[[#This Row],[Input_Cost_NGN]]</f>
        <v>1076759</v>
      </c>
    </row>
    <row r="3189" spans="1:27" x14ac:dyDescent="0.35">
      <c r="A3189" t="s">
        <v>1316</v>
      </c>
      <c r="B3189" t="s">
        <v>1470</v>
      </c>
      <c r="C3189" t="s">
        <v>1490</v>
      </c>
      <c r="D3189">
        <v>2022</v>
      </c>
      <c r="E3189" t="s">
        <v>1502</v>
      </c>
      <c r="F3189" t="s">
        <v>1504</v>
      </c>
      <c r="G3189">
        <v>14.61</v>
      </c>
      <c r="H3189">
        <v>118411</v>
      </c>
      <c r="I3189">
        <v>88974</v>
      </c>
      <c r="J3189">
        <v>1</v>
      </c>
      <c r="K3189" t="s">
        <v>1513</v>
      </c>
      <c r="L3189">
        <v>1.1299999999999999</v>
      </c>
      <c r="M3189" t="s">
        <v>1517</v>
      </c>
      <c r="N3189" s="13">
        <v>200</v>
      </c>
      <c r="O3189">
        <v>4</v>
      </c>
      <c r="P3189" s="11">
        <f>Agridata[[#This Row],[Storage_Loss_%]]/100</f>
        <v>0.24859999999999999</v>
      </c>
      <c r="Q3189" s="7">
        <v>24.86</v>
      </c>
      <c r="R3189" s="13">
        <v>244138</v>
      </c>
      <c r="S3189">
        <v>318</v>
      </c>
      <c r="T3189" t="s">
        <v>1521</v>
      </c>
      <c r="U3189" t="s">
        <v>1523</v>
      </c>
      <c r="V3189" s="13">
        <v>27766457</v>
      </c>
      <c r="W3189" s="7">
        <f>(Agridata[[#This Row],[Profit_After_Storage_Loss]]/Agridata[[#This Row],[Total_Revenue]])*100</f>
        <v>74.485086053330903</v>
      </c>
      <c r="X3189">
        <f>(1-Agridata[[#This Row],[Transport_Cost_NGN]]/(Agridata[[#This Row],[Input_Cost_NGN]]+Agridata[[#This Row],[Final_Profit_NGN]]))*100</f>
        <v>99.999285984464095</v>
      </c>
      <c r="Y3189" s="13">
        <f>Agridata[[#This Row],[Final_Profit_NGN]]*Agridata[[#This Row],[Storage_Loss_%]]</f>
        <v>690274121.01999998</v>
      </c>
      <c r="Z3189" s="13">
        <f>Agridata[[#This Row],[Final_Profit_NGN]] * (1-Agridata[[#This Row],[Storage_Loss_%]]/100)</f>
        <v>20863715.789800003</v>
      </c>
      <c r="AA3189" s="13">
        <f>Agridata[[#This Row],[Final_Profit_NGN]]+Agridata[[#This Row],[Input_Cost_NGN]]</f>
        <v>28010595</v>
      </c>
    </row>
    <row r="3190" spans="1:27" x14ac:dyDescent="0.35">
      <c r="A3190" t="s">
        <v>455</v>
      </c>
      <c r="B3190" t="s">
        <v>1471</v>
      </c>
      <c r="C3190" t="s">
        <v>1500</v>
      </c>
      <c r="D3190">
        <v>2021</v>
      </c>
      <c r="E3190" t="s">
        <v>1501</v>
      </c>
      <c r="F3190" t="s">
        <v>1503</v>
      </c>
      <c r="G3190">
        <v>0.79</v>
      </c>
      <c r="H3190">
        <v>8858</v>
      </c>
      <c r="I3190">
        <v>6884</v>
      </c>
      <c r="J3190">
        <v>22.3</v>
      </c>
      <c r="K3190" t="s">
        <v>1512</v>
      </c>
      <c r="L3190">
        <v>0.87</v>
      </c>
      <c r="M3190" t="s">
        <v>1516</v>
      </c>
      <c r="N3190" s="13">
        <v>4408</v>
      </c>
      <c r="O3190">
        <v>14</v>
      </c>
      <c r="P3190" s="11">
        <f>Agridata[[#This Row],[Storage_Loss_%]]/100</f>
        <v>0.2228</v>
      </c>
      <c r="Q3190" s="7">
        <v>22.28</v>
      </c>
      <c r="R3190" s="13">
        <v>12875</v>
      </c>
      <c r="S3190">
        <v>226</v>
      </c>
      <c r="T3190" t="s">
        <v>1520</v>
      </c>
      <c r="U3190" t="s">
        <v>1523</v>
      </c>
      <c r="V3190" s="13">
        <v>1522944</v>
      </c>
      <c r="W3190" s="7">
        <f>(Agridata[[#This Row],[Profit_After_Storage_Loss]]/Agridata[[#This Row],[Total_Revenue]])*100</f>
        <v>77.068461635127576</v>
      </c>
      <c r="X3190">
        <f>(1-Agridata[[#This Row],[Transport_Cost_NGN]]/(Agridata[[#This Row],[Input_Cost_NGN]]+Agridata[[#This Row],[Final_Profit_NGN]]))*100</f>
        <v>99.712987012141411</v>
      </c>
      <c r="Y3190" s="13">
        <f>Agridata[[#This Row],[Final_Profit_NGN]]*Agridata[[#This Row],[Storage_Loss_%]]</f>
        <v>33931192.32</v>
      </c>
      <c r="Z3190" s="13">
        <f>Agridata[[#This Row],[Final_Profit_NGN]] * (1-Agridata[[#This Row],[Storage_Loss_%]]/100)</f>
        <v>1183632.0767999999</v>
      </c>
      <c r="AA3190" s="13">
        <f>Agridata[[#This Row],[Final_Profit_NGN]]+Agridata[[#This Row],[Input_Cost_NGN]]</f>
        <v>1535819</v>
      </c>
    </row>
    <row r="3191" spans="1:27" x14ac:dyDescent="0.35">
      <c r="A3191" t="s">
        <v>657</v>
      </c>
      <c r="B3191" t="s">
        <v>1473</v>
      </c>
      <c r="C3191" t="s">
        <v>1494</v>
      </c>
      <c r="D3191">
        <v>2024</v>
      </c>
      <c r="E3191" t="s">
        <v>1501</v>
      </c>
      <c r="F3191" t="s">
        <v>1509</v>
      </c>
      <c r="G3191">
        <v>3.99</v>
      </c>
      <c r="H3191">
        <v>57593</v>
      </c>
      <c r="I3191">
        <v>45613</v>
      </c>
      <c r="J3191">
        <v>7.4</v>
      </c>
      <c r="K3191" t="s">
        <v>1512</v>
      </c>
      <c r="L3191">
        <v>1.43</v>
      </c>
      <c r="M3191" t="s">
        <v>1517</v>
      </c>
      <c r="N3191" s="13">
        <v>1794</v>
      </c>
      <c r="O3191">
        <v>5</v>
      </c>
      <c r="P3191" s="11">
        <f>Agridata[[#This Row],[Storage_Loss_%]]/100</f>
        <v>0.20800000000000002</v>
      </c>
      <c r="Q3191" s="7">
        <v>20.8</v>
      </c>
      <c r="R3191" s="13">
        <v>85993</v>
      </c>
      <c r="S3191">
        <v>391</v>
      </c>
      <c r="T3191" t="s">
        <v>1520</v>
      </c>
      <c r="U3191" t="s">
        <v>1523</v>
      </c>
      <c r="V3191" s="13">
        <v>17568550</v>
      </c>
      <c r="W3191" s="7">
        <f>(Agridata[[#This Row],[Profit_After_Storage_Loss]]/Agridata[[#This Row],[Total_Revenue]])*100</f>
        <v>78.814227023605213</v>
      </c>
      <c r="X3191">
        <f>(1-Agridata[[#This Row],[Transport_Cost_NGN]]/(Agridata[[#This Row],[Input_Cost_NGN]]+Agridata[[#This Row],[Final_Profit_NGN]]))*100</f>
        <v>99.989838309606768</v>
      </c>
      <c r="Y3191" s="13">
        <f>Agridata[[#This Row],[Final_Profit_NGN]]*Agridata[[#This Row],[Storage_Loss_%]]</f>
        <v>365425840</v>
      </c>
      <c r="Z3191" s="13">
        <f>Agridata[[#This Row],[Final_Profit_NGN]] * (1-Agridata[[#This Row],[Storage_Loss_%]]/100)</f>
        <v>13914291.600000001</v>
      </c>
      <c r="AA3191" s="13">
        <f>Agridata[[#This Row],[Final_Profit_NGN]]+Agridata[[#This Row],[Input_Cost_NGN]]</f>
        <v>17654543</v>
      </c>
    </row>
    <row r="3192" spans="1:27" x14ac:dyDescent="0.35">
      <c r="A3192" t="s">
        <v>648</v>
      </c>
      <c r="B3192" t="s">
        <v>1469</v>
      </c>
      <c r="C3192" t="s">
        <v>1474</v>
      </c>
      <c r="D3192">
        <v>2025</v>
      </c>
      <c r="E3192" t="s">
        <v>1502</v>
      </c>
      <c r="F3192" t="s">
        <v>1503</v>
      </c>
      <c r="G3192">
        <v>2.06</v>
      </c>
      <c r="H3192">
        <v>10832</v>
      </c>
      <c r="I3192">
        <v>9760</v>
      </c>
      <c r="J3192">
        <v>95.5</v>
      </c>
      <c r="K3192" t="s">
        <v>1515</v>
      </c>
      <c r="L3192">
        <v>2.86</v>
      </c>
      <c r="M3192" t="s">
        <v>1516</v>
      </c>
      <c r="N3192" s="13">
        <v>15009</v>
      </c>
      <c r="O3192">
        <v>1</v>
      </c>
      <c r="P3192" s="11">
        <f>Agridata[[#This Row],[Storage_Loss_%]]/100</f>
        <v>9.8900000000000002E-2</v>
      </c>
      <c r="Q3192" s="7">
        <v>9.89</v>
      </c>
      <c r="R3192" s="13">
        <v>18470</v>
      </c>
      <c r="S3192">
        <v>374</v>
      </c>
      <c r="T3192" t="s">
        <v>1520</v>
      </c>
      <c r="U3192" t="s">
        <v>1523</v>
      </c>
      <c r="V3192" s="13">
        <v>3580259</v>
      </c>
      <c r="W3192" s="7">
        <f>(Agridata[[#This Row],[Profit_After_Storage_Loss]]/Agridata[[#This Row],[Total_Revenue]])*100</f>
        <v>89.647522358588276</v>
      </c>
      <c r="X3192">
        <f>(1-Agridata[[#This Row],[Transport_Cost_NGN]]/(Agridata[[#This Row],[Input_Cost_NGN]]+Agridata[[#This Row],[Final_Profit_NGN]]))*100</f>
        <v>99.582936086601677</v>
      </c>
      <c r="Y3192" s="13">
        <f>Agridata[[#This Row],[Final_Profit_NGN]]*Agridata[[#This Row],[Storage_Loss_%]]</f>
        <v>35408761.510000005</v>
      </c>
      <c r="Z3192" s="13">
        <f>Agridata[[#This Row],[Final_Profit_NGN]] * (1-Agridata[[#This Row],[Storage_Loss_%]]/100)</f>
        <v>3226171.3848999999</v>
      </c>
      <c r="AA3192" s="13">
        <f>Agridata[[#This Row],[Final_Profit_NGN]]+Agridata[[#This Row],[Input_Cost_NGN]]</f>
        <v>3598729</v>
      </c>
    </row>
    <row r="3193" spans="1:27" x14ac:dyDescent="0.35">
      <c r="A3193" t="s">
        <v>210</v>
      </c>
      <c r="B3193" t="s">
        <v>1470</v>
      </c>
      <c r="C3193" t="s">
        <v>1495</v>
      </c>
      <c r="D3193">
        <v>2023</v>
      </c>
      <c r="E3193" t="s">
        <v>1501</v>
      </c>
      <c r="F3193" t="s">
        <v>1506</v>
      </c>
      <c r="G3193">
        <v>0.84</v>
      </c>
      <c r="H3193">
        <v>2131</v>
      </c>
      <c r="I3193">
        <v>1751</v>
      </c>
      <c r="J3193">
        <v>4.8</v>
      </c>
      <c r="K3193" t="s">
        <v>1513</v>
      </c>
      <c r="L3193">
        <v>0.32</v>
      </c>
      <c r="M3193" t="s">
        <v>1518</v>
      </c>
      <c r="N3193" s="13">
        <v>200</v>
      </c>
      <c r="O3193">
        <v>14</v>
      </c>
      <c r="P3193" s="11">
        <f>Agridata[[#This Row],[Storage_Loss_%]]/100</f>
        <v>0.17800000000000002</v>
      </c>
      <c r="Q3193" s="7">
        <v>17.8</v>
      </c>
      <c r="R3193" s="13">
        <v>12058</v>
      </c>
      <c r="S3193">
        <v>388</v>
      </c>
      <c r="T3193" t="s">
        <v>1521</v>
      </c>
      <c r="U3193" t="s">
        <v>1522</v>
      </c>
      <c r="V3193" s="13">
        <v>660337</v>
      </c>
      <c r="W3193" s="7">
        <f>(Agridata[[#This Row],[Profit_After_Storage_Loss]]/Agridata[[#This Row],[Total_Revenue]])*100</f>
        <v>80.725914678128177</v>
      </c>
      <c r="X3193">
        <f>(1-Agridata[[#This Row],[Transport_Cost_NGN]]/(Agridata[[#This Row],[Input_Cost_NGN]]+Agridata[[#This Row],[Final_Profit_NGN]]))*100</f>
        <v>99.970255578937966</v>
      </c>
      <c r="Y3193" s="13">
        <f>Agridata[[#This Row],[Final_Profit_NGN]]*Agridata[[#This Row],[Storage_Loss_%]]</f>
        <v>11753998.6</v>
      </c>
      <c r="Z3193" s="13">
        <f>Agridata[[#This Row],[Final_Profit_NGN]] * (1-Agridata[[#This Row],[Storage_Loss_%]]/100)</f>
        <v>542797.01399999997</v>
      </c>
      <c r="AA3193" s="13">
        <f>Agridata[[#This Row],[Final_Profit_NGN]]+Agridata[[#This Row],[Input_Cost_NGN]]</f>
        <v>672395</v>
      </c>
    </row>
    <row r="3194" spans="1:27" x14ac:dyDescent="0.35">
      <c r="A3194" t="s">
        <v>743</v>
      </c>
      <c r="B3194" t="s">
        <v>1473</v>
      </c>
      <c r="C3194" t="s">
        <v>1494</v>
      </c>
      <c r="D3194">
        <v>2024</v>
      </c>
      <c r="E3194" t="s">
        <v>1502</v>
      </c>
      <c r="F3194" t="s">
        <v>1506</v>
      </c>
      <c r="G3194">
        <v>1.93</v>
      </c>
      <c r="H3194">
        <v>5449</v>
      </c>
      <c r="I3194">
        <v>3469</v>
      </c>
      <c r="J3194">
        <v>1</v>
      </c>
      <c r="K3194" t="s">
        <v>1513</v>
      </c>
      <c r="L3194">
        <v>1.47</v>
      </c>
      <c r="M3194" t="s">
        <v>1516</v>
      </c>
      <c r="N3194" s="13">
        <v>200</v>
      </c>
      <c r="O3194">
        <v>30</v>
      </c>
      <c r="P3194" s="11">
        <f>Agridata[[#This Row],[Storage_Loss_%]]/100</f>
        <v>0.36329999999999996</v>
      </c>
      <c r="Q3194" s="7">
        <v>36.33</v>
      </c>
      <c r="R3194" s="13">
        <v>28999</v>
      </c>
      <c r="S3194">
        <v>376</v>
      </c>
      <c r="T3194" t="s">
        <v>1520</v>
      </c>
      <c r="U3194" t="s">
        <v>1523</v>
      </c>
      <c r="V3194" s="13">
        <v>1262102</v>
      </c>
      <c r="W3194" s="7">
        <f>(Agridata[[#This Row],[Profit_After_Storage_Loss]]/Agridata[[#This Row],[Total_Revenue]])*100</f>
        <v>62.239928820440852</v>
      </c>
      <c r="X3194">
        <f>(1-Agridata[[#This Row],[Transport_Cost_NGN]]/(Agridata[[#This Row],[Input_Cost_NGN]]+Agridata[[#This Row],[Final_Profit_NGN]]))*100</f>
        <v>99.98450934512482</v>
      </c>
      <c r="Y3194" s="13">
        <f>Agridata[[#This Row],[Final_Profit_NGN]]*Agridata[[#This Row],[Storage_Loss_%]]</f>
        <v>45852165.659999996</v>
      </c>
      <c r="Z3194" s="13">
        <f>Agridata[[#This Row],[Final_Profit_NGN]] * (1-Agridata[[#This Row],[Storage_Loss_%]]/100)</f>
        <v>803580.34340000001</v>
      </c>
      <c r="AA3194" s="13">
        <f>Agridata[[#This Row],[Final_Profit_NGN]]+Agridata[[#This Row],[Input_Cost_NGN]]</f>
        <v>1291101</v>
      </c>
    </row>
    <row r="3195" spans="1:27" x14ac:dyDescent="0.35">
      <c r="A3195" t="s">
        <v>137</v>
      </c>
      <c r="B3195" t="s">
        <v>1469</v>
      </c>
      <c r="C3195" t="s">
        <v>1484</v>
      </c>
      <c r="D3195">
        <v>2021</v>
      </c>
      <c r="E3195" t="s">
        <v>1502</v>
      </c>
      <c r="F3195" t="s">
        <v>1508</v>
      </c>
      <c r="G3195">
        <v>1.71</v>
      </c>
      <c r="H3195">
        <v>3017</v>
      </c>
      <c r="I3195">
        <v>2771</v>
      </c>
      <c r="J3195">
        <v>29</v>
      </c>
      <c r="K3195" t="s">
        <v>1512</v>
      </c>
      <c r="L3195">
        <v>0.99</v>
      </c>
      <c r="M3195" t="s">
        <v>1517</v>
      </c>
      <c r="N3195" s="13">
        <v>5416</v>
      </c>
      <c r="O3195">
        <v>1</v>
      </c>
      <c r="P3195" s="11">
        <f>Agridata[[#This Row],[Storage_Loss_%]]/100</f>
        <v>8.1500000000000003E-2</v>
      </c>
      <c r="Q3195" s="7">
        <v>8.15</v>
      </c>
      <c r="R3195" s="13">
        <v>26322</v>
      </c>
      <c r="S3195">
        <v>188</v>
      </c>
      <c r="T3195" t="s">
        <v>1520</v>
      </c>
      <c r="U3195" t="s">
        <v>1523</v>
      </c>
      <c r="V3195" s="13">
        <v>484001</v>
      </c>
      <c r="W3195" s="7">
        <f>(Agridata[[#This Row],[Profit_After_Storage_Loss]]/Agridata[[#This Row],[Total_Revenue]])*100</f>
        <v>87.11245985385726</v>
      </c>
      <c r="X3195">
        <f>(1-Agridata[[#This Row],[Transport_Cost_NGN]]/(Agridata[[#This Row],[Input_Cost_NGN]]+Agridata[[#This Row],[Final_Profit_NGN]]))*100</f>
        <v>98.938711365155001</v>
      </c>
      <c r="Y3195" s="13">
        <f>Agridata[[#This Row],[Final_Profit_NGN]]*Agridata[[#This Row],[Storage_Loss_%]]</f>
        <v>3944608.1500000004</v>
      </c>
      <c r="Z3195" s="13">
        <f>Agridata[[#This Row],[Final_Profit_NGN]] * (1-Agridata[[#This Row],[Storage_Loss_%]]/100)</f>
        <v>444554.91849999997</v>
      </c>
      <c r="AA3195" s="13">
        <f>Agridata[[#This Row],[Final_Profit_NGN]]+Agridata[[#This Row],[Input_Cost_NGN]]</f>
        <v>510323</v>
      </c>
    </row>
    <row r="3196" spans="1:27" x14ac:dyDescent="0.35">
      <c r="A3196" t="s">
        <v>879</v>
      </c>
      <c r="B3196" t="s">
        <v>1471</v>
      </c>
      <c r="C3196" t="s">
        <v>1500</v>
      </c>
      <c r="D3196">
        <v>2022</v>
      </c>
      <c r="E3196" t="s">
        <v>1502</v>
      </c>
      <c r="F3196" t="s">
        <v>1504</v>
      </c>
      <c r="G3196">
        <v>4.53</v>
      </c>
      <c r="H3196">
        <v>35833</v>
      </c>
      <c r="I3196">
        <v>27598</v>
      </c>
      <c r="J3196">
        <v>40</v>
      </c>
      <c r="K3196" t="s">
        <v>1512</v>
      </c>
      <c r="L3196">
        <v>1.27</v>
      </c>
      <c r="M3196" t="s">
        <v>1517</v>
      </c>
      <c r="N3196" s="13">
        <v>9633</v>
      </c>
      <c r="O3196">
        <v>1</v>
      </c>
      <c r="P3196" s="11">
        <f>Agridata[[#This Row],[Storage_Loss_%]]/100</f>
        <v>0.2298</v>
      </c>
      <c r="Q3196" s="7">
        <v>22.98</v>
      </c>
      <c r="R3196" s="13">
        <v>50162</v>
      </c>
      <c r="S3196">
        <v>244</v>
      </c>
      <c r="T3196" t="s">
        <v>1520</v>
      </c>
      <c r="U3196" t="s">
        <v>1523</v>
      </c>
      <c r="V3196" s="13">
        <v>6606778</v>
      </c>
      <c r="W3196" s="7">
        <f>(Agridata[[#This Row],[Profit_After_Storage_Loss]]/Agridata[[#This Row],[Total_Revenue]])*100</f>
        <v>76.439631656586954</v>
      </c>
      <c r="X3196">
        <f>(1-Agridata[[#This Row],[Transport_Cost_NGN]]/(Agridata[[#This Row],[Input_Cost_NGN]]+Agridata[[#This Row],[Final_Profit_NGN]]))*100</f>
        <v>99.855293873761823</v>
      </c>
      <c r="Y3196" s="13">
        <f>Agridata[[#This Row],[Final_Profit_NGN]]*Agridata[[#This Row],[Storage_Loss_%]]</f>
        <v>151823758.44</v>
      </c>
      <c r="Z3196" s="13">
        <f>Agridata[[#This Row],[Final_Profit_NGN]] * (1-Agridata[[#This Row],[Storage_Loss_%]]/100)</f>
        <v>5088540.4155999999</v>
      </c>
      <c r="AA3196" s="13">
        <f>Agridata[[#This Row],[Final_Profit_NGN]]+Agridata[[#This Row],[Input_Cost_NGN]]</f>
        <v>6656940</v>
      </c>
    </row>
    <row r="3197" spans="1:27" x14ac:dyDescent="0.35">
      <c r="A3197" t="s">
        <v>1124</v>
      </c>
      <c r="B3197" t="s">
        <v>1472</v>
      </c>
      <c r="C3197" t="s">
        <v>1479</v>
      </c>
      <c r="D3197">
        <v>2021</v>
      </c>
      <c r="E3197" t="s">
        <v>1501</v>
      </c>
      <c r="F3197" t="s">
        <v>1505</v>
      </c>
      <c r="G3197">
        <v>3.76</v>
      </c>
      <c r="H3197">
        <v>35362</v>
      </c>
      <c r="I3197">
        <v>21362</v>
      </c>
      <c r="J3197">
        <v>5.5</v>
      </c>
      <c r="K3197" t="s">
        <v>1512</v>
      </c>
      <c r="L3197">
        <v>1.53</v>
      </c>
      <c r="M3197" t="s">
        <v>1517</v>
      </c>
      <c r="N3197" s="13">
        <v>1305</v>
      </c>
      <c r="O3197">
        <v>30</v>
      </c>
      <c r="P3197" s="11">
        <f>Agridata[[#This Row],[Storage_Loss_%]]/100</f>
        <v>0.39590000000000003</v>
      </c>
      <c r="Q3197" s="7">
        <v>39.590000000000003</v>
      </c>
      <c r="R3197" s="13">
        <v>42465</v>
      </c>
      <c r="S3197">
        <v>98</v>
      </c>
      <c r="T3197" t="s">
        <v>1520</v>
      </c>
      <c r="U3197" t="s">
        <v>1523</v>
      </c>
      <c r="V3197" s="13">
        <v>2028772</v>
      </c>
      <c r="W3197" s="7">
        <f>(Agridata[[#This Row],[Profit_After_Storage_Loss]]/Agridata[[#This Row],[Total_Revenue]])*100</f>
        <v>59.171459625334997</v>
      </c>
      <c r="X3197">
        <f>(1-Agridata[[#This Row],[Transport_Cost_NGN]]/(Agridata[[#This Row],[Input_Cost_NGN]]+Agridata[[#This Row],[Final_Profit_NGN]]))*100</f>
        <v>99.93699417304731</v>
      </c>
      <c r="Y3197" s="13">
        <f>Agridata[[#This Row],[Final_Profit_NGN]]*Agridata[[#This Row],[Storage_Loss_%]]</f>
        <v>80319083.480000004</v>
      </c>
      <c r="Z3197" s="13">
        <f>Agridata[[#This Row],[Final_Profit_NGN]] * (1-Agridata[[#This Row],[Storage_Loss_%]]/100)</f>
        <v>1225581.1651999999</v>
      </c>
      <c r="AA3197" s="13">
        <f>Agridata[[#This Row],[Final_Profit_NGN]]+Agridata[[#This Row],[Input_Cost_NGN]]</f>
        <v>2071237</v>
      </c>
    </row>
    <row r="3198" spans="1:27" x14ac:dyDescent="0.35">
      <c r="A3198" t="s">
        <v>322</v>
      </c>
      <c r="B3198" t="s">
        <v>1469</v>
      </c>
      <c r="C3198" t="s">
        <v>1474</v>
      </c>
      <c r="D3198">
        <v>2022</v>
      </c>
      <c r="E3198" t="s">
        <v>1501</v>
      </c>
      <c r="F3198" t="s">
        <v>1508</v>
      </c>
      <c r="G3198">
        <v>4.09</v>
      </c>
      <c r="H3198">
        <v>9034</v>
      </c>
      <c r="I3198">
        <v>5389</v>
      </c>
      <c r="J3198">
        <v>61.9</v>
      </c>
      <c r="K3198" t="s">
        <v>1512</v>
      </c>
      <c r="L3198">
        <v>2.17</v>
      </c>
      <c r="M3198" t="s">
        <v>1518</v>
      </c>
      <c r="N3198" s="13">
        <v>14428</v>
      </c>
      <c r="O3198">
        <v>30</v>
      </c>
      <c r="P3198" s="11">
        <f>Agridata[[#This Row],[Storage_Loss_%]]/100</f>
        <v>0.40340000000000004</v>
      </c>
      <c r="Q3198" s="7">
        <v>40.340000000000003</v>
      </c>
      <c r="R3198" s="13">
        <v>58752</v>
      </c>
      <c r="S3198">
        <v>171</v>
      </c>
      <c r="T3198" t="s">
        <v>1520</v>
      </c>
      <c r="U3198" t="s">
        <v>1523</v>
      </c>
      <c r="V3198" s="13">
        <v>839124</v>
      </c>
      <c r="W3198" s="7">
        <f>(Agridata[[#This Row],[Profit_After_Storage_Loss]]/Agridata[[#This Row],[Total_Revenue]])*100</f>
        <v>55.756182189968328</v>
      </c>
      <c r="X3198">
        <f>(1-Agridata[[#This Row],[Transport_Cost_NGN]]/(Agridata[[#This Row],[Input_Cost_NGN]]+Agridata[[#This Row],[Final_Profit_NGN]]))*100</f>
        <v>98.393096596857475</v>
      </c>
      <c r="Y3198" s="13">
        <f>Agridata[[#This Row],[Final_Profit_NGN]]*Agridata[[#This Row],[Storage_Loss_%]]</f>
        <v>33850262.160000004</v>
      </c>
      <c r="Z3198" s="13">
        <f>Agridata[[#This Row],[Final_Profit_NGN]] * (1-Agridata[[#This Row],[Storage_Loss_%]]/100)</f>
        <v>500621.37840000005</v>
      </c>
      <c r="AA3198" s="13">
        <f>Agridata[[#This Row],[Final_Profit_NGN]]+Agridata[[#This Row],[Input_Cost_NGN]]</f>
        <v>897876</v>
      </c>
    </row>
    <row r="3199" spans="1:27" x14ac:dyDescent="0.35">
      <c r="A3199" t="s">
        <v>771</v>
      </c>
      <c r="B3199" t="s">
        <v>1470</v>
      </c>
      <c r="C3199" t="s">
        <v>1499</v>
      </c>
      <c r="D3199">
        <v>2025</v>
      </c>
      <c r="E3199" t="s">
        <v>1501</v>
      </c>
      <c r="F3199" t="s">
        <v>1507</v>
      </c>
      <c r="G3199">
        <v>1.01</v>
      </c>
      <c r="H3199">
        <v>2205</v>
      </c>
      <c r="I3199">
        <v>1355</v>
      </c>
      <c r="J3199">
        <v>6.5</v>
      </c>
      <c r="K3199" t="s">
        <v>1513</v>
      </c>
      <c r="L3199">
        <v>1.55</v>
      </c>
      <c r="M3199" t="s">
        <v>1516</v>
      </c>
      <c r="N3199" s="13">
        <v>282</v>
      </c>
      <c r="O3199">
        <v>30</v>
      </c>
      <c r="P3199" s="11">
        <f>Agridata[[#This Row],[Storage_Loss_%]]/100</f>
        <v>0.38520000000000004</v>
      </c>
      <c r="Q3199" s="7">
        <v>38.520000000000003</v>
      </c>
      <c r="R3199" s="13">
        <v>14569</v>
      </c>
      <c r="S3199">
        <v>250</v>
      </c>
      <c r="T3199" t="s">
        <v>1521</v>
      </c>
      <c r="U3199" t="s">
        <v>1522</v>
      </c>
      <c r="V3199" s="13">
        <v>320512</v>
      </c>
      <c r="W3199" s="7">
        <f>(Agridata[[#This Row],[Profit_After_Storage_Loss]]/Agridata[[#This Row],[Total_Revenue]])*100</f>
        <v>58.806908657906597</v>
      </c>
      <c r="X3199">
        <f>(1-Agridata[[#This Row],[Transport_Cost_NGN]]/(Agridata[[#This Row],[Input_Cost_NGN]]+Agridata[[#This Row],[Final_Profit_NGN]]))*100</f>
        <v>99.915841244355846</v>
      </c>
      <c r="Y3199" s="13">
        <f>Agridata[[#This Row],[Final_Profit_NGN]]*Agridata[[#This Row],[Storage_Loss_%]]</f>
        <v>12346122.24</v>
      </c>
      <c r="Z3199" s="13">
        <f>Agridata[[#This Row],[Final_Profit_NGN]] * (1-Agridata[[#This Row],[Storage_Loss_%]]/100)</f>
        <v>197050.7776</v>
      </c>
      <c r="AA3199" s="13">
        <f>Agridata[[#This Row],[Final_Profit_NGN]]+Agridata[[#This Row],[Input_Cost_NGN]]</f>
        <v>335081</v>
      </c>
    </row>
    <row r="3200" spans="1:27" x14ac:dyDescent="0.35">
      <c r="A3200" t="s">
        <v>538</v>
      </c>
      <c r="B3200" t="s">
        <v>1473</v>
      </c>
      <c r="C3200" t="s">
        <v>1484</v>
      </c>
      <c r="D3200">
        <v>2024</v>
      </c>
      <c r="E3200" t="s">
        <v>1501</v>
      </c>
      <c r="F3200" t="s">
        <v>1510</v>
      </c>
      <c r="G3200">
        <v>2.57</v>
      </c>
      <c r="H3200">
        <v>38214</v>
      </c>
      <c r="I3200">
        <v>25358</v>
      </c>
      <c r="J3200">
        <v>14.1</v>
      </c>
      <c r="K3200" t="s">
        <v>1511</v>
      </c>
      <c r="L3200">
        <v>0.71</v>
      </c>
      <c r="M3200" t="s">
        <v>1516</v>
      </c>
      <c r="N3200" s="13">
        <v>1744</v>
      </c>
      <c r="O3200">
        <v>5</v>
      </c>
      <c r="P3200" s="11">
        <f>Agridata[[#This Row],[Storage_Loss_%]]/100</f>
        <v>0.33640000000000003</v>
      </c>
      <c r="Q3200" s="7">
        <v>33.64</v>
      </c>
      <c r="R3200" s="13">
        <v>69370</v>
      </c>
      <c r="S3200">
        <v>319</v>
      </c>
      <c r="T3200" t="s">
        <v>1520</v>
      </c>
      <c r="U3200" t="s">
        <v>1522</v>
      </c>
      <c r="V3200" s="13">
        <v>7937196</v>
      </c>
      <c r="W3200" s="7">
        <f>(Agridata[[#This Row],[Profit_After_Storage_Loss]]/Agridata[[#This Row],[Total_Revenue]])*100</f>
        <v>65.7850477420657</v>
      </c>
      <c r="X3200">
        <f>(1-Agridata[[#This Row],[Transport_Cost_NGN]]/(Agridata[[#This Row],[Input_Cost_NGN]]+Agridata[[#This Row],[Final_Profit_NGN]]))*100</f>
        <v>99.978217877676897</v>
      </c>
      <c r="Y3200" s="13">
        <f>Agridata[[#This Row],[Final_Profit_NGN]]*Agridata[[#This Row],[Storage_Loss_%]]</f>
        <v>267007273.44</v>
      </c>
      <c r="Z3200" s="13">
        <f>Agridata[[#This Row],[Final_Profit_NGN]] * (1-Agridata[[#This Row],[Storage_Loss_%]]/100)</f>
        <v>5267123.2655999996</v>
      </c>
      <c r="AA3200" s="13">
        <f>Agridata[[#This Row],[Final_Profit_NGN]]+Agridata[[#This Row],[Input_Cost_NGN]]</f>
        <v>8006566</v>
      </c>
    </row>
    <row r="3201" spans="1:27" x14ac:dyDescent="0.35">
      <c r="A3201" t="s">
        <v>816</v>
      </c>
      <c r="B3201" t="s">
        <v>1470</v>
      </c>
      <c r="C3201" t="s">
        <v>1476</v>
      </c>
      <c r="D3201">
        <v>2024</v>
      </c>
      <c r="E3201" t="s">
        <v>1502</v>
      </c>
      <c r="F3201" t="s">
        <v>1508</v>
      </c>
      <c r="G3201">
        <v>2.65</v>
      </c>
      <c r="H3201">
        <v>4442</v>
      </c>
      <c r="I3201">
        <v>3856</v>
      </c>
      <c r="J3201">
        <v>9.6999999999999993</v>
      </c>
      <c r="K3201" t="s">
        <v>1513</v>
      </c>
      <c r="L3201">
        <v>0.74</v>
      </c>
      <c r="M3201" t="s">
        <v>1518</v>
      </c>
      <c r="N3201" s="13">
        <v>414</v>
      </c>
      <c r="O3201">
        <v>7</v>
      </c>
      <c r="P3201" s="11">
        <f>Agridata[[#This Row],[Storage_Loss_%]]/100</f>
        <v>0.13170000000000001</v>
      </c>
      <c r="Q3201" s="7">
        <v>13.17</v>
      </c>
      <c r="R3201" s="13">
        <v>30975</v>
      </c>
      <c r="S3201">
        <v>202</v>
      </c>
      <c r="T3201" t="s">
        <v>1520</v>
      </c>
      <c r="U3201" t="s">
        <v>1522</v>
      </c>
      <c r="V3201" s="13">
        <v>739734</v>
      </c>
      <c r="W3201" s="7">
        <f>(Agridata[[#This Row],[Profit_After_Storage_Loss]]/Agridata[[#This Row],[Total_Revenue]])*100</f>
        <v>83.340279171516102</v>
      </c>
      <c r="X3201">
        <f>(1-Agridata[[#This Row],[Transport_Cost_NGN]]/(Agridata[[#This Row],[Input_Cost_NGN]]+Agridata[[#This Row],[Final_Profit_NGN]]))*100</f>
        <v>99.946283227521675</v>
      </c>
      <c r="Y3201" s="13">
        <f>Agridata[[#This Row],[Final_Profit_NGN]]*Agridata[[#This Row],[Storage_Loss_%]]</f>
        <v>9742296.7799999993</v>
      </c>
      <c r="Z3201" s="13">
        <f>Agridata[[#This Row],[Final_Profit_NGN]] * (1-Agridata[[#This Row],[Storage_Loss_%]]/100)</f>
        <v>642311.03220000002</v>
      </c>
      <c r="AA3201" s="13">
        <f>Agridata[[#This Row],[Final_Profit_NGN]]+Agridata[[#This Row],[Input_Cost_NGN]]</f>
        <v>770709</v>
      </c>
    </row>
    <row r="3202" spans="1:27" x14ac:dyDescent="0.35">
      <c r="A3202" t="s">
        <v>1273</v>
      </c>
      <c r="B3202" t="s">
        <v>1469</v>
      </c>
      <c r="C3202" t="s">
        <v>1474</v>
      </c>
      <c r="D3202">
        <v>2025</v>
      </c>
      <c r="E3202" t="s">
        <v>1501</v>
      </c>
      <c r="F3202" t="s">
        <v>1505</v>
      </c>
      <c r="G3202">
        <v>1.4</v>
      </c>
      <c r="H3202">
        <v>20819</v>
      </c>
      <c r="I3202">
        <v>12693</v>
      </c>
      <c r="J3202">
        <v>1</v>
      </c>
      <c r="K3202" t="s">
        <v>1511</v>
      </c>
      <c r="L3202">
        <v>0.92</v>
      </c>
      <c r="M3202" t="s">
        <v>1518</v>
      </c>
      <c r="N3202" s="13">
        <v>200</v>
      </c>
      <c r="O3202">
        <v>30</v>
      </c>
      <c r="P3202" s="11">
        <f>Agridata[[#This Row],[Storage_Loss_%]]/100</f>
        <v>0.39030000000000004</v>
      </c>
      <c r="Q3202" s="7">
        <v>39.03</v>
      </c>
      <c r="R3202" s="13">
        <v>10319</v>
      </c>
      <c r="S3202">
        <v>106</v>
      </c>
      <c r="T3202" t="s">
        <v>1520</v>
      </c>
      <c r="U3202" t="s">
        <v>1523</v>
      </c>
      <c r="V3202" s="13">
        <v>1321485</v>
      </c>
      <c r="W3202" s="7">
        <f>(Agridata[[#This Row],[Profit_After_Storage_Loss]]/Agridata[[#This Row],[Total_Revenue]])*100</f>
        <v>60.497596080203984</v>
      </c>
      <c r="X3202">
        <f>(1-Agridata[[#This Row],[Transport_Cost_NGN]]/(Agridata[[#This Row],[Input_Cost_NGN]]+Agridata[[#This Row],[Final_Profit_NGN]]))*100</f>
        <v>99.984982775243196</v>
      </c>
      <c r="Y3202" s="13">
        <f>Agridata[[#This Row],[Final_Profit_NGN]]*Agridata[[#This Row],[Storage_Loss_%]]</f>
        <v>51577559.550000004</v>
      </c>
      <c r="Z3202" s="13">
        <f>Agridata[[#This Row],[Final_Profit_NGN]] * (1-Agridata[[#This Row],[Storage_Loss_%]]/100)</f>
        <v>805709.40449999983</v>
      </c>
      <c r="AA3202" s="13">
        <f>Agridata[[#This Row],[Final_Profit_NGN]]+Agridata[[#This Row],[Input_Cost_NGN]]</f>
        <v>1331804</v>
      </c>
    </row>
    <row r="3203" spans="1:27" x14ac:dyDescent="0.35">
      <c r="A3203" t="s">
        <v>753</v>
      </c>
      <c r="B3203" t="s">
        <v>1472</v>
      </c>
      <c r="C3203" t="s">
        <v>1487</v>
      </c>
      <c r="D3203">
        <v>2025</v>
      </c>
      <c r="E3203" t="s">
        <v>1501</v>
      </c>
      <c r="F3203" t="s">
        <v>1504</v>
      </c>
      <c r="G3203">
        <v>2.37</v>
      </c>
      <c r="H3203">
        <v>24940</v>
      </c>
      <c r="I3203">
        <v>19021</v>
      </c>
      <c r="J3203">
        <v>64.099999999999994</v>
      </c>
      <c r="K3203" t="s">
        <v>1512</v>
      </c>
      <c r="L3203">
        <v>3.06</v>
      </c>
      <c r="M3203" t="s">
        <v>1516</v>
      </c>
      <c r="N3203" s="13">
        <v>17752</v>
      </c>
      <c r="O3203">
        <v>4</v>
      </c>
      <c r="P3203" s="11">
        <f>Agridata[[#This Row],[Storage_Loss_%]]/100</f>
        <v>0.23730000000000001</v>
      </c>
      <c r="Q3203" s="7">
        <v>23.73</v>
      </c>
      <c r="R3203" s="13">
        <v>49281</v>
      </c>
      <c r="S3203">
        <v>260</v>
      </c>
      <c r="T3203" t="s">
        <v>1520</v>
      </c>
      <c r="U3203" t="s">
        <v>1522</v>
      </c>
      <c r="V3203" s="13">
        <v>4828973</v>
      </c>
      <c r="W3203" s="7">
        <f>(Agridata[[#This Row],[Profit_After_Storage_Loss]]/Agridata[[#This Row],[Total_Revenue]])*100</f>
        <v>75.499506731301807</v>
      </c>
      <c r="X3203">
        <f>(1-Agridata[[#This Row],[Transport_Cost_NGN]]/(Agridata[[#This Row],[Input_Cost_NGN]]+Agridata[[#This Row],[Final_Profit_NGN]]))*100</f>
        <v>99.636099309302068</v>
      </c>
      <c r="Y3203" s="13">
        <f>Agridata[[#This Row],[Final_Profit_NGN]]*Agridata[[#This Row],[Storage_Loss_%]]</f>
        <v>114591529.29000001</v>
      </c>
      <c r="Z3203" s="13">
        <f>Agridata[[#This Row],[Final_Profit_NGN]] * (1-Agridata[[#This Row],[Storage_Loss_%]]/100)</f>
        <v>3683057.7070999998</v>
      </c>
      <c r="AA3203" s="13">
        <f>Agridata[[#This Row],[Final_Profit_NGN]]+Agridata[[#This Row],[Input_Cost_NGN]]</f>
        <v>4878254</v>
      </c>
    </row>
    <row r="3204" spans="1:27" x14ac:dyDescent="0.35">
      <c r="A3204" t="s">
        <v>22</v>
      </c>
      <c r="B3204" t="s">
        <v>1472</v>
      </c>
      <c r="C3204" t="s">
        <v>1487</v>
      </c>
      <c r="D3204">
        <v>2022</v>
      </c>
      <c r="E3204" t="s">
        <v>1501</v>
      </c>
      <c r="F3204" t="s">
        <v>1509</v>
      </c>
      <c r="G3204">
        <v>0.79</v>
      </c>
      <c r="H3204">
        <v>8576</v>
      </c>
      <c r="I3204">
        <v>7106</v>
      </c>
      <c r="J3204">
        <v>5.7</v>
      </c>
      <c r="K3204" t="s">
        <v>1513</v>
      </c>
      <c r="L3204">
        <v>0.75</v>
      </c>
      <c r="M3204" t="s">
        <v>1518</v>
      </c>
      <c r="N3204" s="13">
        <v>242</v>
      </c>
      <c r="O3204">
        <v>1</v>
      </c>
      <c r="P3204" s="11">
        <f>Agridata[[#This Row],[Storage_Loss_%]]/100</f>
        <v>0.17129999999999998</v>
      </c>
      <c r="Q3204" s="7">
        <v>17.13</v>
      </c>
      <c r="R3204" s="13">
        <v>22105</v>
      </c>
      <c r="S3204">
        <v>287</v>
      </c>
      <c r="T3204" t="s">
        <v>1521</v>
      </c>
      <c r="U3204" t="s">
        <v>1522</v>
      </c>
      <c r="V3204" s="13">
        <v>1996681</v>
      </c>
      <c r="W3204" s="7">
        <f>(Agridata[[#This Row],[Profit_After_Storage_Loss]]/Agridata[[#This Row],[Total_Revenue]])*100</f>
        <v>81.962602509627075</v>
      </c>
      <c r="X3204">
        <f>(1-Agridata[[#This Row],[Transport_Cost_NGN]]/(Agridata[[#This Row],[Input_Cost_NGN]]+Agridata[[#This Row],[Final_Profit_NGN]]))*100</f>
        <v>99.988012597670078</v>
      </c>
      <c r="Y3204" s="13">
        <f>Agridata[[#This Row],[Final_Profit_NGN]]*Agridata[[#This Row],[Storage_Loss_%]]</f>
        <v>34203145.530000001</v>
      </c>
      <c r="Z3204" s="13">
        <f>Agridata[[#This Row],[Final_Profit_NGN]] * (1-Agridata[[#This Row],[Storage_Loss_%]]/100)</f>
        <v>1654649.5447</v>
      </c>
      <c r="AA3204" s="13">
        <f>Agridata[[#This Row],[Final_Profit_NGN]]+Agridata[[#This Row],[Input_Cost_NGN]]</f>
        <v>2018786</v>
      </c>
    </row>
    <row r="3205" spans="1:27" x14ac:dyDescent="0.35">
      <c r="A3205" t="s">
        <v>1148</v>
      </c>
      <c r="B3205" t="s">
        <v>1472</v>
      </c>
      <c r="C3205" t="s">
        <v>1489</v>
      </c>
      <c r="D3205">
        <v>2025</v>
      </c>
      <c r="E3205" t="s">
        <v>1501</v>
      </c>
      <c r="F3205" t="s">
        <v>1504</v>
      </c>
      <c r="G3205">
        <v>0.52</v>
      </c>
      <c r="H3205">
        <v>4802</v>
      </c>
      <c r="I3205">
        <v>3768</v>
      </c>
      <c r="J3205">
        <v>2.6</v>
      </c>
      <c r="K3205" t="s">
        <v>1511</v>
      </c>
      <c r="L3205">
        <v>1.2</v>
      </c>
      <c r="M3205" t="s">
        <v>1518</v>
      </c>
      <c r="N3205" s="13">
        <v>411</v>
      </c>
      <c r="O3205">
        <v>1</v>
      </c>
      <c r="P3205" s="11">
        <f>Agridata[[#This Row],[Storage_Loss_%]]/100</f>
        <v>0.21530000000000002</v>
      </c>
      <c r="Q3205" s="7">
        <v>21.53</v>
      </c>
      <c r="R3205" s="13">
        <v>11448</v>
      </c>
      <c r="S3205">
        <v>312</v>
      </c>
      <c r="T3205" t="s">
        <v>1520</v>
      </c>
      <c r="U3205" t="s">
        <v>1522</v>
      </c>
      <c r="V3205" s="13">
        <v>1152001</v>
      </c>
      <c r="W3205" s="7">
        <f>(Agridata[[#This Row],[Profit_After_Storage_Loss]]/Agridata[[#This Row],[Total_Revenue]])*100</f>
        <v>77.697878007544801</v>
      </c>
      <c r="X3205">
        <f>(1-Agridata[[#This Row],[Transport_Cost_NGN]]/(Agridata[[#This Row],[Input_Cost_NGN]]+Agridata[[#This Row],[Final_Profit_NGN]]))*100</f>
        <v>99.964673999461937</v>
      </c>
      <c r="Y3205" s="13">
        <f>Agridata[[#This Row],[Final_Profit_NGN]]*Agridata[[#This Row],[Storage_Loss_%]]</f>
        <v>24802581.530000001</v>
      </c>
      <c r="Z3205" s="13">
        <f>Agridata[[#This Row],[Final_Profit_NGN]] * (1-Agridata[[#This Row],[Storage_Loss_%]]/100)</f>
        <v>903975.18469999998</v>
      </c>
      <c r="AA3205" s="13">
        <f>Agridata[[#This Row],[Final_Profit_NGN]]+Agridata[[#This Row],[Input_Cost_NGN]]</f>
        <v>1163449</v>
      </c>
    </row>
    <row r="3206" spans="1:27" x14ac:dyDescent="0.35">
      <c r="A3206" t="s">
        <v>604</v>
      </c>
      <c r="B3206" t="s">
        <v>1471</v>
      </c>
      <c r="C3206" t="s">
        <v>1492</v>
      </c>
      <c r="D3206">
        <v>2024</v>
      </c>
      <c r="E3206" t="s">
        <v>1502</v>
      </c>
      <c r="F3206" t="s">
        <v>1509</v>
      </c>
      <c r="G3206">
        <v>1.59</v>
      </c>
      <c r="H3206">
        <v>23004</v>
      </c>
      <c r="I3206">
        <v>19318</v>
      </c>
      <c r="J3206">
        <v>8</v>
      </c>
      <c r="K3206" t="s">
        <v>1512</v>
      </c>
      <c r="L3206">
        <v>0.56999999999999995</v>
      </c>
      <c r="M3206" t="s">
        <v>1518</v>
      </c>
      <c r="N3206" s="13">
        <v>1668</v>
      </c>
      <c r="O3206">
        <v>3</v>
      </c>
      <c r="P3206" s="11">
        <f>Agridata[[#This Row],[Storage_Loss_%]]/100</f>
        <v>0.16020000000000001</v>
      </c>
      <c r="Q3206" s="7">
        <v>16.02</v>
      </c>
      <c r="R3206" s="13">
        <v>48338</v>
      </c>
      <c r="S3206">
        <v>368</v>
      </c>
      <c r="T3206" t="s">
        <v>1520</v>
      </c>
      <c r="U3206" t="s">
        <v>1523</v>
      </c>
      <c r="V3206" s="13">
        <v>6987928</v>
      </c>
      <c r="W3206" s="7">
        <f>(Agridata[[#This Row],[Profit_After_Storage_Loss]]/Agridata[[#This Row],[Total_Revenue]])*100</f>
        <v>83.403071094810798</v>
      </c>
      <c r="X3206">
        <f>(1-Agridata[[#This Row],[Transport_Cost_NGN]]/(Agridata[[#This Row],[Input_Cost_NGN]]+Agridata[[#This Row],[Final_Profit_NGN]]))*100</f>
        <v>99.976294244703084</v>
      </c>
      <c r="Y3206" s="13">
        <f>Agridata[[#This Row],[Final_Profit_NGN]]*Agridata[[#This Row],[Storage_Loss_%]]</f>
        <v>111946606.56</v>
      </c>
      <c r="Z3206" s="13">
        <f>Agridata[[#This Row],[Final_Profit_NGN]] * (1-Agridata[[#This Row],[Storage_Loss_%]]/100)</f>
        <v>5868461.9343999997</v>
      </c>
      <c r="AA3206" s="13">
        <f>Agridata[[#This Row],[Final_Profit_NGN]]+Agridata[[#This Row],[Input_Cost_NGN]]</f>
        <v>7036266</v>
      </c>
    </row>
    <row r="3207" spans="1:27" x14ac:dyDescent="0.35">
      <c r="A3207" t="s">
        <v>1331</v>
      </c>
      <c r="B3207" t="s">
        <v>1472</v>
      </c>
      <c r="C3207" t="s">
        <v>1488</v>
      </c>
      <c r="D3207">
        <v>2024</v>
      </c>
      <c r="E3207" t="s">
        <v>1501</v>
      </c>
      <c r="F3207" t="s">
        <v>1509</v>
      </c>
      <c r="G3207">
        <v>2.58</v>
      </c>
      <c r="H3207">
        <v>34988</v>
      </c>
      <c r="I3207">
        <v>27899</v>
      </c>
      <c r="J3207">
        <v>7.7</v>
      </c>
      <c r="K3207" t="s">
        <v>1513</v>
      </c>
      <c r="L3207">
        <v>1.49</v>
      </c>
      <c r="M3207" t="s">
        <v>1516</v>
      </c>
      <c r="N3207" s="13">
        <v>299</v>
      </c>
      <c r="O3207">
        <v>2</v>
      </c>
      <c r="P3207" s="11">
        <f>Agridata[[#This Row],[Storage_Loss_%]]/100</f>
        <v>0.2026</v>
      </c>
      <c r="Q3207" s="7">
        <v>20.260000000000002</v>
      </c>
      <c r="R3207" s="13">
        <v>71735</v>
      </c>
      <c r="S3207">
        <v>332</v>
      </c>
      <c r="T3207" t="s">
        <v>1521</v>
      </c>
      <c r="U3207" t="s">
        <v>1522</v>
      </c>
      <c r="V3207" s="13">
        <v>9097810</v>
      </c>
      <c r="W3207" s="7">
        <f>(Agridata[[#This Row],[Profit_After_Storage_Loss]]/Agridata[[#This Row],[Total_Revenue]])*100</f>
        <v>79.116179635957948</v>
      </c>
      <c r="X3207">
        <f>(1-Agridata[[#This Row],[Transport_Cost_NGN]]/(Agridata[[#This Row],[Input_Cost_NGN]]+Agridata[[#This Row],[Final_Profit_NGN]]))*100</f>
        <v>99.996739205707584</v>
      </c>
      <c r="Y3207" s="13">
        <f>Agridata[[#This Row],[Final_Profit_NGN]]*Agridata[[#This Row],[Storage_Loss_%]]</f>
        <v>184321630.60000002</v>
      </c>
      <c r="Z3207" s="13">
        <f>Agridata[[#This Row],[Final_Profit_NGN]] * (1-Agridata[[#This Row],[Storage_Loss_%]]/100)</f>
        <v>7254593.6940000001</v>
      </c>
      <c r="AA3207" s="13">
        <f>Agridata[[#This Row],[Final_Profit_NGN]]+Agridata[[#This Row],[Input_Cost_NGN]]</f>
        <v>9169545</v>
      </c>
    </row>
    <row r="3208" spans="1:27" x14ac:dyDescent="0.35">
      <c r="A3208" t="s">
        <v>937</v>
      </c>
      <c r="B3208" t="s">
        <v>1473</v>
      </c>
      <c r="C3208" t="s">
        <v>1493</v>
      </c>
      <c r="D3208">
        <v>2022</v>
      </c>
      <c r="E3208" t="s">
        <v>1501</v>
      </c>
      <c r="F3208" t="s">
        <v>1507</v>
      </c>
      <c r="G3208">
        <v>2.12</v>
      </c>
      <c r="H3208">
        <v>4460</v>
      </c>
      <c r="I3208">
        <v>3518</v>
      </c>
      <c r="J3208">
        <v>10.8</v>
      </c>
      <c r="K3208" t="s">
        <v>1511</v>
      </c>
      <c r="L3208">
        <v>1.61</v>
      </c>
      <c r="M3208" t="s">
        <v>1516</v>
      </c>
      <c r="N3208" s="13">
        <v>1429</v>
      </c>
      <c r="O3208">
        <v>14</v>
      </c>
      <c r="P3208" s="11">
        <f>Agridata[[#This Row],[Storage_Loss_%]]/100</f>
        <v>0.2112</v>
      </c>
      <c r="Q3208" s="7">
        <v>21.12</v>
      </c>
      <c r="R3208" s="13">
        <v>38630</v>
      </c>
      <c r="S3208">
        <v>193</v>
      </c>
      <c r="T3208" t="s">
        <v>1519</v>
      </c>
      <c r="U3208" t="s">
        <v>1522</v>
      </c>
      <c r="V3208" s="13">
        <v>632126</v>
      </c>
      <c r="W3208" s="7">
        <f>(Agridata[[#This Row],[Profit_After_Storage_Loss]]/Agridata[[#This Row],[Total_Revenue]])*100</f>
        <v>74.33716415507277</v>
      </c>
      <c r="X3208">
        <f>(1-Agridata[[#This Row],[Transport_Cost_NGN]]/(Agridata[[#This Row],[Input_Cost_NGN]]+Agridata[[#This Row],[Final_Profit_NGN]]))*100</f>
        <v>99.786956806946193</v>
      </c>
      <c r="Y3208" s="13">
        <f>Agridata[[#This Row],[Final_Profit_NGN]]*Agridata[[#This Row],[Storage_Loss_%]]</f>
        <v>13350501.120000001</v>
      </c>
      <c r="Z3208" s="13">
        <f>Agridata[[#This Row],[Final_Profit_NGN]] * (1-Agridata[[#This Row],[Storage_Loss_%]]/100)</f>
        <v>498620.98879999999</v>
      </c>
      <c r="AA3208" s="13">
        <f>Agridata[[#This Row],[Final_Profit_NGN]]+Agridata[[#This Row],[Input_Cost_NGN]]</f>
        <v>670756</v>
      </c>
    </row>
    <row r="3209" spans="1:27" x14ac:dyDescent="0.35">
      <c r="A3209" t="s">
        <v>708</v>
      </c>
      <c r="B3209" t="s">
        <v>1470</v>
      </c>
      <c r="C3209" t="s">
        <v>1482</v>
      </c>
      <c r="D3209">
        <v>2021</v>
      </c>
      <c r="E3209" t="s">
        <v>1501</v>
      </c>
      <c r="F3209" t="s">
        <v>1510</v>
      </c>
      <c r="G3209">
        <v>3.9</v>
      </c>
      <c r="H3209">
        <v>96995</v>
      </c>
      <c r="I3209">
        <v>70030</v>
      </c>
      <c r="J3209">
        <v>1.7</v>
      </c>
      <c r="K3209" t="s">
        <v>1513</v>
      </c>
      <c r="L3209">
        <v>1.2</v>
      </c>
      <c r="M3209" t="s">
        <v>1516</v>
      </c>
      <c r="N3209" s="13">
        <v>200</v>
      </c>
      <c r="O3209">
        <v>4</v>
      </c>
      <c r="P3209" s="11">
        <f>Agridata[[#This Row],[Storage_Loss_%]]/100</f>
        <v>0.27800000000000002</v>
      </c>
      <c r="Q3209" s="7">
        <v>27.8</v>
      </c>
      <c r="R3209" s="13">
        <v>115597</v>
      </c>
      <c r="S3209">
        <v>401</v>
      </c>
      <c r="T3209" t="s">
        <v>1520</v>
      </c>
      <c r="U3209" t="s">
        <v>1523</v>
      </c>
      <c r="V3209" s="13">
        <v>27685413</v>
      </c>
      <c r="W3209" s="7">
        <f>(Agridata[[#This Row],[Profit_After_Storage_Loss]]/Agridata[[#This Row],[Total_Revenue]])*100</f>
        <v>71.899791360098078</v>
      </c>
      <c r="X3209">
        <f>(1-Agridata[[#This Row],[Transport_Cost_NGN]]/(Agridata[[#This Row],[Input_Cost_NGN]]+Agridata[[#This Row],[Final_Profit_NGN]]))*100</f>
        <v>99.999280601675977</v>
      </c>
      <c r="Y3209" s="13">
        <f>Agridata[[#This Row],[Final_Profit_NGN]]*Agridata[[#This Row],[Storage_Loss_%]]</f>
        <v>769654481.39999998</v>
      </c>
      <c r="Z3209" s="13">
        <f>Agridata[[#This Row],[Final_Profit_NGN]] * (1-Agridata[[#This Row],[Storage_Loss_%]]/100)</f>
        <v>19988868.186000001</v>
      </c>
      <c r="AA3209" s="13">
        <f>Agridata[[#This Row],[Final_Profit_NGN]]+Agridata[[#This Row],[Input_Cost_NGN]]</f>
        <v>27801010</v>
      </c>
    </row>
    <row r="3210" spans="1:27" x14ac:dyDescent="0.35">
      <c r="A3210" t="s">
        <v>657</v>
      </c>
      <c r="B3210" t="s">
        <v>1472</v>
      </c>
      <c r="C3210" t="s">
        <v>1489</v>
      </c>
      <c r="D3210">
        <v>2024</v>
      </c>
      <c r="E3210" t="s">
        <v>1502</v>
      </c>
      <c r="F3210" t="s">
        <v>1509</v>
      </c>
      <c r="G3210">
        <v>6.25</v>
      </c>
      <c r="H3210">
        <v>102427</v>
      </c>
      <c r="I3210">
        <v>84358</v>
      </c>
      <c r="J3210">
        <v>14.8</v>
      </c>
      <c r="K3210" t="s">
        <v>1512</v>
      </c>
      <c r="L3210">
        <v>0.68</v>
      </c>
      <c r="M3210" t="s">
        <v>1518</v>
      </c>
      <c r="N3210" s="13">
        <v>3339</v>
      </c>
      <c r="O3210">
        <v>3</v>
      </c>
      <c r="P3210" s="11">
        <f>Agridata[[#This Row],[Storage_Loss_%]]/100</f>
        <v>0.1764</v>
      </c>
      <c r="Q3210" s="7">
        <v>17.64</v>
      </c>
      <c r="R3210" s="13">
        <v>119136</v>
      </c>
      <c r="S3210">
        <v>271</v>
      </c>
      <c r="T3210" t="s">
        <v>1521</v>
      </c>
      <c r="U3210" t="s">
        <v>1523</v>
      </c>
      <c r="V3210" s="13">
        <v>22509933</v>
      </c>
      <c r="W3210" s="7">
        <f>(Agridata[[#This Row],[Profit_After_Storage_Loss]]/Agridata[[#This Row],[Total_Revenue]])*100</f>
        <v>81.926396613135083</v>
      </c>
      <c r="X3210">
        <f>(1-Agridata[[#This Row],[Transport_Cost_NGN]]/(Agridata[[#This Row],[Input_Cost_NGN]]+Agridata[[#This Row],[Final_Profit_NGN]]))*100</f>
        <v>99.985244642632011</v>
      </c>
      <c r="Y3210" s="13">
        <f>Agridata[[#This Row],[Final_Profit_NGN]]*Agridata[[#This Row],[Storage_Loss_%]]</f>
        <v>397075218.12</v>
      </c>
      <c r="Z3210" s="13">
        <f>Agridata[[#This Row],[Final_Profit_NGN]] * (1-Agridata[[#This Row],[Storage_Loss_%]]/100)</f>
        <v>18539180.818799999</v>
      </c>
      <c r="AA3210" s="13">
        <f>Agridata[[#This Row],[Final_Profit_NGN]]+Agridata[[#This Row],[Input_Cost_NGN]]</f>
        <v>22629069</v>
      </c>
    </row>
    <row r="3211" spans="1:27" x14ac:dyDescent="0.35">
      <c r="A3211" t="s">
        <v>417</v>
      </c>
      <c r="B3211" t="s">
        <v>1473</v>
      </c>
      <c r="C3211" t="s">
        <v>1496</v>
      </c>
      <c r="D3211">
        <v>2021</v>
      </c>
      <c r="E3211" t="s">
        <v>1502</v>
      </c>
      <c r="F3211" t="s">
        <v>1508</v>
      </c>
      <c r="G3211">
        <v>0.66</v>
      </c>
      <c r="H3211">
        <v>1072</v>
      </c>
      <c r="I3211">
        <v>675</v>
      </c>
      <c r="J3211">
        <v>6.4</v>
      </c>
      <c r="K3211" t="s">
        <v>1511</v>
      </c>
      <c r="L3211">
        <v>1.38</v>
      </c>
      <c r="M3211" t="s">
        <v>1516</v>
      </c>
      <c r="N3211" s="13">
        <v>810</v>
      </c>
      <c r="O3211">
        <v>30</v>
      </c>
      <c r="P3211" s="11">
        <f>Agridata[[#This Row],[Storage_Loss_%]]/100</f>
        <v>0.36990000000000001</v>
      </c>
      <c r="Q3211" s="7">
        <v>36.99</v>
      </c>
      <c r="R3211" s="13">
        <v>7065</v>
      </c>
      <c r="S3211">
        <v>184</v>
      </c>
      <c r="T3211" t="s">
        <v>1520</v>
      </c>
      <c r="U3211" t="s">
        <v>1522</v>
      </c>
      <c r="V3211" s="13">
        <v>115083</v>
      </c>
      <c r="W3211" s="7">
        <f>(Agridata[[#This Row],[Profit_After_Storage_Loss]]/Agridata[[#This Row],[Total_Revenue]])*100</f>
        <v>59.365522399056879</v>
      </c>
      <c r="X3211">
        <f>(1-Agridata[[#This Row],[Transport_Cost_NGN]]/(Agridata[[#This Row],[Input_Cost_NGN]]+Agridata[[#This Row],[Final_Profit_NGN]]))*100</f>
        <v>99.336870026525204</v>
      </c>
      <c r="Y3211" s="13">
        <f>Agridata[[#This Row],[Final_Profit_NGN]]*Agridata[[#This Row],[Storage_Loss_%]]</f>
        <v>4256920.17</v>
      </c>
      <c r="Z3211" s="13">
        <f>Agridata[[#This Row],[Final_Profit_NGN]] * (1-Agridata[[#This Row],[Storage_Loss_%]]/100)</f>
        <v>72513.798299999995</v>
      </c>
      <c r="AA3211" s="13">
        <f>Agridata[[#This Row],[Final_Profit_NGN]]+Agridata[[#This Row],[Input_Cost_NGN]]</f>
        <v>122148</v>
      </c>
    </row>
    <row r="3212" spans="1:27" x14ac:dyDescent="0.35">
      <c r="A3212" t="s">
        <v>335</v>
      </c>
      <c r="B3212" t="s">
        <v>1469</v>
      </c>
      <c r="C3212" t="s">
        <v>1480</v>
      </c>
      <c r="D3212">
        <v>2022</v>
      </c>
      <c r="E3212" t="s">
        <v>1501</v>
      </c>
      <c r="F3212" t="s">
        <v>1509</v>
      </c>
      <c r="G3212">
        <v>1.41</v>
      </c>
      <c r="H3212">
        <v>13822</v>
      </c>
      <c r="I3212">
        <v>11050</v>
      </c>
      <c r="J3212">
        <v>17.899999999999999</v>
      </c>
      <c r="K3212" t="s">
        <v>1511</v>
      </c>
      <c r="L3212">
        <v>0.72</v>
      </c>
      <c r="M3212" t="s">
        <v>1517</v>
      </c>
      <c r="N3212" s="13">
        <v>2182</v>
      </c>
      <c r="O3212">
        <v>3</v>
      </c>
      <c r="P3212" s="11">
        <f>Agridata[[#This Row],[Storage_Loss_%]]/100</f>
        <v>0.20050000000000001</v>
      </c>
      <c r="Q3212" s="7">
        <v>20.05</v>
      </c>
      <c r="R3212" s="13">
        <v>25738</v>
      </c>
      <c r="S3212">
        <v>291</v>
      </c>
      <c r="T3212" t="s">
        <v>1519</v>
      </c>
      <c r="U3212" t="s">
        <v>1522</v>
      </c>
      <c r="V3212" s="13">
        <v>3155475</v>
      </c>
      <c r="W3212" s="7">
        <f>(Agridata[[#This Row],[Profit_After_Storage_Loss]]/Agridata[[#This Row],[Total_Revenue]])*100</f>
        <v>79.303154567141533</v>
      </c>
      <c r="X3212">
        <f>(1-Agridata[[#This Row],[Transport_Cost_NGN]]/(Agridata[[#This Row],[Input_Cost_NGN]]+Agridata[[#This Row],[Final_Profit_NGN]]))*100</f>
        <v>99.931409811288958</v>
      </c>
      <c r="Y3212" s="13">
        <f>Agridata[[#This Row],[Final_Profit_NGN]]*Agridata[[#This Row],[Storage_Loss_%]]</f>
        <v>63267273.75</v>
      </c>
      <c r="Z3212" s="13">
        <f>Agridata[[#This Row],[Final_Profit_NGN]] * (1-Agridata[[#This Row],[Storage_Loss_%]]/100)</f>
        <v>2522802.2625000002</v>
      </c>
      <c r="AA3212" s="13">
        <f>Agridata[[#This Row],[Final_Profit_NGN]]+Agridata[[#This Row],[Input_Cost_NGN]]</f>
        <v>3181213</v>
      </c>
    </row>
    <row r="3213" spans="1:27" x14ac:dyDescent="0.35">
      <c r="A3213" t="s">
        <v>1332</v>
      </c>
      <c r="B3213" t="s">
        <v>1471</v>
      </c>
      <c r="C3213" t="s">
        <v>1486</v>
      </c>
      <c r="D3213">
        <v>2023</v>
      </c>
      <c r="E3213" t="s">
        <v>1502</v>
      </c>
      <c r="F3213" t="s">
        <v>1508</v>
      </c>
      <c r="G3213">
        <v>0.48</v>
      </c>
      <c r="H3213">
        <v>496</v>
      </c>
      <c r="I3213">
        <v>427</v>
      </c>
      <c r="J3213">
        <v>47.6</v>
      </c>
      <c r="K3213" t="s">
        <v>1513</v>
      </c>
      <c r="L3213">
        <v>2.21</v>
      </c>
      <c r="M3213" t="s">
        <v>1518</v>
      </c>
      <c r="N3213" s="13">
        <v>1716</v>
      </c>
      <c r="O3213">
        <v>7</v>
      </c>
      <c r="P3213" s="11">
        <f>Agridata[[#This Row],[Storage_Loss_%]]/100</f>
        <v>0.1371</v>
      </c>
      <c r="Q3213" s="7">
        <v>13.71</v>
      </c>
      <c r="R3213" s="13">
        <v>4198</v>
      </c>
      <c r="S3213">
        <v>167</v>
      </c>
      <c r="T3213" t="s">
        <v>1520</v>
      </c>
      <c r="U3213" t="s">
        <v>1522</v>
      </c>
      <c r="V3213" s="13">
        <v>64682</v>
      </c>
      <c r="W3213" s="7">
        <f>(Agridata[[#This Row],[Profit_After_Storage_Loss]]/Agridata[[#This Row],[Total_Revenue]])*100</f>
        <v>81.030920150987228</v>
      </c>
      <c r="X3213">
        <f>(1-Agridata[[#This Row],[Transport_Cost_NGN]]/(Agridata[[#This Row],[Input_Cost_NGN]]+Agridata[[#This Row],[Final_Profit_NGN]]))*100</f>
        <v>97.508710801393732</v>
      </c>
      <c r="Y3213" s="13">
        <f>Agridata[[#This Row],[Final_Profit_NGN]]*Agridata[[#This Row],[Storage_Loss_%]]</f>
        <v>886790.22000000009</v>
      </c>
      <c r="Z3213" s="13">
        <f>Agridata[[#This Row],[Final_Profit_NGN]] * (1-Agridata[[#This Row],[Storage_Loss_%]]/100)</f>
        <v>55814.097800000003</v>
      </c>
      <c r="AA3213" s="13">
        <f>Agridata[[#This Row],[Final_Profit_NGN]]+Agridata[[#This Row],[Input_Cost_NGN]]</f>
        <v>68880</v>
      </c>
    </row>
    <row r="3214" spans="1:27" x14ac:dyDescent="0.35">
      <c r="A3214" t="s">
        <v>1016</v>
      </c>
      <c r="B3214" t="s">
        <v>1469</v>
      </c>
      <c r="C3214" t="s">
        <v>1474</v>
      </c>
      <c r="D3214">
        <v>2023</v>
      </c>
      <c r="E3214" t="s">
        <v>1501</v>
      </c>
      <c r="F3214" t="s">
        <v>1503</v>
      </c>
      <c r="G3214">
        <v>3</v>
      </c>
      <c r="H3214">
        <v>31694</v>
      </c>
      <c r="I3214">
        <v>29697</v>
      </c>
      <c r="J3214">
        <v>12.8</v>
      </c>
      <c r="K3214" t="s">
        <v>1511</v>
      </c>
      <c r="L3214">
        <v>1.23</v>
      </c>
      <c r="M3214" t="s">
        <v>1518</v>
      </c>
      <c r="N3214" s="13">
        <v>1297</v>
      </c>
      <c r="O3214">
        <v>1</v>
      </c>
      <c r="P3214" s="11">
        <f>Agridata[[#This Row],[Storage_Loss_%]]/100</f>
        <v>6.3E-2</v>
      </c>
      <c r="Q3214" s="7">
        <v>6.3</v>
      </c>
      <c r="R3214" s="13">
        <v>51404</v>
      </c>
      <c r="S3214">
        <v>291</v>
      </c>
      <c r="T3214" t="s">
        <v>1520</v>
      </c>
      <c r="U3214" t="s">
        <v>1522</v>
      </c>
      <c r="V3214" s="13">
        <v>8502708</v>
      </c>
      <c r="W3214" s="7">
        <f>(Agridata[[#This Row],[Profit_After_Storage_Loss]]/Agridata[[#This Row],[Total_Revenue]])*100</f>
        <v>93.136931057250607</v>
      </c>
      <c r="X3214">
        <f>(1-Agridata[[#This Row],[Transport_Cost_NGN]]/(Agridata[[#This Row],[Input_Cost_NGN]]+Agridata[[#This Row],[Final_Profit_NGN]]))*100</f>
        <v>99.984837701446978</v>
      </c>
      <c r="Y3214" s="13">
        <f>Agridata[[#This Row],[Final_Profit_NGN]]*Agridata[[#This Row],[Storage_Loss_%]]</f>
        <v>53567060.399999999</v>
      </c>
      <c r="Z3214" s="13">
        <f>Agridata[[#This Row],[Final_Profit_NGN]] * (1-Agridata[[#This Row],[Storage_Loss_%]]/100)</f>
        <v>7967037.3960000006</v>
      </c>
      <c r="AA3214" s="13">
        <f>Agridata[[#This Row],[Final_Profit_NGN]]+Agridata[[#This Row],[Input_Cost_NGN]]</f>
        <v>8554112</v>
      </c>
    </row>
    <row r="3215" spans="1:27" x14ac:dyDescent="0.35">
      <c r="A3215" t="s">
        <v>380</v>
      </c>
      <c r="B3215" t="s">
        <v>1469</v>
      </c>
      <c r="C3215" t="s">
        <v>1480</v>
      </c>
      <c r="D3215">
        <v>2022</v>
      </c>
      <c r="E3215" t="s">
        <v>1502</v>
      </c>
      <c r="F3215" t="s">
        <v>1503</v>
      </c>
      <c r="G3215">
        <v>0.45</v>
      </c>
      <c r="H3215">
        <v>2529</v>
      </c>
      <c r="I3215">
        <v>1011</v>
      </c>
      <c r="J3215">
        <v>74.2</v>
      </c>
      <c r="K3215" t="s">
        <v>1512</v>
      </c>
      <c r="L3215">
        <v>1.66</v>
      </c>
      <c r="M3215" t="s">
        <v>1518</v>
      </c>
      <c r="N3215" s="13">
        <v>16994</v>
      </c>
      <c r="O3215">
        <v>60</v>
      </c>
      <c r="P3215" s="11">
        <f>Agridata[[#This Row],[Storage_Loss_%]]/100</f>
        <v>0.6</v>
      </c>
      <c r="Q3215" s="7">
        <v>60</v>
      </c>
      <c r="R3215" s="13">
        <v>5551</v>
      </c>
      <c r="S3215">
        <v>293</v>
      </c>
      <c r="T3215" t="s">
        <v>1520</v>
      </c>
      <c r="U3215" t="s">
        <v>1522</v>
      </c>
      <c r="V3215" s="13">
        <v>270716</v>
      </c>
      <c r="W3215" s="7">
        <f>(Agridata[[#This Row],[Profit_After_Storage_Loss]]/Agridata[[#This Row],[Total_Revenue]])*100</f>
        <v>39.196284753517432</v>
      </c>
      <c r="X3215">
        <f>(1-Agridata[[#This Row],[Transport_Cost_NGN]]/(Agridata[[#This Row],[Input_Cost_NGN]]+Agridata[[#This Row],[Final_Profit_NGN]]))*100</f>
        <v>93.848704333127003</v>
      </c>
      <c r="Y3215" s="13">
        <f>Agridata[[#This Row],[Final_Profit_NGN]]*Agridata[[#This Row],[Storage_Loss_%]]</f>
        <v>16242960</v>
      </c>
      <c r="Z3215" s="13">
        <f>Agridata[[#This Row],[Final_Profit_NGN]] * (1-Agridata[[#This Row],[Storage_Loss_%]]/100)</f>
        <v>108286.40000000001</v>
      </c>
      <c r="AA3215" s="13">
        <f>Agridata[[#This Row],[Final_Profit_NGN]]+Agridata[[#This Row],[Input_Cost_NGN]]</f>
        <v>276267</v>
      </c>
    </row>
    <row r="3216" spans="1:27" x14ac:dyDescent="0.35">
      <c r="A3216" t="s">
        <v>205</v>
      </c>
      <c r="B3216" t="s">
        <v>1470</v>
      </c>
      <c r="C3216" t="s">
        <v>1490</v>
      </c>
      <c r="D3216">
        <v>2025</v>
      </c>
      <c r="E3216" t="s">
        <v>1501</v>
      </c>
      <c r="F3216" t="s">
        <v>1507</v>
      </c>
      <c r="G3216">
        <v>0.72</v>
      </c>
      <c r="H3216">
        <v>1197</v>
      </c>
      <c r="I3216">
        <v>942</v>
      </c>
      <c r="J3216">
        <v>3.7</v>
      </c>
      <c r="K3216" t="s">
        <v>1511</v>
      </c>
      <c r="L3216">
        <v>0.12</v>
      </c>
      <c r="M3216" t="s">
        <v>1516</v>
      </c>
      <c r="N3216" s="13">
        <v>585</v>
      </c>
      <c r="O3216">
        <v>14</v>
      </c>
      <c r="P3216" s="11">
        <f>Agridata[[#This Row],[Storage_Loss_%]]/100</f>
        <v>0.21280000000000002</v>
      </c>
      <c r="Q3216" s="7">
        <v>21.28</v>
      </c>
      <c r="R3216" s="13">
        <v>14734</v>
      </c>
      <c r="S3216">
        <v>246</v>
      </c>
      <c r="T3216" t="s">
        <v>1521</v>
      </c>
      <c r="U3216" t="s">
        <v>1522</v>
      </c>
      <c r="V3216" s="13">
        <v>214096</v>
      </c>
      <c r="W3216" s="7">
        <f>(Agridata[[#This Row],[Profit_After_Storage_Loss]]/Agridata[[#This Row],[Total_Revenue]])*100</f>
        <v>73.651344316741685</v>
      </c>
      <c r="X3216">
        <f>(1-Agridata[[#This Row],[Transport_Cost_NGN]]/(Agridata[[#This Row],[Input_Cost_NGN]]+Agridata[[#This Row],[Final_Profit_NGN]]))*100</f>
        <v>99.744351702136953</v>
      </c>
      <c r="Y3216" s="13">
        <f>Agridata[[#This Row],[Final_Profit_NGN]]*Agridata[[#This Row],[Storage_Loss_%]]</f>
        <v>4555962.88</v>
      </c>
      <c r="Z3216" s="13">
        <f>Agridata[[#This Row],[Final_Profit_NGN]] * (1-Agridata[[#This Row],[Storage_Loss_%]]/100)</f>
        <v>168536.37119999999</v>
      </c>
      <c r="AA3216" s="13">
        <f>Agridata[[#This Row],[Final_Profit_NGN]]+Agridata[[#This Row],[Input_Cost_NGN]]</f>
        <v>228830</v>
      </c>
    </row>
    <row r="3217" spans="1:27" x14ac:dyDescent="0.35">
      <c r="A3217" t="s">
        <v>753</v>
      </c>
      <c r="B3217" t="s">
        <v>1469</v>
      </c>
      <c r="C3217" t="s">
        <v>1481</v>
      </c>
      <c r="D3217">
        <v>2021</v>
      </c>
      <c r="E3217" t="s">
        <v>1501</v>
      </c>
      <c r="F3217" t="s">
        <v>1507</v>
      </c>
      <c r="G3217">
        <v>2.5499999999999998</v>
      </c>
      <c r="H3217">
        <v>6947</v>
      </c>
      <c r="I3217">
        <v>4546</v>
      </c>
      <c r="J3217">
        <v>11.4</v>
      </c>
      <c r="K3217" t="s">
        <v>1512</v>
      </c>
      <c r="L3217">
        <v>1.75</v>
      </c>
      <c r="M3217" t="s">
        <v>1516</v>
      </c>
      <c r="N3217" s="13">
        <v>2051</v>
      </c>
      <c r="O3217">
        <v>30</v>
      </c>
      <c r="P3217" s="11">
        <f>Agridata[[#This Row],[Storage_Loss_%]]/100</f>
        <v>0.34560000000000002</v>
      </c>
      <c r="Q3217" s="7">
        <v>34.56</v>
      </c>
      <c r="R3217" s="13">
        <v>53516</v>
      </c>
      <c r="S3217">
        <v>240</v>
      </c>
      <c r="T3217" t="s">
        <v>1520</v>
      </c>
      <c r="U3217" t="s">
        <v>1523</v>
      </c>
      <c r="V3217" s="13">
        <v>1024563</v>
      </c>
      <c r="W3217" s="7">
        <f>(Agridata[[#This Row],[Profit_After_Storage_Loss]]/Agridata[[#This Row],[Total_Revenue]])*100</f>
        <v>62.191548782603135</v>
      </c>
      <c r="X3217">
        <f>(1-Agridata[[#This Row],[Transport_Cost_NGN]]/(Agridata[[#This Row],[Input_Cost_NGN]]+Agridata[[#This Row],[Final_Profit_NGN]]))*100</f>
        <v>99.809754201686516</v>
      </c>
      <c r="Y3217" s="13">
        <f>Agridata[[#This Row],[Final_Profit_NGN]]*Agridata[[#This Row],[Storage_Loss_%]]</f>
        <v>35408897.280000001</v>
      </c>
      <c r="Z3217" s="13">
        <f>Agridata[[#This Row],[Final_Profit_NGN]] * (1-Agridata[[#This Row],[Storage_Loss_%]]/100)</f>
        <v>670474.02720000001</v>
      </c>
      <c r="AA3217" s="13">
        <f>Agridata[[#This Row],[Final_Profit_NGN]]+Agridata[[#This Row],[Input_Cost_NGN]]</f>
        <v>1078079</v>
      </c>
    </row>
    <row r="3218" spans="1:27" x14ac:dyDescent="0.35">
      <c r="A3218" t="s">
        <v>1032</v>
      </c>
      <c r="B3218" t="s">
        <v>1469</v>
      </c>
      <c r="C3218" t="s">
        <v>1480</v>
      </c>
      <c r="D3218">
        <v>2024</v>
      </c>
      <c r="E3218" t="s">
        <v>1501</v>
      </c>
      <c r="F3218" t="s">
        <v>1505</v>
      </c>
      <c r="G3218">
        <v>1.85</v>
      </c>
      <c r="H3218">
        <v>19968</v>
      </c>
      <c r="I3218">
        <v>16910</v>
      </c>
      <c r="J3218">
        <v>15.8</v>
      </c>
      <c r="K3218" t="s">
        <v>1512</v>
      </c>
      <c r="L3218">
        <v>1.08</v>
      </c>
      <c r="M3218" t="s">
        <v>1516</v>
      </c>
      <c r="N3218" s="13">
        <v>2714</v>
      </c>
      <c r="O3218">
        <v>7</v>
      </c>
      <c r="P3218" s="11">
        <f>Agridata[[#This Row],[Storage_Loss_%]]/100</f>
        <v>0.15310000000000001</v>
      </c>
      <c r="Q3218" s="7">
        <v>15.31</v>
      </c>
      <c r="R3218" s="13">
        <v>20814</v>
      </c>
      <c r="S3218">
        <v>109</v>
      </c>
      <c r="T3218" t="s">
        <v>1520</v>
      </c>
      <c r="U3218" t="s">
        <v>1522</v>
      </c>
      <c r="V3218" s="13">
        <v>1801231</v>
      </c>
      <c r="W3218" s="7">
        <f>(Agridata[[#This Row],[Profit_After_Storage_Loss]]/Agridata[[#This Row],[Total_Revenue]])*100</f>
        <v>83.722549876649595</v>
      </c>
      <c r="X3218">
        <f>(1-Agridata[[#This Row],[Transport_Cost_NGN]]/(Agridata[[#This Row],[Input_Cost_NGN]]+Agridata[[#This Row],[Final_Profit_NGN]]))*100</f>
        <v>99.851046488972557</v>
      </c>
      <c r="Y3218" s="13">
        <f>Agridata[[#This Row],[Final_Profit_NGN]]*Agridata[[#This Row],[Storage_Loss_%]]</f>
        <v>27576846.609999999</v>
      </c>
      <c r="Z3218" s="13">
        <f>Agridata[[#This Row],[Final_Profit_NGN]] * (1-Agridata[[#This Row],[Storage_Loss_%]]/100)</f>
        <v>1525462.5338999999</v>
      </c>
      <c r="AA3218" s="13">
        <f>Agridata[[#This Row],[Final_Profit_NGN]]+Agridata[[#This Row],[Input_Cost_NGN]]</f>
        <v>1822045</v>
      </c>
    </row>
    <row r="3219" spans="1:27" x14ac:dyDescent="0.35">
      <c r="A3219" t="s">
        <v>375</v>
      </c>
      <c r="B3219" t="s">
        <v>1469</v>
      </c>
      <c r="C3219" t="s">
        <v>1474</v>
      </c>
      <c r="D3219">
        <v>2024</v>
      </c>
      <c r="E3219" t="s">
        <v>1502</v>
      </c>
      <c r="F3219" t="s">
        <v>1503</v>
      </c>
      <c r="G3219">
        <v>0.87</v>
      </c>
      <c r="H3219">
        <v>4378</v>
      </c>
      <c r="I3219">
        <v>3815</v>
      </c>
      <c r="J3219">
        <v>14.3</v>
      </c>
      <c r="K3219" t="s">
        <v>1512</v>
      </c>
      <c r="L3219">
        <v>0.93</v>
      </c>
      <c r="M3219" t="s">
        <v>1518</v>
      </c>
      <c r="N3219" s="13">
        <v>3113</v>
      </c>
      <c r="O3219">
        <v>3</v>
      </c>
      <c r="P3219" s="11">
        <f>Agridata[[#This Row],[Storage_Loss_%]]/100</f>
        <v>0.12839999999999999</v>
      </c>
      <c r="Q3219" s="7">
        <v>12.84</v>
      </c>
      <c r="R3219" s="13">
        <v>12124</v>
      </c>
      <c r="S3219">
        <v>299</v>
      </c>
      <c r="T3219" t="s">
        <v>1521</v>
      </c>
      <c r="U3219" t="s">
        <v>1522</v>
      </c>
      <c r="V3219" s="13">
        <v>1114042</v>
      </c>
      <c r="W3219" s="7">
        <f>(Agridata[[#This Row],[Profit_After_Storage_Loss]]/Agridata[[#This Row],[Total_Revenue]])*100</f>
        <v>86.221658902861563</v>
      </c>
      <c r="X3219">
        <f>(1-Agridata[[#This Row],[Transport_Cost_NGN]]/(Agridata[[#This Row],[Input_Cost_NGN]]+Agridata[[#This Row],[Final_Profit_NGN]]))*100</f>
        <v>99.723575387642668</v>
      </c>
      <c r="Y3219" s="13">
        <f>Agridata[[#This Row],[Final_Profit_NGN]]*Agridata[[#This Row],[Storage_Loss_%]]</f>
        <v>14304299.279999999</v>
      </c>
      <c r="Z3219" s="13">
        <f>Agridata[[#This Row],[Final_Profit_NGN]] * (1-Agridata[[#This Row],[Storage_Loss_%]]/100)</f>
        <v>970999.00719999999</v>
      </c>
      <c r="AA3219" s="13">
        <f>Agridata[[#This Row],[Final_Profit_NGN]]+Agridata[[#This Row],[Input_Cost_NGN]]</f>
        <v>1126166</v>
      </c>
    </row>
    <row r="3220" spans="1:27" x14ac:dyDescent="0.35">
      <c r="A3220" t="s">
        <v>1333</v>
      </c>
      <c r="B3220" t="s">
        <v>1472</v>
      </c>
      <c r="C3220" t="s">
        <v>1488</v>
      </c>
      <c r="D3220">
        <v>2025</v>
      </c>
      <c r="E3220" t="s">
        <v>1501</v>
      </c>
      <c r="F3220" t="s">
        <v>1508</v>
      </c>
      <c r="G3220">
        <v>3.63</v>
      </c>
      <c r="H3220">
        <v>5721</v>
      </c>
      <c r="I3220">
        <v>5123</v>
      </c>
      <c r="J3220">
        <v>28.2</v>
      </c>
      <c r="K3220" t="s">
        <v>1513</v>
      </c>
      <c r="L3220">
        <v>1.05</v>
      </c>
      <c r="M3220" t="s">
        <v>1518</v>
      </c>
      <c r="N3220" s="13">
        <v>991</v>
      </c>
      <c r="O3220">
        <v>7</v>
      </c>
      <c r="P3220" s="11">
        <f>Agridata[[#This Row],[Storage_Loss_%]]/100</f>
        <v>0.1045</v>
      </c>
      <c r="Q3220" s="7">
        <v>10.45</v>
      </c>
      <c r="R3220" s="13">
        <v>49326</v>
      </c>
      <c r="S3220">
        <v>255</v>
      </c>
      <c r="T3220" t="s">
        <v>1520</v>
      </c>
      <c r="U3220" t="s">
        <v>1523</v>
      </c>
      <c r="V3220" s="13">
        <v>1242985</v>
      </c>
      <c r="W3220" s="7">
        <f>(Agridata[[#This Row],[Profit_After_Storage_Loss]]/Agridata[[#This Row],[Total_Revenue]])*100</f>
        <v>86.131981194929068</v>
      </c>
      <c r="X3220">
        <f>(1-Agridata[[#This Row],[Transport_Cost_NGN]]/(Agridata[[#This Row],[Input_Cost_NGN]]+Agridata[[#This Row],[Final_Profit_NGN]]))*100</f>
        <v>99.923315672465833</v>
      </c>
      <c r="Y3220" s="13">
        <f>Agridata[[#This Row],[Final_Profit_NGN]]*Agridata[[#This Row],[Storage_Loss_%]]</f>
        <v>12989193.25</v>
      </c>
      <c r="Z3220" s="13">
        <f>Agridata[[#This Row],[Final_Profit_NGN]] * (1-Agridata[[#This Row],[Storage_Loss_%]]/100)</f>
        <v>1113093.0674999999</v>
      </c>
      <c r="AA3220" s="13">
        <f>Agridata[[#This Row],[Final_Profit_NGN]]+Agridata[[#This Row],[Input_Cost_NGN]]</f>
        <v>1292311</v>
      </c>
    </row>
    <row r="3221" spans="1:27" x14ac:dyDescent="0.35">
      <c r="A3221" t="s">
        <v>1334</v>
      </c>
      <c r="B3221" t="s">
        <v>1472</v>
      </c>
      <c r="C3221" t="s">
        <v>1488</v>
      </c>
      <c r="D3221">
        <v>2024</v>
      </c>
      <c r="E3221" t="s">
        <v>1501</v>
      </c>
      <c r="F3221" t="s">
        <v>1505</v>
      </c>
      <c r="G3221">
        <v>1.97</v>
      </c>
      <c r="H3221">
        <v>19707</v>
      </c>
      <c r="I3221">
        <v>17572</v>
      </c>
      <c r="J3221">
        <v>1</v>
      </c>
      <c r="K3221" t="s">
        <v>1513</v>
      </c>
      <c r="L3221">
        <v>0.51</v>
      </c>
      <c r="M3221" t="s">
        <v>1518</v>
      </c>
      <c r="N3221" s="13">
        <v>200</v>
      </c>
      <c r="O3221">
        <v>3</v>
      </c>
      <c r="P3221" s="11">
        <f>Agridata[[#This Row],[Storage_Loss_%]]/100</f>
        <v>0.10830000000000001</v>
      </c>
      <c r="Q3221" s="7">
        <v>10.83</v>
      </c>
      <c r="R3221" s="13">
        <v>18845</v>
      </c>
      <c r="S3221">
        <v>105</v>
      </c>
      <c r="T3221" t="s">
        <v>1521</v>
      </c>
      <c r="U3221" t="s">
        <v>1523</v>
      </c>
      <c r="V3221" s="13">
        <v>1807565</v>
      </c>
      <c r="W3221" s="7">
        <f>(Agridata[[#This Row],[Profit_After_Storage_Loss]]/Agridata[[#This Row],[Total_Revenue]])*100</f>
        <v>88.249938978652096</v>
      </c>
      <c r="X3221">
        <f>(1-Agridata[[#This Row],[Transport_Cost_NGN]]/(Agridata[[#This Row],[Input_Cost_NGN]]+Agridata[[#This Row],[Final_Profit_NGN]]))*100</f>
        <v>99.989049556233269</v>
      </c>
      <c r="Y3221" s="13">
        <f>Agridata[[#This Row],[Final_Profit_NGN]]*Agridata[[#This Row],[Storage_Loss_%]]</f>
        <v>19575928.949999999</v>
      </c>
      <c r="Z3221" s="13">
        <f>Agridata[[#This Row],[Final_Profit_NGN]] * (1-Agridata[[#This Row],[Storage_Loss_%]]/100)</f>
        <v>1611805.7104999998</v>
      </c>
      <c r="AA3221" s="13">
        <f>Agridata[[#This Row],[Final_Profit_NGN]]+Agridata[[#This Row],[Input_Cost_NGN]]</f>
        <v>1826410</v>
      </c>
    </row>
    <row r="3222" spans="1:27" x14ac:dyDescent="0.35">
      <c r="A3222" t="s">
        <v>510</v>
      </c>
      <c r="B3222" t="s">
        <v>1471</v>
      </c>
      <c r="C3222" t="s">
        <v>1486</v>
      </c>
      <c r="D3222">
        <v>2022</v>
      </c>
      <c r="E3222" t="s">
        <v>1501</v>
      </c>
      <c r="F3222" t="s">
        <v>1507</v>
      </c>
      <c r="G3222">
        <v>0.52</v>
      </c>
      <c r="H3222">
        <v>702</v>
      </c>
      <c r="I3222">
        <v>563</v>
      </c>
      <c r="J3222">
        <v>16.7</v>
      </c>
      <c r="K3222" t="s">
        <v>1513</v>
      </c>
      <c r="L3222">
        <v>1.23</v>
      </c>
      <c r="M3222" t="s">
        <v>1516</v>
      </c>
      <c r="N3222" s="13">
        <v>584</v>
      </c>
      <c r="O3222">
        <v>14</v>
      </c>
      <c r="P3222" s="11">
        <f>Agridata[[#This Row],[Storage_Loss_%]]/100</f>
        <v>0.1973</v>
      </c>
      <c r="Q3222" s="7">
        <v>19.73</v>
      </c>
      <c r="R3222" s="13">
        <v>10248</v>
      </c>
      <c r="S3222">
        <v>217</v>
      </c>
      <c r="T3222" t="s">
        <v>1520</v>
      </c>
      <c r="U3222" t="s">
        <v>1522</v>
      </c>
      <c r="V3222" s="13">
        <v>110118</v>
      </c>
      <c r="W3222" s="7">
        <f>(Agridata[[#This Row],[Profit_After_Storage_Loss]]/Agridata[[#This Row],[Total_Revenue]])*100</f>
        <v>73.435786351627527</v>
      </c>
      <c r="X3222">
        <f>(1-Agridata[[#This Row],[Transport_Cost_NGN]]/(Agridata[[#This Row],[Input_Cost_NGN]]+Agridata[[#This Row],[Final_Profit_NGN]]))*100</f>
        <v>99.514813153216025</v>
      </c>
      <c r="Y3222" s="13">
        <f>Agridata[[#This Row],[Final_Profit_NGN]]*Agridata[[#This Row],[Storage_Loss_%]]</f>
        <v>2172628.14</v>
      </c>
      <c r="Z3222" s="13">
        <f>Agridata[[#This Row],[Final_Profit_NGN]] * (1-Agridata[[#This Row],[Storage_Loss_%]]/100)</f>
        <v>88391.718599999993</v>
      </c>
      <c r="AA3222" s="13">
        <f>Agridata[[#This Row],[Final_Profit_NGN]]+Agridata[[#This Row],[Input_Cost_NGN]]</f>
        <v>120366</v>
      </c>
    </row>
    <row r="3223" spans="1:27" x14ac:dyDescent="0.35">
      <c r="A3223" t="s">
        <v>618</v>
      </c>
      <c r="B3223" t="s">
        <v>1471</v>
      </c>
      <c r="C3223" t="s">
        <v>1483</v>
      </c>
      <c r="D3223">
        <v>2022</v>
      </c>
      <c r="E3223" t="s">
        <v>1501</v>
      </c>
      <c r="F3223" t="s">
        <v>1503</v>
      </c>
      <c r="G3223">
        <v>2</v>
      </c>
      <c r="H3223">
        <v>20297</v>
      </c>
      <c r="I3223">
        <v>17414</v>
      </c>
      <c r="J3223">
        <v>51.7</v>
      </c>
      <c r="K3223" t="s">
        <v>1511</v>
      </c>
      <c r="L3223">
        <v>1.73</v>
      </c>
      <c r="M3223" t="s">
        <v>1516</v>
      </c>
      <c r="N3223" s="13">
        <v>6585</v>
      </c>
      <c r="O3223">
        <v>1</v>
      </c>
      <c r="P3223" s="11">
        <f>Agridata[[#This Row],[Storage_Loss_%]]/100</f>
        <v>0.14199999999999999</v>
      </c>
      <c r="Q3223" s="7">
        <v>14.2</v>
      </c>
      <c r="R3223" s="13">
        <v>22128</v>
      </c>
      <c r="S3223">
        <v>334</v>
      </c>
      <c r="T3223" t="s">
        <v>1520</v>
      </c>
      <c r="U3223" t="s">
        <v>1522</v>
      </c>
      <c r="V3223" s="13">
        <v>5729401</v>
      </c>
      <c r="W3223" s="7">
        <f>(Agridata[[#This Row],[Profit_After_Storage_Loss]]/Agridata[[#This Row],[Total_Revenue]])*100</f>
        <v>85.46989953454117</v>
      </c>
      <c r="X3223">
        <f>(1-Agridata[[#This Row],[Transport_Cost_NGN]]/(Agridata[[#This Row],[Input_Cost_NGN]]+Agridata[[#This Row],[Final_Profit_NGN]]))*100</f>
        <v>99.885508705598113</v>
      </c>
      <c r="Y3223" s="13">
        <f>Agridata[[#This Row],[Final_Profit_NGN]]*Agridata[[#This Row],[Storage_Loss_%]]</f>
        <v>81357494.200000003</v>
      </c>
      <c r="Z3223" s="13">
        <f>Agridata[[#This Row],[Final_Profit_NGN]] * (1-Agridata[[#This Row],[Storage_Loss_%]]/100)</f>
        <v>4915826.0580000002</v>
      </c>
      <c r="AA3223" s="13">
        <f>Agridata[[#This Row],[Final_Profit_NGN]]+Agridata[[#This Row],[Input_Cost_NGN]]</f>
        <v>5751529</v>
      </c>
    </row>
    <row r="3224" spans="1:27" x14ac:dyDescent="0.35">
      <c r="A3224" t="s">
        <v>266</v>
      </c>
      <c r="B3224" t="s">
        <v>1471</v>
      </c>
      <c r="C3224" t="s">
        <v>1486</v>
      </c>
      <c r="D3224">
        <v>2023</v>
      </c>
      <c r="E3224" t="s">
        <v>1501</v>
      </c>
      <c r="F3224" t="s">
        <v>1508</v>
      </c>
      <c r="G3224">
        <v>1.49</v>
      </c>
      <c r="H3224">
        <v>2021</v>
      </c>
      <c r="I3224">
        <v>808</v>
      </c>
      <c r="J3224">
        <v>23.4</v>
      </c>
      <c r="K3224" t="s">
        <v>1511</v>
      </c>
      <c r="L3224">
        <v>1.33</v>
      </c>
      <c r="M3224" t="s">
        <v>1518</v>
      </c>
      <c r="N3224" s="13">
        <v>3329</v>
      </c>
      <c r="O3224">
        <v>60</v>
      </c>
      <c r="P3224" s="11">
        <f>Agridata[[#This Row],[Storage_Loss_%]]/100</f>
        <v>0.6</v>
      </c>
      <c r="Q3224" s="7">
        <v>60</v>
      </c>
      <c r="R3224" s="13">
        <v>22185</v>
      </c>
      <c r="S3224">
        <v>207</v>
      </c>
      <c r="T3224" t="s">
        <v>1520</v>
      </c>
      <c r="U3224" t="s">
        <v>1522</v>
      </c>
      <c r="V3224" s="13">
        <v>140070</v>
      </c>
      <c r="W3224" s="7">
        <f>(Agridata[[#This Row],[Profit_After_Storage_Loss]]/Agridata[[#This Row],[Total_Revenue]])*100</f>
        <v>34.530831099195709</v>
      </c>
      <c r="X3224">
        <f>(1-Agridata[[#This Row],[Transport_Cost_NGN]]/(Agridata[[#This Row],[Input_Cost_NGN]]+Agridata[[#This Row],[Final_Profit_NGN]]))*100</f>
        <v>97.948291269914648</v>
      </c>
      <c r="Y3224" s="13">
        <f>Agridata[[#This Row],[Final_Profit_NGN]]*Agridata[[#This Row],[Storage_Loss_%]]</f>
        <v>8404200</v>
      </c>
      <c r="Z3224" s="13">
        <f>Agridata[[#This Row],[Final_Profit_NGN]] * (1-Agridata[[#This Row],[Storage_Loss_%]]/100)</f>
        <v>56028</v>
      </c>
      <c r="AA3224" s="13">
        <f>Agridata[[#This Row],[Final_Profit_NGN]]+Agridata[[#This Row],[Input_Cost_NGN]]</f>
        <v>162255</v>
      </c>
    </row>
    <row r="3225" spans="1:27" x14ac:dyDescent="0.35">
      <c r="A3225" t="s">
        <v>1235</v>
      </c>
      <c r="B3225" t="s">
        <v>1471</v>
      </c>
      <c r="C3225" t="s">
        <v>1483</v>
      </c>
      <c r="D3225">
        <v>2025</v>
      </c>
      <c r="E3225" t="s">
        <v>1502</v>
      </c>
      <c r="F3225" t="s">
        <v>1505</v>
      </c>
      <c r="G3225">
        <v>1.72</v>
      </c>
      <c r="H3225">
        <v>21020</v>
      </c>
      <c r="I3225">
        <v>16612</v>
      </c>
      <c r="J3225">
        <v>14.9</v>
      </c>
      <c r="K3225" t="s">
        <v>1512</v>
      </c>
      <c r="L3225">
        <v>0.64</v>
      </c>
      <c r="M3225" t="s">
        <v>1518</v>
      </c>
      <c r="N3225" s="13">
        <v>3488</v>
      </c>
      <c r="O3225">
        <v>14</v>
      </c>
      <c r="P3225" s="11">
        <f>Agridata[[#This Row],[Storage_Loss_%]]/100</f>
        <v>0.2097</v>
      </c>
      <c r="Q3225" s="7">
        <v>20.97</v>
      </c>
      <c r="R3225" s="13">
        <v>16311</v>
      </c>
      <c r="S3225">
        <v>106</v>
      </c>
      <c r="T3225" t="s">
        <v>1521</v>
      </c>
      <c r="U3225" t="s">
        <v>1522</v>
      </c>
      <c r="V3225" s="13">
        <v>1723465</v>
      </c>
      <c r="W3225" s="7">
        <f>(Agridata[[#This Row],[Profit_After_Storage_Loss]]/Agridata[[#This Row],[Total_Revenue]])*100</f>
        <v>78.289066494767141</v>
      </c>
      <c r="X3225">
        <f>(1-Agridata[[#This Row],[Transport_Cost_NGN]]/(Agridata[[#This Row],[Input_Cost_NGN]]+Agridata[[#This Row],[Final_Profit_NGN]]))*100</f>
        <v>99.799514420247206</v>
      </c>
      <c r="Y3225" s="13">
        <f>Agridata[[#This Row],[Final_Profit_NGN]]*Agridata[[#This Row],[Storage_Loss_%]]</f>
        <v>36141061.049999997</v>
      </c>
      <c r="Z3225" s="13">
        <f>Agridata[[#This Row],[Final_Profit_NGN]] * (1-Agridata[[#This Row],[Storage_Loss_%]]/100)</f>
        <v>1362054.3895</v>
      </c>
      <c r="AA3225" s="13">
        <f>Agridata[[#This Row],[Final_Profit_NGN]]+Agridata[[#This Row],[Input_Cost_NGN]]</f>
        <v>1739776</v>
      </c>
    </row>
    <row r="3226" spans="1:27" x14ac:dyDescent="0.35">
      <c r="A3226" t="s">
        <v>1124</v>
      </c>
      <c r="B3226" t="s">
        <v>1472</v>
      </c>
      <c r="C3226" t="s">
        <v>1487</v>
      </c>
      <c r="D3226">
        <v>2025</v>
      </c>
      <c r="E3226" t="s">
        <v>1502</v>
      </c>
      <c r="F3226" t="s">
        <v>1509</v>
      </c>
      <c r="G3226">
        <v>3.67</v>
      </c>
      <c r="H3226">
        <v>60036</v>
      </c>
      <c r="I3226">
        <v>48310</v>
      </c>
      <c r="J3226">
        <v>47.2</v>
      </c>
      <c r="K3226" t="s">
        <v>1511</v>
      </c>
      <c r="L3226">
        <v>2.88</v>
      </c>
      <c r="M3226" t="s">
        <v>1517</v>
      </c>
      <c r="N3226" s="13">
        <v>7158</v>
      </c>
      <c r="O3226">
        <v>2</v>
      </c>
      <c r="P3226" s="11">
        <f>Agridata[[#This Row],[Storage_Loss_%]]/100</f>
        <v>0.1953</v>
      </c>
      <c r="Q3226" s="7">
        <v>19.53</v>
      </c>
      <c r="R3226" s="13">
        <v>122695</v>
      </c>
      <c r="S3226">
        <v>354</v>
      </c>
      <c r="T3226" t="s">
        <v>1520</v>
      </c>
      <c r="U3226" t="s">
        <v>1522</v>
      </c>
      <c r="V3226" s="13">
        <v>16800870</v>
      </c>
      <c r="W3226" s="7">
        <f>(Agridata[[#This Row],[Profit_After_Storage_Loss]]/Agridata[[#This Row],[Total_Revenue]])*100</f>
        <v>79.886596523841163</v>
      </c>
      <c r="X3226">
        <f>(1-Agridata[[#This Row],[Transport_Cost_NGN]]/(Agridata[[#This Row],[Input_Cost_NGN]]+Agridata[[#This Row],[Final_Profit_NGN]]))*100</f>
        <v>99.957703947129346</v>
      </c>
      <c r="Y3226" s="13">
        <f>Agridata[[#This Row],[Final_Profit_NGN]]*Agridata[[#This Row],[Storage_Loss_%]]</f>
        <v>328120991.10000002</v>
      </c>
      <c r="Z3226" s="13">
        <f>Agridata[[#This Row],[Final_Profit_NGN]] * (1-Agridata[[#This Row],[Storage_Loss_%]]/100)</f>
        <v>13519660.089</v>
      </c>
      <c r="AA3226" s="13">
        <f>Agridata[[#This Row],[Final_Profit_NGN]]+Agridata[[#This Row],[Input_Cost_NGN]]</f>
        <v>16923565</v>
      </c>
    </row>
    <row r="3227" spans="1:27" x14ac:dyDescent="0.35">
      <c r="A3227" t="s">
        <v>1296</v>
      </c>
      <c r="B3227" t="s">
        <v>1472</v>
      </c>
      <c r="C3227" t="s">
        <v>1478</v>
      </c>
      <c r="D3227">
        <v>2025</v>
      </c>
      <c r="E3227" t="s">
        <v>1502</v>
      </c>
      <c r="F3227" t="s">
        <v>1503</v>
      </c>
      <c r="G3227">
        <v>4</v>
      </c>
      <c r="H3227">
        <v>39766</v>
      </c>
      <c r="I3227">
        <v>36894</v>
      </c>
      <c r="J3227">
        <v>1</v>
      </c>
      <c r="K3227" t="s">
        <v>1513</v>
      </c>
      <c r="L3227">
        <v>0.96</v>
      </c>
      <c r="M3227" t="s">
        <v>1516</v>
      </c>
      <c r="N3227" s="13">
        <v>200</v>
      </c>
      <c r="O3227">
        <v>1</v>
      </c>
      <c r="P3227" s="11">
        <f>Agridata[[#This Row],[Storage_Loss_%]]/100</f>
        <v>7.22E-2</v>
      </c>
      <c r="Q3227" s="7">
        <v>7.22</v>
      </c>
      <c r="R3227" s="13">
        <v>53245</v>
      </c>
      <c r="S3227">
        <v>363</v>
      </c>
      <c r="T3227" t="s">
        <v>1520</v>
      </c>
      <c r="U3227" t="s">
        <v>1523</v>
      </c>
      <c r="V3227" s="13">
        <v>13205152</v>
      </c>
      <c r="W3227" s="7">
        <f>(Agridata[[#This Row],[Profit_After_Storage_Loss]]/Agridata[[#This Row],[Total_Revenue]])*100</f>
        <v>92.40740057489603</v>
      </c>
      <c r="X3227">
        <f>(1-Agridata[[#This Row],[Transport_Cost_NGN]]/(Agridata[[#This Row],[Input_Cost_NGN]]+Agridata[[#This Row],[Final_Profit_NGN]]))*100</f>
        <v>99.998491522014305</v>
      </c>
      <c r="Y3227" s="13">
        <f>Agridata[[#This Row],[Final_Profit_NGN]]*Agridata[[#This Row],[Storage_Loss_%]]</f>
        <v>95341197.439999998</v>
      </c>
      <c r="Z3227" s="13">
        <f>Agridata[[#This Row],[Final_Profit_NGN]] * (1-Agridata[[#This Row],[Storage_Loss_%]]/100)</f>
        <v>12251740.025599999</v>
      </c>
      <c r="AA3227" s="13">
        <f>Agridata[[#This Row],[Final_Profit_NGN]]+Agridata[[#This Row],[Input_Cost_NGN]]</f>
        <v>13258397</v>
      </c>
    </row>
    <row r="3228" spans="1:27" x14ac:dyDescent="0.35">
      <c r="A3228" t="s">
        <v>1083</v>
      </c>
      <c r="B3228" t="s">
        <v>1473</v>
      </c>
      <c r="C3228" t="s">
        <v>1497</v>
      </c>
      <c r="D3228">
        <v>2023</v>
      </c>
      <c r="E3228" t="s">
        <v>1502</v>
      </c>
      <c r="F3228" t="s">
        <v>1508</v>
      </c>
      <c r="G3228">
        <v>1.33</v>
      </c>
      <c r="H3228">
        <v>2228</v>
      </c>
      <c r="I3228">
        <v>1753</v>
      </c>
      <c r="J3228">
        <v>45.3</v>
      </c>
      <c r="K3228" t="s">
        <v>1511</v>
      </c>
      <c r="L3228">
        <v>2.78</v>
      </c>
      <c r="M3228" t="s">
        <v>1516</v>
      </c>
      <c r="N3228" s="13">
        <v>5681</v>
      </c>
      <c r="O3228">
        <v>14</v>
      </c>
      <c r="P3228" s="11">
        <f>Agridata[[#This Row],[Storage_Loss_%]]/100</f>
        <v>0.21309999999999998</v>
      </c>
      <c r="Q3228" s="7">
        <v>21.31</v>
      </c>
      <c r="R3228" s="13">
        <v>11583</v>
      </c>
      <c r="S3228">
        <v>218</v>
      </c>
      <c r="T3228" t="s">
        <v>1520</v>
      </c>
      <c r="U3228" t="s">
        <v>1522</v>
      </c>
      <c r="V3228" s="13">
        <v>361069</v>
      </c>
      <c r="W3228" s="7">
        <f>(Agridata[[#This Row],[Profit_After_Storage_Loss]]/Agridata[[#This Row],[Total_Revenue]])*100</f>
        <v>76.244108739521053</v>
      </c>
      <c r="X3228">
        <f>(1-Agridata[[#This Row],[Transport_Cost_NGN]]/(Agridata[[#This Row],[Input_Cost_NGN]]+Agridata[[#This Row],[Final_Profit_NGN]]))*100</f>
        <v>98.475521397979875</v>
      </c>
      <c r="Y3228" s="13">
        <f>Agridata[[#This Row],[Final_Profit_NGN]]*Agridata[[#This Row],[Storage_Loss_%]]</f>
        <v>7694380.3899999997</v>
      </c>
      <c r="Z3228" s="13">
        <f>Agridata[[#This Row],[Final_Profit_NGN]] * (1-Agridata[[#This Row],[Storage_Loss_%]]/100)</f>
        <v>284125.1961</v>
      </c>
      <c r="AA3228" s="13">
        <f>Agridata[[#This Row],[Final_Profit_NGN]]+Agridata[[#This Row],[Input_Cost_NGN]]</f>
        <v>372652</v>
      </c>
    </row>
    <row r="3229" spans="1:27" x14ac:dyDescent="0.35">
      <c r="A3229" t="s">
        <v>1335</v>
      </c>
      <c r="B3229" t="s">
        <v>1472</v>
      </c>
      <c r="C3229" t="s">
        <v>1479</v>
      </c>
      <c r="D3229">
        <v>2025</v>
      </c>
      <c r="E3229" t="s">
        <v>1502</v>
      </c>
      <c r="F3229" t="s">
        <v>1507</v>
      </c>
      <c r="G3229">
        <v>2.77</v>
      </c>
      <c r="H3229">
        <v>6880</v>
      </c>
      <c r="I3229">
        <v>6152</v>
      </c>
      <c r="J3229">
        <v>67.400000000000006</v>
      </c>
      <c r="K3229" t="s">
        <v>1512</v>
      </c>
      <c r="L3229">
        <v>2.64</v>
      </c>
      <c r="M3229" t="s">
        <v>1516</v>
      </c>
      <c r="N3229" s="13">
        <v>18307</v>
      </c>
      <c r="O3229">
        <v>7</v>
      </c>
      <c r="P3229" s="11">
        <f>Agridata[[#This Row],[Storage_Loss_%]]/100</f>
        <v>0.10580000000000001</v>
      </c>
      <c r="Q3229" s="7">
        <v>10.58</v>
      </c>
      <c r="R3229" s="13">
        <v>41117</v>
      </c>
      <c r="S3229">
        <v>298</v>
      </c>
      <c r="T3229" t="s">
        <v>1521</v>
      </c>
      <c r="U3229" t="s">
        <v>1522</v>
      </c>
      <c r="V3229" s="13">
        <v>1755540</v>
      </c>
      <c r="W3229" s="7">
        <f>(Agridata[[#This Row],[Profit_After_Storage_Loss]]/Agridata[[#This Row],[Total_Revenue]])*100</f>
        <v>87.373598188190627</v>
      </c>
      <c r="X3229">
        <f>(1-Agridata[[#This Row],[Transport_Cost_NGN]]/(Agridata[[#This Row],[Input_Cost_NGN]]+Agridata[[#This Row],[Final_Profit_NGN]]))*100</f>
        <v>98.981052031634306</v>
      </c>
      <c r="Y3229" s="13">
        <f>Agridata[[#This Row],[Final_Profit_NGN]]*Agridata[[#This Row],[Storage_Loss_%]]</f>
        <v>18573613.199999999</v>
      </c>
      <c r="Z3229" s="13">
        <f>Agridata[[#This Row],[Final_Profit_NGN]] * (1-Agridata[[#This Row],[Storage_Loss_%]]/100)</f>
        <v>1569803.868</v>
      </c>
      <c r="AA3229" s="13">
        <f>Agridata[[#This Row],[Final_Profit_NGN]]+Agridata[[#This Row],[Input_Cost_NGN]]</f>
        <v>1796657</v>
      </c>
    </row>
    <row r="3230" spans="1:27" x14ac:dyDescent="0.35">
      <c r="A3230" t="s">
        <v>257</v>
      </c>
      <c r="B3230" t="s">
        <v>1473</v>
      </c>
      <c r="C3230" t="s">
        <v>1496</v>
      </c>
      <c r="D3230">
        <v>2024</v>
      </c>
      <c r="E3230" t="s">
        <v>1501</v>
      </c>
      <c r="F3230" t="s">
        <v>1503</v>
      </c>
      <c r="G3230">
        <v>7.34</v>
      </c>
      <c r="H3230">
        <v>63408</v>
      </c>
      <c r="I3230">
        <v>25363</v>
      </c>
      <c r="J3230">
        <v>23.9</v>
      </c>
      <c r="K3230" t="s">
        <v>1514</v>
      </c>
      <c r="L3230">
        <v>2.23</v>
      </c>
      <c r="M3230" t="s">
        <v>1518</v>
      </c>
      <c r="N3230" s="13">
        <v>4223</v>
      </c>
      <c r="O3230">
        <v>60</v>
      </c>
      <c r="P3230" s="11">
        <f>Agridata[[#This Row],[Storage_Loss_%]]/100</f>
        <v>0.6</v>
      </c>
      <c r="Q3230" s="7">
        <v>60</v>
      </c>
      <c r="R3230" s="13">
        <v>75880</v>
      </c>
      <c r="S3230">
        <v>245</v>
      </c>
      <c r="T3230" t="s">
        <v>1520</v>
      </c>
      <c r="U3230" t="s">
        <v>1523</v>
      </c>
      <c r="V3230" s="13">
        <v>6071693</v>
      </c>
      <c r="W3230" s="7">
        <f>(Agridata[[#This Row],[Profit_After_Storage_Loss]]/Agridata[[#This Row],[Total_Revenue]])*100</f>
        <v>39.506276704644264</v>
      </c>
      <c r="X3230">
        <f>(1-Agridata[[#This Row],[Transport_Cost_NGN]]/(Agridata[[#This Row],[Input_Cost_NGN]]+Agridata[[#This Row],[Final_Profit_NGN]]))*100</f>
        <v>99.931306224423849</v>
      </c>
      <c r="Y3230" s="13">
        <f>Agridata[[#This Row],[Final_Profit_NGN]]*Agridata[[#This Row],[Storage_Loss_%]]</f>
        <v>364301580</v>
      </c>
      <c r="Z3230" s="13">
        <f>Agridata[[#This Row],[Final_Profit_NGN]] * (1-Agridata[[#This Row],[Storage_Loss_%]]/100)</f>
        <v>2428677.2000000002</v>
      </c>
      <c r="AA3230" s="13">
        <f>Agridata[[#This Row],[Final_Profit_NGN]]+Agridata[[#This Row],[Input_Cost_NGN]]</f>
        <v>6147573</v>
      </c>
    </row>
    <row r="3231" spans="1:27" x14ac:dyDescent="0.35">
      <c r="A3231" t="s">
        <v>1172</v>
      </c>
      <c r="B3231" t="s">
        <v>1473</v>
      </c>
      <c r="C3231" t="s">
        <v>1497</v>
      </c>
      <c r="D3231">
        <v>2021</v>
      </c>
      <c r="E3231" t="s">
        <v>1502</v>
      </c>
      <c r="F3231" t="s">
        <v>1507</v>
      </c>
      <c r="G3231">
        <v>1.6</v>
      </c>
      <c r="H3231">
        <v>1847</v>
      </c>
      <c r="I3231">
        <v>1717</v>
      </c>
      <c r="J3231">
        <v>15.9</v>
      </c>
      <c r="K3231" t="s">
        <v>1512</v>
      </c>
      <c r="L3231">
        <v>0.94</v>
      </c>
      <c r="M3231" t="s">
        <v>1518</v>
      </c>
      <c r="N3231" s="13">
        <v>4386</v>
      </c>
      <c r="O3231">
        <v>1</v>
      </c>
      <c r="P3231" s="11">
        <f>Agridata[[#This Row],[Storage_Loss_%]]/100</f>
        <v>7.0300000000000001E-2</v>
      </c>
      <c r="Q3231" s="7">
        <v>7.03</v>
      </c>
      <c r="R3231" s="13">
        <v>31565</v>
      </c>
      <c r="S3231">
        <v>257</v>
      </c>
      <c r="T3231" t="s">
        <v>1520</v>
      </c>
      <c r="U3231" t="s">
        <v>1522</v>
      </c>
      <c r="V3231" s="13">
        <v>400906</v>
      </c>
      <c r="W3231" s="7">
        <f>(Agridata[[#This Row],[Profit_After_Storage_Loss]]/Agridata[[#This Row],[Total_Revenue]])*100</f>
        <v>86.184347204783663</v>
      </c>
      <c r="X3231">
        <f>(1-Agridata[[#This Row],[Transport_Cost_NGN]]/(Agridata[[#This Row],[Input_Cost_NGN]]+Agridata[[#This Row],[Final_Profit_NGN]]))*100</f>
        <v>98.985827951469574</v>
      </c>
      <c r="Y3231" s="13">
        <f>Agridata[[#This Row],[Final_Profit_NGN]]*Agridata[[#This Row],[Storage_Loss_%]]</f>
        <v>2818369.18</v>
      </c>
      <c r="Z3231" s="13">
        <f>Agridata[[#This Row],[Final_Profit_NGN]] * (1-Agridata[[#This Row],[Storage_Loss_%]]/100)</f>
        <v>372722.30819999997</v>
      </c>
      <c r="AA3231" s="13">
        <f>Agridata[[#This Row],[Final_Profit_NGN]]+Agridata[[#This Row],[Input_Cost_NGN]]</f>
        <v>432471</v>
      </c>
    </row>
    <row r="3232" spans="1:27" x14ac:dyDescent="0.35">
      <c r="A3232" t="s">
        <v>956</v>
      </c>
      <c r="B3232" t="s">
        <v>1473</v>
      </c>
      <c r="C3232" t="s">
        <v>1484</v>
      </c>
      <c r="D3232">
        <v>2022</v>
      </c>
      <c r="E3232" t="s">
        <v>1501</v>
      </c>
      <c r="F3232" t="s">
        <v>1507</v>
      </c>
      <c r="G3232">
        <v>3.44</v>
      </c>
      <c r="H3232">
        <v>5826</v>
      </c>
      <c r="I3232">
        <v>5143</v>
      </c>
      <c r="J3232">
        <v>61.2</v>
      </c>
      <c r="K3232" t="s">
        <v>1512</v>
      </c>
      <c r="L3232">
        <v>2.77</v>
      </c>
      <c r="M3232" t="s">
        <v>1516</v>
      </c>
      <c r="N3232" s="13">
        <v>13034</v>
      </c>
      <c r="O3232">
        <v>3</v>
      </c>
      <c r="P3232" s="11">
        <f>Agridata[[#This Row],[Storage_Loss_%]]/100</f>
        <v>0.11720000000000001</v>
      </c>
      <c r="Q3232" s="7">
        <v>11.72</v>
      </c>
      <c r="R3232" s="13">
        <v>79306</v>
      </c>
      <c r="S3232">
        <v>182</v>
      </c>
      <c r="T3232" t="s">
        <v>1520</v>
      </c>
      <c r="U3232" t="s">
        <v>1523</v>
      </c>
      <c r="V3232" s="13">
        <v>834326</v>
      </c>
      <c r="W3232" s="7">
        <f>(Agridata[[#This Row],[Profit_After_Storage_Loss]]/Agridata[[#This Row],[Total_Revenue]])*100</f>
        <v>80.61703101467549</v>
      </c>
      <c r="X3232">
        <f>(1-Agridata[[#This Row],[Transport_Cost_NGN]]/(Agridata[[#This Row],[Input_Cost_NGN]]+Agridata[[#This Row],[Final_Profit_NGN]]))*100</f>
        <v>98.573386221148112</v>
      </c>
      <c r="Y3232" s="13">
        <f>Agridata[[#This Row],[Final_Profit_NGN]]*Agridata[[#This Row],[Storage_Loss_%]]</f>
        <v>9778300.7200000007</v>
      </c>
      <c r="Z3232" s="13">
        <f>Agridata[[#This Row],[Final_Profit_NGN]] * (1-Agridata[[#This Row],[Storage_Loss_%]]/100)</f>
        <v>736542.99280000001</v>
      </c>
      <c r="AA3232" s="13">
        <f>Agridata[[#This Row],[Final_Profit_NGN]]+Agridata[[#This Row],[Input_Cost_NGN]]</f>
        <v>913632</v>
      </c>
    </row>
    <row r="3233" spans="1:27" x14ac:dyDescent="0.35">
      <c r="A3233" t="s">
        <v>25</v>
      </c>
      <c r="B3233" t="s">
        <v>1471</v>
      </c>
      <c r="C3233" t="s">
        <v>1500</v>
      </c>
      <c r="D3233">
        <v>2023</v>
      </c>
      <c r="E3233" t="s">
        <v>1501</v>
      </c>
      <c r="F3233" t="s">
        <v>1504</v>
      </c>
      <c r="G3233">
        <v>1.07</v>
      </c>
      <c r="H3233">
        <v>10713</v>
      </c>
      <c r="I3233">
        <v>8337</v>
      </c>
      <c r="J3233">
        <v>40.9</v>
      </c>
      <c r="K3233" t="s">
        <v>1513</v>
      </c>
      <c r="L3233">
        <v>2.25</v>
      </c>
      <c r="M3233" t="s">
        <v>1516</v>
      </c>
      <c r="N3233" s="13">
        <v>1229</v>
      </c>
      <c r="O3233">
        <v>2</v>
      </c>
      <c r="P3233" s="11">
        <f>Agridata[[#This Row],[Storage_Loss_%]]/100</f>
        <v>0.22170000000000001</v>
      </c>
      <c r="Q3233" s="7">
        <v>22.17</v>
      </c>
      <c r="R3233" s="13">
        <v>15766</v>
      </c>
      <c r="S3233">
        <v>308</v>
      </c>
      <c r="T3233" t="s">
        <v>1521</v>
      </c>
      <c r="U3233" t="s">
        <v>1523</v>
      </c>
      <c r="V3233" s="13">
        <v>2525124</v>
      </c>
      <c r="W3233" s="7">
        <f>(Agridata[[#This Row],[Profit_After_Storage_Loss]]/Agridata[[#This Row],[Total_Revenue]])*100</f>
        <v>77.347071663865805</v>
      </c>
      <c r="X3233">
        <f>(1-Agridata[[#This Row],[Transport_Cost_NGN]]/(Agridata[[#This Row],[Input_Cost_NGN]]+Agridata[[#This Row],[Final_Profit_NGN]]))*100</f>
        <v>99.951631121378725</v>
      </c>
      <c r="Y3233" s="13">
        <f>Agridata[[#This Row],[Final_Profit_NGN]]*Agridata[[#This Row],[Storage_Loss_%]]</f>
        <v>55981999.080000006</v>
      </c>
      <c r="Z3233" s="13">
        <f>Agridata[[#This Row],[Final_Profit_NGN]] * (1-Agridata[[#This Row],[Storage_Loss_%]]/100)</f>
        <v>1965304.0092</v>
      </c>
      <c r="AA3233" s="13">
        <f>Agridata[[#This Row],[Final_Profit_NGN]]+Agridata[[#This Row],[Input_Cost_NGN]]</f>
        <v>2540890</v>
      </c>
    </row>
    <row r="3234" spans="1:27" x14ac:dyDescent="0.35">
      <c r="A3234" t="s">
        <v>932</v>
      </c>
      <c r="B3234" t="s">
        <v>1469</v>
      </c>
      <c r="C3234" t="s">
        <v>1481</v>
      </c>
      <c r="D3234">
        <v>2025</v>
      </c>
      <c r="E3234" t="s">
        <v>1502</v>
      </c>
      <c r="F3234" t="s">
        <v>1503</v>
      </c>
      <c r="G3234">
        <v>3.24</v>
      </c>
      <c r="H3234">
        <v>22485</v>
      </c>
      <c r="I3234">
        <v>17097</v>
      </c>
      <c r="J3234">
        <v>13.9</v>
      </c>
      <c r="K3234" t="s">
        <v>1512</v>
      </c>
      <c r="L3234">
        <v>1.68</v>
      </c>
      <c r="M3234" t="s">
        <v>1516</v>
      </c>
      <c r="N3234" s="13">
        <v>2554</v>
      </c>
      <c r="O3234">
        <v>14</v>
      </c>
      <c r="P3234" s="11">
        <f>Agridata[[#This Row],[Storage_Loss_%]]/100</f>
        <v>0.23960000000000001</v>
      </c>
      <c r="Q3234" s="7">
        <v>23.96</v>
      </c>
      <c r="R3234" s="13">
        <v>57890</v>
      </c>
      <c r="S3234">
        <v>279</v>
      </c>
      <c r="T3234" t="s">
        <v>1519</v>
      </c>
      <c r="U3234" t="s">
        <v>1523</v>
      </c>
      <c r="V3234" s="13">
        <v>4661919</v>
      </c>
      <c r="W3234" s="7">
        <f>(Agridata[[#This Row],[Profit_After_Storage_Loss]]/Agridata[[#This Row],[Total_Revenue]])*100</f>
        <v>75.107344547205187</v>
      </c>
      <c r="X3234">
        <f>(1-Agridata[[#This Row],[Transport_Cost_NGN]]/(Agridata[[#This Row],[Input_Cost_NGN]]+Agridata[[#This Row],[Final_Profit_NGN]]))*100</f>
        <v>99.945887640792236</v>
      </c>
      <c r="Y3234" s="13">
        <f>Agridata[[#This Row],[Final_Profit_NGN]]*Agridata[[#This Row],[Storage_Loss_%]]</f>
        <v>111699579.24000001</v>
      </c>
      <c r="Z3234" s="13">
        <f>Agridata[[#This Row],[Final_Profit_NGN]] * (1-Agridata[[#This Row],[Storage_Loss_%]]/100)</f>
        <v>3544923.2075999998</v>
      </c>
      <c r="AA3234" s="13">
        <f>Agridata[[#This Row],[Final_Profit_NGN]]+Agridata[[#This Row],[Input_Cost_NGN]]</f>
        <v>4719809</v>
      </c>
    </row>
    <row r="3235" spans="1:27" x14ac:dyDescent="0.35">
      <c r="A3235" t="s">
        <v>45</v>
      </c>
      <c r="B3235" t="s">
        <v>1469</v>
      </c>
      <c r="C3235" t="s">
        <v>1498</v>
      </c>
      <c r="D3235">
        <v>2025</v>
      </c>
      <c r="E3235" t="s">
        <v>1501</v>
      </c>
      <c r="F3235" t="s">
        <v>1505</v>
      </c>
      <c r="G3235">
        <v>1.07</v>
      </c>
      <c r="H3235">
        <v>15475</v>
      </c>
      <c r="I3235">
        <v>12951</v>
      </c>
      <c r="J3235">
        <v>1.6</v>
      </c>
      <c r="K3235" t="s">
        <v>1515</v>
      </c>
      <c r="L3235">
        <v>0.69</v>
      </c>
      <c r="M3235" t="s">
        <v>1517</v>
      </c>
      <c r="N3235" s="13">
        <v>232</v>
      </c>
      <c r="O3235">
        <v>3</v>
      </c>
      <c r="P3235" s="11">
        <f>Agridata[[#This Row],[Storage_Loss_%]]/100</f>
        <v>0.16309999999999999</v>
      </c>
      <c r="Q3235" s="7">
        <v>16.309999999999999</v>
      </c>
      <c r="R3235" s="13">
        <v>8663</v>
      </c>
      <c r="S3235">
        <v>82</v>
      </c>
      <c r="T3235" t="s">
        <v>1520</v>
      </c>
      <c r="U3235" t="s">
        <v>1522</v>
      </c>
      <c r="V3235" s="13">
        <v>1042468</v>
      </c>
      <c r="W3235" s="7">
        <f>(Agridata[[#This Row],[Profit_After_Storage_Loss]]/Agridata[[#This Row],[Total_Revenue]])*100</f>
        <v>83.000260595491895</v>
      </c>
      <c r="X3235">
        <f>(1-Agridata[[#This Row],[Transport_Cost_NGN]]/(Agridata[[#This Row],[Input_Cost_NGN]]+Agridata[[#This Row],[Final_Profit_NGN]]))*100</f>
        <v>99.977928536024535</v>
      </c>
      <c r="Y3235" s="13">
        <f>Agridata[[#This Row],[Final_Profit_NGN]]*Agridata[[#This Row],[Storage_Loss_%]]</f>
        <v>17002653.079999998</v>
      </c>
      <c r="Z3235" s="13">
        <f>Agridata[[#This Row],[Final_Profit_NGN]] * (1-Agridata[[#This Row],[Storage_Loss_%]]/100)</f>
        <v>872441.46919999993</v>
      </c>
      <c r="AA3235" s="13">
        <f>Agridata[[#This Row],[Final_Profit_NGN]]+Agridata[[#This Row],[Input_Cost_NGN]]</f>
        <v>1051131</v>
      </c>
    </row>
    <row r="3236" spans="1:27" x14ac:dyDescent="0.35">
      <c r="A3236" t="s">
        <v>652</v>
      </c>
      <c r="B3236" t="s">
        <v>1470</v>
      </c>
      <c r="C3236" t="s">
        <v>1482</v>
      </c>
      <c r="D3236">
        <v>2024</v>
      </c>
      <c r="E3236" t="s">
        <v>1501</v>
      </c>
      <c r="F3236" t="s">
        <v>1506</v>
      </c>
      <c r="G3236">
        <v>2.91</v>
      </c>
      <c r="H3236">
        <v>8201</v>
      </c>
      <c r="I3236">
        <v>6605</v>
      </c>
      <c r="J3236">
        <v>37.4</v>
      </c>
      <c r="K3236" t="s">
        <v>1512</v>
      </c>
      <c r="L3236">
        <v>1.17</v>
      </c>
      <c r="M3236" t="s">
        <v>1516</v>
      </c>
      <c r="N3236" s="13">
        <v>9409</v>
      </c>
      <c r="O3236">
        <v>14</v>
      </c>
      <c r="P3236" s="11">
        <f>Agridata[[#This Row],[Storage_Loss_%]]/100</f>
        <v>0.19450000000000001</v>
      </c>
      <c r="Q3236" s="7">
        <v>19.45</v>
      </c>
      <c r="R3236" s="13">
        <v>68973</v>
      </c>
      <c r="S3236">
        <v>393</v>
      </c>
      <c r="T3236" t="s">
        <v>1520</v>
      </c>
      <c r="U3236" t="s">
        <v>1522</v>
      </c>
      <c r="V3236" s="13">
        <v>2491426</v>
      </c>
      <c r="W3236" s="7">
        <f>(Agridata[[#This Row],[Profit_After_Storage_Loss]]/Agridata[[#This Row],[Total_Revenue]])*100</f>
        <v>78.380113529180406</v>
      </c>
      <c r="X3236">
        <f>(1-Agridata[[#This Row],[Transport_Cost_NGN]]/(Agridata[[#This Row],[Input_Cost_NGN]]+Agridata[[#This Row],[Final_Profit_NGN]]))*100</f>
        <v>99.632518212981651</v>
      </c>
      <c r="Y3236" s="13">
        <f>Agridata[[#This Row],[Final_Profit_NGN]]*Agridata[[#This Row],[Storage_Loss_%]]</f>
        <v>48458235.699999996</v>
      </c>
      <c r="Z3236" s="13">
        <f>Agridata[[#This Row],[Final_Profit_NGN]] * (1-Agridata[[#This Row],[Storage_Loss_%]]/100)</f>
        <v>2006843.6429999999</v>
      </c>
      <c r="AA3236" s="13">
        <f>Agridata[[#This Row],[Final_Profit_NGN]]+Agridata[[#This Row],[Input_Cost_NGN]]</f>
        <v>2560399</v>
      </c>
    </row>
    <row r="3237" spans="1:27" x14ac:dyDescent="0.35">
      <c r="A3237" t="s">
        <v>750</v>
      </c>
      <c r="B3237" t="s">
        <v>1470</v>
      </c>
      <c r="C3237" t="s">
        <v>1490</v>
      </c>
      <c r="D3237">
        <v>2025</v>
      </c>
      <c r="E3237" t="s">
        <v>1502</v>
      </c>
      <c r="F3237" t="s">
        <v>1503</v>
      </c>
      <c r="G3237">
        <v>0.22</v>
      </c>
      <c r="H3237">
        <v>1063</v>
      </c>
      <c r="I3237">
        <v>967</v>
      </c>
      <c r="J3237">
        <v>26.3</v>
      </c>
      <c r="K3237" t="s">
        <v>1511</v>
      </c>
      <c r="L3237">
        <v>1.91</v>
      </c>
      <c r="M3237" t="s">
        <v>1518</v>
      </c>
      <c r="N3237" s="13">
        <v>3656</v>
      </c>
      <c r="O3237">
        <v>3</v>
      </c>
      <c r="P3237" s="11">
        <f>Agridata[[#This Row],[Storage_Loss_%]]/100</f>
        <v>8.9600000000000013E-2</v>
      </c>
      <c r="Q3237" s="7">
        <v>8.9600000000000009</v>
      </c>
      <c r="R3237" s="13">
        <v>3024</v>
      </c>
      <c r="S3237">
        <v>329</v>
      </c>
      <c r="T3237" t="s">
        <v>1521</v>
      </c>
      <c r="U3237" t="s">
        <v>1522</v>
      </c>
      <c r="V3237" s="13">
        <v>308282</v>
      </c>
      <c r="W3237" s="7">
        <f>(Agridata[[#This Row],[Profit_After_Storage_Loss]]/Agridata[[#This Row],[Total_Revenue]])*100</f>
        <v>90.155645185123319</v>
      </c>
      <c r="X3237">
        <f>(1-Agridata[[#This Row],[Transport_Cost_NGN]]/(Agridata[[#This Row],[Input_Cost_NGN]]+Agridata[[#This Row],[Final_Profit_NGN]]))*100</f>
        <v>98.825592825066011</v>
      </c>
      <c r="Y3237" s="13">
        <f>Agridata[[#This Row],[Final_Profit_NGN]]*Agridata[[#This Row],[Storage_Loss_%]]</f>
        <v>2762206.72</v>
      </c>
      <c r="Z3237" s="13">
        <f>Agridata[[#This Row],[Final_Profit_NGN]] * (1-Agridata[[#This Row],[Storage_Loss_%]]/100)</f>
        <v>280659.93280000001</v>
      </c>
      <c r="AA3237" s="13">
        <f>Agridata[[#This Row],[Final_Profit_NGN]]+Agridata[[#This Row],[Input_Cost_NGN]]</f>
        <v>311306</v>
      </c>
    </row>
    <row r="3238" spans="1:27" x14ac:dyDescent="0.35">
      <c r="A3238" t="s">
        <v>455</v>
      </c>
      <c r="B3238" t="s">
        <v>1473</v>
      </c>
      <c r="C3238" t="s">
        <v>1494</v>
      </c>
      <c r="D3238">
        <v>2022</v>
      </c>
      <c r="E3238" t="s">
        <v>1501</v>
      </c>
      <c r="F3238" t="s">
        <v>1503</v>
      </c>
      <c r="G3238">
        <v>1.55</v>
      </c>
      <c r="H3238">
        <v>18671</v>
      </c>
      <c r="I3238">
        <v>14976</v>
      </c>
      <c r="J3238">
        <v>44.3</v>
      </c>
      <c r="K3238" t="s">
        <v>1513</v>
      </c>
      <c r="L3238">
        <v>2.11</v>
      </c>
      <c r="M3238" t="s">
        <v>1516</v>
      </c>
      <c r="N3238" s="13">
        <v>1494</v>
      </c>
      <c r="O3238">
        <v>14</v>
      </c>
      <c r="P3238" s="11">
        <f>Agridata[[#This Row],[Storage_Loss_%]]/100</f>
        <v>0.19789999999999999</v>
      </c>
      <c r="Q3238" s="7">
        <v>19.79</v>
      </c>
      <c r="R3238" s="13">
        <v>16497</v>
      </c>
      <c r="S3238">
        <v>339</v>
      </c>
      <c r="T3238" t="s">
        <v>1520</v>
      </c>
      <c r="U3238" t="s">
        <v>1523</v>
      </c>
      <c r="V3238" s="13">
        <v>5008105</v>
      </c>
      <c r="W3238" s="7">
        <f>(Agridata[[#This Row],[Profit_After_Storage_Loss]]/Agridata[[#This Row],[Total_Revenue]])*100</f>
        <v>79.946650908868008</v>
      </c>
      <c r="X3238">
        <f>(1-Agridata[[#This Row],[Transport_Cost_NGN]]/(Agridata[[#This Row],[Input_Cost_NGN]]+Agridata[[#This Row],[Final_Profit_NGN]]))*100</f>
        <v>99.970266301689165</v>
      </c>
      <c r="Y3238" s="13">
        <f>Agridata[[#This Row],[Final_Profit_NGN]]*Agridata[[#This Row],[Storage_Loss_%]]</f>
        <v>99110397.950000003</v>
      </c>
      <c r="Z3238" s="13">
        <f>Agridata[[#This Row],[Final_Profit_NGN]] * (1-Agridata[[#This Row],[Storage_Loss_%]]/100)</f>
        <v>4017001.0205000001</v>
      </c>
      <c r="AA3238" s="13">
        <f>Agridata[[#This Row],[Final_Profit_NGN]]+Agridata[[#This Row],[Input_Cost_NGN]]</f>
        <v>5024602</v>
      </c>
    </row>
    <row r="3239" spans="1:27" x14ac:dyDescent="0.35">
      <c r="A3239" t="s">
        <v>676</v>
      </c>
      <c r="B3239" t="s">
        <v>1469</v>
      </c>
      <c r="C3239" t="s">
        <v>1484</v>
      </c>
      <c r="D3239">
        <v>2021</v>
      </c>
      <c r="E3239" t="s">
        <v>1502</v>
      </c>
      <c r="F3239" t="s">
        <v>1509</v>
      </c>
      <c r="G3239">
        <v>2.08</v>
      </c>
      <c r="H3239">
        <v>28197</v>
      </c>
      <c r="I3239">
        <v>24246</v>
      </c>
      <c r="J3239">
        <v>1.3</v>
      </c>
      <c r="K3239" t="s">
        <v>1513</v>
      </c>
      <c r="L3239">
        <v>0.56000000000000005</v>
      </c>
      <c r="M3239" t="s">
        <v>1518</v>
      </c>
      <c r="N3239" s="13">
        <v>200</v>
      </c>
      <c r="O3239">
        <v>3</v>
      </c>
      <c r="P3239" s="11">
        <f>Agridata[[#This Row],[Storage_Loss_%]]/100</f>
        <v>0.1401</v>
      </c>
      <c r="Q3239" s="7">
        <v>14.01</v>
      </c>
      <c r="R3239" s="13">
        <v>45241</v>
      </c>
      <c r="S3239">
        <v>257</v>
      </c>
      <c r="T3239" t="s">
        <v>1519</v>
      </c>
      <c r="U3239" t="s">
        <v>1522</v>
      </c>
      <c r="V3239" s="13">
        <v>6123469</v>
      </c>
      <c r="W3239" s="7">
        <f>(Agridata[[#This Row],[Profit_After_Storage_Loss]]/Agridata[[#This Row],[Total_Revenue]])*100</f>
        <v>85.35935378871757</v>
      </c>
      <c r="X3239">
        <f>(1-Agridata[[#This Row],[Transport_Cost_NGN]]/(Agridata[[#This Row],[Input_Cost_NGN]]+Agridata[[#This Row],[Final_Profit_NGN]]))*100</f>
        <v>99.996757831053813</v>
      </c>
      <c r="Y3239" s="13">
        <f>Agridata[[#This Row],[Final_Profit_NGN]]*Agridata[[#This Row],[Storage_Loss_%]]</f>
        <v>85789800.689999998</v>
      </c>
      <c r="Z3239" s="13">
        <f>Agridata[[#This Row],[Final_Profit_NGN]] * (1-Agridata[[#This Row],[Storage_Loss_%]]/100)</f>
        <v>5265570.9930999996</v>
      </c>
      <c r="AA3239" s="13">
        <f>Agridata[[#This Row],[Final_Profit_NGN]]+Agridata[[#This Row],[Input_Cost_NGN]]</f>
        <v>6168710</v>
      </c>
    </row>
    <row r="3240" spans="1:27" x14ac:dyDescent="0.35">
      <c r="A3240" t="s">
        <v>1336</v>
      </c>
      <c r="B3240" t="s">
        <v>1471</v>
      </c>
      <c r="C3240" t="s">
        <v>1500</v>
      </c>
      <c r="D3240">
        <v>2021</v>
      </c>
      <c r="E3240" t="s">
        <v>1502</v>
      </c>
      <c r="F3240" t="s">
        <v>1506</v>
      </c>
      <c r="G3240">
        <v>1.83</v>
      </c>
      <c r="H3240">
        <v>2876</v>
      </c>
      <c r="I3240">
        <v>2343</v>
      </c>
      <c r="J3240">
        <v>9.4</v>
      </c>
      <c r="K3240" t="s">
        <v>1511</v>
      </c>
      <c r="L3240">
        <v>1.67</v>
      </c>
      <c r="M3240" t="s">
        <v>1516</v>
      </c>
      <c r="N3240" s="13">
        <v>1346</v>
      </c>
      <c r="O3240">
        <v>7</v>
      </c>
      <c r="P3240" s="11">
        <f>Agridata[[#This Row],[Storage_Loss_%]]/100</f>
        <v>0.185</v>
      </c>
      <c r="Q3240" s="7">
        <v>18.5</v>
      </c>
      <c r="R3240" s="13">
        <v>41213</v>
      </c>
      <c r="S3240">
        <v>286</v>
      </c>
      <c r="T3240" t="s">
        <v>1520</v>
      </c>
      <c r="U3240" t="s">
        <v>1523</v>
      </c>
      <c r="V3240" s="13">
        <v>620839</v>
      </c>
      <c r="W3240" s="7">
        <f>(Agridata[[#This Row],[Profit_After_Storage_Loss]]/Agridata[[#This Row],[Total_Revenue]])*100</f>
        <v>76.42659262414432</v>
      </c>
      <c r="X3240">
        <f>(1-Agridata[[#This Row],[Transport_Cost_NGN]]/(Agridata[[#This Row],[Input_Cost_NGN]]+Agridata[[#This Row],[Final_Profit_NGN]]))*100</f>
        <v>99.796692706917284</v>
      </c>
      <c r="Y3240" s="13">
        <f>Agridata[[#This Row],[Final_Profit_NGN]]*Agridata[[#This Row],[Storage_Loss_%]]</f>
        <v>11485521.5</v>
      </c>
      <c r="Z3240" s="13">
        <f>Agridata[[#This Row],[Final_Profit_NGN]] * (1-Agridata[[#This Row],[Storage_Loss_%]]/100)</f>
        <v>505983.78499999997</v>
      </c>
      <c r="AA3240" s="13">
        <f>Agridata[[#This Row],[Final_Profit_NGN]]+Agridata[[#This Row],[Input_Cost_NGN]]</f>
        <v>662052</v>
      </c>
    </row>
    <row r="3241" spans="1:27" x14ac:dyDescent="0.35">
      <c r="A3241" t="s">
        <v>197</v>
      </c>
      <c r="B3241" t="s">
        <v>1470</v>
      </c>
      <c r="C3241" t="s">
        <v>1491</v>
      </c>
      <c r="D3241">
        <v>2023</v>
      </c>
      <c r="E3241" t="s">
        <v>1502</v>
      </c>
      <c r="F3241" t="s">
        <v>1505</v>
      </c>
      <c r="G3241">
        <v>1.2</v>
      </c>
      <c r="H3241">
        <v>13832</v>
      </c>
      <c r="I3241">
        <v>5532</v>
      </c>
      <c r="J3241">
        <v>3.1</v>
      </c>
      <c r="K3241" t="s">
        <v>1511</v>
      </c>
      <c r="L3241">
        <v>1.36</v>
      </c>
      <c r="M3241" t="s">
        <v>1518</v>
      </c>
      <c r="N3241" s="13">
        <v>445</v>
      </c>
      <c r="O3241">
        <v>60</v>
      </c>
      <c r="P3241" s="11">
        <f>Agridata[[#This Row],[Storage_Loss_%]]/100</f>
        <v>0.6</v>
      </c>
      <c r="Q3241" s="7">
        <v>60</v>
      </c>
      <c r="R3241" s="13">
        <v>12087</v>
      </c>
      <c r="S3241">
        <v>119</v>
      </c>
      <c r="T3241" t="s">
        <v>1520</v>
      </c>
      <c r="U3241" t="s">
        <v>1522</v>
      </c>
      <c r="V3241" s="13">
        <v>639193</v>
      </c>
      <c r="W3241" s="7">
        <f>(Agridata[[#This Row],[Profit_After_Storage_Loss]]/Agridata[[#This Row],[Total_Revenue]])*100</f>
        <v>39.257646480776323</v>
      </c>
      <c r="X3241">
        <f>(1-Agridata[[#This Row],[Transport_Cost_NGN]]/(Agridata[[#This Row],[Input_Cost_NGN]]+Agridata[[#This Row],[Final_Profit_NGN]]))*100</f>
        <v>99.931673013143353</v>
      </c>
      <c r="Y3241" s="13">
        <f>Agridata[[#This Row],[Final_Profit_NGN]]*Agridata[[#This Row],[Storage_Loss_%]]</f>
        <v>38351580</v>
      </c>
      <c r="Z3241" s="13">
        <f>Agridata[[#This Row],[Final_Profit_NGN]] * (1-Agridata[[#This Row],[Storage_Loss_%]]/100)</f>
        <v>255677.2</v>
      </c>
      <c r="AA3241" s="13">
        <f>Agridata[[#This Row],[Final_Profit_NGN]]+Agridata[[#This Row],[Input_Cost_NGN]]</f>
        <v>651280</v>
      </c>
    </row>
    <row r="3242" spans="1:27" x14ac:dyDescent="0.35">
      <c r="A3242" t="s">
        <v>235</v>
      </c>
      <c r="B3242" t="s">
        <v>1473</v>
      </c>
      <c r="C3242" t="s">
        <v>1497</v>
      </c>
      <c r="D3242">
        <v>2021</v>
      </c>
      <c r="E3242" t="s">
        <v>1501</v>
      </c>
      <c r="F3242" t="s">
        <v>1509</v>
      </c>
      <c r="G3242">
        <v>0.46</v>
      </c>
      <c r="H3242">
        <v>6151</v>
      </c>
      <c r="I3242">
        <v>5110</v>
      </c>
      <c r="J3242">
        <v>4.3</v>
      </c>
      <c r="K3242" t="s">
        <v>1512</v>
      </c>
      <c r="L3242">
        <v>0.98</v>
      </c>
      <c r="M3242" t="s">
        <v>1516</v>
      </c>
      <c r="N3242" s="13">
        <v>985</v>
      </c>
      <c r="O3242">
        <v>1</v>
      </c>
      <c r="P3242" s="11">
        <f>Agridata[[#This Row],[Storage_Loss_%]]/100</f>
        <v>0.1691</v>
      </c>
      <c r="Q3242" s="7">
        <v>16.91</v>
      </c>
      <c r="R3242" s="13">
        <v>8756</v>
      </c>
      <c r="S3242">
        <v>334</v>
      </c>
      <c r="T3242" t="s">
        <v>1520</v>
      </c>
      <c r="U3242" t="s">
        <v>1523</v>
      </c>
      <c r="V3242" s="13">
        <v>1679932</v>
      </c>
      <c r="W3242" s="7">
        <f>(Agridata[[#This Row],[Profit_After_Storage_Loss]]/Agridata[[#This Row],[Total_Revenue]])*100</f>
        <v>82.659170835583595</v>
      </c>
      <c r="X3242">
        <f>(1-Agridata[[#This Row],[Transport_Cost_NGN]]/(Agridata[[#This Row],[Input_Cost_NGN]]+Agridata[[#This Row],[Final_Profit_NGN]]))*100</f>
        <v>99.941670693461433</v>
      </c>
      <c r="Y3242" s="13">
        <f>Agridata[[#This Row],[Final_Profit_NGN]]*Agridata[[#This Row],[Storage_Loss_%]]</f>
        <v>28407650.120000001</v>
      </c>
      <c r="Z3242" s="13">
        <f>Agridata[[#This Row],[Final_Profit_NGN]] * (1-Agridata[[#This Row],[Storage_Loss_%]]/100)</f>
        <v>1395855.4987999999</v>
      </c>
      <c r="AA3242" s="13">
        <f>Agridata[[#This Row],[Final_Profit_NGN]]+Agridata[[#This Row],[Input_Cost_NGN]]</f>
        <v>1688688</v>
      </c>
    </row>
    <row r="3243" spans="1:27" x14ac:dyDescent="0.35">
      <c r="A3243" t="s">
        <v>1337</v>
      </c>
      <c r="B3243" t="s">
        <v>1473</v>
      </c>
      <c r="C3243" t="s">
        <v>1496</v>
      </c>
      <c r="D3243">
        <v>2023</v>
      </c>
      <c r="E3243" t="s">
        <v>1501</v>
      </c>
      <c r="F3243" t="s">
        <v>1504</v>
      </c>
      <c r="G3243">
        <v>0.72</v>
      </c>
      <c r="H3243">
        <v>7401</v>
      </c>
      <c r="I3243">
        <v>5507</v>
      </c>
      <c r="J3243">
        <v>37.6</v>
      </c>
      <c r="K3243" t="s">
        <v>1513</v>
      </c>
      <c r="L3243">
        <v>1.1000000000000001</v>
      </c>
      <c r="M3243" t="s">
        <v>1516</v>
      </c>
      <c r="N3243" s="13">
        <v>1295</v>
      </c>
      <c r="O3243">
        <v>7</v>
      </c>
      <c r="P3243" s="11">
        <f>Agridata[[#This Row],[Storage_Loss_%]]/100</f>
        <v>0.25579999999999997</v>
      </c>
      <c r="Q3243" s="7">
        <v>25.58</v>
      </c>
      <c r="R3243" s="13">
        <v>8298</v>
      </c>
      <c r="S3243">
        <v>245</v>
      </c>
      <c r="T3243" t="s">
        <v>1521</v>
      </c>
      <c r="U3243" t="s">
        <v>1522</v>
      </c>
      <c r="V3243" s="13">
        <v>1326130</v>
      </c>
      <c r="W3243" s="7">
        <f>(Agridata[[#This Row],[Profit_After_Storage_Loss]]/Agridata[[#This Row],[Total_Revenue]])*100</f>
        <v>73.957227066578341</v>
      </c>
      <c r="X3243">
        <f>(1-Agridata[[#This Row],[Transport_Cost_NGN]]/(Agridata[[#This Row],[Input_Cost_NGN]]+Agridata[[#This Row],[Final_Profit_NGN]]))*100</f>
        <v>99.902954674212481</v>
      </c>
      <c r="Y3243" s="13">
        <f>Agridata[[#This Row],[Final_Profit_NGN]]*Agridata[[#This Row],[Storage_Loss_%]]</f>
        <v>33922405.399999999</v>
      </c>
      <c r="Z3243" s="13">
        <f>Agridata[[#This Row],[Final_Profit_NGN]] * (1-Agridata[[#This Row],[Storage_Loss_%]]/100)</f>
        <v>986905.946</v>
      </c>
      <c r="AA3243" s="13">
        <f>Agridata[[#This Row],[Final_Profit_NGN]]+Agridata[[#This Row],[Input_Cost_NGN]]</f>
        <v>1334428</v>
      </c>
    </row>
    <row r="3244" spans="1:27" x14ac:dyDescent="0.35">
      <c r="A3244" t="s">
        <v>479</v>
      </c>
      <c r="B3244" t="s">
        <v>1472</v>
      </c>
      <c r="C3244" t="s">
        <v>1478</v>
      </c>
      <c r="D3244">
        <v>2025</v>
      </c>
      <c r="E3244" t="s">
        <v>1501</v>
      </c>
      <c r="F3244" t="s">
        <v>1503</v>
      </c>
      <c r="G3244">
        <v>2.06</v>
      </c>
      <c r="H3244">
        <v>21684</v>
      </c>
      <c r="I3244">
        <v>16946</v>
      </c>
      <c r="J3244">
        <v>10.1</v>
      </c>
      <c r="K3244" t="s">
        <v>1512</v>
      </c>
      <c r="L3244">
        <v>0.38</v>
      </c>
      <c r="M3244" t="s">
        <v>1517</v>
      </c>
      <c r="N3244" s="13">
        <v>2985</v>
      </c>
      <c r="O3244">
        <v>14</v>
      </c>
      <c r="P3244" s="11">
        <f>Agridata[[#This Row],[Storage_Loss_%]]/100</f>
        <v>0.21850000000000003</v>
      </c>
      <c r="Q3244" s="7">
        <v>21.85</v>
      </c>
      <c r="R3244" s="13">
        <v>25102</v>
      </c>
      <c r="S3244">
        <v>424</v>
      </c>
      <c r="T3244" t="s">
        <v>1520</v>
      </c>
      <c r="U3244" t="s">
        <v>1522</v>
      </c>
      <c r="V3244" s="13">
        <v>7085166</v>
      </c>
      <c r="W3244" s="7">
        <f>(Agridata[[#This Row],[Profit_After_Storage_Loss]]/Agridata[[#This Row],[Total_Revenue]])*100</f>
        <v>77.874100230821114</v>
      </c>
      <c r="X3244">
        <f>(1-Agridata[[#This Row],[Transport_Cost_NGN]]/(Agridata[[#This Row],[Input_Cost_NGN]]+Agridata[[#This Row],[Final_Profit_NGN]]))*100</f>
        <v>99.95801846006367</v>
      </c>
      <c r="Y3244" s="13">
        <f>Agridata[[#This Row],[Final_Profit_NGN]]*Agridata[[#This Row],[Storage_Loss_%]]</f>
        <v>154810877.10000002</v>
      </c>
      <c r="Z3244" s="13">
        <f>Agridata[[#This Row],[Final_Profit_NGN]] * (1-Agridata[[#This Row],[Storage_Loss_%]]/100)</f>
        <v>5537057.2289999994</v>
      </c>
      <c r="AA3244" s="13">
        <f>Agridata[[#This Row],[Final_Profit_NGN]]+Agridata[[#This Row],[Input_Cost_NGN]]</f>
        <v>7110268</v>
      </c>
    </row>
    <row r="3245" spans="1:27" x14ac:dyDescent="0.35">
      <c r="A3245" t="s">
        <v>1127</v>
      </c>
      <c r="B3245" t="s">
        <v>1469</v>
      </c>
      <c r="C3245" t="s">
        <v>1474</v>
      </c>
      <c r="D3245">
        <v>2021</v>
      </c>
      <c r="E3245" t="s">
        <v>1501</v>
      </c>
      <c r="F3245" t="s">
        <v>1510</v>
      </c>
      <c r="G3245">
        <v>0.99</v>
      </c>
      <c r="H3245">
        <v>25445</v>
      </c>
      <c r="I3245">
        <v>18488</v>
      </c>
      <c r="J3245">
        <v>17.899999999999999</v>
      </c>
      <c r="K3245" t="s">
        <v>1512</v>
      </c>
      <c r="L3245">
        <v>0.57999999999999996</v>
      </c>
      <c r="M3245" t="s">
        <v>1516</v>
      </c>
      <c r="N3245" s="13">
        <v>3862</v>
      </c>
      <c r="O3245">
        <v>1</v>
      </c>
      <c r="P3245" s="11">
        <f>Agridata[[#This Row],[Storage_Loss_%]]/100</f>
        <v>0.27339999999999998</v>
      </c>
      <c r="Q3245" s="7">
        <v>27.34</v>
      </c>
      <c r="R3245" s="13">
        <v>18912</v>
      </c>
      <c r="S3245">
        <v>379</v>
      </c>
      <c r="T3245" t="s">
        <v>1521</v>
      </c>
      <c r="U3245" t="s">
        <v>1522</v>
      </c>
      <c r="V3245" s="13">
        <v>6914109</v>
      </c>
      <c r="W3245" s="7">
        <f>(Agridata[[#This Row],[Profit_After_Storage_Loss]]/Agridata[[#This Row],[Total_Revenue]])*100</f>
        <v>72.461796948256747</v>
      </c>
      <c r="X3245">
        <f>(1-Agridata[[#This Row],[Transport_Cost_NGN]]/(Agridata[[#This Row],[Input_Cost_NGN]]+Agridata[[#This Row],[Final_Profit_NGN]]))*100</f>
        <v>99.94429556754551</v>
      </c>
      <c r="Y3245" s="13">
        <f>Agridata[[#This Row],[Final_Profit_NGN]]*Agridata[[#This Row],[Storage_Loss_%]]</f>
        <v>189031740.06</v>
      </c>
      <c r="Z3245" s="13">
        <f>Agridata[[#This Row],[Final_Profit_NGN]] * (1-Agridata[[#This Row],[Storage_Loss_%]]/100)</f>
        <v>5023791.5993999997</v>
      </c>
      <c r="AA3245" s="13">
        <f>Agridata[[#This Row],[Final_Profit_NGN]]+Agridata[[#This Row],[Input_Cost_NGN]]</f>
        <v>6933021</v>
      </c>
    </row>
    <row r="3246" spans="1:27" x14ac:dyDescent="0.35">
      <c r="A3246" t="s">
        <v>1111</v>
      </c>
      <c r="B3246" t="s">
        <v>1473</v>
      </c>
      <c r="C3246" t="s">
        <v>1494</v>
      </c>
      <c r="D3246">
        <v>2024</v>
      </c>
      <c r="E3246" t="s">
        <v>1501</v>
      </c>
      <c r="F3246" t="s">
        <v>1509</v>
      </c>
      <c r="G3246">
        <v>1.89</v>
      </c>
      <c r="H3246">
        <v>25203</v>
      </c>
      <c r="I3246">
        <v>19166</v>
      </c>
      <c r="J3246">
        <v>33.200000000000003</v>
      </c>
      <c r="K3246" t="s">
        <v>1511</v>
      </c>
      <c r="L3246">
        <v>1.61</v>
      </c>
      <c r="M3246" t="s">
        <v>1518</v>
      </c>
      <c r="N3246" s="13">
        <v>4595</v>
      </c>
      <c r="O3246">
        <v>4</v>
      </c>
      <c r="P3246" s="11">
        <f>Agridata[[#This Row],[Storage_Loss_%]]/100</f>
        <v>0.23949999999999999</v>
      </c>
      <c r="Q3246" s="7">
        <v>23.95</v>
      </c>
      <c r="R3246" s="13">
        <v>36290</v>
      </c>
      <c r="S3246">
        <v>348</v>
      </c>
      <c r="T3246" t="s">
        <v>1520</v>
      </c>
      <c r="U3246" t="s">
        <v>1522</v>
      </c>
      <c r="V3246" s="13">
        <v>6562186</v>
      </c>
      <c r="W3246" s="7">
        <f>(Agridata[[#This Row],[Profit_After_Storage_Loss]]/Agridata[[#This Row],[Total_Revenue]])*100</f>
        <v>75.631743648078725</v>
      </c>
      <c r="X3246">
        <f>(1-Agridata[[#This Row],[Transport_Cost_NGN]]/(Agridata[[#This Row],[Input_Cost_NGN]]+Agridata[[#This Row],[Final_Profit_NGN]]))*100</f>
        <v>99.930362707995002</v>
      </c>
      <c r="Y3246" s="13">
        <f>Agridata[[#This Row],[Final_Profit_NGN]]*Agridata[[#This Row],[Storage_Loss_%]]</f>
        <v>157164354.69999999</v>
      </c>
      <c r="Z3246" s="13">
        <f>Agridata[[#This Row],[Final_Profit_NGN]] * (1-Agridata[[#This Row],[Storage_Loss_%]]/100)</f>
        <v>4990542.4529999997</v>
      </c>
      <c r="AA3246" s="13">
        <f>Agridata[[#This Row],[Final_Profit_NGN]]+Agridata[[#This Row],[Input_Cost_NGN]]</f>
        <v>6598476</v>
      </c>
    </row>
    <row r="3247" spans="1:27" x14ac:dyDescent="0.35">
      <c r="A3247" t="s">
        <v>93</v>
      </c>
      <c r="B3247" t="s">
        <v>1473</v>
      </c>
      <c r="C3247" t="s">
        <v>1496</v>
      </c>
      <c r="D3247">
        <v>2025</v>
      </c>
      <c r="E3247" t="s">
        <v>1501</v>
      </c>
      <c r="F3247" t="s">
        <v>1503</v>
      </c>
      <c r="G3247">
        <v>1.71</v>
      </c>
      <c r="H3247">
        <v>15407</v>
      </c>
      <c r="I3247">
        <v>12957</v>
      </c>
      <c r="J3247">
        <v>14.7</v>
      </c>
      <c r="K3247" t="s">
        <v>1513</v>
      </c>
      <c r="L3247">
        <v>0.65</v>
      </c>
      <c r="M3247" t="s">
        <v>1517</v>
      </c>
      <c r="N3247" s="13">
        <v>588</v>
      </c>
      <c r="O3247">
        <v>7</v>
      </c>
      <c r="P3247" s="11">
        <f>Agridata[[#This Row],[Storage_Loss_%]]/100</f>
        <v>0.159</v>
      </c>
      <c r="Q3247" s="7">
        <v>15.9</v>
      </c>
      <c r="R3247" s="13">
        <v>14935</v>
      </c>
      <c r="S3247">
        <v>404</v>
      </c>
      <c r="T3247" t="s">
        <v>1519</v>
      </c>
      <c r="U3247" t="s">
        <v>1522</v>
      </c>
      <c r="V3247" s="13">
        <v>5166759</v>
      </c>
      <c r="W3247" s="7">
        <f>(Agridata[[#This Row],[Profit_After_Storage_Loss]]/Agridata[[#This Row],[Total_Revenue]])*100</f>
        <v>83.857601761122908</v>
      </c>
      <c r="X3247">
        <f>(1-Agridata[[#This Row],[Transport_Cost_NGN]]/(Agridata[[#This Row],[Input_Cost_NGN]]+Agridata[[#This Row],[Final_Profit_NGN]]))*100</f>
        <v>99.988652359633747</v>
      </c>
      <c r="Y3247" s="13">
        <f>Agridata[[#This Row],[Final_Profit_NGN]]*Agridata[[#This Row],[Storage_Loss_%]]</f>
        <v>82151468.100000009</v>
      </c>
      <c r="Z3247" s="13">
        <f>Agridata[[#This Row],[Final_Profit_NGN]] * (1-Agridata[[#This Row],[Storage_Loss_%]]/100)</f>
        <v>4345244.3190000001</v>
      </c>
      <c r="AA3247" s="13">
        <f>Agridata[[#This Row],[Final_Profit_NGN]]+Agridata[[#This Row],[Input_Cost_NGN]]</f>
        <v>5181694</v>
      </c>
    </row>
    <row r="3248" spans="1:27" x14ac:dyDescent="0.35">
      <c r="A3248" t="s">
        <v>532</v>
      </c>
      <c r="B3248" t="s">
        <v>1470</v>
      </c>
      <c r="C3248" t="s">
        <v>1495</v>
      </c>
      <c r="D3248">
        <v>2022</v>
      </c>
      <c r="E3248" t="s">
        <v>1501</v>
      </c>
      <c r="F3248" t="s">
        <v>1506</v>
      </c>
      <c r="G3248">
        <v>1.91</v>
      </c>
      <c r="H3248">
        <v>4819</v>
      </c>
      <c r="I3248">
        <v>1927</v>
      </c>
      <c r="J3248">
        <v>5.5</v>
      </c>
      <c r="K3248" t="s">
        <v>1513</v>
      </c>
      <c r="L3248">
        <v>0.18</v>
      </c>
      <c r="M3248" t="s">
        <v>1516</v>
      </c>
      <c r="N3248" s="13">
        <v>260</v>
      </c>
      <c r="O3248">
        <v>60</v>
      </c>
      <c r="P3248" s="11">
        <f>Agridata[[#This Row],[Storage_Loss_%]]/100</f>
        <v>0.6</v>
      </c>
      <c r="Q3248" s="7">
        <v>60</v>
      </c>
      <c r="R3248" s="13">
        <v>36684</v>
      </c>
      <c r="S3248">
        <v>391</v>
      </c>
      <c r="T3248" t="s">
        <v>1521</v>
      </c>
      <c r="U3248" t="s">
        <v>1522</v>
      </c>
      <c r="V3248" s="13">
        <v>708979</v>
      </c>
      <c r="W3248" s="7">
        <f>(Agridata[[#This Row],[Profit_After_Storage_Loss]]/Agridata[[#This Row],[Total_Revenue]])*100</f>
        <v>38.032140524606966</v>
      </c>
      <c r="X3248">
        <f>(1-Agridata[[#This Row],[Transport_Cost_NGN]]/(Agridata[[#This Row],[Input_Cost_NGN]]+Agridata[[#This Row],[Final_Profit_NGN]]))*100</f>
        <v>99.965131701586373</v>
      </c>
      <c r="Y3248" s="13">
        <f>Agridata[[#This Row],[Final_Profit_NGN]]*Agridata[[#This Row],[Storage_Loss_%]]</f>
        <v>42538740</v>
      </c>
      <c r="Z3248" s="13">
        <f>Agridata[[#This Row],[Final_Profit_NGN]] * (1-Agridata[[#This Row],[Storage_Loss_%]]/100)</f>
        <v>283591.60000000003</v>
      </c>
      <c r="AA3248" s="13">
        <f>Agridata[[#This Row],[Final_Profit_NGN]]+Agridata[[#This Row],[Input_Cost_NGN]]</f>
        <v>745663</v>
      </c>
    </row>
    <row r="3249" spans="1:27" x14ac:dyDescent="0.35">
      <c r="A3249" t="s">
        <v>459</v>
      </c>
      <c r="B3249" t="s">
        <v>1472</v>
      </c>
      <c r="C3249" t="s">
        <v>1487</v>
      </c>
      <c r="D3249">
        <v>2023</v>
      </c>
      <c r="E3249" t="s">
        <v>1501</v>
      </c>
      <c r="F3249" t="s">
        <v>1504</v>
      </c>
      <c r="G3249">
        <v>2.2000000000000002</v>
      </c>
      <c r="H3249">
        <v>20314</v>
      </c>
      <c r="I3249">
        <v>16275</v>
      </c>
      <c r="J3249">
        <v>20.5</v>
      </c>
      <c r="K3249" t="s">
        <v>1511</v>
      </c>
      <c r="L3249">
        <v>1</v>
      </c>
      <c r="M3249" t="s">
        <v>1516</v>
      </c>
      <c r="N3249" s="13">
        <v>3196</v>
      </c>
      <c r="O3249">
        <v>2</v>
      </c>
      <c r="P3249" s="11">
        <f>Agridata[[#This Row],[Storage_Loss_%]]/100</f>
        <v>0.19879999999999998</v>
      </c>
      <c r="Q3249" s="7">
        <v>19.88</v>
      </c>
      <c r="R3249" s="13">
        <v>32566</v>
      </c>
      <c r="S3249">
        <v>278</v>
      </c>
      <c r="T3249" t="s">
        <v>1519</v>
      </c>
      <c r="U3249" t="s">
        <v>1522</v>
      </c>
      <c r="V3249" s="13">
        <v>4443444</v>
      </c>
      <c r="W3249" s="7">
        <f>(Agridata[[#This Row],[Profit_After_Storage_Loss]]/Agridata[[#This Row],[Total_Revenue]])*100</f>
        <v>79.5370728126166</v>
      </c>
      <c r="X3249">
        <f>(1-Agridata[[#This Row],[Transport_Cost_NGN]]/(Agridata[[#This Row],[Input_Cost_NGN]]+Agridata[[#This Row],[Final_Profit_NGN]]))*100</f>
        <v>99.928597121096701</v>
      </c>
      <c r="Y3249" s="13">
        <f>Agridata[[#This Row],[Final_Profit_NGN]]*Agridata[[#This Row],[Storage_Loss_%]]</f>
        <v>88335666.719999999</v>
      </c>
      <c r="Z3249" s="13">
        <f>Agridata[[#This Row],[Final_Profit_NGN]] * (1-Agridata[[#This Row],[Storage_Loss_%]]/100)</f>
        <v>3560087.3328</v>
      </c>
      <c r="AA3249" s="13">
        <f>Agridata[[#This Row],[Final_Profit_NGN]]+Agridata[[#This Row],[Input_Cost_NGN]]</f>
        <v>4476010</v>
      </c>
    </row>
    <row r="3250" spans="1:27" x14ac:dyDescent="0.35">
      <c r="A3250" t="s">
        <v>1338</v>
      </c>
      <c r="B3250" t="s">
        <v>1473</v>
      </c>
      <c r="C3250" t="s">
        <v>1493</v>
      </c>
      <c r="D3250">
        <v>2023</v>
      </c>
      <c r="E3250" t="s">
        <v>1502</v>
      </c>
      <c r="F3250" t="s">
        <v>1510</v>
      </c>
      <c r="G3250">
        <v>1.35</v>
      </c>
      <c r="H3250">
        <v>35209</v>
      </c>
      <c r="I3250">
        <v>25427</v>
      </c>
      <c r="J3250">
        <v>10.8</v>
      </c>
      <c r="K3250" t="s">
        <v>1512</v>
      </c>
      <c r="L3250">
        <v>0.61</v>
      </c>
      <c r="M3250" t="s">
        <v>1518</v>
      </c>
      <c r="N3250" s="13">
        <v>2429</v>
      </c>
      <c r="O3250">
        <v>2</v>
      </c>
      <c r="P3250" s="11">
        <f>Agridata[[#This Row],[Storage_Loss_%]]/100</f>
        <v>0.27779999999999999</v>
      </c>
      <c r="Q3250" s="7">
        <v>27.78</v>
      </c>
      <c r="R3250" s="13">
        <v>48016</v>
      </c>
      <c r="S3250">
        <v>375</v>
      </c>
      <c r="T3250" t="s">
        <v>1520</v>
      </c>
      <c r="U3250" t="s">
        <v>1522</v>
      </c>
      <c r="V3250" s="13">
        <v>9389329</v>
      </c>
      <c r="W3250" s="7">
        <f>(Agridata[[#This Row],[Profit_After_Storage_Loss]]/Agridata[[#This Row],[Total_Revenue]])*100</f>
        <v>71.852553910024469</v>
      </c>
      <c r="X3250">
        <f>(1-Agridata[[#This Row],[Transport_Cost_NGN]]/(Agridata[[#This Row],[Input_Cost_NGN]]+Agridata[[#This Row],[Final_Profit_NGN]]))*100</f>
        <v>99.974261828935994</v>
      </c>
      <c r="Y3250" s="13">
        <f>Agridata[[#This Row],[Final_Profit_NGN]]*Agridata[[#This Row],[Storage_Loss_%]]</f>
        <v>260835559.62</v>
      </c>
      <c r="Z3250" s="13">
        <f>Agridata[[#This Row],[Final_Profit_NGN]] * (1-Agridata[[#This Row],[Storage_Loss_%]]/100)</f>
        <v>6780973.4037999995</v>
      </c>
      <c r="AA3250" s="13">
        <f>Agridata[[#This Row],[Final_Profit_NGN]]+Agridata[[#This Row],[Input_Cost_NGN]]</f>
        <v>9437345</v>
      </c>
    </row>
    <row r="3251" spans="1:27" x14ac:dyDescent="0.35">
      <c r="A3251" t="s">
        <v>115</v>
      </c>
      <c r="B3251" t="s">
        <v>1470</v>
      </c>
      <c r="C3251" t="s">
        <v>1490</v>
      </c>
      <c r="D3251">
        <v>2024</v>
      </c>
      <c r="E3251" t="s">
        <v>1502</v>
      </c>
      <c r="F3251" t="s">
        <v>1508</v>
      </c>
      <c r="G3251">
        <v>0.54</v>
      </c>
      <c r="H3251">
        <v>625</v>
      </c>
      <c r="I3251">
        <v>485</v>
      </c>
      <c r="J3251">
        <v>1.8</v>
      </c>
      <c r="K3251" t="s">
        <v>1513</v>
      </c>
      <c r="L3251">
        <v>1.18</v>
      </c>
      <c r="M3251" t="s">
        <v>1518</v>
      </c>
      <c r="N3251" s="13">
        <v>200</v>
      </c>
      <c r="O3251">
        <v>14</v>
      </c>
      <c r="P3251" s="11">
        <f>Agridata[[#This Row],[Storage_Loss_%]]/100</f>
        <v>0.2235</v>
      </c>
      <c r="Q3251" s="7">
        <v>22.35</v>
      </c>
      <c r="R3251" s="13">
        <v>4805</v>
      </c>
      <c r="S3251">
        <v>267</v>
      </c>
      <c r="T3251" t="s">
        <v>1520</v>
      </c>
      <c r="U3251" t="s">
        <v>1523</v>
      </c>
      <c r="V3251" s="13">
        <v>123196</v>
      </c>
      <c r="W3251" s="7">
        <f>(Agridata[[#This Row],[Profit_After_Storage_Loss]]/Agridata[[#This Row],[Total_Revenue]])*100</f>
        <v>74.735114569417433</v>
      </c>
      <c r="X3251">
        <f>(1-Agridata[[#This Row],[Transport_Cost_NGN]]/(Agridata[[#This Row],[Input_Cost_NGN]]+Agridata[[#This Row],[Final_Profit_NGN]]))*100</f>
        <v>99.843751220693591</v>
      </c>
      <c r="Y3251" s="13">
        <f>Agridata[[#This Row],[Final_Profit_NGN]]*Agridata[[#This Row],[Storage_Loss_%]]</f>
        <v>2753430.6</v>
      </c>
      <c r="Z3251" s="13">
        <f>Agridata[[#This Row],[Final_Profit_NGN]] * (1-Agridata[[#This Row],[Storage_Loss_%]]/100)</f>
        <v>95661.694000000003</v>
      </c>
      <c r="AA3251" s="13">
        <f>Agridata[[#This Row],[Final_Profit_NGN]]+Agridata[[#This Row],[Input_Cost_NGN]]</f>
        <v>128001</v>
      </c>
    </row>
    <row r="3252" spans="1:27" x14ac:dyDescent="0.35">
      <c r="A3252" t="s">
        <v>502</v>
      </c>
      <c r="B3252" t="s">
        <v>1471</v>
      </c>
      <c r="C3252" t="s">
        <v>1477</v>
      </c>
      <c r="D3252">
        <v>2021</v>
      </c>
      <c r="E3252" t="s">
        <v>1501</v>
      </c>
      <c r="F3252" t="s">
        <v>1504</v>
      </c>
      <c r="G3252">
        <v>15</v>
      </c>
      <c r="H3252">
        <v>163641</v>
      </c>
      <c r="I3252">
        <v>123352</v>
      </c>
      <c r="J3252">
        <v>15.6</v>
      </c>
      <c r="K3252" t="s">
        <v>1512</v>
      </c>
      <c r="L3252">
        <v>1.46</v>
      </c>
      <c r="M3252" t="s">
        <v>1517</v>
      </c>
      <c r="N3252" s="13">
        <v>3686</v>
      </c>
      <c r="O3252">
        <v>5</v>
      </c>
      <c r="P3252" s="11">
        <f>Agridata[[#This Row],[Storage_Loss_%]]/100</f>
        <v>0.2462</v>
      </c>
      <c r="Q3252" s="7">
        <v>24.62</v>
      </c>
      <c r="R3252" s="13">
        <v>219529</v>
      </c>
      <c r="S3252">
        <v>211</v>
      </c>
      <c r="T3252" t="s">
        <v>1520</v>
      </c>
      <c r="U3252" t="s">
        <v>1523</v>
      </c>
      <c r="V3252" s="13">
        <v>25543785</v>
      </c>
      <c r="W3252" s="7">
        <f>(Agridata[[#This Row],[Profit_After_Storage_Loss]]/Agridata[[#This Row],[Total_Revenue]])*100</f>
        <v>74.737687601059406</v>
      </c>
      <c r="X3252">
        <f>(1-Agridata[[#This Row],[Transport_Cost_NGN]]/(Agridata[[#This Row],[Input_Cost_NGN]]+Agridata[[#This Row],[Final_Profit_NGN]]))*100</f>
        <v>99.985692834392353</v>
      </c>
      <c r="Y3252" s="13">
        <f>Agridata[[#This Row],[Final_Profit_NGN]]*Agridata[[#This Row],[Storage_Loss_%]]</f>
        <v>628887986.70000005</v>
      </c>
      <c r="Z3252" s="13">
        <f>Agridata[[#This Row],[Final_Profit_NGN]] * (1-Agridata[[#This Row],[Storage_Loss_%]]/100)</f>
        <v>19254905.133000001</v>
      </c>
      <c r="AA3252" s="13">
        <f>Agridata[[#This Row],[Final_Profit_NGN]]+Agridata[[#This Row],[Input_Cost_NGN]]</f>
        <v>25763314</v>
      </c>
    </row>
    <row r="3253" spans="1:27" x14ac:dyDescent="0.35">
      <c r="A3253" t="s">
        <v>1144</v>
      </c>
      <c r="B3253" t="s">
        <v>1472</v>
      </c>
      <c r="C3253" t="s">
        <v>1479</v>
      </c>
      <c r="D3253">
        <v>2021</v>
      </c>
      <c r="E3253" t="s">
        <v>1502</v>
      </c>
      <c r="F3253" t="s">
        <v>1507</v>
      </c>
      <c r="G3253">
        <v>2.29</v>
      </c>
      <c r="H3253">
        <v>3958</v>
      </c>
      <c r="I3253">
        <v>3028</v>
      </c>
      <c r="J3253">
        <v>31.6</v>
      </c>
      <c r="K3253" t="s">
        <v>1511</v>
      </c>
      <c r="L3253">
        <v>2.12</v>
      </c>
      <c r="M3253" t="s">
        <v>1517</v>
      </c>
      <c r="N3253" s="13">
        <v>4126</v>
      </c>
      <c r="O3253">
        <v>14</v>
      </c>
      <c r="P3253" s="11">
        <f>Agridata[[#This Row],[Storage_Loss_%]]/100</f>
        <v>0.2349</v>
      </c>
      <c r="Q3253" s="7">
        <v>23.49</v>
      </c>
      <c r="R3253" s="13">
        <v>38831</v>
      </c>
      <c r="S3253">
        <v>235</v>
      </c>
      <c r="T3253" t="s">
        <v>1520</v>
      </c>
      <c r="U3253" t="s">
        <v>1522</v>
      </c>
      <c r="V3253" s="13">
        <v>661508</v>
      </c>
      <c r="W3253" s="7">
        <f>(Agridata[[#This Row],[Profit_After_Storage_Loss]]/Agridata[[#This Row],[Total_Revenue]])*100</f>
        <v>72.267826124205556</v>
      </c>
      <c r="X3253">
        <f>(1-Agridata[[#This Row],[Transport_Cost_NGN]]/(Agridata[[#This Row],[Input_Cost_NGN]]+Agridata[[#This Row],[Final_Profit_NGN]]))*100</f>
        <v>99.410856742234827</v>
      </c>
      <c r="Y3253" s="13">
        <f>Agridata[[#This Row],[Final_Profit_NGN]]*Agridata[[#This Row],[Storage_Loss_%]]</f>
        <v>15538822.919999998</v>
      </c>
      <c r="Z3253" s="13">
        <f>Agridata[[#This Row],[Final_Profit_NGN]] * (1-Agridata[[#This Row],[Storage_Loss_%]]/100)</f>
        <v>506119.7708</v>
      </c>
      <c r="AA3253" s="13">
        <f>Agridata[[#This Row],[Final_Profit_NGN]]+Agridata[[#This Row],[Input_Cost_NGN]]</f>
        <v>700339</v>
      </c>
    </row>
    <row r="3254" spans="1:27" x14ac:dyDescent="0.35">
      <c r="A3254" t="s">
        <v>1339</v>
      </c>
      <c r="B3254" t="s">
        <v>1473</v>
      </c>
      <c r="C3254" t="s">
        <v>1497</v>
      </c>
      <c r="D3254">
        <v>2021</v>
      </c>
      <c r="E3254" t="s">
        <v>1501</v>
      </c>
      <c r="F3254" t="s">
        <v>1509</v>
      </c>
      <c r="G3254">
        <v>0.32</v>
      </c>
      <c r="H3254">
        <v>3277</v>
      </c>
      <c r="I3254">
        <v>2698</v>
      </c>
      <c r="J3254">
        <v>16.2</v>
      </c>
      <c r="K3254" t="s">
        <v>1512</v>
      </c>
      <c r="L3254">
        <v>1.59</v>
      </c>
      <c r="M3254" t="s">
        <v>1516</v>
      </c>
      <c r="N3254" s="13">
        <v>4000</v>
      </c>
      <c r="O3254">
        <v>1</v>
      </c>
      <c r="P3254" s="11">
        <f>Agridata[[#This Row],[Storage_Loss_%]]/100</f>
        <v>0.17660000000000001</v>
      </c>
      <c r="Q3254" s="7">
        <v>17.66</v>
      </c>
      <c r="R3254" s="13">
        <v>5763</v>
      </c>
      <c r="S3254">
        <v>260</v>
      </c>
      <c r="T3254" t="s">
        <v>1520</v>
      </c>
      <c r="U3254" t="s">
        <v>1522</v>
      </c>
      <c r="V3254" s="13">
        <v>684703</v>
      </c>
      <c r="W3254" s="7">
        <f>(Agridata[[#This Row],[Profit_After_Storage_Loss]]/Agridata[[#This Row],[Total_Revenue]])*100</f>
        <v>81.6527461453569</v>
      </c>
      <c r="X3254">
        <f>(1-Agridata[[#This Row],[Transport_Cost_NGN]]/(Agridata[[#This Row],[Input_Cost_NGN]]+Agridata[[#This Row],[Final_Profit_NGN]]))*100</f>
        <v>99.420681105224588</v>
      </c>
      <c r="Y3254" s="13">
        <f>Agridata[[#This Row],[Final_Profit_NGN]]*Agridata[[#This Row],[Storage_Loss_%]]</f>
        <v>12091854.98</v>
      </c>
      <c r="Z3254" s="13">
        <f>Agridata[[#This Row],[Final_Profit_NGN]] * (1-Agridata[[#This Row],[Storage_Loss_%]]/100)</f>
        <v>563784.45019999996</v>
      </c>
      <c r="AA3254" s="13">
        <f>Agridata[[#This Row],[Final_Profit_NGN]]+Agridata[[#This Row],[Input_Cost_NGN]]</f>
        <v>690466</v>
      </c>
    </row>
    <row r="3255" spans="1:27" x14ac:dyDescent="0.35">
      <c r="A3255" t="s">
        <v>1152</v>
      </c>
      <c r="B3255" t="s">
        <v>1472</v>
      </c>
      <c r="C3255" t="s">
        <v>1487</v>
      </c>
      <c r="D3255">
        <v>2023</v>
      </c>
      <c r="E3255" t="s">
        <v>1502</v>
      </c>
      <c r="F3255" t="s">
        <v>1507</v>
      </c>
      <c r="G3255">
        <v>3.28</v>
      </c>
      <c r="H3255">
        <v>7501</v>
      </c>
      <c r="I3255">
        <v>4809</v>
      </c>
      <c r="J3255">
        <v>14.5</v>
      </c>
      <c r="K3255" t="s">
        <v>1511</v>
      </c>
      <c r="L3255">
        <v>0.96</v>
      </c>
      <c r="M3255" t="s">
        <v>1518</v>
      </c>
      <c r="N3255" s="13">
        <v>2449</v>
      </c>
      <c r="O3255">
        <v>30</v>
      </c>
      <c r="P3255" s="11">
        <f>Agridata[[#This Row],[Storage_Loss_%]]/100</f>
        <v>0.35880000000000001</v>
      </c>
      <c r="Q3255" s="7">
        <v>35.880000000000003</v>
      </c>
      <c r="R3255" s="13">
        <v>50007</v>
      </c>
      <c r="S3255">
        <v>283</v>
      </c>
      <c r="T3255" t="s">
        <v>1520</v>
      </c>
      <c r="U3255" t="s">
        <v>1522</v>
      </c>
      <c r="V3255" s="13">
        <v>1294882</v>
      </c>
      <c r="W3255" s="7">
        <f>(Agridata[[#This Row],[Profit_After_Storage_Loss]]/Agridata[[#This Row],[Total_Revenue]])*100</f>
        <v>61.735826406491547</v>
      </c>
      <c r="X3255">
        <f>(1-Agridata[[#This Row],[Transport_Cost_NGN]]/(Agridata[[#This Row],[Input_Cost_NGN]]+Agridata[[#This Row],[Final_Profit_NGN]]))*100</f>
        <v>99.817903187549305</v>
      </c>
      <c r="Y3255" s="13">
        <f>Agridata[[#This Row],[Final_Profit_NGN]]*Agridata[[#This Row],[Storage_Loss_%]]</f>
        <v>46460366.160000004</v>
      </c>
      <c r="Z3255" s="13">
        <f>Agridata[[#This Row],[Final_Profit_NGN]] * (1-Agridata[[#This Row],[Storage_Loss_%]]/100)</f>
        <v>830278.33840000001</v>
      </c>
      <c r="AA3255" s="13">
        <f>Agridata[[#This Row],[Final_Profit_NGN]]+Agridata[[#This Row],[Input_Cost_NGN]]</f>
        <v>1344889</v>
      </c>
    </row>
    <row r="3256" spans="1:27" x14ac:dyDescent="0.35">
      <c r="A3256" t="s">
        <v>1014</v>
      </c>
      <c r="B3256" t="s">
        <v>1469</v>
      </c>
      <c r="C3256" t="s">
        <v>1480</v>
      </c>
      <c r="D3256">
        <v>2021</v>
      </c>
      <c r="E3256" t="s">
        <v>1501</v>
      </c>
      <c r="F3256" t="s">
        <v>1506</v>
      </c>
      <c r="G3256">
        <v>4.47</v>
      </c>
      <c r="H3256">
        <v>14579</v>
      </c>
      <c r="I3256">
        <v>11724</v>
      </c>
      <c r="J3256">
        <v>36.299999999999997</v>
      </c>
      <c r="K3256" t="s">
        <v>1512</v>
      </c>
      <c r="L3256">
        <v>1.71</v>
      </c>
      <c r="M3256" t="s">
        <v>1517</v>
      </c>
      <c r="N3256" s="13">
        <v>7628</v>
      </c>
      <c r="O3256">
        <v>14</v>
      </c>
      <c r="P3256" s="11">
        <f>Agridata[[#This Row],[Storage_Loss_%]]/100</f>
        <v>0.19579999999999997</v>
      </c>
      <c r="Q3256" s="7">
        <v>19.579999999999998</v>
      </c>
      <c r="R3256" s="13">
        <v>125389</v>
      </c>
      <c r="S3256">
        <v>308</v>
      </c>
      <c r="T3256" t="s">
        <v>1521</v>
      </c>
      <c r="U3256" t="s">
        <v>1523</v>
      </c>
      <c r="V3256" s="13">
        <v>3441866</v>
      </c>
      <c r="W3256" s="7">
        <f>(Agridata[[#This Row],[Profit_After_Storage_Loss]]/Agridata[[#This Row],[Total_Revenue]])*100</f>
        <v>77.59323729870728</v>
      </c>
      <c r="X3256">
        <f>(1-Agridata[[#This Row],[Transport_Cost_NGN]]/(Agridata[[#This Row],[Input_Cost_NGN]]+Agridata[[#This Row],[Final_Profit_NGN]]))*100</f>
        <v>99.786166113720498</v>
      </c>
      <c r="Y3256" s="13">
        <f>Agridata[[#This Row],[Final_Profit_NGN]]*Agridata[[#This Row],[Storage_Loss_%]]</f>
        <v>67391736.280000001</v>
      </c>
      <c r="Z3256" s="13">
        <f>Agridata[[#This Row],[Final_Profit_NGN]] * (1-Agridata[[#This Row],[Storage_Loss_%]]/100)</f>
        <v>2767948.6372000002</v>
      </c>
      <c r="AA3256" s="13">
        <f>Agridata[[#This Row],[Final_Profit_NGN]]+Agridata[[#This Row],[Input_Cost_NGN]]</f>
        <v>3567255</v>
      </c>
    </row>
    <row r="3257" spans="1:27" x14ac:dyDescent="0.35">
      <c r="A3257" t="s">
        <v>27</v>
      </c>
      <c r="B3257" t="s">
        <v>1469</v>
      </c>
      <c r="C3257" t="s">
        <v>1474</v>
      </c>
      <c r="D3257">
        <v>2023</v>
      </c>
      <c r="E3257" t="s">
        <v>1502</v>
      </c>
      <c r="F3257" t="s">
        <v>1509</v>
      </c>
      <c r="G3257">
        <v>10.56</v>
      </c>
      <c r="H3257">
        <v>101661</v>
      </c>
      <c r="I3257">
        <v>88424</v>
      </c>
      <c r="J3257">
        <v>1.6</v>
      </c>
      <c r="K3257" t="s">
        <v>1513</v>
      </c>
      <c r="L3257">
        <v>1.42</v>
      </c>
      <c r="M3257" t="s">
        <v>1518</v>
      </c>
      <c r="N3257" s="13">
        <v>200</v>
      </c>
      <c r="O3257">
        <v>2</v>
      </c>
      <c r="P3257" s="11">
        <f>Agridata[[#This Row],[Storage_Loss_%]]/100</f>
        <v>0.13019999999999998</v>
      </c>
      <c r="Q3257" s="7">
        <v>13.02</v>
      </c>
      <c r="R3257" s="13">
        <v>194398</v>
      </c>
      <c r="S3257">
        <v>295</v>
      </c>
      <c r="T3257" t="s">
        <v>1521</v>
      </c>
      <c r="U3257" t="s">
        <v>1522</v>
      </c>
      <c r="V3257" s="13">
        <v>25629632</v>
      </c>
      <c r="W3257" s="7">
        <f>(Agridata[[#This Row],[Profit_After_Storage_Loss]]/Agridata[[#This Row],[Total_Revenue]])*100</f>
        <v>86.32523240408257</v>
      </c>
      <c r="X3257">
        <f>(1-Agridata[[#This Row],[Transport_Cost_NGN]]/(Agridata[[#This Row],[Input_Cost_NGN]]+Agridata[[#This Row],[Final_Profit_NGN]]))*100</f>
        <v>99.999225527541597</v>
      </c>
      <c r="Y3257" s="13">
        <f>Agridata[[#This Row],[Final_Profit_NGN]]*Agridata[[#This Row],[Storage_Loss_%]]</f>
        <v>333697808.63999999</v>
      </c>
      <c r="Z3257" s="13">
        <f>Agridata[[#This Row],[Final_Profit_NGN]] * (1-Agridata[[#This Row],[Storage_Loss_%]]/100)</f>
        <v>22292653.913600001</v>
      </c>
      <c r="AA3257" s="13">
        <f>Agridata[[#This Row],[Final_Profit_NGN]]+Agridata[[#This Row],[Input_Cost_NGN]]</f>
        <v>25824030</v>
      </c>
    </row>
    <row r="3258" spans="1:27" x14ac:dyDescent="0.35">
      <c r="A3258" t="s">
        <v>964</v>
      </c>
      <c r="B3258" t="s">
        <v>1471</v>
      </c>
      <c r="C3258" t="s">
        <v>1492</v>
      </c>
      <c r="D3258">
        <v>2022</v>
      </c>
      <c r="E3258" t="s">
        <v>1502</v>
      </c>
      <c r="F3258" t="s">
        <v>1503</v>
      </c>
      <c r="G3258">
        <v>0.46</v>
      </c>
      <c r="H3258">
        <v>2505</v>
      </c>
      <c r="I3258">
        <v>1002</v>
      </c>
      <c r="J3258">
        <v>1</v>
      </c>
      <c r="K3258" t="s">
        <v>1512</v>
      </c>
      <c r="L3258">
        <v>0.56000000000000005</v>
      </c>
      <c r="M3258" t="s">
        <v>1516</v>
      </c>
      <c r="N3258" s="13">
        <v>207</v>
      </c>
      <c r="O3258">
        <v>60</v>
      </c>
      <c r="P3258" s="11">
        <f>Agridata[[#This Row],[Storage_Loss_%]]/100</f>
        <v>0.6</v>
      </c>
      <c r="Q3258" s="7">
        <v>60</v>
      </c>
      <c r="R3258" s="13">
        <v>7137</v>
      </c>
      <c r="S3258">
        <v>220</v>
      </c>
      <c r="T3258" t="s">
        <v>1520</v>
      </c>
      <c r="U3258" t="s">
        <v>1522</v>
      </c>
      <c r="V3258" s="13">
        <v>210892</v>
      </c>
      <c r="W3258" s="7">
        <f>(Agridata[[#This Row],[Profit_After_Storage_Loss]]/Agridata[[#This Row],[Total_Revenue]])*100</f>
        <v>38.690632897458599</v>
      </c>
      <c r="X3258">
        <f>(1-Agridata[[#This Row],[Transport_Cost_NGN]]/(Agridata[[#This Row],[Input_Cost_NGN]]+Agridata[[#This Row],[Final_Profit_NGN]]))*100</f>
        <v>99.90505850139202</v>
      </c>
      <c r="Y3258" s="13">
        <f>Agridata[[#This Row],[Final_Profit_NGN]]*Agridata[[#This Row],[Storage_Loss_%]]</f>
        <v>12653520</v>
      </c>
      <c r="Z3258" s="13">
        <f>Agridata[[#This Row],[Final_Profit_NGN]] * (1-Agridata[[#This Row],[Storage_Loss_%]]/100)</f>
        <v>84356.800000000003</v>
      </c>
      <c r="AA3258" s="13">
        <f>Agridata[[#This Row],[Final_Profit_NGN]]+Agridata[[#This Row],[Input_Cost_NGN]]</f>
        <v>218029</v>
      </c>
    </row>
    <row r="3259" spans="1:27" x14ac:dyDescent="0.35">
      <c r="A3259" t="s">
        <v>342</v>
      </c>
      <c r="B3259" t="s">
        <v>1471</v>
      </c>
      <c r="C3259" t="s">
        <v>1477</v>
      </c>
      <c r="D3259">
        <v>2024</v>
      </c>
      <c r="E3259" t="s">
        <v>1501</v>
      </c>
      <c r="F3259" t="s">
        <v>1505</v>
      </c>
      <c r="G3259">
        <v>0.84</v>
      </c>
      <c r="H3259">
        <v>8461</v>
      </c>
      <c r="I3259">
        <v>5150</v>
      </c>
      <c r="J3259">
        <v>2.8</v>
      </c>
      <c r="K3259" t="s">
        <v>1511</v>
      </c>
      <c r="L3259">
        <v>1.22</v>
      </c>
      <c r="M3259" t="s">
        <v>1518</v>
      </c>
      <c r="N3259" s="13">
        <v>398</v>
      </c>
      <c r="O3259">
        <v>30</v>
      </c>
      <c r="P3259" s="11">
        <f>Agridata[[#This Row],[Storage_Loss_%]]/100</f>
        <v>0.39130000000000004</v>
      </c>
      <c r="Q3259" s="7">
        <v>39.130000000000003</v>
      </c>
      <c r="R3259" s="13">
        <v>7246</v>
      </c>
      <c r="S3259">
        <v>104</v>
      </c>
      <c r="T3259" t="s">
        <v>1520</v>
      </c>
      <c r="U3259" t="s">
        <v>1522</v>
      </c>
      <c r="V3259" s="13">
        <v>522600</v>
      </c>
      <c r="W3259" s="7">
        <f>(Agridata[[#This Row],[Profit_After_Storage_Loss]]/Agridata[[#This Row],[Total_Revenue]])*100</f>
        <v>60.037561857596359</v>
      </c>
      <c r="X3259">
        <f>(1-Agridata[[#This Row],[Transport_Cost_NGN]]/(Agridata[[#This Row],[Input_Cost_NGN]]+Agridata[[#This Row],[Final_Profit_NGN]]))*100</f>
        <v>99.924883834170686</v>
      </c>
      <c r="Y3259" s="13">
        <f>Agridata[[#This Row],[Final_Profit_NGN]]*Agridata[[#This Row],[Storage_Loss_%]]</f>
        <v>20449338</v>
      </c>
      <c r="Z3259" s="13">
        <f>Agridata[[#This Row],[Final_Profit_NGN]] * (1-Agridata[[#This Row],[Storage_Loss_%]]/100)</f>
        <v>318106.62</v>
      </c>
      <c r="AA3259" s="13">
        <f>Agridata[[#This Row],[Final_Profit_NGN]]+Agridata[[#This Row],[Input_Cost_NGN]]</f>
        <v>529846</v>
      </c>
    </row>
    <row r="3260" spans="1:27" x14ac:dyDescent="0.35">
      <c r="A3260" t="s">
        <v>699</v>
      </c>
      <c r="B3260" t="s">
        <v>1471</v>
      </c>
      <c r="C3260" t="s">
        <v>1486</v>
      </c>
      <c r="D3260">
        <v>2024</v>
      </c>
      <c r="E3260" t="s">
        <v>1502</v>
      </c>
      <c r="F3260" t="s">
        <v>1507</v>
      </c>
      <c r="G3260">
        <v>3.66</v>
      </c>
      <c r="H3260">
        <v>9199</v>
      </c>
      <c r="I3260">
        <v>7556</v>
      </c>
      <c r="J3260">
        <v>9.5</v>
      </c>
      <c r="K3260" t="s">
        <v>1511</v>
      </c>
      <c r="L3260">
        <v>1.05</v>
      </c>
      <c r="M3260" t="s">
        <v>1516</v>
      </c>
      <c r="N3260" s="13">
        <v>1064</v>
      </c>
      <c r="O3260">
        <v>14</v>
      </c>
      <c r="P3260" s="11">
        <f>Agridata[[#This Row],[Storage_Loss_%]]/100</f>
        <v>0.17850000000000002</v>
      </c>
      <c r="Q3260" s="7">
        <v>17.850000000000001</v>
      </c>
      <c r="R3260" s="13">
        <v>68321</v>
      </c>
      <c r="S3260">
        <v>203</v>
      </c>
      <c r="T3260" t="s">
        <v>1520</v>
      </c>
      <c r="U3260" t="s">
        <v>1522</v>
      </c>
      <c r="V3260" s="13">
        <v>1449145</v>
      </c>
      <c r="W3260" s="7">
        <f>(Agridata[[#This Row],[Profit_After_Storage_Loss]]/Agridata[[#This Row],[Total_Revenue]])*100</f>
        <v>78.451353605286698</v>
      </c>
      <c r="X3260">
        <f>(1-Agridata[[#This Row],[Transport_Cost_NGN]]/(Agridata[[#This Row],[Input_Cost_NGN]]+Agridata[[#This Row],[Final_Profit_NGN]]))*100</f>
        <v>99.929883107759906</v>
      </c>
      <c r="Y3260" s="13">
        <f>Agridata[[#This Row],[Final_Profit_NGN]]*Agridata[[#This Row],[Storage_Loss_%]]</f>
        <v>25867238.250000004</v>
      </c>
      <c r="Z3260" s="13">
        <f>Agridata[[#This Row],[Final_Profit_NGN]] * (1-Agridata[[#This Row],[Storage_Loss_%]]/100)</f>
        <v>1190472.6174999999</v>
      </c>
      <c r="AA3260" s="13">
        <f>Agridata[[#This Row],[Final_Profit_NGN]]+Agridata[[#This Row],[Input_Cost_NGN]]</f>
        <v>1517466</v>
      </c>
    </row>
    <row r="3261" spans="1:27" x14ac:dyDescent="0.35">
      <c r="A3261" t="s">
        <v>902</v>
      </c>
      <c r="B3261" t="s">
        <v>1471</v>
      </c>
      <c r="C3261" t="s">
        <v>1486</v>
      </c>
      <c r="D3261">
        <v>2021</v>
      </c>
      <c r="E3261" t="s">
        <v>1502</v>
      </c>
      <c r="F3261" t="s">
        <v>1504</v>
      </c>
      <c r="G3261">
        <v>0.55000000000000004</v>
      </c>
      <c r="H3261">
        <v>3232</v>
      </c>
      <c r="I3261">
        <v>2426</v>
      </c>
      <c r="J3261">
        <v>16.5</v>
      </c>
      <c r="K3261" t="s">
        <v>1515</v>
      </c>
      <c r="L3261">
        <v>1.04</v>
      </c>
      <c r="M3261" t="s">
        <v>1516</v>
      </c>
      <c r="N3261" s="13">
        <v>2754</v>
      </c>
      <c r="O3261">
        <v>4</v>
      </c>
      <c r="P3261" s="11">
        <f>Agridata[[#This Row],[Storage_Loss_%]]/100</f>
        <v>0.24909999999999999</v>
      </c>
      <c r="Q3261" s="7">
        <v>24.91</v>
      </c>
      <c r="R3261" s="13">
        <v>6377</v>
      </c>
      <c r="S3261">
        <v>273</v>
      </c>
      <c r="T3261" t="s">
        <v>1520</v>
      </c>
      <c r="U3261" t="s">
        <v>1522</v>
      </c>
      <c r="V3261" s="13">
        <v>646545</v>
      </c>
      <c r="W3261" s="7">
        <f>(Agridata[[#This Row],[Profit_After_Storage_Loss]]/Agridata[[#This Row],[Total_Revenue]])*100</f>
        <v>74.356606225552198</v>
      </c>
      <c r="X3261">
        <f>(1-Agridata[[#This Row],[Transport_Cost_NGN]]/(Agridata[[#This Row],[Input_Cost_NGN]]+Agridata[[#This Row],[Final_Profit_NGN]]))*100</f>
        <v>99.578203828328654</v>
      </c>
      <c r="Y3261" s="13">
        <f>Agridata[[#This Row],[Final_Profit_NGN]]*Agridata[[#This Row],[Storage_Loss_%]]</f>
        <v>16105435.949999999</v>
      </c>
      <c r="Z3261" s="13">
        <f>Agridata[[#This Row],[Final_Profit_NGN]] * (1-Agridata[[#This Row],[Storage_Loss_%]]/100)</f>
        <v>485490.64049999998</v>
      </c>
      <c r="AA3261" s="13">
        <f>Agridata[[#This Row],[Final_Profit_NGN]]+Agridata[[#This Row],[Input_Cost_NGN]]</f>
        <v>652922</v>
      </c>
    </row>
    <row r="3262" spans="1:27" x14ac:dyDescent="0.35">
      <c r="A3262" t="s">
        <v>559</v>
      </c>
      <c r="B3262" t="s">
        <v>1473</v>
      </c>
      <c r="C3262" t="s">
        <v>1497</v>
      </c>
      <c r="D3262">
        <v>2025</v>
      </c>
      <c r="E3262" t="s">
        <v>1501</v>
      </c>
      <c r="F3262" t="s">
        <v>1505</v>
      </c>
      <c r="G3262">
        <v>0.2</v>
      </c>
      <c r="H3262">
        <v>1668</v>
      </c>
      <c r="I3262">
        <v>1252</v>
      </c>
      <c r="J3262">
        <v>8.6</v>
      </c>
      <c r="K3262" t="s">
        <v>1513</v>
      </c>
      <c r="L3262">
        <v>1.43</v>
      </c>
      <c r="M3262" t="s">
        <v>1516</v>
      </c>
      <c r="N3262" s="13">
        <v>300</v>
      </c>
      <c r="O3262">
        <v>14</v>
      </c>
      <c r="P3262" s="11">
        <f>Agridata[[#This Row],[Storage_Loss_%]]/100</f>
        <v>0.249</v>
      </c>
      <c r="Q3262" s="7">
        <v>24.9</v>
      </c>
      <c r="R3262" s="13">
        <v>1973</v>
      </c>
      <c r="S3262">
        <v>101</v>
      </c>
      <c r="T3262" t="s">
        <v>1520</v>
      </c>
      <c r="U3262" t="s">
        <v>1523</v>
      </c>
      <c r="V3262" s="13">
        <v>122915</v>
      </c>
      <c r="W3262" s="7">
        <f>(Agridata[[#This Row],[Profit_After_Storage_Loss]]/Agridata[[#This Row],[Total_Revenue]])*100</f>
        <v>73.913558548459406</v>
      </c>
      <c r="X3262">
        <f>(1-Agridata[[#This Row],[Transport_Cost_NGN]]/(Agridata[[#This Row],[Input_Cost_NGN]]+Agridata[[#This Row],[Final_Profit_NGN]]))*100</f>
        <v>99.759784767151373</v>
      </c>
      <c r="Y3262" s="13">
        <f>Agridata[[#This Row],[Final_Profit_NGN]]*Agridata[[#This Row],[Storage_Loss_%]]</f>
        <v>3060583.5</v>
      </c>
      <c r="Z3262" s="13">
        <f>Agridata[[#This Row],[Final_Profit_NGN]] * (1-Agridata[[#This Row],[Storage_Loss_%]]/100)</f>
        <v>92309.164999999994</v>
      </c>
      <c r="AA3262" s="13">
        <f>Agridata[[#This Row],[Final_Profit_NGN]]+Agridata[[#This Row],[Input_Cost_NGN]]</f>
        <v>124888</v>
      </c>
    </row>
    <row r="3263" spans="1:27" x14ac:dyDescent="0.35">
      <c r="A3263" t="s">
        <v>574</v>
      </c>
      <c r="B3263" t="s">
        <v>1473</v>
      </c>
      <c r="C3263" t="s">
        <v>1494</v>
      </c>
      <c r="D3263">
        <v>2023</v>
      </c>
      <c r="E3263" t="s">
        <v>1501</v>
      </c>
      <c r="F3263" t="s">
        <v>1509</v>
      </c>
      <c r="G3263">
        <v>2.02</v>
      </c>
      <c r="H3263">
        <v>25762</v>
      </c>
      <c r="I3263">
        <v>20720</v>
      </c>
      <c r="J3263">
        <v>25.2</v>
      </c>
      <c r="K3263" t="s">
        <v>1515</v>
      </c>
      <c r="L3263">
        <v>0.62</v>
      </c>
      <c r="M3263" t="s">
        <v>1516</v>
      </c>
      <c r="N3263" s="13">
        <v>4386</v>
      </c>
      <c r="O3263">
        <v>5</v>
      </c>
      <c r="P3263" s="11">
        <f>Agridata[[#This Row],[Storage_Loss_%]]/100</f>
        <v>0.19570000000000001</v>
      </c>
      <c r="Q3263" s="7">
        <v>19.57</v>
      </c>
      <c r="R3263" s="13">
        <v>60575</v>
      </c>
      <c r="S3263">
        <v>272</v>
      </c>
      <c r="T3263" t="s">
        <v>1520</v>
      </c>
      <c r="U3263" t="s">
        <v>1522</v>
      </c>
      <c r="V3263" s="13">
        <v>5514521</v>
      </c>
      <c r="W3263" s="7">
        <f>(Agridata[[#This Row],[Profit_After_Storage_Loss]]/Agridata[[#This Row],[Total_Revenue]])*100</f>
        <v>79.556105227605045</v>
      </c>
      <c r="X3263">
        <f>(1-Agridata[[#This Row],[Transport_Cost_NGN]]/(Agridata[[#This Row],[Input_Cost_NGN]]+Agridata[[#This Row],[Final_Profit_NGN]]))*100</f>
        <v>99.921328708958555</v>
      </c>
      <c r="Y3263" s="13">
        <f>Agridata[[#This Row],[Final_Profit_NGN]]*Agridata[[#This Row],[Storage_Loss_%]]</f>
        <v>107919175.97</v>
      </c>
      <c r="Z3263" s="13">
        <f>Agridata[[#This Row],[Final_Profit_NGN]] * (1-Agridata[[#This Row],[Storage_Loss_%]]/100)</f>
        <v>4435329.2402999997</v>
      </c>
      <c r="AA3263" s="13">
        <f>Agridata[[#This Row],[Final_Profit_NGN]]+Agridata[[#This Row],[Input_Cost_NGN]]</f>
        <v>5575096</v>
      </c>
    </row>
    <row r="3264" spans="1:27" x14ac:dyDescent="0.35">
      <c r="A3264" t="s">
        <v>1200</v>
      </c>
      <c r="B3264" t="s">
        <v>1469</v>
      </c>
      <c r="C3264" t="s">
        <v>1498</v>
      </c>
      <c r="D3264">
        <v>2025</v>
      </c>
      <c r="E3264" t="s">
        <v>1501</v>
      </c>
      <c r="F3264" t="s">
        <v>1503</v>
      </c>
      <c r="G3264">
        <v>1.1399999999999999</v>
      </c>
      <c r="H3264">
        <v>7350</v>
      </c>
      <c r="I3264">
        <v>2940</v>
      </c>
      <c r="J3264">
        <v>18.399999999999999</v>
      </c>
      <c r="K3264" t="s">
        <v>1515</v>
      </c>
      <c r="L3264">
        <v>1.52</v>
      </c>
      <c r="M3264" t="s">
        <v>1518</v>
      </c>
      <c r="N3264" s="13">
        <v>3447</v>
      </c>
      <c r="O3264">
        <v>60</v>
      </c>
      <c r="P3264" s="11">
        <f>Agridata[[#This Row],[Storage_Loss_%]]/100</f>
        <v>0.6</v>
      </c>
      <c r="Q3264" s="7">
        <v>60</v>
      </c>
      <c r="R3264" s="13">
        <v>18551</v>
      </c>
      <c r="S3264">
        <v>331</v>
      </c>
      <c r="T3264" t="s">
        <v>1520</v>
      </c>
      <c r="U3264" t="s">
        <v>1522</v>
      </c>
      <c r="V3264" s="13">
        <v>941411</v>
      </c>
      <c r="W3264" s="7">
        <f>(Agridata[[#This Row],[Profit_After_Storage_Loss]]/Agridata[[#This Row],[Total_Revenue]])*100</f>
        <v>39.227011069188158</v>
      </c>
      <c r="X3264">
        <f>(1-Agridata[[#This Row],[Transport_Cost_NGN]]/(Agridata[[#This Row],[Input_Cost_NGN]]+Agridata[[#This Row],[Final_Profit_NGN]]))*100</f>
        <v>99.640923286546752</v>
      </c>
      <c r="Y3264" s="13">
        <f>Agridata[[#This Row],[Final_Profit_NGN]]*Agridata[[#This Row],[Storage_Loss_%]]</f>
        <v>56484660</v>
      </c>
      <c r="Z3264" s="13">
        <f>Agridata[[#This Row],[Final_Profit_NGN]] * (1-Agridata[[#This Row],[Storage_Loss_%]]/100)</f>
        <v>376564.4</v>
      </c>
      <c r="AA3264" s="13">
        <f>Agridata[[#This Row],[Final_Profit_NGN]]+Agridata[[#This Row],[Input_Cost_NGN]]</f>
        <v>959962</v>
      </c>
    </row>
    <row r="3265" spans="1:27" x14ac:dyDescent="0.35">
      <c r="A3265" t="s">
        <v>1340</v>
      </c>
      <c r="B3265" t="s">
        <v>1473</v>
      </c>
      <c r="C3265" t="s">
        <v>1493</v>
      </c>
      <c r="D3265">
        <v>2024</v>
      </c>
      <c r="E3265" t="s">
        <v>1502</v>
      </c>
      <c r="F3265" t="s">
        <v>1506</v>
      </c>
      <c r="G3265">
        <v>1.34</v>
      </c>
      <c r="H3265">
        <v>3382</v>
      </c>
      <c r="I3265">
        <v>2577</v>
      </c>
      <c r="J3265">
        <v>29.7</v>
      </c>
      <c r="K3265" t="s">
        <v>1512</v>
      </c>
      <c r="L3265">
        <v>1.23</v>
      </c>
      <c r="M3265" t="s">
        <v>1516</v>
      </c>
      <c r="N3265" s="13">
        <v>6230</v>
      </c>
      <c r="O3265">
        <v>14</v>
      </c>
      <c r="P3265" s="11">
        <f>Agridata[[#This Row],[Storage_Loss_%]]/100</f>
        <v>0.23780000000000001</v>
      </c>
      <c r="Q3265" s="7">
        <v>23.78</v>
      </c>
      <c r="R3265" s="13">
        <v>33458</v>
      </c>
      <c r="S3265">
        <v>351</v>
      </c>
      <c r="T3265" t="s">
        <v>1521</v>
      </c>
      <c r="U3265" t="s">
        <v>1522</v>
      </c>
      <c r="V3265" s="13">
        <v>855794</v>
      </c>
      <c r="W3265" s="7">
        <f>(Agridata[[#This Row],[Profit_After_Storage_Loss]]/Agridata[[#This Row],[Total_Revenue]])*100</f>
        <v>73.352231628379798</v>
      </c>
      <c r="X3265">
        <f>(1-Agridata[[#This Row],[Transport_Cost_NGN]]/(Agridata[[#This Row],[Input_Cost_NGN]]+Agridata[[#This Row],[Final_Profit_NGN]]))*100</f>
        <v>99.299411190528659</v>
      </c>
      <c r="Y3265" s="13">
        <f>Agridata[[#This Row],[Final_Profit_NGN]]*Agridata[[#This Row],[Storage_Loss_%]]</f>
        <v>20350781.32</v>
      </c>
      <c r="Z3265" s="13">
        <f>Agridata[[#This Row],[Final_Profit_NGN]] * (1-Agridata[[#This Row],[Storage_Loss_%]]/100)</f>
        <v>652286.18680000002</v>
      </c>
      <c r="AA3265" s="13">
        <f>Agridata[[#This Row],[Final_Profit_NGN]]+Agridata[[#This Row],[Input_Cost_NGN]]</f>
        <v>889252</v>
      </c>
    </row>
    <row r="3266" spans="1:27" x14ac:dyDescent="0.35">
      <c r="A3266" t="s">
        <v>279</v>
      </c>
      <c r="B3266" t="s">
        <v>1471</v>
      </c>
      <c r="C3266" t="s">
        <v>1477</v>
      </c>
      <c r="D3266">
        <v>2022</v>
      </c>
      <c r="E3266" t="s">
        <v>1502</v>
      </c>
      <c r="F3266" t="s">
        <v>1510</v>
      </c>
      <c r="G3266">
        <v>2.95</v>
      </c>
      <c r="H3266">
        <v>37109</v>
      </c>
      <c r="I3266">
        <v>26050</v>
      </c>
      <c r="J3266">
        <v>26.6</v>
      </c>
      <c r="K3266" t="s">
        <v>1512</v>
      </c>
      <c r="L3266">
        <v>1.25</v>
      </c>
      <c r="M3266" t="s">
        <v>1516</v>
      </c>
      <c r="N3266" s="13">
        <v>6517</v>
      </c>
      <c r="O3266">
        <v>2</v>
      </c>
      <c r="P3266" s="11">
        <f>Agridata[[#This Row],[Storage_Loss_%]]/100</f>
        <v>0.29799999999999999</v>
      </c>
      <c r="Q3266" s="7">
        <v>29.8</v>
      </c>
      <c r="R3266" s="13">
        <v>72638</v>
      </c>
      <c r="S3266">
        <v>418</v>
      </c>
      <c r="T3266" t="s">
        <v>1520</v>
      </c>
      <c r="U3266" t="s">
        <v>1522</v>
      </c>
      <c r="V3266" s="13">
        <v>10700856</v>
      </c>
      <c r="W3266" s="7">
        <f>(Agridata[[#This Row],[Profit_After_Storage_Loss]]/Agridata[[#This Row],[Total_Revenue]])*100</f>
        <v>69.726691377931786</v>
      </c>
      <c r="X3266">
        <f>(1-Agridata[[#This Row],[Transport_Cost_NGN]]/(Agridata[[#This Row],[Input_Cost_NGN]]+Agridata[[#This Row],[Final_Profit_NGN]]))*100</f>
        <v>99.939508946679695</v>
      </c>
      <c r="Y3266" s="13">
        <f>Agridata[[#This Row],[Final_Profit_NGN]]*Agridata[[#This Row],[Storage_Loss_%]]</f>
        <v>318885508.80000001</v>
      </c>
      <c r="Z3266" s="13">
        <f>Agridata[[#This Row],[Final_Profit_NGN]] * (1-Agridata[[#This Row],[Storage_Loss_%]]/100)</f>
        <v>7512000.9119999995</v>
      </c>
      <c r="AA3266" s="13">
        <f>Agridata[[#This Row],[Final_Profit_NGN]]+Agridata[[#This Row],[Input_Cost_NGN]]</f>
        <v>10773494</v>
      </c>
    </row>
    <row r="3267" spans="1:27" x14ac:dyDescent="0.35">
      <c r="A3267" t="s">
        <v>990</v>
      </c>
      <c r="B3267" t="s">
        <v>1470</v>
      </c>
      <c r="C3267" t="s">
        <v>1482</v>
      </c>
      <c r="D3267">
        <v>2021</v>
      </c>
      <c r="E3267" t="s">
        <v>1502</v>
      </c>
      <c r="F3267" t="s">
        <v>1508</v>
      </c>
      <c r="G3267">
        <v>2.9</v>
      </c>
      <c r="H3267">
        <v>2697</v>
      </c>
      <c r="I3267">
        <v>2102</v>
      </c>
      <c r="J3267">
        <v>24.4</v>
      </c>
      <c r="K3267" t="s">
        <v>1511</v>
      </c>
      <c r="L3267">
        <v>0.67</v>
      </c>
      <c r="M3267" t="s">
        <v>1518</v>
      </c>
      <c r="N3267" s="13">
        <v>4553</v>
      </c>
      <c r="O3267">
        <v>14</v>
      </c>
      <c r="P3267" s="11">
        <f>Agridata[[#This Row],[Storage_Loss_%]]/100</f>
        <v>0.22059999999999999</v>
      </c>
      <c r="Q3267" s="7">
        <v>22.06</v>
      </c>
      <c r="R3267" s="13">
        <v>25050</v>
      </c>
      <c r="S3267">
        <v>236</v>
      </c>
      <c r="T3267" t="s">
        <v>1520</v>
      </c>
      <c r="U3267" t="s">
        <v>1522</v>
      </c>
      <c r="V3267" s="13">
        <v>461509</v>
      </c>
      <c r="W3267" s="7">
        <f>(Agridata[[#This Row],[Profit_After_Storage_Loss]]/Agridata[[#This Row],[Total_Revenue]])*100</f>
        <v>73.927337609621844</v>
      </c>
      <c r="X3267">
        <f>(1-Agridata[[#This Row],[Transport_Cost_NGN]]/(Agridata[[#This Row],[Input_Cost_NGN]]+Agridata[[#This Row],[Final_Profit_NGN]]))*100</f>
        <v>99.064245035031732</v>
      </c>
      <c r="Y3267" s="13">
        <f>Agridata[[#This Row],[Final_Profit_NGN]]*Agridata[[#This Row],[Storage_Loss_%]]</f>
        <v>10180888.539999999</v>
      </c>
      <c r="Z3267" s="13">
        <f>Agridata[[#This Row],[Final_Profit_NGN]] * (1-Agridata[[#This Row],[Storage_Loss_%]]/100)</f>
        <v>359700.11459999997</v>
      </c>
      <c r="AA3267" s="13">
        <f>Agridata[[#This Row],[Final_Profit_NGN]]+Agridata[[#This Row],[Input_Cost_NGN]]</f>
        <v>486559</v>
      </c>
    </row>
    <row r="3268" spans="1:27" x14ac:dyDescent="0.35">
      <c r="A3268" t="s">
        <v>656</v>
      </c>
      <c r="B3268" t="s">
        <v>1469</v>
      </c>
      <c r="C3268" t="s">
        <v>1481</v>
      </c>
      <c r="D3268">
        <v>2022</v>
      </c>
      <c r="E3268" t="s">
        <v>1501</v>
      </c>
      <c r="F3268" t="s">
        <v>1508</v>
      </c>
      <c r="G3268">
        <v>1.53</v>
      </c>
      <c r="H3268">
        <v>3353</v>
      </c>
      <c r="I3268">
        <v>2065</v>
      </c>
      <c r="J3268">
        <v>28.2</v>
      </c>
      <c r="K3268" t="s">
        <v>1513</v>
      </c>
      <c r="L3268">
        <v>1.04</v>
      </c>
      <c r="M3268" t="s">
        <v>1516</v>
      </c>
      <c r="N3268" s="13">
        <v>862</v>
      </c>
      <c r="O3268">
        <v>30</v>
      </c>
      <c r="P3268" s="11">
        <f>Agridata[[#This Row],[Storage_Loss_%]]/100</f>
        <v>0.38400000000000001</v>
      </c>
      <c r="Q3268" s="7">
        <v>38.4</v>
      </c>
      <c r="R3268" s="13">
        <v>18454</v>
      </c>
      <c r="S3268">
        <v>181</v>
      </c>
      <c r="T3268" t="s">
        <v>1521</v>
      </c>
      <c r="U3268" t="s">
        <v>1522</v>
      </c>
      <c r="V3268" s="13">
        <v>350712</v>
      </c>
      <c r="W3268" s="7">
        <f>(Agridata[[#This Row],[Profit_After_Storage_Loss]]/Agridata[[#This Row],[Total_Revenue]])*100</f>
        <v>58.520717509196409</v>
      </c>
      <c r="X3268">
        <f>(1-Agridata[[#This Row],[Transport_Cost_NGN]]/(Agridata[[#This Row],[Input_Cost_NGN]]+Agridata[[#This Row],[Final_Profit_NGN]]))*100</f>
        <v>99.766500706999011</v>
      </c>
      <c r="Y3268" s="13">
        <f>Agridata[[#This Row],[Final_Profit_NGN]]*Agridata[[#This Row],[Storage_Loss_%]]</f>
        <v>13467340.799999999</v>
      </c>
      <c r="Z3268" s="13">
        <f>Agridata[[#This Row],[Final_Profit_NGN]] * (1-Agridata[[#This Row],[Storage_Loss_%]]/100)</f>
        <v>216038.592</v>
      </c>
      <c r="AA3268" s="13">
        <f>Agridata[[#This Row],[Final_Profit_NGN]]+Agridata[[#This Row],[Input_Cost_NGN]]</f>
        <v>369166</v>
      </c>
    </row>
    <row r="3269" spans="1:27" x14ac:dyDescent="0.35">
      <c r="A3269" t="s">
        <v>1336</v>
      </c>
      <c r="B3269" t="s">
        <v>1472</v>
      </c>
      <c r="C3269" t="s">
        <v>1488</v>
      </c>
      <c r="D3269">
        <v>2024</v>
      </c>
      <c r="E3269" t="s">
        <v>1501</v>
      </c>
      <c r="F3269" t="s">
        <v>1509</v>
      </c>
      <c r="G3269">
        <v>1.78</v>
      </c>
      <c r="H3269">
        <v>21270</v>
      </c>
      <c r="I3269">
        <v>18466</v>
      </c>
      <c r="J3269">
        <v>72.400000000000006</v>
      </c>
      <c r="K3269" t="s">
        <v>1512</v>
      </c>
      <c r="L3269">
        <v>2.2000000000000002</v>
      </c>
      <c r="M3269" t="s">
        <v>1516</v>
      </c>
      <c r="N3269" s="13">
        <v>16028</v>
      </c>
      <c r="O3269">
        <v>1</v>
      </c>
      <c r="P3269" s="11">
        <f>Agridata[[#This Row],[Storage_Loss_%]]/100</f>
        <v>0.1318</v>
      </c>
      <c r="Q3269" s="7">
        <v>13.18</v>
      </c>
      <c r="R3269" s="13">
        <v>47502</v>
      </c>
      <c r="S3269">
        <v>289</v>
      </c>
      <c r="T3269" t="s">
        <v>1521</v>
      </c>
      <c r="U3269" t="s">
        <v>1523</v>
      </c>
      <c r="V3269" s="13">
        <v>5219778</v>
      </c>
      <c r="W3269" s="7">
        <f>(Agridata[[#This Row],[Profit_After_Storage_Loss]]/Agridata[[#This Row],[Total_Revenue]])*100</f>
        <v>86.037029730714892</v>
      </c>
      <c r="X3269">
        <f>(1-Agridata[[#This Row],[Transport_Cost_NGN]]/(Agridata[[#This Row],[Input_Cost_NGN]]+Agridata[[#This Row],[Final_Profit_NGN]]))*100</f>
        <v>99.695706322807979</v>
      </c>
      <c r="Y3269" s="13">
        <f>Agridata[[#This Row],[Final_Profit_NGN]]*Agridata[[#This Row],[Storage_Loss_%]]</f>
        <v>68796674.039999992</v>
      </c>
      <c r="Z3269" s="13">
        <f>Agridata[[#This Row],[Final_Profit_NGN]] * (1-Agridata[[#This Row],[Storage_Loss_%]]/100)</f>
        <v>4531811.2595999995</v>
      </c>
      <c r="AA3269" s="13">
        <f>Agridata[[#This Row],[Final_Profit_NGN]]+Agridata[[#This Row],[Input_Cost_NGN]]</f>
        <v>5267280</v>
      </c>
    </row>
    <row r="3270" spans="1:27" x14ac:dyDescent="0.35">
      <c r="A3270" t="s">
        <v>1341</v>
      </c>
      <c r="B3270" t="s">
        <v>1472</v>
      </c>
      <c r="C3270" t="s">
        <v>1489</v>
      </c>
      <c r="D3270">
        <v>2024</v>
      </c>
      <c r="E3270" t="s">
        <v>1502</v>
      </c>
      <c r="F3270" t="s">
        <v>1510</v>
      </c>
      <c r="G3270">
        <v>0.86</v>
      </c>
      <c r="H3270">
        <v>21116</v>
      </c>
      <c r="I3270">
        <v>15087</v>
      </c>
      <c r="J3270">
        <v>1</v>
      </c>
      <c r="K3270" t="s">
        <v>1512</v>
      </c>
      <c r="L3270">
        <v>0.36</v>
      </c>
      <c r="M3270" t="s">
        <v>1516</v>
      </c>
      <c r="N3270" s="13">
        <v>261</v>
      </c>
      <c r="O3270">
        <v>2</v>
      </c>
      <c r="P3270" s="11">
        <f>Agridata[[#This Row],[Storage_Loss_%]]/100</f>
        <v>0.28550000000000003</v>
      </c>
      <c r="Q3270" s="7">
        <v>28.55</v>
      </c>
      <c r="R3270" s="13">
        <v>27847</v>
      </c>
      <c r="S3270">
        <v>376</v>
      </c>
      <c r="T3270" t="s">
        <v>1520</v>
      </c>
      <c r="U3270" t="s">
        <v>1522</v>
      </c>
      <c r="V3270" s="13">
        <v>5587877</v>
      </c>
      <c r="W3270" s="7">
        <f>(Agridata[[#This Row],[Profit_After_Storage_Loss]]/Agridata[[#This Row],[Total_Revenue]])*100</f>
        <v>71.095696948425527</v>
      </c>
      <c r="X3270">
        <f>(1-Agridata[[#This Row],[Transport_Cost_NGN]]/(Agridata[[#This Row],[Input_Cost_NGN]]+Agridata[[#This Row],[Final_Profit_NGN]]))*100</f>
        <v>99.995352335691706</v>
      </c>
      <c r="Y3270" s="13">
        <f>Agridata[[#This Row],[Final_Profit_NGN]]*Agridata[[#This Row],[Storage_Loss_%]]</f>
        <v>159533888.34999999</v>
      </c>
      <c r="Z3270" s="13">
        <f>Agridata[[#This Row],[Final_Profit_NGN]] * (1-Agridata[[#This Row],[Storage_Loss_%]]/100)</f>
        <v>3992538.1164999995</v>
      </c>
      <c r="AA3270" s="13">
        <f>Agridata[[#This Row],[Final_Profit_NGN]]+Agridata[[#This Row],[Input_Cost_NGN]]</f>
        <v>5615724</v>
      </c>
    </row>
    <row r="3271" spans="1:27" x14ac:dyDescent="0.35">
      <c r="A3271" t="s">
        <v>486</v>
      </c>
      <c r="B3271" t="s">
        <v>1470</v>
      </c>
      <c r="C3271" t="s">
        <v>1475</v>
      </c>
      <c r="D3271">
        <v>2023</v>
      </c>
      <c r="E3271" t="s">
        <v>1501</v>
      </c>
      <c r="F3271" t="s">
        <v>1503</v>
      </c>
      <c r="G3271">
        <v>1.27</v>
      </c>
      <c r="H3271">
        <v>7780</v>
      </c>
      <c r="I3271">
        <v>6195</v>
      </c>
      <c r="J3271">
        <v>80.599999999999994</v>
      </c>
      <c r="K3271" t="s">
        <v>1512</v>
      </c>
      <c r="L3271">
        <v>2.35</v>
      </c>
      <c r="M3271" t="s">
        <v>1516</v>
      </c>
      <c r="N3271" s="13">
        <v>24840</v>
      </c>
      <c r="O3271">
        <v>14</v>
      </c>
      <c r="P3271" s="11">
        <f>Agridata[[#This Row],[Storage_Loss_%]]/100</f>
        <v>0.20370000000000002</v>
      </c>
      <c r="Q3271" s="7">
        <v>20.37</v>
      </c>
      <c r="R3271" s="13">
        <v>12283</v>
      </c>
      <c r="S3271">
        <v>308</v>
      </c>
      <c r="T3271" t="s">
        <v>1521</v>
      </c>
      <c r="U3271" t="s">
        <v>1522</v>
      </c>
      <c r="V3271" s="13">
        <v>1851857</v>
      </c>
      <c r="W3271" s="7">
        <f>(Agridata[[#This Row],[Profit_After_Storage_Loss]]/Agridata[[#This Row],[Total_Revenue]])*100</f>
        <v>79.105310175201438</v>
      </c>
      <c r="X3271">
        <f>(1-Agridata[[#This Row],[Transport_Cost_NGN]]/(Agridata[[#This Row],[Input_Cost_NGN]]+Agridata[[#This Row],[Final_Profit_NGN]]))*100</f>
        <v>98.667482056068749</v>
      </c>
      <c r="Y3271" s="13">
        <f>Agridata[[#This Row],[Final_Profit_NGN]]*Agridata[[#This Row],[Storage_Loss_%]]</f>
        <v>37722327.090000004</v>
      </c>
      <c r="Z3271" s="13">
        <f>Agridata[[#This Row],[Final_Profit_NGN]] * (1-Agridata[[#This Row],[Storage_Loss_%]]/100)</f>
        <v>1474633.7291000001</v>
      </c>
      <c r="AA3271" s="13">
        <f>Agridata[[#This Row],[Final_Profit_NGN]]+Agridata[[#This Row],[Input_Cost_NGN]]</f>
        <v>1864140</v>
      </c>
    </row>
    <row r="3272" spans="1:27" x14ac:dyDescent="0.35">
      <c r="A3272" t="s">
        <v>456</v>
      </c>
      <c r="B3272" t="s">
        <v>1469</v>
      </c>
      <c r="C3272" t="s">
        <v>1480</v>
      </c>
      <c r="D3272">
        <v>2025</v>
      </c>
      <c r="E3272" t="s">
        <v>1501</v>
      </c>
      <c r="F3272" t="s">
        <v>1508</v>
      </c>
      <c r="G3272">
        <v>1.7</v>
      </c>
      <c r="H3272">
        <v>1881</v>
      </c>
      <c r="I3272">
        <v>1529</v>
      </c>
      <c r="J3272">
        <v>36</v>
      </c>
      <c r="K3272" t="s">
        <v>1513</v>
      </c>
      <c r="L3272">
        <v>2.13</v>
      </c>
      <c r="M3272" t="s">
        <v>1516</v>
      </c>
      <c r="N3272" s="13">
        <v>1228</v>
      </c>
      <c r="O3272">
        <v>14</v>
      </c>
      <c r="P3272" s="11">
        <f>Agridata[[#This Row],[Storage_Loss_%]]/100</f>
        <v>0.18710000000000002</v>
      </c>
      <c r="Q3272" s="7">
        <v>18.71</v>
      </c>
      <c r="R3272" s="13">
        <v>17834</v>
      </c>
      <c r="S3272">
        <v>227</v>
      </c>
      <c r="T3272" t="s">
        <v>1520</v>
      </c>
      <c r="U3272" t="s">
        <v>1522</v>
      </c>
      <c r="V3272" s="13">
        <v>324551</v>
      </c>
      <c r="W3272" s="7">
        <f>(Agridata[[#This Row],[Profit_After_Storage_Loss]]/Agridata[[#This Row],[Total_Revenue]])*100</f>
        <v>77.055802064926908</v>
      </c>
      <c r="X3272">
        <f>(1-Agridata[[#This Row],[Transport_Cost_NGN]]/(Agridata[[#This Row],[Input_Cost_NGN]]+Agridata[[#This Row],[Final_Profit_NGN]]))*100</f>
        <v>99.641339427837082</v>
      </c>
      <c r="Y3272" s="13">
        <f>Agridata[[#This Row],[Final_Profit_NGN]]*Agridata[[#This Row],[Storage_Loss_%]]</f>
        <v>6072349.21</v>
      </c>
      <c r="Z3272" s="13">
        <f>Agridata[[#This Row],[Final_Profit_NGN]] * (1-Agridata[[#This Row],[Storage_Loss_%]]/100)</f>
        <v>263827.50789999997</v>
      </c>
      <c r="AA3272" s="13">
        <f>Agridata[[#This Row],[Final_Profit_NGN]]+Agridata[[#This Row],[Input_Cost_NGN]]</f>
        <v>342385</v>
      </c>
    </row>
    <row r="3273" spans="1:27" x14ac:dyDescent="0.35">
      <c r="A3273" t="s">
        <v>1260</v>
      </c>
      <c r="B3273" t="s">
        <v>1469</v>
      </c>
      <c r="C3273" t="s">
        <v>1474</v>
      </c>
      <c r="D3273">
        <v>2021</v>
      </c>
      <c r="E3273" t="s">
        <v>1501</v>
      </c>
      <c r="F3273" t="s">
        <v>1510</v>
      </c>
      <c r="G3273">
        <v>3.98</v>
      </c>
      <c r="H3273">
        <v>73854</v>
      </c>
      <c r="I3273">
        <v>54651</v>
      </c>
      <c r="J3273">
        <v>9.9</v>
      </c>
      <c r="K3273" t="s">
        <v>1511</v>
      </c>
      <c r="L3273">
        <v>0.76</v>
      </c>
      <c r="M3273" t="s">
        <v>1516</v>
      </c>
      <c r="N3273" s="13">
        <v>1193</v>
      </c>
      <c r="O3273">
        <v>1</v>
      </c>
      <c r="P3273" s="11">
        <f>Agridata[[#This Row],[Storage_Loss_%]]/100</f>
        <v>0.26</v>
      </c>
      <c r="Q3273" s="7">
        <v>26</v>
      </c>
      <c r="R3273" s="13">
        <v>143752</v>
      </c>
      <c r="S3273">
        <v>371</v>
      </c>
      <c r="T3273" t="s">
        <v>1520</v>
      </c>
      <c r="U3273" t="s">
        <v>1523</v>
      </c>
      <c r="V3273" s="13">
        <v>19927821</v>
      </c>
      <c r="W3273" s="7">
        <f>(Agridata[[#This Row],[Profit_After_Storage_Loss]]/Agridata[[#This Row],[Total_Revenue]])*100</f>
        <v>73.470014233563049</v>
      </c>
      <c r="X3273">
        <f>(1-Agridata[[#This Row],[Transport_Cost_NGN]]/(Agridata[[#This Row],[Input_Cost_NGN]]+Agridata[[#This Row],[Final_Profit_NGN]]))*100</f>
        <v>99.99405627052748</v>
      </c>
      <c r="Y3273" s="13">
        <f>Agridata[[#This Row],[Final_Profit_NGN]]*Agridata[[#This Row],[Storage_Loss_%]]</f>
        <v>518123346</v>
      </c>
      <c r="Z3273" s="13">
        <f>Agridata[[#This Row],[Final_Profit_NGN]] * (1-Agridata[[#This Row],[Storage_Loss_%]]/100)</f>
        <v>14746587.539999999</v>
      </c>
      <c r="AA3273" s="13">
        <f>Agridata[[#This Row],[Final_Profit_NGN]]+Agridata[[#This Row],[Input_Cost_NGN]]</f>
        <v>20071573</v>
      </c>
    </row>
    <row r="3274" spans="1:27" x14ac:dyDescent="0.35">
      <c r="A3274" t="s">
        <v>1003</v>
      </c>
      <c r="B3274" t="s">
        <v>1472</v>
      </c>
      <c r="C3274" t="s">
        <v>1487</v>
      </c>
      <c r="D3274">
        <v>2024</v>
      </c>
      <c r="E3274" t="s">
        <v>1501</v>
      </c>
      <c r="F3274" t="s">
        <v>1503</v>
      </c>
      <c r="G3274">
        <v>1.73</v>
      </c>
      <c r="H3274">
        <v>10885</v>
      </c>
      <c r="I3274">
        <v>8094</v>
      </c>
      <c r="J3274">
        <v>4.3</v>
      </c>
      <c r="K3274" t="s">
        <v>1511</v>
      </c>
      <c r="L3274">
        <v>0.56000000000000005</v>
      </c>
      <c r="M3274" t="s">
        <v>1516</v>
      </c>
      <c r="N3274" s="13">
        <v>673</v>
      </c>
      <c r="O3274">
        <v>14</v>
      </c>
      <c r="P3274" s="11">
        <f>Agridata[[#This Row],[Storage_Loss_%]]/100</f>
        <v>0.25640000000000002</v>
      </c>
      <c r="Q3274" s="7">
        <v>25.64</v>
      </c>
      <c r="R3274" s="13">
        <v>20700</v>
      </c>
      <c r="S3274">
        <v>341</v>
      </c>
      <c r="T3274" t="s">
        <v>1520</v>
      </c>
      <c r="U3274" t="s">
        <v>1523</v>
      </c>
      <c r="V3274" s="13">
        <v>2711081</v>
      </c>
      <c r="W3274" s="7">
        <f>(Agridata[[#This Row],[Profit_After_Storage_Loss]]/Agridata[[#This Row],[Total_Revenue]])*100</f>
        <v>73.79653901978233</v>
      </c>
      <c r="X3274">
        <f>(1-Agridata[[#This Row],[Transport_Cost_NGN]]/(Agridata[[#This Row],[Input_Cost_NGN]]+Agridata[[#This Row],[Final_Profit_NGN]]))*100</f>
        <v>99.975364057367699</v>
      </c>
      <c r="Y3274" s="13">
        <f>Agridata[[#This Row],[Final_Profit_NGN]]*Agridata[[#This Row],[Storage_Loss_%]]</f>
        <v>69512116.840000004</v>
      </c>
      <c r="Z3274" s="13">
        <f>Agridata[[#This Row],[Final_Profit_NGN]] * (1-Agridata[[#This Row],[Storage_Loss_%]]/100)</f>
        <v>2015959.8316000002</v>
      </c>
      <c r="AA3274" s="13">
        <f>Agridata[[#This Row],[Final_Profit_NGN]]+Agridata[[#This Row],[Input_Cost_NGN]]</f>
        <v>2731781</v>
      </c>
    </row>
    <row r="3275" spans="1:27" x14ac:dyDescent="0.35">
      <c r="A3275" t="s">
        <v>108</v>
      </c>
      <c r="B3275" t="s">
        <v>1470</v>
      </c>
      <c r="C3275" t="s">
        <v>1485</v>
      </c>
      <c r="D3275">
        <v>2023</v>
      </c>
      <c r="E3275" t="s">
        <v>1501</v>
      </c>
      <c r="F3275" t="s">
        <v>1507</v>
      </c>
      <c r="G3275">
        <v>1.1299999999999999</v>
      </c>
      <c r="H3275">
        <v>2090</v>
      </c>
      <c r="I3275">
        <v>1774</v>
      </c>
      <c r="J3275">
        <v>15.6</v>
      </c>
      <c r="K3275" t="s">
        <v>1511</v>
      </c>
      <c r="L3275">
        <v>0.72</v>
      </c>
      <c r="M3275" t="s">
        <v>1516</v>
      </c>
      <c r="N3275" s="13">
        <v>2666</v>
      </c>
      <c r="O3275">
        <v>7</v>
      </c>
      <c r="P3275" s="11">
        <f>Agridata[[#This Row],[Storage_Loss_%]]/100</f>
        <v>0.15090000000000001</v>
      </c>
      <c r="Q3275" s="7">
        <v>15.09</v>
      </c>
      <c r="R3275" s="13">
        <v>27077</v>
      </c>
      <c r="S3275">
        <v>226</v>
      </c>
      <c r="T3275" t="s">
        <v>1520</v>
      </c>
      <c r="U3275" t="s">
        <v>1522</v>
      </c>
      <c r="V3275" s="13">
        <v>367172</v>
      </c>
      <c r="W3275" s="7">
        <f>(Agridata[[#This Row],[Profit_After_Storage_Loss]]/Agridata[[#This Row],[Total_Revenue]])*100</f>
        <v>79.078385791720464</v>
      </c>
      <c r="X3275">
        <f>(1-Agridata[[#This Row],[Transport_Cost_NGN]]/(Agridata[[#This Row],[Input_Cost_NGN]]+Agridata[[#This Row],[Final_Profit_NGN]]))*100</f>
        <v>99.32377761262552</v>
      </c>
      <c r="Y3275" s="13">
        <f>Agridata[[#This Row],[Final_Profit_NGN]]*Agridata[[#This Row],[Storage_Loss_%]]</f>
        <v>5540625.4799999995</v>
      </c>
      <c r="Z3275" s="13">
        <f>Agridata[[#This Row],[Final_Profit_NGN]] * (1-Agridata[[#This Row],[Storage_Loss_%]]/100)</f>
        <v>311765.7452</v>
      </c>
      <c r="AA3275" s="13">
        <f>Agridata[[#This Row],[Final_Profit_NGN]]+Agridata[[#This Row],[Input_Cost_NGN]]</f>
        <v>394249</v>
      </c>
    </row>
    <row r="3276" spans="1:27" x14ac:dyDescent="0.35">
      <c r="A3276" t="s">
        <v>928</v>
      </c>
      <c r="B3276" t="s">
        <v>1473</v>
      </c>
      <c r="C3276" t="s">
        <v>1497</v>
      </c>
      <c r="D3276">
        <v>2022</v>
      </c>
      <c r="E3276" t="s">
        <v>1501</v>
      </c>
      <c r="F3276" t="s">
        <v>1506</v>
      </c>
      <c r="G3276">
        <v>1.18</v>
      </c>
      <c r="H3276">
        <v>2534</v>
      </c>
      <c r="I3276">
        <v>2081</v>
      </c>
      <c r="J3276">
        <v>9.1</v>
      </c>
      <c r="K3276" t="s">
        <v>1513</v>
      </c>
      <c r="L3276">
        <v>1.51</v>
      </c>
      <c r="M3276" t="s">
        <v>1517</v>
      </c>
      <c r="N3276" s="13">
        <v>311</v>
      </c>
      <c r="O3276">
        <v>14</v>
      </c>
      <c r="P3276" s="11">
        <f>Agridata[[#This Row],[Storage_Loss_%]]/100</f>
        <v>0.17859999999999998</v>
      </c>
      <c r="Q3276" s="7">
        <v>17.86</v>
      </c>
      <c r="R3276" s="13">
        <v>18473</v>
      </c>
      <c r="S3276">
        <v>379</v>
      </c>
      <c r="T3276" t="s">
        <v>1520</v>
      </c>
      <c r="U3276" t="s">
        <v>1523</v>
      </c>
      <c r="V3276" s="13">
        <v>762029</v>
      </c>
      <c r="W3276" s="7">
        <f>(Agridata[[#This Row],[Profit_After_Storage_Loss]]/Agridata[[#This Row],[Total_Revenue]])*100</f>
        <v>80.195902201403712</v>
      </c>
      <c r="X3276">
        <f>(1-Agridata[[#This Row],[Transport_Cost_NGN]]/(Agridata[[#This Row],[Input_Cost_NGN]]+Agridata[[#This Row],[Final_Profit_NGN]]))*100</f>
        <v>99.960153849701854</v>
      </c>
      <c r="Y3276" s="13">
        <f>Agridata[[#This Row],[Final_Profit_NGN]]*Agridata[[#This Row],[Storage_Loss_%]]</f>
        <v>13609837.939999999</v>
      </c>
      <c r="Z3276" s="13">
        <f>Agridata[[#This Row],[Final_Profit_NGN]] * (1-Agridata[[#This Row],[Storage_Loss_%]]/100)</f>
        <v>625930.62060000002</v>
      </c>
      <c r="AA3276" s="13">
        <f>Agridata[[#This Row],[Final_Profit_NGN]]+Agridata[[#This Row],[Input_Cost_NGN]]</f>
        <v>780502</v>
      </c>
    </row>
    <row r="3277" spans="1:27" x14ac:dyDescent="0.35">
      <c r="A3277" t="s">
        <v>771</v>
      </c>
      <c r="B3277" t="s">
        <v>1472</v>
      </c>
      <c r="C3277" t="s">
        <v>1478</v>
      </c>
      <c r="D3277">
        <v>2025</v>
      </c>
      <c r="E3277" t="s">
        <v>1501</v>
      </c>
      <c r="F3277" t="s">
        <v>1508</v>
      </c>
      <c r="G3277">
        <v>1.01</v>
      </c>
      <c r="H3277">
        <v>2117</v>
      </c>
      <c r="I3277">
        <v>1343</v>
      </c>
      <c r="J3277">
        <v>19.5</v>
      </c>
      <c r="K3277" t="s">
        <v>1511</v>
      </c>
      <c r="L3277">
        <v>1.34</v>
      </c>
      <c r="M3277" t="s">
        <v>1516</v>
      </c>
      <c r="N3277" s="13">
        <v>3079</v>
      </c>
      <c r="O3277">
        <v>30</v>
      </c>
      <c r="P3277" s="11">
        <f>Agridata[[#This Row],[Storage_Loss_%]]/100</f>
        <v>0.36530000000000001</v>
      </c>
      <c r="Q3277" s="7">
        <v>36.53</v>
      </c>
      <c r="R3277" s="13">
        <v>13619</v>
      </c>
      <c r="S3277">
        <v>274</v>
      </c>
      <c r="T3277" t="s">
        <v>1520</v>
      </c>
      <c r="U3277" t="s">
        <v>1523</v>
      </c>
      <c r="V3277" s="13">
        <v>347605</v>
      </c>
      <c r="W3277" s="7">
        <f>(Agridata[[#This Row],[Profit_After_Storage_Loss]]/Agridata[[#This Row],[Total_Revenue]])*100</f>
        <v>61.077030734391954</v>
      </c>
      <c r="X3277">
        <f>(1-Agridata[[#This Row],[Transport_Cost_NGN]]/(Agridata[[#This Row],[Input_Cost_NGN]]+Agridata[[#This Row],[Final_Profit_NGN]]))*100</f>
        <v>99.147620313157489</v>
      </c>
      <c r="Y3277" s="13">
        <f>Agridata[[#This Row],[Final_Profit_NGN]]*Agridata[[#This Row],[Storage_Loss_%]]</f>
        <v>12698010.65</v>
      </c>
      <c r="Z3277" s="13">
        <f>Agridata[[#This Row],[Final_Profit_NGN]] * (1-Agridata[[#This Row],[Storage_Loss_%]]/100)</f>
        <v>220624.89350000001</v>
      </c>
      <c r="AA3277" s="13">
        <f>Agridata[[#This Row],[Final_Profit_NGN]]+Agridata[[#This Row],[Input_Cost_NGN]]</f>
        <v>361224</v>
      </c>
    </row>
    <row r="3278" spans="1:27" x14ac:dyDescent="0.35">
      <c r="A3278" t="s">
        <v>374</v>
      </c>
      <c r="B3278" t="s">
        <v>1472</v>
      </c>
      <c r="C3278" t="s">
        <v>1478</v>
      </c>
      <c r="D3278">
        <v>2021</v>
      </c>
      <c r="E3278" t="s">
        <v>1501</v>
      </c>
      <c r="F3278" t="s">
        <v>1509</v>
      </c>
      <c r="G3278">
        <v>3.14</v>
      </c>
      <c r="H3278">
        <v>51442</v>
      </c>
      <c r="I3278">
        <v>41822</v>
      </c>
      <c r="J3278">
        <v>8</v>
      </c>
      <c r="K3278" t="s">
        <v>1513</v>
      </c>
      <c r="L3278">
        <v>0.43</v>
      </c>
      <c r="M3278" t="s">
        <v>1516</v>
      </c>
      <c r="N3278" s="13">
        <v>300</v>
      </c>
      <c r="O3278">
        <v>1</v>
      </c>
      <c r="P3278" s="11">
        <f>Agridata[[#This Row],[Storage_Loss_%]]/100</f>
        <v>0.187</v>
      </c>
      <c r="Q3278" s="7">
        <v>18.7</v>
      </c>
      <c r="R3278" s="13">
        <v>102069</v>
      </c>
      <c r="S3278">
        <v>287</v>
      </c>
      <c r="T3278" t="s">
        <v>1520</v>
      </c>
      <c r="U3278" t="s">
        <v>1522</v>
      </c>
      <c r="V3278" s="13">
        <v>11780516</v>
      </c>
      <c r="W3278" s="7">
        <f>(Agridata[[#This Row],[Profit_After_Storage_Loss]]/Agridata[[#This Row],[Total_Revenue]])*100</f>
        <v>80.601649455905417</v>
      </c>
      <c r="X3278">
        <f>(1-Agridata[[#This Row],[Transport_Cost_NGN]]/(Agridata[[#This Row],[Input_Cost_NGN]]+Agridata[[#This Row],[Final_Profit_NGN]]))*100</f>
        <v>99.997475296831453</v>
      </c>
      <c r="Y3278" s="13">
        <f>Agridata[[#This Row],[Final_Profit_NGN]]*Agridata[[#This Row],[Storage_Loss_%]]</f>
        <v>220295649.19999999</v>
      </c>
      <c r="Z3278" s="13">
        <f>Agridata[[#This Row],[Final_Profit_NGN]] * (1-Agridata[[#This Row],[Storage_Loss_%]]/100)</f>
        <v>9577559.5079999994</v>
      </c>
      <c r="AA3278" s="13">
        <f>Agridata[[#This Row],[Final_Profit_NGN]]+Agridata[[#This Row],[Input_Cost_NGN]]</f>
        <v>11882585</v>
      </c>
    </row>
    <row r="3279" spans="1:27" x14ac:dyDescent="0.35">
      <c r="A3279" t="s">
        <v>1342</v>
      </c>
      <c r="B3279" t="s">
        <v>1470</v>
      </c>
      <c r="C3279" t="s">
        <v>1499</v>
      </c>
      <c r="D3279">
        <v>2025</v>
      </c>
      <c r="E3279" t="s">
        <v>1501</v>
      </c>
      <c r="F3279" t="s">
        <v>1505</v>
      </c>
      <c r="G3279">
        <v>4.93</v>
      </c>
      <c r="H3279">
        <v>60611</v>
      </c>
      <c r="I3279">
        <v>47822</v>
      </c>
      <c r="J3279">
        <v>11.1</v>
      </c>
      <c r="K3279" t="s">
        <v>1511</v>
      </c>
      <c r="L3279">
        <v>0.73</v>
      </c>
      <c r="M3279" t="s">
        <v>1516</v>
      </c>
      <c r="N3279" s="13">
        <v>1668</v>
      </c>
      <c r="O3279">
        <v>14</v>
      </c>
      <c r="P3279" s="11">
        <f>Agridata[[#This Row],[Storage_Loss_%]]/100</f>
        <v>0.21100000000000002</v>
      </c>
      <c r="Q3279" s="7">
        <v>21.1</v>
      </c>
      <c r="R3279" s="13">
        <v>51387</v>
      </c>
      <c r="S3279">
        <v>110</v>
      </c>
      <c r="T3279" t="s">
        <v>1520</v>
      </c>
      <c r="U3279" t="s">
        <v>1523</v>
      </c>
      <c r="V3279" s="13">
        <v>5154761</v>
      </c>
      <c r="W3279" s="7">
        <f>(Agridata[[#This Row],[Profit_After_Storage_Loss]]/Agridata[[#This Row],[Total_Revenue]])*100</f>
        <v>78.12122185154935</v>
      </c>
      <c r="X3279">
        <f>(1-Agridata[[#This Row],[Transport_Cost_NGN]]/(Agridata[[#This Row],[Input_Cost_NGN]]+Agridata[[#This Row],[Final_Profit_NGN]]))*100</f>
        <v>99.967960956930156</v>
      </c>
      <c r="Y3279" s="13">
        <f>Agridata[[#This Row],[Final_Profit_NGN]]*Agridata[[#This Row],[Storage_Loss_%]]</f>
        <v>108765457.10000001</v>
      </c>
      <c r="Z3279" s="13">
        <f>Agridata[[#This Row],[Final_Profit_NGN]] * (1-Agridata[[#This Row],[Storage_Loss_%]]/100)</f>
        <v>4067106.4289999995</v>
      </c>
      <c r="AA3279" s="13">
        <f>Agridata[[#This Row],[Final_Profit_NGN]]+Agridata[[#This Row],[Input_Cost_NGN]]</f>
        <v>5206148</v>
      </c>
    </row>
    <row r="3280" spans="1:27" x14ac:dyDescent="0.35">
      <c r="A3280" t="s">
        <v>765</v>
      </c>
      <c r="B3280" t="s">
        <v>1471</v>
      </c>
      <c r="C3280" t="s">
        <v>1492</v>
      </c>
      <c r="D3280">
        <v>2023</v>
      </c>
      <c r="E3280" t="s">
        <v>1501</v>
      </c>
      <c r="F3280" t="s">
        <v>1503</v>
      </c>
      <c r="G3280">
        <v>1.47</v>
      </c>
      <c r="H3280">
        <v>12812</v>
      </c>
      <c r="I3280">
        <v>5124</v>
      </c>
      <c r="J3280">
        <v>63.4</v>
      </c>
      <c r="K3280" t="s">
        <v>1512</v>
      </c>
      <c r="L3280">
        <v>1.65</v>
      </c>
      <c r="M3280" t="s">
        <v>1518</v>
      </c>
      <c r="N3280" s="13">
        <v>12468</v>
      </c>
      <c r="O3280">
        <v>60</v>
      </c>
      <c r="P3280" s="11">
        <f>Agridata[[#This Row],[Storage_Loss_%]]/100</f>
        <v>0.6</v>
      </c>
      <c r="Q3280" s="7">
        <v>60</v>
      </c>
      <c r="R3280" s="13">
        <v>19779</v>
      </c>
      <c r="S3280">
        <v>318</v>
      </c>
      <c r="T3280" t="s">
        <v>1520</v>
      </c>
      <c r="U3280" t="s">
        <v>1522</v>
      </c>
      <c r="V3280" s="13">
        <v>1580891</v>
      </c>
      <c r="W3280" s="7">
        <f>(Agridata[[#This Row],[Profit_After_Storage_Loss]]/Agridata[[#This Row],[Total_Revenue]])*100</f>
        <v>39.505731974735582</v>
      </c>
      <c r="X3280">
        <f>(1-Agridata[[#This Row],[Transport_Cost_NGN]]/(Agridata[[#This Row],[Input_Cost_NGN]]+Agridata[[#This Row],[Final_Profit_NGN]]))*100</f>
        <v>99.221076174351992</v>
      </c>
      <c r="Y3280" s="13">
        <f>Agridata[[#This Row],[Final_Profit_NGN]]*Agridata[[#This Row],[Storage_Loss_%]]</f>
        <v>94853460</v>
      </c>
      <c r="Z3280" s="13">
        <f>Agridata[[#This Row],[Final_Profit_NGN]] * (1-Agridata[[#This Row],[Storage_Loss_%]]/100)</f>
        <v>632356.4</v>
      </c>
      <c r="AA3280" s="13">
        <f>Agridata[[#This Row],[Final_Profit_NGN]]+Agridata[[#This Row],[Input_Cost_NGN]]</f>
        <v>1600670</v>
      </c>
    </row>
    <row r="3281" spans="1:27" x14ac:dyDescent="0.35">
      <c r="A3281" t="s">
        <v>655</v>
      </c>
      <c r="B3281" t="s">
        <v>1469</v>
      </c>
      <c r="C3281" t="s">
        <v>1481</v>
      </c>
      <c r="D3281">
        <v>2023</v>
      </c>
      <c r="E3281" t="s">
        <v>1501</v>
      </c>
      <c r="F3281" t="s">
        <v>1503</v>
      </c>
      <c r="G3281">
        <v>0.88</v>
      </c>
      <c r="H3281">
        <v>10681</v>
      </c>
      <c r="I3281">
        <v>8039</v>
      </c>
      <c r="J3281">
        <v>32.200000000000003</v>
      </c>
      <c r="K3281" t="s">
        <v>1511</v>
      </c>
      <c r="L3281">
        <v>1.48</v>
      </c>
      <c r="M3281" t="s">
        <v>1516</v>
      </c>
      <c r="N3281" s="13">
        <v>4186</v>
      </c>
      <c r="O3281">
        <v>14</v>
      </c>
      <c r="P3281" s="11">
        <f>Agridata[[#This Row],[Storage_Loss_%]]/100</f>
        <v>0.24729999999999999</v>
      </c>
      <c r="Q3281" s="7">
        <v>24.73</v>
      </c>
      <c r="R3281" s="13">
        <v>10049</v>
      </c>
      <c r="S3281">
        <v>308</v>
      </c>
      <c r="T3281" t="s">
        <v>1520</v>
      </c>
      <c r="U3281" t="s">
        <v>1522</v>
      </c>
      <c r="V3281" s="13">
        <v>2437017</v>
      </c>
      <c r="W3281" s="7">
        <f>(Agridata[[#This Row],[Profit_After_Storage_Loss]]/Agridata[[#This Row],[Total_Revenue]])*100</f>
        <v>74.960899947120353</v>
      </c>
      <c r="X3281">
        <f>(1-Agridata[[#This Row],[Transport_Cost_NGN]]/(Agridata[[#This Row],[Input_Cost_NGN]]+Agridata[[#This Row],[Final_Profit_NGN]]))*100</f>
        <v>99.828938001672213</v>
      </c>
      <c r="Y3281" s="13">
        <f>Agridata[[#This Row],[Final_Profit_NGN]]*Agridata[[#This Row],[Storage_Loss_%]]</f>
        <v>60267430.410000004</v>
      </c>
      <c r="Z3281" s="13">
        <f>Agridata[[#This Row],[Final_Profit_NGN]] * (1-Agridata[[#This Row],[Storage_Loss_%]]/100)</f>
        <v>1834342.6959000002</v>
      </c>
      <c r="AA3281" s="13">
        <f>Agridata[[#This Row],[Final_Profit_NGN]]+Agridata[[#This Row],[Input_Cost_NGN]]</f>
        <v>2447066</v>
      </c>
    </row>
    <row r="3282" spans="1:27" x14ac:dyDescent="0.35">
      <c r="A3282" t="s">
        <v>714</v>
      </c>
      <c r="B3282" t="s">
        <v>1470</v>
      </c>
      <c r="C3282" t="s">
        <v>1491</v>
      </c>
      <c r="D3282">
        <v>2024</v>
      </c>
      <c r="E3282" t="s">
        <v>1502</v>
      </c>
      <c r="F3282" t="s">
        <v>1505</v>
      </c>
      <c r="G3282">
        <v>0.83</v>
      </c>
      <c r="H3282">
        <v>10684</v>
      </c>
      <c r="I3282">
        <v>8290</v>
      </c>
      <c r="J3282">
        <v>7.7</v>
      </c>
      <c r="K3282" t="s">
        <v>1511</v>
      </c>
      <c r="L3282">
        <v>1.75</v>
      </c>
      <c r="M3282" t="s">
        <v>1517</v>
      </c>
      <c r="N3282" s="13">
        <v>1417</v>
      </c>
      <c r="O3282">
        <v>14</v>
      </c>
      <c r="P3282" s="11">
        <f>Agridata[[#This Row],[Storage_Loss_%]]/100</f>
        <v>0.22399999999999998</v>
      </c>
      <c r="Q3282" s="7">
        <v>22.4</v>
      </c>
      <c r="R3282" s="13">
        <v>9129</v>
      </c>
      <c r="S3282">
        <v>113</v>
      </c>
      <c r="T3282" t="s">
        <v>1520</v>
      </c>
      <c r="U3282" t="s">
        <v>1523</v>
      </c>
      <c r="V3282" s="13">
        <v>916857</v>
      </c>
      <c r="W3282" s="7">
        <f>(Agridata[[#This Row],[Profit_After_Storage_Loss]]/Agridata[[#This Row],[Total_Revenue]])*100</f>
        <v>76.834966403379752</v>
      </c>
      <c r="X3282">
        <f>(1-Agridata[[#This Row],[Transport_Cost_NGN]]/(Agridata[[#This Row],[Input_Cost_NGN]]+Agridata[[#This Row],[Final_Profit_NGN]]))*100</f>
        <v>99.846973928331522</v>
      </c>
      <c r="Y3282" s="13">
        <f>Agridata[[#This Row],[Final_Profit_NGN]]*Agridata[[#This Row],[Storage_Loss_%]]</f>
        <v>20537596.799999997</v>
      </c>
      <c r="Z3282" s="13">
        <f>Agridata[[#This Row],[Final_Profit_NGN]] * (1-Agridata[[#This Row],[Storage_Loss_%]]/100)</f>
        <v>711481.03200000001</v>
      </c>
      <c r="AA3282" s="13">
        <f>Agridata[[#This Row],[Final_Profit_NGN]]+Agridata[[#This Row],[Input_Cost_NGN]]</f>
        <v>925986</v>
      </c>
    </row>
    <row r="3283" spans="1:27" x14ac:dyDescent="0.35">
      <c r="A3283" t="s">
        <v>285</v>
      </c>
      <c r="B3283" t="s">
        <v>1470</v>
      </c>
      <c r="C3283" t="s">
        <v>1490</v>
      </c>
      <c r="D3283">
        <v>2022</v>
      </c>
      <c r="E3283" t="s">
        <v>1501</v>
      </c>
      <c r="F3283" t="s">
        <v>1506</v>
      </c>
      <c r="G3283">
        <v>0.35</v>
      </c>
      <c r="H3283">
        <v>1000</v>
      </c>
      <c r="I3283">
        <v>762</v>
      </c>
      <c r="J3283">
        <v>12.1</v>
      </c>
      <c r="K3283" t="s">
        <v>1512</v>
      </c>
      <c r="L3283">
        <v>1.68</v>
      </c>
      <c r="M3283" t="s">
        <v>1517</v>
      </c>
      <c r="N3283" s="13">
        <v>3135</v>
      </c>
      <c r="O3283">
        <v>14</v>
      </c>
      <c r="P3283" s="11">
        <f>Agridata[[#This Row],[Storage_Loss_%]]/100</f>
        <v>0.2379</v>
      </c>
      <c r="Q3283" s="7">
        <v>23.79</v>
      </c>
      <c r="R3283" s="13">
        <v>6704</v>
      </c>
      <c r="S3283">
        <v>393</v>
      </c>
      <c r="T3283" t="s">
        <v>1521</v>
      </c>
      <c r="U3283" t="s">
        <v>1522</v>
      </c>
      <c r="V3283" s="13">
        <v>286633</v>
      </c>
      <c r="W3283" s="7">
        <f>(Agridata[[#This Row],[Profit_After_Storage_Loss]]/Agridata[[#This Row],[Total_Revenue]])*100</f>
        <v>74.468276862448306</v>
      </c>
      <c r="X3283">
        <f>(1-Agridata[[#This Row],[Transport_Cost_NGN]]/(Agridata[[#This Row],[Input_Cost_NGN]]+Agridata[[#This Row],[Final_Profit_NGN]]))*100</f>
        <v>98.931263359208003</v>
      </c>
      <c r="Y3283" s="13">
        <f>Agridata[[#This Row],[Final_Profit_NGN]]*Agridata[[#This Row],[Storage_Loss_%]]</f>
        <v>6818999.0699999994</v>
      </c>
      <c r="Z3283" s="13">
        <f>Agridata[[#This Row],[Final_Profit_NGN]] * (1-Agridata[[#This Row],[Storage_Loss_%]]/100)</f>
        <v>218443.00930000001</v>
      </c>
      <c r="AA3283" s="13">
        <f>Agridata[[#This Row],[Final_Profit_NGN]]+Agridata[[#This Row],[Input_Cost_NGN]]</f>
        <v>293337</v>
      </c>
    </row>
    <row r="3284" spans="1:27" x14ac:dyDescent="0.35">
      <c r="A3284" t="s">
        <v>1305</v>
      </c>
      <c r="B3284" t="s">
        <v>1470</v>
      </c>
      <c r="C3284" t="s">
        <v>1485</v>
      </c>
      <c r="D3284">
        <v>2021</v>
      </c>
      <c r="E3284" t="s">
        <v>1501</v>
      </c>
      <c r="F3284" t="s">
        <v>1510</v>
      </c>
      <c r="G3284">
        <v>3.64</v>
      </c>
      <c r="H3284">
        <v>107647</v>
      </c>
      <c r="I3284">
        <v>72683</v>
      </c>
      <c r="J3284">
        <v>5.4</v>
      </c>
      <c r="K3284" t="s">
        <v>1513</v>
      </c>
      <c r="L3284">
        <v>1.08</v>
      </c>
      <c r="M3284" t="s">
        <v>1517</v>
      </c>
      <c r="N3284" s="13">
        <v>200</v>
      </c>
      <c r="O3284">
        <v>4</v>
      </c>
      <c r="P3284" s="11">
        <f>Agridata[[#This Row],[Storage_Loss_%]]/100</f>
        <v>0.32479999999999998</v>
      </c>
      <c r="Q3284" s="7">
        <v>32.479999999999997</v>
      </c>
      <c r="R3284" s="13">
        <v>102870</v>
      </c>
      <c r="S3284">
        <v>410</v>
      </c>
      <c r="T3284" t="s">
        <v>1520</v>
      </c>
      <c r="U3284" t="s">
        <v>1523</v>
      </c>
      <c r="V3284" s="13">
        <v>29398960</v>
      </c>
      <c r="W3284" s="7">
        <f>(Agridata[[#This Row],[Profit_After_Storage_Loss]]/Agridata[[#This Row],[Total_Revenue]])*100</f>
        <v>67.284564354143455</v>
      </c>
      <c r="X3284">
        <f>(1-Agridata[[#This Row],[Transport_Cost_NGN]]/(Agridata[[#This Row],[Input_Cost_NGN]]+Agridata[[#This Row],[Final_Profit_NGN]]))*100</f>
        <v>99.999322075952577</v>
      </c>
      <c r="Y3284" s="13">
        <f>Agridata[[#This Row],[Final_Profit_NGN]]*Agridata[[#This Row],[Storage_Loss_%]]</f>
        <v>954878220.79999995</v>
      </c>
      <c r="Z3284" s="13">
        <f>Agridata[[#This Row],[Final_Profit_NGN]] * (1-Agridata[[#This Row],[Storage_Loss_%]]/100)</f>
        <v>19850177.791999999</v>
      </c>
      <c r="AA3284" s="13">
        <f>Agridata[[#This Row],[Final_Profit_NGN]]+Agridata[[#This Row],[Input_Cost_NGN]]</f>
        <v>29501830</v>
      </c>
    </row>
    <row r="3285" spans="1:27" x14ac:dyDescent="0.35">
      <c r="A3285" t="s">
        <v>1123</v>
      </c>
      <c r="B3285" t="s">
        <v>1473</v>
      </c>
      <c r="C3285" t="s">
        <v>1496</v>
      </c>
      <c r="D3285">
        <v>2023</v>
      </c>
      <c r="E3285" t="s">
        <v>1501</v>
      </c>
      <c r="F3285" t="s">
        <v>1504</v>
      </c>
      <c r="G3285">
        <v>1.65</v>
      </c>
      <c r="H3285">
        <v>11494</v>
      </c>
      <c r="I3285">
        <v>9098</v>
      </c>
      <c r="J3285">
        <v>44.5</v>
      </c>
      <c r="K3285" t="s">
        <v>1512</v>
      </c>
      <c r="L3285">
        <v>2.2400000000000002</v>
      </c>
      <c r="M3285" t="s">
        <v>1516</v>
      </c>
      <c r="N3285" s="13">
        <v>9593</v>
      </c>
      <c r="O3285">
        <v>2</v>
      </c>
      <c r="P3285" s="11">
        <f>Agridata[[#This Row],[Storage_Loss_%]]/100</f>
        <v>0.2084</v>
      </c>
      <c r="Q3285" s="7">
        <v>20.84</v>
      </c>
      <c r="R3285" s="13">
        <v>20772</v>
      </c>
      <c r="S3285">
        <v>239</v>
      </c>
      <c r="T3285" t="s">
        <v>1520</v>
      </c>
      <c r="U3285" t="s">
        <v>1522</v>
      </c>
      <c r="V3285" s="13">
        <v>2122313</v>
      </c>
      <c r="W3285" s="7">
        <f>(Agridata[[#This Row],[Profit_After_Storage_Loss]]/Agridata[[#This Row],[Total_Revenue]])*100</f>
        <v>78.392736209716361</v>
      </c>
      <c r="X3285">
        <f>(1-Agridata[[#This Row],[Transport_Cost_NGN]]/(Agridata[[#This Row],[Input_Cost_NGN]]+Agridata[[#This Row],[Final_Profit_NGN]]))*100</f>
        <v>99.552374264203237</v>
      </c>
      <c r="Y3285" s="13">
        <f>Agridata[[#This Row],[Final_Profit_NGN]]*Agridata[[#This Row],[Storage_Loss_%]]</f>
        <v>44229002.920000002</v>
      </c>
      <c r="Z3285" s="13">
        <f>Agridata[[#This Row],[Final_Profit_NGN]] * (1-Agridata[[#This Row],[Storage_Loss_%]]/100)</f>
        <v>1680022.9708</v>
      </c>
      <c r="AA3285" s="13">
        <f>Agridata[[#This Row],[Final_Profit_NGN]]+Agridata[[#This Row],[Input_Cost_NGN]]</f>
        <v>2143085</v>
      </c>
    </row>
    <row r="3286" spans="1:27" x14ac:dyDescent="0.35">
      <c r="A3286" t="s">
        <v>995</v>
      </c>
      <c r="B3286" t="s">
        <v>1470</v>
      </c>
      <c r="C3286" t="s">
        <v>1485</v>
      </c>
      <c r="D3286">
        <v>2024</v>
      </c>
      <c r="E3286" t="s">
        <v>1502</v>
      </c>
      <c r="F3286" t="s">
        <v>1504</v>
      </c>
      <c r="G3286">
        <v>2.2799999999999998</v>
      </c>
      <c r="H3286">
        <v>23904</v>
      </c>
      <c r="I3286">
        <v>18135</v>
      </c>
      <c r="J3286">
        <v>12.3</v>
      </c>
      <c r="K3286" t="s">
        <v>1512</v>
      </c>
      <c r="L3286">
        <v>1.57</v>
      </c>
      <c r="M3286" t="s">
        <v>1518</v>
      </c>
      <c r="N3286" s="13">
        <v>3736</v>
      </c>
      <c r="O3286">
        <v>3</v>
      </c>
      <c r="P3286" s="11">
        <f>Agridata[[#This Row],[Storage_Loss_%]]/100</f>
        <v>0.24129999999999999</v>
      </c>
      <c r="Q3286" s="7">
        <v>24.13</v>
      </c>
      <c r="R3286" s="13">
        <v>25855</v>
      </c>
      <c r="S3286">
        <v>347</v>
      </c>
      <c r="T3286" t="s">
        <v>1520</v>
      </c>
      <c r="U3286" t="s">
        <v>1523</v>
      </c>
      <c r="V3286" s="13">
        <v>6200326</v>
      </c>
      <c r="W3286" s="7">
        <f>(Agridata[[#This Row],[Profit_After_Storage_Loss]]/Agridata[[#This Row],[Total_Revenue]])*100</f>
        <v>75.554940278800132</v>
      </c>
      <c r="X3286">
        <f>(1-Agridata[[#This Row],[Transport_Cost_NGN]]/(Agridata[[#This Row],[Input_Cost_NGN]]+Agridata[[#This Row],[Final_Profit_NGN]]))*100</f>
        <v>99.939995319763426</v>
      </c>
      <c r="Y3286" s="13">
        <f>Agridata[[#This Row],[Final_Profit_NGN]]*Agridata[[#This Row],[Storage_Loss_%]]</f>
        <v>149613866.38</v>
      </c>
      <c r="Z3286" s="13">
        <f>Agridata[[#This Row],[Final_Profit_NGN]] * (1-Agridata[[#This Row],[Storage_Loss_%]]/100)</f>
        <v>4704187.3362000007</v>
      </c>
      <c r="AA3286" s="13">
        <f>Agridata[[#This Row],[Final_Profit_NGN]]+Agridata[[#This Row],[Input_Cost_NGN]]</f>
        <v>6226181</v>
      </c>
    </row>
    <row r="3287" spans="1:27" x14ac:dyDescent="0.35">
      <c r="A3287" t="s">
        <v>593</v>
      </c>
      <c r="B3287" t="s">
        <v>1473</v>
      </c>
      <c r="C3287" t="s">
        <v>1484</v>
      </c>
      <c r="D3287">
        <v>2025</v>
      </c>
      <c r="E3287" t="s">
        <v>1501</v>
      </c>
      <c r="F3287" t="s">
        <v>1508</v>
      </c>
      <c r="G3287">
        <v>4.13</v>
      </c>
      <c r="H3287">
        <v>4661</v>
      </c>
      <c r="I3287">
        <v>4007</v>
      </c>
      <c r="J3287">
        <v>22.6</v>
      </c>
      <c r="K3287" t="s">
        <v>1511</v>
      </c>
      <c r="L3287">
        <v>1.93</v>
      </c>
      <c r="M3287" t="s">
        <v>1518</v>
      </c>
      <c r="N3287" s="13">
        <v>3235</v>
      </c>
      <c r="O3287">
        <v>7</v>
      </c>
      <c r="P3287" s="11">
        <f>Agridata[[#This Row],[Storage_Loss_%]]/100</f>
        <v>0.14019999999999999</v>
      </c>
      <c r="Q3287" s="7">
        <v>14.02</v>
      </c>
      <c r="R3287" s="13">
        <v>33491</v>
      </c>
      <c r="S3287">
        <v>255</v>
      </c>
      <c r="T3287" t="s">
        <v>1520</v>
      </c>
      <c r="U3287" t="s">
        <v>1522</v>
      </c>
      <c r="V3287" s="13">
        <v>974842</v>
      </c>
      <c r="W3287" s="7">
        <f>(Agridata[[#This Row],[Profit_After_Storage_Loss]]/Agridata[[#This Row],[Total_Revenue]])*100</f>
        <v>83.12424086090607</v>
      </c>
      <c r="X3287">
        <f>(1-Agridata[[#This Row],[Transport_Cost_NGN]]/(Agridata[[#This Row],[Input_Cost_NGN]]+Agridata[[#This Row],[Final_Profit_NGN]]))*100</f>
        <v>99.679173447660645</v>
      </c>
      <c r="Y3287" s="13">
        <f>Agridata[[#This Row],[Final_Profit_NGN]]*Agridata[[#This Row],[Storage_Loss_%]]</f>
        <v>13667284.84</v>
      </c>
      <c r="Z3287" s="13">
        <f>Agridata[[#This Row],[Final_Profit_NGN]] * (1-Agridata[[#This Row],[Storage_Loss_%]]/100)</f>
        <v>838169.15159999998</v>
      </c>
      <c r="AA3287" s="13">
        <f>Agridata[[#This Row],[Final_Profit_NGN]]+Agridata[[#This Row],[Input_Cost_NGN]]</f>
        <v>1008333</v>
      </c>
    </row>
    <row r="3288" spans="1:27" x14ac:dyDescent="0.35">
      <c r="A3288" t="s">
        <v>877</v>
      </c>
      <c r="B3288" t="s">
        <v>1469</v>
      </c>
      <c r="C3288" t="s">
        <v>1481</v>
      </c>
      <c r="D3288">
        <v>2023</v>
      </c>
      <c r="E3288" t="s">
        <v>1501</v>
      </c>
      <c r="F3288" t="s">
        <v>1503</v>
      </c>
      <c r="G3288">
        <v>0.6</v>
      </c>
      <c r="H3288">
        <v>4077</v>
      </c>
      <c r="I3288">
        <v>3561</v>
      </c>
      <c r="J3288">
        <v>8.4</v>
      </c>
      <c r="K3288" t="s">
        <v>1512</v>
      </c>
      <c r="L3288">
        <v>1.35</v>
      </c>
      <c r="M3288" t="s">
        <v>1516</v>
      </c>
      <c r="N3288" s="13">
        <v>1790</v>
      </c>
      <c r="O3288">
        <v>3</v>
      </c>
      <c r="P3288" s="11">
        <f>Agridata[[#This Row],[Storage_Loss_%]]/100</f>
        <v>0.1265</v>
      </c>
      <c r="Q3288" s="7">
        <v>12.65</v>
      </c>
      <c r="R3288" s="13">
        <v>6620</v>
      </c>
      <c r="S3288">
        <v>277</v>
      </c>
      <c r="T3288" t="s">
        <v>1520</v>
      </c>
      <c r="U3288" t="s">
        <v>1522</v>
      </c>
      <c r="V3288" s="13">
        <v>968124</v>
      </c>
      <c r="W3288" s="7">
        <f>(Agridata[[#This Row],[Profit_After_Storage_Loss]]/Agridata[[#This Row],[Total_Revenue]])*100</f>
        <v>86.756760133942848</v>
      </c>
      <c r="X3288">
        <f>(1-Agridata[[#This Row],[Transport_Cost_NGN]]/(Agridata[[#This Row],[Input_Cost_NGN]]+Agridata[[#This Row],[Final_Profit_NGN]]))*100</f>
        <v>99.816362039674004</v>
      </c>
      <c r="Y3288" s="13">
        <f>Agridata[[#This Row],[Final_Profit_NGN]]*Agridata[[#This Row],[Storage_Loss_%]]</f>
        <v>12246768.6</v>
      </c>
      <c r="Z3288" s="13">
        <f>Agridata[[#This Row],[Final_Profit_NGN]] * (1-Agridata[[#This Row],[Storage_Loss_%]]/100)</f>
        <v>845656.3139999999</v>
      </c>
      <c r="AA3288" s="13">
        <f>Agridata[[#This Row],[Final_Profit_NGN]]+Agridata[[#This Row],[Input_Cost_NGN]]</f>
        <v>974744</v>
      </c>
    </row>
    <row r="3289" spans="1:27" x14ac:dyDescent="0.35">
      <c r="A3289" t="s">
        <v>58</v>
      </c>
      <c r="B3289" t="s">
        <v>1469</v>
      </c>
      <c r="C3289" t="s">
        <v>1498</v>
      </c>
      <c r="D3289">
        <v>2023</v>
      </c>
      <c r="E3289" t="s">
        <v>1502</v>
      </c>
      <c r="F3289" t="s">
        <v>1504</v>
      </c>
      <c r="G3289">
        <v>0.6</v>
      </c>
      <c r="H3289">
        <v>6144</v>
      </c>
      <c r="I3289">
        <v>4886</v>
      </c>
      <c r="J3289">
        <v>5.8</v>
      </c>
      <c r="K3289" t="s">
        <v>1513</v>
      </c>
      <c r="L3289">
        <v>0.91</v>
      </c>
      <c r="M3289" t="s">
        <v>1518</v>
      </c>
      <c r="N3289" s="13">
        <v>205</v>
      </c>
      <c r="O3289">
        <v>2</v>
      </c>
      <c r="P3289" s="11">
        <f>Agridata[[#This Row],[Storage_Loss_%]]/100</f>
        <v>0.2046</v>
      </c>
      <c r="Q3289" s="7">
        <v>20.46</v>
      </c>
      <c r="R3289" s="13">
        <v>8486</v>
      </c>
      <c r="S3289">
        <v>283</v>
      </c>
      <c r="T3289" t="s">
        <v>1520</v>
      </c>
      <c r="U3289" t="s">
        <v>1522</v>
      </c>
      <c r="V3289" s="13">
        <v>1360220</v>
      </c>
      <c r="W3289" s="7">
        <f>(Agridata[[#This Row],[Profit_After_Storage_Loss]]/Agridata[[#This Row],[Total_Revenue]])*100</f>
        <v>79.046850675017126</v>
      </c>
      <c r="X3289">
        <f>(1-Agridata[[#This Row],[Transport_Cost_NGN]]/(Agridata[[#This Row],[Input_Cost_NGN]]+Agridata[[#This Row],[Final_Profit_NGN]]))*100</f>
        <v>99.985022349576909</v>
      </c>
      <c r="Y3289" s="13">
        <f>Agridata[[#This Row],[Final_Profit_NGN]]*Agridata[[#This Row],[Storage_Loss_%]]</f>
        <v>27830101.200000003</v>
      </c>
      <c r="Z3289" s="13">
        <f>Agridata[[#This Row],[Final_Profit_NGN]] * (1-Agridata[[#This Row],[Storage_Loss_%]]/100)</f>
        <v>1081918.9879999999</v>
      </c>
      <c r="AA3289" s="13">
        <f>Agridata[[#This Row],[Final_Profit_NGN]]+Agridata[[#This Row],[Input_Cost_NGN]]</f>
        <v>1368706</v>
      </c>
    </row>
    <row r="3290" spans="1:27" x14ac:dyDescent="0.35">
      <c r="A3290" t="s">
        <v>601</v>
      </c>
      <c r="B3290" t="s">
        <v>1473</v>
      </c>
      <c r="C3290" t="s">
        <v>1493</v>
      </c>
      <c r="D3290">
        <v>2024</v>
      </c>
      <c r="E3290" t="s">
        <v>1502</v>
      </c>
      <c r="F3290" t="s">
        <v>1510</v>
      </c>
      <c r="G3290">
        <v>3.34</v>
      </c>
      <c r="H3290">
        <v>61653</v>
      </c>
      <c r="I3290">
        <v>44945</v>
      </c>
      <c r="J3290">
        <v>1</v>
      </c>
      <c r="K3290" t="s">
        <v>1513</v>
      </c>
      <c r="L3290">
        <v>0.21</v>
      </c>
      <c r="M3290" t="s">
        <v>1516</v>
      </c>
      <c r="N3290" s="13">
        <v>200</v>
      </c>
      <c r="O3290">
        <v>2</v>
      </c>
      <c r="P3290" s="11">
        <f>Agridata[[#This Row],[Storage_Loss_%]]/100</f>
        <v>0.27100000000000002</v>
      </c>
      <c r="Q3290" s="7">
        <v>27.1</v>
      </c>
      <c r="R3290" s="13">
        <v>127552</v>
      </c>
      <c r="S3290">
        <v>375</v>
      </c>
      <c r="T3290" t="s">
        <v>1521</v>
      </c>
      <c r="U3290" t="s">
        <v>1523</v>
      </c>
      <c r="V3290" s="13">
        <v>16558080</v>
      </c>
      <c r="W3290" s="7">
        <f>(Agridata[[#This Row],[Profit_After_Storage_Loss]]/Agridata[[#This Row],[Total_Revenue]])*100</f>
        <v>72.342721690134354</v>
      </c>
      <c r="X3290">
        <f>(1-Agridata[[#This Row],[Transport_Cost_NGN]]/(Agridata[[#This Row],[Input_Cost_NGN]]+Agridata[[#This Row],[Final_Profit_NGN]]))*100</f>
        <v>99.998801363951927</v>
      </c>
      <c r="Y3290" s="13">
        <f>Agridata[[#This Row],[Final_Profit_NGN]]*Agridata[[#This Row],[Storage_Loss_%]]</f>
        <v>448723968</v>
      </c>
      <c r="Z3290" s="13">
        <f>Agridata[[#This Row],[Final_Profit_NGN]] * (1-Agridata[[#This Row],[Storage_Loss_%]]/100)</f>
        <v>12070840.32</v>
      </c>
      <c r="AA3290" s="13">
        <f>Agridata[[#This Row],[Final_Profit_NGN]]+Agridata[[#This Row],[Input_Cost_NGN]]</f>
        <v>16685632</v>
      </c>
    </row>
    <row r="3291" spans="1:27" x14ac:dyDescent="0.35">
      <c r="A3291" t="s">
        <v>173</v>
      </c>
      <c r="B3291" t="s">
        <v>1469</v>
      </c>
      <c r="C3291" t="s">
        <v>1498</v>
      </c>
      <c r="D3291">
        <v>2024</v>
      </c>
      <c r="E3291" t="s">
        <v>1502</v>
      </c>
      <c r="F3291" t="s">
        <v>1508</v>
      </c>
      <c r="G3291">
        <v>0.6</v>
      </c>
      <c r="H3291">
        <v>899</v>
      </c>
      <c r="I3291">
        <v>782</v>
      </c>
      <c r="J3291">
        <v>34</v>
      </c>
      <c r="K3291" t="s">
        <v>1512</v>
      </c>
      <c r="L3291">
        <v>2.17</v>
      </c>
      <c r="M3291" t="s">
        <v>1518</v>
      </c>
      <c r="N3291" s="13">
        <v>7329</v>
      </c>
      <c r="O3291">
        <v>7</v>
      </c>
      <c r="P3291" s="11">
        <f>Agridata[[#This Row],[Storage_Loss_%]]/100</f>
        <v>0.13009999999999999</v>
      </c>
      <c r="Q3291" s="7">
        <v>13.01</v>
      </c>
      <c r="R3291" s="13">
        <v>7298</v>
      </c>
      <c r="S3291">
        <v>230</v>
      </c>
      <c r="T3291" t="s">
        <v>1520</v>
      </c>
      <c r="U3291" t="s">
        <v>1522</v>
      </c>
      <c r="V3291" s="13">
        <v>163435</v>
      </c>
      <c r="W3291" s="7">
        <f>(Agridata[[#This Row],[Profit_After_Storage_Loss]]/Agridata[[#This Row],[Total_Revenue]])*100</f>
        <v>83.271603322146277</v>
      </c>
      <c r="X3291">
        <f>(1-Agridata[[#This Row],[Transport_Cost_NGN]]/(Agridata[[#This Row],[Input_Cost_NGN]]+Agridata[[#This Row],[Final_Profit_NGN]]))*100</f>
        <v>95.707332501625345</v>
      </c>
      <c r="Y3291" s="13">
        <f>Agridata[[#This Row],[Final_Profit_NGN]]*Agridata[[#This Row],[Storage_Loss_%]]</f>
        <v>2126289.35</v>
      </c>
      <c r="Z3291" s="13">
        <f>Agridata[[#This Row],[Final_Profit_NGN]] * (1-Agridata[[#This Row],[Storage_Loss_%]]/100)</f>
        <v>142172.10649999999</v>
      </c>
      <c r="AA3291" s="13">
        <f>Agridata[[#This Row],[Final_Profit_NGN]]+Agridata[[#This Row],[Input_Cost_NGN]]</f>
        <v>170733</v>
      </c>
    </row>
    <row r="3292" spans="1:27" x14ac:dyDescent="0.35">
      <c r="A3292" t="s">
        <v>1006</v>
      </c>
      <c r="B3292" t="s">
        <v>1471</v>
      </c>
      <c r="C3292" t="s">
        <v>1500</v>
      </c>
      <c r="D3292">
        <v>2021</v>
      </c>
      <c r="E3292" t="s">
        <v>1502</v>
      </c>
      <c r="F3292" t="s">
        <v>1510</v>
      </c>
      <c r="G3292">
        <v>0.94</v>
      </c>
      <c r="H3292">
        <v>18983</v>
      </c>
      <c r="I3292">
        <v>13785</v>
      </c>
      <c r="J3292">
        <v>20</v>
      </c>
      <c r="K3292" t="s">
        <v>1515</v>
      </c>
      <c r="L3292">
        <v>0.51</v>
      </c>
      <c r="M3292" t="s">
        <v>1518</v>
      </c>
      <c r="N3292" s="13">
        <v>2937</v>
      </c>
      <c r="O3292">
        <v>5</v>
      </c>
      <c r="P3292" s="11">
        <f>Agridata[[#This Row],[Storage_Loss_%]]/100</f>
        <v>0.27379999999999999</v>
      </c>
      <c r="Q3292" s="7">
        <v>27.38</v>
      </c>
      <c r="R3292" s="13">
        <v>34222</v>
      </c>
      <c r="S3292">
        <v>410</v>
      </c>
      <c r="T3292" t="s">
        <v>1519</v>
      </c>
      <c r="U3292" t="s">
        <v>1523</v>
      </c>
      <c r="V3292" s="13">
        <v>5558173</v>
      </c>
      <c r="W3292" s="7">
        <f>(Agridata[[#This Row],[Profit_After_Storage_Loss]]/Agridata[[#This Row],[Total_Revenue]])*100</f>
        <v>72.17561049603971</v>
      </c>
      <c r="X3292">
        <f>(1-Agridata[[#This Row],[Transport_Cost_NGN]]/(Agridata[[#This Row],[Input_Cost_NGN]]+Agridata[[#This Row],[Final_Profit_NGN]]))*100</f>
        <v>99.947482250449042</v>
      </c>
      <c r="Y3292" s="13">
        <f>Agridata[[#This Row],[Final_Profit_NGN]]*Agridata[[#This Row],[Storage_Loss_%]]</f>
        <v>152182776.73999998</v>
      </c>
      <c r="Z3292" s="13">
        <f>Agridata[[#This Row],[Final_Profit_NGN]] * (1-Agridata[[#This Row],[Storage_Loss_%]]/100)</f>
        <v>4036345.2325999998</v>
      </c>
      <c r="AA3292" s="13">
        <f>Agridata[[#This Row],[Final_Profit_NGN]]+Agridata[[#This Row],[Input_Cost_NGN]]</f>
        <v>5592395</v>
      </c>
    </row>
    <row r="3293" spans="1:27" x14ac:dyDescent="0.35">
      <c r="A3293" t="s">
        <v>148</v>
      </c>
      <c r="B3293" t="s">
        <v>1471</v>
      </c>
      <c r="C3293" t="s">
        <v>1477</v>
      </c>
      <c r="D3293">
        <v>2021</v>
      </c>
      <c r="E3293" t="s">
        <v>1501</v>
      </c>
      <c r="F3293" t="s">
        <v>1509</v>
      </c>
      <c r="G3293">
        <v>2.44</v>
      </c>
      <c r="H3293">
        <v>25543</v>
      </c>
      <c r="I3293">
        <v>21568</v>
      </c>
      <c r="J3293">
        <v>100.8</v>
      </c>
      <c r="K3293" t="s">
        <v>1512</v>
      </c>
      <c r="L3293">
        <v>2.75</v>
      </c>
      <c r="M3293" t="s">
        <v>1516</v>
      </c>
      <c r="N3293" s="13">
        <v>21239</v>
      </c>
      <c r="O3293">
        <v>1</v>
      </c>
      <c r="P3293" s="11">
        <f>Agridata[[#This Row],[Storage_Loss_%]]/100</f>
        <v>0.15560000000000002</v>
      </c>
      <c r="Q3293" s="7">
        <v>15.56</v>
      </c>
      <c r="R3293" s="13">
        <v>45654</v>
      </c>
      <c r="S3293">
        <v>333</v>
      </c>
      <c r="T3293" t="s">
        <v>1520</v>
      </c>
      <c r="U3293" t="s">
        <v>1523</v>
      </c>
      <c r="V3293" s="13">
        <v>7043430</v>
      </c>
      <c r="W3293" s="7">
        <f>(Agridata[[#This Row],[Profit_After_Storage_Loss]]/Agridata[[#This Row],[Total_Revenue]])*100</f>
        <v>83.896202838053554</v>
      </c>
      <c r="X3293">
        <f>(1-Agridata[[#This Row],[Transport_Cost_NGN]]/(Agridata[[#This Row],[Input_Cost_NGN]]+Agridata[[#This Row],[Final_Profit_NGN]]))*100</f>
        <v>99.700398528216056</v>
      </c>
      <c r="Y3293" s="13">
        <f>Agridata[[#This Row],[Final_Profit_NGN]]*Agridata[[#This Row],[Storage_Loss_%]]</f>
        <v>109595770.8</v>
      </c>
      <c r="Z3293" s="13">
        <f>Agridata[[#This Row],[Final_Profit_NGN]] * (1-Agridata[[#This Row],[Storage_Loss_%]]/100)</f>
        <v>5947472.2920000004</v>
      </c>
      <c r="AA3293" s="13">
        <f>Agridata[[#This Row],[Final_Profit_NGN]]+Agridata[[#This Row],[Input_Cost_NGN]]</f>
        <v>7089084</v>
      </c>
    </row>
    <row r="3294" spans="1:27" x14ac:dyDescent="0.35">
      <c r="A3294" t="s">
        <v>1244</v>
      </c>
      <c r="B3294" t="s">
        <v>1472</v>
      </c>
      <c r="C3294" t="s">
        <v>1489</v>
      </c>
      <c r="D3294">
        <v>2022</v>
      </c>
      <c r="E3294" t="s">
        <v>1502</v>
      </c>
      <c r="F3294" t="s">
        <v>1508</v>
      </c>
      <c r="G3294">
        <v>1.17</v>
      </c>
      <c r="H3294">
        <v>1372</v>
      </c>
      <c r="I3294">
        <v>835</v>
      </c>
      <c r="J3294">
        <v>2.5</v>
      </c>
      <c r="K3294" t="s">
        <v>1513</v>
      </c>
      <c r="L3294">
        <v>0.59</v>
      </c>
      <c r="M3294" t="s">
        <v>1516</v>
      </c>
      <c r="N3294" s="13">
        <v>200</v>
      </c>
      <c r="O3294">
        <v>30</v>
      </c>
      <c r="P3294" s="11">
        <f>Agridata[[#This Row],[Storage_Loss_%]]/100</f>
        <v>0.39119999999999999</v>
      </c>
      <c r="Q3294" s="7">
        <v>39.119999999999997</v>
      </c>
      <c r="R3294" s="13">
        <v>17418</v>
      </c>
      <c r="S3294">
        <v>195</v>
      </c>
      <c r="T3294" t="s">
        <v>1520</v>
      </c>
      <c r="U3294" t="s">
        <v>1522</v>
      </c>
      <c r="V3294" s="13">
        <v>143579</v>
      </c>
      <c r="W3294" s="7">
        <f>(Agridata[[#This Row],[Profit_After_Storage_Loss]]/Agridata[[#This Row],[Total_Revenue]])*100</f>
        <v>54.293493170680193</v>
      </c>
      <c r="X3294">
        <f>(1-Agridata[[#This Row],[Transport_Cost_NGN]]/(Agridata[[#This Row],[Input_Cost_NGN]]+Agridata[[#This Row],[Final_Profit_NGN]]))*100</f>
        <v>99.875774082746887</v>
      </c>
      <c r="Y3294" s="13">
        <f>Agridata[[#This Row],[Final_Profit_NGN]]*Agridata[[#This Row],[Storage_Loss_%]]</f>
        <v>5616810.4799999995</v>
      </c>
      <c r="Z3294" s="13">
        <f>Agridata[[#This Row],[Final_Profit_NGN]] * (1-Agridata[[#This Row],[Storage_Loss_%]]/100)</f>
        <v>87410.895199999999</v>
      </c>
      <c r="AA3294" s="13">
        <f>Agridata[[#This Row],[Final_Profit_NGN]]+Agridata[[#This Row],[Input_Cost_NGN]]</f>
        <v>160997</v>
      </c>
    </row>
    <row r="3295" spans="1:27" x14ac:dyDescent="0.35">
      <c r="A3295" t="s">
        <v>58</v>
      </c>
      <c r="B3295" t="s">
        <v>1469</v>
      </c>
      <c r="C3295" t="s">
        <v>1498</v>
      </c>
      <c r="D3295">
        <v>2023</v>
      </c>
      <c r="E3295" t="s">
        <v>1502</v>
      </c>
      <c r="F3295" t="s">
        <v>1504</v>
      </c>
      <c r="G3295">
        <v>2.35</v>
      </c>
      <c r="H3295">
        <v>20237</v>
      </c>
      <c r="I3295">
        <v>15635</v>
      </c>
      <c r="J3295">
        <v>6.9</v>
      </c>
      <c r="K3295" t="s">
        <v>1513</v>
      </c>
      <c r="L3295">
        <v>1.52</v>
      </c>
      <c r="M3295" t="s">
        <v>1518</v>
      </c>
      <c r="N3295" s="13">
        <v>200</v>
      </c>
      <c r="O3295">
        <v>4</v>
      </c>
      <c r="P3295" s="11">
        <f>Agridata[[#This Row],[Storage_Loss_%]]/100</f>
        <v>0.22739999999999999</v>
      </c>
      <c r="Q3295" s="7">
        <v>22.74</v>
      </c>
      <c r="R3295" s="13">
        <v>49097</v>
      </c>
      <c r="S3295">
        <v>218</v>
      </c>
      <c r="T3295" t="s">
        <v>1520</v>
      </c>
      <c r="U3295" t="s">
        <v>1523</v>
      </c>
      <c r="V3295" s="13">
        <v>3325049</v>
      </c>
      <c r="W3295" s="7">
        <f>(Agridata[[#This Row],[Profit_After_Storage_Loss]]/Agridata[[#This Row],[Total_Revenue]])*100</f>
        <v>76.135794283946211</v>
      </c>
      <c r="X3295">
        <f>(1-Agridata[[#This Row],[Transport_Cost_NGN]]/(Agridata[[#This Row],[Input_Cost_NGN]]+Agridata[[#This Row],[Final_Profit_NGN]]))*100</f>
        <v>99.994072574215821</v>
      </c>
      <c r="Y3295" s="13">
        <f>Agridata[[#This Row],[Final_Profit_NGN]]*Agridata[[#This Row],[Storage_Loss_%]]</f>
        <v>75611614.25999999</v>
      </c>
      <c r="Z3295" s="13">
        <f>Agridata[[#This Row],[Final_Profit_NGN]] * (1-Agridata[[#This Row],[Storage_Loss_%]]/100)</f>
        <v>2568932.8573999996</v>
      </c>
      <c r="AA3295" s="13">
        <f>Agridata[[#This Row],[Final_Profit_NGN]]+Agridata[[#This Row],[Input_Cost_NGN]]</f>
        <v>3374146</v>
      </c>
    </row>
    <row r="3296" spans="1:27" x14ac:dyDescent="0.35">
      <c r="A3296" t="s">
        <v>1005</v>
      </c>
      <c r="B3296" t="s">
        <v>1472</v>
      </c>
      <c r="C3296" t="s">
        <v>1479</v>
      </c>
      <c r="D3296">
        <v>2025</v>
      </c>
      <c r="E3296" t="s">
        <v>1502</v>
      </c>
      <c r="F3296" t="s">
        <v>1510</v>
      </c>
      <c r="G3296">
        <v>1.03</v>
      </c>
      <c r="H3296">
        <v>24717</v>
      </c>
      <c r="I3296">
        <v>16651</v>
      </c>
      <c r="J3296">
        <v>11.3</v>
      </c>
      <c r="K3296" t="s">
        <v>1511</v>
      </c>
      <c r="L3296">
        <v>0.56000000000000005</v>
      </c>
      <c r="M3296" t="s">
        <v>1517</v>
      </c>
      <c r="N3296" s="13">
        <v>1679</v>
      </c>
      <c r="O3296">
        <v>5</v>
      </c>
      <c r="P3296" s="11">
        <f>Agridata[[#This Row],[Storage_Loss_%]]/100</f>
        <v>0.32630000000000003</v>
      </c>
      <c r="Q3296" s="7">
        <v>32.630000000000003</v>
      </c>
      <c r="R3296" s="13">
        <v>19118</v>
      </c>
      <c r="S3296">
        <v>529</v>
      </c>
      <c r="T3296" t="s">
        <v>1520</v>
      </c>
      <c r="U3296" t="s">
        <v>1523</v>
      </c>
      <c r="V3296" s="13">
        <v>8699499</v>
      </c>
      <c r="W3296" s="7">
        <f>(Agridata[[#This Row],[Profit_After_Storage_Loss]]/Agridata[[#This Row],[Total_Revenue]])*100</f>
        <v>67.222272480830384</v>
      </c>
      <c r="X3296">
        <f>(1-Agridata[[#This Row],[Transport_Cost_NGN]]/(Agridata[[#This Row],[Input_Cost_NGN]]+Agridata[[#This Row],[Final_Profit_NGN]]))*100</f>
        <v>99.980742358564427</v>
      </c>
      <c r="Y3296" s="13">
        <f>Agridata[[#This Row],[Final_Profit_NGN]]*Agridata[[#This Row],[Storage_Loss_%]]</f>
        <v>283864652.37</v>
      </c>
      <c r="Z3296" s="13">
        <f>Agridata[[#This Row],[Final_Profit_NGN]] * (1-Agridata[[#This Row],[Storage_Loss_%]]/100)</f>
        <v>5860852.4762999993</v>
      </c>
      <c r="AA3296" s="13">
        <f>Agridata[[#This Row],[Final_Profit_NGN]]+Agridata[[#This Row],[Input_Cost_NGN]]</f>
        <v>8718617</v>
      </c>
    </row>
    <row r="3297" spans="1:27" x14ac:dyDescent="0.35">
      <c r="A3297" t="s">
        <v>536</v>
      </c>
      <c r="B3297" t="s">
        <v>1473</v>
      </c>
      <c r="C3297" t="s">
        <v>1494</v>
      </c>
      <c r="D3297">
        <v>2023</v>
      </c>
      <c r="E3297" t="s">
        <v>1501</v>
      </c>
      <c r="F3297" t="s">
        <v>1506</v>
      </c>
      <c r="G3297">
        <v>2.84</v>
      </c>
      <c r="H3297">
        <v>8253</v>
      </c>
      <c r="I3297">
        <v>7601</v>
      </c>
      <c r="J3297">
        <v>43.7</v>
      </c>
      <c r="K3297" t="s">
        <v>1511</v>
      </c>
      <c r="L3297">
        <v>2.2000000000000002</v>
      </c>
      <c r="M3297" t="s">
        <v>1518</v>
      </c>
      <c r="N3297" s="13">
        <v>5784</v>
      </c>
      <c r="O3297">
        <v>3</v>
      </c>
      <c r="P3297" s="11">
        <f>Agridata[[#This Row],[Storage_Loss_%]]/100</f>
        <v>7.9000000000000001E-2</v>
      </c>
      <c r="Q3297" s="7">
        <v>7.9</v>
      </c>
      <c r="R3297" s="13">
        <v>84134</v>
      </c>
      <c r="S3297">
        <v>293</v>
      </c>
      <c r="T3297" t="s">
        <v>1521</v>
      </c>
      <c r="U3297" t="s">
        <v>1522</v>
      </c>
      <c r="V3297" s="13">
        <v>2114905</v>
      </c>
      <c r="W3297" s="7">
        <f>(Agridata[[#This Row],[Profit_After_Storage_Loss]]/Agridata[[#This Row],[Total_Revenue]])*100</f>
        <v>88.576305604402663</v>
      </c>
      <c r="X3297">
        <f>(1-Agridata[[#This Row],[Transport_Cost_NGN]]/(Agridata[[#This Row],[Input_Cost_NGN]]+Agridata[[#This Row],[Final_Profit_NGN]]))*100</f>
        <v>99.736976015432205</v>
      </c>
      <c r="Y3297" s="13">
        <f>Agridata[[#This Row],[Final_Profit_NGN]]*Agridata[[#This Row],[Storage_Loss_%]]</f>
        <v>16707749.5</v>
      </c>
      <c r="Z3297" s="13">
        <f>Agridata[[#This Row],[Final_Profit_NGN]] * (1-Agridata[[#This Row],[Storage_Loss_%]]/100)</f>
        <v>1947827.5050000001</v>
      </c>
      <c r="AA3297" s="13">
        <f>Agridata[[#This Row],[Final_Profit_NGN]]+Agridata[[#This Row],[Input_Cost_NGN]]</f>
        <v>2199039</v>
      </c>
    </row>
    <row r="3298" spans="1:27" x14ac:dyDescent="0.35">
      <c r="A3298" t="s">
        <v>1117</v>
      </c>
      <c r="B3298" t="s">
        <v>1473</v>
      </c>
      <c r="C3298" t="s">
        <v>1484</v>
      </c>
      <c r="D3298">
        <v>2024</v>
      </c>
      <c r="E3298" t="s">
        <v>1501</v>
      </c>
      <c r="F3298" t="s">
        <v>1510</v>
      </c>
      <c r="G3298">
        <v>0.33</v>
      </c>
      <c r="H3298">
        <v>8767</v>
      </c>
      <c r="I3298">
        <v>6001</v>
      </c>
      <c r="J3298">
        <v>88.7</v>
      </c>
      <c r="K3298" t="s">
        <v>1514</v>
      </c>
      <c r="L3298">
        <v>3.68</v>
      </c>
      <c r="M3298" t="s">
        <v>1516</v>
      </c>
      <c r="N3298" s="13">
        <v>16234</v>
      </c>
      <c r="O3298">
        <v>7</v>
      </c>
      <c r="P3298" s="11">
        <f>Agridata[[#This Row],[Storage_Loss_%]]/100</f>
        <v>0.3155</v>
      </c>
      <c r="Q3298" s="7">
        <v>31.55</v>
      </c>
      <c r="R3298" s="13">
        <v>10529</v>
      </c>
      <c r="S3298">
        <v>400</v>
      </c>
      <c r="T3298" t="s">
        <v>1521</v>
      </c>
      <c r="U3298" t="s">
        <v>1522</v>
      </c>
      <c r="V3298" s="13">
        <v>2349633</v>
      </c>
      <c r="W3298" s="7">
        <f>(Agridata[[#This Row],[Profit_After_Storage_Loss]]/Agridata[[#This Row],[Total_Revenue]])*100</f>
        <v>68.144635347065162</v>
      </c>
      <c r="X3298">
        <f>(1-Agridata[[#This Row],[Transport_Cost_NGN]]/(Agridata[[#This Row],[Input_Cost_NGN]]+Agridata[[#This Row],[Final_Profit_NGN]]))*100</f>
        <v>99.312165859801155</v>
      </c>
      <c r="Y3298" s="13">
        <f>Agridata[[#This Row],[Final_Profit_NGN]]*Agridata[[#This Row],[Storage_Loss_%]]</f>
        <v>74130921.150000006</v>
      </c>
      <c r="Z3298" s="13">
        <f>Agridata[[#This Row],[Final_Profit_NGN]] * (1-Agridata[[#This Row],[Storage_Loss_%]]/100)</f>
        <v>1608323.7885</v>
      </c>
      <c r="AA3298" s="13">
        <f>Agridata[[#This Row],[Final_Profit_NGN]]+Agridata[[#This Row],[Input_Cost_NGN]]</f>
        <v>2360162</v>
      </c>
    </row>
    <row r="3299" spans="1:27" x14ac:dyDescent="0.35">
      <c r="A3299" t="s">
        <v>1343</v>
      </c>
      <c r="B3299" t="s">
        <v>1471</v>
      </c>
      <c r="C3299" t="s">
        <v>1483</v>
      </c>
      <c r="D3299">
        <v>2023</v>
      </c>
      <c r="E3299" t="s">
        <v>1502</v>
      </c>
      <c r="F3299" t="s">
        <v>1505</v>
      </c>
      <c r="G3299">
        <v>2.31</v>
      </c>
      <c r="H3299">
        <v>16169</v>
      </c>
      <c r="I3299">
        <v>9588</v>
      </c>
      <c r="J3299">
        <v>10.9</v>
      </c>
      <c r="K3299" t="s">
        <v>1511</v>
      </c>
      <c r="L3299">
        <v>0.98</v>
      </c>
      <c r="M3299" t="s">
        <v>1516</v>
      </c>
      <c r="N3299" s="13">
        <v>1534</v>
      </c>
      <c r="O3299">
        <v>30</v>
      </c>
      <c r="P3299" s="11">
        <f>Agridata[[#This Row],[Storage_Loss_%]]/100</f>
        <v>0.40700000000000003</v>
      </c>
      <c r="Q3299" s="7">
        <v>40.700000000000003</v>
      </c>
      <c r="R3299" s="13">
        <v>22554</v>
      </c>
      <c r="S3299">
        <v>85</v>
      </c>
      <c r="T3299" t="s">
        <v>1520</v>
      </c>
      <c r="U3299" t="s">
        <v>1522</v>
      </c>
      <c r="V3299" s="13">
        <v>782743</v>
      </c>
      <c r="W3299" s="7">
        <f>(Agridata[[#This Row],[Profit_After_Storage_Loss]]/Agridata[[#This Row],[Total_Revenue]])*100</f>
        <v>57.639181444858231</v>
      </c>
      <c r="X3299">
        <f>(1-Agridata[[#This Row],[Transport_Cost_NGN]]/(Agridata[[#This Row],[Input_Cost_NGN]]+Agridata[[#This Row],[Final_Profit_NGN]]))*100</f>
        <v>99.809511273480467</v>
      </c>
      <c r="Y3299" s="13">
        <f>Agridata[[#This Row],[Final_Profit_NGN]]*Agridata[[#This Row],[Storage_Loss_%]]</f>
        <v>31857640.100000001</v>
      </c>
      <c r="Z3299" s="13">
        <f>Agridata[[#This Row],[Final_Profit_NGN]] * (1-Agridata[[#This Row],[Storage_Loss_%]]/100)</f>
        <v>464166.59899999999</v>
      </c>
      <c r="AA3299" s="13">
        <f>Agridata[[#This Row],[Final_Profit_NGN]]+Agridata[[#This Row],[Input_Cost_NGN]]</f>
        <v>805297</v>
      </c>
    </row>
    <row r="3300" spans="1:27" x14ac:dyDescent="0.35">
      <c r="A3300" t="s">
        <v>996</v>
      </c>
      <c r="B3300" t="s">
        <v>1473</v>
      </c>
      <c r="C3300" t="s">
        <v>1494</v>
      </c>
      <c r="D3300">
        <v>2025</v>
      </c>
      <c r="E3300" t="s">
        <v>1501</v>
      </c>
      <c r="F3300" t="s">
        <v>1504</v>
      </c>
      <c r="G3300">
        <v>0.74</v>
      </c>
      <c r="H3300">
        <v>5540</v>
      </c>
      <c r="I3300">
        <v>4429</v>
      </c>
      <c r="J3300">
        <v>39.4</v>
      </c>
      <c r="K3300" t="s">
        <v>1514</v>
      </c>
      <c r="L3300">
        <v>2.19</v>
      </c>
      <c r="M3300" t="s">
        <v>1517</v>
      </c>
      <c r="N3300" s="13">
        <v>7713</v>
      </c>
      <c r="O3300">
        <v>2</v>
      </c>
      <c r="P3300" s="11">
        <f>Agridata[[#This Row],[Storage_Loss_%]]/100</f>
        <v>0.20050000000000001</v>
      </c>
      <c r="Q3300" s="7">
        <v>20.05</v>
      </c>
      <c r="R3300" s="13">
        <v>8897</v>
      </c>
      <c r="S3300">
        <v>338</v>
      </c>
      <c r="T3300" t="s">
        <v>1520</v>
      </c>
      <c r="U3300" t="s">
        <v>1522</v>
      </c>
      <c r="V3300" s="13">
        <v>1465422</v>
      </c>
      <c r="W3300" s="7">
        <f>(Agridata[[#This Row],[Profit_After_Storage_Loss]]/Agridata[[#This Row],[Total_Revenue]])*100</f>
        <v>79.467529686587497</v>
      </c>
      <c r="X3300">
        <f>(1-Agridata[[#This Row],[Transport_Cost_NGN]]/(Agridata[[#This Row],[Input_Cost_NGN]]+Agridata[[#This Row],[Final_Profit_NGN]]))*100</f>
        <v>99.476843206931477</v>
      </c>
      <c r="Y3300" s="13">
        <f>Agridata[[#This Row],[Final_Profit_NGN]]*Agridata[[#This Row],[Storage_Loss_%]]</f>
        <v>29381711.100000001</v>
      </c>
      <c r="Z3300" s="13">
        <f>Agridata[[#This Row],[Final_Profit_NGN]] * (1-Agridata[[#This Row],[Storage_Loss_%]]/100)</f>
        <v>1171604.889</v>
      </c>
      <c r="AA3300" s="13">
        <f>Agridata[[#This Row],[Final_Profit_NGN]]+Agridata[[#This Row],[Input_Cost_NGN]]</f>
        <v>1474319</v>
      </c>
    </row>
    <row r="3301" spans="1:27" x14ac:dyDescent="0.35">
      <c r="A3301" t="s">
        <v>1344</v>
      </c>
      <c r="B3301" t="s">
        <v>1471</v>
      </c>
      <c r="C3301" t="s">
        <v>1486</v>
      </c>
      <c r="D3301">
        <v>2024</v>
      </c>
      <c r="E3301" t="s">
        <v>1501</v>
      </c>
      <c r="F3301" t="s">
        <v>1506</v>
      </c>
      <c r="G3301">
        <v>3.03</v>
      </c>
      <c r="H3301">
        <v>5901</v>
      </c>
      <c r="I3301">
        <v>4815</v>
      </c>
      <c r="J3301">
        <v>63.8</v>
      </c>
      <c r="K3301" t="s">
        <v>1512</v>
      </c>
      <c r="L3301">
        <v>2.1800000000000002</v>
      </c>
      <c r="M3301" t="s">
        <v>1518</v>
      </c>
      <c r="N3301" s="13">
        <v>14896</v>
      </c>
      <c r="O3301">
        <v>14</v>
      </c>
      <c r="P3301" s="11">
        <f>Agridata[[#This Row],[Storage_Loss_%]]/100</f>
        <v>0.184</v>
      </c>
      <c r="Q3301" s="7">
        <v>18.399999999999999</v>
      </c>
      <c r="R3301" s="13">
        <v>55080</v>
      </c>
      <c r="S3301">
        <v>341</v>
      </c>
      <c r="T3301" t="s">
        <v>1519</v>
      </c>
      <c r="U3301" t="s">
        <v>1522</v>
      </c>
      <c r="V3301" s="13">
        <v>1555520</v>
      </c>
      <c r="W3301" s="7">
        <f>(Agridata[[#This Row],[Profit_After_Storage_Loss]]/Agridata[[#This Row],[Total_Revenue]])*100</f>
        <v>78.809407674158706</v>
      </c>
      <c r="X3301">
        <f>(1-Agridata[[#This Row],[Transport_Cost_NGN]]/(Agridata[[#This Row],[Input_Cost_NGN]]+Agridata[[#This Row],[Final_Profit_NGN]]))*100</f>
        <v>99.075127281758341</v>
      </c>
      <c r="Y3301" s="13">
        <f>Agridata[[#This Row],[Final_Profit_NGN]]*Agridata[[#This Row],[Storage_Loss_%]]</f>
        <v>28621567.999999996</v>
      </c>
      <c r="Z3301" s="13">
        <f>Agridata[[#This Row],[Final_Profit_NGN]] * (1-Agridata[[#This Row],[Storage_Loss_%]]/100)</f>
        <v>1269304.3200000001</v>
      </c>
      <c r="AA3301" s="13">
        <f>Agridata[[#This Row],[Final_Profit_NGN]]+Agridata[[#This Row],[Input_Cost_NGN]]</f>
        <v>1610600</v>
      </c>
    </row>
    <row r="3302" spans="1:27" x14ac:dyDescent="0.35">
      <c r="A3302" t="s">
        <v>492</v>
      </c>
      <c r="B3302" t="s">
        <v>1471</v>
      </c>
      <c r="C3302" t="s">
        <v>1492</v>
      </c>
      <c r="D3302">
        <v>2023</v>
      </c>
      <c r="E3302" t="s">
        <v>1501</v>
      </c>
      <c r="F3302" t="s">
        <v>1507</v>
      </c>
      <c r="G3302">
        <v>3.38</v>
      </c>
      <c r="H3302">
        <v>7810</v>
      </c>
      <c r="I3302">
        <v>4929</v>
      </c>
      <c r="J3302">
        <v>24.8</v>
      </c>
      <c r="K3302" t="s">
        <v>1511</v>
      </c>
      <c r="L3302">
        <v>2.0099999999999998</v>
      </c>
      <c r="M3302" t="s">
        <v>1517</v>
      </c>
      <c r="N3302" s="13">
        <v>3128</v>
      </c>
      <c r="O3302">
        <v>30</v>
      </c>
      <c r="P3302" s="11">
        <f>Agridata[[#This Row],[Storage_Loss_%]]/100</f>
        <v>0.36880000000000002</v>
      </c>
      <c r="Q3302" s="7">
        <v>36.880000000000003</v>
      </c>
      <c r="R3302" s="13">
        <v>57908</v>
      </c>
      <c r="S3302">
        <v>250</v>
      </c>
      <c r="T3302" t="s">
        <v>1521</v>
      </c>
      <c r="U3302" t="s">
        <v>1523</v>
      </c>
      <c r="V3302" s="13">
        <v>1158892</v>
      </c>
      <c r="W3302" s="7">
        <f>(Agridata[[#This Row],[Profit_After_Storage_Loss]]/Agridata[[#This Row],[Total_Revenue]])*100</f>
        <v>60.116093885601586</v>
      </c>
      <c r="X3302">
        <f>(1-Agridata[[#This Row],[Transport_Cost_NGN]]/(Agridata[[#This Row],[Input_Cost_NGN]]+Agridata[[#This Row],[Final_Profit_NGN]]))*100</f>
        <v>99.74293228139382</v>
      </c>
      <c r="Y3302" s="13">
        <f>Agridata[[#This Row],[Final_Profit_NGN]]*Agridata[[#This Row],[Storage_Loss_%]]</f>
        <v>42739936.960000001</v>
      </c>
      <c r="Z3302" s="13">
        <f>Agridata[[#This Row],[Final_Profit_NGN]] * (1-Agridata[[#This Row],[Storage_Loss_%]]/100)</f>
        <v>731492.63040000002</v>
      </c>
      <c r="AA3302" s="13">
        <f>Agridata[[#This Row],[Final_Profit_NGN]]+Agridata[[#This Row],[Input_Cost_NGN]]</f>
        <v>1216800</v>
      </c>
    </row>
    <row r="3303" spans="1:27" x14ac:dyDescent="0.35">
      <c r="A3303" t="s">
        <v>581</v>
      </c>
      <c r="B3303" t="s">
        <v>1473</v>
      </c>
      <c r="C3303" t="s">
        <v>1496</v>
      </c>
      <c r="D3303">
        <v>2021</v>
      </c>
      <c r="E3303" t="s">
        <v>1502</v>
      </c>
      <c r="F3303" t="s">
        <v>1506</v>
      </c>
      <c r="G3303">
        <v>1.57</v>
      </c>
      <c r="H3303">
        <v>4220</v>
      </c>
      <c r="I3303">
        <v>3626</v>
      </c>
      <c r="J3303">
        <v>9.8000000000000007</v>
      </c>
      <c r="K3303" t="s">
        <v>1511</v>
      </c>
      <c r="L3303">
        <v>1.02</v>
      </c>
      <c r="M3303" t="s">
        <v>1517</v>
      </c>
      <c r="N3303" s="13">
        <v>1282</v>
      </c>
      <c r="O3303">
        <v>7</v>
      </c>
      <c r="P3303" s="11">
        <f>Agridata[[#This Row],[Storage_Loss_%]]/100</f>
        <v>0.1406</v>
      </c>
      <c r="Q3303" s="7">
        <v>14.06</v>
      </c>
      <c r="R3303" s="13">
        <v>35776</v>
      </c>
      <c r="S3303">
        <v>334</v>
      </c>
      <c r="T3303" t="s">
        <v>1520</v>
      </c>
      <c r="U3303" t="s">
        <v>1523</v>
      </c>
      <c r="V3303" s="13">
        <v>1161916</v>
      </c>
      <c r="W3303" s="7">
        <f>(Agridata[[#This Row],[Profit_After_Storage_Loss]]/Agridata[[#This Row],[Total_Revenue]])*100</f>
        <v>83.372904753475837</v>
      </c>
      <c r="X3303">
        <f>(1-Agridata[[#This Row],[Transport_Cost_NGN]]/(Agridata[[#This Row],[Input_Cost_NGN]]+Agridata[[#This Row],[Final_Profit_NGN]]))*100</f>
        <v>99.892960794594941</v>
      </c>
      <c r="Y3303" s="13">
        <f>Agridata[[#This Row],[Final_Profit_NGN]]*Agridata[[#This Row],[Storage_Loss_%]]</f>
        <v>16336538.960000001</v>
      </c>
      <c r="Z3303" s="13">
        <f>Agridata[[#This Row],[Final_Profit_NGN]] * (1-Agridata[[#This Row],[Storage_Loss_%]]/100)</f>
        <v>998550.61039999989</v>
      </c>
      <c r="AA3303" s="13">
        <f>Agridata[[#This Row],[Final_Profit_NGN]]+Agridata[[#This Row],[Input_Cost_NGN]]</f>
        <v>1197692</v>
      </c>
    </row>
    <row r="3304" spans="1:27" x14ac:dyDescent="0.35">
      <c r="A3304" t="s">
        <v>938</v>
      </c>
      <c r="B3304" t="s">
        <v>1469</v>
      </c>
      <c r="C3304" t="s">
        <v>1474</v>
      </c>
      <c r="D3304">
        <v>2024</v>
      </c>
      <c r="E3304" t="s">
        <v>1502</v>
      </c>
      <c r="F3304" t="s">
        <v>1507</v>
      </c>
      <c r="G3304">
        <v>2.5099999999999998</v>
      </c>
      <c r="H3304">
        <v>4230</v>
      </c>
      <c r="I3304">
        <v>2806</v>
      </c>
      <c r="J3304">
        <v>18.399999999999999</v>
      </c>
      <c r="K3304" t="s">
        <v>1512</v>
      </c>
      <c r="L3304">
        <v>0.57999999999999996</v>
      </c>
      <c r="M3304" t="s">
        <v>1516</v>
      </c>
      <c r="N3304" s="13">
        <v>4299</v>
      </c>
      <c r="O3304">
        <v>30</v>
      </c>
      <c r="P3304" s="11">
        <f>Agridata[[#This Row],[Storage_Loss_%]]/100</f>
        <v>0.33649999999999997</v>
      </c>
      <c r="Q3304" s="7">
        <v>33.65</v>
      </c>
      <c r="R3304" s="13">
        <v>50844</v>
      </c>
      <c r="S3304">
        <v>236</v>
      </c>
      <c r="T3304" t="s">
        <v>1519</v>
      </c>
      <c r="U3304" t="s">
        <v>1522</v>
      </c>
      <c r="V3304" s="13">
        <v>600451</v>
      </c>
      <c r="W3304" s="7">
        <f>(Agridata[[#This Row],[Profit_After_Storage_Loss]]/Agridata[[#This Row],[Total_Revenue]])*100</f>
        <v>61.170320438510963</v>
      </c>
      <c r="X3304">
        <f>(1-Agridata[[#This Row],[Transport_Cost_NGN]]/(Agridata[[#This Row],[Input_Cost_NGN]]+Agridata[[#This Row],[Final_Profit_NGN]]))*100</f>
        <v>99.339930446264745</v>
      </c>
      <c r="Y3304" s="13">
        <f>Agridata[[#This Row],[Final_Profit_NGN]]*Agridata[[#This Row],[Storage_Loss_%]]</f>
        <v>20205176.149999999</v>
      </c>
      <c r="Z3304" s="13">
        <f>Agridata[[#This Row],[Final_Profit_NGN]] * (1-Agridata[[#This Row],[Storage_Loss_%]]/100)</f>
        <v>398399.23849999998</v>
      </c>
      <c r="AA3304" s="13">
        <f>Agridata[[#This Row],[Final_Profit_NGN]]+Agridata[[#This Row],[Input_Cost_NGN]]</f>
        <v>651295</v>
      </c>
    </row>
    <row r="3305" spans="1:27" x14ac:dyDescent="0.35">
      <c r="A3305" t="s">
        <v>733</v>
      </c>
      <c r="B3305" t="s">
        <v>1469</v>
      </c>
      <c r="C3305" t="s">
        <v>1480</v>
      </c>
      <c r="D3305">
        <v>2022</v>
      </c>
      <c r="E3305" t="s">
        <v>1501</v>
      </c>
      <c r="F3305" t="s">
        <v>1510</v>
      </c>
      <c r="G3305">
        <v>0.76</v>
      </c>
      <c r="H3305">
        <v>21222</v>
      </c>
      <c r="I3305">
        <v>14950</v>
      </c>
      <c r="J3305">
        <v>97.1</v>
      </c>
      <c r="K3305" t="s">
        <v>1512</v>
      </c>
      <c r="L3305">
        <v>2.11</v>
      </c>
      <c r="M3305" t="s">
        <v>1518</v>
      </c>
      <c r="N3305" s="13">
        <v>18044</v>
      </c>
      <c r="O3305">
        <v>5</v>
      </c>
      <c r="P3305" s="11">
        <f>Agridata[[#This Row],[Storage_Loss_%]]/100</f>
        <v>0.29549999999999998</v>
      </c>
      <c r="Q3305" s="7">
        <v>29.55</v>
      </c>
      <c r="R3305" s="13">
        <v>16690</v>
      </c>
      <c r="S3305">
        <v>333</v>
      </c>
      <c r="T3305" t="s">
        <v>1520</v>
      </c>
      <c r="U3305" t="s">
        <v>1522</v>
      </c>
      <c r="V3305" s="13">
        <v>4893833</v>
      </c>
      <c r="W3305" s="7">
        <f>(Agridata[[#This Row],[Profit_After_Storage_Loss]]/Agridata[[#This Row],[Total_Revenue]])*100</f>
        <v>70.2105528983369</v>
      </c>
      <c r="X3305">
        <f>(1-Agridata[[#This Row],[Transport_Cost_NGN]]/(Agridata[[#This Row],[Input_Cost_NGN]]+Agridata[[#This Row],[Final_Profit_NGN]]))*100</f>
        <v>99.632544232050236</v>
      </c>
      <c r="Y3305" s="13">
        <f>Agridata[[#This Row],[Final_Profit_NGN]]*Agridata[[#This Row],[Storage_Loss_%]]</f>
        <v>144612765.15000001</v>
      </c>
      <c r="Z3305" s="13">
        <f>Agridata[[#This Row],[Final_Profit_NGN]] * (1-Agridata[[#This Row],[Storage_Loss_%]]/100)</f>
        <v>3447705.3484999998</v>
      </c>
      <c r="AA3305" s="13">
        <f>Agridata[[#This Row],[Final_Profit_NGN]]+Agridata[[#This Row],[Input_Cost_NGN]]</f>
        <v>4910523</v>
      </c>
    </row>
    <row r="3306" spans="1:27" x14ac:dyDescent="0.35">
      <c r="A3306" t="s">
        <v>170</v>
      </c>
      <c r="B3306" t="s">
        <v>1473</v>
      </c>
      <c r="C3306" t="s">
        <v>1493</v>
      </c>
      <c r="D3306">
        <v>2024</v>
      </c>
      <c r="E3306" t="s">
        <v>1501</v>
      </c>
      <c r="F3306" t="s">
        <v>1504</v>
      </c>
      <c r="G3306">
        <v>0.79</v>
      </c>
      <c r="H3306">
        <v>9809</v>
      </c>
      <c r="I3306">
        <v>7632</v>
      </c>
      <c r="J3306">
        <v>12.4</v>
      </c>
      <c r="K3306" t="s">
        <v>1512</v>
      </c>
      <c r="L3306">
        <v>0.48</v>
      </c>
      <c r="M3306" t="s">
        <v>1518</v>
      </c>
      <c r="N3306" s="13">
        <v>2735</v>
      </c>
      <c r="O3306">
        <v>4</v>
      </c>
      <c r="P3306" s="11">
        <f>Agridata[[#This Row],[Storage_Loss_%]]/100</f>
        <v>0.22190000000000001</v>
      </c>
      <c r="Q3306" s="7">
        <v>22.19</v>
      </c>
      <c r="R3306" s="13">
        <v>9014</v>
      </c>
      <c r="S3306">
        <v>297</v>
      </c>
      <c r="T3306" t="s">
        <v>1520</v>
      </c>
      <c r="U3306" t="s">
        <v>1523</v>
      </c>
      <c r="V3306" s="13">
        <v>2232288</v>
      </c>
      <c r="W3306" s="7">
        <f>(Agridata[[#This Row],[Profit_After_Storage_Loss]]/Agridata[[#This Row],[Total_Revenue]])*100</f>
        <v>77.497066116034347</v>
      </c>
      <c r="X3306">
        <f>(1-Agridata[[#This Row],[Transport_Cost_NGN]]/(Agridata[[#This Row],[Input_Cost_NGN]]+Agridata[[#This Row],[Final_Profit_NGN]]))*100</f>
        <v>99.877972714074232</v>
      </c>
      <c r="Y3306" s="13">
        <f>Agridata[[#This Row],[Final_Profit_NGN]]*Agridata[[#This Row],[Storage_Loss_%]]</f>
        <v>49534470.720000006</v>
      </c>
      <c r="Z3306" s="13">
        <f>Agridata[[#This Row],[Final_Profit_NGN]] * (1-Agridata[[#This Row],[Storage_Loss_%]]/100)</f>
        <v>1736943.2927999999</v>
      </c>
      <c r="AA3306" s="13">
        <f>Agridata[[#This Row],[Final_Profit_NGN]]+Agridata[[#This Row],[Input_Cost_NGN]]</f>
        <v>2241302</v>
      </c>
    </row>
    <row r="3307" spans="1:27" x14ac:dyDescent="0.35">
      <c r="A3307" t="s">
        <v>796</v>
      </c>
      <c r="B3307" t="s">
        <v>1470</v>
      </c>
      <c r="C3307" t="s">
        <v>1485</v>
      </c>
      <c r="D3307">
        <v>2022</v>
      </c>
      <c r="E3307" t="s">
        <v>1501</v>
      </c>
      <c r="F3307" t="s">
        <v>1510</v>
      </c>
      <c r="G3307">
        <v>2.79</v>
      </c>
      <c r="H3307">
        <v>66875</v>
      </c>
      <c r="I3307">
        <v>46284</v>
      </c>
      <c r="J3307">
        <v>81.7</v>
      </c>
      <c r="K3307" t="s">
        <v>1512</v>
      </c>
      <c r="L3307">
        <v>3.18</v>
      </c>
      <c r="M3307" t="s">
        <v>1517</v>
      </c>
      <c r="N3307" s="13">
        <v>19790</v>
      </c>
      <c r="O3307">
        <v>2</v>
      </c>
      <c r="P3307" s="11">
        <f>Agridata[[#This Row],[Storage_Loss_%]]/100</f>
        <v>0.30790000000000001</v>
      </c>
      <c r="Q3307" s="7">
        <v>30.79</v>
      </c>
      <c r="R3307" s="13">
        <v>62559</v>
      </c>
      <c r="S3307">
        <v>457</v>
      </c>
      <c r="T3307" t="s">
        <v>1520</v>
      </c>
      <c r="U3307" t="s">
        <v>1522</v>
      </c>
      <c r="V3307" s="13">
        <v>20857922</v>
      </c>
      <c r="W3307" s="7">
        <f>(Agridata[[#This Row],[Profit_After_Storage_Loss]]/Agridata[[#This Row],[Total_Revenue]])*100</f>
        <v>69.003039730300657</v>
      </c>
      <c r="X3307">
        <f>(1-Agridata[[#This Row],[Transport_Cost_NGN]]/(Agridata[[#This Row],[Input_Cost_NGN]]+Agridata[[#This Row],[Final_Profit_NGN]]))*100</f>
        <v>99.905403704628014</v>
      </c>
      <c r="Y3307" s="13">
        <f>Agridata[[#This Row],[Final_Profit_NGN]]*Agridata[[#This Row],[Storage_Loss_%]]</f>
        <v>642215418.38</v>
      </c>
      <c r="Z3307" s="13">
        <f>Agridata[[#This Row],[Final_Profit_NGN]] * (1-Agridata[[#This Row],[Storage_Loss_%]]/100)</f>
        <v>14435767.816199999</v>
      </c>
      <c r="AA3307" s="13">
        <f>Agridata[[#This Row],[Final_Profit_NGN]]+Agridata[[#This Row],[Input_Cost_NGN]]</f>
        <v>20920481</v>
      </c>
    </row>
    <row r="3308" spans="1:27" x14ac:dyDescent="0.35">
      <c r="A3308" t="s">
        <v>1345</v>
      </c>
      <c r="B3308" t="s">
        <v>1470</v>
      </c>
      <c r="C3308" t="s">
        <v>1485</v>
      </c>
      <c r="D3308">
        <v>2024</v>
      </c>
      <c r="E3308" t="s">
        <v>1501</v>
      </c>
      <c r="F3308" t="s">
        <v>1508</v>
      </c>
      <c r="G3308">
        <v>0.59</v>
      </c>
      <c r="H3308">
        <v>626</v>
      </c>
      <c r="I3308">
        <v>562</v>
      </c>
      <c r="J3308">
        <v>59.2</v>
      </c>
      <c r="K3308" t="s">
        <v>1515</v>
      </c>
      <c r="L3308">
        <v>2.56</v>
      </c>
      <c r="M3308" t="s">
        <v>1518</v>
      </c>
      <c r="N3308" s="13">
        <v>13045</v>
      </c>
      <c r="O3308">
        <v>7</v>
      </c>
      <c r="P3308" s="11">
        <f>Agridata[[#This Row],[Storage_Loss_%]]/100</f>
        <v>0.1008</v>
      </c>
      <c r="Q3308" s="7">
        <v>10.08</v>
      </c>
      <c r="R3308" s="13">
        <v>8196</v>
      </c>
      <c r="S3308">
        <v>260</v>
      </c>
      <c r="T3308" t="s">
        <v>1520</v>
      </c>
      <c r="U3308" t="s">
        <v>1522</v>
      </c>
      <c r="V3308" s="13">
        <v>123418</v>
      </c>
      <c r="W3308" s="7">
        <f>(Agridata[[#This Row],[Profit_After_Storage_Loss]]/Agridata[[#This Row],[Total_Revenue]])*100</f>
        <v>84.320410898536622</v>
      </c>
      <c r="X3308">
        <f>(1-Agridata[[#This Row],[Transport_Cost_NGN]]/(Agridata[[#This Row],[Input_Cost_NGN]]+Agridata[[#This Row],[Final_Profit_NGN]]))*100</f>
        <v>90.088440439466922</v>
      </c>
      <c r="Y3308" s="13">
        <f>Agridata[[#This Row],[Final_Profit_NGN]]*Agridata[[#This Row],[Storage_Loss_%]]</f>
        <v>1244053.44</v>
      </c>
      <c r="Z3308" s="13">
        <f>Agridata[[#This Row],[Final_Profit_NGN]] * (1-Agridata[[#This Row],[Storage_Loss_%]]/100)</f>
        <v>110977.4656</v>
      </c>
      <c r="AA3308" s="13">
        <f>Agridata[[#This Row],[Final_Profit_NGN]]+Agridata[[#This Row],[Input_Cost_NGN]]</f>
        <v>131614</v>
      </c>
    </row>
    <row r="3309" spans="1:27" x14ac:dyDescent="0.35">
      <c r="A3309" t="s">
        <v>101</v>
      </c>
      <c r="B3309" t="s">
        <v>1470</v>
      </c>
      <c r="C3309" t="s">
        <v>1476</v>
      </c>
      <c r="D3309">
        <v>2024</v>
      </c>
      <c r="E3309" t="s">
        <v>1501</v>
      </c>
      <c r="F3309" t="s">
        <v>1504</v>
      </c>
      <c r="G3309">
        <v>1.0900000000000001</v>
      </c>
      <c r="H3309">
        <v>10188</v>
      </c>
      <c r="I3309">
        <v>8253</v>
      </c>
      <c r="J3309">
        <v>1.1000000000000001</v>
      </c>
      <c r="K3309" t="s">
        <v>1512</v>
      </c>
      <c r="L3309">
        <v>1.35</v>
      </c>
      <c r="M3309" t="s">
        <v>1518</v>
      </c>
      <c r="N3309" s="13">
        <v>270</v>
      </c>
      <c r="O3309">
        <v>1</v>
      </c>
      <c r="P3309" s="11">
        <f>Agridata[[#This Row],[Storage_Loss_%]]/100</f>
        <v>0.18989999999999999</v>
      </c>
      <c r="Q3309" s="7">
        <v>18.989999999999998</v>
      </c>
      <c r="R3309" s="13">
        <v>25638</v>
      </c>
      <c r="S3309">
        <v>290</v>
      </c>
      <c r="T3309" t="s">
        <v>1519</v>
      </c>
      <c r="U3309" t="s">
        <v>1522</v>
      </c>
      <c r="V3309" s="13">
        <v>2343529</v>
      </c>
      <c r="W3309" s="7">
        <f>(Agridata[[#This Row],[Profit_After_Storage_Loss]]/Agridata[[#This Row],[Total_Revenue]])*100</f>
        <v>80.133348257003405</v>
      </c>
      <c r="X3309">
        <f>(1-Agridata[[#This Row],[Transport_Cost_NGN]]/(Agridata[[#This Row],[Input_Cost_NGN]]+Agridata[[#This Row],[Final_Profit_NGN]]))*100</f>
        <v>99.988603589362839</v>
      </c>
      <c r="Y3309" s="13">
        <f>Agridata[[#This Row],[Final_Profit_NGN]]*Agridata[[#This Row],[Storage_Loss_%]]</f>
        <v>44503615.709999993</v>
      </c>
      <c r="Z3309" s="13">
        <f>Agridata[[#This Row],[Final_Profit_NGN]] * (1-Agridata[[#This Row],[Storage_Loss_%]]/100)</f>
        <v>1898492.8429</v>
      </c>
      <c r="AA3309" s="13">
        <f>Agridata[[#This Row],[Final_Profit_NGN]]+Agridata[[#This Row],[Input_Cost_NGN]]</f>
        <v>2369167</v>
      </c>
    </row>
    <row r="3310" spans="1:27" x14ac:dyDescent="0.35">
      <c r="A3310" t="s">
        <v>1076</v>
      </c>
      <c r="B3310" t="s">
        <v>1473</v>
      </c>
      <c r="C3310" t="s">
        <v>1494</v>
      </c>
      <c r="D3310">
        <v>2022</v>
      </c>
      <c r="E3310" t="s">
        <v>1501</v>
      </c>
      <c r="F3310" t="s">
        <v>1508</v>
      </c>
      <c r="G3310">
        <v>2.8</v>
      </c>
      <c r="H3310">
        <v>3347</v>
      </c>
      <c r="I3310">
        <v>2665</v>
      </c>
      <c r="J3310">
        <v>11</v>
      </c>
      <c r="K3310" t="s">
        <v>1511</v>
      </c>
      <c r="L3310">
        <v>1.67</v>
      </c>
      <c r="M3310" t="s">
        <v>1516</v>
      </c>
      <c r="N3310" s="13">
        <v>1418</v>
      </c>
      <c r="O3310">
        <v>14</v>
      </c>
      <c r="P3310" s="11">
        <f>Agridata[[#This Row],[Storage_Loss_%]]/100</f>
        <v>0.20350000000000001</v>
      </c>
      <c r="Q3310" s="7">
        <v>20.350000000000001</v>
      </c>
      <c r="R3310" s="13">
        <v>33578</v>
      </c>
      <c r="S3310">
        <v>224</v>
      </c>
      <c r="T3310" t="s">
        <v>1520</v>
      </c>
      <c r="U3310" t="s">
        <v>1522</v>
      </c>
      <c r="V3310" s="13">
        <v>555995</v>
      </c>
      <c r="W3310" s="7">
        <f>(Agridata[[#This Row],[Profit_After_Storage_Loss]]/Agridata[[#This Row],[Total_Revenue]])*100</f>
        <v>75.113686939530808</v>
      </c>
      <c r="X3310">
        <f>(1-Agridata[[#This Row],[Transport_Cost_NGN]]/(Agridata[[#This Row],[Input_Cost_NGN]]+Agridata[[#This Row],[Final_Profit_NGN]]))*100</f>
        <v>99.759486950725346</v>
      </c>
      <c r="Y3310" s="13">
        <f>Agridata[[#This Row],[Final_Profit_NGN]]*Agridata[[#This Row],[Storage_Loss_%]]</f>
        <v>11314498.25</v>
      </c>
      <c r="Z3310" s="13">
        <f>Agridata[[#This Row],[Final_Profit_NGN]] * (1-Agridata[[#This Row],[Storage_Loss_%]]/100)</f>
        <v>442850.01750000002</v>
      </c>
      <c r="AA3310" s="13">
        <f>Agridata[[#This Row],[Final_Profit_NGN]]+Agridata[[#This Row],[Input_Cost_NGN]]</f>
        <v>589573</v>
      </c>
    </row>
    <row r="3311" spans="1:27" x14ac:dyDescent="0.35">
      <c r="A3311" t="s">
        <v>770</v>
      </c>
      <c r="B3311" t="s">
        <v>1473</v>
      </c>
      <c r="C3311" t="s">
        <v>1496</v>
      </c>
      <c r="D3311">
        <v>2024</v>
      </c>
      <c r="E3311" t="s">
        <v>1502</v>
      </c>
      <c r="F3311" t="s">
        <v>1510</v>
      </c>
      <c r="G3311">
        <v>1.0900000000000001</v>
      </c>
      <c r="H3311">
        <v>26247</v>
      </c>
      <c r="I3311">
        <v>19430</v>
      </c>
      <c r="J3311">
        <v>35.200000000000003</v>
      </c>
      <c r="K3311" t="s">
        <v>1513</v>
      </c>
      <c r="L3311">
        <v>1.38</v>
      </c>
      <c r="M3311" t="s">
        <v>1518</v>
      </c>
      <c r="N3311" s="13">
        <v>1382</v>
      </c>
      <c r="O3311">
        <v>1</v>
      </c>
      <c r="P3311" s="11">
        <f>Agridata[[#This Row],[Storage_Loss_%]]/100</f>
        <v>0.25969999999999999</v>
      </c>
      <c r="Q3311" s="7">
        <v>25.97</v>
      </c>
      <c r="R3311" s="13">
        <v>33500</v>
      </c>
      <c r="S3311">
        <v>521</v>
      </c>
      <c r="T3311" t="s">
        <v>1520</v>
      </c>
      <c r="U3311" t="s">
        <v>1523</v>
      </c>
      <c r="V3311" s="13">
        <v>9986918</v>
      </c>
      <c r="W3311" s="7">
        <f>(Agridata[[#This Row],[Profit_After_Storage_Loss]]/Agridata[[#This Row],[Total_Revenue]])*100</f>
        <v>73.782504835626611</v>
      </c>
      <c r="X3311">
        <f>(1-Agridata[[#This Row],[Transport_Cost_NGN]]/(Agridata[[#This Row],[Input_Cost_NGN]]+Agridata[[#This Row],[Final_Profit_NGN]]))*100</f>
        <v>99.986208160178549</v>
      </c>
      <c r="Y3311" s="13">
        <f>Agridata[[#This Row],[Final_Profit_NGN]]*Agridata[[#This Row],[Storage_Loss_%]]</f>
        <v>259360260.45999998</v>
      </c>
      <c r="Z3311" s="13">
        <f>Agridata[[#This Row],[Final_Profit_NGN]] * (1-Agridata[[#This Row],[Storage_Loss_%]]/100)</f>
        <v>7393315.3953999998</v>
      </c>
      <c r="AA3311" s="13">
        <f>Agridata[[#This Row],[Final_Profit_NGN]]+Agridata[[#This Row],[Input_Cost_NGN]]</f>
        <v>10020418</v>
      </c>
    </row>
    <row r="3312" spans="1:27" x14ac:dyDescent="0.35">
      <c r="A3312" t="s">
        <v>411</v>
      </c>
      <c r="B3312" t="s">
        <v>1473</v>
      </c>
      <c r="C3312" t="s">
        <v>1494</v>
      </c>
      <c r="D3312">
        <v>2024</v>
      </c>
      <c r="E3312" t="s">
        <v>1501</v>
      </c>
      <c r="F3312" t="s">
        <v>1508</v>
      </c>
      <c r="G3312">
        <v>1.72</v>
      </c>
      <c r="H3312">
        <v>2852</v>
      </c>
      <c r="I3312">
        <v>2267</v>
      </c>
      <c r="J3312">
        <v>6.9</v>
      </c>
      <c r="K3312" t="s">
        <v>1511</v>
      </c>
      <c r="L3312">
        <v>0.21</v>
      </c>
      <c r="M3312" t="s">
        <v>1516</v>
      </c>
      <c r="N3312" s="13">
        <v>941</v>
      </c>
      <c r="O3312">
        <v>14</v>
      </c>
      <c r="P3312" s="11">
        <f>Agridata[[#This Row],[Storage_Loss_%]]/100</f>
        <v>0.20480000000000001</v>
      </c>
      <c r="Q3312" s="7">
        <v>20.48</v>
      </c>
      <c r="R3312" s="13">
        <v>14397</v>
      </c>
      <c r="S3312">
        <v>202</v>
      </c>
      <c r="T3312" t="s">
        <v>1520</v>
      </c>
      <c r="U3312" t="s">
        <v>1522</v>
      </c>
      <c r="V3312" s="13">
        <v>438017</v>
      </c>
      <c r="W3312" s="7">
        <f>(Agridata[[#This Row],[Profit_After_Storage_Loss]]/Agridata[[#This Row],[Total_Revenue]])*100</f>
        <v>76.989465047500744</v>
      </c>
      <c r="X3312">
        <f>(1-Agridata[[#This Row],[Transport_Cost_NGN]]/(Agridata[[#This Row],[Input_Cost_NGN]]+Agridata[[#This Row],[Final_Profit_NGN]]))*100</f>
        <v>99.792004668290545</v>
      </c>
      <c r="Y3312" s="13">
        <f>Agridata[[#This Row],[Final_Profit_NGN]]*Agridata[[#This Row],[Storage_Loss_%]]</f>
        <v>8970588.1600000001</v>
      </c>
      <c r="Z3312" s="13">
        <f>Agridata[[#This Row],[Final_Profit_NGN]] * (1-Agridata[[#This Row],[Storage_Loss_%]]/100)</f>
        <v>348311.11840000004</v>
      </c>
      <c r="AA3312" s="13">
        <f>Agridata[[#This Row],[Final_Profit_NGN]]+Agridata[[#This Row],[Input_Cost_NGN]]</f>
        <v>452414</v>
      </c>
    </row>
    <row r="3313" spans="1:27" x14ac:dyDescent="0.35">
      <c r="A3313" t="s">
        <v>1346</v>
      </c>
      <c r="B3313" t="s">
        <v>1473</v>
      </c>
      <c r="C3313" t="s">
        <v>1484</v>
      </c>
      <c r="D3313">
        <v>2021</v>
      </c>
      <c r="E3313" t="s">
        <v>1502</v>
      </c>
      <c r="F3313" t="s">
        <v>1505</v>
      </c>
      <c r="G3313">
        <v>1.39</v>
      </c>
      <c r="H3313">
        <v>8923</v>
      </c>
      <c r="I3313">
        <v>7869</v>
      </c>
      <c r="J3313">
        <v>15.1</v>
      </c>
      <c r="K3313" t="s">
        <v>1512</v>
      </c>
      <c r="L3313">
        <v>0.97</v>
      </c>
      <c r="M3313" t="s">
        <v>1516</v>
      </c>
      <c r="N3313" s="13">
        <v>4033</v>
      </c>
      <c r="O3313">
        <v>1</v>
      </c>
      <c r="P3313" s="11">
        <f>Agridata[[#This Row],[Storage_Loss_%]]/100</f>
        <v>0.11810000000000001</v>
      </c>
      <c r="Q3313" s="7">
        <v>11.81</v>
      </c>
      <c r="R3313" s="13">
        <v>10742</v>
      </c>
      <c r="S3313">
        <v>104</v>
      </c>
      <c r="T3313" t="s">
        <v>1520</v>
      </c>
      <c r="U3313" t="s">
        <v>1522</v>
      </c>
      <c r="V3313" s="13">
        <v>795418</v>
      </c>
      <c r="W3313" s="7">
        <f>(Agridata[[#This Row],[Profit_After_Storage_Loss]]/Agridata[[#This Row],[Total_Revenue]])*100</f>
        <v>87.014877220402894</v>
      </c>
      <c r="X3313">
        <f>(1-Agridata[[#This Row],[Transport_Cost_NGN]]/(Agridata[[#This Row],[Input_Cost_NGN]]+Agridata[[#This Row],[Final_Profit_NGN]]))*100</f>
        <v>99.499727101319834</v>
      </c>
      <c r="Y3313" s="13">
        <f>Agridata[[#This Row],[Final_Profit_NGN]]*Agridata[[#This Row],[Storage_Loss_%]]</f>
        <v>9393886.5800000001</v>
      </c>
      <c r="Z3313" s="13">
        <f>Agridata[[#This Row],[Final_Profit_NGN]] * (1-Agridata[[#This Row],[Storage_Loss_%]]/100)</f>
        <v>701479.13419999997</v>
      </c>
      <c r="AA3313" s="13">
        <f>Agridata[[#This Row],[Final_Profit_NGN]]+Agridata[[#This Row],[Input_Cost_NGN]]</f>
        <v>806160</v>
      </c>
    </row>
    <row r="3314" spans="1:27" x14ac:dyDescent="0.35">
      <c r="A3314" t="s">
        <v>386</v>
      </c>
      <c r="B3314" t="s">
        <v>1473</v>
      </c>
      <c r="C3314" t="s">
        <v>1496</v>
      </c>
      <c r="D3314">
        <v>2022</v>
      </c>
      <c r="E3314" t="s">
        <v>1501</v>
      </c>
      <c r="F3314" t="s">
        <v>1508</v>
      </c>
      <c r="G3314">
        <v>0.98</v>
      </c>
      <c r="H3314">
        <v>1948</v>
      </c>
      <c r="I3314">
        <v>1637</v>
      </c>
      <c r="J3314">
        <v>1.5</v>
      </c>
      <c r="K3314" t="s">
        <v>1511</v>
      </c>
      <c r="L3314">
        <v>1.07</v>
      </c>
      <c r="M3314" t="s">
        <v>1517</v>
      </c>
      <c r="N3314" s="13">
        <v>200</v>
      </c>
      <c r="O3314">
        <v>7</v>
      </c>
      <c r="P3314" s="11">
        <f>Agridata[[#This Row],[Storage_Loss_%]]/100</f>
        <v>0.15960000000000002</v>
      </c>
      <c r="Q3314" s="7">
        <v>15.96</v>
      </c>
      <c r="R3314" s="13">
        <v>11069</v>
      </c>
      <c r="S3314">
        <v>224</v>
      </c>
      <c r="T3314" t="s">
        <v>1520</v>
      </c>
      <c r="U3314" t="s">
        <v>1522</v>
      </c>
      <c r="V3314" s="13">
        <v>351753</v>
      </c>
      <c r="W3314" s="7">
        <f>(Agridata[[#This Row],[Profit_After_Storage_Loss]]/Agridata[[#This Row],[Total_Revenue]])*100</f>
        <v>81.476101559442384</v>
      </c>
      <c r="X3314">
        <f>(1-Agridata[[#This Row],[Transport_Cost_NGN]]/(Agridata[[#This Row],[Input_Cost_NGN]]+Agridata[[#This Row],[Final_Profit_NGN]]))*100</f>
        <v>99.944876551036046</v>
      </c>
      <c r="Y3314" s="13">
        <f>Agridata[[#This Row],[Final_Profit_NGN]]*Agridata[[#This Row],[Storage_Loss_%]]</f>
        <v>5613977.8799999999</v>
      </c>
      <c r="Z3314" s="13">
        <f>Agridata[[#This Row],[Final_Profit_NGN]] * (1-Agridata[[#This Row],[Storage_Loss_%]]/100)</f>
        <v>295613.22120000003</v>
      </c>
      <c r="AA3314" s="13">
        <f>Agridata[[#This Row],[Final_Profit_NGN]]+Agridata[[#This Row],[Input_Cost_NGN]]</f>
        <v>362822</v>
      </c>
    </row>
    <row r="3315" spans="1:27" x14ac:dyDescent="0.35">
      <c r="A3315" t="s">
        <v>1347</v>
      </c>
      <c r="B3315" t="s">
        <v>1469</v>
      </c>
      <c r="C3315" t="s">
        <v>1484</v>
      </c>
      <c r="D3315">
        <v>2024</v>
      </c>
      <c r="E3315" t="s">
        <v>1501</v>
      </c>
      <c r="F3315" t="s">
        <v>1506</v>
      </c>
      <c r="G3315">
        <v>0.93</v>
      </c>
      <c r="H3315">
        <v>3754</v>
      </c>
      <c r="I3315">
        <v>3075</v>
      </c>
      <c r="J3315">
        <v>17.7</v>
      </c>
      <c r="K3315" t="s">
        <v>1512</v>
      </c>
      <c r="L3315">
        <v>1.87</v>
      </c>
      <c r="M3315" t="s">
        <v>1516</v>
      </c>
      <c r="N3315" s="13">
        <v>3928</v>
      </c>
      <c r="O3315">
        <v>14</v>
      </c>
      <c r="P3315" s="11">
        <f>Agridata[[#This Row],[Storage_Loss_%]]/100</f>
        <v>0.18079999999999999</v>
      </c>
      <c r="Q3315" s="7">
        <v>18.079999999999998</v>
      </c>
      <c r="R3315" s="13">
        <v>18266</v>
      </c>
      <c r="S3315">
        <v>362</v>
      </c>
      <c r="T3315" t="s">
        <v>1521</v>
      </c>
      <c r="U3315" t="s">
        <v>1523</v>
      </c>
      <c r="V3315" s="13">
        <v>1079825</v>
      </c>
      <c r="W3315" s="7">
        <f>(Agridata[[#This Row],[Profit_After_Storage_Loss]]/Agridata[[#This Row],[Total_Revenue]])*100</f>
        <v>80.557316287994354</v>
      </c>
      <c r="X3315">
        <f>(1-Agridata[[#This Row],[Transport_Cost_NGN]]/(Agridata[[#This Row],[Input_Cost_NGN]]+Agridata[[#This Row],[Final_Profit_NGN]]))*100</f>
        <v>99.642288298510778</v>
      </c>
      <c r="Y3315" s="13">
        <f>Agridata[[#This Row],[Final_Profit_NGN]]*Agridata[[#This Row],[Storage_Loss_%]]</f>
        <v>19523236</v>
      </c>
      <c r="Z3315" s="13">
        <f>Agridata[[#This Row],[Final_Profit_NGN]] * (1-Agridata[[#This Row],[Storage_Loss_%]]/100)</f>
        <v>884592.64000000001</v>
      </c>
      <c r="AA3315" s="13">
        <f>Agridata[[#This Row],[Final_Profit_NGN]]+Agridata[[#This Row],[Input_Cost_NGN]]</f>
        <v>1098091</v>
      </c>
    </row>
    <row r="3316" spans="1:27" x14ac:dyDescent="0.35">
      <c r="A3316" t="s">
        <v>217</v>
      </c>
      <c r="B3316" t="s">
        <v>1473</v>
      </c>
      <c r="C3316" t="s">
        <v>1493</v>
      </c>
      <c r="D3316">
        <v>2025</v>
      </c>
      <c r="E3316" t="s">
        <v>1501</v>
      </c>
      <c r="F3316" t="s">
        <v>1510</v>
      </c>
      <c r="G3316">
        <v>0.75</v>
      </c>
      <c r="H3316">
        <v>11243</v>
      </c>
      <c r="I3316">
        <v>7924</v>
      </c>
      <c r="J3316">
        <v>9.9</v>
      </c>
      <c r="K3316" t="s">
        <v>1512</v>
      </c>
      <c r="L3316">
        <v>1.31</v>
      </c>
      <c r="M3316" t="s">
        <v>1516</v>
      </c>
      <c r="N3316" s="13">
        <v>2638</v>
      </c>
      <c r="O3316">
        <v>1</v>
      </c>
      <c r="P3316" s="11">
        <f>Agridata[[#This Row],[Storage_Loss_%]]/100</f>
        <v>0.29520000000000002</v>
      </c>
      <c r="Q3316" s="7">
        <v>29.52</v>
      </c>
      <c r="R3316" s="13">
        <v>25502</v>
      </c>
      <c r="S3316">
        <v>416</v>
      </c>
      <c r="T3316" t="s">
        <v>1520</v>
      </c>
      <c r="U3316" t="s">
        <v>1522</v>
      </c>
      <c r="V3316" s="13">
        <v>3235281</v>
      </c>
      <c r="W3316" s="7">
        <f>(Agridata[[#This Row],[Profit_After_Storage_Loss]]/Agridata[[#This Row],[Total_Revenue]])*100</f>
        <v>69.928788539439751</v>
      </c>
      <c r="X3316">
        <f>(1-Agridata[[#This Row],[Transport_Cost_NGN]]/(Agridata[[#This Row],[Input_Cost_NGN]]+Agridata[[#This Row],[Final_Profit_NGN]]))*100</f>
        <v>99.919099185686377</v>
      </c>
      <c r="Y3316" s="13">
        <f>Agridata[[#This Row],[Final_Profit_NGN]]*Agridata[[#This Row],[Storage_Loss_%]]</f>
        <v>95505495.120000005</v>
      </c>
      <c r="Z3316" s="13">
        <f>Agridata[[#This Row],[Final_Profit_NGN]] * (1-Agridata[[#This Row],[Storage_Loss_%]]/100)</f>
        <v>2280226.0488</v>
      </c>
      <c r="AA3316" s="13">
        <f>Agridata[[#This Row],[Final_Profit_NGN]]+Agridata[[#This Row],[Input_Cost_NGN]]</f>
        <v>3260783</v>
      </c>
    </row>
    <row r="3317" spans="1:27" x14ac:dyDescent="0.35">
      <c r="A3317" t="s">
        <v>695</v>
      </c>
      <c r="B3317" t="s">
        <v>1470</v>
      </c>
      <c r="C3317" t="s">
        <v>1490</v>
      </c>
      <c r="D3317">
        <v>2024</v>
      </c>
      <c r="E3317" t="s">
        <v>1502</v>
      </c>
      <c r="F3317" t="s">
        <v>1509</v>
      </c>
      <c r="G3317">
        <v>1.6</v>
      </c>
      <c r="H3317">
        <v>26081</v>
      </c>
      <c r="I3317">
        <v>20439</v>
      </c>
      <c r="J3317">
        <v>109.9</v>
      </c>
      <c r="K3317" t="s">
        <v>1512</v>
      </c>
      <c r="L3317">
        <v>3.5</v>
      </c>
      <c r="M3317" t="s">
        <v>1516</v>
      </c>
      <c r="N3317" s="13">
        <v>32938</v>
      </c>
      <c r="O3317">
        <v>5</v>
      </c>
      <c r="P3317" s="11">
        <f>Agridata[[#This Row],[Storage_Loss_%]]/100</f>
        <v>0.21629999999999999</v>
      </c>
      <c r="Q3317" s="7">
        <v>21.63</v>
      </c>
      <c r="R3317" s="13">
        <v>35283</v>
      </c>
      <c r="S3317">
        <v>337</v>
      </c>
      <c r="T3317" t="s">
        <v>1520</v>
      </c>
      <c r="U3317" t="s">
        <v>1523</v>
      </c>
      <c r="V3317" s="13">
        <v>6750843</v>
      </c>
      <c r="W3317" s="7">
        <f>(Agridata[[#This Row],[Profit_After_Storage_Loss]]/Agridata[[#This Row],[Total_Revenue]])*100</f>
        <v>77.96253207058048</v>
      </c>
      <c r="X3317">
        <f>(1-Agridata[[#This Row],[Transport_Cost_NGN]]/(Agridata[[#This Row],[Input_Cost_NGN]]+Agridata[[#This Row],[Final_Profit_NGN]]))*100</f>
        <v>99.51462734408409</v>
      </c>
      <c r="Y3317" s="13">
        <f>Agridata[[#This Row],[Final_Profit_NGN]]*Agridata[[#This Row],[Storage_Loss_%]]</f>
        <v>146020734.09</v>
      </c>
      <c r="Z3317" s="13">
        <f>Agridata[[#This Row],[Final_Profit_NGN]] * (1-Agridata[[#This Row],[Storage_Loss_%]]/100)</f>
        <v>5290635.6591000007</v>
      </c>
      <c r="AA3317" s="13">
        <f>Agridata[[#This Row],[Final_Profit_NGN]]+Agridata[[#This Row],[Input_Cost_NGN]]</f>
        <v>6786126</v>
      </c>
    </row>
    <row r="3318" spans="1:27" x14ac:dyDescent="0.35">
      <c r="A3318" t="s">
        <v>549</v>
      </c>
      <c r="B3318" t="s">
        <v>1473</v>
      </c>
      <c r="C3318" t="s">
        <v>1496</v>
      </c>
      <c r="D3318">
        <v>2025</v>
      </c>
      <c r="E3318" t="s">
        <v>1501</v>
      </c>
      <c r="F3318" t="s">
        <v>1507</v>
      </c>
      <c r="G3318">
        <v>3.09</v>
      </c>
      <c r="H3318">
        <v>7514</v>
      </c>
      <c r="I3318">
        <v>4567</v>
      </c>
      <c r="J3318">
        <v>6.8</v>
      </c>
      <c r="K3318" t="s">
        <v>1511</v>
      </c>
      <c r="L3318">
        <v>1.48</v>
      </c>
      <c r="M3318" t="s">
        <v>1516</v>
      </c>
      <c r="N3318" s="13">
        <v>1132</v>
      </c>
      <c r="O3318">
        <v>30</v>
      </c>
      <c r="P3318" s="11">
        <f>Agridata[[#This Row],[Storage_Loss_%]]/100</f>
        <v>0.39219999999999999</v>
      </c>
      <c r="Q3318" s="7">
        <v>39.22</v>
      </c>
      <c r="R3318" s="13">
        <v>34720</v>
      </c>
      <c r="S3318">
        <v>259</v>
      </c>
      <c r="T3318" t="s">
        <v>1520</v>
      </c>
      <c r="U3318" t="s">
        <v>1523</v>
      </c>
      <c r="V3318" s="13">
        <v>1135173</v>
      </c>
      <c r="W3318" s="7">
        <f>(Agridata[[#This Row],[Profit_After_Storage_Loss]]/Agridata[[#This Row],[Total_Revenue]])*100</f>
        <v>58.976175547678288</v>
      </c>
      <c r="X3318">
        <f>(1-Agridata[[#This Row],[Transport_Cost_NGN]]/(Agridata[[#This Row],[Input_Cost_NGN]]+Agridata[[#This Row],[Final_Profit_NGN]]))*100</f>
        <v>99.90323901416626</v>
      </c>
      <c r="Y3318" s="13">
        <f>Agridata[[#This Row],[Final_Profit_NGN]]*Agridata[[#This Row],[Storage_Loss_%]]</f>
        <v>44521485.060000002</v>
      </c>
      <c r="Z3318" s="13">
        <f>Agridata[[#This Row],[Final_Profit_NGN]] * (1-Agridata[[#This Row],[Storage_Loss_%]]/100)</f>
        <v>689958.14939999999</v>
      </c>
      <c r="AA3318" s="13">
        <f>Agridata[[#This Row],[Final_Profit_NGN]]+Agridata[[#This Row],[Input_Cost_NGN]]</f>
        <v>1169893</v>
      </c>
    </row>
    <row r="3319" spans="1:27" x14ac:dyDescent="0.35">
      <c r="A3319" t="s">
        <v>337</v>
      </c>
      <c r="B3319" t="s">
        <v>1470</v>
      </c>
      <c r="C3319" t="s">
        <v>1495</v>
      </c>
      <c r="D3319">
        <v>2021</v>
      </c>
      <c r="E3319" t="s">
        <v>1501</v>
      </c>
      <c r="F3319" t="s">
        <v>1506</v>
      </c>
      <c r="G3319">
        <v>2.62</v>
      </c>
      <c r="H3319">
        <v>7340</v>
      </c>
      <c r="I3319">
        <v>6372</v>
      </c>
      <c r="J3319">
        <v>1</v>
      </c>
      <c r="K3319" t="s">
        <v>1513</v>
      </c>
      <c r="L3319">
        <v>1.45</v>
      </c>
      <c r="M3319" t="s">
        <v>1516</v>
      </c>
      <c r="N3319" s="13">
        <v>200</v>
      </c>
      <c r="O3319">
        <v>7</v>
      </c>
      <c r="P3319" s="11">
        <f>Agridata[[#This Row],[Storage_Loss_%]]/100</f>
        <v>0.1318</v>
      </c>
      <c r="Q3319" s="7">
        <v>13.18</v>
      </c>
      <c r="R3319" s="13">
        <v>47060</v>
      </c>
      <c r="S3319">
        <v>377</v>
      </c>
      <c r="T3319" t="s">
        <v>1521</v>
      </c>
      <c r="U3319" t="s">
        <v>1522</v>
      </c>
      <c r="V3319" s="13">
        <v>2330962</v>
      </c>
      <c r="W3319" s="7">
        <f>(Agridata[[#This Row],[Profit_After_Storage_Loss]]/Agridata[[#This Row],[Total_Revenue]])*100</f>
        <v>85.101870731221155</v>
      </c>
      <c r="X3319">
        <f>(1-Agridata[[#This Row],[Transport_Cost_NGN]]/(Agridata[[#This Row],[Input_Cost_NGN]]+Agridata[[#This Row],[Final_Profit_NGN]]))*100</f>
        <v>99.991589648876257</v>
      </c>
      <c r="Y3319" s="13">
        <f>Agridata[[#This Row],[Final_Profit_NGN]]*Agridata[[#This Row],[Storage_Loss_%]]</f>
        <v>30722079.16</v>
      </c>
      <c r="Z3319" s="13">
        <f>Agridata[[#This Row],[Final_Profit_NGN]] * (1-Agridata[[#This Row],[Storage_Loss_%]]/100)</f>
        <v>2023741.2083999999</v>
      </c>
      <c r="AA3319" s="13">
        <f>Agridata[[#This Row],[Final_Profit_NGN]]+Agridata[[#This Row],[Input_Cost_NGN]]</f>
        <v>2378022</v>
      </c>
    </row>
    <row r="3320" spans="1:27" x14ac:dyDescent="0.35">
      <c r="A3320" t="s">
        <v>817</v>
      </c>
      <c r="B3320" t="s">
        <v>1473</v>
      </c>
      <c r="C3320" t="s">
        <v>1484</v>
      </c>
      <c r="D3320">
        <v>2024</v>
      </c>
      <c r="E3320" t="s">
        <v>1502</v>
      </c>
      <c r="F3320" t="s">
        <v>1505</v>
      </c>
      <c r="G3320">
        <v>1.1100000000000001</v>
      </c>
      <c r="H3320">
        <v>13724</v>
      </c>
      <c r="I3320">
        <v>8411</v>
      </c>
      <c r="J3320">
        <v>4.3</v>
      </c>
      <c r="K3320" t="s">
        <v>1513</v>
      </c>
      <c r="L3320">
        <v>0.73</v>
      </c>
      <c r="M3320" t="s">
        <v>1516</v>
      </c>
      <c r="N3320" s="13">
        <v>200</v>
      </c>
      <c r="O3320">
        <v>30</v>
      </c>
      <c r="P3320" s="11">
        <f>Agridata[[#This Row],[Storage_Loss_%]]/100</f>
        <v>0.3871</v>
      </c>
      <c r="Q3320" s="7">
        <v>38.71</v>
      </c>
      <c r="R3320" s="13">
        <v>10241</v>
      </c>
      <c r="S3320">
        <v>98</v>
      </c>
      <c r="T3320" t="s">
        <v>1520</v>
      </c>
      <c r="U3320" t="s">
        <v>1523</v>
      </c>
      <c r="V3320" s="13">
        <v>805595</v>
      </c>
      <c r="W3320" s="7">
        <f>(Agridata[[#This Row],[Profit_After_Storage_Loss]]/Agridata[[#This Row],[Total_Revenue]])*100</f>
        <v>60.520640851837868</v>
      </c>
      <c r="X3320">
        <f>(1-Agridata[[#This Row],[Transport_Cost_NGN]]/(Agridata[[#This Row],[Input_Cost_NGN]]+Agridata[[#This Row],[Final_Profit_NGN]]))*100</f>
        <v>99.975485269098201</v>
      </c>
      <c r="Y3320" s="13">
        <f>Agridata[[#This Row],[Final_Profit_NGN]]*Agridata[[#This Row],[Storage_Loss_%]]</f>
        <v>31184582.449999999</v>
      </c>
      <c r="Z3320" s="13">
        <f>Agridata[[#This Row],[Final_Profit_NGN]] * (1-Agridata[[#This Row],[Storage_Loss_%]]/100)</f>
        <v>493749.17550000001</v>
      </c>
      <c r="AA3320" s="13">
        <f>Agridata[[#This Row],[Final_Profit_NGN]]+Agridata[[#This Row],[Input_Cost_NGN]]</f>
        <v>815836</v>
      </c>
    </row>
    <row r="3321" spans="1:27" x14ac:dyDescent="0.35">
      <c r="A3321" t="s">
        <v>325</v>
      </c>
      <c r="B3321" t="s">
        <v>1471</v>
      </c>
      <c r="C3321" t="s">
        <v>1492</v>
      </c>
      <c r="D3321">
        <v>2025</v>
      </c>
      <c r="E3321" t="s">
        <v>1502</v>
      </c>
      <c r="F3321" t="s">
        <v>1509</v>
      </c>
      <c r="G3321">
        <v>1.0900000000000001</v>
      </c>
      <c r="H3321">
        <v>18326</v>
      </c>
      <c r="I3321">
        <v>14847</v>
      </c>
      <c r="J3321">
        <v>36.700000000000003</v>
      </c>
      <c r="K3321" t="s">
        <v>1512</v>
      </c>
      <c r="L3321">
        <v>1.82</v>
      </c>
      <c r="M3321" t="s">
        <v>1516</v>
      </c>
      <c r="N3321" s="13">
        <v>8395</v>
      </c>
      <c r="O3321">
        <v>2</v>
      </c>
      <c r="P3321" s="11">
        <f>Agridata[[#This Row],[Storage_Loss_%]]/100</f>
        <v>0.1898</v>
      </c>
      <c r="Q3321" s="7">
        <v>18.98</v>
      </c>
      <c r="R3321" s="13">
        <v>25382</v>
      </c>
      <c r="S3321">
        <v>357</v>
      </c>
      <c r="T3321" t="s">
        <v>1520</v>
      </c>
      <c r="U3321" t="s">
        <v>1523</v>
      </c>
      <c r="V3321" s="13">
        <v>5213599</v>
      </c>
      <c r="W3321" s="7">
        <f>(Agridata[[#This Row],[Profit_After_Storage_Loss]]/Agridata[[#This Row],[Total_Revenue]])*100</f>
        <v>80.627471445305872</v>
      </c>
      <c r="X3321">
        <f>(1-Agridata[[#This Row],[Transport_Cost_NGN]]/(Agridata[[#This Row],[Input_Cost_NGN]]+Agridata[[#This Row],[Final_Profit_NGN]]))*100</f>
        <v>99.8397589149493</v>
      </c>
      <c r="Y3321" s="13">
        <f>Agridata[[#This Row],[Final_Profit_NGN]]*Agridata[[#This Row],[Storage_Loss_%]]</f>
        <v>98954109.019999996</v>
      </c>
      <c r="Z3321" s="13">
        <f>Agridata[[#This Row],[Final_Profit_NGN]] * (1-Agridata[[#This Row],[Storage_Loss_%]]/100)</f>
        <v>4224057.9098000005</v>
      </c>
      <c r="AA3321" s="13">
        <f>Agridata[[#This Row],[Final_Profit_NGN]]+Agridata[[#This Row],[Input_Cost_NGN]]</f>
        <v>5238981</v>
      </c>
    </row>
    <row r="3322" spans="1:27" x14ac:dyDescent="0.35">
      <c r="A3322" t="s">
        <v>441</v>
      </c>
      <c r="B3322" t="s">
        <v>1469</v>
      </c>
      <c r="C3322" t="s">
        <v>1498</v>
      </c>
      <c r="D3322">
        <v>2025</v>
      </c>
      <c r="E3322" t="s">
        <v>1501</v>
      </c>
      <c r="F3322" t="s">
        <v>1508</v>
      </c>
      <c r="G3322">
        <v>0.81</v>
      </c>
      <c r="H3322">
        <v>1500</v>
      </c>
      <c r="I3322">
        <v>923</v>
      </c>
      <c r="J3322">
        <v>26.2</v>
      </c>
      <c r="K3322" t="s">
        <v>1513</v>
      </c>
      <c r="L3322">
        <v>1.56</v>
      </c>
      <c r="M3322" t="s">
        <v>1516</v>
      </c>
      <c r="N3322" s="13">
        <v>913</v>
      </c>
      <c r="O3322">
        <v>30</v>
      </c>
      <c r="P3322" s="11">
        <f>Agridata[[#This Row],[Storage_Loss_%]]/100</f>
        <v>0.38439999999999996</v>
      </c>
      <c r="Q3322" s="7">
        <v>38.44</v>
      </c>
      <c r="R3322" s="13">
        <v>10261</v>
      </c>
      <c r="S3322">
        <v>207</v>
      </c>
      <c r="T3322" t="s">
        <v>1519</v>
      </c>
      <c r="U3322" t="s">
        <v>1523</v>
      </c>
      <c r="V3322" s="13">
        <v>177977</v>
      </c>
      <c r="W3322" s="7">
        <f>(Agridata[[#This Row],[Profit_After_Storage_Loss]]/Agridata[[#This Row],[Total_Revenue]])*100</f>
        <v>58.204316450451032</v>
      </c>
      <c r="X3322">
        <f>(1-Agridata[[#This Row],[Transport_Cost_NGN]]/(Agridata[[#This Row],[Input_Cost_NGN]]+Agridata[[#This Row],[Final_Profit_NGN]]))*100</f>
        <v>99.514975722223994</v>
      </c>
      <c r="Y3322" s="13">
        <f>Agridata[[#This Row],[Final_Profit_NGN]]*Agridata[[#This Row],[Storage_Loss_%]]</f>
        <v>6841435.8799999999</v>
      </c>
      <c r="Z3322" s="13">
        <f>Agridata[[#This Row],[Final_Profit_NGN]] * (1-Agridata[[#This Row],[Storage_Loss_%]]/100)</f>
        <v>109562.64120000001</v>
      </c>
      <c r="AA3322" s="13">
        <f>Agridata[[#This Row],[Final_Profit_NGN]]+Agridata[[#This Row],[Input_Cost_NGN]]</f>
        <v>188238</v>
      </c>
    </row>
    <row r="3323" spans="1:27" x14ac:dyDescent="0.35">
      <c r="A3323" t="s">
        <v>1348</v>
      </c>
      <c r="B3323" t="s">
        <v>1472</v>
      </c>
      <c r="C3323" t="s">
        <v>1478</v>
      </c>
      <c r="D3323">
        <v>2025</v>
      </c>
      <c r="E3323" t="s">
        <v>1501</v>
      </c>
      <c r="F3323" t="s">
        <v>1509</v>
      </c>
      <c r="G3323">
        <v>7.27</v>
      </c>
      <c r="H3323">
        <v>65251</v>
      </c>
      <c r="I3323">
        <v>56050</v>
      </c>
      <c r="J3323">
        <v>20.7</v>
      </c>
      <c r="K3323" t="s">
        <v>1512</v>
      </c>
      <c r="L3323">
        <v>1.43</v>
      </c>
      <c r="M3323" t="s">
        <v>1518</v>
      </c>
      <c r="N3323" s="13">
        <v>4695</v>
      </c>
      <c r="O3323">
        <v>2</v>
      </c>
      <c r="P3323" s="11">
        <f>Agridata[[#This Row],[Storage_Loss_%]]/100</f>
        <v>0.14099999999999999</v>
      </c>
      <c r="Q3323" s="7">
        <v>14.1</v>
      </c>
      <c r="R3323" s="13">
        <v>213152</v>
      </c>
      <c r="S3323">
        <v>322</v>
      </c>
      <c r="T3323" t="s">
        <v>1520</v>
      </c>
      <c r="U3323" t="s">
        <v>1523</v>
      </c>
      <c r="V3323" s="13">
        <v>17649772</v>
      </c>
      <c r="W3323" s="7">
        <f>(Agridata[[#This Row],[Profit_After_Storage_Loss]]/Agridata[[#This Row],[Total_Revenue]])*100</f>
        <v>84.874985461506753</v>
      </c>
      <c r="X3323">
        <f>(1-Agridata[[#This Row],[Transport_Cost_NGN]]/(Agridata[[#This Row],[Input_Cost_NGN]]+Agridata[[#This Row],[Final_Profit_NGN]]))*100</f>
        <v>99.973716509122468</v>
      </c>
      <c r="Y3323" s="13">
        <f>Agridata[[#This Row],[Final_Profit_NGN]]*Agridata[[#This Row],[Storage_Loss_%]]</f>
        <v>248861785.19999999</v>
      </c>
      <c r="Z3323" s="13">
        <f>Agridata[[#This Row],[Final_Profit_NGN]] * (1-Agridata[[#This Row],[Storage_Loss_%]]/100)</f>
        <v>15161154.148</v>
      </c>
      <c r="AA3323" s="13">
        <f>Agridata[[#This Row],[Final_Profit_NGN]]+Agridata[[#This Row],[Input_Cost_NGN]]</f>
        <v>17862924</v>
      </c>
    </row>
    <row r="3324" spans="1:27" x14ac:dyDescent="0.35">
      <c r="A3324" t="s">
        <v>1349</v>
      </c>
      <c r="B3324" t="s">
        <v>1470</v>
      </c>
      <c r="C3324" t="s">
        <v>1475</v>
      </c>
      <c r="D3324">
        <v>2025</v>
      </c>
      <c r="E3324" t="s">
        <v>1502</v>
      </c>
      <c r="F3324" t="s">
        <v>1510</v>
      </c>
      <c r="G3324">
        <v>1</v>
      </c>
      <c r="H3324">
        <v>24086</v>
      </c>
      <c r="I3324">
        <v>16657</v>
      </c>
      <c r="J3324">
        <v>14.3</v>
      </c>
      <c r="K3324" t="s">
        <v>1513</v>
      </c>
      <c r="L3324">
        <v>1.6</v>
      </c>
      <c r="M3324" t="s">
        <v>1516</v>
      </c>
      <c r="N3324" s="13">
        <v>637</v>
      </c>
      <c r="O3324">
        <v>5</v>
      </c>
      <c r="P3324" s="11">
        <f>Agridata[[#This Row],[Storage_Loss_%]]/100</f>
        <v>0.30840000000000001</v>
      </c>
      <c r="Q3324" s="7">
        <v>30.84</v>
      </c>
      <c r="R3324" s="13">
        <v>22375</v>
      </c>
      <c r="S3324">
        <v>387</v>
      </c>
      <c r="T3324" t="s">
        <v>1520</v>
      </c>
      <c r="U3324" t="s">
        <v>1523</v>
      </c>
      <c r="V3324" s="13">
        <v>6358785</v>
      </c>
      <c r="W3324" s="7">
        <f>(Agridata[[#This Row],[Profit_After_Storage_Loss]]/Agridata[[#This Row],[Total_Revenue]])*100</f>
        <v>68.917496285941752</v>
      </c>
      <c r="X3324">
        <f>(1-Agridata[[#This Row],[Transport_Cost_NGN]]/(Agridata[[#This Row],[Input_Cost_NGN]]+Agridata[[#This Row],[Final_Profit_NGN]]))*100</f>
        <v>99.990017488983199</v>
      </c>
      <c r="Y3324" s="13">
        <f>Agridata[[#This Row],[Final_Profit_NGN]]*Agridata[[#This Row],[Storage_Loss_%]]</f>
        <v>196104929.40000001</v>
      </c>
      <c r="Z3324" s="13">
        <f>Agridata[[#This Row],[Final_Profit_NGN]] * (1-Agridata[[#This Row],[Storage_Loss_%]]/100)</f>
        <v>4397735.7060000002</v>
      </c>
      <c r="AA3324" s="13">
        <f>Agridata[[#This Row],[Final_Profit_NGN]]+Agridata[[#This Row],[Input_Cost_NGN]]</f>
        <v>6381160</v>
      </c>
    </row>
    <row r="3325" spans="1:27" x14ac:dyDescent="0.35">
      <c r="A3325" t="s">
        <v>671</v>
      </c>
      <c r="B3325" t="s">
        <v>1470</v>
      </c>
      <c r="C3325" t="s">
        <v>1475</v>
      </c>
      <c r="D3325">
        <v>2025</v>
      </c>
      <c r="E3325" t="s">
        <v>1501</v>
      </c>
      <c r="F3325" t="s">
        <v>1508</v>
      </c>
      <c r="G3325">
        <v>0.88</v>
      </c>
      <c r="H3325">
        <v>1642</v>
      </c>
      <c r="I3325">
        <v>1294</v>
      </c>
      <c r="J3325">
        <v>38.1</v>
      </c>
      <c r="K3325" t="s">
        <v>1512</v>
      </c>
      <c r="L3325">
        <v>1.53</v>
      </c>
      <c r="M3325" t="s">
        <v>1518</v>
      </c>
      <c r="N3325" s="13">
        <v>9098</v>
      </c>
      <c r="O3325">
        <v>14</v>
      </c>
      <c r="P3325" s="11">
        <f>Agridata[[#This Row],[Storage_Loss_%]]/100</f>
        <v>0.21170000000000003</v>
      </c>
      <c r="Q3325" s="7">
        <v>21.17</v>
      </c>
      <c r="R3325" s="13">
        <v>10718</v>
      </c>
      <c r="S3325">
        <v>220</v>
      </c>
      <c r="T3325" t="s">
        <v>1519</v>
      </c>
      <c r="U3325" t="s">
        <v>1523</v>
      </c>
      <c r="V3325" s="13">
        <v>262018</v>
      </c>
      <c r="W3325" s="7">
        <f>(Agridata[[#This Row],[Profit_After_Storage_Loss]]/Agridata[[#This Row],[Total_Revenue]])*100</f>
        <v>75.732132685087421</v>
      </c>
      <c r="X3325">
        <f>(1-Agridata[[#This Row],[Transport_Cost_NGN]]/(Agridata[[#This Row],[Input_Cost_NGN]]+Agridata[[#This Row],[Final_Profit_NGN]]))*100</f>
        <v>96.664173413117453</v>
      </c>
      <c r="Y3325" s="13">
        <f>Agridata[[#This Row],[Final_Profit_NGN]]*Agridata[[#This Row],[Storage_Loss_%]]</f>
        <v>5546921.0600000005</v>
      </c>
      <c r="Z3325" s="13">
        <f>Agridata[[#This Row],[Final_Profit_NGN]] * (1-Agridata[[#This Row],[Storage_Loss_%]]/100)</f>
        <v>206548.78940000001</v>
      </c>
      <c r="AA3325" s="13">
        <f>Agridata[[#This Row],[Final_Profit_NGN]]+Agridata[[#This Row],[Input_Cost_NGN]]</f>
        <v>272736</v>
      </c>
    </row>
    <row r="3326" spans="1:27" x14ac:dyDescent="0.35">
      <c r="A3326" t="s">
        <v>623</v>
      </c>
      <c r="B3326" t="s">
        <v>1471</v>
      </c>
      <c r="C3326" t="s">
        <v>1483</v>
      </c>
      <c r="D3326">
        <v>2024</v>
      </c>
      <c r="E3326" t="s">
        <v>1502</v>
      </c>
      <c r="F3326" t="s">
        <v>1507</v>
      </c>
      <c r="G3326">
        <v>0.8</v>
      </c>
      <c r="H3326">
        <v>986</v>
      </c>
      <c r="I3326">
        <v>767</v>
      </c>
      <c r="J3326">
        <v>19.899999999999999</v>
      </c>
      <c r="K3326" t="s">
        <v>1512</v>
      </c>
      <c r="L3326">
        <v>0.93</v>
      </c>
      <c r="M3326" t="s">
        <v>1516</v>
      </c>
      <c r="N3326" s="13">
        <v>4206</v>
      </c>
      <c r="O3326">
        <v>14</v>
      </c>
      <c r="P3326" s="11">
        <f>Agridata[[#This Row],[Storage_Loss_%]]/100</f>
        <v>0.22190000000000001</v>
      </c>
      <c r="Q3326" s="7">
        <v>22.19</v>
      </c>
      <c r="R3326" s="13">
        <v>13830</v>
      </c>
      <c r="S3326">
        <v>241</v>
      </c>
      <c r="T3326" t="s">
        <v>1520</v>
      </c>
      <c r="U3326" t="s">
        <v>1522</v>
      </c>
      <c r="V3326" s="13">
        <v>164963</v>
      </c>
      <c r="W3326" s="7">
        <f>(Agridata[[#This Row],[Profit_After_Storage_Loss]]/Agridata[[#This Row],[Total_Revenue]])*100</f>
        <v>71.791239198402621</v>
      </c>
      <c r="X3326">
        <f>(1-Agridata[[#This Row],[Transport_Cost_NGN]]/(Agridata[[#This Row],[Input_Cost_NGN]]+Agridata[[#This Row],[Final_Profit_NGN]]))*100</f>
        <v>97.647558908905836</v>
      </c>
      <c r="Y3326" s="13">
        <f>Agridata[[#This Row],[Final_Profit_NGN]]*Agridata[[#This Row],[Storage_Loss_%]]</f>
        <v>3660528.97</v>
      </c>
      <c r="Z3326" s="13">
        <f>Agridata[[#This Row],[Final_Profit_NGN]] * (1-Agridata[[#This Row],[Storage_Loss_%]]/100)</f>
        <v>128357.71030000001</v>
      </c>
      <c r="AA3326" s="13">
        <f>Agridata[[#This Row],[Final_Profit_NGN]]+Agridata[[#This Row],[Input_Cost_NGN]]</f>
        <v>178793</v>
      </c>
    </row>
    <row r="3327" spans="1:27" x14ac:dyDescent="0.35">
      <c r="A3327" t="s">
        <v>831</v>
      </c>
      <c r="B3327" t="s">
        <v>1469</v>
      </c>
      <c r="C3327" t="s">
        <v>1480</v>
      </c>
      <c r="D3327">
        <v>2024</v>
      </c>
      <c r="E3327" t="s">
        <v>1502</v>
      </c>
      <c r="F3327" t="s">
        <v>1505</v>
      </c>
      <c r="G3327">
        <v>1.99</v>
      </c>
      <c r="H3327">
        <v>15283</v>
      </c>
      <c r="I3327">
        <v>6113</v>
      </c>
      <c r="J3327">
        <v>42</v>
      </c>
      <c r="K3327" t="s">
        <v>1513</v>
      </c>
      <c r="L3327">
        <v>2.4500000000000002</v>
      </c>
      <c r="M3327" t="s">
        <v>1518</v>
      </c>
      <c r="N3327" s="13">
        <v>1199</v>
      </c>
      <c r="O3327">
        <v>60</v>
      </c>
      <c r="P3327" s="11">
        <f>Agridata[[#This Row],[Storage_Loss_%]]/100</f>
        <v>0.6</v>
      </c>
      <c r="Q3327" s="7">
        <v>60</v>
      </c>
      <c r="R3327" s="13">
        <v>13764</v>
      </c>
      <c r="S3327">
        <v>92</v>
      </c>
      <c r="T3327" t="s">
        <v>1519</v>
      </c>
      <c r="U3327" t="s">
        <v>1523</v>
      </c>
      <c r="V3327" s="13">
        <v>541810</v>
      </c>
      <c r="W3327" s="7">
        <f>(Agridata[[#This Row],[Profit_After_Storage_Loss]]/Agridata[[#This Row],[Total_Revenue]])*100</f>
        <v>39.009024900373305</v>
      </c>
      <c r="X3327">
        <f>(1-Agridata[[#This Row],[Transport_Cost_NGN]]/(Agridata[[#This Row],[Input_Cost_NGN]]+Agridata[[#This Row],[Final_Profit_NGN]]))*100</f>
        <v>99.784187164986122</v>
      </c>
      <c r="Y3327" s="13">
        <f>Agridata[[#This Row],[Final_Profit_NGN]]*Agridata[[#This Row],[Storage_Loss_%]]</f>
        <v>32508600</v>
      </c>
      <c r="Z3327" s="13">
        <f>Agridata[[#This Row],[Final_Profit_NGN]] * (1-Agridata[[#This Row],[Storage_Loss_%]]/100)</f>
        <v>216724</v>
      </c>
      <c r="AA3327" s="13">
        <f>Agridata[[#This Row],[Final_Profit_NGN]]+Agridata[[#This Row],[Input_Cost_NGN]]</f>
        <v>555574</v>
      </c>
    </row>
    <row r="3328" spans="1:27" x14ac:dyDescent="0.35">
      <c r="A3328" t="s">
        <v>687</v>
      </c>
      <c r="B3328" t="s">
        <v>1469</v>
      </c>
      <c r="C3328" t="s">
        <v>1474</v>
      </c>
      <c r="D3328">
        <v>2021</v>
      </c>
      <c r="E3328" t="s">
        <v>1502</v>
      </c>
      <c r="F3328" t="s">
        <v>1503</v>
      </c>
      <c r="G3328">
        <v>0.84</v>
      </c>
      <c r="H3328">
        <v>6268</v>
      </c>
      <c r="I3328">
        <v>3787</v>
      </c>
      <c r="J3328">
        <v>6.3</v>
      </c>
      <c r="K3328" t="s">
        <v>1513</v>
      </c>
      <c r="L3328">
        <v>0.56000000000000005</v>
      </c>
      <c r="M3328" t="s">
        <v>1516</v>
      </c>
      <c r="N3328" s="13">
        <v>200</v>
      </c>
      <c r="O3328">
        <v>30</v>
      </c>
      <c r="P3328" s="11">
        <f>Agridata[[#This Row],[Storage_Loss_%]]/100</f>
        <v>0.3957</v>
      </c>
      <c r="Q3328" s="7">
        <v>39.57</v>
      </c>
      <c r="R3328" s="13">
        <v>14283</v>
      </c>
      <c r="S3328">
        <v>252</v>
      </c>
      <c r="T3328" t="s">
        <v>1521</v>
      </c>
      <c r="U3328" t="s">
        <v>1522</v>
      </c>
      <c r="V3328" s="13">
        <v>930298</v>
      </c>
      <c r="W3328" s="7">
        <f>(Agridata[[#This Row],[Profit_After_Storage_Loss]]/Agridata[[#This Row],[Total_Revenue]])*100</f>
        <v>59.516238565035721</v>
      </c>
      <c r="X3328">
        <f>(1-Agridata[[#This Row],[Transport_Cost_NGN]]/(Agridata[[#This Row],[Input_Cost_NGN]]+Agridata[[#This Row],[Final_Profit_NGN]]))*100</f>
        <v>99.978826590837627</v>
      </c>
      <c r="Y3328" s="13">
        <f>Agridata[[#This Row],[Final_Profit_NGN]]*Agridata[[#This Row],[Storage_Loss_%]]</f>
        <v>36811891.859999999</v>
      </c>
      <c r="Z3328" s="13">
        <f>Agridata[[#This Row],[Final_Profit_NGN]] * (1-Agridata[[#This Row],[Storage_Loss_%]]/100)</f>
        <v>562179.08140000002</v>
      </c>
      <c r="AA3328" s="13">
        <f>Agridata[[#This Row],[Final_Profit_NGN]]+Agridata[[#This Row],[Input_Cost_NGN]]</f>
        <v>944581</v>
      </c>
    </row>
    <row r="3329" spans="1:27" x14ac:dyDescent="0.35">
      <c r="A3329" t="s">
        <v>455</v>
      </c>
      <c r="B3329" t="s">
        <v>1473</v>
      </c>
      <c r="C3329" t="s">
        <v>1497</v>
      </c>
      <c r="D3329">
        <v>2024</v>
      </c>
      <c r="E3329" t="s">
        <v>1501</v>
      </c>
      <c r="F3329" t="s">
        <v>1507</v>
      </c>
      <c r="G3329">
        <v>13.3</v>
      </c>
      <c r="H3329">
        <v>37062</v>
      </c>
      <c r="I3329">
        <v>31313</v>
      </c>
      <c r="J3329">
        <v>6.2</v>
      </c>
      <c r="K3329" t="s">
        <v>1515</v>
      </c>
      <c r="L3329">
        <v>0.43</v>
      </c>
      <c r="M3329" t="s">
        <v>1516</v>
      </c>
      <c r="N3329" s="13">
        <v>1119</v>
      </c>
      <c r="O3329">
        <v>7</v>
      </c>
      <c r="P3329" s="11">
        <f>Agridata[[#This Row],[Storage_Loss_%]]/100</f>
        <v>0.15509999999999999</v>
      </c>
      <c r="Q3329" s="7">
        <v>15.51</v>
      </c>
      <c r="R3329" s="13">
        <v>143329</v>
      </c>
      <c r="S3329">
        <v>201</v>
      </c>
      <c r="T3329" t="s">
        <v>1520</v>
      </c>
      <c r="U3329" t="s">
        <v>1523</v>
      </c>
      <c r="V3329" s="13">
        <v>6086526</v>
      </c>
      <c r="W3329" s="7">
        <f>(Agridata[[#This Row],[Profit_After_Storage_Loss]]/Agridata[[#This Row],[Total_Revenue]])*100</f>
        <v>82.546155847929043</v>
      </c>
      <c r="X3329">
        <f>(1-Agridata[[#This Row],[Transport_Cost_NGN]]/(Agridata[[#This Row],[Input_Cost_NGN]]+Agridata[[#This Row],[Final_Profit_NGN]]))*100</f>
        <v>99.982038105220752</v>
      </c>
      <c r="Y3329" s="13">
        <f>Agridata[[#This Row],[Final_Profit_NGN]]*Agridata[[#This Row],[Storage_Loss_%]]</f>
        <v>94402018.260000005</v>
      </c>
      <c r="Z3329" s="13">
        <f>Agridata[[#This Row],[Final_Profit_NGN]] * (1-Agridata[[#This Row],[Storage_Loss_%]]/100)</f>
        <v>5142505.8174000001</v>
      </c>
      <c r="AA3329" s="13">
        <f>Agridata[[#This Row],[Final_Profit_NGN]]+Agridata[[#This Row],[Input_Cost_NGN]]</f>
        <v>6229855</v>
      </c>
    </row>
    <row r="3330" spans="1:27" x14ac:dyDescent="0.35">
      <c r="A3330" t="s">
        <v>862</v>
      </c>
      <c r="B3330" t="s">
        <v>1469</v>
      </c>
      <c r="C3330" t="s">
        <v>1498</v>
      </c>
      <c r="D3330">
        <v>2023</v>
      </c>
      <c r="E3330" t="s">
        <v>1502</v>
      </c>
      <c r="F3330" t="s">
        <v>1504</v>
      </c>
      <c r="G3330">
        <v>2.65</v>
      </c>
      <c r="H3330">
        <v>16960</v>
      </c>
      <c r="I3330">
        <v>13593</v>
      </c>
      <c r="J3330">
        <v>18.3</v>
      </c>
      <c r="K3330" t="s">
        <v>1513</v>
      </c>
      <c r="L3330">
        <v>1.33</v>
      </c>
      <c r="M3330" t="s">
        <v>1516</v>
      </c>
      <c r="N3330" s="13">
        <v>500</v>
      </c>
      <c r="O3330">
        <v>1</v>
      </c>
      <c r="P3330" s="11">
        <f>Agridata[[#This Row],[Storage_Loss_%]]/100</f>
        <v>0.19850000000000001</v>
      </c>
      <c r="Q3330" s="7">
        <v>19.850000000000001</v>
      </c>
      <c r="R3330" s="13">
        <v>32620</v>
      </c>
      <c r="S3330">
        <v>320</v>
      </c>
      <c r="T3330" t="s">
        <v>1520</v>
      </c>
      <c r="U3330" t="s">
        <v>1523</v>
      </c>
      <c r="V3330" s="13">
        <v>4273143</v>
      </c>
      <c r="W3330" s="7">
        <f>(Agridata[[#This Row],[Profit_After_Storage_Loss]]/Agridata[[#This Row],[Total_Revenue]])*100</f>
        <v>79.542792171793934</v>
      </c>
      <c r="X3330">
        <f>(1-Agridata[[#This Row],[Transport_Cost_NGN]]/(Agridata[[#This Row],[Input_Cost_NGN]]+Agridata[[#This Row],[Final_Profit_NGN]]))*100</f>
        <v>99.988387656264408</v>
      </c>
      <c r="Y3330" s="13">
        <f>Agridata[[#This Row],[Final_Profit_NGN]]*Agridata[[#This Row],[Storage_Loss_%]]</f>
        <v>84821888.550000012</v>
      </c>
      <c r="Z3330" s="13">
        <f>Agridata[[#This Row],[Final_Profit_NGN]] * (1-Agridata[[#This Row],[Storage_Loss_%]]/100)</f>
        <v>3424924.1145000001</v>
      </c>
      <c r="AA3330" s="13">
        <f>Agridata[[#This Row],[Final_Profit_NGN]]+Agridata[[#This Row],[Input_Cost_NGN]]</f>
        <v>4305763</v>
      </c>
    </row>
    <row r="3331" spans="1:27" x14ac:dyDescent="0.35">
      <c r="A3331" t="s">
        <v>1350</v>
      </c>
      <c r="B3331" t="s">
        <v>1472</v>
      </c>
      <c r="C3331" t="s">
        <v>1489</v>
      </c>
      <c r="D3331">
        <v>2023</v>
      </c>
      <c r="E3331" t="s">
        <v>1501</v>
      </c>
      <c r="F3331" t="s">
        <v>1507</v>
      </c>
      <c r="G3331">
        <v>2.56</v>
      </c>
      <c r="H3331">
        <v>4025</v>
      </c>
      <c r="I3331">
        <v>2711</v>
      </c>
      <c r="J3331">
        <v>1.7</v>
      </c>
      <c r="K3331" t="s">
        <v>1513</v>
      </c>
      <c r="L3331">
        <v>0.19</v>
      </c>
      <c r="M3331" t="s">
        <v>1518</v>
      </c>
      <c r="N3331" s="13">
        <v>200</v>
      </c>
      <c r="O3331">
        <v>30</v>
      </c>
      <c r="P3331" s="11">
        <f>Agridata[[#This Row],[Storage_Loss_%]]/100</f>
        <v>0.32630000000000003</v>
      </c>
      <c r="Q3331" s="7">
        <v>32.630000000000003</v>
      </c>
      <c r="R3331" s="13">
        <v>35873</v>
      </c>
      <c r="S3331">
        <v>208</v>
      </c>
      <c r="T3331" t="s">
        <v>1520</v>
      </c>
      <c r="U3331" t="s">
        <v>1523</v>
      </c>
      <c r="V3331" s="13">
        <v>522177</v>
      </c>
      <c r="W3331" s="7">
        <f>(Agridata[[#This Row],[Profit_After_Storage_Loss]]/Agridata[[#This Row],[Total_Revenue]])*100</f>
        <v>63.039269760774118</v>
      </c>
      <c r="X3331">
        <f>(1-Agridata[[#This Row],[Transport_Cost_NGN]]/(Agridata[[#This Row],[Input_Cost_NGN]]+Agridata[[#This Row],[Final_Profit_NGN]]))*100</f>
        <v>99.964160917480513</v>
      </c>
      <c r="Y3331" s="13">
        <f>Agridata[[#This Row],[Final_Profit_NGN]]*Agridata[[#This Row],[Storage_Loss_%]]</f>
        <v>17038635.510000002</v>
      </c>
      <c r="Z3331" s="13">
        <f>Agridata[[#This Row],[Final_Profit_NGN]] * (1-Agridata[[#This Row],[Storage_Loss_%]]/100)</f>
        <v>351790.64489999996</v>
      </c>
      <c r="AA3331" s="13">
        <f>Agridata[[#This Row],[Final_Profit_NGN]]+Agridata[[#This Row],[Input_Cost_NGN]]</f>
        <v>558050</v>
      </c>
    </row>
    <row r="3332" spans="1:27" x14ac:dyDescent="0.35">
      <c r="A3332" t="s">
        <v>1211</v>
      </c>
      <c r="B3332" t="s">
        <v>1469</v>
      </c>
      <c r="C3332" t="s">
        <v>1481</v>
      </c>
      <c r="D3332">
        <v>2024</v>
      </c>
      <c r="E3332" t="s">
        <v>1501</v>
      </c>
      <c r="F3332" t="s">
        <v>1507</v>
      </c>
      <c r="G3332">
        <v>1.41</v>
      </c>
      <c r="H3332">
        <v>2843</v>
      </c>
      <c r="I3332">
        <v>2144</v>
      </c>
      <c r="J3332">
        <v>2.9</v>
      </c>
      <c r="K3332" t="s">
        <v>1513</v>
      </c>
      <c r="L3332">
        <v>0.28999999999999998</v>
      </c>
      <c r="M3332" t="s">
        <v>1517</v>
      </c>
      <c r="N3332" s="13">
        <v>200</v>
      </c>
      <c r="O3332">
        <v>14</v>
      </c>
      <c r="P3332" s="11">
        <f>Agridata[[#This Row],[Storage_Loss_%]]/100</f>
        <v>0.24559999999999998</v>
      </c>
      <c r="Q3332" s="7">
        <v>24.56</v>
      </c>
      <c r="R3332" s="13">
        <v>24948</v>
      </c>
      <c r="S3332">
        <v>254</v>
      </c>
      <c r="T3332" t="s">
        <v>1520</v>
      </c>
      <c r="U3332" t="s">
        <v>1523</v>
      </c>
      <c r="V3332" s="13">
        <v>513983</v>
      </c>
      <c r="W3332" s="7">
        <f>(Agridata[[#This Row],[Profit_After_Storage_Loss]]/Agridata[[#This Row],[Total_Revenue]])*100</f>
        <v>71.947758655560719</v>
      </c>
      <c r="X3332">
        <f>(1-Agridata[[#This Row],[Transport_Cost_NGN]]/(Agridata[[#This Row],[Input_Cost_NGN]]+Agridata[[#This Row],[Final_Profit_NGN]]))*100</f>
        <v>99.962889497913466</v>
      </c>
      <c r="Y3332" s="13">
        <f>Agridata[[#This Row],[Final_Profit_NGN]]*Agridata[[#This Row],[Storage_Loss_%]]</f>
        <v>12623422.479999999</v>
      </c>
      <c r="Z3332" s="13">
        <f>Agridata[[#This Row],[Final_Profit_NGN]] * (1-Agridata[[#This Row],[Storage_Loss_%]]/100)</f>
        <v>387748.77519999997</v>
      </c>
      <c r="AA3332" s="13">
        <f>Agridata[[#This Row],[Final_Profit_NGN]]+Agridata[[#This Row],[Input_Cost_NGN]]</f>
        <v>538931</v>
      </c>
    </row>
    <row r="3333" spans="1:27" x14ac:dyDescent="0.35">
      <c r="A3333" t="s">
        <v>1150</v>
      </c>
      <c r="B3333" t="s">
        <v>1471</v>
      </c>
      <c r="C3333" t="s">
        <v>1486</v>
      </c>
      <c r="D3333">
        <v>2021</v>
      </c>
      <c r="E3333" t="s">
        <v>1501</v>
      </c>
      <c r="F3333" t="s">
        <v>1504</v>
      </c>
      <c r="G3333">
        <v>0.43</v>
      </c>
      <c r="H3333">
        <v>2618</v>
      </c>
      <c r="I3333">
        <v>2054</v>
      </c>
      <c r="J3333">
        <v>15.2</v>
      </c>
      <c r="K3333" t="s">
        <v>1511</v>
      </c>
      <c r="L3333">
        <v>1.1499999999999999</v>
      </c>
      <c r="M3333" t="s">
        <v>1517</v>
      </c>
      <c r="N3333" s="13">
        <v>1972</v>
      </c>
      <c r="O3333">
        <v>1</v>
      </c>
      <c r="P3333" s="11">
        <f>Agridata[[#This Row],[Storage_Loss_%]]/100</f>
        <v>0.21530000000000002</v>
      </c>
      <c r="Q3333" s="7">
        <v>21.53</v>
      </c>
      <c r="R3333" s="13">
        <v>8430</v>
      </c>
      <c r="S3333">
        <v>231</v>
      </c>
      <c r="T3333" t="s">
        <v>1521</v>
      </c>
      <c r="U3333" t="s">
        <v>1522</v>
      </c>
      <c r="V3333" s="13">
        <v>459328</v>
      </c>
      <c r="W3333" s="7">
        <f>(Agridata[[#This Row],[Profit_After_Storage_Loss]]/Agridata[[#This Row],[Total_Revenue]])*100</f>
        <v>77.055802701396871</v>
      </c>
      <c r="X3333">
        <f>(1-Agridata[[#This Row],[Transport_Cost_NGN]]/(Agridata[[#This Row],[Input_Cost_NGN]]+Agridata[[#This Row],[Final_Profit_NGN]]))*100</f>
        <v>99.578414479282017</v>
      </c>
      <c r="Y3333" s="13">
        <f>Agridata[[#This Row],[Final_Profit_NGN]]*Agridata[[#This Row],[Storage_Loss_%]]</f>
        <v>9889331.8399999999</v>
      </c>
      <c r="Z3333" s="13">
        <f>Agridata[[#This Row],[Final_Profit_NGN]] * (1-Agridata[[#This Row],[Storage_Loss_%]]/100)</f>
        <v>360434.68159999995</v>
      </c>
      <c r="AA3333" s="13">
        <f>Agridata[[#This Row],[Final_Profit_NGN]]+Agridata[[#This Row],[Input_Cost_NGN]]</f>
        <v>467758</v>
      </c>
    </row>
    <row r="3334" spans="1:27" x14ac:dyDescent="0.35">
      <c r="A3334" t="s">
        <v>409</v>
      </c>
      <c r="B3334" t="s">
        <v>1471</v>
      </c>
      <c r="C3334" t="s">
        <v>1477</v>
      </c>
      <c r="D3334">
        <v>2025</v>
      </c>
      <c r="E3334" t="s">
        <v>1502</v>
      </c>
      <c r="F3334" t="s">
        <v>1509</v>
      </c>
      <c r="G3334">
        <v>1.01</v>
      </c>
      <c r="H3334">
        <v>13935</v>
      </c>
      <c r="I3334">
        <v>11428</v>
      </c>
      <c r="J3334">
        <v>2.2999999999999998</v>
      </c>
      <c r="K3334" t="s">
        <v>1513</v>
      </c>
      <c r="L3334">
        <v>0.55000000000000004</v>
      </c>
      <c r="M3334" t="s">
        <v>1517</v>
      </c>
      <c r="N3334" s="13">
        <v>200</v>
      </c>
      <c r="O3334">
        <v>2</v>
      </c>
      <c r="P3334" s="11">
        <f>Agridata[[#This Row],[Storage_Loss_%]]/100</f>
        <v>0.17989999999999998</v>
      </c>
      <c r="Q3334" s="7">
        <v>17.989999999999998</v>
      </c>
      <c r="R3334" s="13">
        <v>32823</v>
      </c>
      <c r="S3334">
        <v>341</v>
      </c>
      <c r="T3334" t="s">
        <v>1521</v>
      </c>
      <c r="U3334" t="s">
        <v>1522</v>
      </c>
      <c r="V3334" s="13">
        <v>3824956</v>
      </c>
      <c r="W3334" s="7">
        <f>(Agridata[[#This Row],[Profit_After_Storage_Loss]]/Agridata[[#This Row],[Total_Revenue]])*100</f>
        <v>81.312237315823438</v>
      </c>
      <c r="X3334">
        <f>(1-Agridata[[#This Row],[Transport_Cost_NGN]]/(Agridata[[#This Row],[Input_Cost_NGN]]+Agridata[[#This Row],[Final_Profit_NGN]]))*100</f>
        <v>99.994815669845266</v>
      </c>
      <c r="Y3334" s="13">
        <f>Agridata[[#This Row],[Final_Profit_NGN]]*Agridata[[#This Row],[Storage_Loss_%]]</f>
        <v>68810958.439999998</v>
      </c>
      <c r="Z3334" s="13">
        <f>Agridata[[#This Row],[Final_Profit_NGN]] * (1-Agridata[[#This Row],[Storage_Loss_%]]/100)</f>
        <v>3136846.4156000004</v>
      </c>
      <c r="AA3334" s="13">
        <f>Agridata[[#This Row],[Final_Profit_NGN]]+Agridata[[#This Row],[Input_Cost_NGN]]</f>
        <v>3857779</v>
      </c>
    </row>
    <row r="3335" spans="1:27" x14ac:dyDescent="0.35">
      <c r="A3335" t="s">
        <v>1125</v>
      </c>
      <c r="B3335" t="s">
        <v>1472</v>
      </c>
      <c r="C3335" t="s">
        <v>1489</v>
      </c>
      <c r="D3335">
        <v>2022</v>
      </c>
      <c r="E3335" t="s">
        <v>1502</v>
      </c>
      <c r="F3335" t="s">
        <v>1508</v>
      </c>
      <c r="G3335">
        <v>0.47</v>
      </c>
      <c r="H3335">
        <v>581</v>
      </c>
      <c r="I3335">
        <v>489</v>
      </c>
      <c r="J3335">
        <v>1.6</v>
      </c>
      <c r="K3335" t="s">
        <v>1511</v>
      </c>
      <c r="L3335">
        <v>0.28000000000000003</v>
      </c>
      <c r="M3335" t="s">
        <v>1517</v>
      </c>
      <c r="N3335" s="13">
        <v>244</v>
      </c>
      <c r="O3335">
        <v>7</v>
      </c>
      <c r="P3335" s="11">
        <f>Agridata[[#This Row],[Storage_Loss_%]]/100</f>
        <v>0.1578</v>
      </c>
      <c r="Q3335" s="7">
        <v>15.78</v>
      </c>
      <c r="R3335" s="13">
        <v>3427</v>
      </c>
      <c r="S3335">
        <v>249</v>
      </c>
      <c r="T3335" t="s">
        <v>1519</v>
      </c>
      <c r="U3335" t="s">
        <v>1523</v>
      </c>
      <c r="V3335" s="13">
        <v>116873</v>
      </c>
      <c r="W3335" s="7">
        <f>(Agridata[[#This Row],[Profit_After_Storage_Loss]]/Agridata[[#This Row],[Total_Revenue]])*100</f>
        <v>81.820815128844558</v>
      </c>
      <c r="X3335">
        <f>(1-Agridata[[#This Row],[Transport_Cost_NGN]]/(Agridata[[#This Row],[Input_Cost_NGN]]+Agridata[[#This Row],[Final_Profit_NGN]]))*100</f>
        <v>99.797173732335835</v>
      </c>
      <c r="Y3335" s="13">
        <f>Agridata[[#This Row],[Final_Profit_NGN]]*Agridata[[#This Row],[Storage_Loss_%]]</f>
        <v>1844255.94</v>
      </c>
      <c r="Z3335" s="13">
        <f>Agridata[[#This Row],[Final_Profit_NGN]] * (1-Agridata[[#This Row],[Storage_Loss_%]]/100)</f>
        <v>98430.440600000002</v>
      </c>
      <c r="AA3335" s="13">
        <f>Agridata[[#This Row],[Final_Profit_NGN]]+Agridata[[#This Row],[Input_Cost_NGN]]</f>
        <v>120300</v>
      </c>
    </row>
    <row r="3336" spans="1:27" x14ac:dyDescent="0.35">
      <c r="A3336" t="s">
        <v>1067</v>
      </c>
      <c r="B3336" t="s">
        <v>1469</v>
      </c>
      <c r="C3336" t="s">
        <v>1484</v>
      </c>
      <c r="D3336">
        <v>2021</v>
      </c>
      <c r="E3336" t="s">
        <v>1502</v>
      </c>
      <c r="F3336" t="s">
        <v>1503</v>
      </c>
      <c r="G3336">
        <v>0.35</v>
      </c>
      <c r="H3336">
        <v>2527</v>
      </c>
      <c r="I3336">
        <v>1933</v>
      </c>
      <c r="J3336">
        <v>3.5</v>
      </c>
      <c r="K3336" t="s">
        <v>1512</v>
      </c>
      <c r="L3336">
        <v>0.28999999999999998</v>
      </c>
      <c r="M3336" t="s">
        <v>1518</v>
      </c>
      <c r="N3336" s="13">
        <v>797</v>
      </c>
      <c r="O3336">
        <v>14</v>
      </c>
      <c r="P3336" s="11">
        <f>Agridata[[#This Row],[Storage_Loss_%]]/100</f>
        <v>0.2349</v>
      </c>
      <c r="Q3336" s="7">
        <v>23.49</v>
      </c>
      <c r="R3336" s="13">
        <v>5480</v>
      </c>
      <c r="S3336">
        <v>260</v>
      </c>
      <c r="T3336" t="s">
        <v>1520</v>
      </c>
      <c r="U3336" t="s">
        <v>1522</v>
      </c>
      <c r="V3336" s="13">
        <v>491278</v>
      </c>
      <c r="W3336" s="7">
        <f>(Agridata[[#This Row],[Profit_After_Storage_Loss]]/Agridata[[#This Row],[Total_Revenue]])*100</f>
        <v>75.665977759794515</v>
      </c>
      <c r="X3336">
        <f>(1-Agridata[[#This Row],[Transport_Cost_NGN]]/(Agridata[[#This Row],[Input_Cost_NGN]]+Agridata[[#This Row],[Final_Profit_NGN]]))*100</f>
        <v>99.839559705128039</v>
      </c>
      <c r="Y3336" s="13">
        <f>Agridata[[#This Row],[Final_Profit_NGN]]*Agridata[[#This Row],[Storage_Loss_%]]</f>
        <v>11540120.219999999</v>
      </c>
      <c r="Z3336" s="13">
        <f>Agridata[[#This Row],[Final_Profit_NGN]] * (1-Agridata[[#This Row],[Storage_Loss_%]]/100)</f>
        <v>375876.7978</v>
      </c>
      <c r="AA3336" s="13">
        <f>Agridata[[#This Row],[Final_Profit_NGN]]+Agridata[[#This Row],[Input_Cost_NGN]]</f>
        <v>496758</v>
      </c>
    </row>
    <row r="3337" spans="1:27" x14ac:dyDescent="0.35">
      <c r="A3337" t="s">
        <v>1351</v>
      </c>
      <c r="B3337" t="s">
        <v>1471</v>
      </c>
      <c r="C3337" t="s">
        <v>1477</v>
      </c>
      <c r="D3337">
        <v>2023</v>
      </c>
      <c r="E3337" t="s">
        <v>1501</v>
      </c>
      <c r="F3337" t="s">
        <v>1506</v>
      </c>
      <c r="G3337">
        <v>0.78</v>
      </c>
      <c r="H3337">
        <v>1585</v>
      </c>
      <c r="I3337">
        <v>634</v>
      </c>
      <c r="J3337">
        <v>30.1</v>
      </c>
      <c r="K3337" t="s">
        <v>1512</v>
      </c>
      <c r="L3337">
        <v>1.28</v>
      </c>
      <c r="M3337" t="s">
        <v>1516</v>
      </c>
      <c r="N3337" s="13">
        <v>6541</v>
      </c>
      <c r="O3337">
        <v>60</v>
      </c>
      <c r="P3337" s="11">
        <f>Agridata[[#This Row],[Storage_Loss_%]]/100</f>
        <v>0.6</v>
      </c>
      <c r="Q3337" s="7">
        <v>60</v>
      </c>
      <c r="R3337" s="13">
        <v>19740</v>
      </c>
      <c r="S3337">
        <v>277</v>
      </c>
      <c r="T3337" t="s">
        <v>1520</v>
      </c>
      <c r="U3337" t="s">
        <v>1523</v>
      </c>
      <c r="V3337" s="13">
        <v>147581</v>
      </c>
      <c r="W3337" s="7">
        <f>(Agridata[[#This Row],[Profit_After_Storage_Loss]]/Agridata[[#This Row],[Total_Revenue]])*100</f>
        <v>35.280927080282808</v>
      </c>
      <c r="X3337">
        <f>(1-Agridata[[#This Row],[Transport_Cost_NGN]]/(Agridata[[#This Row],[Input_Cost_NGN]]+Agridata[[#This Row],[Final_Profit_NGN]]))*100</f>
        <v>96.090747724433868</v>
      </c>
      <c r="Y3337" s="13">
        <f>Agridata[[#This Row],[Final_Profit_NGN]]*Agridata[[#This Row],[Storage_Loss_%]]</f>
        <v>8854860</v>
      </c>
      <c r="Z3337" s="13">
        <f>Agridata[[#This Row],[Final_Profit_NGN]] * (1-Agridata[[#This Row],[Storage_Loss_%]]/100)</f>
        <v>59032.4</v>
      </c>
      <c r="AA3337" s="13">
        <f>Agridata[[#This Row],[Final_Profit_NGN]]+Agridata[[#This Row],[Input_Cost_NGN]]</f>
        <v>167321</v>
      </c>
    </row>
    <row r="3338" spans="1:27" x14ac:dyDescent="0.35">
      <c r="A3338" t="s">
        <v>547</v>
      </c>
      <c r="B3338" t="s">
        <v>1472</v>
      </c>
      <c r="C3338" t="s">
        <v>1478</v>
      </c>
      <c r="D3338">
        <v>2023</v>
      </c>
      <c r="E3338" t="s">
        <v>1501</v>
      </c>
      <c r="F3338" t="s">
        <v>1508</v>
      </c>
      <c r="G3338">
        <v>1.6</v>
      </c>
      <c r="H3338">
        <v>1920</v>
      </c>
      <c r="I3338">
        <v>1160</v>
      </c>
      <c r="J3338">
        <v>29.4</v>
      </c>
      <c r="K3338" t="s">
        <v>1512</v>
      </c>
      <c r="L3338">
        <v>2.19</v>
      </c>
      <c r="M3338" t="s">
        <v>1516</v>
      </c>
      <c r="N3338" s="13">
        <v>8182</v>
      </c>
      <c r="O3338">
        <v>30</v>
      </c>
      <c r="P3338" s="11">
        <f>Agridata[[#This Row],[Storage_Loss_%]]/100</f>
        <v>0.39560000000000001</v>
      </c>
      <c r="Q3338" s="7">
        <v>39.56</v>
      </c>
      <c r="R3338" s="13">
        <v>20181</v>
      </c>
      <c r="S3338">
        <v>257</v>
      </c>
      <c r="T3338" t="s">
        <v>1520</v>
      </c>
      <c r="U3338" t="s">
        <v>1522</v>
      </c>
      <c r="V3338" s="13">
        <v>266776</v>
      </c>
      <c r="W3338" s="7">
        <f>(Agridata[[#This Row],[Profit_After_Storage_Loss]]/Agridata[[#This Row],[Total_Revenue]])*100</f>
        <v>56.189399247970954</v>
      </c>
      <c r="X3338">
        <f>(1-Agridata[[#This Row],[Transport_Cost_NGN]]/(Agridata[[#This Row],[Input_Cost_NGN]]+Agridata[[#This Row],[Final_Profit_NGN]]))*100</f>
        <v>97.14870172186076</v>
      </c>
      <c r="Y3338" s="13">
        <f>Agridata[[#This Row],[Final_Profit_NGN]]*Agridata[[#This Row],[Storage_Loss_%]]</f>
        <v>10553658.560000001</v>
      </c>
      <c r="Z3338" s="13">
        <f>Agridata[[#This Row],[Final_Profit_NGN]] * (1-Agridata[[#This Row],[Storage_Loss_%]]/100)</f>
        <v>161239.41440000001</v>
      </c>
      <c r="AA3338" s="13">
        <f>Agridata[[#This Row],[Final_Profit_NGN]]+Agridata[[#This Row],[Input_Cost_NGN]]</f>
        <v>286957</v>
      </c>
    </row>
    <row r="3339" spans="1:27" x14ac:dyDescent="0.35">
      <c r="A3339" t="s">
        <v>688</v>
      </c>
      <c r="B3339" t="s">
        <v>1470</v>
      </c>
      <c r="C3339" t="s">
        <v>1485</v>
      </c>
      <c r="D3339">
        <v>2021</v>
      </c>
      <c r="E3339" t="s">
        <v>1501</v>
      </c>
      <c r="F3339" t="s">
        <v>1504</v>
      </c>
      <c r="G3339">
        <v>0.35</v>
      </c>
      <c r="H3339">
        <v>3342</v>
      </c>
      <c r="I3339">
        <v>2616</v>
      </c>
      <c r="J3339">
        <v>8.8000000000000007</v>
      </c>
      <c r="K3339" t="s">
        <v>1513</v>
      </c>
      <c r="L3339">
        <v>1.67</v>
      </c>
      <c r="M3339" t="s">
        <v>1516</v>
      </c>
      <c r="N3339" s="13">
        <v>360</v>
      </c>
      <c r="O3339">
        <v>3</v>
      </c>
      <c r="P3339" s="11">
        <f>Agridata[[#This Row],[Storage_Loss_%]]/100</f>
        <v>0.21719999999999998</v>
      </c>
      <c r="Q3339" s="7">
        <v>21.72</v>
      </c>
      <c r="R3339" s="13">
        <v>7688</v>
      </c>
      <c r="S3339">
        <v>292</v>
      </c>
      <c r="T3339" t="s">
        <v>1519</v>
      </c>
      <c r="U3339" t="s">
        <v>1522</v>
      </c>
      <c r="V3339" s="13">
        <v>748186</v>
      </c>
      <c r="W3339" s="7">
        <f>(Agridata[[#This Row],[Profit_After_Storage_Loss]]/Agridata[[#This Row],[Total_Revenue]])*100</f>
        <v>77.483813545643855</v>
      </c>
      <c r="X3339">
        <f>(1-Agridata[[#This Row],[Transport_Cost_NGN]]/(Agridata[[#This Row],[Input_Cost_NGN]]+Agridata[[#This Row],[Final_Profit_NGN]]))*100</f>
        <v>99.952373014550048</v>
      </c>
      <c r="Y3339" s="13">
        <f>Agridata[[#This Row],[Final_Profit_NGN]]*Agridata[[#This Row],[Storage_Loss_%]]</f>
        <v>16250599.92</v>
      </c>
      <c r="Z3339" s="13">
        <f>Agridata[[#This Row],[Final_Profit_NGN]] * (1-Agridata[[#This Row],[Storage_Loss_%]]/100)</f>
        <v>585680.00080000004</v>
      </c>
      <c r="AA3339" s="13">
        <f>Agridata[[#This Row],[Final_Profit_NGN]]+Agridata[[#This Row],[Input_Cost_NGN]]</f>
        <v>755874</v>
      </c>
    </row>
    <row r="3340" spans="1:27" x14ac:dyDescent="0.35">
      <c r="A3340" t="s">
        <v>753</v>
      </c>
      <c r="B3340" t="s">
        <v>1472</v>
      </c>
      <c r="C3340" t="s">
        <v>1487</v>
      </c>
      <c r="D3340">
        <v>2022</v>
      </c>
      <c r="E3340" t="s">
        <v>1501</v>
      </c>
      <c r="F3340" t="s">
        <v>1507</v>
      </c>
      <c r="G3340">
        <v>2.84</v>
      </c>
      <c r="H3340">
        <v>7646</v>
      </c>
      <c r="I3340">
        <v>6548</v>
      </c>
      <c r="J3340">
        <v>53.1</v>
      </c>
      <c r="K3340" t="s">
        <v>1512</v>
      </c>
      <c r="L3340">
        <v>3.05</v>
      </c>
      <c r="M3340" t="s">
        <v>1517</v>
      </c>
      <c r="N3340" s="13">
        <v>15693</v>
      </c>
      <c r="O3340">
        <v>3</v>
      </c>
      <c r="P3340" s="11">
        <f>Agridata[[#This Row],[Storage_Loss_%]]/100</f>
        <v>0.14349999999999999</v>
      </c>
      <c r="Q3340" s="7">
        <v>14.35</v>
      </c>
      <c r="R3340" s="13">
        <v>35894</v>
      </c>
      <c r="S3340">
        <v>225</v>
      </c>
      <c r="T3340" t="s">
        <v>1521</v>
      </c>
      <c r="U3340" t="s">
        <v>1523</v>
      </c>
      <c r="V3340" s="13">
        <v>1406980</v>
      </c>
      <c r="W3340" s="7">
        <f>(Agridata[[#This Row],[Profit_After_Storage_Loss]]/Agridata[[#This Row],[Total_Revenue]])*100</f>
        <v>83.51930729918206</v>
      </c>
      <c r="X3340">
        <f>(1-Agridata[[#This Row],[Transport_Cost_NGN]]/(Agridata[[#This Row],[Input_Cost_NGN]]+Agridata[[#This Row],[Final_Profit_NGN]]))*100</f>
        <v>98.912379043492365</v>
      </c>
      <c r="Y3340" s="13">
        <f>Agridata[[#This Row],[Final_Profit_NGN]]*Agridata[[#This Row],[Storage_Loss_%]]</f>
        <v>20190163</v>
      </c>
      <c r="Z3340" s="13">
        <f>Agridata[[#This Row],[Final_Profit_NGN]] * (1-Agridata[[#This Row],[Storage_Loss_%]]/100)</f>
        <v>1205078.3700000001</v>
      </c>
      <c r="AA3340" s="13">
        <f>Agridata[[#This Row],[Final_Profit_NGN]]+Agridata[[#This Row],[Input_Cost_NGN]]</f>
        <v>1442874</v>
      </c>
    </row>
    <row r="3341" spans="1:27" x14ac:dyDescent="0.35">
      <c r="A3341" t="s">
        <v>992</v>
      </c>
      <c r="B3341" t="s">
        <v>1473</v>
      </c>
      <c r="C3341" t="s">
        <v>1494</v>
      </c>
      <c r="D3341">
        <v>2022</v>
      </c>
      <c r="E3341" t="s">
        <v>1501</v>
      </c>
      <c r="F3341" t="s">
        <v>1510</v>
      </c>
      <c r="G3341">
        <v>1</v>
      </c>
      <c r="H3341">
        <v>20143</v>
      </c>
      <c r="I3341">
        <v>14940</v>
      </c>
      <c r="J3341">
        <v>58.7</v>
      </c>
      <c r="K3341" t="s">
        <v>1512</v>
      </c>
      <c r="L3341">
        <v>2.35</v>
      </c>
      <c r="M3341" t="s">
        <v>1518</v>
      </c>
      <c r="N3341" s="13">
        <v>16005</v>
      </c>
      <c r="O3341">
        <v>2</v>
      </c>
      <c r="P3341" s="11">
        <f>Agridata[[#This Row],[Storage_Loss_%]]/100</f>
        <v>0.25829999999999997</v>
      </c>
      <c r="Q3341" s="7">
        <v>25.83</v>
      </c>
      <c r="R3341" s="13">
        <v>32655</v>
      </c>
      <c r="S3341">
        <v>326</v>
      </c>
      <c r="T3341" t="s">
        <v>1520</v>
      </c>
      <c r="U3341" t="s">
        <v>1523</v>
      </c>
      <c r="V3341" s="13">
        <v>4773076</v>
      </c>
      <c r="W3341" s="7">
        <f>(Agridata[[#This Row],[Profit_After_Storage_Loss]]/Agridata[[#This Row],[Total_Revenue]])*100</f>
        <v>73.666013957085823</v>
      </c>
      <c r="X3341">
        <f>(1-Agridata[[#This Row],[Transport_Cost_NGN]]/(Agridata[[#This Row],[Input_Cost_NGN]]+Agridata[[#This Row],[Final_Profit_NGN]]))*100</f>
        <v>99.666960135721283</v>
      </c>
      <c r="Y3341" s="13">
        <f>Agridata[[#This Row],[Final_Profit_NGN]]*Agridata[[#This Row],[Storage_Loss_%]]</f>
        <v>123288553.08</v>
      </c>
      <c r="Z3341" s="13">
        <f>Agridata[[#This Row],[Final_Profit_NGN]] * (1-Agridata[[#This Row],[Storage_Loss_%]]/100)</f>
        <v>3540190.4692000002</v>
      </c>
      <c r="AA3341" s="13">
        <f>Agridata[[#This Row],[Final_Profit_NGN]]+Agridata[[#This Row],[Input_Cost_NGN]]</f>
        <v>4805731</v>
      </c>
    </row>
    <row r="3342" spans="1:27" x14ac:dyDescent="0.35">
      <c r="A3342" t="s">
        <v>1183</v>
      </c>
      <c r="B3342" t="s">
        <v>1471</v>
      </c>
      <c r="C3342" t="s">
        <v>1483</v>
      </c>
      <c r="D3342">
        <v>2022</v>
      </c>
      <c r="E3342" t="s">
        <v>1501</v>
      </c>
      <c r="F3342" t="s">
        <v>1504</v>
      </c>
      <c r="G3342">
        <v>5.65</v>
      </c>
      <c r="H3342">
        <v>60485</v>
      </c>
      <c r="I3342">
        <v>47892</v>
      </c>
      <c r="J3342">
        <v>12.1</v>
      </c>
      <c r="K3342" t="s">
        <v>1511</v>
      </c>
      <c r="L3342">
        <v>1.56</v>
      </c>
      <c r="M3342" t="s">
        <v>1518</v>
      </c>
      <c r="N3342" s="13">
        <v>1605</v>
      </c>
      <c r="O3342">
        <v>1</v>
      </c>
      <c r="P3342" s="11">
        <f>Agridata[[#This Row],[Storage_Loss_%]]/100</f>
        <v>0.2082</v>
      </c>
      <c r="Q3342" s="7">
        <v>20.82</v>
      </c>
      <c r="R3342" s="13">
        <v>60486</v>
      </c>
      <c r="S3342">
        <v>255</v>
      </c>
      <c r="T3342" t="s">
        <v>1520</v>
      </c>
      <c r="U3342" t="s">
        <v>1522</v>
      </c>
      <c r="V3342" s="13">
        <v>12028245</v>
      </c>
      <c r="W3342" s="7">
        <f>(Agridata[[#This Row],[Profit_After_Storage_Loss]]/Agridata[[#This Row],[Total_Revenue]])*100</f>
        <v>78.783822644411558</v>
      </c>
      <c r="X3342">
        <f>(1-Agridata[[#This Row],[Transport_Cost_NGN]]/(Agridata[[#This Row],[Input_Cost_NGN]]+Agridata[[#This Row],[Final_Profit_NGN]]))*100</f>
        <v>99.986723172184071</v>
      </c>
      <c r="Y3342" s="13">
        <f>Agridata[[#This Row],[Final_Profit_NGN]]*Agridata[[#This Row],[Storage_Loss_%]]</f>
        <v>250428060.90000001</v>
      </c>
      <c r="Z3342" s="13">
        <f>Agridata[[#This Row],[Final_Profit_NGN]] * (1-Agridata[[#This Row],[Storage_Loss_%]]/100)</f>
        <v>9523964.3910000008</v>
      </c>
      <c r="AA3342" s="13">
        <f>Agridata[[#This Row],[Final_Profit_NGN]]+Agridata[[#This Row],[Input_Cost_NGN]]</f>
        <v>12088731</v>
      </c>
    </row>
    <row r="3343" spans="1:27" x14ac:dyDescent="0.35">
      <c r="A3343" t="s">
        <v>1352</v>
      </c>
      <c r="B3343" t="s">
        <v>1470</v>
      </c>
      <c r="C3343" t="s">
        <v>1485</v>
      </c>
      <c r="D3343">
        <v>2023</v>
      </c>
      <c r="E3343" t="s">
        <v>1501</v>
      </c>
      <c r="F3343" t="s">
        <v>1507</v>
      </c>
      <c r="G3343">
        <v>1.55</v>
      </c>
      <c r="H3343">
        <v>4926</v>
      </c>
      <c r="I3343">
        <v>3791</v>
      </c>
      <c r="J3343">
        <v>2.7</v>
      </c>
      <c r="K3343" t="s">
        <v>1513</v>
      </c>
      <c r="L3343">
        <v>0.99</v>
      </c>
      <c r="M3343" t="s">
        <v>1517</v>
      </c>
      <c r="N3343" s="13">
        <v>200</v>
      </c>
      <c r="O3343">
        <v>14</v>
      </c>
      <c r="P3343" s="11">
        <f>Agridata[[#This Row],[Storage_Loss_%]]/100</f>
        <v>0.23039999999999999</v>
      </c>
      <c r="Q3343" s="7">
        <v>23.04</v>
      </c>
      <c r="R3343" s="13">
        <v>19599</v>
      </c>
      <c r="S3343">
        <v>260</v>
      </c>
      <c r="T3343" t="s">
        <v>1520</v>
      </c>
      <c r="U3343" t="s">
        <v>1522</v>
      </c>
      <c r="V3343" s="13">
        <v>956005</v>
      </c>
      <c r="W3343" s="7">
        <f>(Agridata[[#This Row],[Profit_After_Storage_Loss]]/Agridata[[#This Row],[Total_Revenue]])*100</f>
        <v>75.41394336226584</v>
      </c>
      <c r="X3343">
        <f>(1-Agridata[[#This Row],[Transport_Cost_NGN]]/(Agridata[[#This Row],[Input_Cost_NGN]]+Agridata[[#This Row],[Final_Profit_NGN]]))*100</f>
        <v>99.979499879049285</v>
      </c>
      <c r="Y3343" s="13">
        <f>Agridata[[#This Row],[Final_Profit_NGN]]*Agridata[[#This Row],[Storage_Loss_%]]</f>
        <v>22026355.199999999</v>
      </c>
      <c r="Z3343" s="13">
        <f>Agridata[[#This Row],[Final_Profit_NGN]] * (1-Agridata[[#This Row],[Storage_Loss_%]]/100)</f>
        <v>735741.44800000009</v>
      </c>
      <c r="AA3343" s="13">
        <f>Agridata[[#This Row],[Final_Profit_NGN]]+Agridata[[#This Row],[Input_Cost_NGN]]</f>
        <v>975604</v>
      </c>
    </row>
    <row r="3344" spans="1:27" x14ac:dyDescent="0.35">
      <c r="A3344" t="s">
        <v>318</v>
      </c>
      <c r="B3344" t="s">
        <v>1470</v>
      </c>
      <c r="C3344" t="s">
        <v>1499</v>
      </c>
      <c r="D3344">
        <v>2025</v>
      </c>
      <c r="E3344" t="s">
        <v>1502</v>
      </c>
      <c r="F3344" t="s">
        <v>1506</v>
      </c>
      <c r="G3344">
        <v>3.79</v>
      </c>
      <c r="H3344">
        <v>10351</v>
      </c>
      <c r="I3344">
        <v>9491</v>
      </c>
      <c r="J3344">
        <v>43.8</v>
      </c>
      <c r="K3344" t="s">
        <v>1512</v>
      </c>
      <c r="L3344">
        <v>1.74</v>
      </c>
      <c r="M3344" t="s">
        <v>1517</v>
      </c>
      <c r="N3344" s="13">
        <v>10292</v>
      </c>
      <c r="O3344">
        <v>3</v>
      </c>
      <c r="P3344" s="11">
        <f>Agridata[[#This Row],[Storage_Loss_%]]/100</f>
        <v>8.3000000000000004E-2</v>
      </c>
      <c r="Q3344" s="7">
        <v>8.3000000000000007</v>
      </c>
      <c r="R3344" s="13">
        <v>111289</v>
      </c>
      <c r="S3344">
        <v>454</v>
      </c>
      <c r="T3344" t="s">
        <v>1521</v>
      </c>
      <c r="U3344" t="s">
        <v>1522</v>
      </c>
      <c r="V3344" s="13">
        <v>4144244</v>
      </c>
      <c r="W3344" s="7">
        <f>(Agridata[[#This Row],[Profit_After_Storage_Loss]]/Agridata[[#This Row],[Total_Revenue]])*100</f>
        <v>89.301898211105396</v>
      </c>
      <c r="X3344">
        <f>(1-Agridata[[#This Row],[Transport_Cost_NGN]]/(Agridata[[#This Row],[Input_Cost_NGN]]+Agridata[[#This Row],[Final_Profit_NGN]]))*100</f>
        <v>99.758150154163999</v>
      </c>
      <c r="Y3344" s="13">
        <f>Agridata[[#This Row],[Final_Profit_NGN]]*Agridata[[#This Row],[Storage_Loss_%]]</f>
        <v>34397225.200000003</v>
      </c>
      <c r="Z3344" s="13">
        <f>Agridata[[#This Row],[Final_Profit_NGN]] * (1-Agridata[[#This Row],[Storage_Loss_%]]/100)</f>
        <v>3800271.7480000001</v>
      </c>
      <c r="AA3344" s="13">
        <f>Agridata[[#This Row],[Final_Profit_NGN]]+Agridata[[#This Row],[Input_Cost_NGN]]</f>
        <v>4255533</v>
      </c>
    </row>
    <row r="3345" spans="1:27" x14ac:dyDescent="0.35">
      <c r="A3345" t="s">
        <v>1353</v>
      </c>
      <c r="B3345" t="s">
        <v>1470</v>
      </c>
      <c r="C3345" t="s">
        <v>1476</v>
      </c>
      <c r="D3345">
        <v>2024</v>
      </c>
      <c r="E3345" t="s">
        <v>1502</v>
      </c>
      <c r="F3345" t="s">
        <v>1505</v>
      </c>
      <c r="G3345">
        <v>4.5</v>
      </c>
      <c r="H3345">
        <v>44049</v>
      </c>
      <c r="I3345">
        <v>32309</v>
      </c>
      <c r="J3345">
        <v>23.7</v>
      </c>
      <c r="K3345" t="s">
        <v>1513</v>
      </c>
      <c r="L3345">
        <v>1.39</v>
      </c>
      <c r="M3345" t="s">
        <v>1516</v>
      </c>
      <c r="N3345" s="13">
        <v>1067</v>
      </c>
      <c r="O3345">
        <v>14</v>
      </c>
      <c r="P3345" s="11">
        <f>Agridata[[#This Row],[Storage_Loss_%]]/100</f>
        <v>0.26649999999999996</v>
      </c>
      <c r="Q3345" s="7">
        <v>26.65</v>
      </c>
      <c r="R3345" s="13">
        <v>46063</v>
      </c>
      <c r="S3345">
        <v>119</v>
      </c>
      <c r="T3345" t="s">
        <v>1520</v>
      </c>
      <c r="U3345" t="s">
        <v>1523</v>
      </c>
      <c r="V3345" s="13">
        <v>3759194</v>
      </c>
      <c r="W3345" s="7">
        <f>(Agridata[[#This Row],[Profit_After_Storage_Loss]]/Agridata[[#This Row],[Total_Revenue]])*100</f>
        <v>72.46209123325967</v>
      </c>
      <c r="X3345">
        <f>(1-Agridata[[#This Row],[Transport_Cost_NGN]]/(Agridata[[#This Row],[Input_Cost_NGN]]+Agridata[[#This Row],[Final_Profit_NGN]]))*100</f>
        <v>99.97195984397375</v>
      </c>
      <c r="Y3345" s="13">
        <f>Agridata[[#This Row],[Final_Profit_NGN]]*Agridata[[#This Row],[Storage_Loss_%]]</f>
        <v>100182520.09999999</v>
      </c>
      <c r="Z3345" s="13">
        <f>Agridata[[#This Row],[Final_Profit_NGN]] * (1-Agridata[[#This Row],[Storage_Loss_%]]/100)</f>
        <v>2757368.7990000001</v>
      </c>
      <c r="AA3345" s="13">
        <f>Agridata[[#This Row],[Final_Profit_NGN]]+Agridata[[#This Row],[Input_Cost_NGN]]</f>
        <v>3805257</v>
      </c>
    </row>
    <row r="3346" spans="1:27" x14ac:dyDescent="0.35">
      <c r="A3346" t="s">
        <v>1042</v>
      </c>
      <c r="B3346" t="s">
        <v>1470</v>
      </c>
      <c r="C3346" t="s">
        <v>1491</v>
      </c>
      <c r="D3346">
        <v>2024</v>
      </c>
      <c r="E3346" t="s">
        <v>1501</v>
      </c>
      <c r="F3346" t="s">
        <v>1503</v>
      </c>
      <c r="G3346">
        <v>2.29</v>
      </c>
      <c r="H3346">
        <v>16198</v>
      </c>
      <c r="I3346">
        <v>9999</v>
      </c>
      <c r="J3346">
        <v>47.7</v>
      </c>
      <c r="K3346" t="s">
        <v>1512</v>
      </c>
      <c r="L3346">
        <v>2.56</v>
      </c>
      <c r="M3346" t="s">
        <v>1516</v>
      </c>
      <c r="N3346" s="13">
        <v>10890</v>
      </c>
      <c r="O3346">
        <v>30</v>
      </c>
      <c r="P3346" s="11">
        <f>Agridata[[#This Row],[Storage_Loss_%]]/100</f>
        <v>0.38270000000000004</v>
      </c>
      <c r="Q3346" s="7">
        <v>38.270000000000003</v>
      </c>
      <c r="R3346" s="13">
        <v>20106</v>
      </c>
      <c r="S3346">
        <v>313</v>
      </c>
      <c r="T3346" t="s">
        <v>1520</v>
      </c>
      <c r="U3346" t="s">
        <v>1523</v>
      </c>
      <c r="V3346" s="13">
        <v>3067395</v>
      </c>
      <c r="W3346" s="7">
        <f>(Agridata[[#This Row],[Profit_After_Storage_Loss]]/Agridata[[#This Row],[Total_Revenue]])*100</f>
        <v>61.328010371494614</v>
      </c>
      <c r="X3346">
        <f>(1-Agridata[[#This Row],[Transport_Cost_NGN]]/(Agridata[[#This Row],[Input_Cost_NGN]]+Agridata[[#This Row],[Final_Profit_NGN]]))*100</f>
        <v>99.647287563631565</v>
      </c>
      <c r="Y3346" s="13">
        <f>Agridata[[#This Row],[Final_Profit_NGN]]*Agridata[[#This Row],[Storage_Loss_%]]</f>
        <v>117389206.65000001</v>
      </c>
      <c r="Z3346" s="13">
        <f>Agridata[[#This Row],[Final_Profit_NGN]] * (1-Agridata[[#This Row],[Storage_Loss_%]]/100)</f>
        <v>1893502.9334999998</v>
      </c>
      <c r="AA3346" s="13">
        <f>Agridata[[#This Row],[Final_Profit_NGN]]+Agridata[[#This Row],[Input_Cost_NGN]]</f>
        <v>3087501</v>
      </c>
    </row>
    <row r="3347" spans="1:27" x14ac:dyDescent="0.35">
      <c r="A3347" t="s">
        <v>573</v>
      </c>
      <c r="B3347" t="s">
        <v>1470</v>
      </c>
      <c r="C3347" t="s">
        <v>1495</v>
      </c>
      <c r="D3347">
        <v>2022</v>
      </c>
      <c r="E3347" t="s">
        <v>1501</v>
      </c>
      <c r="F3347" t="s">
        <v>1510</v>
      </c>
      <c r="G3347">
        <v>14.39</v>
      </c>
      <c r="H3347">
        <v>269356</v>
      </c>
      <c r="I3347">
        <v>189707</v>
      </c>
      <c r="J3347">
        <v>2</v>
      </c>
      <c r="K3347" t="s">
        <v>1512</v>
      </c>
      <c r="L3347">
        <v>0.1</v>
      </c>
      <c r="M3347" t="s">
        <v>1517</v>
      </c>
      <c r="N3347" s="13">
        <v>536</v>
      </c>
      <c r="O3347">
        <v>1</v>
      </c>
      <c r="P3347" s="11">
        <f>Agridata[[#This Row],[Storage_Loss_%]]/100</f>
        <v>0.29570000000000002</v>
      </c>
      <c r="Q3347" s="7">
        <v>29.57</v>
      </c>
      <c r="R3347" s="13">
        <v>569909</v>
      </c>
      <c r="S3347">
        <v>310</v>
      </c>
      <c r="T3347" t="s">
        <v>1521</v>
      </c>
      <c r="U3347" t="s">
        <v>1523</v>
      </c>
      <c r="V3347" s="13">
        <v>57650634</v>
      </c>
      <c r="W3347" s="7">
        <f>(Agridata[[#This Row],[Profit_After_Storage_Loss]]/Agridata[[#This Row],[Total_Revenue]])*100</f>
        <v>69.740575120022498</v>
      </c>
      <c r="X3347">
        <f>(1-Agridata[[#This Row],[Transport_Cost_NGN]]/(Agridata[[#This Row],[Input_Cost_NGN]]+Agridata[[#This Row],[Final_Profit_NGN]]))*100</f>
        <v>99.999079362760327</v>
      </c>
      <c r="Y3347" s="13">
        <f>Agridata[[#This Row],[Final_Profit_NGN]]*Agridata[[#This Row],[Storage_Loss_%]]</f>
        <v>1704729247.3800001</v>
      </c>
      <c r="Z3347" s="13">
        <f>Agridata[[#This Row],[Final_Profit_NGN]] * (1-Agridata[[#This Row],[Storage_Loss_%]]/100)</f>
        <v>40603341.526199996</v>
      </c>
      <c r="AA3347" s="13">
        <f>Agridata[[#This Row],[Final_Profit_NGN]]+Agridata[[#This Row],[Input_Cost_NGN]]</f>
        <v>58220543</v>
      </c>
    </row>
    <row r="3348" spans="1:27" x14ac:dyDescent="0.35">
      <c r="A3348" t="s">
        <v>671</v>
      </c>
      <c r="B3348" t="s">
        <v>1470</v>
      </c>
      <c r="C3348" t="s">
        <v>1475</v>
      </c>
      <c r="D3348">
        <v>2024</v>
      </c>
      <c r="E3348" t="s">
        <v>1501</v>
      </c>
      <c r="F3348" t="s">
        <v>1505</v>
      </c>
      <c r="G3348">
        <v>8.06</v>
      </c>
      <c r="H3348">
        <v>56991</v>
      </c>
      <c r="I3348">
        <v>36736</v>
      </c>
      <c r="J3348">
        <v>3.9</v>
      </c>
      <c r="K3348" t="s">
        <v>1513</v>
      </c>
      <c r="L3348">
        <v>1</v>
      </c>
      <c r="M3348" t="s">
        <v>1516</v>
      </c>
      <c r="N3348" s="13">
        <v>200</v>
      </c>
      <c r="O3348">
        <v>30</v>
      </c>
      <c r="P3348" s="11">
        <f>Agridata[[#This Row],[Storage_Loss_%]]/100</f>
        <v>0.35539999999999999</v>
      </c>
      <c r="Q3348" s="7">
        <v>35.54</v>
      </c>
      <c r="R3348" s="13">
        <v>101049</v>
      </c>
      <c r="S3348">
        <v>96</v>
      </c>
      <c r="T3348" t="s">
        <v>1520</v>
      </c>
      <c r="U3348" t="s">
        <v>1522</v>
      </c>
      <c r="V3348" s="13">
        <v>3390141</v>
      </c>
      <c r="W3348" s="7">
        <f>(Agridata[[#This Row],[Profit_After_Storage_Loss]]/Agridata[[#This Row],[Total_Revenue]])*100</f>
        <v>62.594269822037759</v>
      </c>
      <c r="X3348">
        <f>(1-Agridata[[#This Row],[Transport_Cost_NGN]]/(Agridata[[#This Row],[Input_Cost_NGN]]+Agridata[[#This Row],[Final_Profit_NGN]]))*100</f>
        <v>99.994271294315112</v>
      </c>
      <c r="Y3348" s="13">
        <f>Agridata[[#This Row],[Final_Profit_NGN]]*Agridata[[#This Row],[Storage_Loss_%]]</f>
        <v>120485611.14</v>
      </c>
      <c r="Z3348" s="13">
        <f>Agridata[[#This Row],[Final_Profit_NGN]] * (1-Agridata[[#This Row],[Storage_Loss_%]]/100)</f>
        <v>2185284.8886000002</v>
      </c>
      <c r="AA3348" s="13">
        <f>Agridata[[#This Row],[Final_Profit_NGN]]+Agridata[[#This Row],[Input_Cost_NGN]]</f>
        <v>3491190</v>
      </c>
    </row>
    <row r="3349" spans="1:27" x14ac:dyDescent="0.35">
      <c r="A3349" t="s">
        <v>931</v>
      </c>
      <c r="B3349" t="s">
        <v>1473</v>
      </c>
      <c r="C3349" t="s">
        <v>1493</v>
      </c>
      <c r="D3349">
        <v>2024</v>
      </c>
      <c r="E3349" t="s">
        <v>1502</v>
      </c>
      <c r="F3349" t="s">
        <v>1506</v>
      </c>
      <c r="G3349">
        <v>3.92</v>
      </c>
      <c r="H3349">
        <v>11356</v>
      </c>
      <c r="I3349">
        <v>7514</v>
      </c>
      <c r="J3349">
        <v>5.2</v>
      </c>
      <c r="K3349" t="s">
        <v>1513</v>
      </c>
      <c r="L3349">
        <v>1.49</v>
      </c>
      <c r="M3349" t="s">
        <v>1518</v>
      </c>
      <c r="N3349" s="13">
        <v>200</v>
      </c>
      <c r="O3349">
        <v>30</v>
      </c>
      <c r="P3349" s="11">
        <f>Agridata[[#This Row],[Storage_Loss_%]]/100</f>
        <v>0.33829999999999999</v>
      </c>
      <c r="Q3349" s="7">
        <v>33.83</v>
      </c>
      <c r="R3349" s="13">
        <v>90616</v>
      </c>
      <c r="S3349">
        <v>424</v>
      </c>
      <c r="T3349" t="s">
        <v>1521</v>
      </c>
      <c r="U3349" t="s">
        <v>1522</v>
      </c>
      <c r="V3349" s="13">
        <v>3063261</v>
      </c>
      <c r="W3349" s="7">
        <f>(Agridata[[#This Row],[Profit_After_Storage_Loss]]/Agridata[[#This Row],[Total_Revenue]])*100</f>
        <v>64.268828609993349</v>
      </c>
      <c r="X3349">
        <f>(1-Agridata[[#This Row],[Transport_Cost_NGN]]/(Agridata[[#This Row],[Input_Cost_NGN]]+Agridata[[#This Row],[Final_Profit_NGN]]))*100</f>
        <v>99.993658598607354</v>
      </c>
      <c r="Y3349" s="13">
        <f>Agridata[[#This Row],[Final_Profit_NGN]]*Agridata[[#This Row],[Storage_Loss_%]]</f>
        <v>103630119.63</v>
      </c>
      <c r="Z3349" s="13">
        <f>Agridata[[#This Row],[Final_Profit_NGN]] * (1-Agridata[[#This Row],[Storage_Loss_%]]/100)</f>
        <v>2026959.8036999998</v>
      </c>
      <c r="AA3349" s="13">
        <f>Agridata[[#This Row],[Final_Profit_NGN]]+Agridata[[#This Row],[Input_Cost_NGN]]</f>
        <v>3153877</v>
      </c>
    </row>
    <row r="3350" spans="1:27" x14ac:dyDescent="0.35">
      <c r="A3350" t="s">
        <v>184</v>
      </c>
      <c r="B3350" t="s">
        <v>1469</v>
      </c>
      <c r="C3350" t="s">
        <v>1474</v>
      </c>
      <c r="D3350">
        <v>2023</v>
      </c>
      <c r="E3350" t="s">
        <v>1501</v>
      </c>
      <c r="F3350" t="s">
        <v>1508</v>
      </c>
      <c r="G3350">
        <v>4.4400000000000004</v>
      </c>
      <c r="H3350">
        <v>10182</v>
      </c>
      <c r="I3350">
        <v>9381</v>
      </c>
      <c r="J3350">
        <v>17.3</v>
      </c>
      <c r="K3350" t="s">
        <v>1511</v>
      </c>
      <c r="L3350">
        <v>1.63</v>
      </c>
      <c r="M3350" t="s">
        <v>1516</v>
      </c>
      <c r="N3350" s="13">
        <v>2103</v>
      </c>
      <c r="O3350">
        <v>3</v>
      </c>
      <c r="P3350" s="11">
        <f>Agridata[[#This Row],[Storage_Loss_%]]/100</f>
        <v>7.8600000000000003E-2</v>
      </c>
      <c r="Q3350" s="7">
        <v>7.86</v>
      </c>
      <c r="R3350" s="13">
        <v>70272</v>
      </c>
      <c r="S3350">
        <v>186</v>
      </c>
      <c r="T3350" t="s">
        <v>1519</v>
      </c>
      <c r="U3350" t="s">
        <v>1522</v>
      </c>
      <c r="V3350" s="13">
        <v>1655043</v>
      </c>
      <c r="W3350" s="7">
        <f>(Agridata[[#This Row],[Profit_After_Storage_Loss]]/Agridata[[#This Row],[Total_Revenue]])*100</f>
        <v>88.387142069709014</v>
      </c>
      <c r="X3350">
        <f>(1-Agridata[[#This Row],[Transport_Cost_NGN]]/(Agridata[[#This Row],[Input_Cost_NGN]]+Agridata[[#This Row],[Final_Profit_NGN]]))*100</f>
        <v>99.878109214839029</v>
      </c>
      <c r="Y3350" s="13">
        <f>Agridata[[#This Row],[Final_Profit_NGN]]*Agridata[[#This Row],[Storage_Loss_%]]</f>
        <v>13008637.98</v>
      </c>
      <c r="Z3350" s="13">
        <f>Agridata[[#This Row],[Final_Profit_NGN]] * (1-Agridata[[#This Row],[Storage_Loss_%]]/100)</f>
        <v>1524956.6202</v>
      </c>
      <c r="AA3350" s="13">
        <f>Agridata[[#This Row],[Final_Profit_NGN]]+Agridata[[#This Row],[Input_Cost_NGN]]</f>
        <v>1725315</v>
      </c>
    </row>
    <row r="3351" spans="1:27" x14ac:dyDescent="0.35">
      <c r="A3351" t="s">
        <v>133</v>
      </c>
      <c r="B3351" t="s">
        <v>1469</v>
      </c>
      <c r="C3351" t="s">
        <v>1480</v>
      </c>
      <c r="D3351">
        <v>2022</v>
      </c>
      <c r="E3351" t="s">
        <v>1501</v>
      </c>
      <c r="F3351" t="s">
        <v>1509</v>
      </c>
      <c r="G3351">
        <v>0.56000000000000005</v>
      </c>
      <c r="H3351">
        <v>5270</v>
      </c>
      <c r="I3351">
        <v>4403</v>
      </c>
      <c r="J3351">
        <v>45.3</v>
      </c>
      <c r="K3351" t="s">
        <v>1512</v>
      </c>
      <c r="L3351">
        <v>2.27</v>
      </c>
      <c r="M3351" t="s">
        <v>1516</v>
      </c>
      <c r="N3351" s="13">
        <v>10167</v>
      </c>
      <c r="O3351">
        <v>1</v>
      </c>
      <c r="P3351" s="11">
        <f>Agridata[[#This Row],[Storage_Loss_%]]/100</f>
        <v>0.16449999999999998</v>
      </c>
      <c r="Q3351" s="7">
        <v>16.45</v>
      </c>
      <c r="R3351" s="13">
        <v>10304</v>
      </c>
      <c r="S3351">
        <v>300</v>
      </c>
      <c r="T3351" t="s">
        <v>1520</v>
      </c>
      <c r="U3351" t="s">
        <v>1522</v>
      </c>
      <c r="V3351" s="13">
        <v>1287220</v>
      </c>
      <c r="W3351" s="7">
        <f>(Agridata[[#This Row],[Profit_After_Storage_Loss]]/Agridata[[#This Row],[Total_Revenue]])*100</f>
        <v>82.886506145551067</v>
      </c>
      <c r="X3351">
        <f>(1-Agridata[[#This Row],[Transport_Cost_NGN]]/(Agridata[[#This Row],[Input_Cost_NGN]]+Agridata[[#This Row],[Final_Profit_NGN]]))*100</f>
        <v>99.216430678738888</v>
      </c>
      <c r="Y3351" s="13">
        <f>Agridata[[#This Row],[Final_Profit_NGN]]*Agridata[[#This Row],[Storage_Loss_%]]</f>
        <v>21174769</v>
      </c>
      <c r="Z3351" s="13">
        <f>Agridata[[#This Row],[Final_Profit_NGN]] * (1-Agridata[[#This Row],[Storage_Loss_%]]/100)</f>
        <v>1075472.31</v>
      </c>
      <c r="AA3351" s="13">
        <f>Agridata[[#This Row],[Final_Profit_NGN]]+Agridata[[#This Row],[Input_Cost_NGN]]</f>
        <v>1297524</v>
      </c>
    </row>
    <row r="3352" spans="1:27" x14ac:dyDescent="0.35">
      <c r="A3352" t="s">
        <v>1257</v>
      </c>
      <c r="B3352" t="s">
        <v>1471</v>
      </c>
      <c r="C3352" t="s">
        <v>1483</v>
      </c>
      <c r="D3352">
        <v>2024</v>
      </c>
      <c r="E3352" t="s">
        <v>1502</v>
      </c>
      <c r="F3352" t="s">
        <v>1504</v>
      </c>
      <c r="G3352">
        <v>1.56</v>
      </c>
      <c r="H3352">
        <v>10845</v>
      </c>
      <c r="I3352">
        <v>8502</v>
      </c>
      <c r="J3352">
        <v>11.5</v>
      </c>
      <c r="K3352" t="s">
        <v>1512</v>
      </c>
      <c r="L3352">
        <v>0.85</v>
      </c>
      <c r="M3352" t="s">
        <v>1518</v>
      </c>
      <c r="N3352" s="13">
        <v>2456</v>
      </c>
      <c r="O3352">
        <v>7</v>
      </c>
      <c r="P3352" s="11">
        <f>Agridata[[#This Row],[Storage_Loss_%]]/100</f>
        <v>0.21600000000000003</v>
      </c>
      <c r="Q3352" s="7">
        <v>21.6</v>
      </c>
      <c r="R3352" s="13">
        <v>27024</v>
      </c>
      <c r="S3352">
        <v>237</v>
      </c>
      <c r="T3352" t="s">
        <v>1520</v>
      </c>
      <c r="U3352" t="s">
        <v>1522</v>
      </c>
      <c r="V3352" s="13">
        <v>1965345</v>
      </c>
      <c r="W3352" s="7">
        <f>(Agridata[[#This Row],[Profit_After_Storage_Loss]]/Agridata[[#This Row],[Total_Revenue]])*100</f>
        <v>77.336601804183857</v>
      </c>
      <c r="X3352">
        <f>(1-Agridata[[#This Row],[Transport_Cost_NGN]]/(Agridata[[#This Row],[Input_Cost_NGN]]+Agridata[[#This Row],[Final_Profit_NGN]]))*100</f>
        <v>99.876729662025454</v>
      </c>
      <c r="Y3352" s="13">
        <f>Agridata[[#This Row],[Final_Profit_NGN]]*Agridata[[#This Row],[Storage_Loss_%]]</f>
        <v>42451452</v>
      </c>
      <c r="Z3352" s="13">
        <f>Agridata[[#This Row],[Final_Profit_NGN]] * (1-Agridata[[#This Row],[Storage_Loss_%]]/100)</f>
        <v>1540830.48</v>
      </c>
      <c r="AA3352" s="13">
        <f>Agridata[[#This Row],[Final_Profit_NGN]]+Agridata[[#This Row],[Input_Cost_NGN]]</f>
        <v>1992369</v>
      </c>
    </row>
    <row r="3353" spans="1:27" x14ac:dyDescent="0.35">
      <c r="A3353" t="s">
        <v>112</v>
      </c>
      <c r="B3353" t="s">
        <v>1473</v>
      </c>
      <c r="C3353" t="s">
        <v>1497</v>
      </c>
      <c r="D3353">
        <v>2022</v>
      </c>
      <c r="E3353" t="s">
        <v>1502</v>
      </c>
      <c r="F3353" t="s">
        <v>1508</v>
      </c>
      <c r="G3353">
        <v>0.97</v>
      </c>
      <c r="H3353">
        <v>950</v>
      </c>
      <c r="I3353">
        <v>566</v>
      </c>
      <c r="J3353">
        <v>13.9</v>
      </c>
      <c r="K3353" t="s">
        <v>1512</v>
      </c>
      <c r="L3353">
        <v>0.44</v>
      </c>
      <c r="M3353" t="s">
        <v>1516</v>
      </c>
      <c r="N3353" s="13">
        <v>2844</v>
      </c>
      <c r="O3353">
        <v>30</v>
      </c>
      <c r="P3353" s="11">
        <f>Agridata[[#This Row],[Storage_Loss_%]]/100</f>
        <v>0.40409999999999996</v>
      </c>
      <c r="Q3353" s="7">
        <v>40.409999999999997</v>
      </c>
      <c r="R3353" s="13">
        <v>9676</v>
      </c>
      <c r="S3353">
        <v>192</v>
      </c>
      <c r="T3353" t="s">
        <v>1520</v>
      </c>
      <c r="U3353" t="s">
        <v>1523</v>
      </c>
      <c r="V3353" s="13">
        <v>95066</v>
      </c>
      <c r="W3353" s="7">
        <f>(Agridata[[#This Row],[Profit_After_Storage_Loss]]/Agridata[[#This Row],[Total_Revenue]])*100</f>
        <v>54.085113326077419</v>
      </c>
      <c r="X3353">
        <f>(1-Agridata[[#This Row],[Transport_Cost_NGN]]/(Agridata[[#This Row],[Input_Cost_NGN]]+Agridata[[#This Row],[Final_Profit_NGN]]))*100</f>
        <v>97.284756831070624</v>
      </c>
      <c r="Y3353" s="13">
        <f>Agridata[[#This Row],[Final_Profit_NGN]]*Agridata[[#This Row],[Storage_Loss_%]]</f>
        <v>3841617.0599999996</v>
      </c>
      <c r="Z3353" s="13">
        <f>Agridata[[#This Row],[Final_Profit_NGN]] * (1-Agridata[[#This Row],[Storage_Loss_%]]/100)</f>
        <v>56649.82940000001</v>
      </c>
      <c r="AA3353" s="13">
        <f>Agridata[[#This Row],[Final_Profit_NGN]]+Agridata[[#This Row],[Input_Cost_NGN]]</f>
        <v>104742</v>
      </c>
    </row>
    <row r="3354" spans="1:27" x14ac:dyDescent="0.35">
      <c r="A3354" t="s">
        <v>21</v>
      </c>
      <c r="B3354" t="s">
        <v>1473</v>
      </c>
      <c r="C3354" t="s">
        <v>1496</v>
      </c>
      <c r="D3354">
        <v>2025</v>
      </c>
      <c r="E3354" t="s">
        <v>1502</v>
      </c>
      <c r="F3354" t="s">
        <v>1507</v>
      </c>
      <c r="G3354">
        <v>0.94</v>
      </c>
      <c r="H3354">
        <v>1865</v>
      </c>
      <c r="I3354">
        <v>1589</v>
      </c>
      <c r="J3354">
        <v>13.7</v>
      </c>
      <c r="K3354" t="s">
        <v>1511</v>
      </c>
      <c r="L3354">
        <v>0.82</v>
      </c>
      <c r="M3354" t="s">
        <v>1518</v>
      </c>
      <c r="N3354" s="13">
        <v>2039</v>
      </c>
      <c r="O3354">
        <v>7</v>
      </c>
      <c r="P3354" s="11">
        <f>Agridata[[#This Row],[Storage_Loss_%]]/100</f>
        <v>0.14760000000000001</v>
      </c>
      <c r="Q3354" s="7">
        <v>14.76</v>
      </c>
      <c r="R3354" s="13">
        <v>19988</v>
      </c>
      <c r="S3354">
        <v>256</v>
      </c>
      <c r="T3354" t="s">
        <v>1520</v>
      </c>
      <c r="U3354" t="s">
        <v>1522</v>
      </c>
      <c r="V3354" s="13">
        <v>380690</v>
      </c>
      <c r="W3354" s="7">
        <f>(Agridata[[#This Row],[Profit_After_Storage_Loss]]/Agridata[[#This Row],[Total_Revenue]])*100</f>
        <v>80.987764738767794</v>
      </c>
      <c r="X3354">
        <f>(1-Agridata[[#This Row],[Transport_Cost_NGN]]/(Agridata[[#This Row],[Input_Cost_NGN]]+Agridata[[#This Row],[Final_Profit_NGN]]))*100</f>
        <v>99.491112564203675</v>
      </c>
      <c r="Y3354" s="13">
        <f>Agridata[[#This Row],[Final_Profit_NGN]]*Agridata[[#This Row],[Storage_Loss_%]]</f>
        <v>5618984.4000000004</v>
      </c>
      <c r="Z3354" s="13">
        <f>Agridata[[#This Row],[Final_Profit_NGN]] * (1-Agridata[[#This Row],[Storage_Loss_%]]/100)</f>
        <v>324500.15600000002</v>
      </c>
      <c r="AA3354" s="13">
        <f>Agridata[[#This Row],[Final_Profit_NGN]]+Agridata[[#This Row],[Input_Cost_NGN]]</f>
        <v>400678</v>
      </c>
    </row>
    <row r="3355" spans="1:27" x14ac:dyDescent="0.35">
      <c r="A3355" t="s">
        <v>983</v>
      </c>
      <c r="B3355" t="s">
        <v>1469</v>
      </c>
      <c r="C3355" t="s">
        <v>1498</v>
      </c>
      <c r="D3355">
        <v>2025</v>
      </c>
      <c r="E3355" t="s">
        <v>1502</v>
      </c>
      <c r="F3355" t="s">
        <v>1503</v>
      </c>
      <c r="G3355">
        <v>0.6</v>
      </c>
      <c r="H3355">
        <v>4131</v>
      </c>
      <c r="I3355">
        <v>3527</v>
      </c>
      <c r="J3355">
        <v>1</v>
      </c>
      <c r="K3355" t="s">
        <v>1513</v>
      </c>
      <c r="L3355">
        <v>0.28000000000000003</v>
      </c>
      <c r="M3355" t="s">
        <v>1518</v>
      </c>
      <c r="N3355" s="13">
        <v>200</v>
      </c>
      <c r="O3355">
        <v>7</v>
      </c>
      <c r="P3355" s="11">
        <f>Agridata[[#This Row],[Storage_Loss_%]]/100</f>
        <v>0.1462</v>
      </c>
      <c r="Q3355" s="7">
        <v>14.62</v>
      </c>
      <c r="R3355" s="13">
        <v>11272</v>
      </c>
      <c r="S3355">
        <v>304</v>
      </c>
      <c r="T3355" t="s">
        <v>1519</v>
      </c>
      <c r="U3355" t="s">
        <v>1522</v>
      </c>
      <c r="V3355" s="13">
        <v>1050014</v>
      </c>
      <c r="W3355" s="7">
        <f>(Agridata[[#This Row],[Profit_After_Storage_Loss]]/Agridata[[#This Row],[Total_Revenue]])*100</f>
        <v>84.473172471887878</v>
      </c>
      <c r="X3355">
        <f>(1-Agridata[[#This Row],[Transport_Cost_NGN]]/(Agridata[[#This Row],[Input_Cost_NGN]]+Agridata[[#This Row],[Final_Profit_NGN]]))*100</f>
        <v>99.9811549384426</v>
      </c>
      <c r="Y3355" s="13">
        <f>Agridata[[#This Row],[Final_Profit_NGN]]*Agridata[[#This Row],[Storage_Loss_%]]</f>
        <v>15351204.68</v>
      </c>
      <c r="Z3355" s="13">
        <f>Agridata[[#This Row],[Final_Profit_NGN]] * (1-Agridata[[#This Row],[Storage_Loss_%]]/100)</f>
        <v>896501.95319999999</v>
      </c>
      <c r="AA3355" s="13">
        <f>Agridata[[#This Row],[Final_Profit_NGN]]+Agridata[[#This Row],[Input_Cost_NGN]]</f>
        <v>1061286</v>
      </c>
    </row>
    <row r="3356" spans="1:27" x14ac:dyDescent="0.35">
      <c r="A3356" t="s">
        <v>928</v>
      </c>
      <c r="B3356" t="s">
        <v>1469</v>
      </c>
      <c r="C3356" t="s">
        <v>1498</v>
      </c>
      <c r="D3356">
        <v>2022</v>
      </c>
      <c r="E3356" t="s">
        <v>1502</v>
      </c>
      <c r="F3356" t="s">
        <v>1507</v>
      </c>
      <c r="G3356">
        <v>0.92</v>
      </c>
      <c r="H3356">
        <v>1351</v>
      </c>
      <c r="I3356">
        <v>1034</v>
      </c>
      <c r="J3356">
        <v>3</v>
      </c>
      <c r="K3356" t="s">
        <v>1512</v>
      </c>
      <c r="L3356">
        <v>1.1000000000000001</v>
      </c>
      <c r="M3356" t="s">
        <v>1518</v>
      </c>
      <c r="N3356" s="13">
        <v>622</v>
      </c>
      <c r="O3356">
        <v>14</v>
      </c>
      <c r="P3356" s="11">
        <f>Agridata[[#This Row],[Storage_Loss_%]]/100</f>
        <v>0.23430000000000001</v>
      </c>
      <c r="Q3356" s="7">
        <v>23.43</v>
      </c>
      <c r="R3356" s="13">
        <v>16883</v>
      </c>
      <c r="S3356">
        <v>191</v>
      </c>
      <c r="T3356" t="s">
        <v>1520</v>
      </c>
      <c r="U3356" t="s">
        <v>1522</v>
      </c>
      <c r="V3356" s="13">
        <v>178015</v>
      </c>
      <c r="W3356" s="7">
        <f>(Agridata[[#This Row],[Profit_After_Storage_Loss]]/Agridata[[#This Row],[Total_Revenue]])*100</f>
        <v>69.937139170232641</v>
      </c>
      <c r="X3356">
        <f>(1-Agridata[[#This Row],[Transport_Cost_NGN]]/(Agridata[[#This Row],[Input_Cost_NGN]]+Agridata[[#This Row],[Final_Profit_NGN]]))*100</f>
        <v>99.68085870557934</v>
      </c>
      <c r="Y3356" s="13">
        <f>Agridata[[#This Row],[Final_Profit_NGN]]*Agridata[[#This Row],[Storage_Loss_%]]</f>
        <v>4170891.4499999997</v>
      </c>
      <c r="Z3356" s="13">
        <f>Agridata[[#This Row],[Final_Profit_NGN]] * (1-Agridata[[#This Row],[Storage_Loss_%]]/100)</f>
        <v>136306.08550000002</v>
      </c>
      <c r="AA3356" s="13">
        <f>Agridata[[#This Row],[Final_Profit_NGN]]+Agridata[[#This Row],[Input_Cost_NGN]]</f>
        <v>194898</v>
      </c>
    </row>
    <row r="3357" spans="1:27" x14ac:dyDescent="0.35">
      <c r="A3357" t="s">
        <v>989</v>
      </c>
      <c r="B3357" t="s">
        <v>1469</v>
      </c>
      <c r="C3357" t="s">
        <v>1484</v>
      </c>
      <c r="D3357">
        <v>2021</v>
      </c>
      <c r="E3357" t="s">
        <v>1502</v>
      </c>
      <c r="F3357" t="s">
        <v>1510</v>
      </c>
      <c r="G3357">
        <v>5.39</v>
      </c>
      <c r="H3357">
        <v>133859</v>
      </c>
      <c r="I3357">
        <v>91278</v>
      </c>
      <c r="J3357">
        <v>2.8</v>
      </c>
      <c r="K3357" t="s">
        <v>1513</v>
      </c>
      <c r="L3357">
        <v>0.57999999999999996</v>
      </c>
      <c r="M3357" t="s">
        <v>1516</v>
      </c>
      <c r="N3357" s="13">
        <v>200</v>
      </c>
      <c r="O3357">
        <v>5</v>
      </c>
      <c r="P3357" s="11">
        <f>Agridata[[#This Row],[Storage_Loss_%]]/100</f>
        <v>0.31809999999999999</v>
      </c>
      <c r="Q3357" s="7">
        <v>31.81</v>
      </c>
      <c r="R3357" s="13">
        <v>144870</v>
      </c>
      <c r="S3357">
        <v>335</v>
      </c>
      <c r="T3357" t="s">
        <v>1520</v>
      </c>
      <c r="U3357" t="s">
        <v>1523</v>
      </c>
      <c r="V3357" s="13">
        <v>30127279</v>
      </c>
      <c r="W3357" s="7">
        <f>(Agridata[[#This Row],[Profit_After_Storage_Loss]]/Agridata[[#This Row],[Total_Revenue]])*100</f>
        <v>67.863670828589008</v>
      </c>
      <c r="X3357">
        <f>(1-Agridata[[#This Row],[Transport_Cost_NGN]]/(Agridata[[#This Row],[Input_Cost_NGN]]+Agridata[[#This Row],[Final_Profit_NGN]]))*100</f>
        <v>99.999339326719095</v>
      </c>
      <c r="Y3357" s="13">
        <f>Agridata[[#This Row],[Final_Profit_NGN]]*Agridata[[#This Row],[Storage_Loss_%]]</f>
        <v>958348744.99000001</v>
      </c>
      <c r="Z3357" s="13">
        <f>Agridata[[#This Row],[Final_Profit_NGN]] * (1-Agridata[[#This Row],[Storage_Loss_%]]/100)</f>
        <v>20543791.550099999</v>
      </c>
      <c r="AA3357" s="13">
        <f>Agridata[[#This Row],[Final_Profit_NGN]]+Agridata[[#This Row],[Input_Cost_NGN]]</f>
        <v>30272149</v>
      </c>
    </row>
    <row r="3358" spans="1:27" x14ac:dyDescent="0.35">
      <c r="A3358" t="s">
        <v>474</v>
      </c>
      <c r="B3358" t="s">
        <v>1470</v>
      </c>
      <c r="C3358" t="s">
        <v>1491</v>
      </c>
      <c r="D3358">
        <v>2023</v>
      </c>
      <c r="E3358" t="s">
        <v>1501</v>
      </c>
      <c r="F3358" t="s">
        <v>1508</v>
      </c>
      <c r="G3358">
        <v>1.29</v>
      </c>
      <c r="H3358">
        <v>1386</v>
      </c>
      <c r="I3358">
        <v>554</v>
      </c>
      <c r="J3358">
        <v>18.899999999999999</v>
      </c>
      <c r="K3358" t="s">
        <v>1512</v>
      </c>
      <c r="L3358">
        <v>0.77</v>
      </c>
      <c r="M3358" t="s">
        <v>1517</v>
      </c>
      <c r="N3358" s="13">
        <v>5000</v>
      </c>
      <c r="O3358">
        <v>60</v>
      </c>
      <c r="P3358" s="11">
        <f>Agridata[[#This Row],[Storage_Loss_%]]/100</f>
        <v>0.6</v>
      </c>
      <c r="Q3358" s="7">
        <v>60</v>
      </c>
      <c r="R3358" s="13">
        <v>12700</v>
      </c>
      <c r="S3358">
        <v>190</v>
      </c>
      <c r="T3358" t="s">
        <v>1520</v>
      </c>
      <c r="U3358" t="s">
        <v>1522</v>
      </c>
      <c r="V3358" s="13">
        <v>86508</v>
      </c>
      <c r="W3358" s="7">
        <f>(Agridata[[#This Row],[Profit_After_Storage_Loss]]/Agridata[[#This Row],[Total_Revenue]])*100</f>
        <v>34.879445206031775</v>
      </c>
      <c r="X3358">
        <f>(1-Agridata[[#This Row],[Transport_Cost_NGN]]/(Agridata[[#This Row],[Input_Cost_NGN]]+Agridata[[#This Row],[Final_Profit_NGN]]))*100</f>
        <v>94.960083864204506</v>
      </c>
      <c r="Y3358" s="13">
        <f>Agridata[[#This Row],[Final_Profit_NGN]]*Agridata[[#This Row],[Storage_Loss_%]]</f>
        <v>5190480</v>
      </c>
      <c r="Z3358" s="13">
        <f>Agridata[[#This Row],[Final_Profit_NGN]] * (1-Agridata[[#This Row],[Storage_Loss_%]]/100)</f>
        <v>34603.200000000004</v>
      </c>
      <c r="AA3358" s="13">
        <f>Agridata[[#This Row],[Final_Profit_NGN]]+Agridata[[#This Row],[Input_Cost_NGN]]</f>
        <v>99208</v>
      </c>
    </row>
    <row r="3359" spans="1:27" x14ac:dyDescent="0.35">
      <c r="A3359" t="s">
        <v>616</v>
      </c>
      <c r="B3359" t="s">
        <v>1470</v>
      </c>
      <c r="C3359" t="s">
        <v>1475</v>
      </c>
      <c r="D3359">
        <v>2024</v>
      </c>
      <c r="E3359" t="s">
        <v>1501</v>
      </c>
      <c r="F3359" t="s">
        <v>1508</v>
      </c>
      <c r="G3359">
        <v>3.74</v>
      </c>
      <c r="H3359">
        <v>7816</v>
      </c>
      <c r="I3359">
        <v>6286</v>
      </c>
      <c r="J3359">
        <v>28</v>
      </c>
      <c r="K3359" t="s">
        <v>1513</v>
      </c>
      <c r="L3359">
        <v>1.27</v>
      </c>
      <c r="M3359" t="s">
        <v>1518</v>
      </c>
      <c r="N3359" s="13">
        <v>1376</v>
      </c>
      <c r="O3359">
        <v>14</v>
      </c>
      <c r="P3359" s="11">
        <f>Agridata[[#This Row],[Storage_Loss_%]]/100</f>
        <v>0.19570000000000001</v>
      </c>
      <c r="Q3359" s="7">
        <v>19.57</v>
      </c>
      <c r="R3359" s="13">
        <v>31511</v>
      </c>
      <c r="S3359">
        <v>274</v>
      </c>
      <c r="T3359" t="s">
        <v>1520</v>
      </c>
      <c r="U3359" t="s">
        <v>1522</v>
      </c>
      <c r="V3359" s="13">
        <v>1672254</v>
      </c>
      <c r="W3359" s="7">
        <f>(Agridata[[#This Row],[Profit_After_Storage_Loss]]/Agridata[[#This Row],[Total_Revenue]])*100</f>
        <v>78.942453460424417</v>
      </c>
      <c r="X3359">
        <f>(1-Agridata[[#This Row],[Transport_Cost_NGN]]/(Agridata[[#This Row],[Input_Cost_NGN]]+Agridata[[#This Row],[Final_Profit_NGN]]))*100</f>
        <v>99.919237688296221</v>
      </c>
      <c r="Y3359" s="13">
        <f>Agridata[[#This Row],[Final_Profit_NGN]]*Agridata[[#This Row],[Storage_Loss_%]]</f>
        <v>32726010.780000001</v>
      </c>
      <c r="Z3359" s="13">
        <f>Agridata[[#This Row],[Final_Profit_NGN]] * (1-Agridata[[#This Row],[Storage_Loss_%]]/100)</f>
        <v>1344993.8922000001</v>
      </c>
      <c r="AA3359" s="13">
        <f>Agridata[[#This Row],[Final_Profit_NGN]]+Agridata[[#This Row],[Input_Cost_NGN]]</f>
        <v>1703765</v>
      </c>
    </row>
    <row r="3360" spans="1:27" x14ac:dyDescent="0.35">
      <c r="A3360" t="s">
        <v>955</v>
      </c>
      <c r="B3360" t="s">
        <v>1471</v>
      </c>
      <c r="C3360" t="s">
        <v>1486</v>
      </c>
      <c r="D3360">
        <v>2024</v>
      </c>
      <c r="E3360" t="s">
        <v>1501</v>
      </c>
      <c r="F3360" t="s">
        <v>1509</v>
      </c>
      <c r="G3360">
        <v>5.52</v>
      </c>
      <c r="H3360">
        <v>73363</v>
      </c>
      <c r="I3360">
        <v>61456</v>
      </c>
      <c r="J3360">
        <v>22.8</v>
      </c>
      <c r="K3360" t="s">
        <v>1512</v>
      </c>
      <c r="L3360">
        <v>0.89</v>
      </c>
      <c r="M3360" t="s">
        <v>1518</v>
      </c>
      <c r="N3360" s="13">
        <v>5099</v>
      </c>
      <c r="O3360">
        <v>1</v>
      </c>
      <c r="P3360" s="11">
        <f>Agridata[[#This Row],[Storage_Loss_%]]/100</f>
        <v>0.1623</v>
      </c>
      <c r="Q3360" s="7">
        <v>16.23</v>
      </c>
      <c r="R3360" s="13">
        <v>163737</v>
      </c>
      <c r="S3360">
        <v>304</v>
      </c>
      <c r="T3360" t="s">
        <v>1521</v>
      </c>
      <c r="U3360" t="s">
        <v>1523</v>
      </c>
      <c r="V3360" s="13">
        <v>18326962</v>
      </c>
      <c r="W3360" s="7">
        <f>(Agridata[[#This Row],[Profit_After_Storage_Loss]]/Agridata[[#This Row],[Total_Revenue]])*100</f>
        <v>83.028208221874138</v>
      </c>
      <c r="X3360">
        <f>(1-Agridata[[#This Row],[Transport_Cost_NGN]]/(Agridata[[#This Row],[Input_Cost_NGN]]+Agridata[[#This Row],[Final_Profit_NGN]]))*100</f>
        <v>99.972423973804354</v>
      </c>
      <c r="Y3360" s="13">
        <f>Agridata[[#This Row],[Final_Profit_NGN]]*Agridata[[#This Row],[Storage_Loss_%]]</f>
        <v>297446593.25999999</v>
      </c>
      <c r="Z3360" s="13">
        <f>Agridata[[#This Row],[Final_Profit_NGN]] * (1-Agridata[[#This Row],[Storage_Loss_%]]/100)</f>
        <v>15352496.067399999</v>
      </c>
      <c r="AA3360" s="13">
        <f>Agridata[[#This Row],[Final_Profit_NGN]]+Agridata[[#This Row],[Input_Cost_NGN]]</f>
        <v>18490699</v>
      </c>
    </row>
    <row r="3361" spans="1:27" x14ac:dyDescent="0.35">
      <c r="A3361" t="s">
        <v>1354</v>
      </c>
      <c r="B3361" t="s">
        <v>1470</v>
      </c>
      <c r="C3361" t="s">
        <v>1495</v>
      </c>
      <c r="D3361">
        <v>2023</v>
      </c>
      <c r="E3361" t="s">
        <v>1501</v>
      </c>
      <c r="F3361" t="s">
        <v>1507</v>
      </c>
      <c r="G3361">
        <v>8.94</v>
      </c>
      <c r="H3361">
        <v>26744</v>
      </c>
      <c r="I3361">
        <v>21662</v>
      </c>
      <c r="J3361">
        <v>7.6</v>
      </c>
      <c r="K3361" t="s">
        <v>1511</v>
      </c>
      <c r="L3361">
        <v>0.93</v>
      </c>
      <c r="M3361" t="s">
        <v>1518</v>
      </c>
      <c r="N3361" s="13">
        <v>1241</v>
      </c>
      <c r="O3361">
        <v>14</v>
      </c>
      <c r="P3361" s="11">
        <f>Agridata[[#This Row],[Storage_Loss_%]]/100</f>
        <v>0.19</v>
      </c>
      <c r="Q3361" s="7">
        <v>19</v>
      </c>
      <c r="R3361" s="13">
        <v>168197</v>
      </c>
      <c r="S3361">
        <v>311</v>
      </c>
      <c r="T3361" t="s">
        <v>1521</v>
      </c>
      <c r="U3361" t="s">
        <v>1523</v>
      </c>
      <c r="V3361" s="13">
        <v>6500076</v>
      </c>
      <c r="W3361" s="7">
        <f>(Agridata[[#This Row],[Profit_After_Storage_Loss]]/Agridata[[#This Row],[Total_Revenue]])*100</f>
        <v>78.956898735249752</v>
      </c>
      <c r="X3361">
        <f>(1-Agridata[[#This Row],[Transport_Cost_NGN]]/(Agridata[[#This Row],[Input_Cost_NGN]]+Agridata[[#This Row],[Final_Profit_NGN]]))*100</f>
        <v>99.981389484203788</v>
      </c>
      <c r="Y3361" s="13">
        <f>Agridata[[#This Row],[Final_Profit_NGN]]*Agridata[[#This Row],[Storage_Loss_%]]</f>
        <v>123501444</v>
      </c>
      <c r="Z3361" s="13">
        <f>Agridata[[#This Row],[Final_Profit_NGN]] * (1-Agridata[[#This Row],[Storage_Loss_%]]/100)</f>
        <v>5265061.5600000005</v>
      </c>
      <c r="AA3361" s="13">
        <f>Agridata[[#This Row],[Final_Profit_NGN]]+Agridata[[#This Row],[Input_Cost_NGN]]</f>
        <v>6668273</v>
      </c>
    </row>
    <row r="3362" spans="1:27" x14ac:dyDescent="0.35">
      <c r="A3362" t="s">
        <v>1104</v>
      </c>
      <c r="B3362" t="s">
        <v>1473</v>
      </c>
      <c r="C3362" t="s">
        <v>1497</v>
      </c>
      <c r="D3362">
        <v>2022</v>
      </c>
      <c r="E3362" t="s">
        <v>1502</v>
      </c>
      <c r="F3362" t="s">
        <v>1507</v>
      </c>
      <c r="G3362">
        <v>3.43</v>
      </c>
      <c r="H3362">
        <v>4976</v>
      </c>
      <c r="I3362">
        <v>1990</v>
      </c>
      <c r="J3362">
        <v>1.2</v>
      </c>
      <c r="K3362" t="s">
        <v>1511</v>
      </c>
      <c r="L3362">
        <v>0.94</v>
      </c>
      <c r="M3362" t="s">
        <v>1516</v>
      </c>
      <c r="N3362" s="13">
        <v>200</v>
      </c>
      <c r="O3362">
        <v>60</v>
      </c>
      <c r="P3362" s="11">
        <f>Agridata[[#This Row],[Storage_Loss_%]]/100</f>
        <v>0.6</v>
      </c>
      <c r="Q3362" s="7">
        <v>60</v>
      </c>
      <c r="R3362" s="13">
        <v>37157</v>
      </c>
      <c r="S3362">
        <v>216</v>
      </c>
      <c r="T3362" t="s">
        <v>1520</v>
      </c>
      <c r="U3362" t="s">
        <v>1522</v>
      </c>
      <c r="V3362" s="13">
        <v>388185</v>
      </c>
      <c r="W3362" s="7">
        <f>(Agridata[[#This Row],[Profit_After_Storage_Loss]]/Agridata[[#This Row],[Total_Revenue]])*100</f>
        <v>36.505682486093541</v>
      </c>
      <c r="X3362">
        <f>(1-Agridata[[#This Row],[Transport_Cost_NGN]]/(Agridata[[#This Row],[Input_Cost_NGN]]+Agridata[[#This Row],[Final_Profit_NGN]]))*100</f>
        <v>99.952979014534179</v>
      </c>
      <c r="Y3362" s="13">
        <f>Agridata[[#This Row],[Final_Profit_NGN]]*Agridata[[#This Row],[Storage_Loss_%]]</f>
        <v>23291100</v>
      </c>
      <c r="Z3362" s="13">
        <f>Agridata[[#This Row],[Final_Profit_NGN]] * (1-Agridata[[#This Row],[Storage_Loss_%]]/100)</f>
        <v>155274</v>
      </c>
      <c r="AA3362" s="13">
        <f>Agridata[[#This Row],[Final_Profit_NGN]]+Agridata[[#This Row],[Input_Cost_NGN]]</f>
        <v>425342</v>
      </c>
    </row>
    <row r="3363" spans="1:27" x14ac:dyDescent="0.35">
      <c r="A3363" t="s">
        <v>864</v>
      </c>
      <c r="B3363" t="s">
        <v>1472</v>
      </c>
      <c r="C3363" t="s">
        <v>1488</v>
      </c>
      <c r="D3363">
        <v>2023</v>
      </c>
      <c r="E3363" t="s">
        <v>1501</v>
      </c>
      <c r="F3363" t="s">
        <v>1509</v>
      </c>
      <c r="G3363">
        <v>1.54</v>
      </c>
      <c r="H3363">
        <v>15229</v>
      </c>
      <c r="I3363">
        <v>12270</v>
      </c>
      <c r="J3363">
        <v>33.4</v>
      </c>
      <c r="K3363" t="s">
        <v>1512</v>
      </c>
      <c r="L3363">
        <v>1.1100000000000001</v>
      </c>
      <c r="M3363" t="s">
        <v>1517</v>
      </c>
      <c r="N3363" s="13">
        <v>9135</v>
      </c>
      <c r="O3363">
        <v>3</v>
      </c>
      <c r="P3363" s="11">
        <f>Agridata[[#This Row],[Storage_Loss_%]]/100</f>
        <v>0.1943</v>
      </c>
      <c r="Q3363" s="7">
        <v>19.43</v>
      </c>
      <c r="R3363" s="13">
        <v>45781</v>
      </c>
      <c r="S3363">
        <v>398</v>
      </c>
      <c r="T3363" t="s">
        <v>1520</v>
      </c>
      <c r="U3363" t="s">
        <v>1523</v>
      </c>
      <c r="V3363" s="13">
        <v>4779710</v>
      </c>
      <c r="W3363" s="7">
        <f>(Agridata[[#This Row],[Profit_After_Storage_Loss]]/Agridata[[#This Row],[Total_Revenue]])*100</f>
        <v>79.805606248151733</v>
      </c>
      <c r="X3363">
        <f>(1-Agridata[[#This Row],[Transport_Cost_NGN]]/(Agridata[[#This Row],[Input_Cost_NGN]]+Agridata[[#This Row],[Final_Profit_NGN]]))*100</f>
        <v>99.810692839340078</v>
      </c>
      <c r="Y3363" s="13">
        <f>Agridata[[#This Row],[Final_Profit_NGN]]*Agridata[[#This Row],[Storage_Loss_%]]</f>
        <v>92869765.299999997</v>
      </c>
      <c r="Z3363" s="13">
        <f>Agridata[[#This Row],[Final_Profit_NGN]] * (1-Agridata[[#This Row],[Storage_Loss_%]]/100)</f>
        <v>3851012.3470000001</v>
      </c>
      <c r="AA3363" s="13">
        <f>Agridata[[#This Row],[Final_Profit_NGN]]+Agridata[[#This Row],[Input_Cost_NGN]]</f>
        <v>4825491</v>
      </c>
    </row>
    <row r="3364" spans="1:27" x14ac:dyDescent="0.35">
      <c r="A3364" t="s">
        <v>1355</v>
      </c>
      <c r="B3364" t="s">
        <v>1473</v>
      </c>
      <c r="C3364" t="s">
        <v>1493</v>
      </c>
      <c r="D3364">
        <v>2025</v>
      </c>
      <c r="E3364" t="s">
        <v>1502</v>
      </c>
      <c r="F3364" t="s">
        <v>1505</v>
      </c>
      <c r="G3364">
        <v>1.92</v>
      </c>
      <c r="H3364">
        <v>14668</v>
      </c>
      <c r="I3364">
        <v>12027</v>
      </c>
      <c r="J3364">
        <v>51.9</v>
      </c>
      <c r="K3364" t="s">
        <v>1511</v>
      </c>
      <c r="L3364">
        <v>1.81</v>
      </c>
      <c r="M3364" t="s">
        <v>1516</v>
      </c>
      <c r="N3364" s="13">
        <v>7585</v>
      </c>
      <c r="O3364">
        <v>7</v>
      </c>
      <c r="P3364" s="11">
        <f>Agridata[[#This Row],[Storage_Loss_%]]/100</f>
        <v>0.18</v>
      </c>
      <c r="Q3364" s="7">
        <v>18</v>
      </c>
      <c r="R3364" s="13">
        <v>19223</v>
      </c>
      <c r="S3364">
        <v>95</v>
      </c>
      <c r="T3364" t="s">
        <v>1520</v>
      </c>
      <c r="U3364" t="s">
        <v>1523</v>
      </c>
      <c r="V3364" s="13">
        <v>1104332</v>
      </c>
      <c r="W3364" s="7">
        <f>(Agridata[[#This Row],[Profit_After_Storage_Loss]]/Agridata[[#This Row],[Total_Revenue]])*100</f>
        <v>80.597054883828562</v>
      </c>
      <c r="X3364">
        <f>(1-Agridata[[#This Row],[Transport_Cost_NGN]]/(Agridata[[#This Row],[Input_Cost_NGN]]+Agridata[[#This Row],[Final_Profit_NGN]]))*100</f>
        <v>99.324910663029399</v>
      </c>
      <c r="Y3364" s="13">
        <f>Agridata[[#This Row],[Final_Profit_NGN]]*Agridata[[#This Row],[Storage_Loss_%]]</f>
        <v>19877976</v>
      </c>
      <c r="Z3364" s="13">
        <f>Agridata[[#This Row],[Final_Profit_NGN]] * (1-Agridata[[#This Row],[Storage_Loss_%]]/100)</f>
        <v>905552.24000000011</v>
      </c>
      <c r="AA3364" s="13">
        <f>Agridata[[#This Row],[Final_Profit_NGN]]+Agridata[[#This Row],[Input_Cost_NGN]]</f>
        <v>1123555</v>
      </c>
    </row>
    <row r="3365" spans="1:27" x14ac:dyDescent="0.35">
      <c r="A3365" t="s">
        <v>60</v>
      </c>
      <c r="B3365" t="s">
        <v>1471</v>
      </c>
      <c r="C3365" t="s">
        <v>1492</v>
      </c>
      <c r="D3365">
        <v>2025</v>
      </c>
      <c r="E3365" t="s">
        <v>1501</v>
      </c>
      <c r="F3365" t="s">
        <v>1510</v>
      </c>
      <c r="G3365">
        <v>4.51</v>
      </c>
      <c r="H3365">
        <v>96519</v>
      </c>
      <c r="I3365">
        <v>69319</v>
      </c>
      <c r="J3365">
        <v>36.9</v>
      </c>
      <c r="K3365" t="s">
        <v>1512</v>
      </c>
      <c r="L3365">
        <v>1.21</v>
      </c>
      <c r="M3365" t="s">
        <v>1516</v>
      </c>
      <c r="N3365" s="13">
        <v>9019</v>
      </c>
      <c r="O3365">
        <v>1</v>
      </c>
      <c r="P3365" s="11">
        <f>Agridata[[#This Row],[Storage_Loss_%]]/100</f>
        <v>0.28179999999999999</v>
      </c>
      <c r="Q3365" s="7">
        <v>28.18</v>
      </c>
      <c r="R3365" s="13">
        <v>153482</v>
      </c>
      <c r="S3365">
        <v>407</v>
      </c>
      <c r="T3365" t="s">
        <v>1519</v>
      </c>
      <c r="U3365" t="s">
        <v>1523</v>
      </c>
      <c r="V3365" s="13">
        <v>27768204</v>
      </c>
      <c r="W3365" s="7">
        <f>(Agridata[[#This Row],[Profit_After_Storage_Loss]]/Agridata[[#This Row],[Total_Revenue]])*100</f>
        <v>71.425214483108206</v>
      </c>
      <c r="X3365">
        <f>(1-Agridata[[#This Row],[Transport_Cost_NGN]]/(Agridata[[#This Row],[Input_Cost_NGN]]+Agridata[[#This Row],[Final_Profit_NGN]]))*100</f>
        <v>99.967698941962169</v>
      </c>
      <c r="Y3365" s="13">
        <f>Agridata[[#This Row],[Final_Profit_NGN]]*Agridata[[#This Row],[Storage_Loss_%]]</f>
        <v>782507988.72000003</v>
      </c>
      <c r="Z3365" s="13">
        <f>Agridata[[#This Row],[Final_Profit_NGN]] * (1-Agridata[[#This Row],[Storage_Loss_%]]/100)</f>
        <v>19943124.112799998</v>
      </c>
      <c r="AA3365" s="13">
        <f>Agridata[[#This Row],[Final_Profit_NGN]]+Agridata[[#This Row],[Input_Cost_NGN]]</f>
        <v>27921686</v>
      </c>
    </row>
    <row r="3366" spans="1:27" x14ac:dyDescent="0.35">
      <c r="A3366" t="s">
        <v>78</v>
      </c>
      <c r="B3366" t="s">
        <v>1469</v>
      </c>
      <c r="C3366" t="s">
        <v>1480</v>
      </c>
      <c r="D3366">
        <v>2025</v>
      </c>
      <c r="E3366" t="s">
        <v>1502</v>
      </c>
      <c r="F3366" t="s">
        <v>1510</v>
      </c>
      <c r="G3366">
        <v>3.09</v>
      </c>
      <c r="H3366">
        <v>75364</v>
      </c>
      <c r="I3366">
        <v>53847</v>
      </c>
      <c r="J3366">
        <v>5.8</v>
      </c>
      <c r="K3366" t="s">
        <v>1513</v>
      </c>
      <c r="L3366">
        <v>1.36</v>
      </c>
      <c r="M3366" t="s">
        <v>1518</v>
      </c>
      <c r="N3366" s="13">
        <v>200</v>
      </c>
      <c r="O3366">
        <v>3</v>
      </c>
      <c r="P3366" s="11">
        <f>Agridata[[#This Row],[Storage_Loss_%]]/100</f>
        <v>0.28550000000000003</v>
      </c>
      <c r="Q3366" s="7">
        <v>28.55</v>
      </c>
      <c r="R3366" s="13">
        <v>83427</v>
      </c>
      <c r="S3366">
        <v>468</v>
      </c>
      <c r="T3366" t="s">
        <v>1520</v>
      </c>
      <c r="U3366" t="s">
        <v>1523</v>
      </c>
      <c r="V3366" s="13">
        <v>24864766</v>
      </c>
      <c r="W3366" s="7">
        <f>(Agridata[[#This Row],[Profit_After_Storage_Loss]]/Agridata[[#This Row],[Total_Revenue]])*100</f>
        <v>71.21107050518647</v>
      </c>
      <c r="X3366">
        <f>(1-Agridata[[#This Row],[Transport_Cost_NGN]]/(Agridata[[#This Row],[Input_Cost_NGN]]+Agridata[[#This Row],[Final_Profit_NGN]]))*100</f>
        <v>99.999198338733379</v>
      </c>
      <c r="Y3366" s="13">
        <f>Agridata[[#This Row],[Final_Profit_NGN]]*Agridata[[#This Row],[Storage_Loss_%]]</f>
        <v>709889069.30000007</v>
      </c>
      <c r="Z3366" s="13">
        <f>Agridata[[#This Row],[Final_Profit_NGN]] * (1-Agridata[[#This Row],[Storage_Loss_%]]/100)</f>
        <v>17765875.306999996</v>
      </c>
      <c r="AA3366" s="13">
        <f>Agridata[[#This Row],[Final_Profit_NGN]]+Agridata[[#This Row],[Input_Cost_NGN]]</f>
        <v>24948193</v>
      </c>
    </row>
    <row r="3367" spans="1:27" x14ac:dyDescent="0.35">
      <c r="A3367" t="s">
        <v>511</v>
      </c>
      <c r="B3367" t="s">
        <v>1472</v>
      </c>
      <c r="C3367" t="s">
        <v>1488</v>
      </c>
      <c r="D3367">
        <v>2023</v>
      </c>
      <c r="E3367" t="s">
        <v>1501</v>
      </c>
      <c r="F3367" t="s">
        <v>1507</v>
      </c>
      <c r="G3367">
        <v>2.36</v>
      </c>
      <c r="H3367">
        <v>3169</v>
      </c>
      <c r="I3367">
        <v>1954</v>
      </c>
      <c r="J3367">
        <v>1.7</v>
      </c>
      <c r="K3367" t="s">
        <v>1513</v>
      </c>
      <c r="L3367">
        <v>1.54</v>
      </c>
      <c r="M3367" t="s">
        <v>1516</v>
      </c>
      <c r="N3367" s="13">
        <v>200</v>
      </c>
      <c r="O3367">
        <v>30</v>
      </c>
      <c r="P3367" s="11">
        <f>Agridata[[#This Row],[Storage_Loss_%]]/100</f>
        <v>0.38340000000000002</v>
      </c>
      <c r="Q3367" s="7">
        <v>38.340000000000003</v>
      </c>
      <c r="R3367" s="13">
        <v>37113</v>
      </c>
      <c r="S3367">
        <v>272</v>
      </c>
      <c r="T3367" t="s">
        <v>1520</v>
      </c>
      <c r="U3367" t="s">
        <v>1522</v>
      </c>
      <c r="V3367" s="13">
        <v>488861</v>
      </c>
      <c r="W3367" s="7">
        <f>(Agridata[[#This Row],[Profit_After_Storage_Loss]]/Agridata[[#This Row],[Total_Revenue]])*100</f>
        <v>57.309238213295721</v>
      </c>
      <c r="X3367">
        <f>(1-Agridata[[#This Row],[Transport_Cost_NGN]]/(Agridata[[#This Row],[Input_Cost_NGN]]+Agridata[[#This Row],[Final_Profit_NGN]]))*100</f>
        <v>99.961975306764216</v>
      </c>
      <c r="Y3367" s="13">
        <f>Agridata[[#This Row],[Final_Profit_NGN]]*Agridata[[#This Row],[Storage_Loss_%]]</f>
        <v>18742930.740000002</v>
      </c>
      <c r="Z3367" s="13">
        <f>Agridata[[#This Row],[Final_Profit_NGN]] * (1-Agridata[[#This Row],[Storage_Loss_%]]/100)</f>
        <v>301431.69260000001</v>
      </c>
      <c r="AA3367" s="13">
        <f>Agridata[[#This Row],[Final_Profit_NGN]]+Agridata[[#This Row],[Input_Cost_NGN]]</f>
        <v>525974</v>
      </c>
    </row>
    <row r="3368" spans="1:27" x14ac:dyDescent="0.35">
      <c r="A3368" t="s">
        <v>221</v>
      </c>
      <c r="B3368" t="s">
        <v>1473</v>
      </c>
      <c r="C3368" t="s">
        <v>1497</v>
      </c>
      <c r="D3368">
        <v>2022</v>
      </c>
      <c r="E3368" t="s">
        <v>1501</v>
      </c>
      <c r="F3368" t="s">
        <v>1503</v>
      </c>
      <c r="G3368">
        <v>5.0599999999999996</v>
      </c>
      <c r="H3368">
        <v>35328</v>
      </c>
      <c r="I3368">
        <v>21811</v>
      </c>
      <c r="J3368">
        <v>35.6</v>
      </c>
      <c r="K3368" t="s">
        <v>1511</v>
      </c>
      <c r="L3368">
        <v>2.37</v>
      </c>
      <c r="M3368" t="s">
        <v>1516</v>
      </c>
      <c r="N3368" s="13">
        <v>5416</v>
      </c>
      <c r="O3368">
        <v>30</v>
      </c>
      <c r="P3368" s="11">
        <f>Agridata[[#This Row],[Storage_Loss_%]]/100</f>
        <v>0.3826</v>
      </c>
      <c r="Q3368" s="7">
        <v>38.26</v>
      </c>
      <c r="R3368" s="13">
        <v>72517</v>
      </c>
      <c r="S3368">
        <v>307</v>
      </c>
      <c r="T3368" t="s">
        <v>1519</v>
      </c>
      <c r="U3368" t="s">
        <v>1523</v>
      </c>
      <c r="V3368" s="13">
        <v>6551085</v>
      </c>
      <c r="W3368" s="7">
        <f>(Agridata[[#This Row],[Profit_After_Storage_Loss]]/Agridata[[#This Row],[Total_Revenue]])*100</f>
        <v>61.064053652378256</v>
      </c>
      <c r="X3368">
        <f>(1-Agridata[[#This Row],[Transport_Cost_NGN]]/(Agridata[[#This Row],[Input_Cost_NGN]]+Agridata[[#This Row],[Final_Profit_NGN]]))*100</f>
        <v>99.918231801971189</v>
      </c>
      <c r="Y3368" s="13">
        <f>Agridata[[#This Row],[Final_Profit_NGN]]*Agridata[[#This Row],[Storage_Loss_%]]</f>
        <v>250644512.09999999</v>
      </c>
      <c r="Z3368" s="13">
        <f>Agridata[[#This Row],[Final_Profit_NGN]] * (1-Agridata[[#This Row],[Storage_Loss_%]]/100)</f>
        <v>4044639.8789999997</v>
      </c>
      <c r="AA3368" s="13">
        <f>Agridata[[#This Row],[Final_Profit_NGN]]+Agridata[[#This Row],[Input_Cost_NGN]]</f>
        <v>6623602</v>
      </c>
    </row>
    <row r="3369" spans="1:27" x14ac:dyDescent="0.35">
      <c r="A3369" t="s">
        <v>261</v>
      </c>
      <c r="B3369" t="s">
        <v>1471</v>
      </c>
      <c r="C3369" t="s">
        <v>1500</v>
      </c>
      <c r="D3369">
        <v>2024</v>
      </c>
      <c r="E3369" t="s">
        <v>1502</v>
      </c>
      <c r="F3369" t="s">
        <v>1510</v>
      </c>
      <c r="G3369">
        <v>0.81</v>
      </c>
      <c r="H3369">
        <v>19205</v>
      </c>
      <c r="I3369">
        <v>13117</v>
      </c>
      <c r="J3369">
        <v>68.5</v>
      </c>
      <c r="K3369" t="s">
        <v>1512</v>
      </c>
      <c r="L3369">
        <v>2.87</v>
      </c>
      <c r="M3369" t="s">
        <v>1517</v>
      </c>
      <c r="N3369" s="13">
        <v>13938</v>
      </c>
      <c r="O3369">
        <v>4</v>
      </c>
      <c r="P3369" s="11">
        <f>Agridata[[#This Row],[Storage_Loss_%]]/100</f>
        <v>0.317</v>
      </c>
      <c r="Q3369" s="7">
        <v>31.7</v>
      </c>
      <c r="R3369" s="13">
        <v>23983</v>
      </c>
      <c r="S3369">
        <v>383</v>
      </c>
      <c r="T3369" t="s">
        <v>1520</v>
      </c>
      <c r="U3369" t="s">
        <v>1522</v>
      </c>
      <c r="V3369" s="13">
        <v>4935652</v>
      </c>
      <c r="W3369" s="7">
        <f>(Agridata[[#This Row],[Profit_After_Storage_Loss]]/Agridata[[#This Row],[Total_Revenue]])*100</f>
        <v>67.969725917330621</v>
      </c>
      <c r="X3369">
        <f>(1-Agridata[[#This Row],[Transport_Cost_NGN]]/(Agridata[[#This Row],[Input_Cost_NGN]]+Agridata[[#This Row],[Final_Profit_NGN]]))*100</f>
        <v>99.718971254941138</v>
      </c>
      <c r="Y3369" s="13">
        <f>Agridata[[#This Row],[Final_Profit_NGN]]*Agridata[[#This Row],[Storage_Loss_%]]</f>
        <v>156460168.40000001</v>
      </c>
      <c r="Z3369" s="13">
        <f>Agridata[[#This Row],[Final_Profit_NGN]] * (1-Agridata[[#This Row],[Storage_Loss_%]]/100)</f>
        <v>3371050.3160000001</v>
      </c>
      <c r="AA3369" s="13">
        <f>Agridata[[#This Row],[Final_Profit_NGN]]+Agridata[[#This Row],[Input_Cost_NGN]]</f>
        <v>4959635</v>
      </c>
    </row>
    <row r="3370" spans="1:27" x14ac:dyDescent="0.35">
      <c r="A3370" t="s">
        <v>1125</v>
      </c>
      <c r="B3370" t="s">
        <v>1470</v>
      </c>
      <c r="C3370" t="s">
        <v>1485</v>
      </c>
      <c r="D3370">
        <v>2021</v>
      </c>
      <c r="E3370" t="s">
        <v>1502</v>
      </c>
      <c r="F3370" t="s">
        <v>1510</v>
      </c>
      <c r="G3370">
        <v>1.87</v>
      </c>
      <c r="H3370">
        <v>30681</v>
      </c>
      <c r="I3370">
        <v>20887</v>
      </c>
      <c r="J3370">
        <v>40.799999999999997</v>
      </c>
      <c r="K3370" t="s">
        <v>1513</v>
      </c>
      <c r="L3370">
        <v>2.2599999999999998</v>
      </c>
      <c r="M3370" t="s">
        <v>1517</v>
      </c>
      <c r="N3370" s="13">
        <v>1852</v>
      </c>
      <c r="O3370">
        <v>1</v>
      </c>
      <c r="P3370" s="11">
        <f>Agridata[[#This Row],[Storage_Loss_%]]/100</f>
        <v>0.31920000000000004</v>
      </c>
      <c r="Q3370" s="7">
        <v>31.92</v>
      </c>
      <c r="R3370" s="13">
        <v>36399</v>
      </c>
      <c r="S3370">
        <v>396</v>
      </c>
      <c r="T3370" t="s">
        <v>1520</v>
      </c>
      <c r="U3370" t="s">
        <v>1522</v>
      </c>
      <c r="V3370" s="13">
        <v>8150289</v>
      </c>
      <c r="W3370" s="7">
        <f>(Agridata[[#This Row],[Profit_After_Storage_Loss]]/Agridata[[#This Row],[Total_Revenue]])*100</f>
        <v>67.777308127535818</v>
      </c>
      <c r="X3370">
        <f>(1-Agridata[[#This Row],[Transport_Cost_NGN]]/(Agridata[[#This Row],[Input_Cost_NGN]]+Agridata[[#This Row],[Final_Profit_NGN]]))*100</f>
        <v>99.977377909112946</v>
      </c>
      <c r="Y3370" s="13">
        <f>Agridata[[#This Row],[Final_Profit_NGN]]*Agridata[[#This Row],[Storage_Loss_%]]</f>
        <v>260157224.88000003</v>
      </c>
      <c r="Z3370" s="13">
        <f>Agridata[[#This Row],[Final_Profit_NGN]] * (1-Agridata[[#This Row],[Storage_Loss_%]]/100)</f>
        <v>5548716.7511999998</v>
      </c>
      <c r="AA3370" s="13">
        <f>Agridata[[#This Row],[Final_Profit_NGN]]+Agridata[[#This Row],[Input_Cost_NGN]]</f>
        <v>8186688</v>
      </c>
    </row>
    <row r="3371" spans="1:27" x14ac:dyDescent="0.35">
      <c r="A3371" t="s">
        <v>1151</v>
      </c>
      <c r="B3371" t="s">
        <v>1470</v>
      </c>
      <c r="C3371" t="s">
        <v>1491</v>
      </c>
      <c r="D3371">
        <v>2025</v>
      </c>
      <c r="E3371" t="s">
        <v>1501</v>
      </c>
      <c r="F3371" t="s">
        <v>1508</v>
      </c>
      <c r="G3371">
        <v>2.33</v>
      </c>
      <c r="H3371">
        <v>4535</v>
      </c>
      <c r="I3371">
        <v>1814</v>
      </c>
      <c r="J3371">
        <v>53.3</v>
      </c>
      <c r="K3371" t="s">
        <v>1511</v>
      </c>
      <c r="L3371">
        <v>1.75</v>
      </c>
      <c r="M3371" t="s">
        <v>1516</v>
      </c>
      <c r="N3371" s="13">
        <v>9190</v>
      </c>
      <c r="O3371">
        <v>60</v>
      </c>
      <c r="P3371" s="11">
        <f>Agridata[[#This Row],[Storage_Loss_%]]/100</f>
        <v>0.6</v>
      </c>
      <c r="Q3371" s="7">
        <v>60</v>
      </c>
      <c r="R3371" s="13">
        <v>36432</v>
      </c>
      <c r="S3371">
        <v>283</v>
      </c>
      <c r="T3371" t="s">
        <v>1520</v>
      </c>
      <c r="U3371" t="s">
        <v>1523</v>
      </c>
      <c r="V3371" s="13">
        <v>462607</v>
      </c>
      <c r="W3371" s="7">
        <f>(Agridata[[#This Row],[Profit_After_Storage_Loss]]/Agridata[[#This Row],[Total_Revenue]])*100</f>
        <v>37.07982742831723</v>
      </c>
      <c r="X3371">
        <f>(1-Agridata[[#This Row],[Transport_Cost_NGN]]/(Agridata[[#This Row],[Input_Cost_NGN]]+Agridata[[#This Row],[Final_Profit_NGN]]))*100</f>
        <v>98.158460561198623</v>
      </c>
      <c r="Y3371" s="13">
        <f>Agridata[[#This Row],[Final_Profit_NGN]]*Agridata[[#This Row],[Storage_Loss_%]]</f>
        <v>27756420</v>
      </c>
      <c r="Z3371" s="13">
        <f>Agridata[[#This Row],[Final_Profit_NGN]] * (1-Agridata[[#This Row],[Storage_Loss_%]]/100)</f>
        <v>185042.80000000002</v>
      </c>
      <c r="AA3371" s="13">
        <f>Agridata[[#This Row],[Final_Profit_NGN]]+Agridata[[#This Row],[Input_Cost_NGN]]</f>
        <v>499039</v>
      </c>
    </row>
    <row r="3372" spans="1:27" x14ac:dyDescent="0.35">
      <c r="A3372" t="s">
        <v>495</v>
      </c>
      <c r="B3372" t="s">
        <v>1473</v>
      </c>
      <c r="C3372" t="s">
        <v>1494</v>
      </c>
      <c r="D3372">
        <v>2021</v>
      </c>
      <c r="E3372" t="s">
        <v>1501</v>
      </c>
      <c r="F3372" t="s">
        <v>1508</v>
      </c>
      <c r="G3372">
        <v>0.9</v>
      </c>
      <c r="H3372">
        <v>1558</v>
      </c>
      <c r="I3372">
        <v>1316</v>
      </c>
      <c r="J3372">
        <v>23.1</v>
      </c>
      <c r="K3372" t="s">
        <v>1511</v>
      </c>
      <c r="L3372">
        <v>0.8</v>
      </c>
      <c r="M3372" t="s">
        <v>1516</v>
      </c>
      <c r="N3372" s="13">
        <v>3104</v>
      </c>
      <c r="O3372">
        <v>7</v>
      </c>
      <c r="P3372" s="11">
        <f>Agridata[[#This Row],[Storage_Loss_%]]/100</f>
        <v>0.15479999999999999</v>
      </c>
      <c r="Q3372" s="7">
        <v>15.48</v>
      </c>
      <c r="R3372" s="13">
        <v>6408</v>
      </c>
      <c r="S3372">
        <v>188</v>
      </c>
      <c r="T3372" t="s">
        <v>1520</v>
      </c>
      <c r="U3372" t="s">
        <v>1523</v>
      </c>
      <c r="V3372" s="13">
        <v>235422</v>
      </c>
      <c r="W3372" s="7">
        <f>(Agridata[[#This Row],[Profit_After_Storage_Loss]]/Agridata[[#This Row],[Total_Revenue]])*100</f>
        <v>82.280393003349459</v>
      </c>
      <c r="X3372">
        <f>(1-Agridata[[#This Row],[Transport_Cost_NGN]]/(Agridata[[#This Row],[Input_Cost_NGN]]+Agridata[[#This Row],[Final_Profit_NGN]]))*100</f>
        <v>98.716453707149654</v>
      </c>
      <c r="Y3372" s="13">
        <f>Agridata[[#This Row],[Final_Profit_NGN]]*Agridata[[#This Row],[Storage_Loss_%]]</f>
        <v>3644332.56</v>
      </c>
      <c r="Z3372" s="13">
        <f>Agridata[[#This Row],[Final_Profit_NGN]] * (1-Agridata[[#This Row],[Storage_Loss_%]]/100)</f>
        <v>198978.67439999999</v>
      </c>
      <c r="AA3372" s="13">
        <f>Agridata[[#This Row],[Final_Profit_NGN]]+Agridata[[#This Row],[Input_Cost_NGN]]</f>
        <v>241830</v>
      </c>
    </row>
    <row r="3373" spans="1:27" x14ac:dyDescent="0.35">
      <c r="A3373" t="s">
        <v>389</v>
      </c>
      <c r="B3373" t="s">
        <v>1472</v>
      </c>
      <c r="C3373" t="s">
        <v>1488</v>
      </c>
      <c r="D3373">
        <v>2023</v>
      </c>
      <c r="E3373" t="s">
        <v>1501</v>
      </c>
      <c r="F3373" t="s">
        <v>1505</v>
      </c>
      <c r="G3373">
        <v>2.52</v>
      </c>
      <c r="H3373">
        <v>28457</v>
      </c>
      <c r="I3373">
        <v>23625</v>
      </c>
      <c r="J3373">
        <v>3</v>
      </c>
      <c r="K3373" t="s">
        <v>1511</v>
      </c>
      <c r="L3373">
        <v>0.39</v>
      </c>
      <c r="M3373" t="s">
        <v>1518</v>
      </c>
      <c r="N3373" s="13">
        <v>506</v>
      </c>
      <c r="O3373">
        <v>7</v>
      </c>
      <c r="P3373" s="11">
        <f>Agridata[[#This Row],[Storage_Loss_%]]/100</f>
        <v>0.16980000000000001</v>
      </c>
      <c r="Q3373" s="7">
        <v>16.98</v>
      </c>
      <c r="R3373" s="13">
        <v>21928</v>
      </c>
      <c r="S3373">
        <v>90</v>
      </c>
      <c r="T3373" t="s">
        <v>1521</v>
      </c>
      <c r="U3373" t="s">
        <v>1522</v>
      </c>
      <c r="V3373" s="13">
        <v>2082554</v>
      </c>
      <c r="W3373" s="7">
        <f>(Agridata[[#This Row],[Profit_After_Storage_Loss]]/Agridata[[#This Row],[Total_Revenue]])*100</f>
        <v>82.154959310652217</v>
      </c>
      <c r="X3373">
        <f>(1-Agridata[[#This Row],[Transport_Cost_NGN]]/(Agridata[[#This Row],[Input_Cost_NGN]]+Agridata[[#This Row],[Final_Profit_NGN]]))*100</f>
        <v>99.975956078502932</v>
      </c>
      <c r="Y3373" s="13">
        <f>Agridata[[#This Row],[Final_Profit_NGN]]*Agridata[[#This Row],[Storage_Loss_%]]</f>
        <v>35361766.920000002</v>
      </c>
      <c r="Z3373" s="13">
        <f>Agridata[[#This Row],[Final_Profit_NGN]] * (1-Agridata[[#This Row],[Storage_Loss_%]]/100)</f>
        <v>1728936.3308000001</v>
      </c>
      <c r="AA3373" s="13">
        <f>Agridata[[#This Row],[Final_Profit_NGN]]+Agridata[[#This Row],[Input_Cost_NGN]]</f>
        <v>2104482</v>
      </c>
    </row>
    <row r="3374" spans="1:27" x14ac:dyDescent="0.35">
      <c r="A3374" t="s">
        <v>320</v>
      </c>
      <c r="B3374" t="s">
        <v>1470</v>
      </c>
      <c r="C3374" t="s">
        <v>1476</v>
      </c>
      <c r="D3374">
        <v>2022</v>
      </c>
      <c r="E3374" t="s">
        <v>1501</v>
      </c>
      <c r="F3374" t="s">
        <v>1504</v>
      </c>
      <c r="G3374">
        <v>4.92</v>
      </c>
      <c r="H3374">
        <v>27283</v>
      </c>
      <c r="I3374">
        <v>21280</v>
      </c>
      <c r="J3374">
        <v>71.5</v>
      </c>
      <c r="K3374" t="s">
        <v>1512</v>
      </c>
      <c r="L3374">
        <v>3.14</v>
      </c>
      <c r="M3374" t="s">
        <v>1516</v>
      </c>
      <c r="N3374" s="13">
        <v>16599</v>
      </c>
      <c r="O3374">
        <v>3</v>
      </c>
      <c r="P3374" s="11">
        <f>Agridata[[#This Row],[Storage_Loss_%]]/100</f>
        <v>0.22</v>
      </c>
      <c r="Q3374" s="7">
        <v>22</v>
      </c>
      <c r="R3374" s="13">
        <v>100608</v>
      </c>
      <c r="S3374">
        <v>266</v>
      </c>
      <c r="T3374" t="s">
        <v>1521</v>
      </c>
      <c r="U3374" t="s">
        <v>1523</v>
      </c>
      <c r="V3374" s="13">
        <v>5486669</v>
      </c>
      <c r="W3374" s="7">
        <f>(Agridata[[#This Row],[Profit_After_Storage_Loss]]/Agridata[[#This Row],[Total_Revenue]])*100</f>
        <v>76.595483273873839</v>
      </c>
      <c r="X3374">
        <f>(1-Agridata[[#This Row],[Transport_Cost_NGN]]/(Agridata[[#This Row],[Input_Cost_NGN]]+Agridata[[#This Row],[Final_Profit_NGN]]))*100</f>
        <v>99.702914317654205</v>
      </c>
      <c r="Y3374" s="13">
        <f>Agridata[[#This Row],[Final_Profit_NGN]]*Agridata[[#This Row],[Storage_Loss_%]]</f>
        <v>120706718</v>
      </c>
      <c r="Z3374" s="13">
        <f>Agridata[[#This Row],[Final_Profit_NGN]] * (1-Agridata[[#This Row],[Storage_Loss_%]]/100)</f>
        <v>4279601.82</v>
      </c>
      <c r="AA3374" s="13">
        <f>Agridata[[#This Row],[Final_Profit_NGN]]+Agridata[[#This Row],[Input_Cost_NGN]]</f>
        <v>5587277</v>
      </c>
    </row>
    <row r="3375" spans="1:27" x14ac:dyDescent="0.35">
      <c r="A3375" t="s">
        <v>1341</v>
      </c>
      <c r="B3375" t="s">
        <v>1472</v>
      </c>
      <c r="C3375" t="s">
        <v>1478</v>
      </c>
      <c r="D3375">
        <v>2021</v>
      </c>
      <c r="E3375" t="s">
        <v>1501</v>
      </c>
      <c r="F3375" t="s">
        <v>1503</v>
      </c>
      <c r="G3375">
        <v>3.19</v>
      </c>
      <c r="H3375">
        <v>21042</v>
      </c>
      <c r="I3375">
        <v>17887</v>
      </c>
      <c r="J3375">
        <v>19.100000000000001</v>
      </c>
      <c r="K3375" t="s">
        <v>1513</v>
      </c>
      <c r="L3375">
        <v>0.88</v>
      </c>
      <c r="M3375" t="s">
        <v>1516</v>
      </c>
      <c r="N3375" s="13">
        <v>705</v>
      </c>
      <c r="O3375">
        <v>1</v>
      </c>
      <c r="P3375" s="11">
        <f>Agridata[[#This Row],[Storage_Loss_%]]/100</f>
        <v>0.14990000000000001</v>
      </c>
      <c r="Q3375" s="7">
        <v>14.99</v>
      </c>
      <c r="R3375" s="13">
        <v>41485</v>
      </c>
      <c r="S3375">
        <v>259</v>
      </c>
      <c r="T3375" t="s">
        <v>1521</v>
      </c>
      <c r="U3375" t="s">
        <v>1523</v>
      </c>
      <c r="V3375" s="13">
        <v>4544216</v>
      </c>
      <c r="W3375" s="7">
        <f>(Agridata[[#This Row],[Profit_After_Storage_Loss]]/Agridata[[#This Row],[Total_Revenue]])*100</f>
        <v>84.240948583433578</v>
      </c>
      <c r="X3375">
        <f>(1-Agridata[[#This Row],[Transport_Cost_NGN]]/(Agridata[[#This Row],[Input_Cost_NGN]]+Agridata[[#This Row],[Final_Profit_NGN]]))*100</f>
        <v>99.984626123683157</v>
      </c>
      <c r="Y3375" s="13">
        <f>Agridata[[#This Row],[Final_Profit_NGN]]*Agridata[[#This Row],[Storage_Loss_%]]</f>
        <v>68117797.840000004</v>
      </c>
      <c r="Z3375" s="13">
        <f>Agridata[[#This Row],[Final_Profit_NGN]] * (1-Agridata[[#This Row],[Storage_Loss_%]]/100)</f>
        <v>3863038.0215999996</v>
      </c>
      <c r="AA3375" s="13">
        <f>Agridata[[#This Row],[Final_Profit_NGN]]+Agridata[[#This Row],[Input_Cost_NGN]]</f>
        <v>4585701</v>
      </c>
    </row>
    <row r="3376" spans="1:27" x14ac:dyDescent="0.35">
      <c r="A3376" t="s">
        <v>137</v>
      </c>
      <c r="B3376" t="s">
        <v>1471</v>
      </c>
      <c r="C3376" t="s">
        <v>1477</v>
      </c>
      <c r="D3376">
        <v>2024</v>
      </c>
      <c r="E3376" t="s">
        <v>1501</v>
      </c>
      <c r="F3376" t="s">
        <v>1504</v>
      </c>
      <c r="G3376">
        <v>3.57</v>
      </c>
      <c r="H3376">
        <v>36090</v>
      </c>
      <c r="I3376">
        <v>28879</v>
      </c>
      <c r="J3376">
        <v>8.8000000000000007</v>
      </c>
      <c r="K3376" t="s">
        <v>1513</v>
      </c>
      <c r="L3376">
        <v>0.56000000000000005</v>
      </c>
      <c r="M3376" t="s">
        <v>1518</v>
      </c>
      <c r="N3376" s="13">
        <v>261</v>
      </c>
      <c r="O3376">
        <v>1</v>
      </c>
      <c r="P3376" s="11">
        <f>Agridata[[#This Row],[Storage_Loss_%]]/100</f>
        <v>0.19980000000000001</v>
      </c>
      <c r="Q3376" s="7">
        <v>19.98</v>
      </c>
      <c r="R3376" s="13">
        <v>66802</v>
      </c>
      <c r="S3376">
        <v>291</v>
      </c>
      <c r="T3376" t="s">
        <v>1520</v>
      </c>
      <c r="U3376" t="s">
        <v>1523</v>
      </c>
      <c r="V3376" s="13">
        <v>8252689</v>
      </c>
      <c r="W3376" s="7">
        <f>(Agridata[[#This Row],[Profit_After_Storage_Loss]]/Agridata[[#This Row],[Total_Revenue]])*100</f>
        <v>79.377473186761065</v>
      </c>
      <c r="X3376">
        <f>(1-Agridata[[#This Row],[Transport_Cost_NGN]]/(Agridata[[#This Row],[Input_Cost_NGN]]+Agridata[[#This Row],[Final_Profit_NGN]]))*100</f>
        <v>99.996862788841284</v>
      </c>
      <c r="Y3376" s="13">
        <f>Agridata[[#This Row],[Final_Profit_NGN]]*Agridata[[#This Row],[Storage_Loss_%]]</f>
        <v>164888726.22</v>
      </c>
      <c r="Z3376" s="13">
        <f>Agridata[[#This Row],[Final_Profit_NGN]] * (1-Agridata[[#This Row],[Storage_Loss_%]]/100)</f>
        <v>6603801.7378000002</v>
      </c>
      <c r="AA3376" s="13">
        <f>Agridata[[#This Row],[Final_Profit_NGN]]+Agridata[[#This Row],[Input_Cost_NGN]]</f>
        <v>8319491</v>
      </c>
    </row>
    <row r="3377" spans="1:27" x14ac:dyDescent="0.35">
      <c r="A3377" t="s">
        <v>783</v>
      </c>
      <c r="B3377" t="s">
        <v>1470</v>
      </c>
      <c r="C3377" t="s">
        <v>1475</v>
      </c>
      <c r="D3377">
        <v>2024</v>
      </c>
      <c r="E3377" t="s">
        <v>1502</v>
      </c>
      <c r="F3377" t="s">
        <v>1507</v>
      </c>
      <c r="G3377">
        <v>3.29</v>
      </c>
      <c r="H3377">
        <v>7117</v>
      </c>
      <c r="I3377">
        <v>6087</v>
      </c>
      <c r="J3377">
        <v>39</v>
      </c>
      <c r="K3377" t="s">
        <v>1512</v>
      </c>
      <c r="L3377">
        <v>2.56</v>
      </c>
      <c r="M3377" t="s">
        <v>1517</v>
      </c>
      <c r="N3377" s="13">
        <v>10498</v>
      </c>
      <c r="O3377">
        <v>7</v>
      </c>
      <c r="P3377" s="11">
        <f>Agridata[[#This Row],[Storage_Loss_%]]/100</f>
        <v>0.14460000000000001</v>
      </c>
      <c r="Q3377" s="7">
        <v>14.46</v>
      </c>
      <c r="R3377" s="13">
        <v>44248</v>
      </c>
      <c r="S3377">
        <v>262</v>
      </c>
      <c r="T3377" t="s">
        <v>1520</v>
      </c>
      <c r="U3377" t="s">
        <v>1522</v>
      </c>
      <c r="V3377" s="13">
        <v>1524101</v>
      </c>
      <c r="W3377" s="7">
        <f>(Agridata[[#This Row],[Profit_After_Storage_Loss]]/Agridata[[#This Row],[Total_Revenue]])*100</f>
        <v>83.126650726337047</v>
      </c>
      <c r="X3377">
        <f>(1-Agridata[[#This Row],[Transport_Cost_NGN]]/(Agridata[[#This Row],[Input_Cost_NGN]]+Agridata[[#This Row],[Final_Profit_NGN]]))*100</f>
        <v>99.33063367911096</v>
      </c>
      <c r="Y3377" s="13">
        <f>Agridata[[#This Row],[Final_Profit_NGN]]*Agridata[[#This Row],[Storage_Loss_%]]</f>
        <v>22038500.460000001</v>
      </c>
      <c r="Z3377" s="13">
        <f>Agridata[[#This Row],[Final_Profit_NGN]] * (1-Agridata[[#This Row],[Storage_Loss_%]]/100)</f>
        <v>1303715.9953999999</v>
      </c>
      <c r="AA3377" s="13">
        <f>Agridata[[#This Row],[Final_Profit_NGN]]+Agridata[[#This Row],[Input_Cost_NGN]]</f>
        <v>1568349</v>
      </c>
    </row>
    <row r="3378" spans="1:27" x14ac:dyDescent="0.35">
      <c r="A3378" t="s">
        <v>1318</v>
      </c>
      <c r="B3378" t="s">
        <v>1471</v>
      </c>
      <c r="C3378" t="s">
        <v>1483</v>
      </c>
      <c r="D3378">
        <v>2024</v>
      </c>
      <c r="E3378" t="s">
        <v>1501</v>
      </c>
      <c r="F3378" t="s">
        <v>1506</v>
      </c>
      <c r="G3378">
        <v>2.42</v>
      </c>
      <c r="H3378">
        <v>8958</v>
      </c>
      <c r="I3378">
        <v>3583</v>
      </c>
      <c r="J3378">
        <v>16.7</v>
      </c>
      <c r="K3378" t="s">
        <v>1512</v>
      </c>
      <c r="L3378">
        <v>0.62</v>
      </c>
      <c r="M3378" t="s">
        <v>1517</v>
      </c>
      <c r="N3378" s="13">
        <v>3075</v>
      </c>
      <c r="O3378">
        <v>60</v>
      </c>
      <c r="P3378" s="11">
        <f>Agridata[[#This Row],[Storage_Loss_%]]/100</f>
        <v>0.6</v>
      </c>
      <c r="Q3378" s="7">
        <v>60</v>
      </c>
      <c r="R3378" s="13">
        <v>41055</v>
      </c>
      <c r="S3378">
        <v>331</v>
      </c>
      <c r="T3378" t="s">
        <v>1520</v>
      </c>
      <c r="U3378" t="s">
        <v>1523</v>
      </c>
      <c r="V3378" s="13">
        <v>1129984</v>
      </c>
      <c r="W3378" s="7">
        <f>(Agridata[[#This Row],[Profit_After_Storage_Loss]]/Agridata[[#This Row],[Total_Revenue]])*100</f>
        <v>38.59765558619312</v>
      </c>
      <c r="X3378">
        <f>(1-Agridata[[#This Row],[Transport_Cost_NGN]]/(Agridata[[#This Row],[Input_Cost_NGN]]+Agridata[[#This Row],[Final_Profit_NGN]]))*100</f>
        <v>99.737412673702579</v>
      </c>
      <c r="Y3378" s="13">
        <f>Agridata[[#This Row],[Final_Profit_NGN]]*Agridata[[#This Row],[Storage_Loss_%]]</f>
        <v>67799040</v>
      </c>
      <c r="Z3378" s="13">
        <f>Agridata[[#This Row],[Final_Profit_NGN]] * (1-Agridata[[#This Row],[Storage_Loss_%]]/100)</f>
        <v>451993.60000000003</v>
      </c>
      <c r="AA3378" s="13">
        <f>Agridata[[#This Row],[Final_Profit_NGN]]+Agridata[[#This Row],[Input_Cost_NGN]]</f>
        <v>1171039</v>
      </c>
    </row>
    <row r="3379" spans="1:27" x14ac:dyDescent="0.35">
      <c r="A3379" t="s">
        <v>540</v>
      </c>
      <c r="B3379" t="s">
        <v>1471</v>
      </c>
      <c r="C3379" t="s">
        <v>1492</v>
      </c>
      <c r="D3379">
        <v>2025</v>
      </c>
      <c r="E3379" t="s">
        <v>1501</v>
      </c>
      <c r="F3379" t="s">
        <v>1508</v>
      </c>
      <c r="G3379">
        <v>1.21</v>
      </c>
      <c r="H3379">
        <v>2614</v>
      </c>
      <c r="I3379">
        <v>2437</v>
      </c>
      <c r="J3379">
        <v>38.299999999999997</v>
      </c>
      <c r="K3379" t="s">
        <v>1512</v>
      </c>
      <c r="L3379">
        <v>2.37</v>
      </c>
      <c r="M3379" t="s">
        <v>1516</v>
      </c>
      <c r="N3379" s="13">
        <v>8911</v>
      </c>
      <c r="O3379">
        <v>1</v>
      </c>
      <c r="P3379" s="11">
        <f>Agridata[[#This Row],[Storage_Loss_%]]/100</f>
        <v>6.7599999999999993E-2</v>
      </c>
      <c r="Q3379" s="7">
        <v>6.76</v>
      </c>
      <c r="R3379" s="13">
        <v>10902</v>
      </c>
      <c r="S3379">
        <v>246</v>
      </c>
      <c r="T3379" t="s">
        <v>1520</v>
      </c>
      <c r="U3379" t="s">
        <v>1523</v>
      </c>
      <c r="V3379" s="13">
        <v>573694</v>
      </c>
      <c r="W3379" s="7">
        <f>(Agridata[[#This Row],[Profit_After_Storage_Loss]]/Agridata[[#This Row],[Total_Revenue]])*100</f>
        <v>91.501188102552888</v>
      </c>
      <c r="X3379">
        <f>(1-Agridata[[#This Row],[Transport_Cost_NGN]]/(Agridata[[#This Row],[Input_Cost_NGN]]+Agridata[[#This Row],[Final_Profit_NGN]]))*100</f>
        <v>98.475699457403067</v>
      </c>
      <c r="Y3379" s="13">
        <f>Agridata[[#This Row],[Final_Profit_NGN]]*Agridata[[#This Row],[Storage_Loss_%]]</f>
        <v>3878171.44</v>
      </c>
      <c r="Z3379" s="13">
        <f>Agridata[[#This Row],[Final_Profit_NGN]] * (1-Agridata[[#This Row],[Storage_Loss_%]]/100)</f>
        <v>534912.28560000006</v>
      </c>
      <c r="AA3379" s="13">
        <f>Agridata[[#This Row],[Final_Profit_NGN]]+Agridata[[#This Row],[Input_Cost_NGN]]</f>
        <v>584596</v>
      </c>
    </row>
    <row r="3380" spans="1:27" x14ac:dyDescent="0.35">
      <c r="A3380" t="s">
        <v>130</v>
      </c>
      <c r="B3380" t="s">
        <v>1470</v>
      </c>
      <c r="C3380" t="s">
        <v>1476</v>
      </c>
      <c r="D3380">
        <v>2025</v>
      </c>
      <c r="E3380" t="s">
        <v>1502</v>
      </c>
      <c r="F3380" t="s">
        <v>1503</v>
      </c>
      <c r="G3380">
        <v>3.27</v>
      </c>
      <c r="H3380">
        <v>27675</v>
      </c>
      <c r="I3380">
        <v>23496</v>
      </c>
      <c r="J3380">
        <v>33.200000000000003</v>
      </c>
      <c r="K3380" t="s">
        <v>1512</v>
      </c>
      <c r="L3380">
        <v>0.91</v>
      </c>
      <c r="M3380" t="s">
        <v>1516</v>
      </c>
      <c r="N3380" s="13">
        <v>10234</v>
      </c>
      <c r="O3380">
        <v>7</v>
      </c>
      <c r="P3380" s="11">
        <f>Agridata[[#This Row],[Storage_Loss_%]]/100</f>
        <v>0.151</v>
      </c>
      <c r="Q3380" s="7">
        <v>15.1</v>
      </c>
      <c r="R3380" s="13">
        <v>38031</v>
      </c>
      <c r="S3380">
        <v>353</v>
      </c>
      <c r="T3380" t="s">
        <v>1520</v>
      </c>
      <c r="U3380" t="s">
        <v>1523</v>
      </c>
      <c r="V3380" s="13">
        <v>8162883</v>
      </c>
      <c r="W3380" s="7">
        <f>(Agridata[[#This Row],[Profit_After_Storage_Loss]]/Agridata[[#This Row],[Total_Revenue]])*100</f>
        <v>84.506283897136342</v>
      </c>
      <c r="X3380">
        <f>(1-Agridata[[#This Row],[Transport_Cost_NGN]]/(Agridata[[#This Row],[Input_Cost_NGN]]+Agridata[[#This Row],[Final_Profit_NGN]]))*100</f>
        <v>99.875209031578677</v>
      </c>
      <c r="Y3380" s="13">
        <f>Agridata[[#This Row],[Final_Profit_NGN]]*Agridata[[#This Row],[Storage_Loss_%]]</f>
        <v>123259533.3</v>
      </c>
      <c r="Z3380" s="13">
        <f>Agridata[[#This Row],[Final_Profit_NGN]] * (1-Agridata[[#This Row],[Storage_Loss_%]]/100)</f>
        <v>6930287.6669999994</v>
      </c>
      <c r="AA3380" s="13">
        <f>Agridata[[#This Row],[Final_Profit_NGN]]+Agridata[[#This Row],[Input_Cost_NGN]]</f>
        <v>8200914</v>
      </c>
    </row>
    <row r="3381" spans="1:27" x14ac:dyDescent="0.35">
      <c r="A3381" t="s">
        <v>521</v>
      </c>
      <c r="B3381" t="s">
        <v>1473</v>
      </c>
      <c r="C3381" t="s">
        <v>1496</v>
      </c>
      <c r="D3381">
        <v>2023</v>
      </c>
      <c r="E3381" t="s">
        <v>1502</v>
      </c>
      <c r="F3381" t="s">
        <v>1506</v>
      </c>
      <c r="G3381">
        <v>15</v>
      </c>
      <c r="H3381">
        <v>51333</v>
      </c>
      <c r="I3381">
        <v>39654</v>
      </c>
      <c r="J3381">
        <v>31</v>
      </c>
      <c r="K3381" t="s">
        <v>1511</v>
      </c>
      <c r="L3381">
        <v>1.46</v>
      </c>
      <c r="M3381" t="s">
        <v>1518</v>
      </c>
      <c r="N3381" s="13">
        <v>4000</v>
      </c>
      <c r="O3381">
        <v>14</v>
      </c>
      <c r="P3381" s="11">
        <f>Agridata[[#This Row],[Storage_Loss_%]]/100</f>
        <v>0.22750000000000001</v>
      </c>
      <c r="Q3381" s="7">
        <v>22.75</v>
      </c>
      <c r="R3381" s="13">
        <v>441925</v>
      </c>
      <c r="S3381">
        <v>365</v>
      </c>
      <c r="T3381" t="s">
        <v>1520</v>
      </c>
      <c r="U3381" t="s">
        <v>1522</v>
      </c>
      <c r="V3381" s="13">
        <v>13883048</v>
      </c>
      <c r="W3381" s="7">
        <f>(Agridata[[#This Row],[Profit_After_Storage_Loss]]/Agridata[[#This Row],[Total_Revenue]])*100</f>
        <v>74.866839749017331</v>
      </c>
      <c r="X3381">
        <f>(1-Agridata[[#This Row],[Transport_Cost_NGN]]/(Agridata[[#This Row],[Input_Cost_NGN]]+Agridata[[#This Row],[Final_Profit_NGN]]))*100</f>
        <v>99.972076736200478</v>
      </c>
      <c r="Y3381" s="13">
        <f>Agridata[[#This Row],[Final_Profit_NGN]]*Agridata[[#This Row],[Storage_Loss_%]]</f>
        <v>315839342</v>
      </c>
      <c r="Z3381" s="13">
        <f>Agridata[[#This Row],[Final_Profit_NGN]] * (1-Agridata[[#This Row],[Storage_Loss_%]]/100)</f>
        <v>10724654.58</v>
      </c>
      <c r="AA3381" s="13">
        <f>Agridata[[#This Row],[Final_Profit_NGN]]+Agridata[[#This Row],[Input_Cost_NGN]]</f>
        <v>14324973</v>
      </c>
    </row>
    <row r="3382" spans="1:27" x14ac:dyDescent="0.35">
      <c r="A3382" t="s">
        <v>1275</v>
      </c>
      <c r="B3382" t="s">
        <v>1472</v>
      </c>
      <c r="C3382" t="s">
        <v>1488</v>
      </c>
      <c r="D3382">
        <v>2025</v>
      </c>
      <c r="E3382" t="s">
        <v>1501</v>
      </c>
      <c r="F3382" t="s">
        <v>1509</v>
      </c>
      <c r="G3382">
        <v>7.61</v>
      </c>
      <c r="H3382">
        <v>140316</v>
      </c>
      <c r="I3382">
        <v>110386</v>
      </c>
      <c r="J3382">
        <v>23.9</v>
      </c>
      <c r="K3382" t="s">
        <v>1511</v>
      </c>
      <c r="L3382">
        <v>1.19</v>
      </c>
      <c r="M3382" t="s">
        <v>1518</v>
      </c>
      <c r="N3382" s="13">
        <v>3739</v>
      </c>
      <c r="O3382">
        <v>4</v>
      </c>
      <c r="P3382" s="11">
        <f>Agridata[[#This Row],[Storage_Loss_%]]/100</f>
        <v>0.21329999999999999</v>
      </c>
      <c r="Q3382" s="7">
        <v>21.33</v>
      </c>
      <c r="R3382" s="13">
        <v>169966</v>
      </c>
      <c r="S3382">
        <v>345</v>
      </c>
      <c r="T3382" t="s">
        <v>1520</v>
      </c>
      <c r="U3382" t="s">
        <v>1523</v>
      </c>
      <c r="V3382" s="13">
        <v>37528634</v>
      </c>
      <c r="W3382" s="7">
        <f>(Agridata[[#This Row],[Profit_After_Storage_Loss]]/Agridata[[#This Row],[Total_Revenue]])*100</f>
        <v>78.315312419559334</v>
      </c>
      <c r="X3382">
        <f>(1-Agridata[[#This Row],[Transport_Cost_NGN]]/(Agridata[[#This Row],[Input_Cost_NGN]]+Agridata[[#This Row],[Final_Profit_NGN]]))*100</f>
        <v>99.990081859803809</v>
      </c>
      <c r="Y3382" s="13">
        <f>Agridata[[#This Row],[Final_Profit_NGN]]*Agridata[[#This Row],[Storage_Loss_%]]</f>
        <v>800485763.21999991</v>
      </c>
      <c r="Z3382" s="13">
        <f>Agridata[[#This Row],[Final_Profit_NGN]] * (1-Agridata[[#This Row],[Storage_Loss_%]]/100)</f>
        <v>29523776.367799997</v>
      </c>
      <c r="AA3382" s="13">
        <f>Agridata[[#This Row],[Final_Profit_NGN]]+Agridata[[#This Row],[Input_Cost_NGN]]</f>
        <v>37698600</v>
      </c>
    </row>
    <row r="3383" spans="1:27" x14ac:dyDescent="0.35">
      <c r="A3383" t="s">
        <v>977</v>
      </c>
      <c r="B3383" t="s">
        <v>1473</v>
      </c>
      <c r="C3383" t="s">
        <v>1493</v>
      </c>
      <c r="D3383">
        <v>2022</v>
      </c>
      <c r="E3383" t="s">
        <v>1501</v>
      </c>
      <c r="F3383" t="s">
        <v>1504</v>
      </c>
      <c r="G3383">
        <v>1.67</v>
      </c>
      <c r="H3383">
        <v>9214</v>
      </c>
      <c r="I3383">
        <v>6962</v>
      </c>
      <c r="J3383">
        <v>25.7</v>
      </c>
      <c r="K3383" t="s">
        <v>1511</v>
      </c>
      <c r="L3383">
        <v>1.1100000000000001</v>
      </c>
      <c r="M3383" t="s">
        <v>1518</v>
      </c>
      <c r="N3383" s="13">
        <v>3643</v>
      </c>
      <c r="O3383">
        <v>5</v>
      </c>
      <c r="P3383" s="11">
        <f>Agridata[[#This Row],[Storage_Loss_%]]/100</f>
        <v>0.24440000000000001</v>
      </c>
      <c r="Q3383" s="7">
        <v>24.44</v>
      </c>
      <c r="R3383" s="13">
        <v>37776</v>
      </c>
      <c r="S3383">
        <v>237</v>
      </c>
      <c r="T3383" t="s">
        <v>1520</v>
      </c>
      <c r="U3383" t="s">
        <v>1522</v>
      </c>
      <c r="V3383" s="13">
        <v>1592076</v>
      </c>
      <c r="W3383" s="7">
        <f>(Agridata[[#This Row],[Profit_After_Storage_Loss]]/Agridata[[#This Row],[Total_Revenue]])*100</f>
        <v>73.808703219678847</v>
      </c>
      <c r="X3383">
        <f>(1-Agridata[[#This Row],[Transport_Cost_NGN]]/(Agridata[[#This Row],[Input_Cost_NGN]]+Agridata[[#This Row],[Final_Profit_NGN]]))*100</f>
        <v>99.776482772668928</v>
      </c>
      <c r="Y3383" s="13">
        <f>Agridata[[#This Row],[Final_Profit_NGN]]*Agridata[[#This Row],[Storage_Loss_%]]</f>
        <v>38910337.440000005</v>
      </c>
      <c r="Z3383" s="13">
        <f>Agridata[[#This Row],[Final_Profit_NGN]] * (1-Agridata[[#This Row],[Storage_Loss_%]]/100)</f>
        <v>1202972.6256000001</v>
      </c>
      <c r="AA3383" s="13">
        <f>Agridata[[#This Row],[Final_Profit_NGN]]+Agridata[[#This Row],[Input_Cost_NGN]]</f>
        <v>1629852</v>
      </c>
    </row>
    <row r="3384" spans="1:27" x14ac:dyDescent="0.35">
      <c r="A3384" t="s">
        <v>1223</v>
      </c>
      <c r="B3384" t="s">
        <v>1472</v>
      </c>
      <c r="C3384" t="s">
        <v>1489</v>
      </c>
      <c r="D3384">
        <v>2021</v>
      </c>
      <c r="E3384" t="s">
        <v>1501</v>
      </c>
      <c r="F3384" t="s">
        <v>1507</v>
      </c>
      <c r="G3384">
        <v>2.88</v>
      </c>
      <c r="H3384">
        <v>6518</v>
      </c>
      <c r="I3384">
        <v>5790</v>
      </c>
      <c r="J3384">
        <v>29.7</v>
      </c>
      <c r="K3384" t="s">
        <v>1512</v>
      </c>
      <c r="L3384">
        <v>0.84</v>
      </c>
      <c r="M3384" t="s">
        <v>1518</v>
      </c>
      <c r="N3384" s="13">
        <v>7311</v>
      </c>
      <c r="O3384">
        <v>7</v>
      </c>
      <c r="P3384" s="11">
        <f>Agridata[[#This Row],[Storage_Loss_%]]/100</f>
        <v>0.1116</v>
      </c>
      <c r="Q3384" s="7">
        <v>11.16</v>
      </c>
      <c r="R3384" s="13">
        <v>58736</v>
      </c>
      <c r="S3384">
        <v>248</v>
      </c>
      <c r="T3384" t="s">
        <v>1520</v>
      </c>
      <c r="U3384" t="s">
        <v>1523</v>
      </c>
      <c r="V3384" s="13">
        <v>1355514</v>
      </c>
      <c r="W3384" s="7">
        <f>(Agridata[[#This Row],[Profit_After_Storage_Loss]]/Agridata[[#This Row],[Total_Revenue]])*100</f>
        <v>85.150336757998943</v>
      </c>
      <c r="X3384">
        <f>(1-Agridata[[#This Row],[Transport_Cost_NGN]]/(Agridata[[#This Row],[Input_Cost_NGN]]+Agridata[[#This Row],[Final_Profit_NGN]]))*100</f>
        <v>99.483047551705852</v>
      </c>
      <c r="Y3384" s="13">
        <f>Agridata[[#This Row],[Final_Profit_NGN]]*Agridata[[#This Row],[Storage_Loss_%]]</f>
        <v>15127536.24</v>
      </c>
      <c r="Z3384" s="13">
        <f>Agridata[[#This Row],[Final_Profit_NGN]] * (1-Agridata[[#This Row],[Storage_Loss_%]]/100)</f>
        <v>1204238.6376</v>
      </c>
      <c r="AA3384" s="13">
        <f>Agridata[[#This Row],[Final_Profit_NGN]]+Agridata[[#This Row],[Input_Cost_NGN]]</f>
        <v>1414250</v>
      </c>
    </row>
    <row r="3385" spans="1:27" x14ac:dyDescent="0.35">
      <c r="A3385" t="s">
        <v>333</v>
      </c>
      <c r="B3385" t="s">
        <v>1469</v>
      </c>
      <c r="C3385" t="s">
        <v>1484</v>
      </c>
      <c r="D3385">
        <v>2022</v>
      </c>
      <c r="E3385" t="s">
        <v>1502</v>
      </c>
      <c r="F3385" t="s">
        <v>1507</v>
      </c>
      <c r="G3385">
        <v>1.75</v>
      </c>
      <c r="H3385">
        <v>3701</v>
      </c>
      <c r="I3385">
        <v>3094</v>
      </c>
      <c r="J3385">
        <v>15.1</v>
      </c>
      <c r="K3385" t="s">
        <v>1512</v>
      </c>
      <c r="L3385">
        <v>1.49</v>
      </c>
      <c r="M3385" t="s">
        <v>1517</v>
      </c>
      <c r="N3385" s="13">
        <v>2774</v>
      </c>
      <c r="O3385">
        <v>7</v>
      </c>
      <c r="P3385" s="11">
        <f>Agridata[[#This Row],[Storage_Loss_%]]/100</f>
        <v>0.16390000000000002</v>
      </c>
      <c r="Q3385" s="7">
        <v>16.39</v>
      </c>
      <c r="R3385" s="13">
        <v>27260</v>
      </c>
      <c r="S3385">
        <v>191</v>
      </c>
      <c r="T3385" t="s">
        <v>1520</v>
      </c>
      <c r="U3385" t="s">
        <v>1522</v>
      </c>
      <c r="V3385" s="13">
        <v>555011</v>
      </c>
      <c r="W3385" s="7">
        <f>(Agridata[[#This Row],[Profit_After_Storage_Loss]]/Agridata[[#This Row],[Total_Revenue]])*100</f>
        <v>79.695656678762987</v>
      </c>
      <c r="X3385">
        <f>(1-Agridata[[#This Row],[Transport_Cost_NGN]]/(Agridata[[#This Row],[Input_Cost_NGN]]+Agridata[[#This Row],[Final_Profit_NGN]]))*100</f>
        <v>99.523589531335062</v>
      </c>
      <c r="Y3385" s="13">
        <f>Agridata[[#This Row],[Final_Profit_NGN]]*Agridata[[#This Row],[Storage_Loss_%]]</f>
        <v>9096630.290000001</v>
      </c>
      <c r="Z3385" s="13">
        <f>Agridata[[#This Row],[Final_Profit_NGN]] * (1-Agridata[[#This Row],[Storage_Loss_%]]/100)</f>
        <v>464044.69709999999</v>
      </c>
      <c r="AA3385" s="13">
        <f>Agridata[[#This Row],[Final_Profit_NGN]]+Agridata[[#This Row],[Input_Cost_NGN]]</f>
        <v>582271</v>
      </c>
    </row>
    <row r="3386" spans="1:27" x14ac:dyDescent="0.35">
      <c r="A3386" t="s">
        <v>958</v>
      </c>
      <c r="B3386" t="s">
        <v>1471</v>
      </c>
      <c r="C3386" t="s">
        <v>1477</v>
      </c>
      <c r="D3386">
        <v>2024</v>
      </c>
      <c r="E3386" t="s">
        <v>1501</v>
      </c>
      <c r="F3386" t="s">
        <v>1506</v>
      </c>
      <c r="G3386">
        <v>0.9</v>
      </c>
      <c r="H3386">
        <v>3094</v>
      </c>
      <c r="I3386">
        <v>2470</v>
      </c>
      <c r="J3386">
        <v>5.6</v>
      </c>
      <c r="K3386" t="s">
        <v>1513</v>
      </c>
      <c r="L3386">
        <v>0.38</v>
      </c>
      <c r="M3386" t="s">
        <v>1518</v>
      </c>
      <c r="N3386" s="13">
        <v>200</v>
      </c>
      <c r="O3386">
        <v>14</v>
      </c>
      <c r="P3386" s="11">
        <f>Agridata[[#This Row],[Storage_Loss_%]]/100</f>
        <v>0.2016</v>
      </c>
      <c r="Q3386" s="7">
        <v>20.16</v>
      </c>
      <c r="R3386" s="13">
        <v>28639</v>
      </c>
      <c r="S3386">
        <v>285</v>
      </c>
      <c r="T3386" t="s">
        <v>1520</v>
      </c>
      <c r="U3386" t="s">
        <v>1522</v>
      </c>
      <c r="V3386" s="13">
        <v>668072</v>
      </c>
      <c r="W3386" s="7">
        <f>(Agridata[[#This Row],[Profit_After_Storage_Loss]]/Agridata[[#This Row],[Total_Revenue]])*100</f>
        <v>76.558097231133146</v>
      </c>
      <c r="X3386">
        <f>(1-Agridata[[#This Row],[Transport_Cost_NGN]]/(Agridata[[#This Row],[Input_Cost_NGN]]+Agridata[[#This Row],[Final_Profit_NGN]]))*100</f>
        <v>99.971293692793722</v>
      </c>
      <c r="Y3386" s="13">
        <f>Agridata[[#This Row],[Final_Profit_NGN]]*Agridata[[#This Row],[Storage_Loss_%]]</f>
        <v>13468331.52</v>
      </c>
      <c r="Z3386" s="13">
        <f>Agridata[[#This Row],[Final_Profit_NGN]] * (1-Agridata[[#This Row],[Storage_Loss_%]]/100)</f>
        <v>533388.68480000005</v>
      </c>
      <c r="AA3386" s="13">
        <f>Agridata[[#This Row],[Final_Profit_NGN]]+Agridata[[#This Row],[Input_Cost_NGN]]</f>
        <v>696711</v>
      </c>
    </row>
    <row r="3387" spans="1:27" x14ac:dyDescent="0.35">
      <c r="A3387" t="s">
        <v>881</v>
      </c>
      <c r="B3387" t="s">
        <v>1470</v>
      </c>
      <c r="C3387" t="s">
        <v>1495</v>
      </c>
      <c r="D3387">
        <v>2025</v>
      </c>
      <c r="E3387" t="s">
        <v>1501</v>
      </c>
      <c r="F3387" t="s">
        <v>1505</v>
      </c>
      <c r="G3387">
        <v>3.66</v>
      </c>
      <c r="H3387">
        <v>35868</v>
      </c>
      <c r="I3387">
        <v>22855</v>
      </c>
      <c r="J3387">
        <v>4.7</v>
      </c>
      <c r="K3387" t="s">
        <v>1515</v>
      </c>
      <c r="L3387">
        <v>0.42</v>
      </c>
      <c r="M3387" t="s">
        <v>1518</v>
      </c>
      <c r="N3387" s="13">
        <v>1119</v>
      </c>
      <c r="O3387">
        <v>30</v>
      </c>
      <c r="P3387" s="11">
        <f>Agridata[[#This Row],[Storage_Loss_%]]/100</f>
        <v>0.36280000000000001</v>
      </c>
      <c r="Q3387" s="7">
        <v>36.28</v>
      </c>
      <c r="R3387" s="13">
        <v>26714</v>
      </c>
      <c r="S3387">
        <v>125</v>
      </c>
      <c r="T3387" t="s">
        <v>1520</v>
      </c>
      <c r="U3387" t="s">
        <v>1523</v>
      </c>
      <c r="V3387" s="13">
        <v>2800474</v>
      </c>
      <c r="W3387" s="7">
        <f>(Agridata[[#This Row],[Profit_After_Storage_Loss]]/Agridata[[#This Row],[Total_Revenue]])*100</f>
        <v>63.117911960577075</v>
      </c>
      <c r="X3387">
        <f>(1-Agridata[[#This Row],[Transport_Cost_NGN]]/(Agridata[[#This Row],[Input_Cost_NGN]]+Agridata[[#This Row],[Final_Profit_NGN]]))*100</f>
        <v>99.960420035738693</v>
      </c>
      <c r="Y3387" s="13">
        <f>Agridata[[#This Row],[Final_Profit_NGN]]*Agridata[[#This Row],[Storage_Loss_%]]</f>
        <v>101601196.72</v>
      </c>
      <c r="Z3387" s="13">
        <f>Agridata[[#This Row],[Final_Profit_NGN]] * (1-Agridata[[#This Row],[Storage_Loss_%]]/100)</f>
        <v>1784462.0327999999</v>
      </c>
      <c r="AA3387" s="13">
        <f>Agridata[[#This Row],[Final_Profit_NGN]]+Agridata[[#This Row],[Input_Cost_NGN]]</f>
        <v>2827188</v>
      </c>
    </row>
    <row r="3388" spans="1:27" x14ac:dyDescent="0.35">
      <c r="A3388" t="s">
        <v>1356</v>
      </c>
      <c r="B3388" t="s">
        <v>1470</v>
      </c>
      <c r="C3388" t="s">
        <v>1495</v>
      </c>
      <c r="D3388">
        <v>2025</v>
      </c>
      <c r="E3388" t="s">
        <v>1501</v>
      </c>
      <c r="F3388" t="s">
        <v>1506</v>
      </c>
      <c r="G3388">
        <v>1.93</v>
      </c>
      <c r="H3388">
        <v>3992</v>
      </c>
      <c r="I3388">
        <v>3526</v>
      </c>
      <c r="J3388">
        <v>49.7</v>
      </c>
      <c r="K3388" t="s">
        <v>1512</v>
      </c>
      <c r="L3388">
        <v>2.0099999999999998</v>
      </c>
      <c r="M3388" t="s">
        <v>1516</v>
      </c>
      <c r="N3388" s="13">
        <v>11651</v>
      </c>
      <c r="O3388">
        <v>3</v>
      </c>
      <c r="P3388" s="11">
        <f>Agridata[[#This Row],[Storage_Loss_%]]/100</f>
        <v>0.1167</v>
      </c>
      <c r="Q3388" s="7">
        <v>11.67</v>
      </c>
      <c r="R3388" s="13">
        <v>58555</v>
      </c>
      <c r="S3388">
        <v>366</v>
      </c>
      <c r="T3388" t="s">
        <v>1519</v>
      </c>
      <c r="U3388" t="s">
        <v>1522</v>
      </c>
      <c r="V3388" s="13">
        <v>1207405</v>
      </c>
      <c r="W3388" s="7">
        <f>(Agridata[[#This Row],[Profit_After_Storage_Loss]]/Agridata[[#This Row],[Total_Revenue]])*100</f>
        <v>84.244433986855825</v>
      </c>
      <c r="X3388">
        <f>(1-Agridata[[#This Row],[Transport_Cost_NGN]]/(Agridata[[#This Row],[Input_Cost_NGN]]+Agridata[[#This Row],[Final_Profit_NGN]]))*100</f>
        <v>99.079670763689222</v>
      </c>
      <c r="Y3388" s="13">
        <f>Agridata[[#This Row],[Final_Profit_NGN]]*Agridata[[#This Row],[Storage_Loss_%]]</f>
        <v>14090416.35</v>
      </c>
      <c r="Z3388" s="13">
        <f>Agridata[[#This Row],[Final_Profit_NGN]] * (1-Agridata[[#This Row],[Storage_Loss_%]]/100)</f>
        <v>1066500.8365</v>
      </c>
      <c r="AA3388" s="13">
        <f>Agridata[[#This Row],[Final_Profit_NGN]]+Agridata[[#This Row],[Input_Cost_NGN]]</f>
        <v>1265960</v>
      </c>
    </row>
    <row r="3389" spans="1:27" x14ac:dyDescent="0.35">
      <c r="A3389" t="s">
        <v>1218</v>
      </c>
      <c r="B3389" t="s">
        <v>1471</v>
      </c>
      <c r="C3389" t="s">
        <v>1500</v>
      </c>
      <c r="D3389">
        <v>2024</v>
      </c>
      <c r="E3389" t="s">
        <v>1501</v>
      </c>
      <c r="F3389" t="s">
        <v>1504</v>
      </c>
      <c r="G3389">
        <v>0.83</v>
      </c>
      <c r="H3389">
        <v>7942</v>
      </c>
      <c r="I3389">
        <v>5842</v>
      </c>
      <c r="J3389">
        <v>12.8</v>
      </c>
      <c r="K3389" t="s">
        <v>1512</v>
      </c>
      <c r="L3389">
        <v>0.45</v>
      </c>
      <c r="M3389" t="s">
        <v>1518</v>
      </c>
      <c r="N3389" s="13">
        <v>2398</v>
      </c>
      <c r="O3389">
        <v>7</v>
      </c>
      <c r="P3389" s="11">
        <f>Agridata[[#This Row],[Storage_Loss_%]]/100</f>
        <v>0.26429999999999998</v>
      </c>
      <c r="Q3389" s="7">
        <v>26.43</v>
      </c>
      <c r="R3389" s="13">
        <v>17441</v>
      </c>
      <c r="S3389">
        <v>252</v>
      </c>
      <c r="T3389" t="s">
        <v>1520</v>
      </c>
      <c r="U3389" t="s">
        <v>1522</v>
      </c>
      <c r="V3389" s="13">
        <v>1437624</v>
      </c>
      <c r="W3389" s="7">
        <f>(Agridata[[#This Row],[Profit_After_Storage_Loss]]/Agridata[[#This Row],[Total_Revenue]])*100</f>
        <v>72.688160102813285</v>
      </c>
      <c r="X3389">
        <f>(1-Agridata[[#This Row],[Transport_Cost_NGN]]/(Agridata[[#This Row],[Input_Cost_NGN]]+Agridata[[#This Row],[Final_Profit_NGN]]))*100</f>
        <v>99.835196365798097</v>
      </c>
      <c r="Y3389" s="13">
        <f>Agridata[[#This Row],[Final_Profit_NGN]]*Agridata[[#This Row],[Storage_Loss_%]]</f>
        <v>37996402.32</v>
      </c>
      <c r="Z3389" s="13">
        <f>Agridata[[#This Row],[Final_Profit_NGN]] * (1-Agridata[[#This Row],[Storage_Loss_%]]/100)</f>
        <v>1057659.9768000001</v>
      </c>
      <c r="AA3389" s="13">
        <f>Agridata[[#This Row],[Final_Profit_NGN]]+Agridata[[#This Row],[Input_Cost_NGN]]</f>
        <v>1455065</v>
      </c>
    </row>
    <row r="3390" spans="1:27" x14ac:dyDescent="0.35">
      <c r="A3390" t="s">
        <v>471</v>
      </c>
      <c r="B3390" t="s">
        <v>1473</v>
      </c>
      <c r="C3390" t="s">
        <v>1493</v>
      </c>
      <c r="D3390">
        <v>2021</v>
      </c>
      <c r="E3390" t="s">
        <v>1501</v>
      </c>
      <c r="F3390" t="s">
        <v>1505</v>
      </c>
      <c r="G3390">
        <v>0.53</v>
      </c>
      <c r="H3390">
        <v>5207</v>
      </c>
      <c r="I3390">
        <v>4805</v>
      </c>
      <c r="J3390">
        <v>70.5</v>
      </c>
      <c r="K3390" t="s">
        <v>1512</v>
      </c>
      <c r="L3390">
        <v>1.98</v>
      </c>
      <c r="M3390" t="s">
        <v>1516</v>
      </c>
      <c r="N3390" s="13">
        <v>19026</v>
      </c>
      <c r="O3390">
        <v>1</v>
      </c>
      <c r="P3390" s="11">
        <f>Agridata[[#This Row],[Storage_Loss_%]]/100</f>
        <v>7.7199999999999991E-2</v>
      </c>
      <c r="Q3390" s="7">
        <v>7.72</v>
      </c>
      <c r="R3390" s="13">
        <v>6648</v>
      </c>
      <c r="S3390">
        <v>81</v>
      </c>
      <c r="T3390" t="s">
        <v>1520</v>
      </c>
      <c r="U3390" t="s">
        <v>1523</v>
      </c>
      <c r="V3390" s="13">
        <v>359639</v>
      </c>
      <c r="W3390" s="7">
        <f>(Agridata[[#This Row],[Profit_After_Storage_Loss]]/Agridata[[#This Row],[Total_Revenue]])*100</f>
        <v>90.605145473358334</v>
      </c>
      <c r="X3390">
        <f>(1-Agridata[[#This Row],[Transport_Cost_NGN]]/(Agridata[[#This Row],[Input_Cost_NGN]]+Agridata[[#This Row],[Final_Profit_NGN]]))*100</f>
        <v>94.80571246044768</v>
      </c>
      <c r="Y3390" s="13">
        <f>Agridata[[#This Row],[Final_Profit_NGN]]*Agridata[[#This Row],[Storage_Loss_%]]</f>
        <v>2776413.08</v>
      </c>
      <c r="Z3390" s="13">
        <f>Agridata[[#This Row],[Final_Profit_NGN]] * (1-Agridata[[#This Row],[Storage_Loss_%]]/100)</f>
        <v>331874.86920000002</v>
      </c>
      <c r="AA3390" s="13">
        <f>Agridata[[#This Row],[Final_Profit_NGN]]+Agridata[[#This Row],[Input_Cost_NGN]]</f>
        <v>366287</v>
      </c>
    </row>
    <row r="3391" spans="1:27" x14ac:dyDescent="0.35">
      <c r="A3391" t="s">
        <v>674</v>
      </c>
      <c r="B3391" t="s">
        <v>1469</v>
      </c>
      <c r="C3391" t="s">
        <v>1480</v>
      </c>
      <c r="D3391">
        <v>2025</v>
      </c>
      <c r="E3391" t="s">
        <v>1502</v>
      </c>
      <c r="F3391" t="s">
        <v>1508</v>
      </c>
      <c r="G3391">
        <v>0.59</v>
      </c>
      <c r="H3391">
        <v>790</v>
      </c>
      <c r="I3391">
        <v>666</v>
      </c>
      <c r="J3391">
        <v>97.9</v>
      </c>
      <c r="K3391" t="s">
        <v>1512</v>
      </c>
      <c r="L3391">
        <v>2.1800000000000002</v>
      </c>
      <c r="M3391" t="s">
        <v>1518</v>
      </c>
      <c r="N3391" s="13">
        <v>17893</v>
      </c>
      <c r="O3391">
        <v>7</v>
      </c>
      <c r="P3391" s="11">
        <f>Agridata[[#This Row],[Storage_Loss_%]]/100</f>
        <v>0.15679999999999999</v>
      </c>
      <c r="Q3391" s="7">
        <v>15.68</v>
      </c>
      <c r="R3391" s="13">
        <v>8023</v>
      </c>
      <c r="S3391">
        <v>203</v>
      </c>
      <c r="T3391" t="s">
        <v>1520</v>
      </c>
      <c r="U3391" t="s">
        <v>1523</v>
      </c>
      <c r="V3391" s="13">
        <v>107931</v>
      </c>
      <c r="W3391" s="7">
        <f>(Agridata[[#This Row],[Profit_After_Storage_Loss]]/Agridata[[#This Row],[Total_Revenue]])*100</f>
        <v>78.48579540162477</v>
      </c>
      <c r="X3391">
        <f>(1-Agridata[[#This Row],[Transport_Cost_NGN]]/(Agridata[[#This Row],[Input_Cost_NGN]]+Agridata[[#This Row],[Final_Profit_NGN]]))*100</f>
        <v>84.568880763061216</v>
      </c>
      <c r="Y3391" s="13">
        <f>Agridata[[#This Row],[Final_Profit_NGN]]*Agridata[[#This Row],[Storage_Loss_%]]</f>
        <v>1692358.08</v>
      </c>
      <c r="Z3391" s="13">
        <f>Agridata[[#This Row],[Final_Profit_NGN]] * (1-Agridata[[#This Row],[Storage_Loss_%]]/100)</f>
        <v>91007.419199999989</v>
      </c>
      <c r="AA3391" s="13">
        <f>Agridata[[#This Row],[Final_Profit_NGN]]+Agridata[[#This Row],[Input_Cost_NGN]]</f>
        <v>115954</v>
      </c>
    </row>
    <row r="3392" spans="1:27" x14ac:dyDescent="0.35">
      <c r="A3392" t="s">
        <v>1357</v>
      </c>
      <c r="B3392" t="s">
        <v>1472</v>
      </c>
      <c r="C3392" t="s">
        <v>1478</v>
      </c>
      <c r="D3392">
        <v>2022</v>
      </c>
      <c r="E3392" t="s">
        <v>1502</v>
      </c>
      <c r="F3392" t="s">
        <v>1503</v>
      </c>
      <c r="G3392">
        <v>1.52</v>
      </c>
      <c r="H3392">
        <v>13854</v>
      </c>
      <c r="I3392">
        <v>11928</v>
      </c>
      <c r="J3392">
        <v>4.3</v>
      </c>
      <c r="K3392" t="s">
        <v>1512</v>
      </c>
      <c r="L3392">
        <v>1.0900000000000001</v>
      </c>
      <c r="M3392" t="s">
        <v>1516</v>
      </c>
      <c r="N3392" s="13">
        <v>1038</v>
      </c>
      <c r="O3392">
        <v>3</v>
      </c>
      <c r="P3392" s="11">
        <f>Agridata[[#This Row],[Storage_Loss_%]]/100</f>
        <v>0.13900000000000001</v>
      </c>
      <c r="Q3392" s="7">
        <v>13.9</v>
      </c>
      <c r="R3392" s="13">
        <v>16485</v>
      </c>
      <c r="S3392">
        <v>358</v>
      </c>
      <c r="T3392" t="s">
        <v>1520</v>
      </c>
      <c r="U3392" t="s">
        <v>1522</v>
      </c>
      <c r="V3392" s="13">
        <v>4209999</v>
      </c>
      <c r="W3392" s="7">
        <f>(Agridata[[#This Row],[Profit_After_Storage_Loss]]/Agridata[[#This Row],[Total_Revenue]])*100</f>
        <v>85.764175115769987</v>
      </c>
      <c r="X3392">
        <f>(1-Agridata[[#This Row],[Transport_Cost_NGN]]/(Agridata[[#This Row],[Input_Cost_NGN]]+Agridata[[#This Row],[Final_Profit_NGN]]))*100</f>
        <v>99.975440578977697</v>
      </c>
      <c r="Y3392" s="13">
        <f>Agridata[[#This Row],[Final_Profit_NGN]]*Agridata[[#This Row],[Storage_Loss_%]]</f>
        <v>58518986.100000001</v>
      </c>
      <c r="Z3392" s="13">
        <f>Agridata[[#This Row],[Final_Profit_NGN]] * (1-Agridata[[#This Row],[Storage_Loss_%]]/100)</f>
        <v>3624809.139</v>
      </c>
      <c r="AA3392" s="13">
        <f>Agridata[[#This Row],[Final_Profit_NGN]]+Agridata[[#This Row],[Input_Cost_NGN]]</f>
        <v>4226484</v>
      </c>
    </row>
    <row r="3393" spans="1:27" x14ac:dyDescent="0.35">
      <c r="A3393" t="s">
        <v>858</v>
      </c>
      <c r="B3393" t="s">
        <v>1469</v>
      </c>
      <c r="C3393" t="s">
        <v>1498</v>
      </c>
      <c r="D3393">
        <v>2025</v>
      </c>
      <c r="E3393" t="s">
        <v>1502</v>
      </c>
      <c r="F3393" t="s">
        <v>1510</v>
      </c>
      <c r="G3393">
        <v>3.23</v>
      </c>
      <c r="H3393">
        <v>70721</v>
      </c>
      <c r="I3393">
        <v>44716</v>
      </c>
      <c r="J3393">
        <v>15.2</v>
      </c>
      <c r="K3393" t="s">
        <v>1512</v>
      </c>
      <c r="L3393">
        <v>1.19</v>
      </c>
      <c r="M3393" t="s">
        <v>1516</v>
      </c>
      <c r="N3393" s="13">
        <v>2837</v>
      </c>
      <c r="O3393">
        <v>7</v>
      </c>
      <c r="P3393" s="11">
        <f>Agridata[[#This Row],[Storage_Loss_%]]/100</f>
        <v>0.36770000000000003</v>
      </c>
      <c r="Q3393" s="7">
        <v>36.770000000000003</v>
      </c>
      <c r="R3393" s="13">
        <v>92152</v>
      </c>
      <c r="S3393">
        <v>431</v>
      </c>
      <c r="T3393" t="s">
        <v>1521</v>
      </c>
      <c r="U3393" t="s">
        <v>1523</v>
      </c>
      <c r="V3393" s="13">
        <v>18984882</v>
      </c>
      <c r="W3393" s="7">
        <f>(Agridata[[#This Row],[Profit_After_Storage_Loss]]/Agridata[[#This Row],[Total_Revenue]])*100</f>
        <v>62.92456620143362</v>
      </c>
      <c r="X3393">
        <f>(1-Agridata[[#This Row],[Transport_Cost_NGN]]/(Agridata[[#This Row],[Input_Cost_NGN]]+Agridata[[#This Row],[Final_Profit_NGN]]))*100</f>
        <v>99.985128715501588</v>
      </c>
      <c r="Y3393" s="13">
        <f>Agridata[[#This Row],[Final_Profit_NGN]]*Agridata[[#This Row],[Storage_Loss_%]]</f>
        <v>698074111.1400001</v>
      </c>
      <c r="Z3393" s="13">
        <f>Agridata[[#This Row],[Final_Profit_NGN]] * (1-Agridata[[#This Row],[Storage_Loss_%]]/100)</f>
        <v>12004140.888599999</v>
      </c>
      <c r="AA3393" s="13">
        <f>Agridata[[#This Row],[Final_Profit_NGN]]+Agridata[[#This Row],[Input_Cost_NGN]]</f>
        <v>19077034</v>
      </c>
    </row>
    <row r="3394" spans="1:27" x14ac:dyDescent="0.35">
      <c r="A3394" t="s">
        <v>208</v>
      </c>
      <c r="B3394" t="s">
        <v>1470</v>
      </c>
      <c r="C3394" t="s">
        <v>1482</v>
      </c>
      <c r="D3394">
        <v>2025</v>
      </c>
      <c r="E3394" t="s">
        <v>1502</v>
      </c>
      <c r="F3394" t="s">
        <v>1504</v>
      </c>
      <c r="G3394">
        <v>2.2000000000000002</v>
      </c>
      <c r="H3394">
        <v>15582</v>
      </c>
      <c r="I3394">
        <v>12693</v>
      </c>
      <c r="J3394">
        <v>48</v>
      </c>
      <c r="K3394" t="s">
        <v>1511</v>
      </c>
      <c r="L3394">
        <v>2.82</v>
      </c>
      <c r="M3394" t="s">
        <v>1516</v>
      </c>
      <c r="N3394" s="13">
        <v>8874</v>
      </c>
      <c r="O3394">
        <v>2</v>
      </c>
      <c r="P3394" s="11">
        <f>Agridata[[#This Row],[Storage_Loss_%]]/100</f>
        <v>0.18539999999999998</v>
      </c>
      <c r="Q3394" s="7">
        <v>18.54</v>
      </c>
      <c r="R3394" s="13">
        <v>41984</v>
      </c>
      <c r="S3394">
        <v>300</v>
      </c>
      <c r="T3394" t="s">
        <v>1520</v>
      </c>
      <c r="U3394" t="s">
        <v>1523</v>
      </c>
      <c r="V3394" s="13">
        <v>3718963</v>
      </c>
      <c r="W3394" s="7">
        <f>(Agridata[[#This Row],[Profit_After_Storage_Loss]]/Agridata[[#This Row],[Total_Revenue]])*100</f>
        <v>80.550650136787354</v>
      </c>
      <c r="X3394">
        <f>(1-Agridata[[#This Row],[Transport_Cost_NGN]]/(Agridata[[#This Row],[Input_Cost_NGN]]+Agridata[[#This Row],[Final_Profit_NGN]]))*100</f>
        <v>99.76404878877581</v>
      </c>
      <c r="Y3394" s="13">
        <f>Agridata[[#This Row],[Final_Profit_NGN]]*Agridata[[#This Row],[Storage_Loss_%]]</f>
        <v>68949574.019999996</v>
      </c>
      <c r="Z3394" s="13">
        <f>Agridata[[#This Row],[Final_Profit_NGN]] * (1-Agridata[[#This Row],[Storage_Loss_%]]/100)</f>
        <v>3029467.2598000001</v>
      </c>
      <c r="AA3394" s="13">
        <f>Agridata[[#This Row],[Final_Profit_NGN]]+Agridata[[#This Row],[Input_Cost_NGN]]</f>
        <v>3760947</v>
      </c>
    </row>
    <row r="3395" spans="1:27" x14ac:dyDescent="0.35">
      <c r="A3395" t="s">
        <v>282</v>
      </c>
      <c r="B3395" t="s">
        <v>1469</v>
      </c>
      <c r="C3395" t="s">
        <v>1474</v>
      </c>
      <c r="D3395">
        <v>2021</v>
      </c>
      <c r="E3395" t="s">
        <v>1501</v>
      </c>
      <c r="F3395" t="s">
        <v>1504</v>
      </c>
      <c r="G3395">
        <v>0.77</v>
      </c>
      <c r="H3395">
        <v>8548</v>
      </c>
      <c r="I3395">
        <v>6422</v>
      </c>
      <c r="J3395">
        <v>9.1</v>
      </c>
      <c r="K3395" t="s">
        <v>1513</v>
      </c>
      <c r="L3395">
        <v>0.87</v>
      </c>
      <c r="M3395" t="s">
        <v>1516</v>
      </c>
      <c r="N3395" s="13">
        <v>281</v>
      </c>
      <c r="O3395">
        <v>4</v>
      </c>
      <c r="P3395" s="11">
        <f>Agridata[[#This Row],[Storage_Loss_%]]/100</f>
        <v>0.24859999999999999</v>
      </c>
      <c r="Q3395" s="7">
        <v>24.86</v>
      </c>
      <c r="R3395" s="13">
        <v>8204</v>
      </c>
      <c r="S3395">
        <v>252</v>
      </c>
      <c r="T3395" t="s">
        <v>1521</v>
      </c>
      <c r="U3395" t="s">
        <v>1522</v>
      </c>
      <c r="V3395" s="13">
        <v>1593676</v>
      </c>
      <c r="W3395" s="7">
        <f>(Agridata[[#This Row],[Profit_After_Storage_Loss]]/Agridata[[#This Row],[Total_Revenue]])*100</f>
        <v>74.755171823107858</v>
      </c>
      <c r="X3395">
        <f>(1-Agridata[[#This Row],[Transport_Cost_NGN]]/(Agridata[[#This Row],[Input_Cost_NGN]]+Agridata[[#This Row],[Final_Profit_NGN]]))*100</f>
        <v>99.982458111718728</v>
      </c>
      <c r="Y3395" s="13">
        <f>Agridata[[#This Row],[Final_Profit_NGN]]*Agridata[[#This Row],[Storage_Loss_%]]</f>
        <v>39618785.359999999</v>
      </c>
      <c r="Z3395" s="13">
        <f>Agridata[[#This Row],[Final_Profit_NGN]] * (1-Agridata[[#This Row],[Storage_Loss_%]]/100)</f>
        <v>1197488.1464000002</v>
      </c>
      <c r="AA3395" s="13">
        <f>Agridata[[#This Row],[Final_Profit_NGN]]+Agridata[[#This Row],[Input_Cost_NGN]]</f>
        <v>1601880</v>
      </c>
    </row>
    <row r="3396" spans="1:27" x14ac:dyDescent="0.35">
      <c r="A3396" t="s">
        <v>580</v>
      </c>
      <c r="B3396" t="s">
        <v>1470</v>
      </c>
      <c r="C3396" t="s">
        <v>1475</v>
      </c>
      <c r="D3396">
        <v>2025</v>
      </c>
      <c r="E3396" t="s">
        <v>1501</v>
      </c>
      <c r="F3396" t="s">
        <v>1509</v>
      </c>
      <c r="G3396">
        <v>1.66</v>
      </c>
      <c r="H3396">
        <v>21256</v>
      </c>
      <c r="I3396">
        <v>16014</v>
      </c>
      <c r="J3396">
        <v>19.100000000000001</v>
      </c>
      <c r="K3396" t="s">
        <v>1512</v>
      </c>
      <c r="L3396">
        <v>1.4</v>
      </c>
      <c r="M3396" t="s">
        <v>1517</v>
      </c>
      <c r="N3396" s="13">
        <v>4783</v>
      </c>
      <c r="O3396">
        <v>7</v>
      </c>
      <c r="P3396" s="11">
        <f>Agridata[[#This Row],[Storage_Loss_%]]/100</f>
        <v>0.24660000000000001</v>
      </c>
      <c r="Q3396" s="7">
        <v>24.66</v>
      </c>
      <c r="R3396" s="13">
        <v>58101</v>
      </c>
      <c r="S3396">
        <v>381</v>
      </c>
      <c r="T3396" t="s">
        <v>1520</v>
      </c>
      <c r="U3396" t="s">
        <v>1522</v>
      </c>
      <c r="V3396" s="13">
        <v>5977437</v>
      </c>
      <c r="W3396" s="7">
        <f>(Agridata[[#This Row],[Profit_After_Storage_Loss]]/Agridata[[#This Row],[Total_Revenue]])*100</f>
        <v>74.614740820122407</v>
      </c>
      <c r="X3396">
        <f>(1-Agridata[[#This Row],[Transport_Cost_NGN]]/(Agridata[[#This Row],[Input_Cost_NGN]]+Agridata[[#This Row],[Final_Profit_NGN]]))*100</f>
        <v>99.920752715002365</v>
      </c>
      <c r="Y3396" s="13">
        <f>Agridata[[#This Row],[Final_Profit_NGN]]*Agridata[[#This Row],[Storage_Loss_%]]</f>
        <v>147403596.41999999</v>
      </c>
      <c r="Z3396" s="13">
        <f>Agridata[[#This Row],[Final_Profit_NGN]] * (1-Agridata[[#This Row],[Storage_Loss_%]]/100)</f>
        <v>4503401.0357999997</v>
      </c>
      <c r="AA3396" s="13">
        <f>Agridata[[#This Row],[Final_Profit_NGN]]+Agridata[[#This Row],[Input_Cost_NGN]]</f>
        <v>6035538</v>
      </c>
    </row>
    <row r="3397" spans="1:27" x14ac:dyDescent="0.35">
      <c r="A3397" t="s">
        <v>38</v>
      </c>
      <c r="B3397" t="s">
        <v>1471</v>
      </c>
      <c r="C3397" t="s">
        <v>1483</v>
      </c>
      <c r="D3397">
        <v>2021</v>
      </c>
      <c r="E3397" t="s">
        <v>1501</v>
      </c>
      <c r="F3397" t="s">
        <v>1504</v>
      </c>
      <c r="G3397">
        <v>1.62</v>
      </c>
      <c r="H3397">
        <v>9138</v>
      </c>
      <c r="I3397">
        <v>7410</v>
      </c>
      <c r="J3397">
        <v>22.2</v>
      </c>
      <c r="K3397" t="s">
        <v>1512</v>
      </c>
      <c r="L3397">
        <v>1</v>
      </c>
      <c r="M3397" t="s">
        <v>1518</v>
      </c>
      <c r="N3397" s="13">
        <v>4344</v>
      </c>
      <c r="O3397">
        <v>2</v>
      </c>
      <c r="P3397" s="11">
        <f>Agridata[[#This Row],[Storage_Loss_%]]/100</f>
        <v>0.18909999999999999</v>
      </c>
      <c r="Q3397" s="7">
        <v>18.91</v>
      </c>
      <c r="R3397" s="13">
        <v>17021</v>
      </c>
      <c r="S3397">
        <v>198</v>
      </c>
      <c r="T3397" t="s">
        <v>1519</v>
      </c>
      <c r="U3397" t="s">
        <v>1523</v>
      </c>
      <c r="V3397" s="13">
        <v>1431144</v>
      </c>
      <c r="W3397" s="7">
        <f>(Agridata[[#This Row],[Profit_After_Storage_Loss]]/Agridata[[#This Row],[Total_Revenue]])*100</f>
        <v>80.136909095303352</v>
      </c>
      <c r="X3397">
        <f>(1-Agridata[[#This Row],[Transport_Cost_NGN]]/(Agridata[[#This Row],[Input_Cost_NGN]]+Agridata[[#This Row],[Final_Profit_NGN]]))*100</f>
        <v>99.700034181187917</v>
      </c>
      <c r="Y3397" s="13">
        <f>Agridata[[#This Row],[Final_Profit_NGN]]*Agridata[[#This Row],[Storage_Loss_%]]</f>
        <v>27062933.039999999</v>
      </c>
      <c r="Z3397" s="13">
        <f>Agridata[[#This Row],[Final_Profit_NGN]] * (1-Agridata[[#This Row],[Storage_Loss_%]]/100)</f>
        <v>1160514.6695999999</v>
      </c>
      <c r="AA3397" s="13">
        <f>Agridata[[#This Row],[Final_Profit_NGN]]+Agridata[[#This Row],[Input_Cost_NGN]]</f>
        <v>1448165</v>
      </c>
    </row>
    <row r="3398" spans="1:27" x14ac:dyDescent="0.35">
      <c r="A3398" t="s">
        <v>1277</v>
      </c>
      <c r="B3398" t="s">
        <v>1471</v>
      </c>
      <c r="C3398" t="s">
        <v>1486</v>
      </c>
      <c r="D3398">
        <v>2023</v>
      </c>
      <c r="E3398" t="s">
        <v>1502</v>
      </c>
      <c r="F3398" t="s">
        <v>1503</v>
      </c>
      <c r="G3398">
        <v>1.73</v>
      </c>
      <c r="H3398">
        <v>8572</v>
      </c>
      <c r="I3398">
        <v>7651</v>
      </c>
      <c r="J3398">
        <v>17.100000000000001</v>
      </c>
      <c r="K3398" t="s">
        <v>1514</v>
      </c>
      <c r="L3398">
        <v>1.74</v>
      </c>
      <c r="M3398" t="s">
        <v>1518</v>
      </c>
      <c r="N3398" s="13">
        <v>2381</v>
      </c>
      <c r="O3398">
        <v>7</v>
      </c>
      <c r="P3398" s="11">
        <f>Agridata[[#This Row],[Storage_Loss_%]]/100</f>
        <v>0.1074</v>
      </c>
      <c r="Q3398" s="7">
        <v>10.74</v>
      </c>
      <c r="R3398" s="13">
        <v>32895</v>
      </c>
      <c r="S3398">
        <v>318</v>
      </c>
      <c r="T3398" t="s">
        <v>1520</v>
      </c>
      <c r="U3398" t="s">
        <v>1522</v>
      </c>
      <c r="V3398" s="13">
        <v>2373412</v>
      </c>
      <c r="W3398" s="7">
        <f>(Agridata[[#This Row],[Profit_After_Storage_Loss]]/Agridata[[#This Row],[Total_Revenue]])*100</f>
        <v>88.039786743752984</v>
      </c>
      <c r="X3398">
        <f>(1-Agridata[[#This Row],[Transport_Cost_NGN]]/(Agridata[[#This Row],[Input_Cost_NGN]]+Agridata[[#This Row],[Final_Profit_NGN]]))*100</f>
        <v>99.901051694567656</v>
      </c>
      <c r="Y3398" s="13">
        <f>Agridata[[#This Row],[Final_Profit_NGN]]*Agridata[[#This Row],[Storage_Loss_%]]</f>
        <v>25490444.879999999</v>
      </c>
      <c r="Z3398" s="13">
        <f>Agridata[[#This Row],[Final_Profit_NGN]] * (1-Agridata[[#This Row],[Storage_Loss_%]]/100)</f>
        <v>2118507.5512000001</v>
      </c>
      <c r="AA3398" s="13">
        <f>Agridata[[#This Row],[Final_Profit_NGN]]+Agridata[[#This Row],[Input_Cost_NGN]]</f>
        <v>2406307</v>
      </c>
    </row>
    <row r="3399" spans="1:27" x14ac:dyDescent="0.35">
      <c r="A3399" t="s">
        <v>1358</v>
      </c>
      <c r="B3399" t="s">
        <v>1469</v>
      </c>
      <c r="C3399" t="s">
        <v>1481</v>
      </c>
      <c r="D3399">
        <v>2024</v>
      </c>
      <c r="E3399" t="s">
        <v>1501</v>
      </c>
      <c r="F3399" t="s">
        <v>1504</v>
      </c>
      <c r="G3399">
        <v>0.34</v>
      </c>
      <c r="H3399">
        <v>3746</v>
      </c>
      <c r="I3399">
        <v>3031</v>
      </c>
      <c r="J3399">
        <v>12</v>
      </c>
      <c r="K3399" t="s">
        <v>1511</v>
      </c>
      <c r="L3399">
        <v>1.72</v>
      </c>
      <c r="M3399" t="s">
        <v>1518</v>
      </c>
      <c r="N3399" s="13">
        <v>1657</v>
      </c>
      <c r="O3399">
        <v>4</v>
      </c>
      <c r="P3399" s="11">
        <f>Agridata[[#This Row],[Storage_Loss_%]]/100</f>
        <v>0.19070000000000001</v>
      </c>
      <c r="Q3399" s="7">
        <v>19.07</v>
      </c>
      <c r="R3399" s="13">
        <v>4449</v>
      </c>
      <c r="S3399">
        <v>286</v>
      </c>
      <c r="T3399" t="s">
        <v>1519</v>
      </c>
      <c r="U3399" t="s">
        <v>1522</v>
      </c>
      <c r="V3399" s="13">
        <v>852092</v>
      </c>
      <c r="W3399" s="7">
        <f>(Agridata[[#This Row],[Profit_After_Storage_Loss]]/Agridata[[#This Row],[Total_Revenue]])*100</f>
        <v>80.509637670584354</v>
      </c>
      <c r="X3399">
        <f>(1-Agridata[[#This Row],[Transport_Cost_NGN]]/(Agridata[[#This Row],[Input_Cost_NGN]]+Agridata[[#This Row],[Final_Profit_NGN]]))*100</f>
        <v>99.806547497434451</v>
      </c>
      <c r="Y3399" s="13">
        <f>Agridata[[#This Row],[Final_Profit_NGN]]*Agridata[[#This Row],[Storage_Loss_%]]</f>
        <v>16249394.439999999</v>
      </c>
      <c r="Z3399" s="13">
        <f>Agridata[[#This Row],[Final_Profit_NGN]] * (1-Agridata[[#This Row],[Storage_Loss_%]]/100)</f>
        <v>689598.05559999996</v>
      </c>
      <c r="AA3399" s="13">
        <f>Agridata[[#This Row],[Final_Profit_NGN]]+Agridata[[#This Row],[Input_Cost_NGN]]</f>
        <v>856541</v>
      </c>
    </row>
    <row r="3400" spans="1:27" x14ac:dyDescent="0.35">
      <c r="A3400" t="s">
        <v>1359</v>
      </c>
      <c r="B3400" t="s">
        <v>1470</v>
      </c>
      <c r="C3400" t="s">
        <v>1491</v>
      </c>
      <c r="D3400">
        <v>2022</v>
      </c>
      <c r="E3400" t="s">
        <v>1501</v>
      </c>
      <c r="F3400" t="s">
        <v>1505</v>
      </c>
      <c r="G3400">
        <v>1.75</v>
      </c>
      <c r="H3400">
        <v>12784</v>
      </c>
      <c r="I3400">
        <v>9948</v>
      </c>
      <c r="J3400">
        <v>1</v>
      </c>
      <c r="K3400" t="s">
        <v>1511</v>
      </c>
      <c r="L3400">
        <v>1.01</v>
      </c>
      <c r="M3400" t="s">
        <v>1517</v>
      </c>
      <c r="N3400" s="13">
        <v>200</v>
      </c>
      <c r="O3400">
        <v>14</v>
      </c>
      <c r="P3400" s="11">
        <f>Agridata[[#This Row],[Storage_Loss_%]]/100</f>
        <v>0.2218</v>
      </c>
      <c r="Q3400" s="7">
        <v>22.18</v>
      </c>
      <c r="R3400" s="13">
        <v>14578</v>
      </c>
      <c r="S3400">
        <v>115</v>
      </c>
      <c r="T3400" t="s">
        <v>1520</v>
      </c>
      <c r="U3400" t="s">
        <v>1523</v>
      </c>
      <c r="V3400" s="13">
        <v>1117802</v>
      </c>
      <c r="W3400" s="7">
        <f>(Agridata[[#This Row],[Profit_After_Storage_Loss]]/Agridata[[#This Row],[Total_Revenue]])*100</f>
        <v>76.818163196100244</v>
      </c>
      <c r="X3400">
        <f>(1-Agridata[[#This Row],[Transport_Cost_NGN]]/(Agridata[[#This Row],[Input_Cost_NGN]]+Agridata[[#This Row],[Final_Profit_NGN]]))*100</f>
        <v>99.98233808438863</v>
      </c>
      <c r="Y3400" s="13">
        <f>Agridata[[#This Row],[Final_Profit_NGN]]*Agridata[[#This Row],[Storage_Loss_%]]</f>
        <v>24792848.359999999</v>
      </c>
      <c r="Z3400" s="13">
        <f>Agridata[[#This Row],[Final_Profit_NGN]] * (1-Agridata[[#This Row],[Storage_Loss_%]]/100)</f>
        <v>869873.51639999996</v>
      </c>
      <c r="AA3400" s="13">
        <f>Agridata[[#This Row],[Final_Profit_NGN]]+Agridata[[#This Row],[Input_Cost_NGN]]</f>
        <v>1132380</v>
      </c>
    </row>
    <row r="3401" spans="1:27" x14ac:dyDescent="0.35">
      <c r="A3401" t="s">
        <v>1233</v>
      </c>
      <c r="B3401" t="s">
        <v>1469</v>
      </c>
      <c r="C3401" t="s">
        <v>1480</v>
      </c>
      <c r="D3401">
        <v>2025</v>
      </c>
      <c r="E3401" t="s">
        <v>1502</v>
      </c>
      <c r="F3401" t="s">
        <v>1505</v>
      </c>
      <c r="G3401">
        <v>1.82</v>
      </c>
      <c r="H3401">
        <v>17854</v>
      </c>
      <c r="I3401">
        <v>7141</v>
      </c>
      <c r="J3401">
        <v>1</v>
      </c>
      <c r="K3401" t="s">
        <v>1513</v>
      </c>
      <c r="L3401">
        <v>1.39</v>
      </c>
      <c r="M3401" t="s">
        <v>1516</v>
      </c>
      <c r="N3401" s="13">
        <v>200</v>
      </c>
      <c r="O3401">
        <v>60</v>
      </c>
      <c r="P3401" s="11">
        <f>Agridata[[#This Row],[Storage_Loss_%]]/100</f>
        <v>0.6</v>
      </c>
      <c r="Q3401" s="7">
        <v>60</v>
      </c>
      <c r="R3401" s="13">
        <v>21790</v>
      </c>
      <c r="S3401">
        <v>94</v>
      </c>
      <c r="T3401" t="s">
        <v>1520</v>
      </c>
      <c r="U3401" t="s">
        <v>1523</v>
      </c>
      <c r="V3401" s="13">
        <v>642552</v>
      </c>
      <c r="W3401" s="7">
        <f>(Agridata[[#This Row],[Profit_After_Storage_Loss]]/Agridata[[#This Row],[Total_Revenue]])*100</f>
        <v>38.688025143676001</v>
      </c>
      <c r="X3401">
        <f>(1-Agridata[[#This Row],[Transport_Cost_NGN]]/(Agridata[[#This Row],[Input_Cost_NGN]]+Agridata[[#This Row],[Final_Profit_NGN]]))*100</f>
        <v>99.96989502394851</v>
      </c>
      <c r="Y3401" s="13">
        <f>Agridata[[#This Row],[Final_Profit_NGN]]*Agridata[[#This Row],[Storage_Loss_%]]</f>
        <v>38553120</v>
      </c>
      <c r="Z3401" s="13">
        <f>Agridata[[#This Row],[Final_Profit_NGN]] * (1-Agridata[[#This Row],[Storage_Loss_%]]/100)</f>
        <v>257020.80000000002</v>
      </c>
      <c r="AA3401" s="13">
        <f>Agridata[[#This Row],[Final_Profit_NGN]]+Agridata[[#This Row],[Input_Cost_NGN]]</f>
        <v>664342</v>
      </c>
    </row>
    <row r="3402" spans="1:27" x14ac:dyDescent="0.35">
      <c r="A3402" t="s">
        <v>202</v>
      </c>
      <c r="B3402" t="s">
        <v>1473</v>
      </c>
      <c r="C3402" t="s">
        <v>1497</v>
      </c>
      <c r="D3402">
        <v>2023</v>
      </c>
      <c r="E3402" t="s">
        <v>1502</v>
      </c>
      <c r="F3402" t="s">
        <v>1505</v>
      </c>
      <c r="G3402">
        <v>1.28</v>
      </c>
      <c r="H3402">
        <v>13647</v>
      </c>
      <c r="I3402">
        <v>10106</v>
      </c>
      <c r="J3402">
        <v>58.3</v>
      </c>
      <c r="K3402" t="s">
        <v>1512</v>
      </c>
      <c r="L3402">
        <v>2.76</v>
      </c>
      <c r="M3402" t="s">
        <v>1516</v>
      </c>
      <c r="N3402" s="13">
        <v>14053</v>
      </c>
      <c r="O3402">
        <v>14</v>
      </c>
      <c r="P3402" s="11">
        <f>Agridata[[#This Row],[Storage_Loss_%]]/100</f>
        <v>0.25940000000000002</v>
      </c>
      <c r="Q3402" s="7">
        <v>25.94</v>
      </c>
      <c r="R3402" s="13">
        <v>12534</v>
      </c>
      <c r="S3402">
        <v>105</v>
      </c>
      <c r="T3402" t="s">
        <v>1520</v>
      </c>
      <c r="U3402" t="s">
        <v>1522</v>
      </c>
      <c r="V3402" s="13">
        <v>1023932</v>
      </c>
      <c r="W3402" s="7">
        <f>(Agridata[[#This Row],[Profit_After_Storage_Loss]]/Agridata[[#This Row],[Total_Revenue]])*100</f>
        <v>73.164391229427679</v>
      </c>
      <c r="X3402">
        <f>(1-Agridata[[#This Row],[Transport_Cost_NGN]]/(Agridata[[#This Row],[Input_Cost_NGN]]+Agridata[[#This Row],[Final_Profit_NGN]]))*100</f>
        <v>98.644142692572643</v>
      </c>
      <c r="Y3402" s="13">
        <f>Agridata[[#This Row],[Final_Profit_NGN]]*Agridata[[#This Row],[Storage_Loss_%]]</f>
        <v>26560796.080000002</v>
      </c>
      <c r="Z3402" s="13">
        <f>Agridata[[#This Row],[Final_Profit_NGN]] * (1-Agridata[[#This Row],[Storage_Loss_%]]/100)</f>
        <v>758324.03919999988</v>
      </c>
      <c r="AA3402" s="13">
        <f>Agridata[[#This Row],[Final_Profit_NGN]]+Agridata[[#This Row],[Input_Cost_NGN]]</f>
        <v>1036466</v>
      </c>
    </row>
    <row r="3403" spans="1:27" x14ac:dyDescent="0.35">
      <c r="A3403" t="s">
        <v>812</v>
      </c>
      <c r="B3403" t="s">
        <v>1470</v>
      </c>
      <c r="C3403" t="s">
        <v>1485</v>
      </c>
      <c r="D3403">
        <v>2023</v>
      </c>
      <c r="E3403" t="s">
        <v>1501</v>
      </c>
      <c r="F3403" t="s">
        <v>1504</v>
      </c>
      <c r="G3403">
        <v>0.64</v>
      </c>
      <c r="H3403">
        <v>7961</v>
      </c>
      <c r="I3403">
        <v>6509</v>
      </c>
      <c r="J3403">
        <v>131.5</v>
      </c>
      <c r="K3403" t="s">
        <v>1511</v>
      </c>
      <c r="L3403">
        <v>3.2</v>
      </c>
      <c r="M3403" t="s">
        <v>1518</v>
      </c>
      <c r="N3403" s="13">
        <v>17960</v>
      </c>
      <c r="O3403">
        <v>1</v>
      </c>
      <c r="P3403" s="11">
        <f>Agridata[[#This Row],[Storage_Loss_%]]/100</f>
        <v>0.18230000000000002</v>
      </c>
      <c r="Q3403" s="7">
        <v>18.23</v>
      </c>
      <c r="R3403" s="13">
        <v>15061</v>
      </c>
      <c r="S3403">
        <v>267</v>
      </c>
      <c r="T3403" t="s">
        <v>1520</v>
      </c>
      <c r="U3403" t="s">
        <v>1523</v>
      </c>
      <c r="V3403" s="13">
        <v>1687503</v>
      </c>
      <c r="W3403" s="7">
        <f>(Agridata[[#This Row],[Profit_After_Storage_Loss]]/Agridata[[#This Row],[Total_Revenue]])*100</f>
        <v>81.04665687163596</v>
      </c>
      <c r="X3403">
        <f>(1-Agridata[[#This Row],[Transport_Cost_NGN]]/(Agridata[[#This Row],[Input_Cost_NGN]]+Agridata[[#This Row],[Final_Profit_NGN]]))*100</f>
        <v>98.945120418380753</v>
      </c>
      <c r="Y3403" s="13">
        <f>Agridata[[#This Row],[Final_Profit_NGN]]*Agridata[[#This Row],[Storage_Loss_%]]</f>
        <v>30763179.690000001</v>
      </c>
      <c r="Z3403" s="13">
        <f>Agridata[[#This Row],[Final_Profit_NGN]] * (1-Agridata[[#This Row],[Storage_Loss_%]]/100)</f>
        <v>1379871.2031</v>
      </c>
      <c r="AA3403" s="13">
        <f>Agridata[[#This Row],[Final_Profit_NGN]]+Agridata[[#This Row],[Input_Cost_NGN]]</f>
        <v>1702564</v>
      </c>
    </row>
    <row r="3404" spans="1:27" x14ac:dyDescent="0.35">
      <c r="A3404" t="s">
        <v>1360</v>
      </c>
      <c r="B3404" t="s">
        <v>1473</v>
      </c>
      <c r="C3404" t="s">
        <v>1494</v>
      </c>
      <c r="D3404">
        <v>2025</v>
      </c>
      <c r="E3404" t="s">
        <v>1501</v>
      </c>
      <c r="F3404" t="s">
        <v>1503</v>
      </c>
      <c r="G3404">
        <v>2.37</v>
      </c>
      <c r="H3404">
        <v>16398</v>
      </c>
      <c r="I3404">
        <v>14395</v>
      </c>
      <c r="J3404">
        <v>2.9</v>
      </c>
      <c r="K3404" t="s">
        <v>1513</v>
      </c>
      <c r="L3404">
        <v>1.31</v>
      </c>
      <c r="M3404" t="s">
        <v>1516</v>
      </c>
      <c r="N3404" s="13">
        <v>200</v>
      </c>
      <c r="O3404">
        <v>3</v>
      </c>
      <c r="P3404" s="11">
        <f>Agridata[[#This Row],[Storage_Loss_%]]/100</f>
        <v>0.12210000000000001</v>
      </c>
      <c r="Q3404" s="7">
        <v>12.21</v>
      </c>
      <c r="R3404" s="13">
        <v>32015</v>
      </c>
      <c r="S3404">
        <v>394</v>
      </c>
      <c r="T3404" t="s">
        <v>1521</v>
      </c>
      <c r="U3404" t="s">
        <v>1523</v>
      </c>
      <c r="V3404" s="13">
        <v>5582699</v>
      </c>
      <c r="W3404" s="7">
        <f>(Agridata[[#This Row],[Profit_After_Storage_Loss]]/Agridata[[#This Row],[Total_Revenue]])*100</f>
        <v>87.289422971499533</v>
      </c>
      <c r="X3404">
        <f>(1-Agridata[[#This Row],[Transport_Cost_NGN]]/(Agridata[[#This Row],[Input_Cost_NGN]]+Agridata[[#This Row],[Final_Profit_NGN]]))*100</f>
        <v>99.996437930765481</v>
      </c>
      <c r="Y3404" s="13">
        <f>Agridata[[#This Row],[Final_Profit_NGN]]*Agridata[[#This Row],[Storage_Loss_%]]</f>
        <v>68164754.790000007</v>
      </c>
      <c r="Z3404" s="13">
        <f>Agridata[[#This Row],[Final_Profit_NGN]] * (1-Agridata[[#This Row],[Storage_Loss_%]]/100)</f>
        <v>4901051.4521000003</v>
      </c>
      <c r="AA3404" s="13">
        <f>Agridata[[#This Row],[Final_Profit_NGN]]+Agridata[[#This Row],[Input_Cost_NGN]]</f>
        <v>5614714</v>
      </c>
    </row>
    <row r="3405" spans="1:27" x14ac:dyDescent="0.35">
      <c r="A3405" t="s">
        <v>47</v>
      </c>
      <c r="B3405" t="s">
        <v>1469</v>
      </c>
      <c r="C3405" t="s">
        <v>1480</v>
      </c>
      <c r="D3405">
        <v>2021</v>
      </c>
      <c r="E3405" t="s">
        <v>1502</v>
      </c>
      <c r="F3405" t="s">
        <v>1510</v>
      </c>
      <c r="G3405">
        <v>2.0699999999999998</v>
      </c>
      <c r="H3405">
        <v>45777</v>
      </c>
      <c r="I3405">
        <v>35664</v>
      </c>
      <c r="J3405">
        <v>2.5</v>
      </c>
      <c r="K3405" t="s">
        <v>1513</v>
      </c>
      <c r="L3405">
        <v>0.67</v>
      </c>
      <c r="M3405" t="s">
        <v>1516</v>
      </c>
      <c r="N3405" s="13">
        <v>200</v>
      </c>
      <c r="O3405">
        <v>1</v>
      </c>
      <c r="P3405" s="11">
        <f>Agridata[[#This Row],[Storage_Loss_%]]/100</f>
        <v>0.22089999999999999</v>
      </c>
      <c r="Q3405" s="7">
        <v>22.09</v>
      </c>
      <c r="R3405" s="13">
        <v>59610</v>
      </c>
      <c r="S3405">
        <v>369</v>
      </c>
      <c r="T3405" t="s">
        <v>1521</v>
      </c>
      <c r="U3405" t="s">
        <v>1522</v>
      </c>
      <c r="V3405" s="13">
        <v>12968606</v>
      </c>
      <c r="W3405" s="7">
        <f>(Agridata[[#This Row],[Profit_After_Storage_Loss]]/Agridata[[#This Row],[Total_Revenue]])*100</f>
        <v>77.553526396860477</v>
      </c>
      <c r="X3405">
        <f>(1-Agridata[[#This Row],[Transport_Cost_NGN]]/(Agridata[[#This Row],[Input_Cost_NGN]]+Agridata[[#This Row],[Final_Profit_NGN]]))*100</f>
        <v>99.998464870401293</v>
      </c>
      <c r="Y3405" s="13">
        <f>Agridata[[#This Row],[Final_Profit_NGN]]*Agridata[[#This Row],[Storage_Loss_%]]</f>
        <v>286476506.54000002</v>
      </c>
      <c r="Z3405" s="13">
        <f>Agridata[[#This Row],[Final_Profit_NGN]] * (1-Agridata[[#This Row],[Storage_Loss_%]]/100)</f>
        <v>10103840.934599999</v>
      </c>
      <c r="AA3405" s="13">
        <f>Agridata[[#This Row],[Final_Profit_NGN]]+Agridata[[#This Row],[Input_Cost_NGN]]</f>
        <v>13028216</v>
      </c>
    </row>
    <row r="3406" spans="1:27" x14ac:dyDescent="0.35">
      <c r="A3406" t="s">
        <v>650</v>
      </c>
      <c r="B3406" t="s">
        <v>1472</v>
      </c>
      <c r="C3406" t="s">
        <v>1489</v>
      </c>
      <c r="D3406">
        <v>2022</v>
      </c>
      <c r="E3406" t="s">
        <v>1501</v>
      </c>
      <c r="F3406" t="s">
        <v>1509</v>
      </c>
      <c r="G3406">
        <v>5.62</v>
      </c>
      <c r="H3406">
        <v>102831</v>
      </c>
      <c r="I3406">
        <v>84136</v>
      </c>
      <c r="J3406">
        <v>4.7</v>
      </c>
      <c r="K3406" t="s">
        <v>1511</v>
      </c>
      <c r="L3406">
        <v>0.4</v>
      </c>
      <c r="M3406" t="s">
        <v>1516</v>
      </c>
      <c r="N3406" s="13">
        <v>699</v>
      </c>
      <c r="O3406">
        <v>1</v>
      </c>
      <c r="P3406" s="11">
        <f>Agridata[[#This Row],[Storage_Loss_%]]/100</f>
        <v>0.18179999999999999</v>
      </c>
      <c r="Q3406" s="7">
        <v>18.18</v>
      </c>
      <c r="R3406" s="13">
        <v>158695</v>
      </c>
      <c r="S3406">
        <v>304</v>
      </c>
      <c r="T3406" t="s">
        <v>1520</v>
      </c>
      <c r="U3406" t="s">
        <v>1523</v>
      </c>
      <c r="V3406" s="13">
        <v>25162177</v>
      </c>
      <c r="W3406" s="7">
        <f>(Agridata[[#This Row],[Profit_After_Storage_Loss]]/Agridata[[#This Row],[Total_Revenue]])*100</f>
        <v>81.307204670518445</v>
      </c>
      <c r="X3406">
        <f>(1-Agridata[[#This Row],[Transport_Cost_NGN]]/(Agridata[[#This Row],[Input_Cost_NGN]]+Agridata[[#This Row],[Final_Profit_NGN]]))*100</f>
        <v>99.997239431564594</v>
      </c>
      <c r="Y3406" s="13">
        <f>Agridata[[#This Row],[Final_Profit_NGN]]*Agridata[[#This Row],[Storage_Loss_%]]</f>
        <v>457448377.86000001</v>
      </c>
      <c r="Z3406" s="13">
        <f>Agridata[[#This Row],[Final_Profit_NGN]] * (1-Agridata[[#This Row],[Storage_Loss_%]]/100)</f>
        <v>20587693.2214</v>
      </c>
      <c r="AA3406" s="13">
        <f>Agridata[[#This Row],[Final_Profit_NGN]]+Agridata[[#This Row],[Input_Cost_NGN]]</f>
        <v>25320872</v>
      </c>
    </row>
    <row r="3407" spans="1:27" x14ac:dyDescent="0.35">
      <c r="A3407" t="s">
        <v>1256</v>
      </c>
      <c r="B3407" t="s">
        <v>1470</v>
      </c>
      <c r="C3407" t="s">
        <v>1482</v>
      </c>
      <c r="D3407">
        <v>2022</v>
      </c>
      <c r="E3407" t="s">
        <v>1502</v>
      </c>
      <c r="F3407" t="s">
        <v>1508</v>
      </c>
      <c r="G3407">
        <v>2.34</v>
      </c>
      <c r="H3407">
        <v>4279</v>
      </c>
      <c r="I3407">
        <v>3638</v>
      </c>
      <c r="J3407">
        <v>31.5</v>
      </c>
      <c r="K3407" t="s">
        <v>1512</v>
      </c>
      <c r="L3407">
        <v>1.74</v>
      </c>
      <c r="M3407" t="s">
        <v>1517</v>
      </c>
      <c r="N3407" s="13">
        <v>9035</v>
      </c>
      <c r="O3407">
        <v>7</v>
      </c>
      <c r="P3407" s="11">
        <f>Agridata[[#This Row],[Storage_Loss_%]]/100</f>
        <v>0.14960000000000001</v>
      </c>
      <c r="Q3407" s="7">
        <v>14.96</v>
      </c>
      <c r="R3407" s="13">
        <v>23269</v>
      </c>
      <c r="S3407">
        <v>244</v>
      </c>
      <c r="T3407" t="s">
        <v>1520</v>
      </c>
      <c r="U3407" t="s">
        <v>1522</v>
      </c>
      <c r="V3407" s="13">
        <v>846492</v>
      </c>
      <c r="W3407" s="7">
        <f>(Agridata[[#This Row],[Profit_After_Storage_Loss]]/Agridata[[#This Row],[Total_Revenue]])*100</f>
        <v>82.76489711541447</v>
      </c>
      <c r="X3407">
        <f>(1-Agridata[[#This Row],[Transport_Cost_NGN]]/(Agridata[[#This Row],[Input_Cost_NGN]]+Agridata[[#This Row],[Final_Profit_NGN]]))*100</f>
        <v>98.961208883819808</v>
      </c>
      <c r="Y3407" s="13">
        <f>Agridata[[#This Row],[Final_Profit_NGN]]*Agridata[[#This Row],[Storage_Loss_%]]</f>
        <v>12663520.32</v>
      </c>
      <c r="Z3407" s="13">
        <f>Agridata[[#This Row],[Final_Profit_NGN]] * (1-Agridata[[#This Row],[Storage_Loss_%]]/100)</f>
        <v>719856.79680000001</v>
      </c>
      <c r="AA3407" s="13">
        <f>Agridata[[#This Row],[Final_Profit_NGN]]+Agridata[[#This Row],[Input_Cost_NGN]]</f>
        <v>869761</v>
      </c>
    </row>
    <row r="3408" spans="1:27" x14ac:dyDescent="0.35">
      <c r="A3408" t="s">
        <v>972</v>
      </c>
      <c r="B3408" t="s">
        <v>1470</v>
      </c>
      <c r="C3408" t="s">
        <v>1491</v>
      </c>
      <c r="D3408">
        <v>2022</v>
      </c>
      <c r="E3408" t="s">
        <v>1502</v>
      </c>
      <c r="F3408" t="s">
        <v>1509</v>
      </c>
      <c r="G3408">
        <v>3.94</v>
      </c>
      <c r="H3408">
        <v>59683</v>
      </c>
      <c r="I3408">
        <v>47537</v>
      </c>
      <c r="J3408">
        <v>21.8</v>
      </c>
      <c r="K3408" t="s">
        <v>1514</v>
      </c>
      <c r="L3408">
        <v>1.72</v>
      </c>
      <c r="M3408" t="s">
        <v>1517</v>
      </c>
      <c r="N3408" s="13">
        <v>4790</v>
      </c>
      <c r="O3408">
        <v>2</v>
      </c>
      <c r="P3408" s="11">
        <f>Agridata[[#This Row],[Storage_Loss_%]]/100</f>
        <v>0.20350000000000001</v>
      </c>
      <c r="Q3408" s="7">
        <v>20.350000000000001</v>
      </c>
      <c r="R3408" s="13">
        <v>80988</v>
      </c>
      <c r="S3408">
        <v>316</v>
      </c>
      <c r="T3408" t="s">
        <v>1520</v>
      </c>
      <c r="U3408" t="s">
        <v>1522</v>
      </c>
      <c r="V3408" s="13">
        <v>14785698</v>
      </c>
      <c r="W3408" s="7">
        <f>(Agridata[[#This Row],[Profit_After_Storage_Loss]]/Agridata[[#This Row],[Total_Revenue]])*100</f>
        <v>79.216097366958579</v>
      </c>
      <c r="X3408">
        <f>(1-Agridata[[#This Row],[Transport_Cost_NGN]]/(Agridata[[#This Row],[Input_Cost_NGN]]+Agridata[[#This Row],[Final_Profit_NGN]]))*100</f>
        <v>99.967780310958346</v>
      </c>
      <c r="Y3408" s="13">
        <f>Agridata[[#This Row],[Final_Profit_NGN]]*Agridata[[#This Row],[Storage_Loss_%]]</f>
        <v>300888954.30000001</v>
      </c>
      <c r="Z3408" s="13">
        <f>Agridata[[#This Row],[Final_Profit_NGN]] * (1-Agridata[[#This Row],[Storage_Loss_%]]/100)</f>
        <v>11776808.457</v>
      </c>
      <c r="AA3408" s="13">
        <f>Agridata[[#This Row],[Final_Profit_NGN]]+Agridata[[#This Row],[Input_Cost_NGN]]</f>
        <v>14866686</v>
      </c>
    </row>
    <row r="3409" spans="1:27" x14ac:dyDescent="0.35">
      <c r="A3409" t="s">
        <v>68</v>
      </c>
      <c r="B3409" t="s">
        <v>1472</v>
      </c>
      <c r="C3409" t="s">
        <v>1478</v>
      </c>
      <c r="D3409">
        <v>2022</v>
      </c>
      <c r="E3409" t="s">
        <v>1502</v>
      </c>
      <c r="F3409" t="s">
        <v>1504</v>
      </c>
      <c r="G3409">
        <v>0.7</v>
      </c>
      <c r="H3409">
        <v>4563</v>
      </c>
      <c r="I3409">
        <v>3318</v>
      </c>
      <c r="J3409">
        <v>23.9</v>
      </c>
      <c r="K3409" t="s">
        <v>1512</v>
      </c>
      <c r="L3409">
        <v>1.92</v>
      </c>
      <c r="M3409" t="s">
        <v>1516</v>
      </c>
      <c r="N3409" s="13">
        <v>5934</v>
      </c>
      <c r="O3409">
        <v>3</v>
      </c>
      <c r="P3409" s="11">
        <f>Agridata[[#This Row],[Storage_Loss_%]]/100</f>
        <v>0.27279999999999999</v>
      </c>
      <c r="Q3409" s="7">
        <v>27.28</v>
      </c>
      <c r="R3409" s="13">
        <v>7692</v>
      </c>
      <c r="S3409">
        <v>307</v>
      </c>
      <c r="T3409" t="s">
        <v>1520</v>
      </c>
      <c r="U3409" t="s">
        <v>1522</v>
      </c>
      <c r="V3409" s="13">
        <v>994814</v>
      </c>
      <c r="W3409" s="7">
        <f>(Agridata[[#This Row],[Profit_After_Storage_Loss]]/Agridata[[#This Row],[Total_Revenue]])*100</f>
        <v>72.162036017739553</v>
      </c>
      <c r="X3409">
        <f>(1-Agridata[[#This Row],[Transport_Cost_NGN]]/(Agridata[[#This Row],[Input_Cost_NGN]]+Agridata[[#This Row],[Final_Profit_NGN]]))*100</f>
        <v>99.408083343142081</v>
      </c>
      <c r="Y3409" s="13">
        <f>Agridata[[#This Row],[Final_Profit_NGN]]*Agridata[[#This Row],[Storage_Loss_%]]</f>
        <v>27138525.920000002</v>
      </c>
      <c r="Z3409" s="13">
        <f>Agridata[[#This Row],[Final_Profit_NGN]] * (1-Agridata[[#This Row],[Storage_Loss_%]]/100)</f>
        <v>723428.74080000003</v>
      </c>
      <c r="AA3409" s="13">
        <f>Agridata[[#This Row],[Final_Profit_NGN]]+Agridata[[#This Row],[Input_Cost_NGN]]</f>
        <v>1002506</v>
      </c>
    </row>
    <row r="3410" spans="1:27" x14ac:dyDescent="0.35">
      <c r="A3410" t="s">
        <v>766</v>
      </c>
      <c r="B3410" t="s">
        <v>1472</v>
      </c>
      <c r="C3410" t="s">
        <v>1489</v>
      </c>
      <c r="D3410">
        <v>2022</v>
      </c>
      <c r="E3410" t="s">
        <v>1502</v>
      </c>
      <c r="F3410" t="s">
        <v>1505</v>
      </c>
      <c r="G3410">
        <v>0.36</v>
      </c>
      <c r="H3410">
        <v>3608</v>
      </c>
      <c r="I3410">
        <v>3061</v>
      </c>
      <c r="J3410">
        <v>71</v>
      </c>
      <c r="K3410" t="s">
        <v>1514</v>
      </c>
      <c r="L3410">
        <v>4.08</v>
      </c>
      <c r="M3410" t="s">
        <v>1516</v>
      </c>
      <c r="N3410" s="13">
        <v>11758</v>
      </c>
      <c r="O3410">
        <v>3</v>
      </c>
      <c r="P3410" s="11">
        <f>Agridata[[#This Row],[Storage_Loss_%]]/100</f>
        <v>0.15160000000000001</v>
      </c>
      <c r="Q3410" s="7">
        <v>15.16</v>
      </c>
      <c r="R3410" s="13">
        <v>2277</v>
      </c>
      <c r="S3410">
        <v>79</v>
      </c>
      <c r="T3410" t="s">
        <v>1520</v>
      </c>
      <c r="U3410" t="s">
        <v>1523</v>
      </c>
      <c r="V3410" s="13">
        <v>225366</v>
      </c>
      <c r="W3410" s="7">
        <f>(Agridata[[#This Row],[Profit_After_Storage_Loss]]/Agridata[[#This Row],[Total_Revenue]])*100</f>
        <v>83.991387567375241</v>
      </c>
      <c r="X3410">
        <f>(1-Agridata[[#This Row],[Transport_Cost_NGN]]/(Agridata[[#This Row],[Input_Cost_NGN]]+Agridata[[#This Row],[Final_Profit_NGN]]))*100</f>
        <v>94.834894989083779</v>
      </c>
      <c r="Y3410" s="13">
        <f>Agridata[[#This Row],[Final_Profit_NGN]]*Agridata[[#This Row],[Storage_Loss_%]]</f>
        <v>3416548.56</v>
      </c>
      <c r="Z3410" s="13">
        <f>Agridata[[#This Row],[Final_Profit_NGN]] * (1-Agridata[[#This Row],[Storage_Loss_%]]/100)</f>
        <v>191200.51440000001</v>
      </c>
      <c r="AA3410" s="13">
        <f>Agridata[[#This Row],[Final_Profit_NGN]]+Agridata[[#This Row],[Input_Cost_NGN]]</f>
        <v>227643</v>
      </c>
    </row>
    <row r="3411" spans="1:27" x14ac:dyDescent="0.35">
      <c r="A3411" t="s">
        <v>987</v>
      </c>
      <c r="B3411" t="s">
        <v>1473</v>
      </c>
      <c r="C3411" t="s">
        <v>1494</v>
      </c>
      <c r="D3411">
        <v>2022</v>
      </c>
      <c r="E3411" t="s">
        <v>1501</v>
      </c>
      <c r="F3411" t="s">
        <v>1505</v>
      </c>
      <c r="G3411">
        <v>3.6</v>
      </c>
      <c r="H3411">
        <v>50573</v>
      </c>
      <c r="I3411">
        <v>20229</v>
      </c>
      <c r="J3411">
        <v>10.4</v>
      </c>
      <c r="K3411" t="s">
        <v>1512</v>
      </c>
      <c r="L3411">
        <v>0.99</v>
      </c>
      <c r="M3411" t="s">
        <v>1517</v>
      </c>
      <c r="N3411" s="13">
        <v>2184</v>
      </c>
      <c r="O3411">
        <v>60</v>
      </c>
      <c r="P3411" s="11">
        <f>Agridata[[#This Row],[Storage_Loss_%]]/100</f>
        <v>0.6</v>
      </c>
      <c r="Q3411" s="7">
        <v>60</v>
      </c>
      <c r="R3411" s="13">
        <v>43232</v>
      </c>
      <c r="S3411">
        <v>83</v>
      </c>
      <c r="T3411" t="s">
        <v>1519</v>
      </c>
      <c r="U3411" t="s">
        <v>1522</v>
      </c>
      <c r="V3411" s="13">
        <v>1616801</v>
      </c>
      <c r="W3411" s="7">
        <f>(Agridata[[#This Row],[Profit_After_Storage_Loss]]/Agridata[[#This Row],[Total_Revenue]])*100</f>
        <v>38.958285769017849</v>
      </c>
      <c r="X3411">
        <f>(1-Agridata[[#This Row],[Transport_Cost_NGN]]/(Agridata[[#This Row],[Input_Cost_NGN]]+Agridata[[#This Row],[Final_Profit_NGN]]))*100</f>
        <v>99.868436350361705</v>
      </c>
      <c r="Y3411" s="13">
        <f>Agridata[[#This Row],[Final_Profit_NGN]]*Agridata[[#This Row],[Storage_Loss_%]]</f>
        <v>97008060</v>
      </c>
      <c r="Z3411" s="13">
        <f>Agridata[[#This Row],[Final_Profit_NGN]] * (1-Agridata[[#This Row],[Storage_Loss_%]]/100)</f>
        <v>646720.4</v>
      </c>
      <c r="AA3411" s="13">
        <f>Agridata[[#This Row],[Final_Profit_NGN]]+Agridata[[#This Row],[Input_Cost_NGN]]</f>
        <v>1660033</v>
      </c>
    </row>
    <row r="3412" spans="1:27" x14ac:dyDescent="0.35">
      <c r="A3412" t="s">
        <v>1209</v>
      </c>
      <c r="B3412" t="s">
        <v>1471</v>
      </c>
      <c r="C3412" t="s">
        <v>1492</v>
      </c>
      <c r="D3412">
        <v>2021</v>
      </c>
      <c r="E3412" t="s">
        <v>1501</v>
      </c>
      <c r="F3412" t="s">
        <v>1504</v>
      </c>
      <c r="G3412">
        <v>1.01</v>
      </c>
      <c r="H3412">
        <v>11887</v>
      </c>
      <c r="I3412">
        <v>8873</v>
      </c>
      <c r="J3412">
        <v>11.3</v>
      </c>
      <c r="K3412" t="s">
        <v>1512</v>
      </c>
      <c r="L3412">
        <v>1.1100000000000001</v>
      </c>
      <c r="M3412" t="s">
        <v>1518</v>
      </c>
      <c r="N3412" s="13">
        <v>2284</v>
      </c>
      <c r="O3412">
        <v>4</v>
      </c>
      <c r="P3412" s="11">
        <f>Agridata[[#This Row],[Storage_Loss_%]]/100</f>
        <v>0.2535</v>
      </c>
      <c r="Q3412" s="7">
        <v>25.35</v>
      </c>
      <c r="R3412" s="13">
        <v>23788</v>
      </c>
      <c r="S3412">
        <v>223</v>
      </c>
      <c r="T3412" t="s">
        <v>1519</v>
      </c>
      <c r="U3412" t="s">
        <v>1522</v>
      </c>
      <c r="V3412" s="13">
        <v>1932821</v>
      </c>
      <c r="W3412" s="7">
        <f>(Agridata[[#This Row],[Profit_After_Storage_Loss]]/Agridata[[#This Row],[Total_Revenue]])*100</f>
        <v>73.742422553509655</v>
      </c>
      <c r="X3412">
        <f>(1-Agridata[[#This Row],[Transport_Cost_NGN]]/(Agridata[[#This Row],[Input_Cost_NGN]]+Agridata[[#This Row],[Final_Profit_NGN]]))*100</f>
        <v>99.883267428494918</v>
      </c>
      <c r="Y3412" s="13">
        <f>Agridata[[#This Row],[Final_Profit_NGN]]*Agridata[[#This Row],[Storage_Loss_%]]</f>
        <v>48997012.350000001</v>
      </c>
      <c r="Z3412" s="13">
        <f>Agridata[[#This Row],[Final_Profit_NGN]] * (1-Agridata[[#This Row],[Storage_Loss_%]]/100)</f>
        <v>1442850.8764999998</v>
      </c>
      <c r="AA3412" s="13">
        <f>Agridata[[#This Row],[Final_Profit_NGN]]+Agridata[[#This Row],[Input_Cost_NGN]]</f>
        <v>1956609</v>
      </c>
    </row>
    <row r="3413" spans="1:27" x14ac:dyDescent="0.35">
      <c r="A3413" t="s">
        <v>1170</v>
      </c>
      <c r="B3413" t="s">
        <v>1472</v>
      </c>
      <c r="C3413" t="s">
        <v>1479</v>
      </c>
      <c r="D3413">
        <v>2023</v>
      </c>
      <c r="E3413" t="s">
        <v>1501</v>
      </c>
      <c r="F3413" t="s">
        <v>1503</v>
      </c>
      <c r="G3413">
        <v>0.54</v>
      </c>
      <c r="H3413">
        <v>6679</v>
      </c>
      <c r="I3413">
        <v>5944</v>
      </c>
      <c r="J3413">
        <v>25.5</v>
      </c>
      <c r="K3413" t="s">
        <v>1513</v>
      </c>
      <c r="L3413">
        <v>1.64</v>
      </c>
      <c r="M3413" t="s">
        <v>1516</v>
      </c>
      <c r="N3413" s="13">
        <v>1168</v>
      </c>
      <c r="O3413">
        <v>3</v>
      </c>
      <c r="P3413" s="11">
        <f>Agridata[[#This Row],[Storage_Loss_%]]/100</f>
        <v>0.1099</v>
      </c>
      <c r="Q3413" s="7">
        <v>10.99</v>
      </c>
      <c r="R3413" s="13">
        <v>8033</v>
      </c>
      <c r="S3413">
        <v>319</v>
      </c>
      <c r="T3413" t="s">
        <v>1520</v>
      </c>
      <c r="U3413" t="s">
        <v>1523</v>
      </c>
      <c r="V3413" s="13">
        <v>1867974</v>
      </c>
      <c r="W3413" s="7">
        <f>(Agridata[[#This Row],[Profit_After_Storage_Loss]]/Agridata[[#This Row],[Total_Revenue]])*100</f>
        <v>88.628862120450506</v>
      </c>
      <c r="X3413">
        <f>(1-Agridata[[#This Row],[Transport_Cost_NGN]]/(Agridata[[#This Row],[Input_Cost_NGN]]+Agridata[[#This Row],[Final_Profit_NGN]]))*100</f>
        <v>99.937740104381277</v>
      </c>
      <c r="Y3413" s="13">
        <f>Agridata[[#This Row],[Final_Profit_NGN]]*Agridata[[#This Row],[Storage_Loss_%]]</f>
        <v>20529034.260000002</v>
      </c>
      <c r="Z3413" s="13">
        <f>Agridata[[#This Row],[Final_Profit_NGN]] * (1-Agridata[[#This Row],[Storage_Loss_%]]/100)</f>
        <v>1662683.6573999999</v>
      </c>
      <c r="AA3413" s="13">
        <f>Agridata[[#This Row],[Final_Profit_NGN]]+Agridata[[#This Row],[Input_Cost_NGN]]</f>
        <v>1876007</v>
      </c>
    </row>
    <row r="3414" spans="1:27" x14ac:dyDescent="0.35">
      <c r="A3414" t="s">
        <v>887</v>
      </c>
      <c r="B3414" t="s">
        <v>1472</v>
      </c>
      <c r="C3414" t="s">
        <v>1487</v>
      </c>
      <c r="D3414">
        <v>2024</v>
      </c>
      <c r="E3414" t="s">
        <v>1501</v>
      </c>
      <c r="F3414" t="s">
        <v>1508</v>
      </c>
      <c r="G3414">
        <v>2.48</v>
      </c>
      <c r="H3414">
        <v>2916</v>
      </c>
      <c r="I3414">
        <v>2692</v>
      </c>
      <c r="J3414">
        <v>3.8</v>
      </c>
      <c r="K3414" t="s">
        <v>1511</v>
      </c>
      <c r="L3414">
        <v>0.49</v>
      </c>
      <c r="M3414" t="s">
        <v>1517</v>
      </c>
      <c r="N3414" s="13">
        <v>508</v>
      </c>
      <c r="O3414">
        <v>3</v>
      </c>
      <c r="P3414" s="11">
        <f>Agridata[[#This Row],[Storage_Loss_%]]/100</f>
        <v>7.6700000000000004E-2</v>
      </c>
      <c r="Q3414" s="7">
        <v>7.67</v>
      </c>
      <c r="R3414" s="13">
        <v>30937</v>
      </c>
      <c r="S3414">
        <v>232</v>
      </c>
      <c r="T3414" t="s">
        <v>1520</v>
      </c>
      <c r="U3414" t="s">
        <v>1522</v>
      </c>
      <c r="V3414" s="13">
        <v>586854</v>
      </c>
      <c r="W3414" s="7">
        <f>(Agridata[[#This Row],[Profit_After_Storage_Loss]]/Agridata[[#This Row],[Total_Revenue]])*100</f>
        <v>87.706408510321438</v>
      </c>
      <c r="X3414">
        <f>(1-Agridata[[#This Row],[Transport_Cost_NGN]]/(Agridata[[#This Row],[Input_Cost_NGN]]+Agridata[[#This Row],[Final_Profit_NGN]]))*100</f>
        <v>99.917771544098244</v>
      </c>
      <c r="Y3414" s="13">
        <f>Agridata[[#This Row],[Final_Profit_NGN]]*Agridata[[#This Row],[Storage_Loss_%]]</f>
        <v>4501170.18</v>
      </c>
      <c r="Z3414" s="13">
        <f>Agridata[[#This Row],[Final_Profit_NGN]] * (1-Agridata[[#This Row],[Storage_Loss_%]]/100)</f>
        <v>541842.29819999996</v>
      </c>
      <c r="AA3414" s="13">
        <f>Agridata[[#This Row],[Final_Profit_NGN]]+Agridata[[#This Row],[Input_Cost_NGN]]</f>
        <v>617791</v>
      </c>
    </row>
    <row r="3415" spans="1:27" x14ac:dyDescent="0.35">
      <c r="A3415" t="s">
        <v>901</v>
      </c>
      <c r="B3415" t="s">
        <v>1472</v>
      </c>
      <c r="C3415" t="s">
        <v>1478</v>
      </c>
      <c r="D3415">
        <v>2025</v>
      </c>
      <c r="E3415" t="s">
        <v>1502</v>
      </c>
      <c r="F3415" t="s">
        <v>1503</v>
      </c>
      <c r="G3415">
        <v>0.7</v>
      </c>
      <c r="H3415">
        <v>7116</v>
      </c>
      <c r="I3415">
        <v>6314</v>
      </c>
      <c r="J3415">
        <v>66.099999999999994</v>
      </c>
      <c r="K3415" t="s">
        <v>1512</v>
      </c>
      <c r="L3415">
        <v>2.2799999999999998</v>
      </c>
      <c r="M3415" t="s">
        <v>1516</v>
      </c>
      <c r="N3415" s="13">
        <v>15043</v>
      </c>
      <c r="O3415">
        <v>3</v>
      </c>
      <c r="P3415" s="11">
        <f>Agridata[[#This Row],[Storage_Loss_%]]/100</f>
        <v>0.11269999999999999</v>
      </c>
      <c r="Q3415" s="7">
        <v>11.27</v>
      </c>
      <c r="R3415" s="13">
        <v>7540</v>
      </c>
      <c r="S3415">
        <v>299</v>
      </c>
      <c r="T3415" t="s">
        <v>1519</v>
      </c>
      <c r="U3415" t="s">
        <v>1523</v>
      </c>
      <c r="V3415" s="13">
        <v>1846425</v>
      </c>
      <c r="W3415" s="7">
        <f>(Agridata[[#This Row],[Profit_After_Storage_Loss]]/Agridata[[#This Row],[Total_Revenue]])*100</f>
        <v>88.369138710817069</v>
      </c>
      <c r="X3415">
        <f>(1-Agridata[[#This Row],[Transport_Cost_NGN]]/(Agridata[[#This Row],[Input_Cost_NGN]]+Agridata[[#This Row],[Final_Profit_NGN]]))*100</f>
        <v>99.188603884107835</v>
      </c>
      <c r="Y3415" s="13">
        <f>Agridata[[#This Row],[Final_Profit_NGN]]*Agridata[[#This Row],[Storage_Loss_%]]</f>
        <v>20809209.75</v>
      </c>
      <c r="Z3415" s="13">
        <f>Agridata[[#This Row],[Final_Profit_NGN]] * (1-Agridata[[#This Row],[Storage_Loss_%]]/100)</f>
        <v>1638332.9024999999</v>
      </c>
      <c r="AA3415" s="13">
        <f>Agridata[[#This Row],[Final_Profit_NGN]]+Agridata[[#This Row],[Input_Cost_NGN]]</f>
        <v>1853965</v>
      </c>
    </row>
    <row r="3416" spans="1:27" x14ac:dyDescent="0.35">
      <c r="A3416" t="s">
        <v>206</v>
      </c>
      <c r="B3416" t="s">
        <v>1470</v>
      </c>
      <c r="C3416" t="s">
        <v>1499</v>
      </c>
      <c r="D3416">
        <v>2021</v>
      </c>
      <c r="E3416" t="s">
        <v>1501</v>
      </c>
      <c r="F3416" t="s">
        <v>1504</v>
      </c>
      <c r="G3416">
        <v>3.53</v>
      </c>
      <c r="H3416">
        <v>33588</v>
      </c>
      <c r="I3416">
        <v>26608</v>
      </c>
      <c r="J3416">
        <v>17.600000000000001</v>
      </c>
      <c r="K3416" t="s">
        <v>1512</v>
      </c>
      <c r="L3416">
        <v>1.42</v>
      </c>
      <c r="M3416" t="s">
        <v>1516</v>
      </c>
      <c r="N3416" s="13">
        <v>4911</v>
      </c>
      <c r="O3416">
        <v>1</v>
      </c>
      <c r="P3416" s="11">
        <f>Agridata[[#This Row],[Storage_Loss_%]]/100</f>
        <v>0.20780000000000001</v>
      </c>
      <c r="Q3416" s="7">
        <v>20.78</v>
      </c>
      <c r="R3416" s="13">
        <v>75962</v>
      </c>
      <c r="S3416">
        <v>266</v>
      </c>
      <c r="T3416" t="s">
        <v>1521</v>
      </c>
      <c r="U3416" t="s">
        <v>1523</v>
      </c>
      <c r="V3416" s="13">
        <v>6926078</v>
      </c>
      <c r="W3416" s="7">
        <f>(Agridata[[#This Row],[Profit_After_Storage_Loss]]/Agridata[[#This Row],[Total_Revenue]])*100</f>
        <v>78.360577654512127</v>
      </c>
      <c r="X3416">
        <f>(1-Agridata[[#This Row],[Transport_Cost_NGN]]/(Agridata[[#This Row],[Input_Cost_NGN]]+Agridata[[#This Row],[Final_Profit_NGN]]))*100</f>
        <v>99.92986329698202</v>
      </c>
      <c r="Y3416" s="13">
        <f>Agridata[[#This Row],[Final_Profit_NGN]]*Agridata[[#This Row],[Storage_Loss_%]]</f>
        <v>143923900.84</v>
      </c>
      <c r="Z3416" s="13">
        <f>Agridata[[#This Row],[Final_Profit_NGN]] * (1-Agridata[[#This Row],[Storage_Loss_%]]/100)</f>
        <v>5486838.9916000003</v>
      </c>
      <c r="AA3416" s="13">
        <f>Agridata[[#This Row],[Final_Profit_NGN]]+Agridata[[#This Row],[Input_Cost_NGN]]</f>
        <v>7002040</v>
      </c>
    </row>
    <row r="3417" spans="1:27" x14ac:dyDescent="0.35">
      <c r="A3417" t="s">
        <v>674</v>
      </c>
      <c r="B3417" t="s">
        <v>1470</v>
      </c>
      <c r="C3417" t="s">
        <v>1495</v>
      </c>
      <c r="D3417">
        <v>2021</v>
      </c>
      <c r="E3417" t="s">
        <v>1501</v>
      </c>
      <c r="F3417" t="s">
        <v>1504</v>
      </c>
      <c r="G3417">
        <v>0.68</v>
      </c>
      <c r="H3417">
        <v>7958</v>
      </c>
      <c r="I3417">
        <v>5864</v>
      </c>
      <c r="J3417">
        <v>3.6</v>
      </c>
      <c r="K3417" t="s">
        <v>1513</v>
      </c>
      <c r="L3417">
        <v>0.89</v>
      </c>
      <c r="M3417" t="s">
        <v>1516</v>
      </c>
      <c r="N3417" s="13">
        <v>200</v>
      </c>
      <c r="O3417">
        <v>4</v>
      </c>
      <c r="P3417" s="11">
        <f>Agridata[[#This Row],[Storage_Loss_%]]/100</f>
        <v>0.2631</v>
      </c>
      <c r="Q3417" s="7">
        <v>26.31</v>
      </c>
      <c r="R3417" s="13">
        <v>14764</v>
      </c>
      <c r="S3417">
        <v>237</v>
      </c>
      <c r="T3417" t="s">
        <v>1520</v>
      </c>
      <c r="U3417" t="s">
        <v>1522</v>
      </c>
      <c r="V3417" s="13">
        <v>1360907</v>
      </c>
      <c r="W3417" s="7">
        <f>(Agridata[[#This Row],[Profit_After_Storage_Loss]]/Agridata[[#This Row],[Total_Revenue]])*100</f>
        <v>72.89914291280401</v>
      </c>
      <c r="X3417">
        <f>(1-Agridata[[#This Row],[Transport_Cost_NGN]]/(Agridata[[#This Row],[Input_Cost_NGN]]+Agridata[[#This Row],[Final_Profit_NGN]]))*100</f>
        <v>99.985461640174151</v>
      </c>
      <c r="Y3417" s="13">
        <f>Agridata[[#This Row],[Final_Profit_NGN]]*Agridata[[#This Row],[Storage_Loss_%]]</f>
        <v>35805463.170000002</v>
      </c>
      <c r="Z3417" s="13">
        <f>Agridata[[#This Row],[Final_Profit_NGN]] * (1-Agridata[[#This Row],[Storage_Loss_%]]/100)</f>
        <v>1002852.3683</v>
      </c>
      <c r="AA3417" s="13">
        <f>Agridata[[#This Row],[Final_Profit_NGN]]+Agridata[[#This Row],[Input_Cost_NGN]]</f>
        <v>1375671</v>
      </c>
    </row>
    <row r="3418" spans="1:27" x14ac:dyDescent="0.35">
      <c r="A3418" t="s">
        <v>449</v>
      </c>
      <c r="B3418" t="s">
        <v>1469</v>
      </c>
      <c r="C3418" t="s">
        <v>1480</v>
      </c>
      <c r="D3418">
        <v>2023</v>
      </c>
      <c r="E3418" t="s">
        <v>1502</v>
      </c>
      <c r="F3418" t="s">
        <v>1507</v>
      </c>
      <c r="G3418">
        <v>1.4</v>
      </c>
      <c r="H3418">
        <v>2023</v>
      </c>
      <c r="I3418">
        <v>1673</v>
      </c>
      <c r="J3418">
        <v>12.7</v>
      </c>
      <c r="K3418" t="s">
        <v>1512</v>
      </c>
      <c r="L3418">
        <v>1.31</v>
      </c>
      <c r="M3418" t="s">
        <v>1516</v>
      </c>
      <c r="N3418" s="13">
        <v>2690</v>
      </c>
      <c r="O3418">
        <v>7</v>
      </c>
      <c r="P3418" s="11">
        <f>Agridata[[#This Row],[Storage_Loss_%]]/100</f>
        <v>0.1726</v>
      </c>
      <c r="Q3418" s="7">
        <v>17.260000000000002</v>
      </c>
      <c r="R3418" s="13">
        <v>20671</v>
      </c>
      <c r="S3418">
        <v>190</v>
      </c>
      <c r="T3418" t="s">
        <v>1520</v>
      </c>
      <c r="U3418" t="s">
        <v>1523</v>
      </c>
      <c r="V3418" s="13">
        <v>291331</v>
      </c>
      <c r="W3418" s="7">
        <f>(Agridata[[#This Row],[Profit_After_Storage_Loss]]/Agridata[[#This Row],[Total_Revenue]])*100</f>
        <v>77.258244947147787</v>
      </c>
      <c r="X3418">
        <f>(1-Agridata[[#This Row],[Transport_Cost_NGN]]/(Agridata[[#This Row],[Input_Cost_NGN]]+Agridata[[#This Row],[Final_Profit_NGN]]))*100</f>
        <v>99.137826039576666</v>
      </c>
      <c r="Y3418" s="13">
        <f>Agridata[[#This Row],[Final_Profit_NGN]]*Agridata[[#This Row],[Storage_Loss_%]]</f>
        <v>5028373.0600000005</v>
      </c>
      <c r="Z3418" s="13">
        <f>Agridata[[#This Row],[Final_Profit_NGN]] * (1-Agridata[[#This Row],[Storage_Loss_%]]/100)</f>
        <v>241047.26940000002</v>
      </c>
      <c r="AA3418" s="13">
        <f>Agridata[[#This Row],[Final_Profit_NGN]]+Agridata[[#This Row],[Input_Cost_NGN]]</f>
        <v>312002</v>
      </c>
    </row>
    <row r="3419" spans="1:27" x14ac:dyDescent="0.35">
      <c r="A3419" t="s">
        <v>292</v>
      </c>
      <c r="B3419" t="s">
        <v>1473</v>
      </c>
      <c r="C3419" t="s">
        <v>1493</v>
      </c>
      <c r="D3419">
        <v>2024</v>
      </c>
      <c r="E3419" t="s">
        <v>1501</v>
      </c>
      <c r="F3419" t="s">
        <v>1508</v>
      </c>
      <c r="G3419">
        <v>0.48</v>
      </c>
      <c r="H3419">
        <v>740</v>
      </c>
      <c r="I3419">
        <v>586</v>
      </c>
      <c r="J3419">
        <v>23.9</v>
      </c>
      <c r="K3419" t="s">
        <v>1512</v>
      </c>
      <c r="L3419">
        <v>2.0299999999999998</v>
      </c>
      <c r="M3419" t="s">
        <v>1516</v>
      </c>
      <c r="N3419" s="13">
        <v>5005</v>
      </c>
      <c r="O3419">
        <v>14</v>
      </c>
      <c r="P3419" s="11">
        <f>Agridata[[#This Row],[Storage_Loss_%]]/100</f>
        <v>0.20749999999999999</v>
      </c>
      <c r="Q3419" s="7">
        <v>20.75</v>
      </c>
      <c r="R3419" s="13">
        <v>6863</v>
      </c>
      <c r="S3419">
        <v>266</v>
      </c>
      <c r="T3419" t="s">
        <v>1521</v>
      </c>
      <c r="U3419" t="s">
        <v>1522</v>
      </c>
      <c r="V3419" s="13">
        <v>142450</v>
      </c>
      <c r="W3419" s="7">
        <f>(Agridata[[#This Row],[Profit_After_Storage_Loss]]/Agridata[[#This Row],[Total_Revenue]])*100</f>
        <v>75.607365065332559</v>
      </c>
      <c r="X3419">
        <f>(1-Agridata[[#This Row],[Transport_Cost_NGN]]/(Agridata[[#This Row],[Input_Cost_NGN]]+Agridata[[#This Row],[Final_Profit_NGN]]))*100</f>
        <v>96.647981086710473</v>
      </c>
      <c r="Y3419" s="13">
        <f>Agridata[[#This Row],[Final_Profit_NGN]]*Agridata[[#This Row],[Storage_Loss_%]]</f>
        <v>2955837.5</v>
      </c>
      <c r="Z3419" s="13">
        <f>Agridata[[#This Row],[Final_Profit_NGN]] * (1-Agridata[[#This Row],[Storage_Loss_%]]/100)</f>
        <v>112891.625</v>
      </c>
      <c r="AA3419" s="13">
        <f>Agridata[[#This Row],[Final_Profit_NGN]]+Agridata[[#This Row],[Input_Cost_NGN]]</f>
        <v>149313</v>
      </c>
    </row>
    <row r="3420" spans="1:27" x14ac:dyDescent="0.35">
      <c r="A3420" t="s">
        <v>855</v>
      </c>
      <c r="B3420" t="s">
        <v>1469</v>
      </c>
      <c r="C3420" t="s">
        <v>1480</v>
      </c>
      <c r="D3420">
        <v>2023</v>
      </c>
      <c r="E3420" t="s">
        <v>1501</v>
      </c>
      <c r="F3420" t="s">
        <v>1506</v>
      </c>
      <c r="G3420">
        <v>2.62</v>
      </c>
      <c r="H3420">
        <v>10192</v>
      </c>
      <c r="I3420">
        <v>4076</v>
      </c>
      <c r="J3420">
        <v>149.80000000000001</v>
      </c>
      <c r="K3420" t="s">
        <v>1512</v>
      </c>
      <c r="L3420">
        <v>4.57</v>
      </c>
      <c r="M3420" t="s">
        <v>1516</v>
      </c>
      <c r="N3420" s="13">
        <v>28785</v>
      </c>
      <c r="O3420">
        <v>60</v>
      </c>
      <c r="P3420" s="11">
        <f>Agridata[[#This Row],[Storage_Loss_%]]/100</f>
        <v>0.6</v>
      </c>
      <c r="Q3420" s="7">
        <v>60</v>
      </c>
      <c r="R3420" s="13">
        <v>70057</v>
      </c>
      <c r="S3420">
        <v>255</v>
      </c>
      <c r="T3420" t="s">
        <v>1520</v>
      </c>
      <c r="U3420" t="s">
        <v>1522</v>
      </c>
      <c r="V3420" s="13">
        <v>930145</v>
      </c>
      <c r="W3420" s="7">
        <f>(Agridata[[#This Row],[Profit_After_Storage_Loss]]/Agridata[[#This Row],[Total_Revenue]])*100</f>
        <v>37.198285946238855</v>
      </c>
      <c r="X3420">
        <f>(1-Agridata[[#This Row],[Transport_Cost_NGN]]/(Agridata[[#This Row],[Input_Cost_NGN]]+Agridata[[#This Row],[Final_Profit_NGN]]))*100</f>
        <v>97.122081339569405</v>
      </c>
      <c r="Y3420" s="13">
        <f>Agridata[[#This Row],[Final_Profit_NGN]]*Agridata[[#This Row],[Storage_Loss_%]]</f>
        <v>55808700</v>
      </c>
      <c r="Z3420" s="13">
        <f>Agridata[[#This Row],[Final_Profit_NGN]] * (1-Agridata[[#This Row],[Storage_Loss_%]]/100)</f>
        <v>372058</v>
      </c>
      <c r="AA3420" s="13">
        <f>Agridata[[#This Row],[Final_Profit_NGN]]+Agridata[[#This Row],[Input_Cost_NGN]]</f>
        <v>1000202</v>
      </c>
    </row>
    <row r="3421" spans="1:27" x14ac:dyDescent="0.35">
      <c r="A3421" t="s">
        <v>101</v>
      </c>
      <c r="B3421" t="s">
        <v>1471</v>
      </c>
      <c r="C3421" t="s">
        <v>1477</v>
      </c>
      <c r="D3421">
        <v>2021</v>
      </c>
      <c r="E3421" t="s">
        <v>1501</v>
      </c>
      <c r="F3421" t="s">
        <v>1507</v>
      </c>
      <c r="G3421">
        <v>1.0900000000000001</v>
      </c>
      <c r="H3421">
        <v>2310</v>
      </c>
      <c r="I3421">
        <v>1525</v>
      </c>
      <c r="J3421">
        <v>7.9</v>
      </c>
      <c r="K3421" t="s">
        <v>1513</v>
      </c>
      <c r="L3421">
        <v>0.78</v>
      </c>
      <c r="M3421" t="s">
        <v>1518</v>
      </c>
      <c r="N3421" s="13">
        <v>253</v>
      </c>
      <c r="O3421">
        <v>30</v>
      </c>
      <c r="P3421" s="11">
        <f>Agridata[[#This Row],[Storage_Loss_%]]/100</f>
        <v>0.33950000000000002</v>
      </c>
      <c r="Q3421" s="7">
        <v>33.950000000000003</v>
      </c>
      <c r="R3421" s="13">
        <v>22433</v>
      </c>
      <c r="S3421">
        <v>207</v>
      </c>
      <c r="T3421" t="s">
        <v>1520</v>
      </c>
      <c r="U3421" t="s">
        <v>1522</v>
      </c>
      <c r="V3421" s="13">
        <v>289833</v>
      </c>
      <c r="W3421" s="7">
        <f>(Agridata[[#This Row],[Profit_After_Storage_Loss]]/Agridata[[#This Row],[Total_Revenue]])*100</f>
        <v>61.305008070042845</v>
      </c>
      <c r="X3421">
        <f>(1-Agridata[[#This Row],[Transport_Cost_NGN]]/(Agridata[[#This Row],[Input_Cost_NGN]]+Agridata[[#This Row],[Final_Profit_NGN]]))*100</f>
        <v>99.918979331723591</v>
      </c>
      <c r="Y3421" s="13">
        <f>Agridata[[#This Row],[Final_Profit_NGN]]*Agridata[[#This Row],[Storage_Loss_%]]</f>
        <v>9839830.3500000015</v>
      </c>
      <c r="Z3421" s="13">
        <f>Agridata[[#This Row],[Final_Profit_NGN]] * (1-Agridata[[#This Row],[Storage_Loss_%]]/100)</f>
        <v>191434.69649999999</v>
      </c>
      <c r="AA3421" s="13">
        <f>Agridata[[#This Row],[Final_Profit_NGN]]+Agridata[[#This Row],[Input_Cost_NGN]]</f>
        <v>312266</v>
      </c>
    </row>
    <row r="3422" spans="1:27" x14ac:dyDescent="0.35">
      <c r="A3422" t="s">
        <v>1361</v>
      </c>
      <c r="B3422" t="s">
        <v>1469</v>
      </c>
      <c r="C3422" t="s">
        <v>1480</v>
      </c>
      <c r="D3422">
        <v>2025</v>
      </c>
      <c r="E3422" t="s">
        <v>1501</v>
      </c>
      <c r="F3422" t="s">
        <v>1510</v>
      </c>
      <c r="G3422">
        <v>4.95</v>
      </c>
      <c r="H3422">
        <v>110283</v>
      </c>
      <c r="I3422">
        <v>82513</v>
      </c>
      <c r="J3422">
        <v>15.9</v>
      </c>
      <c r="K3422" t="s">
        <v>1515</v>
      </c>
      <c r="L3422">
        <v>0.9</v>
      </c>
      <c r="M3422" t="s">
        <v>1518</v>
      </c>
      <c r="N3422" s="13">
        <v>2849</v>
      </c>
      <c r="O3422">
        <v>2</v>
      </c>
      <c r="P3422" s="11">
        <f>Agridata[[#This Row],[Storage_Loss_%]]/100</f>
        <v>0.25180000000000002</v>
      </c>
      <c r="Q3422" s="7">
        <v>25.18</v>
      </c>
      <c r="R3422" s="13">
        <v>97390</v>
      </c>
      <c r="S3422">
        <v>472</v>
      </c>
      <c r="T3422" t="s">
        <v>1520</v>
      </c>
      <c r="U3422" t="s">
        <v>1523</v>
      </c>
      <c r="V3422" s="13">
        <v>38456436</v>
      </c>
      <c r="W3422" s="7">
        <f>(Agridata[[#This Row],[Profit_After_Storage_Loss]]/Agridata[[#This Row],[Total_Revenue]])*100</f>
        <v>74.630998789069594</v>
      </c>
      <c r="X3422">
        <f>(1-Agridata[[#This Row],[Transport_Cost_NGN]]/(Agridata[[#This Row],[Input_Cost_NGN]]+Agridata[[#This Row],[Final_Profit_NGN]]))*100</f>
        <v>99.992610331332628</v>
      </c>
      <c r="Y3422" s="13">
        <f>Agridata[[#This Row],[Final_Profit_NGN]]*Agridata[[#This Row],[Storage_Loss_%]]</f>
        <v>968333058.48000002</v>
      </c>
      <c r="Z3422" s="13">
        <f>Agridata[[#This Row],[Final_Profit_NGN]] * (1-Agridata[[#This Row],[Storage_Loss_%]]/100)</f>
        <v>28773105.415199999</v>
      </c>
      <c r="AA3422" s="13">
        <f>Agridata[[#This Row],[Final_Profit_NGN]]+Agridata[[#This Row],[Input_Cost_NGN]]</f>
        <v>38553826</v>
      </c>
    </row>
    <row r="3423" spans="1:27" x14ac:dyDescent="0.35">
      <c r="A3423" t="s">
        <v>1362</v>
      </c>
      <c r="B3423" t="s">
        <v>1473</v>
      </c>
      <c r="C3423" t="s">
        <v>1484</v>
      </c>
      <c r="D3423">
        <v>2022</v>
      </c>
      <c r="E3423" t="s">
        <v>1501</v>
      </c>
      <c r="F3423" t="s">
        <v>1510</v>
      </c>
      <c r="G3423">
        <v>4.68</v>
      </c>
      <c r="H3423">
        <v>138976</v>
      </c>
      <c r="I3423">
        <v>102786</v>
      </c>
      <c r="J3423">
        <v>8</v>
      </c>
      <c r="K3423" t="s">
        <v>1513</v>
      </c>
      <c r="L3423">
        <v>0.72</v>
      </c>
      <c r="M3423" t="s">
        <v>1518</v>
      </c>
      <c r="N3423" s="13">
        <v>297</v>
      </c>
      <c r="O3423">
        <v>3</v>
      </c>
      <c r="P3423" s="11">
        <f>Agridata[[#This Row],[Storage_Loss_%]]/100</f>
        <v>0.26039999999999996</v>
      </c>
      <c r="Q3423" s="7">
        <v>26.04</v>
      </c>
      <c r="R3423" s="13">
        <v>147353</v>
      </c>
      <c r="S3423">
        <v>366</v>
      </c>
      <c r="T3423" t="s">
        <v>1519</v>
      </c>
      <c r="U3423" t="s">
        <v>1522</v>
      </c>
      <c r="V3423" s="13">
        <v>37095830</v>
      </c>
      <c r="W3423" s="7">
        <f>(Agridata[[#This Row],[Profit_After_Storage_Loss]]/Agridata[[#This Row],[Total_Revenue]])*100</f>
        <v>73.667376571975609</v>
      </c>
      <c r="X3423">
        <f>(1-Agridata[[#This Row],[Transport_Cost_NGN]]/(Agridata[[#This Row],[Input_Cost_NGN]]+Agridata[[#This Row],[Final_Profit_NGN]]))*100</f>
        <v>99.999202538622981</v>
      </c>
      <c r="Y3423" s="13">
        <f>Agridata[[#This Row],[Final_Profit_NGN]]*Agridata[[#This Row],[Storage_Loss_%]]</f>
        <v>965975413.19999993</v>
      </c>
      <c r="Z3423" s="13">
        <f>Agridata[[#This Row],[Final_Profit_NGN]] * (1-Agridata[[#This Row],[Storage_Loss_%]]/100)</f>
        <v>27436075.868000001</v>
      </c>
      <c r="AA3423" s="13">
        <f>Agridata[[#This Row],[Final_Profit_NGN]]+Agridata[[#This Row],[Input_Cost_NGN]]</f>
        <v>37243183</v>
      </c>
    </row>
    <row r="3424" spans="1:27" x14ac:dyDescent="0.35">
      <c r="A3424" t="s">
        <v>1223</v>
      </c>
      <c r="B3424" t="s">
        <v>1473</v>
      </c>
      <c r="C3424" t="s">
        <v>1497</v>
      </c>
      <c r="D3424">
        <v>2024</v>
      </c>
      <c r="E3424" t="s">
        <v>1502</v>
      </c>
      <c r="F3424" t="s">
        <v>1503</v>
      </c>
      <c r="G3424">
        <v>0.69</v>
      </c>
      <c r="H3424">
        <v>6504</v>
      </c>
      <c r="I3424">
        <v>5989</v>
      </c>
      <c r="J3424">
        <v>13.5</v>
      </c>
      <c r="K3424" t="s">
        <v>1512</v>
      </c>
      <c r="L3424">
        <v>0.76</v>
      </c>
      <c r="M3424" t="s">
        <v>1518</v>
      </c>
      <c r="N3424" s="13">
        <v>2742</v>
      </c>
      <c r="O3424">
        <v>1</v>
      </c>
      <c r="P3424" s="11">
        <f>Agridata[[#This Row],[Storage_Loss_%]]/100</f>
        <v>7.9100000000000004E-2</v>
      </c>
      <c r="Q3424" s="7">
        <v>7.91</v>
      </c>
      <c r="R3424" s="13">
        <v>8260</v>
      </c>
      <c r="S3424">
        <v>348</v>
      </c>
      <c r="T3424" t="s">
        <v>1520</v>
      </c>
      <c r="U3424" t="s">
        <v>1522</v>
      </c>
      <c r="V3424" s="13">
        <v>2052329</v>
      </c>
      <c r="W3424" s="7">
        <f>(Agridata[[#This Row],[Profit_After_Storage_Loss]]/Agridata[[#This Row],[Total_Revenue]])*100</f>
        <v>91.720851470137916</v>
      </c>
      <c r="X3424">
        <f>(1-Agridata[[#This Row],[Transport_Cost_NGN]]/(Agridata[[#This Row],[Input_Cost_NGN]]+Agridata[[#This Row],[Final_Profit_NGN]]))*100</f>
        <v>99.866931251210218</v>
      </c>
      <c r="Y3424" s="13">
        <f>Agridata[[#This Row],[Final_Profit_NGN]]*Agridata[[#This Row],[Storage_Loss_%]]</f>
        <v>16233922.390000001</v>
      </c>
      <c r="Z3424" s="13">
        <f>Agridata[[#This Row],[Final_Profit_NGN]] * (1-Agridata[[#This Row],[Storage_Loss_%]]/100)</f>
        <v>1889989.7761000001</v>
      </c>
      <c r="AA3424" s="13">
        <f>Agridata[[#This Row],[Final_Profit_NGN]]+Agridata[[#This Row],[Input_Cost_NGN]]</f>
        <v>2060589</v>
      </c>
    </row>
    <row r="3425" spans="1:27" x14ac:dyDescent="0.35">
      <c r="A3425" t="s">
        <v>1269</v>
      </c>
      <c r="B3425" t="s">
        <v>1469</v>
      </c>
      <c r="C3425" t="s">
        <v>1481</v>
      </c>
      <c r="D3425">
        <v>2021</v>
      </c>
      <c r="E3425" t="s">
        <v>1501</v>
      </c>
      <c r="F3425" t="s">
        <v>1506</v>
      </c>
      <c r="G3425">
        <v>1.5</v>
      </c>
      <c r="H3425">
        <v>3560</v>
      </c>
      <c r="I3425">
        <v>1424</v>
      </c>
      <c r="J3425">
        <v>11.7</v>
      </c>
      <c r="K3425" t="s">
        <v>1511</v>
      </c>
      <c r="L3425">
        <v>0.5</v>
      </c>
      <c r="M3425" t="s">
        <v>1516</v>
      </c>
      <c r="N3425" s="13">
        <v>1201</v>
      </c>
      <c r="O3425">
        <v>60</v>
      </c>
      <c r="P3425" s="11">
        <f>Agridata[[#This Row],[Storage_Loss_%]]/100</f>
        <v>0.6</v>
      </c>
      <c r="Q3425" s="7">
        <v>60</v>
      </c>
      <c r="R3425" s="13">
        <v>27283</v>
      </c>
      <c r="S3425">
        <v>252</v>
      </c>
      <c r="T3425" t="s">
        <v>1520</v>
      </c>
      <c r="U3425" t="s">
        <v>1522</v>
      </c>
      <c r="V3425" s="13">
        <v>326776</v>
      </c>
      <c r="W3425" s="7">
        <f>(Agridata[[#This Row],[Profit_After_Storage_Loss]]/Agridata[[#This Row],[Total_Revenue]])*100</f>
        <v>36.917688859766315</v>
      </c>
      <c r="X3425">
        <f>(1-Agridata[[#This Row],[Transport_Cost_NGN]]/(Agridata[[#This Row],[Input_Cost_NGN]]+Agridata[[#This Row],[Final_Profit_NGN]]))*100</f>
        <v>99.660790998110485</v>
      </c>
      <c r="Y3425" s="13">
        <f>Agridata[[#This Row],[Final_Profit_NGN]]*Agridata[[#This Row],[Storage_Loss_%]]</f>
        <v>19606560</v>
      </c>
      <c r="Z3425" s="13">
        <f>Agridata[[#This Row],[Final_Profit_NGN]] * (1-Agridata[[#This Row],[Storage_Loss_%]]/100)</f>
        <v>130710.40000000001</v>
      </c>
      <c r="AA3425" s="13">
        <f>Agridata[[#This Row],[Final_Profit_NGN]]+Agridata[[#This Row],[Input_Cost_NGN]]</f>
        <v>354059</v>
      </c>
    </row>
    <row r="3426" spans="1:27" x14ac:dyDescent="0.35">
      <c r="A3426" t="s">
        <v>873</v>
      </c>
      <c r="B3426" t="s">
        <v>1470</v>
      </c>
      <c r="C3426" t="s">
        <v>1491</v>
      </c>
      <c r="D3426">
        <v>2022</v>
      </c>
      <c r="E3426" t="s">
        <v>1501</v>
      </c>
      <c r="F3426" t="s">
        <v>1504</v>
      </c>
      <c r="G3426">
        <v>1.31</v>
      </c>
      <c r="H3426">
        <v>9907</v>
      </c>
      <c r="I3426">
        <v>7998</v>
      </c>
      <c r="J3426">
        <v>48.1</v>
      </c>
      <c r="K3426" t="s">
        <v>1511</v>
      </c>
      <c r="L3426">
        <v>2.17</v>
      </c>
      <c r="M3426" t="s">
        <v>1517</v>
      </c>
      <c r="N3426" s="13">
        <v>7797</v>
      </c>
      <c r="O3426">
        <v>3</v>
      </c>
      <c r="P3426" s="11">
        <f>Agridata[[#This Row],[Storage_Loss_%]]/100</f>
        <v>0.19260000000000002</v>
      </c>
      <c r="Q3426" s="7">
        <v>19.260000000000002</v>
      </c>
      <c r="R3426" s="13">
        <v>19748</v>
      </c>
      <c r="S3426">
        <v>279</v>
      </c>
      <c r="T3426" t="s">
        <v>1521</v>
      </c>
      <c r="U3426" t="s">
        <v>1523</v>
      </c>
      <c r="V3426" s="13">
        <v>2181583</v>
      </c>
      <c r="W3426" s="7">
        <f>(Agridata[[#This Row],[Profit_After_Storage_Loss]]/Agridata[[#This Row],[Total_Revenue]])*100</f>
        <v>80.01568660960119</v>
      </c>
      <c r="X3426">
        <f>(1-Agridata[[#This Row],[Transport_Cost_NGN]]/(Agridata[[#This Row],[Input_Cost_NGN]]+Agridata[[#This Row],[Final_Profit_NGN]]))*100</f>
        <v>99.645805196946753</v>
      </c>
      <c r="Y3426" s="13">
        <f>Agridata[[#This Row],[Final_Profit_NGN]]*Agridata[[#This Row],[Storage_Loss_%]]</f>
        <v>42017288.580000006</v>
      </c>
      <c r="Z3426" s="13">
        <f>Agridata[[#This Row],[Final_Profit_NGN]] * (1-Agridata[[#This Row],[Storage_Loss_%]]/100)</f>
        <v>1761410.1142</v>
      </c>
      <c r="AA3426" s="13">
        <f>Agridata[[#This Row],[Final_Profit_NGN]]+Agridata[[#This Row],[Input_Cost_NGN]]</f>
        <v>2201331</v>
      </c>
    </row>
    <row r="3427" spans="1:27" x14ac:dyDescent="0.35">
      <c r="A3427" t="s">
        <v>392</v>
      </c>
      <c r="B3427" t="s">
        <v>1470</v>
      </c>
      <c r="C3427" t="s">
        <v>1485</v>
      </c>
      <c r="D3427">
        <v>2021</v>
      </c>
      <c r="E3427" t="s">
        <v>1501</v>
      </c>
      <c r="F3427" t="s">
        <v>1507</v>
      </c>
      <c r="G3427">
        <v>5.64</v>
      </c>
      <c r="H3427">
        <v>9862</v>
      </c>
      <c r="I3427">
        <v>8929</v>
      </c>
      <c r="J3427">
        <v>12.7</v>
      </c>
      <c r="K3427" t="s">
        <v>1512</v>
      </c>
      <c r="L3427">
        <v>0.46</v>
      </c>
      <c r="M3427" t="s">
        <v>1518</v>
      </c>
      <c r="N3427" s="13">
        <v>3924</v>
      </c>
      <c r="O3427">
        <v>3</v>
      </c>
      <c r="P3427" s="11">
        <f>Agridata[[#This Row],[Storage_Loss_%]]/100</f>
        <v>9.4600000000000004E-2</v>
      </c>
      <c r="Q3427" s="7">
        <v>9.4600000000000009</v>
      </c>
      <c r="R3427" s="13">
        <v>97364</v>
      </c>
      <c r="S3427">
        <v>240</v>
      </c>
      <c r="T3427" t="s">
        <v>1520</v>
      </c>
      <c r="U3427" t="s">
        <v>1522</v>
      </c>
      <c r="V3427" s="13">
        <v>2020243</v>
      </c>
      <c r="W3427" s="7">
        <f>(Agridata[[#This Row],[Profit_After_Storage_Loss]]/Agridata[[#This Row],[Total_Revenue]])*100</f>
        <v>86.377123432251594</v>
      </c>
      <c r="X3427">
        <f>(1-Agridata[[#This Row],[Transport_Cost_NGN]]/(Agridata[[#This Row],[Input_Cost_NGN]]+Agridata[[#This Row],[Final_Profit_NGN]]))*100</f>
        <v>99.81469649467536</v>
      </c>
      <c r="Y3427" s="13">
        <f>Agridata[[#This Row],[Final_Profit_NGN]]*Agridata[[#This Row],[Storage_Loss_%]]</f>
        <v>19111498.780000001</v>
      </c>
      <c r="Z3427" s="13">
        <f>Agridata[[#This Row],[Final_Profit_NGN]] * (1-Agridata[[#This Row],[Storage_Loss_%]]/100)</f>
        <v>1829128.0122</v>
      </c>
      <c r="AA3427" s="13">
        <f>Agridata[[#This Row],[Final_Profit_NGN]]+Agridata[[#This Row],[Input_Cost_NGN]]</f>
        <v>2117607</v>
      </c>
    </row>
    <row r="3428" spans="1:27" x14ac:dyDescent="0.35">
      <c r="A3428" t="s">
        <v>70</v>
      </c>
      <c r="B3428" t="s">
        <v>1469</v>
      </c>
      <c r="C3428" t="s">
        <v>1474</v>
      </c>
      <c r="D3428">
        <v>2021</v>
      </c>
      <c r="E3428" t="s">
        <v>1502</v>
      </c>
      <c r="F3428" t="s">
        <v>1507</v>
      </c>
      <c r="G3428">
        <v>1.56</v>
      </c>
      <c r="H3428">
        <v>3624</v>
      </c>
      <c r="I3428">
        <v>2357</v>
      </c>
      <c r="J3428">
        <v>8.9</v>
      </c>
      <c r="K3428" t="s">
        <v>1513</v>
      </c>
      <c r="L3428">
        <v>0.83</v>
      </c>
      <c r="M3428" t="s">
        <v>1518</v>
      </c>
      <c r="N3428" s="13">
        <v>326</v>
      </c>
      <c r="O3428">
        <v>30</v>
      </c>
      <c r="P3428" s="11">
        <f>Agridata[[#This Row],[Storage_Loss_%]]/100</f>
        <v>0.34939999999999999</v>
      </c>
      <c r="Q3428" s="7">
        <v>34.94</v>
      </c>
      <c r="R3428" s="13">
        <v>26559</v>
      </c>
      <c r="S3428">
        <v>189</v>
      </c>
      <c r="T3428" t="s">
        <v>1520</v>
      </c>
      <c r="U3428" t="s">
        <v>1522</v>
      </c>
      <c r="V3428" s="13">
        <v>414134</v>
      </c>
      <c r="W3428" s="7">
        <f>(Agridata[[#This Row],[Profit_After_Storage_Loss]]/Agridata[[#This Row],[Total_Revenue]])*100</f>
        <v>61.139065154200324</v>
      </c>
      <c r="X3428">
        <f>(1-Agridata[[#This Row],[Transport_Cost_NGN]]/(Agridata[[#This Row],[Input_Cost_NGN]]+Agridata[[#This Row],[Final_Profit_NGN]]))*100</f>
        <v>99.926025600588162</v>
      </c>
      <c r="Y3428" s="13">
        <f>Agridata[[#This Row],[Final_Profit_NGN]]*Agridata[[#This Row],[Storage_Loss_%]]</f>
        <v>14469841.959999999</v>
      </c>
      <c r="Z3428" s="13">
        <f>Agridata[[#This Row],[Final_Profit_NGN]] * (1-Agridata[[#This Row],[Storage_Loss_%]]/100)</f>
        <v>269435.58040000004</v>
      </c>
      <c r="AA3428" s="13">
        <f>Agridata[[#This Row],[Final_Profit_NGN]]+Agridata[[#This Row],[Input_Cost_NGN]]</f>
        <v>440693</v>
      </c>
    </row>
    <row r="3429" spans="1:27" x14ac:dyDescent="0.35">
      <c r="A3429" t="s">
        <v>1217</v>
      </c>
      <c r="B3429" t="s">
        <v>1473</v>
      </c>
      <c r="C3429" t="s">
        <v>1493</v>
      </c>
      <c r="D3429">
        <v>2023</v>
      </c>
      <c r="E3429" t="s">
        <v>1501</v>
      </c>
      <c r="F3429" t="s">
        <v>1504</v>
      </c>
      <c r="G3429">
        <v>3.17</v>
      </c>
      <c r="H3429">
        <v>20701</v>
      </c>
      <c r="I3429">
        <v>16382</v>
      </c>
      <c r="J3429">
        <v>23.4</v>
      </c>
      <c r="K3429" t="s">
        <v>1513</v>
      </c>
      <c r="L3429">
        <v>1.03</v>
      </c>
      <c r="M3429" t="s">
        <v>1518</v>
      </c>
      <c r="N3429" s="13">
        <v>860</v>
      </c>
      <c r="O3429">
        <v>2</v>
      </c>
      <c r="P3429" s="11">
        <f>Agridata[[#This Row],[Storage_Loss_%]]/100</f>
        <v>0.20860000000000001</v>
      </c>
      <c r="Q3429" s="7">
        <v>20.86</v>
      </c>
      <c r="R3429" s="13">
        <v>51193</v>
      </c>
      <c r="S3429">
        <v>246</v>
      </c>
      <c r="T3429" t="s">
        <v>1521</v>
      </c>
      <c r="U3429" t="s">
        <v>1523</v>
      </c>
      <c r="V3429" s="13">
        <v>3937620</v>
      </c>
      <c r="W3429" s="7">
        <f>(Agridata[[#This Row],[Profit_After_Storage_Loss]]/Agridata[[#This Row],[Total_Revenue]])*100</f>
        <v>78.124305852392666</v>
      </c>
      <c r="X3429">
        <f>(1-Agridata[[#This Row],[Transport_Cost_NGN]]/(Agridata[[#This Row],[Input_Cost_NGN]]+Agridata[[#This Row],[Final_Profit_NGN]]))*100</f>
        <v>99.978439701234421</v>
      </c>
      <c r="Y3429" s="13">
        <f>Agridata[[#This Row],[Final_Profit_NGN]]*Agridata[[#This Row],[Storage_Loss_%]]</f>
        <v>82138753.200000003</v>
      </c>
      <c r="Z3429" s="13">
        <f>Agridata[[#This Row],[Final_Profit_NGN]] * (1-Agridata[[#This Row],[Storage_Loss_%]]/100)</f>
        <v>3116232.4679999999</v>
      </c>
      <c r="AA3429" s="13">
        <f>Agridata[[#This Row],[Final_Profit_NGN]]+Agridata[[#This Row],[Input_Cost_NGN]]</f>
        <v>3988813</v>
      </c>
    </row>
    <row r="3430" spans="1:27" x14ac:dyDescent="0.35">
      <c r="A3430" t="s">
        <v>1363</v>
      </c>
      <c r="B3430" t="s">
        <v>1473</v>
      </c>
      <c r="C3430" t="s">
        <v>1484</v>
      </c>
      <c r="D3430">
        <v>2025</v>
      </c>
      <c r="E3430" t="s">
        <v>1502</v>
      </c>
      <c r="F3430" t="s">
        <v>1508</v>
      </c>
      <c r="G3430">
        <v>3.23</v>
      </c>
      <c r="H3430">
        <v>3277</v>
      </c>
      <c r="I3430">
        <v>2066</v>
      </c>
      <c r="J3430">
        <v>4.2</v>
      </c>
      <c r="K3430" t="s">
        <v>1513</v>
      </c>
      <c r="L3430">
        <v>0.3</v>
      </c>
      <c r="M3430" t="s">
        <v>1516</v>
      </c>
      <c r="N3430" s="13">
        <v>200</v>
      </c>
      <c r="O3430">
        <v>30</v>
      </c>
      <c r="P3430" s="11">
        <f>Agridata[[#This Row],[Storage_Loss_%]]/100</f>
        <v>0.36930000000000002</v>
      </c>
      <c r="Q3430" s="7">
        <v>36.93</v>
      </c>
      <c r="R3430" s="13">
        <v>34492</v>
      </c>
      <c r="S3430">
        <v>272</v>
      </c>
      <c r="T3430" t="s">
        <v>1521</v>
      </c>
      <c r="U3430" t="s">
        <v>1522</v>
      </c>
      <c r="V3430" s="13">
        <v>521641</v>
      </c>
      <c r="W3430" s="7">
        <f>(Agridata[[#This Row],[Profit_After_Storage_Loss]]/Agridata[[#This Row],[Total_Revenue]])*100</f>
        <v>59.158327000915257</v>
      </c>
      <c r="X3430">
        <f>(1-Agridata[[#This Row],[Transport_Cost_NGN]]/(Agridata[[#This Row],[Input_Cost_NGN]]+Agridata[[#This Row],[Final_Profit_NGN]]))*100</f>
        <v>99.964037379547705</v>
      </c>
      <c r="Y3430" s="13">
        <f>Agridata[[#This Row],[Final_Profit_NGN]]*Agridata[[#This Row],[Storage_Loss_%]]</f>
        <v>19264202.129999999</v>
      </c>
      <c r="Z3430" s="13">
        <f>Agridata[[#This Row],[Final_Profit_NGN]] * (1-Agridata[[#This Row],[Storage_Loss_%]]/100)</f>
        <v>328998.97870000004</v>
      </c>
      <c r="AA3430" s="13">
        <f>Agridata[[#This Row],[Final_Profit_NGN]]+Agridata[[#This Row],[Input_Cost_NGN]]</f>
        <v>556133</v>
      </c>
    </row>
    <row r="3431" spans="1:27" x14ac:dyDescent="0.35">
      <c r="A3431" t="s">
        <v>1364</v>
      </c>
      <c r="B3431" t="s">
        <v>1471</v>
      </c>
      <c r="C3431" t="s">
        <v>1500</v>
      </c>
      <c r="D3431">
        <v>2024</v>
      </c>
      <c r="E3431" t="s">
        <v>1501</v>
      </c>
      <c r="F3431" t="s">
        <v>1509</v>
      </c>
      <c r="G3431">
        <v>2.02</v>
      </c>
      <c r="H3431">
        <v>20226</v>
      </c>
      <c r="I3431">
        <v>16708</v>
      </c>
      <c r="J3431">
        <v>4.8</v>
      </c>
      <c r="K3431" t="s">
        <v>1513</v>
      </c>
      <c r="L3431">
        <v>0.4</v>
      </c>
      <c r="M3431" t="s">
        <v>1516</v>
      </c>
      <c r="N3431" s="13">
        <v>200</v>
      </c>
      <c r="O3431">
        <v>3</v>
      </c>
      <c r="P3431" s="11">
        <f>Agridata[[#This Row],[Storage_Loss_%]]/100</f>
        <v>0.1739</v>
      </c>
      <c r="Q3431" s="7">
        <v>17.39</v>
      </c>
      <c r="R3431" s="13">
        <v>34990</v>
      </c>
      <c r="S3431">
        <v>316</v>
      </c>
      <c r="T3431" t="s">
        <v>1519</v>
      </c>
      <c r="U3431" t="s">
        <v>1522</v>
      </c>
      <c r="V3431" s="13">
        <v>5191741</v>
      </c>
      <c r="W3431" s="7">
        <f>(Agridata[[#This Row],[Profit_After_Storage_Loss]]/Agridata[[#This Row],[Total_Revenue]])*100</f>
        <v>82.056972897591251</v>
      </c>
      <c r="X3431">
        <f>(1-Agridata[[#This Row],[Transport_Cost_NGN]]/(Agridata[[#This Row],[Input_Cost_NGN]]+Agridata[[#This Row],[Final_Profit_NGN]]))*100</f>
        <v>99.996173516486692</v>
      </c>
      <c r="Y3431" s="13">
        <f>Agridata[[#This Row],[Final_Profit_NGN]]*Agridata[[#This Row],[Storage_Loss_%]]</f>
        <v>90284375.99000001</v>
      </c>
      <c r="Z3431" s="13">
        <f>Agridata[[#This Row],[Final_Profit_NGN]] * (1-Agridata[[#This Row],[Storage_Loss_%]]/100)</f>
        <v>4288897.2401000001</v>
      </c>
      <c r="AA3431" s="13">
        <f>Agridata[[#This Row],[Final_Profit_NGN]]+Agridata[[#This Row],[Input_Cost_NGN]]</f>
        <v>5226731</v>
      </c>
    </row>
    <row r="3432" spans="1:27" x14ac:dyDescent="0.35">
      <c r="A3432" t="s">
        <v>770</v>
      </c>
      <c r="B3432" t="s">
        <v>1472</v>
      </c>
      <c r="C3432" t="s">
        <v>1479</v>
      </c>
      <c r="D3432">
        <v>2021</v>
      </c>
      <c r="E3432" t="s">
        <v>1501</v>
      </c>
      <c r="F3432" t="s">
        <v>1505</v>
      </c>
      <c r="G3432">
        <v>0.27</v>
      </c>
      <c r="H3432">
        <v>2335</v>
      </c>
      <c r="I3432">
        <v>1989</v>
      </c>
      <c r="J3432">
        <v>4.3</v>
      </c>
      <c r="K3432" t="s">
        <v>1512</v>
      </c>
      <c r="L3432">
        <v>0.27</v>
      </c>
      <c r="M3432" t="s">
        <v>1518</v>
      </c>
      <c r="N3432" s="13">
        <v>1187</v>
      </c>
      <c r="O3432">
        <v>7</v>
      </c>
      <c r="P3432" s="11">
        <f>Agridata[[#This Row],[Storage_Loss_%]]/100</f>
        <v>0.14810000000000001</v>
      </c>
      <c r="Q3432" s="7">
        <v>14.81</v>
      </c>
      <c r="R3432" s="13">
        <v>3444</v>
      </c>
      <c r="S3432">
        <v>102</v>
      </c>
      <c r="T3432" t="s">
        <v>1521</v>
      </c>
      <c r="U3432" t="s">
        <v>1522</v>
      </c>
      <c r="V3432" s="13">
        <v>196219</v>
      </c>
      <c r="W3432" s="7">
        <f>(Agridata[[#This Row],[Profit_After_Storage_Loss]]/Agridata[[#This Row],[Total_Revenue]])*100</f>
        <v>83.720552180424008</v>
      </c>
      <c r="X3432">
        <f>(1-Agridata[[#This Row],[Transport_Cost_NGN]]/(Agridata[[#This Row],[Input_Cost_NGN]]+Agridata[[#This Row],[Final_Profit_NGN]]))*100</f>
        <v>99.405498264575812</v>
      </c>
      <c r="Y3432" s="13">
        <f>Agridata[[#This Row],[Final_Profit_NGN]]*Agridata[[#This Row],[Storage_Loss_%]]</f>
        <v>2906003.39</v>
      </c>
      <c r="Z3432" s="13">
        <f>Agridata[[#This Row],[Final_Profit_NGN]] * (1-Agridata[[#This Row],[Storage_Loss_%]]/100)</f>
        <v>167158.96609999999</v>
      </c>
      <c r="AA3432" s="13">
        <f>Agridata[[#This Row],[Final_Profit_NGN]]+Agridata[[#This Row],[Input_Cost_NGN]]</f>
        <v>199663</v>
      </c>
    </row>
    <row r="3433" spans="1:27" x14ac:dyDescent="0.35">
      <c r="A3433" t="s">
        <v>1029</v>
      </c>
      <c r="B3433" t="s">
        <v>1470</v>
      </c>
      <c r="C3433" t="s">
        <v>1491</v>
      </c>
      <c r="D3433">
        <v>2024</v>
      </c>
      <c r="E3433" t="s">
        <v>1501</v>
      </c>
      <c r="F3433" t="s">
        <v>1506</v>
      </c>
      <c r="G3433">
        <v>0.78</v>
      </c>
      <c r="H3433">
        <v>2968</v>
      </c>
      <c r="I3433">
        <v>2696</v>
      </c>
      <c r="J3433">
        <v>1</v>
      </c>
      <c r="K3433" t="s">
        <v>1512</v>
      </c>
      <c r="L3433">
        <v>1.24</v>
      </c>
      <c r="M3433" t="s">
        <v>1516</v>
      </c>
      <c r="N3433" s="13">
        <v>278</v>
      </c>
      <c r="O3433">
        <v>7</v>
      </c>
      <c r="P3433" s="11">
        <f>Agridata[[#This Row],[Storage_Loss_%]]/100</f>
        <v>9.1400000000000009E-2</v>
      </c>
      <c r="Q3433" s="7">
        <v>9.14</v>
      </c>
      <c r="R3433" s="13">
        <v>19538</v>
      </c>
      <c r="S3433">
        <v>394</v>
      </c>
      <c r="T3433" t="s">
        <v>1520</v>
      </c>
      <c r="U3433" t="s">
        <v>1522</v>
      </c>
      <c r="V3433" s="13">
        <v>1031786</v>
      </c>
      <c r="W3433" s="7">
        <f>(Agridata[[#This Row],[Profit_After_Storage_Loss]]/Agridata[[#This Row],[Total_Revenue]])*100</f>
        <v>89.171440925918176</v>
      </c>
      <c r="X3433">
        <f>(1-Agridata[[#This Row],[Transport_Cost_NGN]]/(Agridata[[#This Row],[Input_Cost_NGN]]+Agridata[[#This Row],[Final_Profit_NGN]]))*100</f>
        <v>99.973557152695079</v>
      </c>
      <c r="Y3433" s="13">
        <f>Agridata[[#This Row],[Final_Profit_NGN]]*Agridata[[#This Row],[Storage_Loss_%]]</f>
        <v>9430524.040000001</v>
      </c>
      <c r="Z3433" s="13">
        <f>Agridata[[#This Row],[Final_Profit_NGN]] * (1-Agridata[[#This Row],[Storage_Loss_%]]/100)</f>
        <v>937480.75959999999</v>
      </c>
      <c r="AA3433" s="13">
        <f>Agridata[[#This Row],[Final_Profit_NGN]]+Agridata[[#This Row],[Input_Cost_NGN]]</f>
        <v>1051324</v>
      </c>
    </row>
    <row r="3434" spans="1:27" x14ac:dyDescent="0.35">
      <c r="A3434" t="s">
        <v>680</v>
      </c>
      <c r="B3434" t="s">
        <v>1472</v>
      </c>
      <c r="C3434" t="s">
        <v>1489</v>
      </c>
      <c r="D3434">
        <v>2023</v>
      </c>
      <c r="E3434" t="s">
        <v>1502</v>
      </c>
      <c r="F3434" t="s">
        <v>1503</v>
      </c>
      <c r="G3434">
        <v>3.03</v>
      </c>
      <c r="H3434">
        <v>24295</v>
      </c>
      <c r="I3434">
        <v>9718</v>
      </c>
      <c r="J3434">
        <v>30.2</v>
      </c>
      <c r="K3434" t="s">
        <v>1511</v>
      </c>
      <c r="L3434">
        <v>1.88</v>
      </c>
      <c r="M3434" t="s">
        <v>1517</v>
      </c>
      <c r="N3434" s="13">
        <v>5028</v>
      </c>
      <c r="O3434">
        <v>60</v>
      </c>
      <c r="P3434" s="11">
        <f>Agridata[[#This Row],[Storage_Loss_%]]/100</f>
        <v>0.6</v>
      </c>
      <c r="Q3434" s="7">
        <v>60</v>
      </c>
      <c r="R3434" s="13">
        <v>54534</v>
      </c>
      <c r="S3434">
        <v>311</v>
      </c>
      <c r="T3434" t="s">
        <v>1521</v>
      </c>
      <c r="U3434" t="s">
        <v>1522</v>
      </c>
      <c r="V3434" s="13">
        <v>2932514</v>
      </c>
      <c r="W3434" s="7">
        <f>(Agridata[[#This Row],[Profit_After_Storage_Loss]]/Agridata[[#This Row],[Total_Revenue]])*100</f>
        <v>39.269727168763282</v>
      </c>
      <c r="X3434">
        <f>(1-Agridata[[#This Row],[Transport_Cost_NGN]]/(Agridata[[#This Row],[Input_Cost_NGN]]+Agridata[[#This Row],[Final_Profit_NGN]]))*100</f>
        <v>99.831673277429758</v>
      </c>
      <c r="Y3434" s="13">
        <f>Agridata[[#This Row],[Final_Profit_NGN]]*Agridata[[#This Row],[Storage_Loss_%]]</f>
        <v>175950840</v>
      </c>
      <c r="Z3434" s="13">
        <f>Agridata[[#This Row],[Final_Profit_NGN]] * (1-Agridata[[#This Row],[Storage_Loss_%]]/100)</f>
        <v>1173005.6000000001</v>
      </c>
      <c r="AA3434" s="13">
        <f>Agridata[[#This Row],[Final_Profit_NGN]]+Agridata[[#This Row],[Input_Cost_NGN]]</f>
        <v>2987048</v>
      </c>
    </row>
    <row r="3435" spans="1:27" x14ac:dyDescent="0.35">
      <c r="A3435" t="s">
        <v>704</v>
      </c>
      <c r="B3435" t="s">
        <v>1469</v>
      </c>
      <c r="C3435" t="s">
        <v>1474</v>
      </c>
      <c r="D3435">
        <v>2025</v>
      </c>
      <c r="E3435" t="s">
        <v>1502</v>
      </c>
      <c r="F3435" t="s">
        <v>1508</v>
      </c>
      <c r="G3435">
        <v>3.6</v>
      </c>
      <c r="H3435">
        <v>6272</v>
      </c>
      <c r="I3435">
        <v>5546</v>
      </c>
      <c r="J3435">
        <v>9.1</v>
      </c>
      <c r="K3435" t="s">
        <v>1513</v>
      </c>
      <c r="L3435">
        <v>0.62</v>
      </c>
      <c r="M3435" t="s">
        <v>1517</v>
      </c>
      <c r="N3435" s="13">
        <v>287</v>
      </c>
      <c r="O3435">
        <v>3</v>
      </c>
      <c r="P3435" s="11">
        <f>Agridata[[#This Row],[Storage_Loss_%]]/100</f>
        <v>0.1157</v>
      </c>
      <c r="Q3435" s="7">
        <v>11.57</v>
      </c>
      <c r="R3435" s="13">
        <v>56903</v>
      </c>
      <c r="S3435">
        <v>230</v>
      </c>
      <c r="T3435" t="s">
        <v>1520</v>
      </c>
      <c r="U3435" t="s">
        <v>1523</v>
      </c>
      <c r="V3435" s="13">
        <v>1205635</v>
      </c>
      <c r="W3435" s="7">
        <f>(Agridata[[#This Row],[Profit_After_Storage_Loss]]/Agridata[[#This Row],[Total_Revenue]])*100</f>
        <v>84.444431019105949</v>
      </c>
      <c r="X3435">
        <f>(1-Agridata[[#This Row],[Transport_Cost_NGN]]/(Agridata[[#This Row],[Input_Cost_NGN]]+Agridata[[#This Row],[Final_Profit_NGN]]))*100</f>
        <v>99.977268010943035</v>
      </c>
      <c r="Y3435" s="13">
        <f>Agridata[[#This Row],[Final_Profit_NGN]]*Agridata[[#This Row],[Storage_Loss_%]]</f>
        <v>13949196.950000001</v>
      </c>
      <c r="Z3435" s="13">
        <f>Agridata[[#This Row],[Final_Profit_NGN]] * (1-Agridata[[#This Row],[Storage_Loss_%]]/100)</f>
        <v>1066143.0304999999</v>
      </c>
      <c r="AA3435" s="13">
        <f>Agridata[[#This Row],[Final_Profit_NGN]]+Agridata[[#This Row],[Input_Cost_NGN]]</f>
        <v>1262538</v>
      </c>
    </row>
    <row r="3436" spans="1:27" x14ac:dyDescent="0.35">
      <c r="A3436" t="s">
        <v>819</v>
      </c>
      <c r="B3436" t="s">
        <v>1471</v>
      </c>
      <c r="C3436" t="s">
        <v>1500</v>
      </c>
      <c r="D3436">
        <v>2024</v>
      </c>
      <c r="E3436" t="s">
        <v>1501</v>
      </c>
      <c r="F3436" t="s">
        <v>1504</v>
      </c>
      <c r="G3436">
        <v>2.04</v>
      </c>
      <c r="H3436">
        <v>13770</v>
      </c>
      <c r="I3436">
        <v>10308</v>
      </c>
      <c r="J3436">
        <v>24.8</v>
      </c>
      <c r="K3436" t="s">
        <v>1512</v>
      </c>
      <c r="L3436">
        <v>1.62</v>
      </c>
      <c r="M3436" t="s">
        <v>1518</v>
      </c>
      <c r="N3436" s="13">
        <v>5294</v>
      </c>
      <c r="O3436">
        <v>5</v>
      </c>
      <c r="P3436" s="11">
        <f>Agridata[[#This Row],[Storage_Loss_%]]/100</f>
        <v>0.25140000000000001</v>
      </c>
      <c r="Q3436" s="7">
        <v>25.14</v>
      </c>
      <c r="R3436" s="13">
        <v>43255</v>
      </c>
      <c r="S3436">
        <v>231</v>
      </c>
      <c r="T3436" t="s">
        <v>1520</v>
      </c>
      <c r="U3436" t="s">
        <v>1523</v>
      </c>
      <c r="V3436" s="13">
        <v>2308788</v>
      </c>
      <c r="W3436" s="7">
        <f>(Agridata[[#This Row],[Profit_After_Storage_Loss]]/Agridata[[#This Row],[Total_Revenue]])*100</f>
        <v>73.483295024793321</v>
      </c>
      <c r="X3436">
        <f>(1-Agridata[[#This Row],[Transport_Cost_NGN]]/(Agridata[[#This Row],[Input_Cost_NGN]]+Agridata[[#This Row],[Final_Profit_NGN]]))*100</f>
        <v>99.774919080986194</v>
      </c>
      <c r="Y3436" s="13">
        <f>Agridata[[#This Row],[Final_Profit_NGN]]*Agridata[[#This Row],[Storage_Loss_%]]</f>
        <v>58042930.32</v>
      </c>
      <c r="Z3436" s="13">
        <f>Agridata[[#This Row],[Final_Profit_NGN]] * (1-Agridata[[#This Row],[Storage_Loss_%]]/100)</f>
        <v>1728358.6967999998</v>
      </c>
      <c r="AA3436" s="13">
        <f>Agridata[[#This Row],[Final_Profit_NGN]]+Agridata[[#This Row],[Input_Cost_NGN]]</f>
        <v>2352043</v>
      </c>
    </row>
    <row r="3437" spans="1:27" x14ac:dyDescent="0.35">
      <c r="A3437" t="s">
        <v>561</v>
      </c>
      <c r="B3437" t="s">
        <v>1473</v>
      </c>
      <c r="C3437" t="s">
        <v>1494</v>
      </c>
      <c r="D3437">
        <v>2022</v>
      </c>
      <c r="E3437" t="s">
        <v>1501</v>
      </c>
      <c r="F3437" t="s">
        <v>1510</v>
      </c>
      <c r="G3437">
        <v>0.46</v>
      </c>
      <c r="H3437">
        <v>7574</v>
      </c>
      <c r="I3437">
        <v>5448</v>
      </c>
      <c r="J3437">
        <v>14.6</v>
      </c>
      <c r="K3437" t="s">
        <v>1511</v>
      </c>
      <c r="L3437">
        <v>1.46</v>
      </c>
      <c r="M3437" t="s">
        <v>1516</v>
      </c>
      <c r="N3437" s="13">
        <v>2375</v>
      </c>
      <c r="O3437">
        <v>4</v>
      </c>
      <c r="P3437" s="11">
        <f>Agridata[[#This Row],[Storage_Loss_%]]/100</f>
        <v>0.28059999999999996</v>
      </c>
      <c r="Q3437" s="7">
        <v>28.06</v>
      </c>
      <c r="R3437" s="13">
        <v>9303</v>
      </c>
      <c r="S3437">
        <v>400</v>
      </c>
      <c r="T3437" t="s">
        <v>1521</v>
      </c>
      <c r="U3437" t="s">
        <v>1523</v>
      </c>
      <c r="V3437" s="13">
        <v>2145730</v>
      </c>
      <c r="W3437" s="7">
        <f>(Agridata[[#This Row],[Profit_After_Storage_Loss]]/Agridata[[#This Row],[Total_Revenue]])*100</f>
        <v>71.629444282291729</v>
      </c>
      <c r="X3437">
        <f>(1-Agridata[[#This Row],[Transport_Cost_NGN]]/(Agridata[[#This Row],[Input_Cost_NGN]]+Agridata[[#This Row],[Final_Profit_NGN]]))*100</f>
        <v>99.889792870921241</v>
      </c>
      <c r="Y3437" s="13">
        <f>Agridata[[#This Row],[Final_Profit_NGN]]*Agridata[[#This Row],[Storage_Loss_%]]</f>
        <v>60209183.799999997</v>
      </c>
      <c r="Z3437" s="13">
        <f>Agridata[[#This Row],[Final_Profit_NGN]] * (1-Agridata[[#This Row],[Storage_Loss_%]]/100)</f>
        <v>1543638.162</v>
      </c>
      <c r="AA3437" s="13">
        <f>Agridata[[#This Row],[Final_Profit_NGN]]+Agridata[[#This Row],[Input_Cost_NGN]]</f>
        <v>2155033</v>
      </c>
    </row>
    <row r="3438" spans="1:27" x14ac:dyDescent="0.35">
      <c r="A3438" t="s">
        <v>1101</v>
      </c>
      <c r="B3438" t="s">
        <v>1469</v>
      </c>
      <c r="C3438" t="s">
        <v>1484</v>
      </c>
      <c r="D3438">
        <v>2022</v>
      </c>
      <c r="E3438" t="s">
        <v>1501</v>
      </c>
      <c r="F3438" t="s">
        <v>1506</v>
      </c>
      <c r="G3438">
        <v>0.31</v>
      </c>
      <c r="H3438">
        <v>753</v>
      </c>
      <c r="I3438">
        <v>603</v>
      </c>
      <c r="J3438">
        <v>1.2</v>
      </c>
      <c r="K3438" t="s">
        <v>1512</v>
      </c>
      <c r="L3438">
        <v>0.03</v>
      </c>
      <c r="M3438" t="s">
        <v>1518</v>
      </c>
      <c r="N3438" s="13">
        <v>214</v>
      </c>
      <c r="O3438">
        <v>14</v>
      </c>
      <c r="P3438" s="11">
        <f>Agridata[[#This Row],[Storage_Loss_%]]/100</f>
        <v>0.1981</v>
      </c>
      <c r="Q3438" s="7">
        <v>19.809999999999999</v>
      </c>
      <c r="R3438" s="13">
        <v>8912</v>
      </c>
      <c r="S3438">
        <v>248</v>
      </c>
      <c r="T3438" t="s">
        <v>1521</v>
      </c>
      <c r="U3438" t="s">
        <v>1523</v>
      </c>
      <c r="V3438" s="13">
        <v>138923</v>
      </c>
      <c r="W3438" s="7">
        <f>(Agridata[[#This Row],[Profit_After_Storage_Loss]]/Agridata[[#This Row],[Total_Revenue]])*100</f>
        <v>75.355872222410127</v>
      </c>
      <c r="X3438">
        <f>(1-Agridata[[#This Row],[Transport_Cost_NGN]]/(Agridata[[#This Row],[Input_Cost_NGN]]+Agridata[[#This Row],[Final_Profit_NGN]]))*100</f>
        <v>99.855244022051608</v>
      </c>
      <c r="Y3438" s="13">
        <f>Agridata[[#This Row],[Final_Profit_NGN]]*Agridata[[#This Row],[Storage_Loss_%]]</f>
        <v>2752064.63</v>
      </c>
      <c r="Z3438" s="13">
        <f>Agridata[[#This Row],[Final_Profit_NGN]] * (1-Agridata[[#This Row],[Storage_Loss_%]]/100)</f>
        <v>111402.35370000001</v>
      </c>
      <c r="AA3438" s="13">
        <f>Agridata[[#This Row],[Final_Profit_NGN]]+Agridata[[#This Row],[Input_Cost_NGN]]</f>
        <v>147835</v>
      </c>
    </row>
    <row r="3439" spans="1:27" x14ac:dyDescent="0.35">
      <c r="A3439" t="s">
        <v>516</v>
      </c>
      <c r="B3439" t="s">
        <v>1473</v>
      </c>
      <c r="C3439" t="s">
        <v>1496</v>
      </c>
      <c r="D3439">
        <v>2024</v>
      </c>
      <c r="E3439" t="s">
        <v>1501</v>
      </c>
      <c r="F3439" t="s">
        <v>1509</v>
      </c>
      <c r="G3439">
        <v>3.57</v>
      </c>
      <c r="H3439">
        <v>58547</v>
      </c>
      <c r="I3439">
        <v>46925</v>
      </c>
      <c r="J3439">
        <v>26.7</v>
      </c>
      <c r="K3439" t="s">
        <v>1512</v>
      </c>
      <c r="L3439">
        <v>1.1499999999999999</v>
      </c>
      <c r="M3439" t="s">
        <v>1518</v>
      </c>
      <c r="N3439" s="13">
        <v>5995</v>
      </c>
      <c r="O3439">
        <v>2</v>
      </c>
      <c r="P3439" s="11">
        <f>Agridata[[#This Row],[Storage_Loss_%]]/100</f>
        <v>0.19850000000000001</v>
      </c>
      <c r="Q3439" s="7">
        <v>19.850000000000001</v>
      </c>
      <c r="R3439" s="13">
        <v>111905</v>
      </c>
      <c r="S3439">
        <v>360</v>
      </c>
      <c r="T3439" t="s">
        <v>1520</v>
      </c>
      <c r="U3439" t="s">
        <v>1522</v>
      </c>
      <c r="V3439" s="13">
        <v>16606170</v>
      </c>
      <c r="W3439" s="7">
        <f>(Agridata[[#This Row],[Profit_After_Storage_Loss]]/Agridata[[#This Row],[Total_Revenue]])*100</f>
        <v>79.613503677905499</v>
      </c>
      <c r="X3439">
        <f>(1-Agridata[[#This Row],[Transport_Cost_NGN]]/(Agridata[[#This Row],[Input_Cost_NGN]]+Agridata[[#This Row],[Final_Profit_NGN]]))*100</f>
        <v>99.964140608293718</v>
      </c>
      <c r="Y3439" s="13">
        <f>Agridata[[#This Row],[Final_Profit_NGN]]*Agridata[[#This Row],[Storage_Loss_%]]</f>
        <v>329632474.5</v>
      </c>
      <c r="Z3439" s="13">
        <f>Agridata[[#This Row],[Final_Profit_NGN]] * (1-Agridata[[#This Row],[Storage_Loss_%]]/100)</f>
        <v>13309845.254999999</v>
      </c>
      <c r="AA3439" s="13">
        <f>Agridata[[#This Row],[Final_Profit_NGN]]+Agridata[[#This Row],[Input_Cost_NGN]]</f>
        <v>16718075</v>
      </c>
    </row>
    <row r="3440" spans="1:27" x14ac:dyDescent="0.35">
      <c r="A3440" t="s">
        <v>1093</v>
      </c>
      <c r="B3440" t="s">
        <v>1472</v>
      </c>
      <c r="C3440" t="s">
        <v>1488</v>
      </c>
      <c r="D3440">
        <v>2025</v>
      </c>
      <c r="E3440" t="s">
        <v>1501</v>
      </c>
      <c r="F3440" t="s">
        <v>1508</v>
      </c>
      <c r="G3440">
        <v>5.04</v>
      </c>
      <c r="H3440">
        <v>10382</v>
      </c>
      <c r="I3440">
        <v>6293</v>
      </c>
      <c r="J3440">
        <v>28.4</v>
      </c>
      <c r="K3440" t="s">
        <v>1511</v>
      </c>
      <c r="L3440">
        <v>1.32</v>
      </c>
      <c r="M3440" t="s">
        <v>1516</v>
      </c>
      <c r="N3440" s="13">
        <v>4059</v>
      </c>
      <c r="O3440">
        <v>30</v>
      </c>
      <c r="P3440" s="11">
        <f>Agridata[[#This Row],[Storage_Loss_%]]/100</f>
        <v>0.39380000000000004</v>
      </c>
      <c r="Q3440" s="7">
        <v>39.380000000000003</v>
      </c>
      <c r="R3440" s="13">
        <v>71431</v>
      </c>
      <c r="S3440">
        <v>212</v>
      </c>
      <c r="T3440" t="s">
        <v>1520</v>
      </c>
      <c r="U3440" t="s">
        <v>1522</v>
      </c>
      <c r="V3440" s="13">
        <v>1245285</v>
      </c>
      <c r="W3440" s="7">
        <f>(Agridata[[#This Row],[Profit_After_Storage_Loss]]/Agridata[[#This Row],[Total_Revenue]])*100</f>
        <v>57.331403810692663</v>
      </c>
      <c r="X3440">
        <f>(1-Agridata[[#This Row],[Transport_Cost_NGN]]/(Agridata[[#This Row],[Input_Cost_NGN]]+Agridata[[#This Row],[Final_Profit_NGN]]))*100</f>
        <v>99.691733069241963</v>
      </c>
      <c r="Y3440" s="13">
        <f>Agridata[[#This Row],[Final_Profit_NGN]]*Agridata[[#This Row],[Storage_Loss_%]]</f>
        <v>49039323.300000004</v>
      </c>
      <c r="Z3440" s="13">
        <f>Agridata[[#This Row],[Final_Profit_NGN]] * (1-Agridata[[#This Row],[Storage_Loss_%]]/100)</f>
        <v>754891.76699999999</v>
      </c>
      <c r="AA3440" s="13">
        <f>Agridata[[#This Row],[Final_Profit_NGN]]+Agridata[[#This Row],[Input_Cost_NGN]]</f>
        <v>1316716</v>
      </c>
    </row>
    <row r="3441" spans="1:27" x14ac:dyDescent="0.35">
      <c r="A3441" t="s">
        <v>1007</v>
      </c>
      <c r="B3441" t="s">
        <v>1472</v>
      </c>
      <c r="C3441" t="s">
        <v>1479</v>
      </c>
      <c r="D3441">
        <v>2022</v>
      </c>
      <c r="E3441" t="s">
        <v>1502</v>
      </c>
      <c r="F3441" t="s">
        <v>1505</v>
      </c>
      <c r="G3441">
        <v>2.25</v>
      </c>
      <c r="H3441">
        <v>27948</v>
      </c>
      <c r="I3441">
        <v>23107</v>
      </c>
      <c r="J3441">
        <v>57.5</v>
      </c>
      <c r="K3441" t="s">
        <v>1514</v>
      </c>
      <c r="L3441">
        <v>3.67</v>
      </c>
      <c r="M3441" t="s">
        <v>1516</v>
      </c>
      <c r="N3441" s="13">
        <v>9714</v>
      </c>
      <c r="O3441">
        <v>7</v>
      </c>
      <c r="P3441" s="11">
        <f>Agridata[[#This Row],[Storage_Loss_%]]/100</f>
        <v>0.17319999999999999</v>
      </c>
      <c r="Q3441" s="7">
        <v>17.32</v>
      </c>
      <c r="R3441" s="13">
        <v>19867</v>
      </c>
      <c r="S3441">
        <v>84</v>
      </c>
      <c r="T3441" t="s">
        <v>1521</v>
      </c>
      <c r="U3441" t="s">
        <v>1522</v>
      </c>
      <c r="V3441" s="13">
        <v>1891998</v>
      </c>
      <c r="W3441" s="7">
        <f>(Agridata[[#This Row],[Profit_After_Storage_Loss]]/Agridata[[#This Row],[Total_Revenue]])*100</f>
        <v>81.820837057009783</v>
      </c>
      <c r="X3441">
        <f>(1-Agridata[[#This Row],[Transport_Cost_NGN]]/(Agridata[[#This Row],[Input_Cost_NGN]]+Agridata[[#This Row],[Final_Profit_NGN]]))*100</f>
        <v>99.491909732120206</v>
      </c>
      <c r="Y3441" s="13">
        <f>Agridata[[#This Row],[Final_Profit_NGN]]*Agridata[[#This Row],[Storage_Loss_%]]</f>
        <v>32769405.359999999</v>
      </c>
      <c r="Z3441" s="13">
        <f>Agridata[[#This Row],[Final_Profit_NGN]] * (1-Agridata[[#This Row],[Storage_Loss_%]]/100)</f>
        <v>1564303.9464</v>
      </c>
      <c r="AA3441" s="13">
        <f>Agridata[[#This Row],[Final_Profit_NGN]]+Agridata[[#This Row],[Input_Cost_NGN]]</f>
        <v>1911865</v>
      </c>
    </row>
    <row r="3442" spans="1:27" x14ac:dyDescent="0.35">
      <c r="A3442" t="s">
        <v>1034</v>
      </c>
      <c r="B3442" t="s">
        <v>1470</v>
      </c>
      <c r="C3442" t="s">
        <v>1482</v>
      </c>
      <c r="D3442">
        <v>2025</v>
      </c>
      <c r="E3442" t="s">
        <v>1501</v>
      </c>
      <c r="F3442" t="s">
        <v>1509</v>
      </c>
      <c r="G3442">
        <v>0.5</v>
      </c>
      <c r="H3442">
        <v>5824</v>
      </c>
      <c r="I3442">
        <v>4666</v>
      </c>
      <c r="J3442">
        <v>63.2</v>
      </c>
      <c r="K3442" t="s">
        <v>1514</v>
      </c>
      <c r="L3442">
        <v>2.7</v>
      </c>
      <c r="M3442" t="s">
        <v>1518</v>
      </c>
      <c r="N3442" s="13">
        <v>10343</v>
      </c>
      <c r="O3442">
        <v>1</v>
      </c>
      <c r="P3442" s="11">
        <f>Agridata[[#This Row],[Storage_Loss_%]]/100</f>
        <v>0.19879999999999998</v>
      </c>
      <c r="Q3442" s="7">
        <v>19.88</v>
      </c>
      <c r="R3442" s="13">
        <v>8512</v>
      </c>
      <c r="S3442">
        <v>313</v>
      </c>
      <c r="T3442" t="s">
        <v>1520</v>
      </c>
      <c r="U3442" t="s">
        <v>1523</v>
      </c>
      <c r="V3442" s="13">
        <v>1426999</v>
      </c>
      <c r="W3442" s="7">
        <f>(Agridata[[#This Row],[Profit_After_Storage_Loss]]/Agridata[[#This Row],[Total_Revenue]])*100</f>
        <v>79.64492078430608</v>
      </c>
      <c r="X3442">
        <f>(1-Agridata[[#This Row],[Transport_Cost_NGN]]/(Agridata[[#This Row],[Input_Cost_NGN]]+Agridata[[#This Row],[Final_Profit_NGN]]))*100</f>
        <v>99.279490021323411</v>
      </c>
      <c r="Y3442" s="13">
        <f>Agridata[[#This Row],[Final_Profit_NGN]]*Agridata[[#This Row],[Storage_Loss_%]]</f>
        <v>28368740.119999997</v>
      </c>
      <c r="Z3442" s="13">
        <f>Agridata[[#This Row],[Final_Profit_NGN]] * (1-Agridata[[#This Row],[Storage_Loss_%]]/100)</f>
        <v>1143311.5988</v>
      </c>
      <c r="AA3442" s="13">
        <f>Agridata[[#This Row],[Final_Profit_NGN]]+Agridata[[#This Row],[Input_Cost_NGN]]</f>
        <v>1435511</v>
      </c>
    </row>
    <row r="3443" spans="1:27" x14ac:dyDescent="0.35">
      <c r="A3443" t="s">
        <v>79</v>
      </c>
      <c r="B3443" t="s">
        <v>1473</v>
      </c>
      <c r="C3443" t="s">
        <v>1493</v>
      </c>
      <c r="D3443">
        <v>2022</v>
      </c>
      <c r="E3443" t="s">
        <v>1501</v>
      </c>
      <c r="F3443" t="s">
        <v>1504</v>
      </c>
      <c r="G3443">
        <v>5.29</v>
      </c>
      <c r="H3443">
        <v>33388</v>
      </c>
      <c r="I3443">
        <v>24837</v>
      </c>
      <c r="J3443">
        <v>53.5</v>
      </c>
      <c r="K3443" t="s">
        <v>1512</v>
      </c>
      <c r="L3443">
        <v>2.06</v>
      </c>
      <c r="M3443" t="s">
        <v>1516</v>
      </c>
      <c r="N3443" s="13">
        <v>14392</v>
      </c>
      <c r="O3443">
        <v>5</v>
      </c>
      <c r="P3443" s="11">
        <f>Agridata[[#This Row],[Storage_Loss_%]]/100</f>
        <v>0.25609999999999999</v>
      </c>
      <c r="Q3443" s="7">
        <v>25.61</v>
      </c>
      <c r="R3443" s="13">
        <v>74444</v>
      </c>
      <c r="S3443">
        <v>224</v>
      </c>
      <c r="T3443" t="s">
        <v>1520</v>
      </c>
      <c r="U3443" t="s">
        <v>1523</v>
      </c>
      <c r="V3443" s="13">
        <v>5419018</v>
      </c>
      <c r="W3443" s="7">
        <f>(Agridata[[#This Row],[Profit_After_Storage_Loss]]/Agridata[[#This Row],[Total_Revenue]])*100</f>
        <v>73.381912720976317</v>
      </c>
      <c r="X3443">
        <f>(1-Agridata[[#This Row],[Transport_Cost_NGN]]/(Agridata[[#This Row],[Input_Cost_NGN]]+Agridata[[#This Row],[Final_Profit_NGN]]))*100</f>
        <v>99.73801584501723</v>
      </c>
      <c r="Y3443" s="13">
        <f>Agridata[[#This Row],[Final_Profit_NGN]]*Agridata[[#This Row],[Storage_Loss_%]]</f>
        <v>138781050.97999999</v>
      </c>
      <c r="Z3443" s="13">
        <f>Agridata[[#This Row],[Final_Profit_NGN]] * (1-Agridata[[#This Row],[Storage_Loss_%]]/100)</f>
        <v>4031207.4901999999</v>
      </c>
      <c r="AA3443" s="13">
        <f>Agridata[[#This Row],[Final_Profit_NGN]]+Agridata[[#This Row],[Input_Cost_NGN]]</f>
        <v>5493462</v>
      </c>
    </row>
    <row r="3444" spans="1:27" x14ac:dyDescent="0.35">
      <c r="A3444" t="s">
        <v>1365</v>
      </c>
      <c r="B3444" t="s">
        <v>1471</v>
      </c>
      <c r="C3444" t="s">
        <v>1486</v>
      </c>
      <c r="D3444">
        <v>2024</v>
      </c>
      <c r="E3444" t="s">
        <v>1502</v>
      </c>
      <c r="F3444" t="s">
        <v>1510</v>
      </c>
      <c r="G3444">
        <v>2.09</v>
      </c>
      <c r="H3444">
        <v>32903</v>
      </c>
      <c r="I3444">
        <v>22518</v>
      </c>
      <c r="J3444">
        <v>25.3</v>
      </c>
      <c r="K3444" t="s">
        <v>1512</v>
      </c>
      <c r="L3444">
        <v>1.58</v>
      </c>
      <c r="M3444" t="s">
        <v>1517</v>
      </c>
      <c r="N3444" s="13">
        <v>6130</v>
      </c>
      <c r="O3444">
        <v>5</v>
      </c>
      <c r="P3444" s="11">
        <f>Agridata[[#This Row],[Storage_Loss_%]]/100</f>
        <v>0.31559999999999999</v>
      </c>
      <c r="Q3444" s="7">
        <v>31.56</v>
      </c>
      <c r="R3444" s="13">
        <v>78498</v>
      </c>
      <c r="S3444">
        <v>413</v>
      </c>
      <c r="T3444" t="s">
        <v>1520</v>
      </c>
      <c r="U3444" t="s">
        <v>1522</v>
      </c>
      <c r="V3444" s="13">
        <v>9122307</v>
      </c>
      <c r="W3444" s="7">
        <f>(Agridata[[#This Row],[Profit_After_Storage_Loss]]/Agridata[[#This Row],[Total_Revenue]])*100</f>
        <v>67.856094230885233</v>
      </c>
      <c r="X3444">
        <f>(1-Agridata[[#This Row],[Transport_Cost_NGN]]/(Agridata[[#This Row],[Input_Cost_NGN]]+Agridata[[#This Row],[Final_Profit_NGN]]))*100</f>
        <v>99.933375394870339</v>
      </c>
      <c r="Y3444" s="13">
        <f>Agridata[[#This Row],[Final_Profit_NGN]]*Agridata[[#This Row],[Storage_Loss_%]]</f>
        <v>287900008.92000002</v>
      </c>
      <c r="Z3444" s="13">
        <f>Agridata[[#This Row],[Final_Profit_NGN]] * (1-Agridata[[#This Row],[Storage_Loss_%]]/100)</f>
        <v>6243306.9107999997</v>
      </c>
      <c r="AA3444" s="13">
        <f>Agridata[[#This Row],[Final_Profit_NGN]]+Agridata[[#This Row],[Input_Cost_NGN]]</f>
        <v>9200805</v>
      </c>
    </row>
    <row r="3445" spans="1:27" x14ac:dyDescent="0.35">
      <c r="A3445" t="s">
        <v>1218</v>
      </c>
      <c r="B3445" t="s">
        <v>1470</v>
      </c>
      <c r="C3445" t="s">
        <v>1495</v>
      </c>
      <c r="D3445">
        <v>2022</v>
      </c>
      <c r="E3445" t="s">
        <v>1502</v>
      </c>
      <c r="F3445" t="s">
        <v>1504</v>
      </c>
      <c r="G3445">
        <v>2.33</v>
      </c>
      <c r="H3445">
        <v>24801</v>
      </c>
      <c r="I3445">
        <v>19959</v>
      </c>
      <c r="J3445">
        <v>66.5</v>
      </c>
      <c r="K3445" t="s">
        <v>1512</v>
      </c>
      <c r="L3445">
        <v>2.2999999999999998</v>
      </c>
      <c r="M3445" t="s">
        <v>1516</v>
      </c>
      <c r="N3445" s="13">
        <v>17668</v>
      </c>
      <c r="O3445">
        <v>2</v>
      </c>
      <c r="P3445" s="11">
        <f>Agridata[[#This Row],[Storage_Loss_%]]/100</f>
        <v>0.19519999999999998</v>
      </c>
      <c r="Q3445" s="7">
        <v>19.52</v>
      </c>
      <c r="R3445" s="13">
        <v>27172</v>
      </c>
      <c r="S3445">
        <v>255</v>
      </c>
      <c r="T3445" t="s">
        <v>1519</v>
      </c>
      <c r="U3445" t="s">
        <v>1523</v>
      </c>
      <c r="V3445" s="13">
        <v>4993810</v>
      </c>
      <c r="W3445" s="7">
        <f>(Agridata[[#This Row],[Profit_After_Storage_Loss]]/Agridata[[#This Row],[Total_Revenue]])*100</f>
        <v>80.04446715801808</v>
      </c>
      <c r="X3445">
        <f>(1-Agridata[[#This Row],[Transport_Cost_NGN]]/(Agridata[[#This Row],[Input_Cost_NGN]]+Agridata[[#This Row],[Final_Profit_NGN]]))*100</f>
        <v>99.648116643317991</v>
      </c>
      <c r="Y3445" s="13">
        <f>Agridata[[#This Row],[Final_Profit_NGN]]*Agridata[[#This Row],[Storage_Loss_%]]</f>
        <v>97479171.200000003</v>
      </c>
      <c r="Z3445" s="13">
        <f>Agridata[[#This Row],[Final_Profit_NGN]] * (1-Agridata[[#This Row],[Storage_Loss_%]]/100)</f>
        <v>4019018.2879999997</v>
      </c>
      <c r="AA3445" s="13">
        <f>Agridata[[#This Row],[Final_Profit_NGN]]+Agridata[[#This Row],[Input_Cost_NGN]]</f>
        <v>5020982</v>
      </c>
    </row>
    <row r="3446" spans="1:27" x14ac:dyDescent="0.35">
      <c r="A3446" t="s">
        <v>54</v>
      </c>
      <c r="B3446" t="s">
        <v>1472</v>
      </c>
      <c r="C3446" t="s">
        <v>1487</v>
      </c>
      <c r="D3446">
        <v>2025</v>
      </c>
      <c r="E3446" t="s">
        <v>1501</v>
      </c>
      <c r="F3446" t="s">
        <v>1503</v>
      </c>
      <c r="G3446">
        <v>2.7</v>
      </c>
      <c r="H3446">
        <v>27420</v>
      </c>
      <c r="I3446">
        <v>21214</v>
      </c>
      <c r="J3446">
        <v>7.9</v>
      </c>
      <c r="K3446" t="s">
        <v>1513</v>
      </c>
      <c r="L3446">
        <v>0.33</v>
      </c>
      <c r="M3446" t="s">
        <v>1518</v>
      </c>
      <c r="N3446" s="13">
        <v>303</v>
      </c>
      <c r="O3446">
        <v>14</v>
      </c>
      <c r="P3446" s="11">
        <f>Agridata[[#This Row],[Storage_Loss_%]]/100</f>
        <v>0.2263</v>
      </c>
      <c r="Q3446" s="7">
        <v>22.63</v>
      </c>
      <c r="R3446" s="13">
        <v>38429</v>
      </c>
      <c r="S3446">
        <v>259</v>
      </c>
      <c r="T3446" t="s">
        <v>1520</v>
      </c>
      <c r="U3446" t="s">
        <v>1523</v>
      </c>
      <c r="V3446" s="13">
        <v>5400750</v>
      </c>
      <c r="W3446" s="7">
        <f>(Agridata[[#This Row],[Profit_After_Storage_Loss]]/Agridata[[#This Row],[Total_Revenue]])*100</f>
        <v>76.823363875320155</v>
      </c>
      <c r="X3446">
        <f>(1-Agridata[[#This Row],[Transport_Cost_NGN]]/(Agridata[[#This Row],[Input_Cost_NGN]]+Agridata[[#This Row],[Final_Profit_NGN]]))*100</f>
        <v>99.994429306334652</v>
      </c>
      <c r="Y3446" s="13">
        <f>Agridata[[#This Row],[Final_Profit_NGN]]*Agridata[[#This Row],[Storage_Loss_%]]</f>
        <v>122218972.5</v>
      </c>
      <c r="Z3446" s="13">
        <f>Agridata[[#This Row],[Final_Profit_NGN]] * (1-Agridata[[#This Row],[Storage_Loss_%]]/100)</f>
        <v>4178560.2750000004</v>
      </c>
      <c r="AA3446" s="13">
        <f>Agridata[[#This Row],[Final_Profit_NGN]]+Agridata[[#This Row],[Input_Cost_NGN]]</f>
        <v>5439179</v>
      </c>
    </row>
    <row r="3447" spans="1:27" x14ac:dyDescent="0.35">
      <c r="A3447" t="s">
        <v>936</v>
      </c>
      <c r="B3447" t="s">
        <v>1469</v>
      </c>
      <c r="C3447" t="s">
        <v>1498</v>
      </c>
      <c r="D3447">
        <v>2024</v>
      </c>
      <c r="E3447" t="s">
        <v>1502</v>
      </c>
      <c r="F3447" t="s">
        <v>1510</v>
      </c>
      <c r="G3447">
        <v>0.96</v>
      </c>
      <c r="H3447">
        <v>15863</v>
      </c>
      <c r="I3447">
        <v>10496</v>
      </c>
      <c r="J3447">
        <v>7.2</v>
      </c>
      <c r="K3447" t="s">
        <v>1513</v>
      </c>
      <c r="L3447">
        <v>0.94</v>
      </c>
      <c r="M3447" t="s">
        <v>1516</v>
      </c>
      <c r="N3447" s="13">
        <v>225</v>
      </c>
      <c r="O3447">
        <v>7</v>
      </c>
      <c r="P3447" s="11">
        <f>Agridata[[#This Row],[Storage_Loss_%]]/100</f>
        <v>0.33829999999999999</v>
      </c>
      <c r="Q3447" s="7">
        <v>33.83</v>
      </c>
      <c r="R3447" s="13">
        <v>18008</v>
      </c>
      <c r="S3447">
        <v>305</v>
      </c>
      <c r="T3447" t="s">
        <v>1520</v>
      </c>
      <c r="U3447" t="s">
        <v>1523</v>
      </c>
      <c r="V3447" s="13">
        <v>3151035</v>
      </c>
      <c r="W3447" s="7">
        <f>(Agridata[[#This Row],[Profit_After_Storage_Loss]]/Agridata[[#This Row],[Total_Revenue]])*100</f>
        <v>65.793990788386267</v>
      </c>
      <c r="X3447">
        <f>(1-Agridata[[#This Row],[Transport_Cost_NGN]]/(Agridata[[#This Row],[Input_Cost_NGN]]+Agridata[[#This Row],[Final_Profit_NGN]]))*100</f>
        <v>99.992900064782958</v>
      </c>
      <c r="Y3447" s="13">
        <f>Agridata[[#This Row],[Final_Profit_NGN]]*Agridata[[#This Row],[Storage_Loss_%]]</f>
        <v>106599514.05</v>
      </c>
      <c r="Z3447" s="13">
        <f>Agridata[[#This Row],[Final_Profit_NGN]] * (1-Agridata[[#This Row],[Storage_Loss_%]]/100)</f>
        <v>2085039.8594999998</v>
      </c>
      <c r="AA3447" s="13">
        <f>Agridata[[#This Row],[Final_Profit_NGN]]+Agridata[[#This Row],[Input_Cost_NGN]]</f>
        <v>3169043</v>
      </c>
    </row>
    <row r="3448" spans="1:27" x14ac:dyDescent="0.35">
      <c r="A3448" t="s">
        <v>302</v>
      </c>
      <c r="B3448" t="s">
        <v>1471</v>
      </c>
      <c r="C3448" t="s">
        <v>1492</v>
      </c>
      <c r="D3448">
        <v>2024</v>
      </c>
      <c r="E3448" t="s">
        <v>1502</v>
      </c>
      <c r="F3448" t="s">
        <v>1509</v>
      </c>
      <c r="G3448">
        <v>0.89</v>
      </c>
      <c r="H3448">
        <v>12888</v>
      </c>
      <c r="I3448">
        <v>9260</v>
      </c>
      <c r="J3448">
        <v>3.7</v>
      </c>
      <c r="K3448" t="s">
        <v>1513</v>
      </c>
      <c r="L3448">
        <v>0.48</v>
      </c>
      <c r="M3448" t="s">
        <v>1517</v>
      </c>
      <c r="N3448" s="13">
        <v>200</v>
      </c>
      <c r="O3448">
        <v>7</v>
      </c>
      <c r="P3448" s="11">
        <f>Agridata[[#This Row],[Storage_Loss_%]]/100</f>
        <v>0.28149999999999997</v>
      </c>
      <c r="Q3448" s="7">
        <v>28.15</v>
      </c>
      <c r="R3448" s="13">
        <v>29884</v>
      </c>
      <c r="S3448">
        <v>333</v>
      </c>
      <c r="T3448" t="s">
        <v>1520</v>
      </c>
      <c r="U3448" t="s">
        <v>1522</v>
      </c>
      <c r="V3448" s="13">
        <v>3022661</v>
      </c>
      <c r="W3448" s="7">
        <f>(Agridata[[#This Row],[Profit_After_Storage_Loss]]/Agridata[[#This Row],[Total_Revenue]])*100</f>
        <v>71.146598281106421</v>
      </c>
      <c r="X3448">
        <f>(1-Agridata[[#This Row],[Transport_Cost_NGN]]/(Agridata[[#This Row],[Input_Cost_NGN]]+Agridata[[#This Row],[Final_Profit_NGN]]))*100</f>
        <v>99.993448090036352</v>
      </c>
      <c r="Y3448" s="13">
        <f>Agridata[[#This Row],[Final_Profit_NGN]]*Agridata[[#This Row],[Storage_Loss_%]]</f>
        <v>85087907.149999991</v>
      </c>
      <c r="Z3448" s="13">
        <f>Agridata[[#This Row],[Final_Profit_NGN]] * (1-Agridata[[#This Row],[Storage_Loss_%]]/100)</f>
        <v>2171781.9284999999</v>
      </c>
      <c r="AA3448" s="13">
        <f>Agridata[[#This Row],[Final_Profit_NGN]]+Agridata[[#This Row],[Input_Cost_NGN]]</f>
        <v>3052545</v>
      </c>
    </row>
    <row r="3449" spans="1:27" x14ac:dyDescent="0.35">
      <c r="A3449" t="s">
        <v>679</v>
      </c>
      <c r="B3449" t="s">
        <v>1473</v>
      </c>
      <c r="C3449" t="s">
        <v>1494</v>
      </c>
      <c r="D3449">
        <v>2023</v>
      </c>
      <c r="E3449" t="s">
        <v>1502</v>
      </c>
      <c r="F3449" t="s">
        <v>1503</v>
      </c>
      <c r="G3449">
        <v>1.1000000000000001</v>
      </c>
      <c r="H3449">
        <v>8295</v>
      </c>
      <c r="I3449">
        <v>5138</v>
      </c>
      <c r="J3449">
        <v>3.6</v>
      </c>
      <c r="K3449" t="s">
        <v>1512</v>
      </c>
      <c r="L3449">
        <v>0.57999999999999996</v>
      </c>
      <c r="M3449" t="s">
        <v>1518</v>
      </c>
      <c r="N3449" s="13">
        <v>816</v>
      </c>
      <c r="O3449">
        <v>30</v>
      </c>
      <c r="P3449" s="11">
        <f>Agridata[[#This Row],[Storage_Loss_%]]/100</f>
        <v>0.38049999999999995</v>
      </c>
      <c r="Q3449" s="7">
        <v>38.049999999999997</v>
      </c>
      <c r="R3449" s="13">
        <v>20962</v>
      </c>
      <c r="S3449">
        <v>309</v>
      </c>
      <c r="T3449" t="s">
        <v>1521</v>
      </c>
      <c r="U3449" t="s">
        <v>1523</v>
      </c>
      <c r="V3449" s="13">
        <v>1549988</v>
      </c>
      <c r="W3449" s="7">
        <f>(Agridata[[#This Row],[Profit_After_Storage_Loss]]/Agridata[[#This Row],[Total_Revenue]])*100</f>
        <v>61.123369044208928</v>
      </c>
      <c r="X3449">
        <f>(1-Agridata[[#This Row],[Transport_Cost_NGN]]/(Agridata[[#This Row],[Input_Cost_NGN]]+Agridata[[#This Row],[Final_Profit_NGN]]))*100</f>
        <v>99.948056908240233</v>
      </c>
      <c r="Y3449" s="13">
        <f>Agridata[[#This Row],[Final_Profit_NGN]]*Agridata[[#This Row],[Storage_Loss_%]]</f>
        <v>58977043.399999999</v>
      </c>
      <c r="Z3449" s="13">
        <f>Agridata[[#This Row],[Final_Profit_NGN]] * (1-Agridata[[#This Row],[Storage_Loss_%]]/100)</f>
        <v>960217.56600000011</v>
      </c>
      <c r="AA3449" s="13">
        <f>Agridata[[#This Row],[Final_Profit_NGN]]+Agridata[[#This Row],[Input_Cost_NGN]]</f>
        <v>1570950</v>
      </c>
    </row>
    <row r="3450" spans="1:27" x14ac:dyDescent="0.35">
      <c r="A3450" t="s">
        <v>178</v>
      </c>
      <c r="B3450" t="s">
        <v>1472</v>
      </c>
      <c r="C3450" t="s">
        <v>1489</v>
      </c>
      <c r="D3450">
        <v>2023</v>
      </c>
      <c r="E3450" t="s">
        <v>1501</v>
      </c>
      <c r="F3450" t="s">
        <v>1504</v>
      </c>
      <c r="G3450">
        <v>2.29</v>
      </c>
      <c r="H3450">
        <v>20538</v>
      </c>
      <c r="I3450">
        <v>15945</v>
      </c>
      <c r="J3450">
        <v>19.399999999999999</v>
      </c>
      <c r="K3450" t="s">
        <v>1514</v>
      </c>
      <c r="L3450">
        <v>1.98</v>
      </c>
      <c r="M3450" t="s">
        <v>1518</v>
      </c>
      <c r="N3450" s="13">
        <v>3439</v>
      </c>
      <c r="O3450">
        <v>2</v>
      </c>
      <c r="P3450" s="11">
        <f>Agridata[[#This Row],[Storage_Loss_%]]/100</f>
        <v>0.22359999999999999</v>
      </c>
      <c r="Q3450" s="7">
        <v>22.36</v>
      </c>
      <c r="R3450" s="13">
        <v>33537</v>
      </c>
      <c r="S3450">
        <v>287</v>
      </c>
      <c r="T3450" t="s">
        <v>1519</v>
      </c>
      <c r="U3450" t="s">
        <v>1523</v>
      </c>
      <c r="V3450" s="13">
        <v>4493477</v>
      </c>
      <c r="W3450" s="7">
        <f>(Agridata[[#This Row],[Profit_After_Storage_Loss]]/Agridata[[#This Row],[Total_Revenue]])*100</f>
        <v>77.064827782728301</v>
      </c>
      <c r="X3450">
        <f>(1-Agridata[[#This Row],[Transport_Cost_NGN]]/(Agridata[[#This Row],[Input_Cost_NGN]]+Agridata[[#This Row],[Final_Profit_NGN]]))*100</f>
        <v>99.924033811249529</v>
      </c>
      <c r="Y3450" s="13">
        <f>Agridata[[#This Row],[Final_Profit_NGN]]*Agridata[[#This Row],[Storage_Loss_%]]</f>
        <v>100474145.72</v>
      </c>
      <c r="Z3450" s="13">
        <f>Agridata[[#This Row],[Final_Profit_NGN]] * (1-Agridata[[#This Row],[Storage_Loss_%]]/100)</f>
        <v>3488735.5427999999</v>
      </c>
      <c r="AA3450" s="13">
        <f>Agridata[[#This Row],[Final_Profit_NGN]]+Agridata[[#This Row],[Input_Cost_NGN]]</f>
        <v>4527014</v>
      </c>
    </row>
    <row r="3451" spans="1:27" x14ac:dyDescent="0.35">
      <c r="A3451" t="s">
        <v>879</v>
      </c>
      <c r="B3451" t="s">
        <v>1473</v>
      </c>
      <c r="C3451" t="s">
        <v>1497</v>
      </c>
      <c r="D3451">
        <v>2022</v>
      </c>
      <c r="E3451" t="s">
        <v>1501</v>
      </c>
      <c r="F3451" t="s">
        <v>1503</v>
      </c>
      <c r="G3451">
        <v>0.74</v>
      </c>
      <c r="H3451">
        <v>7027</v>
      </c>
      <c r="I3451">
        <v>5708</v>
      </c>
      <c r="J3451">
        <v>81.2</v>
      </c>
      <c r="K3451" t="s">
        <v>1512</v>
      </c>
      <c r="L3451">
        <v>3.3</v>
      </c>
      <c r="M3451" t="s">
        <v>1516</v>
      </c>
      <c r="N3451" s="13">
        <v>18828</v>
      </c>
      <c r="O3451">
        <v>14</v>
      </c>
      <c r="P3451" s="11">
        <f>Agridata[[#This Row],[Storage_Loss_%]]/100</f>
        <v>0.18760000000000002</v>
      </c>
      <c r="Q3451" s="7">
        <v>18.760000000000002</v>
      </c>
      <c r="R3451" s="13">
        <v>11690</v>
      </c>
      <c r="S3451">
        <v>289</v>
      </c>
      <c r="T3451" t="s">
        <v>1520</v>
      </c>
      <c r="U3451" t="s">
        <v>1522</v>
      </c>
      <c r="V3451" s="13">
        <v>1602598</v>
      </c>
      <c r="W3451" s="7">
        <f>(Agridata[[#This Row],[Profit_After_Storage_Loss]]/Agridata[[#This Row],[Total_Revenue]])*100</f>
        <v>80.651693824150357</v>
      </c>
      <c r="X3451">
        <f>(1-Agridata[[#This Row],[Transport_Cost_NGN]]/(Agridata[[#This Row],[Input_Cost_NGN]]+Agridata[[#This Row],[Final_Profit_NGN]]))*100</f>
        <v>98.833665368261421</v>
      </c>
      <c r="Y3451" s="13">
        <f>Agridata[[#This Row],[Final_Profit_NGN]]*Agridata[[#This Row],[Storage_Loss_%]]</f>
        <v>30064738.480000004</v>
      </c>
      <c r="Z3451" s="13">
        <f>Agridata[[#This Row],[Final_Profit_NGN]] * (1-Agridata[[#This Row],[Storage_Loss_%]]/100)</f>
        <v>1301950.6152000001</v>
      </c>
      <c r="AA3451" s="13">
        <f>Agridata[[#This Row],[Final_Profit_NGN]]+Agridata[[#This Row],[Input_Cost_NGN]]</f>
        <v>1614288</v>
      </c>
    </row>
    <row r="3452" spans="1:27" x14ac:dyDescent="0.35">
      <c r="A3452" t="s">
        <v>519</v>
      </c>
      <c r="B3452" t="s">
        <v>1470</v>
      </c>
      <c r="C3452" t="s">
        <v>1491</v>
      </c>
      <c r="D3452">
        <v>2023</v>
      </c>
      <c r="E3452" t="s">
        <v>1502</v>
      </c>
      <c r="F3452" t="s">
        <v>1506</v>
      </c>
      <c r="G3452">
        <v>1.17</v>
      </c>
      <c r="H3452">
        <v>2126</v>
      </c>
      <c r="I3452">
        <v>2017</v>
      </c>
      <c r="J3452">
        <v>31.9</v>
      </c>
      <c r="K3452" t="s">
        <v>1512</v>
      </c>
      <c r="L3452">
        <v>1.52</v>
      </c>
      <c r="M3452" t="s">
        <v>1517</v>
      </c>
      <c r="N3452" s="13">
        <v>7886</v>
      </c>
      <c r="O3452">
        <v>1</v>
      </c>
      <c r="P3452" s="11">
        <f>Agridata[[#This Row],[Storage_Loss_%]]/100</f>
        <v>5.1100000000000007E-2</v>
      </c>
      <c r="Q3452" s="7">
        <v>5.1100000000000003</v>
      </c>
      <c r="R3452" s="13">
        <v>20137</v>
      </c>
      <c r="S3452">
        <v>341</v>
      </c>
      <c r="T3452" t="s">
        <v>1519</v>
      </c>
      <c r="U3452" t="s">
        <v>1522</v>
      </c>
      <c r="V3452" s="13">
        <v>652897</v>
      </c>
      <c r="W3452" s="7">
        <f>(Agridata[[#This Row],[Profit_After_Storage_Loss]]/Agridata[[#This Row],[Total_Revenue]])*100</f>
        <v>92.050916194427018</v>
      </c>
      <c r="X3452">
        <f>(1-Agridata[[#This Row],[Transport_Cost_NGN]]/(Agridata[[#This Row],[Input_Cost_NGN]]+Agridata[[#This Row],[Final_Profit_NGN]]))*100</f>
        <v>98.828290992728455</v>
      </c>
      <c r="Y3452" s="13">
        <f>Agridata[[#This Row],[Final_Profit_NGN]]*Agridata[[#This Row],[Storage_Loss_%]]</f>
        <v>3336303.6700000004</v>
      </c>
      <c r="Z3452" s="13">
        <f>Agridata[[#This Row],[Final_Profit_NGN]] * (1-Agridata[[#This Row],[Storage_Loss_%]]/100)</f>
        <v>619533.96329999994</v>
      </c>
      <c r="AA3452" s="13">
        <f>Agridata[[#This Row],[Final_Profit_NGN]]+Agridata[[#This Row],[Input_Cost_NGN]]</f>
        <v>673034</v>
      </c>
    </row>
    <row r="3453" spans="1:27" x14ac:dyDescent="0.35">
      <c r="A3453" t="s">
        <v>166</v>
      </c>
      <c r="B3453" t="s">
        <v>1473</v>
      </c>
      <c r="C3453" t="s">
        <v>1496</v>
      </c>
      <c r="D3453">
        <v>2022</v>
      </c>
      <c r="E3453" t="s">
        <v>1501</v>
      </c>
      <c r="F3453" t="s">
        <v>1509</v>
      </c>
      <c r="G3453">
        <v>0.6</v>
      </c>
      <c r="H3453">
        <v>9570</v>
      </c>
      <c r="I3453">
        <v>7544</v>
      </c>
      <c r="J3453">
        <v>14.2</v>
      </c>
      <c r="K3453" t="s">
        <v>1511</v>
      </c>
      <c r="L3453">
        <v>0.74</v>
      </c>
      <c r="M3453" t="s">
        <v>1516</v>
      </c>
      <c r="N3453" s="13">
        <v>1731</v>
      </c>
      <c r="O3453">
        <v>3</v>
      </c>
      <c r="P3453" s="11">
        <f>Agridata[[#This Row],[Storage_Loss_%]]/100</f>
        <v>0.21170000000000003</v>
      </c>
      <c r="Q3453" s="7">
        <v>21.17</v>
      </c>
      <c r="R3453" s="13">
        <v>11299</v>
      </c>
      <c r="S3453">
        <v>287</v>
      </c>
      <c r="T3453" t="s">
        <v>1521</v>
      </c>
      <c r="U3453" t="s">
        <v>1522</v>
      </c>
      <c r="V3453" s="13">
        <v>2130447</v>
      </c>
      <c r="W3453" s="7">
        <f>(Agridata[[#This Row],[Profit_After_Storage_Loss]]/Agridata[[#This Row],[Total_Revenue]])*100</f>
        <v>78.414124275240852</v>
      </c>
      <c r="X3453">
        <f>(1-Agridata[[#This Row],[Transport_Cost_NGN]]/(Agridata[[#This Row],[Input_Cost_NGN]]+Agridata[[#This Row],[Final_Profit_NGN]]))*100</f>
        <v>99.919178091146193</v>
      </c>
      <c r="Y3453" s="13">
        <f>Agridata[[#This Row],[Final_Profit_NGN]]*Agridata[[#This Row],[Storage_Loss_%]]</f>
        <v>45101562.990000002</v>
      </c>
      <c r="Z3453" s="13">
        <f>Agridata[[#This Row],[Final_Profit_NGN]] * (1-Agridata[[#This Row],[Storage_Loss_%]]/100)</f>
        <v>1679431.3700999999</v>
      </c>
      <c r="AA3453" s="13">
        <f>Agridata[[#This Row],[Final_Profit_NGN]]+Agridata[[#This Row],[Input_Cost_NGN]]</f>
        <v>2141746</v>
      </c>
    </row>
    <row r="3454" spans="1:27" x14ac:dyDescent="0.35">
      <c r="A3454" t="s">
        <v>205</v>
      </c>
      <c r="B3454" t="s">
        <v>1469</v>
      </c>
      <c r="C3454" t="s">
        <v>1481</v>
      </c>
      <c r="D3454">
        <v>2022</v>
      </c>
      <c r="E3454" t="s">
        <v>1502</v>
      </c>
      <c r="F3454" t="s">
        <v>1504</v>
      </c>
      <c r="G3454">
        <v>2.17</v>
      </c>
      <c r="H3454">
        <v>19871</v>
      </c>
      <c r="I3454">
        <v>16266</v>
      </c>
      <c r="J3454">
        <v>26.9</v>
      </c>
      <c r="K3454" t="s">
        <v>1513</v>
      </c>
      <c r="L3454">
        <v>1.1599999999999999</v>
      </c>
      <c r="M3454" t="s">
        <v>1516</v>
      </c>
      <c r="N3454" s="13">
        <v>984</v>
      </c>
      <c r="O3454">
        <v>1</v>
      </c>
      <c r="P3454" s="11">
        <f>Agridata[[#This Row],[Storage_Loss_%]]/100</f>
        <v>0.18140000000000001</v>
      </c>
      <c r="Q3454" s="7">
        <v>18.14</v>
      </c>
      <c r="R3454" s="13">
        <v>33523</v>
      </c>
      <c r="S3454">
        <v>250</v>
      </c>
      <c r="T3454" t="s">
        <v>1520</v>
      </c>
      <c r="U3454" t="s">
        <v>1523</v>
      </c>
      <c r="V3454" s="13">
        <v>3991328</v>
      </c>
      <c r="W3454" s="7">
        <f>(Agridata[[#This Row],[Profit_After_Storage_Loss]]/Agridata[[#This Row],[Total_Revenue]])*100</f>
        <v>81.178187734154633</v>
      </c>
      <c r="X3454">
        <f>(1-Agridata[[#This Row],[Transport_Cost_NGN]]/(Agridata[[#This Row],[Input_Cost_NGN]]+Agridata[[#This Row],[Final_Profit_NGN]]))*100</f>
        <v>99.97555188999543</v>
      </c>
      <c r="Y3454" s="13">
        <f>Agridata[[#This Row],[Final_Profit_NGN]]*Agridata[[#This Row],[Storage_Loss_%]]</f>
        <v>72402689.920000002</v>
      </c>
      <c r="Z3454" s="13">
        <f>Agridata[[#This Row],[Final_Profit_NGN]] * (1-Agridata[[#This Row],[Storage_Loss_%]]/100)</f>
        <v>3267301.1008000001</v>
      </c>
      <c r="AA3454" s="13">
        <f>Agridata[[#This Row],[Final_Profit_NGN]]+Agridata[[#This Row],[Input_Cost_NGN]]</f>
        <v>4024851</v>
      </c>
    </row>
    <row r="3455" spans="1:27" x14ac:dyDescent="0.35">
      <c r="A3455" t="s">
        <v>587</v>
      </c>
      <c r="B3455" t="s">
        <v>1469</v>
      </c>
      <c r="C3455" t="s">
        <v>1498</v>
      </c>
      <c r="D3455">
        <v>2025</v>
      </c>
      <c r="E3455" t="s">
        <v>1501</v>
      </c>
      <c r="F3455" t="s">
        <v>1507</v>
      </c>
      <c r="G3455">
        <v>1.97</v>
      </c>
      <c r="H3455">
        <v>4660</v>
      </c>
      <c r="I3455">
        <v>3725</v>
      </c>
      <c r="J3455">
        <v>5.3</v>
      </c>
      <c r="K3455" t="s">
        <v>1513</v>
      </c>
      <c r="L3455">
        <v>0.38</v>
      </c>
      <c r="M3455" t="s">
        <v>1516</v>
      </c>
      <c r="N3455" s="13">
        <v>200</v>
      </c>
      <c r="O3455">
        <v>14</v>
      </c>
      <c r="P3455" s="11">
        <f>Agridata[[#This Row],[Storage_Loss_%]]/100</f>
        <v>0.2006</v>
      </c>
      <c r="Q3455" s="7">
        <v>20.059999999999999</v>
      </c>
      <c r="R3455" s="13">
        <v>25994</v>
      </c>
      <c r="S3455">
        <v>211</v>
      </c>
      <c r="T3455" t="s">
        <v>1521</v>
      </c>
      <c r="U3455" t="s">
        <v>1522</v>
      </c>
      <c r="V3455" s="13">
        <v>751922</v>
      </c>
      <c r="W3455" s="7">
        <f>(Agridata[[#This Row],[Profit_After_Storage_Loss]]/Agridata[[#This Row],[Total_Revenue]])*100</f>
        <v>77.268811388376122</v>
      </c>
      <c r="X3455">
        <f>(1-Agridata[[#This Row],[Transport_Cost_NGN]]/(Agridata[[#This Row],[Input_Cost_NGN]]+Agridata[[#This Row],[Final_Profit_NGN]]))*100</f>
        <v>99.974290283269667</v>
      </c>
      <c r="Y3455" s="13">
        <f>Agridata[[#This Row],[Final_Profit_NGN]]*Agridata[[#This Row],[Storage_Loss_%]]</f>
        <v>15083555.319999998</v>
      </c>
      <c r="Z3455" s="13">
        <f>Agridata[[#This Row],[Final_Profit_NGN]] * (1-Agridata[[#This Row],[Storage_Loss_%]]/100)</f>
        <v>601086.44680000003</v>
      </c>
      <c r="AA3455" s="13">
        <f>Agridata[[#This Row],[Final_Profit_NGN]]+Agridata[[#This Row],[Input_Cost_NGN]]</f>
        <v>777916</v>
      </c>
    </row>
    <row r="3456" spans="1:27" x14ac:dyDescent="0.35">
      <c r="A3456" t="s">
        <v>469</v>
      </c>
      <c r="B3456" t="s">
        <v>1473</v>
      </c>
      <c r="C3456" t="s">
        <v>1484</v>
      </c>
      <c r="D3456">
        <v>2022</v>
      </c>
      <c r="E3456" t="s">
        <v>1501</v>
      </c>
      <c r="F3456" t="s">
        <v>1510</v>
      </c>
      <c r="G3456">
        <v>0.82</v>
      </c>
      <c r="H3456">
        <v>13671</v>
      </c>
      <c r="I3456">
        <v>9136</v>
      </c>
      <c r="J3456">
        <v>2.4</v>
      </c>
      <c r="K3456" t="s">
        <v>1511</v>
      </c>
      <c r="L3456">
        <v>0.22</v>
      </c>
      <c r="M3456" t="s">
        <v>1516</v>
      </c>
      <c r="N3456" s="13">
        <v>381</v>
      </c>
      <c r="O3456">
        <v>5</v>
      </c>
      <c r="P3456" s="11">
        <f>Agridata[[#This Row],[Storage_Loss_%]]/100</f>
        <v>0.33169999999999999</v>
      </c>
      <c r="Q3456" s="7">
        <v>33.17</v>
      </c>
      <c r="R3456" s="13">
        <v>23247</v>
      </c>
      <c r="S3456">
        <v>313</v>
      </c>
      <c r="T3456" t="s">
        <v>1521</v>
      </c>
      <c r="U3456" t="s">
        <v>1522</v>
      </c>
      <c r="V3456" s="13">
        <v>2807345</v>
      </c>
      <c r="W3456" s="7">
        <f>(Agridata[[#This Row],[Profit_After_Storage_Loss]]/Agridata[[#This Row],[Total_Revenue]])*100</f>
        <v>66.281140605922715</v>
      </c>
      <c r="X3456">
        <f>(1-Agridata[[#This Row],[Transport_Cost_NGN]]/(Agridata[[#This Row],[Input_Cost_NGN]]+Agridata[[#This Row],[Final_Profit_NGN]]))*100</f>
        <v>99.986539918151394</v>
      </c>
      <c r="Y3456" s="13">
        <f>Agridata[[#This Row],[Final_Profit_NGN]]*Agridata[[#This Row],[Storage_Loss_%]]</f>
        <v>93119633.650000006</v>
      </c>
      <c r="Z3456" s="13">
        <f>Agridata[[#This Row],[Final_Profit_NGN]] * (1-Agridata[[#This Row],[Storage_Loss_%]]/100)</f>
        <v>1876148.6635</v>
      </c>
      <c r="AA3456" s="13">
        <f>Agridata[[#This Row],[Final_Profit_NGN]]+Agridata[[#This Row],[Input_Cost_NGN]]</f>
        <v>2830592</v>
      </c>
    </row>
    <row r="3457" spans="1:27" x14ac:dyDescent="0.35">
      <c r="A3457" t="s">
        <v>490</v>
      </c>
      <c r="B3457" t="s">
        <v>1470</v>
      </c>
      <c r="C3457" t="s">
        <v>1491</v>
      </c>
      <c r="D3457">
        <v>2025</v>
      </c>
      <c r="E3457" t="s">
        <v>1502</v>
      </c>
      <c r="F3457" t="s">
        <v>1503</v>
      </c>
      <c r="G3457">
        <v>0.9</v>
      </c>
      <c r="H3457">
        <v>9541</v>
      </c>
      <c r="I3457">
        <v>7883</v>
      </c>
      <c r="J3457">
        <v>9.8000000000000007</v>
      </c>
      <c r="K3457" t="s">
        <v>1513</v>
      </c>
      <c r="L3457">
        <v>1.39</v>
      </c>
      <c r="M3457" t="s">
        <v>1516</v>
      </c>
      <c r="N3457" s="13">
        <v>374</v>
      </c>
      <c r="O3457">
        <v>7</v>
      </c>
      <c r="P3457" s="11">
        <f>Agridata[[#This Row],[Storage_Loss_%]]/100</f>
        <v>0.17370000000000002</v>
      </c>
      <c r="Q3457" s="7">
        <v>17.37</v>
      </c>
      <c r="R3457" s="13">
        <v>8530</v>
      </c>
      <c r="S3457">
        <v>349</v>
      </c>
      <c r="T3457" t="s">
        <v>1520</v>
      </c>
      <c r="U3457" t="s">
        <v>1522</v>
      </c>
      <c r="V3457" s="13">
        <v>2714752</v>
      </c>
      <c r="W3457" s="7">
        <f>(Agridata[[#This Row],[Profit_After_Storage_Loss]]/Agridata[[#This Row],[Total_Revenue]])*100</f>
        <v>82.371182183850223</v>
      </c>
      <c r="X3457">
        <f>(1-Agridata[[#This Row],[Transport_Cost_NGN]]/(Agridata[[#This Row],[Input_Cost_NGN]]+Agridata[[#This Row],[Final_Profit_NGN]]))*100</f>
        <v>99.986266570997785</v>
      </c>
      <c r="Y3457" s="13">
        <f>Agridata[[#This Row],[Final_Profit_NGN]]*Agridata[[#This Row],[Storage_Loss_%]]</f>
        <v>47155242.240000002</v>
      </c>
      <c r="Z3457" s="13">
        <f>Agridata[[#This Row],[Final_Profit_NGN]] * (1-Agridata[[#This Row],[Storage_Loss_%]]/100)</f>
        <v>2243199.5776</v>
      </c>
      <c r="AA3457" s="13">
        <f>Agridata[[#This Row],[Final_Profit_NGN]]+Agridata[[#This Row],[Input_Cost_NGN]]</f>
        <v>2723282</v>
      </c>
    </row>
    <row r="3458" spans="1:27" x14ac:dyDescent="0.35">
      <c r="A3458" t="s">
        <v>678</v>
      </c>
      <c r="B3458" t="s">
        <v>1470</v>
      </c>
      <c r="C3458" t="s">
        <v>1491</v>
      </c>
      <c r="D3458">
        <v>2023</v>
      </c>
      <c r="E3458" t="s">
        <v>1502</v>
      </c>
      <c r="F3458" t="s">
        <v>1504</v>
      </c>
      <c r="G3458">
        <v>1.1599999999999999</v>
      </c>
      <c r="H3458">
        <v>8838</v>
      </c>
      <c r="I3458">
        <v>7224</v>
      </c>
      <c r="J3458">
        <v>5.3</v>
      </c>
      <c r="K3458" t="s">
        <v>1513</v>
      </c>
      <c r="L3458">
        <v>1.3</v>
      </c>
      <c r="M3458" t="s">
        <v>1518</v>
      </c>
      <c r="N3458" s="13">
        <v>264</v>
      </c>
      <c r="O3458">
        <v>1</v>
      </c>
      <c r="P3458" s="11">
        <f>Agridata[[#This Row],[Storage_Loss_%]]/100</f>
        <v>0.18260000000000001</v>
      </c>
      <c r="Q3458" s="7">
        <v>18.260000000000002</v>
      </c>
      <c r="R3458" s="13">
        <v>17528</v>
      </c>
      <c r="S3458">
        <v>244</v>
      </c>
      <c r="T3458" t="s">
        <v>1520</v>
      </c>
      <c r="U3458" t="s">
        <v>1522</v>
      </c>
      <c r="V3458" s="13">
        <v>1727238</v>
      </c>
      <c r="W3458" s="7">
        <f>(Agridata[[#This Row],[Profit_After_Storage_Loss]]/Agridata[[#This Row],[Total_Revenue]])*100</f>
        <v>80.918836176312482</v>
      </c>
      <c r="X3458">
        <f>(1-Agridata[[#This Row],[Transport_Cost_NGN]]/(Agridata[[#This Row],[Input_Cost_NGN]]+Agridata[[#This Row],[Final_Profit_NGN]]))*100</f>
        <v>99.984869031148023</v>
      </c>
      <c r="Y3458" s="13">
        <f>Agridata[[#This Row],[Final_Profit_NGN]]*Agridata[[#This Row],[Storage_Loss_%]]</f>
        <v>31539365.880000003</v>
      </c>
      <c r="Z3458" s="13">
        <f>Agridata[[#This Row],[Final_Profit_NGN]] * (1-Agridata[[#This Row],[Storage_Loss_%]]/100)</f>
        <v>1411844.3412000001</v>
      </c>
      <c r="AA3458" s="13">
        <f>Agridata[[#This Row],[Final_Profit_NGN]]+Agridata[[#This Row],[Input_Cost_NGN]]</f>
        <v>1744766</v>
      </c>
    </row>
    <row r="3459" spans="1:27" x14ac:dyDescent="0.35">
      <c r="A3459" t="s">
        <v>1366</v>
      </c>
      <c r="B3459" t="s">
        <v>1473</v>
      </c>
      <c r="C3459" t="s">
        <v>1494</v>
      </c>
      <c r="D3459">
        <v>2022</v>
      </c>
      <c r="E3459" t="s">
        <v>1501</v>
      </c>
      <c r="F3459" t="s">
        <v>1508</v>
      </c>
      <c r="G3459">
        <v>3.91</v>
      </c>
      <c r="H3459">
        <v>4660</v>
      </c>
      <c r="I3459">
        <v>4112</v>
      </c>
      <c r="J3459">
        <v>45.4</v>
      </c>
      <c r="K3459" t="s">
        <v>1513</v>
      </c>
      <c r="L3459">
        <v>1.73</v>
      </c>
      <c r="M3459" t="s">
        <v>1518</v>
      </c>
      <c r="N3459" s="13">
        <v>1585</v>
      </c>
      <c r="O3459">
        <v>3</v>
      </c>
      <c r="P3459" s="11">
        <f>Agridata[[#This Row],[Storage_Loss_%]]/100</f>
        <v>0.11749999999999999</v>
      </c>
      <c r="Q3459" s="7">
        <v>11.75</v>
      </c>
      <c r="R3459" s="13">
        <v>42858</v>
      </c>
      <c r="S3459">
        <v>203</v>
      </c>
      <c r="T3459" t="s">
        <v>1520</v>
      </c>
      <c r="U3459" t="s">
        <v>1522</v>
      </c>
      <c r="V3459" s="13">
        <v>781946</v>
      </c>
      <c r="W3459" s="7">
        <f>(Agridata[[#This Row],[Profit_After_Storage_Loss]]/Agridata[[#This Row],[Total_Revenue]])*100</f>
        <v>83.664403300662954</v>
      </c>
      <c r="X3459">
        <f>(1-Agridata[[#This Row],[Transport_Cost_NGN]]/(Agridata[[#This Row],[Input_Cost_NGN]]+Agridata[[#This Row],[Final_Profit_NGN]]))*100</f>
        <v>99.80783313368994</v>
      </c>
      <c r="Y3459" s="13">
        <f>Agridata[[#This Row],[Final_Profit_NGN]]*Agridata[[#This Row],[Storage_Loss_%]]</f>
        <v>9187865.5</v>
      </c>
      <c r="Z3459" s="13">
        <f>Agridata[[#This Row],[Final_Profit_NGN]] * (1-Agridata[[#This Row],[Storage_Loss_%]]/100)</f>
        <v>690067.34500000009</v>
      </c>
      <c r="AA3459" s="13">
        <f>Agridata[[#This Row],[Final_Profit_NGN]]+Agridata[[#This Row],[Input_Cost_NGN]]</f>
        <v>824804</v>
      </c>
    </row>
    <row r="3460" spans="1:27" x14ac:dyDescent="0.35">
      <c r="A3460" t="s">
        <v>1237</v>
      </c>
      <c r="B3460" t="s">
        <v>1473</v>
      </c>
      <c r="C3460" t="s">
        <v>1484</v>
      </c>
      <c r="D3460">
        <v>2023</v>
      </c>
      <c r="E3460" t="s">
        <v>1502</v>
      </c>
      <c r="F3460" t="s">
        <v>1503</v>
      </c>
      <c r="G3460">
        <v>6.81</v>
      </c>
      <c r="H3460">
        <v>40755</v>
      </c>
      <c r="I3460">
        <v>36345</v>
      </c>
      <c r="J3460">
        <v>27.1</v>
      </c>
      <c r="K3460" t="s">
        <v>1512</v>
      </c>
      <c r="L3460">
        <v>1.36</v>
      </c>
      <c r="M3460" t="s">
        <v>1518</v>
      </c>
      <c r="N3460" s="13">
        <v>5545</v>
      </c>
      <c r="O3460">
        <v>3</v>
      </c>
      <c r="P3460" s="11">
        <f>Agridata[[#This Row],[Storage_Loss_%]]/100</f>
        <v>0.1082</v>
      </c>
      <c r="Q3460" s="7">
        <v>10.82</v>
      </c>
      <c r="R3460" s="13">
        <v>118930</v>
      </c>
      <c r="S3460">
        <v>282</v>
      </c>
      <c r="T3460" t="s">
        <v>1520</v>
      </c>
      <c r="U3460" t="s">
        <v>1523</v>
      </c>
      <c r="V3460" s="13">
        <v>10022323</v>
      </c>
      <c r="W3460" s="7">
        <f>(Agridata[[#This Row],[Profit_After_Storage_Loss]]/Agridata[[#This Row],[Total_Revenue]])*100</f>
        <v>88.134155132506791</v>
      </c>
      <c r="X3460">
        <f>(1-Agridata[[#This Row],[Transport_Cost_NGN]]/(Agridata[[#This Row],[Input_Cost_NGN]]+Agridata[[#This Row],[Final_Profit_NGN]]))*100</f>
        <v>99.945322338373771</v>
      </c>
      <c r="Y3460" s="13">
        <f>Agridata[[#This Row],[Final_Profit_NGN]]*Agridata[[#This Row],[Storage_Loss_%]]</f>
        <v>108441534.86</v>
      </c>
      <c r="Z3460" s="13">
        <f>Agridata[[#This Row],[Final_Profit_NGN]] * (1-Agridata[[#This Row],[Storage_Loss_%]]/100)</f>
        <v>8937907.6513999999</v>
      </c>
      <c r="AA3460" s="13">
        <f>Agridata[[#This Row],[Final_Profit_NGN]]+Agridata[[#This Row],[Input_Cost_NGN]]</f>
        <v>10141253</v>
      </c>
    </row>
    <row r="3461" spans="1:27" x14ac:dyDescent="0.35">
      <c r="A3461" t="s">
        <v>875</v>
      </c>
      <c r="B3461" t="s">
        <v>1470</v>
      </c>
      <c r="C3461" t="s">
        <v>1490</v>
      </c>
      <c r="D3461">
        <v>2022</v>
      </c>
      <c r="E3461" t="s">
        <v>1501</v>
      </c>
      <c r="F3461" t="s">
        <v>1508</v>
      </c>
      <c r="G3461">
        <v>0.56999999999999995</v>
      </c>
      <c r="H3461">
        <v>1272</v>
      </c>
      <c r="I3461">
        <v>752</v>
      </c>
      <c r="J3461">
        <v>32.700000000000003</v>
      </c>
      <c r="K3461" t="s">
        <v>1512</v>
      </c>
      <c r="L3461">
        <v>1.54</v>
      </c>
      <c r="M3461" t="s">
        <v>1516</v>
      </c>
      <c r="N3461" s="13">
        <v>9890</v>
      </c>
      <c r="O3461">
        <v>30</v>
      </c>
      <c r="P3461" s="11">
        <f>Agridata[[#This Row],[Storage_Loss_%]]/100</f>
        <v>0.40820000000000001</v>
      </c>
      <c r="Q3461" s="7">
        <v>40.82</v>
      </c>
      <c r="R3461" s="13">
        <v>7500</v>
      </c>
      <c r="S3461">
        <v>177</v>
      </c>
      <c r="T3461" t="s">
        <v>1520</v>
      </c>
      <c r="U3461" t="s">
        <v>1522</v>
      </c>
      <c r="V3461" s="13">
        <v>114383</v>
      </c>
      <c r="W3461" s="7">
        <f>(Agridata[[#This Row],[Profit_After_Storage_Loss]]/Agridata[[#This Row],[Total_Revenue]])*100</f>
        <v>55.538392884979856</v>
      </c>
      <c r="X3461">
        <f>(1-Agridata[[#This Row],[Transport_Cost_NGN]]/(Agridata[[#This Row],[Input_Cost_NGN]]+Agridata[[#This Row],[Final_Profit_NGN]]))*100</f>
        <v>91.885660838673161</v>
      </c>
      <c r="Y3461" s="13">
        <f>Agridata[[#This Row],[Final_Profit_NGN]]*Agridata[[#This Row],[Storage_Loss_%]]</f>
        <v>4669114.0599999996</v>
      </c>
      <c r="Z3461" s="13">
        <f>Agridata[[#This Row],[Final_Profit_NGN]] * (1-Agridata[[#This Row],[Storage_Loss_%]]/100)</f>
        <v>67691.859400000001</v>
      </c>
      <c r="AA3461" s="13">
        <f>Agridata[[#This Row],[Final_Profit_NGN]]+Agridata[[#This Row],[Input_Cost_NGN]]</f>
        <v>121883</v>
      </c>
    </row>
    <row r="3462" spans="1:27" x14ac:dyDescent="0.35">
      <c r="A3462" t="s">
        <v>107</v>
      </c>
      <c r="B3462" t="s">
        <v>1472</v>
      </c>
      <c r="C3462" t="s">
        <v>1478</v>
      </c>
      <c r="D3462">
        <v>2022</v>
      </c>
      <c r="E3462" t="s">
        <v>1502</v>
      </c>
      <c r="F3462" t="s">
        <v>1504</v>
      </c>
      <c r="G3462">
        <v>1.81</v>
      </c>
      <c r="H3462">
        <v>19546</v>
      </c>
      <c r="I3462">
        <v>15341</v>
      </c>
      <c r="J3462">
        <v>107.3</v>
      </c>
      <c r="K3462" t="s">
        <v>1511</v>
      </c>
      <c r="L3462">
        <v>4.01</v>
      </c>
      <c r="M3462" t="s">
        <v>1516</v>
      </c>
      <c r="N3462" s="13">
        <v>15423</v>
      </c>
      <c r="O3462">
        <v>1</v>
      </c>
      <c r="P3462" s="11">
        <f>Agridata[[#This Row],[Storage_Loss_%]]/100</f>
        <v>0.21510000000000001</v>
      </c>
      <c r="Q3462" s="7">
        <v>21.51</v>
      </c>
      <c r="R3462" s="13">
        <v>28846</v>
      </c>
      <c r="S3462">
        <v>238</v>
      </c>
      <c r="T3462" t="s">
        <v>1520</v>
      </c>
      <c r="U3462" t="s">
        <v>1522</v>
      </c>
      <c r="V3462" s="13">
        <v>3570378</v>
      </c>
      <c r="W3462" s="7">
        <f>(Agridata[[#This Row],[Profit_After_Storage_Loss]]/Agridata[[#This Row],[Total_Revenue]])*100</f>
        <v>77.86094147516242</v>
      </c>
      <c r="X3462">
        <f>(1-Agridata[[#This Row],[Transport_Cost_NGN]]/(Agridata[[#This Row],[Input_Cost_NGN]]+Agridata[[#This Row],[Final_Profit_NGN]]))*100</f>
        <v>99.571490965830407</v>
      </c>
      <c r="Y3462" s="13">
        <f>Agridata[[#This Row],[Final_Profit_NGN]]*Agridata[[#This Row],[Storage_Loss_%]]</f>
        <v>76798830.780000001</v>
      </c>
      <c r="Z3462" s="13">
        <f>Agridata[[#This Row],[Final_Profit_NGN]] * (1-Agridata[[#This Row],[Storage_Loss_%]]/100)</f>
        <v>2802389.6921999999</v>
      </c>
      <c r="AA3462" s="13">
        <f>Agridata[[#This Row],[Final_Profit_NGN]]+Agridata[[#This Row],[Input_Cost_NGN]]</f>
        <v>3599224</v>
      </c>
    </row>
    <row r="3463" spans="1:27" x14ac:dyDescent="0.35">
      <c r="A3463" t="s">
        <v>849</v>
      </c>
      <c r="B3463" t="s">
        <v>1472</v>
      </c>
      <c r="C3463" t="s">
        <v>1479</v>
      </c>
      <c r="D3463">
        <v>2025</v>
      </c>
      <c r="E3463" t="s">
        <v>1502</v>
      </c>
      <c r="F3463" t="s">
        <v>1504</v>
      </c>
      <c r="G3463">
        <v>5.65</v>
      </c>
      <c r="H3463">
        <v>35478</v>
      </c>
      <c r="I3463">
        <v>27307</v>
      </c>
      <c r="J3463">
        <v>81.7</v>
      </c>
      <c r="K3463" t="s">
        <v>1512</v>
      </c>
      <c r="L3463">
        <v>2.39</v>
      </c>
      <c r="M3463" t="s">
        <v>1516</v>
      </c>
      <c r="N3463" s="13">
        <v>23083</v>
      </c>
      <c r="O3463">
        <v>5</v>
      </c>
      <c r="P3463" s="11">
        <f>Agridata[[#This Row],[Storage_Loss_%]]/100</f>
        <v>0.2303</v>
      </c>
      <c r="Q3463" s="7">
        <v>23.03</v>
      </c>
      <c r="R3463" s="13">
        <v>75912</v>
      </c>
      <c r="S3463">
        <v>250</v>
      </c>
      <c r="T3463" t="s">
        <v>1520</v>
      </c>
      <c r="U3463" t="s">
        <v>1522</v>
      </c>
      <c r="V3463" s="13">
        <v>6659488</v>
      </c>
      <c r="W3463" s="7">
        <f>(Agridata[[#This Row],[Profit_After_Storage_Loss]]/Agridata[[#This Row],[Total_Revenue]])*100</f>
        <v>76.102501909314967</v>
      </c>
      <c r="X3463">
        <f>(1-Agridata[[#This Row],[Transport_Cost_NGN]]/(Agridata[[#This Row],[Input_Cost_NGN]]+Agridata[[#This Row],[Final_Profit_NGN]]))*100</f>
        <v>99.657288357038937</v>
      </c>
      <c r="Y3463" s="13">
        <f>Agridata[[#This Row],[Final_Profit_NGN]]*Agridata[[#This Row],[Storage_Loss_%]]</f>
        <v>153368008.64000002</v>
      </c>
      <c r="Z3463" s="13">
        <f>Agridata[[#This Row],[Final_Profit_NGN]] * (1-Agridata[[#This Row],[Storage_Loss_%]]/100)</f>
        <v>5125807.9136000006</v>
      </c>
      <c r="AA3463" s="13">
        <f>Agridata[[#This Row],[Final_Profit_NGN]]+Agridata[[#This Row],[Input_Cost_NGN]]</f>
        <v>6735400</v>
      </c>
    </row>
    <row r="3464" spans="1:27" x14ac:dyDescent="0.35">
      <c r="A3464" t="s">
        <v>332</v>
      </c>
      <c r="B3464" t="s">
        <v>1471</v>
      </c>
      <c r="C3464" t="s">
        <v>1486</v>
      </c>
      <c r="D3464">
        <v>2023</v>
      </c>
      <c r="E3464" t="s">
        <v>1502</v>
      </c>
      <c r="F3464" t="s">
        <v>1506</v>
      </c>
      <c r="G3464">
        <v>3.64</v>
      </c>
      <c r="H3464">
        <v>11539</v>
      </c>
      <c r="I3464">
        <v>7033</v>
      </c>
      <c r="J3464">
        <v>14.8</v>
      </c>
      <c r="K3464" t="s">
        <v>1512</v>
      </c>
      <c r="L3464">
        <v>0.72</v>
      </c>
      <c r="M3464" t="s">
        <v>1517</v>
      </c>
      <c r="N3464" s="13">
        <v>3544</v>
      </c>
      <c r="O3464">
        <v>30</v>
      </c>
      <c r="P3464" s="11">
        <f>Agridata[[#This Row],[Storage_Loss_%]]/100</f>
        <v>0.39049999999999996</v>
      </c>
      <c r="Q3464" s="7">
        <v>39.049999999999997</v>
      </c>
      <c r="R3464" s="13">
        <v>70972</v>
      </c>
      <c r="S3464">
        <v>311</v>
      </c>
      <c r="T3464" t="s">
        <v>1520</v>
      </c>
      <c r="U3464" t="s">
        <v>1523</v>
      </c>
      <c r="V3464" s="13">
        <v>2090875</v>
      </c>
      <c r="W3464" s="7">
        <f>(Agridata[[#This Row],[Profit_After_Storage_Loss]]/Agridata[[#This Row],[Total_Revenue]])*100</f>
        <v>58.949052014319236</v>
      </c>
      <c r="X3464">
        <f>(1-Agridata[[#This Row],[Transport_Cost_NGN]]/(Agridata[[#This Row],[Input_Cost_NGN]]+Agridata[[#This Row],[Final_Profit_NGN]]))*100</f>
        <v>99.836066104585569</v>
      </c>
      <c r="Y3464" s="13">
        <f>Agridata[[#This Row],[Final_Profit_NGN]]*Agridata[[#This Row],[Storage_Loss_%]]</f>
        <v>81648668.75</v>
      </c>
      <c r="Z3464" s="13">
        <f>Agridata[[#This Row],[Final_Profit_NGN]] * (1-Agridata[[#This Row],[Storage_Loss_%]]/100)</f>
        <v>1274388.3125</v>
      </c>
      <c r="AA3464" s="13">
        <f>Agridata[[#This Row],[Final_Profit_NGN]]+Agridata[[#This Row],[Input_Cost_NGN]]</f>
        <v>2161847</v>
      </c>
    </row>
    <row r="3465" spans="1:27" x14ac:dyDescent="0.35">
      <c r="A3465" t="s">
        <v>1367</v>
      </c>
      <c r="B3465" t="s">
        <v>1470</v>
      </c>
      <c r="C3465" t="s">
        <v>1491</v>
      </c>
      <c r="D3465">
        <v>2022</v>
      </c>
      <c r="E3465" t="s">
        <v>1502</v>
      </c>
      <c r="F3465" t="s">
        <v>1504</v>
      </c>
      <c r="G3465">
        <v>2.16</v>
      </c>
      <c r="H3465">
        <v>23208</v>
      </c>
      <c r="I3465">
        <v>17396</v>
      </c>
      <c r="J3465">
        <v>39</v>
      </c>
      <c r="K3465" t="s">
        <v>1512</v>
      </c>
      <c r="L3465">
        <v>1.06</v>
      </c>
      <c r="M3465" t="s">
        <v>1516</v>
      </c>
      <c r="N3465" s="13">
        <v>9564</v>
      </c>
      <c r="O3465">
        <v>2</v>
      </c>
      <c r="P3465" s="11">
        <f>Agridata[[#This Row],[Storage_Loss_%]]/100</f>
        <v>0.25040000000000001</v>
      </c>
      <c r="Q3465" s="7">
        <v>25.04</v>
      </c>
      <c r="R3465" s="13">
        <v>26466</v>
      </c>
      <c r="S3465">
        <v>239</v>
      </c>
      <c r="T3465" t="s">
        <v>1520</v>
      </c>
      <c r="U3465" t="s">
        <v>1523</v>
      </c>
      <c r="V3465" s="13">
        <v>4080038</v>
      </c>
      <c r="W3465" s="7">
        <f>(Agridata[[#This Row],[Profit_After_Storage_Loss]]/Agridata[[#This Row],[Total_Revenue]])*100</f>
        <v>74.476890435270491</v>
      </c>
      <c r="X3465">
        <f>(1-Agridata[[#This Row],[Transport_Cost_NGN]]/(Agridata[[#This Row],[Input_Cost_NGN]]+Agridata[[#This Row],[Final_Profit_NGN]]))*100</f>
        <v>99.767101164396777</v>
      </c>
      <c r="Y3465" s="13">
        <f>Agridata[[#This Row],[Final_Profit_NGN]]*Agridata[[#This Row],[Storage_Loss_%]]</f>
        <v>102164151.52</v>
      </c>
      <c r="Z3465" s="13">
        <f>Agridata[[#This Row],[Final_Profit_NGN]] * (1-Agridata[[#This Row],[Storage_Loss_%]]/100)</f>
        <v>3058396.4848000002</v>
      </c>
      <c r="AA3465" s="13">
        <f>Agridata[[#This Row],[Final_Profit_NGN]]+Agridata[[#This Row],[Input_Cost_NGN]]</f>
        <v>4106504</v>
      </c>
    </row>
    <row r="3466" spans="1:27" x14ac:dyDescent="0.35">
      <c r="A3466" t="s">
        <v>183</v>
      </c>
      <c r="B3466" t="s">
        <v>1471</v>
      </c>
      <c r="C3466" t="s">
        <v>1492</v>
      </c>
      <c r="D3466">
        <v>2024</v>
      </c>
      <c r="E3466" t="s">
        <v>1501</v>
      </c>
      <c r="F3466" t="s">
        <v>1509</v>
      </c>
      <c r="G3466">
        <v>0.69</v>
      </c>
      <c r="H3466">
        <v>7797</v>
      </c>
      <c r="I3466">
        <v>6441</v>
      </c>
      <c r="J3466">
        <v>1</v>
      </c>
      <c r="K3466" t="s">
        <v>1515</v>
      </c>
      <c r="L3466">
        <v>0.93</v>
      </c>
      <c r="M3466" t="s">
        <v>1516</v>
      </c>
      <c r="N3466" s="13">
        <v>200</v>
      </c>
      <c r="O3466">
        <v>2</v>
      </c>
      <c r="P3466" s="11">
        <f>Agridata[[#This Row],[Storage_Loss_%]]/100</f>
        <v>0.1739</v>
      </c>
      <c r="Q3466" s="7">
        <v>17.39</v>
      </c>
      <c r="R3466" s="13">
        <v>22479</v>
      </c>
      <c r="S3466">
        <v>325</v>
      </c>
      <c r="T3466" t="s">
        <v>1520</v>
      </c>
      <c r="U3466" t="s">
        <v>1523</v>
      </c>
      <c r="V3466" s="13">
        <v>2049713</v>
      </c>
      <c r="W3466" s="7">
        <f>(Agridata[[#This Row],[Profit_After_Storage_Loss]]/Agridata[[#This Row],[Total_Revenue]])*100</f>
        <v>81.713852254038244</v>
      </c>
      <c r="X3466">
        <f>(1-Agridata[[#This Row],[Transport_Cost_NGN]]/(Agridata[[#This Row],[Input_Cost_NGN]]+Agridata[[#This Row],[Final_Profit_NGN]]))*100</f>
        <v>99.990348384705669</v>
      </c>
      <c r="Y3466" s="13">
        <f>Agridata[[#This Row],[Final_Profit_NGN]]*Agridata[[#This Row],[Storage_Loss_%]]</f>
        <v>35644509.07</v>
      </c>
      <c r="Z3466" s="13">
        <f>Agridata[[#This Row],[Final_Profit_NGN]] * (1-Agridata[[#This Row],[Storage_Loss_%]]/100)</f>
        <v>1693267.9093000002</v>
      </c>
      <c r="AA3466" s="13">
        <f>Agridata[[#This Row],[Final_Profit_NGN]]+Agridata[[#This Row],[Input_Cost_NGN]]</f>
        <v>2072192</v>
      </c>
    </row>
    <row r="3467" spans="1:27" x14ac:dyDescent="0.35">
      <c r="A3467" t="s">
        <v>1244</v>
      </c>
      <c r="B3467" t="s">
        <v>1473</v>
      </c>
      <c r="C3467" t="s">
        <v>1494</v>
      </c>
      <c r="D3467">
        <v>2025</v>
      </c>
      <c r="E3467" t="s">
        <v>1501</v>
      </c>
      <c r="F3467" t="s">
        <v>1503</v>
      </c>
      <c r="G3467">
        <v>3.82</v>
      </c>
      <c r="H3467">
        <v>28091</v>
      </c>
      <c r="I3467">
        <v>25189</v>
      </c>
      <c r="J3467">
        <v>26.4</v>
      </c>
      <c r="K3467" t="s">
        <v>1511</v>
      </c>
      <c r="L3467">
        <v>1.75</v>
      </c>
      <c r="M3467" t="s">
        <v>1518</v>
      </c>
      <c r="N3467" s="13">
        <v>3907</v>
      </c>
      <c r="O3467">
        <v>3</v>
      </c>
      <c r="P3467" s="11">
        <f>Agridata[[#This Row],[Storage_Loss_%]]/100</f>
        <v>0.1033</v>
      </c>
      <c r="Q3467" s="7">
        <v>10.33</v>
      </c>
      <c r="R3467" s="13">
        <v>72857</v>
      </c>
      <c r="S3467">
        <v>328</v>
      </c>
      <c r="T3467" t="s">
        <v>1519</v>
      </c>
      <c r="U3467" t="s">
        <v>1522</v>
      </c>
      <c r="V3467" s="13">
        <v>8102609</v>
      </c>
      <c r="W3467" s="7">
        <f>(Agridata[[#This Row],[Profit_After_Storage_Loss]]/Agridata[[#This Row],[Total_Revenue]])*100</f>
        <v>88.870891155317636</v>
      </c>
      <c r="X3467">
        <f>(1-Agridata[[#This Row],[Transport_Cost_NGN]]/(Agridata[[#This Row],[Input_Cost_NGN]]+Agridata[[#This Row],[Final_Profit_NGN]]))*100</f>
        <v>99.952210675207994</v>
      </c>
      <c r="Y3467" s="13">
        <f>Agridata[[#This Row],[Final_Profit_NGN]]*Agridata[[#This Row],[Storage_Loss_%]]</f>
        <v>83699950.969999999</v>
      </c>
      <c r="Z3467" s="13">
        <f>Agridata[[#This Row],[Final_Profit_NGN]] * (1-Agridata[[#This Row],[Storage_Loss_%]]/100)</f>
        <v>7265609.4903000006</v>
      </c>
      <c r="AA3467" s="13">
        <f>Agridata[[#This Row],[Final_Profit_NGN]]+Agridata[[#This Row],[Input_Cost_NGN]]</f>
        <v>8175466</v>
      </c>
    </row>
    <row r="3468" spans="1:27" x14ac:dyDescent="0.35">
      <c r="A3468" t="s">
        <v>826</v>
      </c>
      <c r="B3468" t="s">
        <v>1469</v>
      </c>
      <c r="C3468" t="s">
        <v>1484</v>
      </c>
      <c r="D3468">
        <v>2022</v>
      </c>
      <c r="E3468" t="s">
        <v>1501</v>
      </c>
      <c r="F3468" t="s">
        <v>1506</v>
      </c>
      <c r="G3468">
        <v>1.46</v>
      </c>
      <c r="H3468">
        <v>3784</v>
      </c>
      <c r="I3468">
        <v>2390</v>
      </c>
      <c r="J3468">
        <v>31.3</v>
      </c>
      <c r="K3468" t="s">
        <v>1512</v>
      </c>
      <c r="L3468">
        <v>1.83</v>
      </c>
      <c r="M3468" t="s">
        <v>1518</v>
      </c>
      <c r="N3468" s="13">
        <v>6659</v>
      </c>
      <c r="O3468">
        <v>30</v>
      </c>
      <c r="P3468" s="11">
        <f>Agridata[[#This Row],[Storage_Loss_%]]/100</f>
        <v>0.36829999999999996</v>
      </c>
      <c r="Q3468" s="7">
        <v>36.83</v>
      </c>
      <c r="R3468" s="13">
        <v>41774</v>
      </c>
      <c r="S3468">
        <v>326</v>
      </c>
      <c r="T3468" t="s">
        <v>1520</v>
      </c>
      <c r="U3468" t="s">
        <v>1522</v>
      </c>
      <c r="V3468" s="13">
        <v>722916</v>
      </c>
      <c r="W3468" s="7">
        <f>(Agridata[[#This Row],[Profit_After_Storage_Loss]]/Agridata[[#This Row],[Total_Revenue]])*100</f>
        <v>59.719106722985792</v>
      </c>
      <c r="X3468">
        <f>(1-Agridata[[#This Row],[Transport_Cost_NGN]]/(Agridata[[#This Row],[Input_Cost_NGN]]+Agridata[[#This Row],[Final_Profit_NGN]]))*100</f>
        <v>99.129189606245674</v>
      </c>
      <c r="Y3468" s="13">
        <f>Agridata[[#This Row],[Final_Profit_NGN]]*Agridata[[#This Row],[Storage_Loss_%]]</f>
        <v>26624996.279999997</v>
      </c>
      <c r="Z3468" s="13">
        <f>Agridata[[#This Row],[Final_Profit_NGN]] * (1-Agridata[[#This Row],[Storage_Loss_%]]/100)</f>
        <v>456666.03720000002</v>
      </c>
      <c r="AA3468" s="13">
        <f>Agridata[[#This Row],[Final_Profit_NGN]]+Agridata[[#This Row],[Input_Cost_NGN]]</f>
        <v>764690</v>
      </c>
    </row>
    <row r="3469" spans="1:27" x14ac:dyDescent="0.35">
      <c r="A3469" t="s">
        <v>1038</v>
      </c>
      <c r="B3469" t="s">
        <v>1469</v>
      </c>
      <c r="C3469" t="s">
        <v>1474</v>
      </c>
      <c r="D3469">
        <v>2021</v>
      </c>
      <c r="E3469" t="s">
        <v>1501</v>
      </c>
      <c r="F3469" t="s">
        <v>1506</v>
      </c>
      <c r="G3469">
        <v>3.96</v>
      </c>
      <c r="H3469">
        <v>14515</v>
      </c>
      <c r="I3469">
        <v>9169</v>
      </c>
      <c r="J3469">
        <v>25.6</v>
      </c>
      <c r="K3469" t="s">
        <v>1513</v>
      </c>
      <c r="L3469">
        <v>1.5</v>
      </c>
      <c r="M3469" t="s">
        <v>1517</v>
      </c>
      <c r="N3469" s="13">
        <v>844</v>
      </c>
      <c r="O3469">
        <v>30</v>
      </c>
      <c r="P3469" s="11">
        <f>Agridata[[#This Row],[Storage_Loss_%]]/100</f>
        <v>0.36829999999999996</v>
      </c>
      <c r="Q3469" s="7">
        <v>36.83</v>
      </c>
      <c r="R3469" s="13">
        <v>123692</v>
      </c>
      <c r="S3469">
        <v>251</v>
      </c>
      <c r="T3469" t="s">
        <v>1520</v>
      </c>
      <c r="U3469" t="s">
        <v>1523</v>
      </c>
      <c r="V3469" s="13">
        <v>2153869</v>
      </c>
      <c r="W3469" s="7">
        <f>(Agridata[[#This Row],[Profit_After_Storage_Loss]]/Agridata[[#This Row],[Total_Revenue]])*100</f>
        <v>59.739302143828418</v>
      </c>
      <c r="X3469">
        <f>(1-Agridata[[#This Row],[Transport_Cost_NGN]]/(Agridata[[#This Row],[Input_Cost_NGN]]+Agridata[[#This Row],[Final_Profit_NGN]]))*100</f>
        <v>99.962942814703965</v>
      </c>
      <c r="Y3469" s="13">
        <f>Agridata[[#This Row],[Final_Profit_NGN]]*Agridata[[#This Row],[Storage_Loss_%]]</f>
        <v>79326995.269999996</v>
      </c>
      <c r="Z3469" s="13">
        <f>Agridata[[#This Row],[Final_Profit_NGN]] * (1-Agridata[[#This Row],[Storage_Loss_%]]/100)</f>
        <v>1360599.0473</v>
      </c>
      <c r="AA3469" s="13">
        <f>Agridata[[#This Row],[Final_Profit_NGN]]+Agridata[[#This Row],[Input_Cost_NGN]]</f>
        <v>2277561</v>
      </c>
    </row>
    <row r="3470" spans="1:27" x14ac:dyDescent="0.35">
      <c r="A3470" t="s">
        <v>924</v>
      </c>
      <c r="B3470" t="s">
        <v>1473</v>
      </c>
      <c r="C3470" t="s">
        <v>1496</v>
      </c>
      <c r="D3470">
        <v>2025</v>
      </c>
      <c r="E3470" t="s">
        <v>1501</v>
      </c>
      <c r="F3470" t="s">
        <v>1510</v>
      </c>
      <c r="G3470">
        <v>0.92</v>
      </c>
      <c r="H3470">
        <v>23533</v>
      </c>
      <c r="I3470">
        <v>17009</v>
      </c>
      <c r="J3470">
        <v>18.600000000000001</v>
      </c>
      <c r="K3470" t="s">
        <v>1512</v>
      </c>
      <c r="L3470">
        <v>0.93</v>
      </c>
      <c r="M3470" t="s">
        <v>1518</v>
      </c>
      <c r="N3470" s="13">
        <v>4798</v>
      </c>
      <c r="O3470">
        <v>3</v>
      </c>
      <c r="P3470" s="11">
        <f>Agridata[[#This Row],[Storage_Loss_%]]/100</f>
        <v>0.2772</v>
      </c>
      <c r="Q3470" s="7">
        <v>27.72</v>
      </c>
      <c r="R3470" s="13">
        <v>27960</v>
      </c>
      <c r="S3470">
        <v>435</v>
      </c>
      <c r="T3470" t="s">
        <v>1520</v>
      </c>
      <c r="U3470" t="s">
        <v>1522</v>
      </c>
      <c r="V3470" s="13">
        <v>7292168</v>
      </c>
      <c r="W3470" s="7">
        <f>(Agridata[[#This Row],[Profit_After_Storage_Loss]]/Agridata[[#This Row],[Total_Revenue]])*100</f>
        <v>72.003918926007842</v>
      </c>
      <c r="X3470">
        <f>(1-Agridata[[#This Row],[Transport_Cost_NGN]]/(Agridata[[#This Row],[Input_Cost_NGN]]+Agridata[[#This Row],[Final_Profit_NGN]]))*100</f>
        <v>99.934454698059923</v>
      </c>
      <c r="Y3470" s="13">
        <f>Agridata[[#This Row],[Final_Profit_NGN]]*Agridata[[#This Row],[Storage_Loss_%]]</f>
        <v>202138896.95999998</v>
      </c>
      <c r="Z3470" s="13">
        <f>Agridata[[#This Row],[Final_Profit_NGN]] * (1-Agridata[[#This Row],[Storage_Loss_%]]/100)</f>
        <v>5270779.0303999996</v>
      </c>
      <c r="AA3470" s="13">
        <f>Agridata[[#This Row],[Final_Profit_NGN]]+Agridata[[#This Row],[Input_Cost_NGN]]</f>
        <v>7320128</v>
      </c>
    </row>
    <row r="3471" spans="1:27" x14ac:dyDescent="0.35">
      <c r="A3471" t="s">
        <v>989</v>
      </c>
      <c r="B3471" t="s">
        <v>1471</v>
      </c>
      <c r="C3471" t="s">
        <v>1492</v>
      </c>
      <c r="D3471">
        <v>2021</v>
      </c>
      <c r="E3471" t="s">
        <v>1501</v>
      </c>
      <c r="F3471" t="s">
        <v>1505</v>
      </c>
      <c r="G3471">
        <v>0.82</v>
      </c>
      <c r="H3471">
        <v>8006</v>
      </c>
      <c r="I3471">
        <v>6759</v>
      </c>
      <c r="J3471">
        <v>10.3</v>
      </c>
      <c r="K3471" t="s">
        <v>1511</v>
      </c>
      <c r="L3471">
        <v>0.37</v>
      </c>
      <c r="M3471" t="s">
        <v>1516</v>
      </c>
      <c r="N3471" s="13">
        <v>1208</v>
      </c>
      <c r="O3471">
        <v>7</v>
      </c>
      <c r="P3471" s="11">
        <f>Agridata[[#This Row],[Storage_Loss_%]]/100</f>
        <v>0.15570000000000001</v>
      </c>
      <c r="Q3471" s="7">
        <v>15.57</v>
      </c>
      <c r="R3471" s="13">
        <v>7825</v>
      </c>
      <c r="S3471">
        <v>73</v>
      </c>
      <c r="T3471" t="s">
        <v>1519</v>
      </c>
      <c r="U3471" t="s">
        <v>1522</v>
      </c>
      <c r="V3471" s="13">
        <v>479440</v>
      </c>
      <c r="W3471" s="7">
        <f>(Agridata[[#This Row],[Profit_After_Storage_Loss]]/Agridata[[#This Row],[Total_Revenue]])*100</f>
        <v>83.074136660749289</v>
      </c>
      <c r="X3471">
        <f>(1-Agridata[[#This Row],[Transport_Cost_NGN]]/(Agridata[[#This Row],[Input_Cost_NGN]]+Agridata[[#This Row],[Final_Profit_NGN]]))*100</f>
        <v>99.752085620760781</v>
      </c>
      <c r="Y3471" s="13">
        <f>Agridata[[#This Row],[Final_Profit_NGN]]*Agridata[[#This Row],[Storage_Loss_%]]</f>
        <v>7464880.7999999998</v>
      </c>
      <c r="Z3471" s="13">
        <f>Agridata[[#This Row],[Final_Profit_NGN]] * (1-Agridata[[#This Row],[Storage_Loss_%]]/100)</f>
        <v>404791.19200000004</v>
      </c>
      <c r="AA3471" s="13">
        <f>Agridata[[#This Row],[Final_Profit_NGN]]+Agridata[[#This Row],[Input_Cost_NGN]]</f>
        <v>487265</v>
      </c>
    </row>
    <row r="3472" spans="1:27" x14ac:dyDescent="0.35">
      <c r="A3472" t="s">
        <v>1368</v>
      </c>
      <c r="B3472" t="s">
        <v>1471</v>
      </c>
      <c r="C3472" t="s">
        <v>1492</v>
      </c>
      <c r="D3472">
        <v>2025</v>
      </c>
      <c r="E3472" t="s">
        <v>1502</v>
      </c>
      <c r="F3472" t="s">
        <v>1508</v>
      </c>
      <c r="G3472">
        <v>0.98</v>
      </c>
      <c r="H3472">
        <v>1728</v>
      </c>
      <c r="I3472">
        <v>1046</v>
      </c>
      <c r="J3472">
        <v>72.3</v>
      </c>
      <c r="K3472" t="s">
        <v>1511</v>
      </c>
      <c r="L3472">
        <v>3.01</v>
      </c>
      <c r="M3472" t="s">
        <v>1516</v>
      </c>
      <c r="N3472" s="13">
        <v>7819</v>
      </c>
      <c r="O3472">
        <v>30</v>
      </c>
      <c r="P3472" s="11">
        <f>Agridata[[#This Row],[Storage_Loss_%]]/100</f>
        <v>0.39409999999999995</v>
      </c>
      <c r="Q3472" s="7">
        <v>39.409999999999997</v>
      </c>
      <c r="R3472" s="13">
        <v>10424</v>
      </c>
      <c r="S3472">
        <v>250</v>
      </c>
      <c r="T3472" t="s">
        <v>1520</v>
      </c>
      <c r="U3472" t="s">
        <v>1523</v>
      </c>
      <c r="V3472" s="13">
        <v>240642</v>
      </c>
      <c r="W3472" s="7">
        <f>(Agridata[[#This Row],[Profit_After_Storage_Loss]]/Agridata[[#This Row],[Total_Revenue]])*100</f>
        <v>58.07436602327676</v>
      </c>
      <c r="X3472">
        <f>(1-Agridata[[#This Row],[Transport_Cost_NGN]]/(Agridata[[#This Row],[Input_Cost_NGN]]+Agridata[[#This Row],[Final_Profit_NGN]]))*100</f>
        <v>96.885679462770753</v>
      </c>
      <c r="Y3472" s="13">
        <f>Agridata[[#This Row],[Final_Profit_NGN]]*Agridata[[#This Row],[Storage_Loss_%]]</f>
        <v>9483701.2199999988</v>
      </c>
      <c r="Z3472" s="13">
        <f>Agridata[[#This Row],[Final_Profit_NGN]] * (1-Agridata[[#This Row],[Storage_Loss_%]]/100)</f>
        <v>145804.98780000003</v>
      </c>
      <c r="AA3472" s="13">
        <f>Agridata[[#This Row],[Final_Profit_NGN]]+Agridata[[#This Row],[Input_Cost_NGN]]</f>
        <v>251066</v>
      </c>
    </row>
    <row r="3473" spans="1:27" x14ac:dyDescent="0.35">
      <c r="A3473" t="s">
        <v>1145</v>
      </c>
      <c r="B3473" t="s">
        <v>1469</v>
      </c>
      <c r="C3473" t="s">
        <v>1481</v>
      </c>
      <c r="D3473">
        <v>2024</v>
      </c>
      <c r="E3473" t="s">
        <v>1501</v>
      </c>
      <c r="F3473" t="s">
        <v>1506</v>
      </c>
      <c r="G3473">
        <v>1.69</v>
      </c>
      <c r="H3473">
        <v>6192</v>
      </c>
      <c r="I3473">
        <v>5699</v>
      </c>
      <c r="J3473">
        <v>33.700000000000003</v>
      </c>
      <c r="K3473" t="s">
        <v>1512</v>
      </c>
      <c r="L3473">
        <v>1.83</v>
      </c>
      <c r="M3473" t="s">
        <v>1516</v>
      </c>
      <c r="N3473" s="13">
        <v>5887</v>
      </c>
      <c r="O3473">
        <v>3</v>
      </c>
      <c r="P3473" s="11">
        <f>Agridata[[#This Row],[Storage_Loss_%]]/100</f>
        <v>7.9500000000000001E-2</v>
      </c>
      <c r="Q3473" s="7">
        <v>7.95</v>
      </c>
      <c r="R3473" s="13">
        <v>33472</v>
      </c>
      <c r="S3473">
        <v>276</v>
      </c>
      <c r="T3473" t="s">
        <v>1520</v>
      </c>
      <c r="U3473" t="s">
        <v>1523</v>
      </c>
      <c r="V3473" s="13">
        <v>1517836</v>
      </c>
      <c r="W3473" s="7">
        <f>(Agridata[[#This Row],[Profit_After_Storage_Loss]]/Agridata[[#This Row],[Total_Revenue]])*100</f>
        <v>90.063871133263021</v>
      </c>
      <c r="X3473">
        <f>(1-Agridata[[#This Row],[Transport_Cost_NGN]]/(Agridata[[#This Row],[Input_Cost_NGN]]+Agridata[[#This Row],[Final_Profit_NGN]]))*100</f>
        <v>99.620513785785931</v>
      </c>
      <c r="Y3473" s="13">
        <f>Agridata[[#This Row],[Final_Profit_NGN]]*Agridata[[#This Row],[Storage_Loss_%]]</f>
        <v>12066796.200000001</v>
      </c>
      <c r="Z3473" s="13">
        <f>Agridata[[#This Row],[Final_Profit_NGN]] * (1-Agridata[[#This Row],[Storage_Loss_%]]/100)</f>
        <v>1397168.0379999999</v>
      </c>
      <c r="AA3473" s="13">
        <f>Agridata[[#This Row],[Final_Profit_NGN]]+Agridata[[#This Row],[Input_Cost_NGN]]</f>
        <v>1551308</v>
      </c>
    </row>
    <row r="3474" spans="1:27" x14ac:dyDescent="0.35">
      <c r="A3474" t="s">
        <v>779</v>
      </c>
      <c r="B3474" t="s">
        <v>1469</v>
      </c>
      <c r="C3474" t="s">
        <v>1474</v>
      </c>
      <c r="D3474">
        <v>2025</v>
      </c>
      <c r="E3474" t="s">
        <v>1502</v>
      </c>
      <c r="F3474" t="s">
        <v>1510</v>
      </c>
      <c r="G3474">
        <v>2.27</v>
      </c>
      <c r="H3474">
        <v>38327</v>
      </c>
      <c r="I3474">
        <v>27940</v>
      </c>
      <c r="J3474">
        <v>44.2</v>
      </c>
      <c r="K3474" t="s">
        <v>1512</v>
      </c>
      <c r="L3474">
        <v>2.48</v>
      </c>
      <c r="M3474" t="s">
        <v>1517</v>
      </c>
      <c r="N3474" s="13">
        <v>8560</v>
      </c>
      <c r="O3474">
        <v>1</v>
      </c>
      <c r="P3474" s="11">
        <f>Agridata[[#This Row],[Storage_Loss_%]]/100</f>
        <v>0.27100000000000002</v>
      </c>
      <c r="Q3474" s="7">
        <v>27.1</v>
      </c>
      <c r="R3474" s="13">
        <v>46796</v>
      </c>
      <c r="S3474">
        <v>435</v>
      </c>
      <c r="T3474" t="s">
        <v>1520</v>
      </c>
      <c r="U3474" t="s">
        <v>1522</v>
      </c>
      <c r="V3474" s="13">
        <v>11977005</v>
      </c>
      <c r="W3474" s="7">
        <f>(Agridata[[#This Row],[Profit_After_Storage_Loss]]/Agridata[[#This Row],[Total_Revenue]])*100</f>
        <v>72.616277040845901</v>
      </c>
      <c r="X3474">
        <f>(1-Agridata[[#This Row],[Transport_Cost_NGN]]/(Agridata[[#This Row],[Input_Cost_NGN]]+Agridata[[#This Row],[Final_Profit_NGN]]))*100</f>
        <v>99.928807870323197</v>
      </c>
      <c r="Y3474" s="13">
        <f>Agridata[[#This Row],[Final_Profit_NGN]]*Agridata[[#This Row],[Storage_Loss_%]]</f>
        <v>324576835.5</v>
      </c>
      <c r="Z3474" s="13">
        <f>Agridata[[#This Row],[Final_Profit_NGN]] * (1-Agridata[[#This Row],[Storage_Loss_%]]/100)</f>
        <v>8731236.6449999996</v>
      </c>
      <c r="AA3474" s="13">
        <f>Agridata[[#This Row],[Final_Profit_NGN]]+Agridata[[#This Row],[Input_Cost_NGN]]</f>
        <v>12023801</v>
      </c>
    </row>
    <row r="3475" spans="1:27" x14ac:dyDescent="0.35">
      <c r="A3475" t="s">
        <v>90</v>
      </c>
      <c r="B3475" t="s">
        <v>1469</v>
      </c>
      <c r="C3475" t="s">
        <v>1474</v>
      </c>
      <c r="D3475">
        <v>2021</v>
      </c>
      <c r="E3475" t="s">
        <v>1501</v>
      </c>
      <c r="F3475" t="s">
        <v>1506</v>
      </c>
      <c r="G3475">
        <v>6.73</v>
      </c>
      <c r="H3475">
        <v>17206</v>
      </c>
      <c r="I3475">
        <v>10318</v>
      </c>
      <c r="J3475">
        <v>16</v>
      </c>
      <c r="K3475" t="s">
        <v>1512</v>
      </c>
      <c r="L3475">
        <v>1.0900000000000001</v>
      </c>
      <c r="M3475" t="s">
        <v>1517</v>
      </c>
      <c r="N3475" s="13">
        <v>3410</v>
      </c>
      <c r="O3475">
        <v>30</v>
      </c>
      <c r="P3475" s="11">
        <f>Agridata[[#This Row],[Storage_Loss_%]]/100</f>
        <v>0.40029999999999999</v>
      </c>
      <c r="Q3475" s="7">
        <v>40.03</v>
      </c>
      <c r="R3475" s="13">
        <v>109578</v>
      </c>
      <c r="S3475">
        <v>332</v>
      </c>
      <c r="T3475" t="s">
        <v>1520</v>
      </c>
      <c r="U3475" t="s">
        <v>1523</v>
      </c>
      <c r="V3475" s="13">
        <v>3278333</v>
      </c>
      <c r="W3475" s="7">
        <f>(Agridata[[#This Row],[Profit_After_Storage_Loss]]/Agridata[[#This Row],[Total_Revenue]])*100</f>
        <v>58.030340823593065</v>
      </c>
      <c r="X3475">
        <f>(1-Agridata[[#This Row],[Transport_Cost_NGN]]/(Agridata[[#This Row],[Input_Cost_NGN]]+Agridata[[#This Row],[Final_Profit_NGN]]))*100</f>
        <v>99.899348005304745</v>
      </c>
      <c r="Y3475" s="13">
        <f>Agridata[[#This Row],[Final_Profit_NGN]]*Agridata[[#This Row],[Storage_Loss_%]]</f>
        <v>131231669.99000001</v>
      </c>
      <c r="Z3475" s="13">
        <f>Agridata[[#This Row],[Final_Profit_NGN]] * (1-Agridata[[#This Row],[Storage_Loss_%]]/100)</f>
        <v>1966016.3001000001</v>
      </c>
      <c r="AA3475" s="13">
        <f>Agridata[[#This Row],[Final_Profit_NGN]]+Agridata[[#This Row],[Input_Cost_NGN]]</f>
        <v>3387911</v>
      </c>
    </row>
    <row r="3476" spans="1:27" x14ac:dyDescent="0.35">
      <c r="A3476" t="s">
        <v>876</v>
      </c>
      <c r="B3476" t="s">
        <v>1471</v>
      </c>
      <c r="C3476" t="s">
        <v>1492</v>
      </c>
      <c r="D3476">
        <v>2024</v>
      </c>
      <c r="E3476" t="s">
        <v>1502</v>
      </c>
      <c r="F3476" t="s">
        <v>1508</v>
      </c>
      <c r="G3476">
        <v>2.15</v>
      </c>
      <c r="H3476">
        <v>3799</v>
      </c>
      <c r="I3476">
        <v>2781</v>
      </c>
      <c r="J3476">
        <v>24.4</v>
      </c>
      <c r="K3476" t="s">
        <v>1511</v>
      </c>
      <c r="L3476">
        <v>1.59</v>
      </c>
      <c r="M3476" t="s">
        <v>1516</v>
      </c>
      <c r="N3476" s="13">
        <v>3368</v>
      </c>
      <c r="O3476">
        <v>14</v>
      </c>
      <c r="P3476" s="11">
        <f>Agridata[[#This Row],[Storage_Loss_%]]/100</f>
        <v>0.26780000000000004</v>
      </c>
      <c r="Q3476" s="7">
        <v>26.78</v>
      </c>
      <c r="R3476" s="13">
        <v>16394</v>
      </c>
      <c r="S3476">
        <v>191</v>
      </c>
      <c r="T3476" t="s">
        <v>1520</v>
      </c>
      <c r="U3476" t="s">
        <v>1523</v>
      </c>
      <c r="V3476" s="13">
        <v>506098</v>
      </c>
      <c r="W3476" s="7">
        <f>(Agridata[[#This Row],[Profit_After_Storage_Loss]]/Agridata[[#This Row],[Total_Revenue]])*100</f>
        <v>70.92260849926889</v>
      </c>
      <c r="X3476">
        <f>(1-Agridata[[#This Row],[Transport_Cost_NGN]]/(Agridata[[#This Row],[Input_Cost_NGN]]+Agridata[[#This Row],[Final_Profit_NGN]]))*100</f>
        <v>99.355396829042363</v>
      </c>
      <c r="Y3476" s="13">
        <f>Agridata[[#This Row],[Final_Profit_NGN]]*Agridata[[#This Row],[Storage_Loss_%]]</f>
        <v>13553304.440000001</v>
      </c>
      <c r="Z3476" s="13">
        <f>Agridata[[#This Row],[Final_Profit_NGN]] * (1-Agridata[[#This Row],[Storage_Loss_%]]/100)</f>
        <v>370564.95559999999</v>
      </c>
      <c r="AA3476" s="13">
        <f>Agridata[[#This Row],[Final_Profit_NGN]]+Agridata[[#This Row],[Input_Cost_NGN]]</f>
        <v>522492</v>
      </c>
    </row>
    <row r="3477" spans="1:27" x14ac:dyDescent="0.35">
      <c r="A3477" t="s">
        <v>571</v>
      </c>
      <c r="B3477" t="s">
        <v>1472</v>
      </c>
      <c r="C3477" t="s">
        <v>1488</v>
      </c>
      <c r="D3477">
        <v>2025</v>
      </c>
      <c r="E3477" t="s">
        <v>1502</v>
      </c>
      <c r="F3477" t="s">
        <v>1504</v>
      </c>
      <c r="G3477">
        <v>1.34</v>
      </c>
      <c r="H3477">
        <v>12485</v>
      </c>
      <c r="I3477">
        <v>10261</v>
      </c>
      <c r="J3477">
        <v>1</v>
      </c>
      <c r="K3477" t="s">
        <v>1511</v>
      </c>
      <c r="L3477">
        <v>0.54</v>
      </c>
      <c r="M3477" t="s">
        <v>1516</v>
      </c>
      <c r="N3477" s="13">
        <v>200</v>
      </c>
      <c r="O3477">
        <v>2</v>
      </c>
      <c r="P3477" s="11">
        <f>Agridata[[#This Row],[Storage_Loss_%]]/100</f>
        <v>0.17809999999999998</v>
      </c>
      <c r="Q3477" s="7">
        <v>17.809999999999999</v>
      </c>
      <c r="R3477" s="13">
        <v>27492</v>
      </c>
      <c r="S3477">
        <v>334</v>
      </c>
      <c r="T3477" t="s">
        <v>1520</v>
      </c>
      <c r="U3477" t="s">
        <v>1522</v>
      </c>
      <c r="V3477" s="13">
        <v>3365211</v>
      </c>
      <c r="W3477" s="7">
        <f>(Agridata[[#This Row],[Profit_After_Storage_Loss]]/Agridata[[#This Row],[Total_Revenue]])*100</f>
        <v>81.523991958624151</v>
      </c>
      <c r="X3477">
        <f>(1-Agridata[[#This Row],[Transport_Cost_NGN]]/(Agridata[[#This Row],[Input_Cost_NGN]]+Agridata[[#This Row],[Final_Profit_NGN]]))*100</f>
        <v>99.994104995338532</v>
      </c>
      <c r="Y3477" s="13">
        <f>Agridata[[#This Row],[Final_Profit_NGN]]*Agridata[[#This Row],[Storage_Loss_%]]</f>
        <v>59934407.909999996</v>
      </c>
      <c r="Z3477" s="13">
        <f>Agridata[[#This Row],[Final_Profit_NGN]] * (1-Agridata[[#This Row],[Storage_Loss_%]]/100)</f>
        <v>2765866.9209000003</v>
      </c>
      <c r="AA3477" s="13">
        <f>Agridata[[#This Row],[Final_Profit_NGN]]+Agridata[[#This Row],[Input_Cost_NGN]]</f>
        <v>3392703</v>
      </c>
    </row>
    <row r="3478" spans="1:27" x14ac:dyDescent="0.35">
      <c r="A3478" t="s">
        <v>216</v>
      </c>
      <c r="B3478" t="s">
        <v>1471</v>
      </c>
      <c r="C3478" t="s">
        <v>1477</v>
      </c>
      <c r="D3478">
        <v>2025</v>
      </c>
      <c r="E3478" t="s">
        <v>1501</v>
      </c>
      <c r="F3478" t="s">
        <v>1509</v>
      </c>
      <c r="G3478">
        <v>0.44</v>
      </c>
      <c r="H3478">
        <v>4661</v>
      </c>
      <c r="I3478">
        <v>3731</v>
      </c>
      <c r="J3478">
        <v>13.8</v>
      </c>
      <c r="K3478" t="s">
        <v>1512</v>
      </c>
      <c r="L3478">
        <v>0.85</v>
      </c>
      <c r="M3478" t="s">
        <v>1516</v>
      </c>
      <c r="N3478" s="13">
        <v>2501</v>
      </c>
      <c r="O3478">
        <v>4</v>
      </c>
      <c r="P3478" s="11">
        <f>Agridata[[#This Row],[Storage_Loss_%]]/100</f>
        <v>0.19949999999999998</v>
      </c>
      <c r="Q3478" s="7">
        <v>19.95</v>
      </c>
      <c r="R3478" s="13">
        <v>12357</v>
      </c>
      <c r="S3478">
        <v>365</v>
      </c>
      <c r="T3478" t="s">
        <v>1520</v>
      </c>
      <c r="U3478" t="s">
        <v>1522</v>
      </c>
      <c r="V3478" s="13">
        <v>1333339</v>
      </c>
      <c r="W3478" s="7">
        <f>(Agridata[[#This Row],[Profit_After_Storage_Loss]]/Agridata[[#This Row],[Total_Revenue]])*100</f>
        <v>79.314932161498589</v>
      </c>
      <c r="X3478">
        <f>(1-Agridata[[#This Row],[Transport_Cost_NGN]]/(Agridata[[#This Row],[Input_Cost_NGN]]+Agridata[[#This Row],[Final_Profit_NGN]]))*100</f>
        <v>99.814148217725247</v>
      </c>
      <c r="Y3478" s="13">
        <f>Agridata[[#This Row],[Final_Profit_NGN]]*Agridata[[#This Row],[Storage_Loss_%]]</f>
        <v>26600113.050000001</v>
      </c>
      <c r="Z3478" s="13">
        <f>Agridata[[#This Row],[Final_Profit_NGN]] * (1-Agridata[[#This Row],[Storage_Loss_%]]/100)</f>
        <v>1067337.8695</v>
      </c>
      <c r="AA3478" s="13">
        <f>Agridata[[#This Row],[Final_Profit_NGN]]+Agridata[[#This Row],[Input_Cost_NGN]]</f>
        <v>1345696</v>
      </c>
    </row>
    <row r="3479" spans="1:27" x14ac:dyDescent="0.35">
      <c r="A3479" t="s">
        <v>962</v>
      </c>
      <c r="B3479" t="s">
        <v>1469</v>
      </c>
      <c r="C3479" t="s">
        <v>1480</v>
      </c>
      <c r="D3479">
        <v>2021</v>
      </c>
      <c r="E3479" t="s">
        <v>1501</v>
      </c>
      <c r="F3479" t="s">
        <v>1505</v>
      </c>
      <c r="G3479">
        <v>0.77</v>
      </c>
      <c r="H3479">
        <v>9505</v>
      </c>
      <c r="I3479">
        <v>7256</v>
      </c>
      <c r="J3479">
        <v>1.4</v>
      </c>
      <c r="K3479" t="s">
        <v>1511</v>
      </c>
      <c r="L3479">
        <v>1.32</v>
      </c>
      <c r="M3479" t="s">
        <v>1518</v>
      </c>
      <c r="N3479" s="13">
        <v>200</v>
      </c>
      <c r="O3479">
        <v>14</v>
      </c>
      <c r="P3479" s="11">
        <f>Agridata[[#This Row],[Storage_Loss_%]]/100</f>
        <v>0.2366</v>
      </c>
      <c r="Q3479" s="7">
        <v>23.66</v>
      </c>
      <c r="R3479" s="13">
        <v>8998</v>
      </c>
      <c r="S3479">
        <v>85</v>
      </c>
      <c r="T3479" t="s">
        <v>1520</v>
      </c>
      <c r="U3479" t="s">
        <v>1523</v>
      </c>
      <c r="V3479" s="13">
        <v>601395</v>
      </c>
      <c r="W3479" s="7">
        <f>(Agridata[[#This Row],[Profit_After_Storage_Loss]]/Agridata[[#This Row],[Total_Revenue]])*100</f>
        <v>75.214647448447153</v>
      </c>
      <c r="X3479">
        <f>(1-Agridata[[#This Row],[Transport_Cost_NGN]]/(Agridata[[#This Row],[Input_Cost_NGN]]+Agridata[[#This Row],[Final_Profit_NGN]]))*100</f>
        <v>99.96723422450782</v>
      </c>
      <c r="Y3479" s="13">
        <f>Agridata[[#This Row],[Final_Profit_NGN]]*Agridata[[#This Row],[Storage_Loss_%]]</f>
        <v>14229005.699999999</v>
      </c>
      <c r="Z3479" s="13">
        <f>Agridata[[#This Row],[Final_Profit_NGN]] * (1-Agridata[[#This Row],[Storage_Loss_%]]/100)</f>
        <v>459104.94299999997</v>
      </c>
      <c r="AA3479" s="13">
        <f>Agridata[[#This Row],[Final_Profit_NGN]]+Agridata[[#This Row],[Input_Cost_NGN]]</f>
        <v>610393</v>
      </c>
    </row>
    <row r="3480" spans="1:27" x14ac:dyDescent="0.35">
      <c r="A3480" t="s">
        <v>1273</v>
      </c>
      <c r="B3480" t="s">
        <v>1473</v>
      </c>
      <c r="C3480" t="s">
        <v>1497</v>
      </c>
      <c r="D3480">
        <v>2025</v>
      </c>
      <c r="E3480" t="s">
        <v>1502</v>
      </c>
      <c r="F3480" t="s">
        <v>1506</v>
      </c>
      <c r="G3480">
        <v>2.77</v>
      </c>
      <c r="H3480">
        <v>6048</v>
      </c>
      <c r="I3480">
        <v>5189</v>
      </c>
      <c r="J3480">
        <v>23.3</v>
      </c>
      <c r="K3480" t="s">
        <v>1512</v>
      </c>
      <c r="L3480">
        <v>1.0900000000000001</v>
      </c>
      <c r="M3480" t="s">
        <v>1517</v>
      </c>
      <c r="N3480" s="13">
        <v>5600</v>
      </c>
      <c r="O3480">
        <v>7</v>
      </c>
      <c r="P3480" s="11">
        <f>Agridata[[#This Row],[Storage_Loss_%]]/100</f>
        <v>0.14199999999999999</v>
      </c>
      <c r="Q3480" s="7">
        <v>14.2</v>
      </c>
      <c r="R3480" s="13">
        <v>62210</v>
      </c>
      <c r="S3480">
        <v>319</v>
      </c>
      <c r="T3480" t="s">
        <v>1521</v>
      </c>
      <c r="U3480" t="s">
        <v>1523</v>
      </c>
      <c r="V3480" s="13">
        <v>1570929</v>
      </c>
      <c r="W3480" s="7">
        <f>(Agridata[[#This Row],[Profit_After_Storage_Loss]]/Agridata[[#This Row],[Total_Revenue]])*100</f>
        <v>82.5316817490734</v>
      </c>
      <c r="X3480">
        <f>(1-Agridata[[#This Row],[Transport_Cost_NGN]]/(Agridata[[#This Row],[Input_Cost_NGN]]+Agridata[[#This Row],[Final_Profit_NGN]]))*100</f>
        <v>99.657102059285833</v>
      </c>
      <c r="Y3480" s="13">
        <f>Agridata[[#This Row],[Final_Profit_NGN]]*Agridata[[#This Row],[Storage_Loss_%]]</f>
        <v>22307191.800000001</v>
      </c>
      <c r="Z3480" s="13">
        <f>Agridata[[#This Row],[Final_Profit_NGN]] * (1-Agridata[[#This Row],[Storage_Loss_%]]/100)</f>
        <v>1347857.0819999999</v>
      </c>
      <c r="AA3480" s="13">
        <f>Agridata[[#This Row],[Final_Profit_NGN]]+Agridata[[#This Row],[Input_Cost_NGN]]</f>
        <v>1633139</v>
      </c>
    </row>
    <row r="3481" spans="1:27" x14ac:dyDescent="0.35">
      <c r="A3481" t="s">
        <v>1019</v>
      </c>
      <c r="B3481" t="s">
        <v>1469</v>
      </c>
      <c r="C3481" t="s">
        <v>1481</v>
      </c>
      <c r="D3481">
        <v>2021</v>
      </c>
      <c r="E3481" t="s">
        <v>1501</v>
      </c>
      <c r="F3481" t="s">
        <v>1509</v>
      </c>
      <c r="G3481">
        <v>0.7</v>
      </c>
      <c r="H3481">
        <v>7055</v>
      </c>
      <c r="I3481">
        <v>5761</v>
      </c>
      <c r="J3481">
        <v>37.1</v>
      </c>
      <c r="K3481" t="s">
        <v>1512</v>
      </c>
      <c r="L3481">
        <v>1.2</v>
      </c>
      <c r="M3481" t="s">
        <v>1516</v>
      </c>
      <c r="N3481" s="13">
        <v>8434</v>
      </c>
      <c r="O3481">
        <v>4</v>
      </c>
      <c r="P3481" s="11">
        <f>Agridata[[#This Row],[Storage_Loss_%]]/100</f>
        <v>0.18340000000000001</v>
      </c>
      <c r="Q3481" s="7">
        <v>18.34</v>
      </c>
      <c r="R3481" s="13">
        <v>13334</v>
      </c>
      <c r="S3481">
        <v>311</v>
      </c>
      <c r="T3481" t="s">
        <v>1520</v>
      </c>
      <c r="U3481" t="s">
        <v>1522</v>
      </c>
      <c r="V3481" s="13">
        <v>1751987</v>
      </c>
      <c r="W3481" s="7">
        <f>(Agridata[[#This Row],[Profit_After_Storage_Loss]]/Agridata[[#This Row],[Total_Revenue]])*100</f>
        <v>81.043197480798099</v>
      </c>
      <c r="X3481">
        <f>(1-Agridata[[#This Row],[Transport_Cost_NGN]]/(Agridata[[#This Row],[Input_Cost_NGN]]+Agridata[[#This Row],[Final_Profit_NGN]]))*100</f>
        <v>99.522239864591199</v>
      </c>
      <c r="Y3481" s="13">
        <f>Agridata[[#This Row],[Final_Profit_NGN]]*Agridata[[#This Row],[Storage_Loss_%]]</f>
        <v>32131441.579999998</v>
      </c>
      <c r="Z3481" s="13">
        <f>Agridata[[#This Row],[Final_Profit_NGN]] * (1-Agridata[[#This Row],[Storage_Loss_%]]/100)</f>
        <v>1430672.5841999999</v>
      </c>
      <c r="AA3481" s="13">
        <f>Agridata[[#This Row],[Final_Profit_NGN]]+Agridata[[#This Row],[Input_Cost_NGN]]</f>
        <v>1765321</v>
      </c>
    </row>
    <row r="3482" spans="1:27" x14ac:dyDescent="0.35">
      <c r="A3482" t="s">
        <v>168</v>
      </c>
      <c r="B3482" t="s">
        <v>1469</v>
      </c>
      <c r="C3482" t="s">
        <v>1498</v>
      </c>
      <c r="D3482">
        <v>2025</v>
      </c>
      <c r="E3482" t="s">
        <v>1501</v>
      </c>
      <c r="F3482" t="s">
        <v>1510</v>
      </c>
      <c r="G3482">
        <v>1.54</v>
      </c>
      <c r="H3482">
        <v>22483</v>
      </c>
      <c r="I3482">
        <v>15980</v>
      </c>
      <c r="J3482">
        <v>17.399999999999999</v>
      </c>
      <c r="K3482" t="s">
        <v>1512</v>
      </c>
      <c r="L3482">
        <v>1.29</v>
      </c>
      <c r="M3482" t="s">
        <v>1516</v>
      </c>
      <c r="N3482" s="13">
        <v>3302</v>
      </c>
      <c r="O3482">
        <v>1</v>
      </c>
      <c r="P3482" s="11">
        <f>Agridata[[#This Row],[Storage_Loss_%]]/100</f>
        <v>0.28920000000000001</v>
      </c>
      <c r="Q3482" s="7">
        <v>28.92</v>
      </c>
      <c r="R3482" s="13">
        <v>41918</v>
      </c>
      <c r="S3482">
        <v>463</v>
      </c>
      <c r="T3482" t="s">
        <v>1520</v>
      </c>
      <c r="U3482" t="s">
        <v>1522</v>
      </c>
      <c r="V3482" s="13">
        <v>7279533</v>
      </c>
      <c r="W3482" s="7">
        <f>(Agridata[[#This Row],[Profit_After_Storage_Loss]]/Agridata[[#This Row],[Total_Revenue]])*100</f>
        <v>70.673040854879716</v>
      </c>
      <c r="X3482">
        <f>(1-Agridata[[#This Row],[Transport_Cost_NGN]]/(Agridata[[#This Row],[Input_Cost_NGN]]+Agridata[[#This Row],[Final_Profit_NGN]]))*100</f>
        <v>99.954899650356182</v>
      </c>
      <c r="Y3482" s="13">
        <f>Agridata[[#This Row],[Final_Profit_NGN]]*Agridata[[#This Row],[Storage_Loss_%]]</f>
        <v>210524094.36000001</v>
      </c>
      <c r="Z3482" s="13">
        <f>Agridata[[#This Row],[Final_Profit_NGN]] * (1-Agridata[[#This Row],[Storage_Loss_%]]/100)</f>
        <v>5174292.0564000001</v>
      </c>
      <c r="AA3482" s="13">
        <f>Agridata[[#This Row],[Final_Profit_NGN]]+Agridata[[#This Row],[Input_Cost_NGN]]</f>
        <v>7321451</v>
      </c>
    </row>
    <row r="3483" spans="1:27" x14ac:dyDescent="0.35">
      <c r="A3483" t="s">
        <v>1308</v>
      </c>
      <c r="B3483" t="s">
        <v>1470</v>
      </c>
      <c r="C3483" t="s">
        <v>1475</v>
      </c>
      <c r="D3483">
        <v>2025</v>
      </c>
      <c r="E3483" t="s">
        <v>1501</v>
      </c>
      <c r="F3483" t="s">
        <v>1506</v>
      </c>
      <c r="G3483">
        <v>0.77</v>
      </c>
      <c r="H3483">
        <v>1654</v>
      </c>
      <c r="I3483">
        <v>1344</v>
      </c>
      <c r="J3483">
        <v>6.9</v>
      </c>
      <c r="K3483" t="s">
        <v>1511</v>
      </c>
      <c r="L3483">
        <v>1.64</v>
      </c>
      <c r="M3483" t="s">
        <v>1516</v>
      </c>
      <c r="N3483" s="13">
        <v>1286</v>
      </c>
      <c r="O3483">
        <v>14</v>
      </c>
      <c r="P3483" s="11">
        <f>Agridata[[#This Row],[Storage_Loss_%]]/100</f>
        <v>0.18729999999999999</v>
      </c>
      <c r="Q3483" s="7">
        <v>18.73</v>
      </c>
      <c r="R3483" s="13">
        <v>15808</v>
      </c>
      <c r="S3483">
        <v>377</v>
      </c>
      <c r="T3483" t="s">
        <v>1520</v>
      </c>
      <c r="U3483" t="s">
        <v>1522</v>
      </c>
      <c r="V3483" s="13">
        <v>484528</v>
      </c>
      <c r="W3483" s="7">
        <f>(Agridata[[#This Row],[Profit_After_Storage_Loss]]/Agridata[[#This Row],[Total_Revenue]])*100</f>
        <v>78.702293178983723</v>
      </c>
      <c r="X3483">
        <f>(1-Agridata[[#This Row],[Transport_Cost_NGN]]/(Agridata[[#This Row],[Input_Cost_NGN]]+Agridata[[#This Row],[Final_Profit_NGN]]))*100</f>
        <v>99.742972722330592</v>
      </c>
      <c r="Y3483" s="13">
        <f>Agridata[[#This Row],[Final_Profit_NGN]]*Agridata[[#This Row],[Storage_Loss_%]]</f>
        <v>9075209.4399999995</v>
      </c>
      <c r="Z3483" s="13">
        <f>Agridata[[#This Row],[Final_Profit_NGN]] * (1-Agridata[[#This Row],[Storage_Loss_%]]/100)</f>
        <v>393775.9056</v>
      </c>
      <c r="AA3483" s="13">
        <f>Agridata[[#This Row],[Final_Profit_NGN]]+Agridata[[#This Row],[Input_Cost_NGN]]</f>
        <v>500336</v>
      </c>
    </row>
    <row r="3484" spans="1:27" x14ac:dyDescent="0.35">
      <c r="A3484" t="s">
        <v>904</v>
      </c>
      <c r="B3484" t="s">
        <v>1469</v>
      </c>
      <c r="C3484" t="s">
        <v>1474</v>
      </c>
      <c r="D3484">
        <v>2023</v>
      </c>
      <c r="E3484" t="s">
        <v>1501</v>
      </c>
      <c r="F3484" t="s">
        <v>1506</v>
      </c>
      <c r="G3484">
        <v>5.12</v>
      </c>
      <c r="H3484">
        <v>14766</v>
      </c>
      <c r="I3484">
        <v>14175</v>
      </c>
      <c r="J3484">
        <v>28.9</v>
      </c>
      <c r="K3484" t="s">
        <v>1515</v>
      </c>
      <c r="L3484">
        <v>0.76</v>
      </c>
      <c r="M3484" t="s">
        <v>1516</v>
      </c>
      <c r="N3484" s="13">
        <v>4729</v>
      </c>
      <c r="O3484">
        <v>3</v>
      </c>
      <c r="P3484" s="11">
        <f>Agridata[[#This Row],[Storage_Loss_%]]/100</f>
        <v>0.04</v>
      </c>
      <c r="Q3484" s="7">
        <v>4</v>
      </c>
      <c r="R3484" s="13">
        <v>112485</v>
      </c>
      <c r="S3484">
        <v>357</v>
      </c>
      <c r="T3484" t="s">
        <v>1520</v>
      </c>
      <c r="U3484" t="s">
        <v>1523</v>
      </c>
      <c r="V3484" s="13">
        <v>4892657</v>
      </c>
      <c r="W3484" s="7">
        <f>(Agridata[[#This Row],[Profit_After_Storage_Loss]]/Agridata[[#This Row],[Total_Revenue]])*100</f>
        <v>93.842506766041794</v>
      </c>
      <c r="X3484">
        <f>(1-Agridata[[#This Row],[Transport_Cost_NGN]]/(Agridata[[#This Row],[Input_Cost_NGN]]+Agridata[[#This Row],[Final_Profit_NGN]]))*100</f>
        <v>99.905517166146339</v>
      </c>
      <c r="Y3484" s="13">
        <f>Agridata[[#This Row],[Final_Profit_NGN]]*Agridata[[#This Row],[Storage_Loss_%]]</f>
        <v>19570628</v>
      </c>
      <c r="Z3484" s="13">
        <f>Agridata[[#This Row],[Final_Profit_NGN]] * (1-Agridata[[#This Row],[Storage_Loss_%]]/100)</f>
        <v>4696950.72</v>
      </c>
      <c r="AA3484" s="13">
        <f>Agridata[[#This Row],[Final_Profit_NGN]]+Agridata[[#This Row],[Input_Cost_NGN]]</f>
        <v>5005142</v>
      </c>
    </row>
    <row r="3485" spans="1:27" x14ac:dyDescent="0.35">
      <c r="A3485" t="s">
        <v>298</v>
      </c>
      <c r="B3485" t="s">
        <v>1470</v>
      </c>
      <c r="C3485" t="s">
        <v>1485</v>
      </c>
      <c r="D3485">
        <v>2025</v>
      </c>
      <c r="E3485" t="s">
        <v>1501</v>
      </c>
      <c r="F3485" t="s">
        <v>1509</v>
      </c>
      <c r="G3485">
        <v>0.97</v>
      </c>
      <c r="H3485">
        <v>14274</v>
      </c>
      <c r="I3485">
        <v>12257</v>
      </c>
      <c r="J3485">
        <v>13</v>
      </c>
      <c r="K3485" t="s">
        <v>1512</v>
      </c>
      <c r="L3485">
        <v>0.71</v>
      </c>
      <c r="M3485" t="s">
        <v>1518</v>
      </c>
      <c r="N3485" s="13">
        <v>3176</v>
      </c>
      <c r="O3485">
        <v>2</v>
      </c>
      <c r="P3485" s="11">
        <f>Agridata[[#This Row],[Storage_Loss_%]]/100</f>
        <v>0.14130000000000001</v>
      </c>
      <c r="Q3485" s="7">
        <v>14.13</v>
      </c>
      <c r="R3485" s="13">
        <v>26506</v>
      </c>
      <c r="S3485">
        <v>359</v>
      </c>
      <c r="T3485" t="s">
        <v>1519</v>
      </c>
      <c r="U3485" t="s">
        <v>1523</v>
      </c>
      <c r="V3485" s="13">
        <v>4326579</v>
      </c>
      <c r="W3485" s="7">
        <f>(Agridata[[#This Row],[Profit_After_Storage_Loss]]/Agridata[[#This Row],[Total_Revenue]])*100</f>
        <v>85.347136279213473</v>
      </c>
      <c r="X3485">
        <f>(1-Agridata[[#This Row],[Transport_Cost_NGN]]/(Agridata[[#This Row],[Input_Cost_NGN]]+Agridata[[#This Row],[Final_Profit_NGN]]))*100</f>
        <v>99.927040248467463</v>
      </c>
      <c r="Y3485" s="13">
        <f>Agridata[[#This Row],[Final_Profit_NGN]]*Agridata[[#This Row],[Storage_Loss_%]]</f>
        <v>61134561.270000003</v>
      </c>
      <c r="Z3485" s="13">
        <f>Agridata[[#This Row],[Final_Profit_NGN]] * (1-Agridata[[#This Row],[Storage_Loss_%]]/100)</f>
        <v>3715233.3873000001</v>
      </c>
      <c r="AA3485" s="13">
        <f>Agridata[[#This Row],[Final_Profit_NGN]]+Agridata[[#This Row],[Input_Cost_NGN]]</f>
        <v>4353085</v>
      </c>
    </row>
    <row r="3486" spans="1:27" x14ac:dyDescent="0.35">
      <c r="A3486" t="s">
        <v>367</v>
      </c>
      <c r="B3486" t="s">
        <v>1470</v>
      </c>
      <c r="C3486" t="s">
        <v>1476</v>
      </c>
      <c r="D3486">
        <v>2022</v>
      </c>
      <c r="E3486" t="s">
        <v>1501</v>
      </c>
      <c r="F3486" t="s">
        <v>1508</v>
      </c>
      <c r="G3486">
        <v>1.3</v>
      </c>
      <c r="H3486">
        <v>2433</v>
      </c>
      <c r="I3486">
        <v>2129</v>
      </c>
      <c r="J3486">
        <v>41.8</v>
      </c>
      <c r="K3486" t="s">
        <v>1511</v>
      </c>
      <c r="L3486">
        <v>2.4500000000000002</v>
      </c>
      <c r="M3486" t="s">
        <v>1516</v>
      </c>
      <c r="N3486" s="13">
        <v>7339</v>
      </c>
      <c r="O3486">
        <v>7</v>
      </c>
      <c r="P3486" s="11">
        <f>Agridata[[#This Row],[Storage_Loss_%]]/100</f>
        <v>0.12470000000000001</v>
      </c>
      <c r="Q3486" s="7">
        <v>12.47</v>
      </c>
      <c r="R3486" s="13">
        <v>15809</v>
      </c>
      <c r="S3486">
        <v>223</v>
      </c>
      <c r="T3486" t="s">
        <v>1520</v>
      </c>
      <c r="U3486" t="s">
        <v>1522</v>
      </c>
      <c r="V3486" s="13">
        <v>446872</v>
      </c>
      <c r="W3486" s="7">
        <f>(Agridata[[#This Row],[Profit_After_Storage_Loss]]/Agridata[[#This Row],[Total_Revenue]])*100</f>
        <v>84.539253092303326</v>
      </c>
      <c r="X3486">
        <f>(1-Agridata[[#This Row],[Transport_Cost_NGN]]/(Agridata[[#This Row],[Input_Cost_NGN]]+Agridata[[#This Row],[Final_Profit_NGN]]))*100</f>
        <v>98.413809946810005</v>
      </c>
      <c r="Y3486" s="13">
        <f>Agridata[[#This Row],[Final_Profit_NGN]]*Agridata[[#This Row],[Storage_Loss_%]]</f>
        <v>5572493.8399999999</v>
      </c>
      <c r="Z3486" s="13">
        <f>Agridata[[#This Row],[Final_Profit_NGN]] * (1-Agridata[[#This Row],[Storage_Loss_%]]/100)</f>
        <v>391147.06159999996</v>
      </c>
      <c r="AA3486" s="13">
        <f>Agridata[[#This Row],[Final_Profit_NGN]]+Agridata[[#This Row],[Input_Cost_NGN]]</f>
        <v>462681</v>
      </c>
    </row>
    <row r="3487" spans="1:27" x14ac:dyDescent="0.35">
      <c r="A3487" t="s">
        <v>567</v>
      </c>
      <c r="B3487" t="s">
        <v>1471</v>
      </c>
      <c r="C3487" t="s">
        <v>1500</v>
      </c>
      <c r="D3487">
        <v>2025</v>
      </c>
      <c r="E3487" t="s">
        <v>1501</v>
      </c>
      <c r="F3487" t="s">
        <v>1503</v>
      </c>
      <c r="G3487">
        <v>1.29</v>
      </c>
      <c r="H3487">
        <v>14694</v>
      </c>
      <c r="I3487">
        <v>11235</v>
      </c>
      <c r="J3487">
        <v>11.6</v>
      </c>
      <c r="K3487" t="s">
        <v>1512</v>
      </c>
      <c r="L3487">
        <v>1.38</v>
      </c>
      <c r="M3487" t="s">
        <v>1516</v>
      </c>
      <c r="N3487" s="13">
        <v>2631</v>
      </c>
      <c r="O3487">
        <v>14</v>
      </c>
      <c r="P3487" s="11">
        <f>Agridata[[#This Row],[Storage_Loss_%]]/100</f>
        <v>0.2354</v>
      </c>
      <c r="Q3487" s="7">
        <v>23.54</v>
      </c>
      <c r="R3487" s="13">
        <v>19834</v>
      </c>
      <c r="S3487">
        <v>339</v>
      </c>
      <c r="T3487" t="s">
        <v>1520</v>
      </c>
      <c r="U3487" t="s">
        <v>1522</v>
      </c>
      <c r="V3487" s="13">
        <v>3748114</v>
      </c>
      <c r="W3487" s="7">
        <f>(Agridata[[#This Row],[Profit_After_Storage_Loss]]/Agridata[[#This Row],[Total_Revenue]])*100</f>
        <v>76.057524265196861</v>
      </c>
      <c r="X3487">
        <f>(1-Agridata[[#This Row],[Transport_Cost_NGN]]/(Agridata[[#This Row],[Input_Cost_NGN]]+Agridata[[#This Row],[Final_Profit_NGN]]))*100</f>
        <v>99.930174195609922</v>
      </c>
      <c r="Y3487" s="13">
        <f>Agridata[[#This Row],[Final_Profit_NGN]]*Agridata[[#This Row],[Storage_Loss_%]]</f>
        <v>88230603.560000002</v>
      </c>
      <c r="Z3487" s="13">
        <f>Agridata[[#This Row],[Final_Profit_NGN]] * (1-Agridata[[#This Row],[Storage_Loss_%]]/100)</f>
        <v>2865807.9643999999</v>
      </c>
      <c r="AA3487" s="13">
        <f>Agridata[[#This Row],[Final_Profit_NGN]]+Agridata[[#This Row],[Input_Cost_NGN]]</f>
        <v>3767948</v>
      </c>
    </row>
    <row r="3488" spans="1:27" x14ac:dyDescent="0.35">
      <c r="A3488" t="s">
        <v>575</v>
      </c>
      <c r="B3488" t="s">
        <v>1469</v>
      </c>
      <c r="C3488" t="s">
        <v>1481</v>
      </c>
      <c r="D3488">
        <v>2024</v>
      </c>
      <c r="E3488" t="s">
        <v>1502</v>
      </c>
      <c r="F3488" t="s">
        <v>1510</v>
      </c>
      <c r="G3488">
        <v>2.25</v>
      </c>
      <c r="H3488">
        <v>56188</v>
      </c>
      <c r="I3488">
        <v>39792</v>
      </c>
      <c r="J3488">
        <v>4.5999999999999996</v>
      </c>
      <c r="K3488" t="s">
        <v>1511</v>
      </c>
      <c r="L3488">
        <v>0.19</v>
      </c>
      <c r="M3488" t="s">
        <v>1516</v>
      </c>
      <c r="N3488" s="13">
        <v>483</v>
      </c>
      <c r="O3488">
        <v>5</v>
      </c>
      <c r="P3488" s="11">
        <f>Agridata[[#This Row],[Storage_Loss_%]]/100</f>
        <v>0.2918</v>
      </c>
      <c r="Q3488" s="7">
        <v>29.18</v>
      </c>
      <c r="R3488" s="13">
        <v>61647</v>
      </c>
      <c r="S3488">
        <v>446</v>
      </c>
      <c r="T3488" t="s">
        <v>1519</v>
      </c>
      <c r="U3488" t="s">
        <v>1522</v>
      </c>
      <c r="V3488" s="13">
        <v>17507630</v>
      </c>
      <c r="W3488" s="7">
        <f>(Agridata[[#This Row],[Profit_After_Storage_Loss]]/Agridata[[#This Row],[Total_Revenue]])*100</f>
        <v>70.571507102995753</v>
      </c>
      <c r="X3488">
        <f>(1-Agridata[[#This Row],[Transport_Cost_NGN]]/(Agridata[[#This Row],[Input_Cost_NGN]]+Agridata[[#This Row],[Final_Profit_NGN]]))*100</f>
        <v>99.997250882890626</v>
      </c>
      <c r="Y3488" s="13">
        <f>Agridata[[#This Row],[Final_Profit_NGN]]*Agridata[[#This Row],[Storage_Loss_%]]</f>
        <v>510872643.39999998</v>
      </c>
      <c r="Z3488" s="13">
        <f>Agridata[[#This Row],[Final_Profit_NGN]] * (1-Agridata[[#This Row],[Storage_Loss_%]]/100)</f>
        <v>12398903.566</v>
      </c>
      <c r="AA3488" s="13">
        <f>Agridata[[#This Row],[Final_Profit_NGN]]+Agridata[[#This Row],[Input_Cost_NGN]]</f>
        <v>17569277</v>
      </c>
    </row>
    <row r="3489" spans="1:27" x14ac:dyDescent="0.35">
      <c r="A3489" t="s">
        <v>427</v>
      </c>
      <c r="B3489" t="s">
        <v>1471</v>
      </c>
      <c r="C3489" t="s">
        <v>1483</v>
      </c>
      <c r="D3489">
        <v>2024</v>
      </c>
      <c r="E3489" t="s">
        <v>1501</v>
      </c>
      <c r="F3489" t="s">
        <v>1508</v>
      </c>
      <c r="G3489">
        <v>2.98</v>
      </c>
      <c r="H3489">
        <v>5031</v>
      </c>
      <c r="I3489">
        <v>2012</v>
      </c>
      <c r="J3489">
        <v>26.5</v>
      </c>
      <c r="K3489" t="s">
        <v>1512</v>
      </c>
      <c r="L3489">
        <v>0.73</v>
      </c>
      <c r="M3489" t="s">
        <v>1516</v>
      </c>
      <c r="N3489" s="13">
        <v>6243</v>
      </c>
      <c r="O3489">
        <v>60</v>
      </c>
      <c r="P3489" s="11">
        <f>Agridata[[#This Row],[Storage_Loss_%]]/100</f>
        <v>0.6</v>
      </c>
      <c r="Q3489" s="7">
        <v>60</v>
      </c>
      <c r="R3489" s="13">
        <v>46089</v>
      </c>
      <c r="S3489">
        <v>219</v>
      </c>
      <c r="T3489" t="s">
        <v>1519</v>
      </c>
      <c r="U3489" t="s">
        <v>1522</v>
      </c>
      <c r="V3489" s="13">
        <v>383890</v>
      </c>
      <c r="W3489" s="7">
        <f>(Agridata[[#This Row],[Profit_After_Storage_Loss]]/Agridata[[#This Row],[Total_Revenue]])*100</f>
        <v>35.712441770412049</v>
      </c>
      <c r="X3489">
        <f>(1-Agridata[[#This Row],[Transport_Cost_NGN]]/(Agridata[[#This Row],[Input_Cost_NGN]]+Agridata[[#This Row],[Final_Profit_NGN]]))*100</f>
        <v>98.548068626607346</v>
      </c>
      <c r="Y3489" s="13">
        <f>Agridata[[#This Row],[Final_Profit_NGN]]*Agridata[[#This Row],[Storage_Loss_%]]</f>
        <v>23033400</v>
      </c>
      <c r="Z3489" s="13">
        <f>Agridata[[#This Row],[Final_Profit_NGN]] * (1-Agridata[[#This Row],[Storage_Loss_%]]/100)</f>
        <v>153556</v>
      </c>
      <c r="AA3489" s="13">
        <f>Agridata[[#This Row],[Final_Profit_NGN]]+Agridata[[#This Row],[Input_Cost_NGN]]</f>
        <v>429979</v>
      </c>
    </row>
    <row r="3490" spans="1:27" x14ac:dyDescent="0.35">
      <c r="A3490" t="s">
        <v>596</v>
      </c>
      <c r="B3490" t="s">
        <v>1470</v>
      </c>
      <c r="C3490" t="s">
        <v>1499</v>
      </c>
      <c r="D3490">
        <v>2024</v>
      </c>
      <c r="E3490" t="s">
        <v>1502</v>
      </c>
      <c r="F3490" t="s">
        <v>1508</v>
      </c>
      <c r="G3490">
        <v>0.92</v>
      </c>
      <c r="H3490">
        <v>1044</v>
      </c>
      <c r="I3490">
        <v>826</v>
      </c>
      <c r="J3490">
        <v>30.4</v>
      </c>
      <c r="K3490" t="s">
        <v>1512</v>
      </c>
      <c r="L3490">
        <v>1.61</v>
      </c>
      <c r="M3490" t="s">
        <v>1517</v>
      </c>
      <c r="N3490" s="13">
        <v>8455</v>
      </c>
      <c r="O3490">
        <v>14</v>
      </c>
      <c r="P3490" s="11">
        <f>Agridata[[#This Row],[Storage_Loss_%]]/100</f>
        <v>0.20860000000000001</v>
      </c>
      <c r="Q3490" s="7">
        <v>20.86</v>
      </c>
      <c r="R3490" s="13">
        <v>14688</v>
      </c>
      <c r="S3490">
        <v>259</v>
      </c>
      <c r="T3490" t="s">
        <v>1519</v>
      </c>
      <c r="U3490" t="s">
        <v>1523</v>
      </c>
      <c r="V3490" s="13">
        <v>188652</v>
      </c>
      <c r="W3490" s="7">
        <f>(Agridata[[#This Row],[Profit_After_Storage_Loss]]/Agridata[[#This Row],[Total_Revenue]])*100</f>
        <v>73.423425199173792</v>
      </c>
      <c r="X3490">
        <f>(1-Agridata[[#This Row],[Transport_Cost_NGN]]/(Agridata[[#This Row],[Input_Cost_NGN]]+Agridata[[#This Row],[Final_Profit_NGN]]))*100</f>
        <v>95.84193960853743</v>
      </c>
      <c r="Y3490" s="13">
        <f>Agridata[[#This Row],[Final_Profit_NGN]]*Agridata[[#This Row],[Storage_Loss_%]]</f>
        <v>3935280.7199999997</v>
      </c>
      <c r="Z3490" s="13">
        <f>Agridata[[#This Row],[Final_Profit_NGN]] * (1-Agridata[[#This Row],[Storage_Loss_%]]/100)</f>
        <v>149299.19279999999</v>
      </c>
      <c r="AA3490" s="13">
        <f>Agridata[[#This Row],[Final_Profit_NGN]]+Agridata[[#This Row],[Input_Cost_NGN]]</f>
        <v>203340</v>
      </c>
    </row>
    <row r="3491" spans="1:27" x14ac:dyDescent="0.35">
      <c r="A3491" t="s">
        <v>699</v>
      </c>
      <c r="B3491" t="s">
        <v>1469</v>
      </c>
      <c r="C3491" t="s">
        <v>1481</v>
      </c>
      <c r="D3491">
        <v>2025</v>
      </c>
      <c r="E3491" t="s">
        <v>1501</v>
      </c>
      <c r="F3491" t="s">
        <v>1510</v>
      </c>
      <c r="G3491">
        <v>1.77</v>
      </c>
      <c r="H3491">
        <v>26015</v>
      </c>
      <c r="I3491">
        <v>18241</v>
      </c>
      <c r="J3491">
        <v>24.7</v>
      </c>
      <c r="K3491" t="s">
        <v>1514</v>
      </c>
      <c r="L3491">
        <v>2.29</v>
      </c>
      <c r="M3491" t="s">
        <v>1516</v>
      </c>
      <c r="N3491" s="13">
        <v>3591</v>
      </c>
      <c r="O3491">
        <v>4</v>
      </c>
      <c r="P3491" s="11">
        <f>Agridata[[#This Row],[Storage_Loss_%]]/100</f>
        <v>0.29880000000000001</v>
      </c>
      <c r="Q3491" s="7">
        <v>29.88</v>
      </c>
      <c r="R3491" s="13">
        <v>47430</v>
      </c>
      <c r="S3491">
        <v>409</v>
      </c>
      <c r="T3491" t="s">
        <v>1520</v>
      </c>
      <c r="U3491" t="s">
        <v>1522</v>
      </c>
      <c r="V3491" s="13">
        <v>7334943</v>
      </c>
      <c r="W3491" s="7">
        <f>(Agridata[[#This Row],[Profit_After_Storage_Loss]]/Agridata[[#This Row],[Total_Revenue]])*100</f>
        <v>69.669495589019959</v>
      </c>
      <c r="X3491">
        <f>(1-Agridata[[#This Row],[Transport_Cost_NGN]]/(Agridata[[#This Row],[Input_Cost_NGN]]+Agridata[[#This Row],[Final_Profit_NGN]]))*100</f>
        <v>99.951357104280689</v>
      </c>
      <c r="Y3491" s="13">
        <f>Agridata[[#This Row],[Final_Profit_NGN]]*Agridata[[#This Row],[Storage_Loss_%]]</f>
        <v>219168096.84</v>
      </c>
      <c r="Z3491" s="13">
        <f>Agridata[[#This Row],[Final_Profit_NGN]] * (1-Agridata[[#This Row],[Storage_Loss_%]]/100)</f>
        <v>5143262.0316000003</v>
      </c>
      <c r="AA3491" s="13">
        <f>Agridata[[#This Row],[Final_Profit_NGN]]+Agridata[[#This Row],[Input_Cost_NGN]]</f>
        <v>7382373</v>
      </c>
    </row>
    <row r="3492" spans="1:27" x14ac:dyDescent="0.35">
      <c r="A3492" t="s">
        <v>1308</v>
      </c>
      <c r="B3492" t="s">
        <v>1473</v>
      </c>
      <c r="C3492" t="s">
        <v>1497</v>
      </c>
      <c r="D3492">
        <v>2021</v>
      </c>
      <c r="E3492" t="s">
        <v>1501</v>
      </c>
      <c r="F3492" t="s">
        <v>1505</v>
      </c>
      <c r="G3492">
        <v>0.56999999999999995</v>
      </c>
      <c r="H3492">
        <v>7413</v>
      </c>
      <c r="I3492">
        <v>5675</v>
      </c>
      <c r="J3492">
        <v>12.1</v>
      </c>
      <c r="K3492" t="s">
        <v>1511</v>
      </c>
      <c r="L3492">
        <v>1.5</v>
      </c>
      <c r="M3492" t="s">
        <v>1518</v>
      </c>
      <c r="N3492" s="13">
        <v>1962</v>
      </c>
      <c r="O3492">
        <v>14</v>
      </c>
      <c r="P3492" s="11">
        <f>Agridata[[#This Row],[Storage_Loss_%]]/100</f>
        <v>0.23440000000000003</v>
      </c>
      <c r="Q3492" s="7">
        <v>23.44</v>
      </c>
      <c r="R3492" s="13">
        <v>5312</v>
      </c>
      <c r="S3492">
        <v>78</v>
      </c>
      <c r="T3492" t="s">
        <v>1521</v>
      </c>
      <c r="U3492" t="s">
        <v>1523</v>
      </c>
      <c r="V3492" s="13">
        <v>430950</v>
      </c>
      <c r="W3492" s="7">
        <f>(Agridata[[#This Row],[Profit_After_Storage_Loss]]/Agridata[[#This Row],[Total_Revenue]])*100</f>
        <v>75.627792473330231</v>
      </c>
      <c r="X3492">
        <f>(1-Agridata[[#This Row],[Transport_Cost_NGN]]/(Agridata[[#This Row],[Input_Cost_NGN]]+Agridata[[#This Row],[Final_Profit_NGN]]))*100</f>
        <v>99.550270250445834</v>
      </c>
      <c r="Y3492" s="13">
        <f>Agridata[[#This Row],[Final_Profit_NGN]]*Agridata[[#This Row],[Storage_Loss_%]]</f>
        <v>10101468</v>
      </c>
      <c r="Z3492" s="13">
        <f>Agridata[[#This Row],[Final_Profit_NGN]] * (1-Agridata[[#This Row],[Storage_Loss_%]]/100)</f>
        <v>329935.31999999995</v>
      </c>
      <c r="AA3492" s="13">
        <f>Agridata[[#This Row],[Final_Profit_NGN]]+Agridata[[#This Row],[Input_Cost_NGN]]</f>
        <v>436262</v>
      </c>
    </row>
    <row r="3493" spans="1:27" x14ac:dyDescent="0.35">
      <c r="A3493" t="s">
        <v>744</v>
      </c>
      <c r="B3493" t="s">
        <v>1473</v>
      </c>
      <c r="C3493" t="s">
        <v>1493</v>
      </c>
      <c r="D3493">
        <v>2025</v>
      </c>
      <c r="E3493" t="s">
        <v>1501</v>
      </c>
      <c r="F3493" t="s">
        <v>1507</v>
      </c>
      <c r="G3493">
        <v>2.16</v>
      </c>
      <c r="H3493">
        <v>3618</v>
      </c>
      <c r="I3493">
        <v>2353</v>
      </c>
      <c r="J3493">
        <v>9.5</v>
      </c>
      <c r="K3493" t="s">
        <v>1511</v>
      </c>
      <c r="L3493">
        <v>1.25</v>
      </c>
      <c r="M3493" t="s">
        <v>1517</v>
      </c>
      <c r="N3493" s="13">
        <v>1377</v>
      </c>
      <c r="O3493">
        <v>30</v>
      </c>
      <c r="P3493" s="11">
        <f>Agridata[[#This Row],[Storage_Loss_%]]/100</f>
        <v>0.34950000000000003</v>
      </c>
      <c r="Q3493" s="7">
        <v>34.950000000000003</v>
      </c>
      <c r="R3493" s="13">
        <v>40434</v>
      </c>
      <c r="S3493">
        <v>254</v>
      </c>
      <c r="T3493" t="s">
        <v>1520</v>
      </c>
      <c r="U3493" t="s">
        <v>1522</v>
      </c>
      <c r="V3493" s="13">
        <v>549875</v>
      </c>
      <c r="W3493" s="7">
        <f>(Agridata[[#This Row],[Profit_After_Storage_Loss]]/Agridata[[#This Row],[Total_Revenue]])*100</f>
        <v>60.594313740769664</v>
      </c>
      <c r="X3493">
        <f>(1-Agridata[[#This Row],[Transport_Cost_NGN]]/(Agridata[[#This Row],[Input_Cost_NGN]]+Agridata[[#This Row],[Final_Profit_NGN]]))*100</f>
        <v>99.766732338487131</v>
      </c>
      <c r="Y3493" s="13">
        <f>Agridata[[#This Row],[Final_Profit_NGN]]*Agridata[[#This Row],[Storage_Loss_%]]</f>
        <v>19218131.25</v>
      </c>
      <c r="Z3493" s="13">
        <f>Agridata[[#This Row],[Final_Profit_NGN]] * (1-Agridata[[#This Row],[Storage_Loss_%]]/100)</f>
        <v>357693.6875</v>
      </c>
      <c r="AA3493" s="13">
        <f>Agridata[[#This Row],[Final_Profit_NGN]]+Agridata[[#This Row],[Input_Cost_NGN]]</f>
        <v>590309</v>
      </c>
    </row>
    <row r="3494" spans="1:27" x14ac:dyDescent="0.35">
      <c r="A3494" t="s">
        <v>1369</v>
      </c>
      <c r="B3494" t="s">
        <v>1470</v>
      </c>
      <c r="C3494" t="s">
        <v>1485</v>
      </c>
      <c r="D3494">
        <v>2022</v>
      </c>
      <c r="E3494" t="s">
        <v>1502</v>
      </c>
      <c r="F3494" t="s">
        <v>1505</v>
      </c>
      <c r="G3494">
        <v>1.1000000000000001</v>
      </c>
      <c r="H3494">
        <v>8521</v>
      </c>
      <c r="I3494">
        <v>4946</v>
      </c>
      <c r="J3494">
        <v>13.2</v>
      </c>
      <c r="K3494" t="s">
        <v>1511</v>
      </c>
      <c r="L3494">
        <v>1.0900000000000001</v>
      </c>
      <c r="M3494" t="s">
        <v>1516</v>
      </c>
      <c r="N3494" s="13">
        <v>2348</v>
      </c>
      <c r="O3494">
        <v>30</v>
      </c>
      <c r="P3494" s="11">
        <f>Agridata[[#This Row],[Storage_Loss_%]]/100</f>
        <v>0.41950000000000004</v>
      </c>
      <c r="Q3494" s="7">
        <v>41.95</v>
      </c>
      <c r="R3494" s="13">
        <v>6173</v>
      </c>
      <c r="S3494">
        <v>98</v>
      </c>
      <c r="T3494" t="s">
        <v>1519</v>
      </c>
      <c r="U3494" t="s">
        <v>1522</v>
      </c>
      <c r="V3494" s="13">
        <v>471340</v>
      </c>
      <c r="W3494" s="7">
        <f>(Agridata[[#This Row],[Profit_After_Storage_Loss]]/Agridata[[#This Row],[Total_Revenue]])*100</f>
        <v>57.299564619183144</v>
      </c>
      <c r="X3494">
        <f>(1-Agridata[[#This Row],[Transport_Cost_NGN]]/(Agridata[[#This Row],[Input_Cost_NGN]]+Agridata[[#This Row],[Final_Profit_NGN]]))*100</f>
        <v>99.508285638296755</v>
      </c>
      <c r="Y3494" s="13">
        <f>Agridata[[#This Row],[Final_Profit_NGN]]*Agridata[[#This Row],[Storage_Loss_%]]</f>
        <v>19772713</v>
      </c>
      <c r="Z3494" s="13">
        <f>Agridata[[#This Row],[Final_Profit_NGN]] * (1-Agridata[[#This Row],[Storage_Loss_%]]/100)</f>
        <v>273612.87</v>
      </c>
      <c r="AA3494" s="13">
        <f>Agridata[[#This Row],[Final_Profit_NGN]]+Agridata[[#This Row],[Input_Cost_NGN]]</f>
        <v>477513</v>
      </c>
    </row>
    <row r="3495" spans="1:27" x14ac:dyDescent="0.35">
      <c r="A3495" t="s">
        <v>200</v>
      </c>
      <c r="B3495" t="s">
        <v>1470</v>
      </c>
      <c r="C3495" t="s">
        <v>1475</v>
      </c>
      <c r="D3495">
        <v>2023</v>
      </c>
      <c r="E3495" t="s">
        <v>1501</v>
      </c>
      <c r="F3495" t="s">
        <v>1510</v>
      </c>
      <c r="G3495">
        <v>0.98</v>
      </c>
      <c r="H3495">
        <v>16119</v>
      </c>
      <c r="I3495">
        <v>12129</v>
      </c>
      <c r="J3495">
        <v>4.8</v>
      </c>
      <c r="K3495" t="s">
        <v>1511</v>
      </c>
      <c r="L3495">
        <v>0.87</v>
      </c>
      <c r="M3495" t="s">
        <v>1518</v>
      </c>
      <c r="N3495" s="13">
        <v>747</v>
      </c>
      <c r="O3495">
        <v>1</v>
      </c>
      <c r="P3495" s="11">
        <f>Agridata[[#This Row],[Storage_Loss_%]]/100</f>
        <v>0.2475</v>
      </c>
      <c r="Q3495" s="7">
        <v>24.75</v>
      </c>
      <c r="R3495" s="13">
        <v>24512</v>
      </c>
      <c r="S3495">
        <v>479</v>
      </c>
      <c r="T3495" t="s">
        <v>1520</v>
      </c>
      <c r="U3495" t="s">
        <v>1523</v>
      </c>
      <c r="V3495" s="13">
        <v>5726435</v>
      </c>
      <c r="W3495" s="7">
        <f>(Agridata[[#This Row],[Profit_After_Storage_Loss]]/Agridata[[#This Row],[Total_Revenue]])*100</f>
        <v>74.929265345342245</v>
      </c>
      <c r="X3495">
        <f>(1-Agridata[[#This Row],[Transport_Cost_NGN]]/(Agridata[[#This Row],[Input_Cost_NGN]]+Agridata[[#This Row],[Final_Profit_NGN]]))*100</f>
        <v>99.987010834911189</v>
      </c>
      <c r="Y3495" s="13">
        <f>Agridata[[#This Row],[Final_Profit_NGN]]*Agridata[[#This Row],[Storage_Loss_%]]</f>
        <v>141729266.25</v>
      </c>
      <c r="Z3495" s="13">
        <f>Agridata[[#This Row],[Final_Profit_NGN]] * (1-Agridata[[#This Row],[Storage_Loss_%]]/100)</f>
        <v>4309142.3374999994</v>
      </c>
      <c r="AA3495" s="13">
        <f>Agridata[[#This Row],[Final_Profit_NGN]]+Agridata[[#This Row],[Input_Cost_NGN]]</f>
        <v>5750947</v>
      </c>
    </row>
    <row r="3496" spans="1:27" x14ac:dyDescent="0.35">
      <c r="A3496" t="s">
        <v>333</v>
      </c>
      <c r="B3496" t="s">
        <v>1469</v>
      </c>
      <c r="C3496" t="s">
        <v>1498</v>
      </c>
      <c r="D3496">
        <v>2024</v>
      </c>
      <c r="E3496" t="s">
        <v>1501</v>
      </c>
      <c r="F3496" t="s">
        <v>1505</v>
      </c>
      <c r="G3496">
        <v>0.4</v>
      </c>
      <c r="H3496">
        <v>2960</v>
      </c>
      <c r="I3496">
        <v>2364</v>
      </c>
      <c r="J3496">
        <v>21.6</v>
      </c>
      <c r="K3496" t="s">
        <v>1512</v>
      </c>
      <c r="L3496">
        <v>1.17</v>
      </c>
      <c r="M3496" t="s">
        <v>1516</v>
      </c>
      <c r="N3496" s="13">
        <v>4975</v>
      </c>
      <c r="O3496">
        <v>14</v>
      </c>
      <c r="P3496" s="11">
        <f>Agridata[[#This Row],[Storage_Loss_%]]/100</f>
        <v>0.20129999999999998</v>
      </c>
      <c r="Q3496" s="7">
        <v>20.13</v>
      </c>
      <c r="R3496" s="13">
        <v>4590</v>
      </c>
      <c r="S3496">
        <v>114</v>
      </c>
      <c r="T3496" t="s">
        <v>1519</v>
      </c>
      <c r="U3496" t="s">
        <v>1522</v>
      </c>
      <c r="V3496" s="13">
        <v>257237</v>
      </c>
      <c r="W3496" s="7">
        <f>(Agridata[[#This Row],[Profit_After_Storage_Loss]]/Agridata[[#This Row],[Total_Revenue]])*100</f>
        <v>78.469826221130745</v>
      </c>
      <c r="X3496">
        <f>(1-Agridata[[#This Row],[Transport_Cost_NGN]]/(Agridata[[#This Row],[Input_Cost_NGN]]+Agridata[[#This Row],[Final_Profit_NGN]]))*100</f>
        <v>98.099890385636314</v>
      </c>
      <c r="Y3496" s="13">
        <f>Agridata[[#This Row],[Final_Profit_NGN]]*Agridata[[#This Row],[Storage_Loss_%]]</f>
        <v>5178180.8099999996</v>
      </c>
      <c r="Z3496" s="13">
        <f>Agridata[[#This Row],[Final_Profit_NGN]] * (1-Agridata[[#This Row],[Storage_Loss_%]]/100)</f>
        <v>205455.19190000001</v>
      </c>
      <c r="AA3496" s="13">
        <f>Agridata[[#This Row],[Final_Profit_NGN]]+Agridata[[#This Row],[Input_Cost_NGN]]</f>
        <v>261827</v>
      </c>
    </row>
    <row r="3497" spans="1:27" x14ac:dyDescent="0.35">
      <c r="A3497" t="s">
        <v>737</v>
      </c>
      <c r="B3497" t="s">
        <v>1470</v>
      </c>
      <c r="C3497" t="s">
        <v>1485</v>
      </c>
      <c r="D3497">
        <v>2023</v>
      </c>
      <c r="E3497" t="s">
        <v>1502</v>
      </c>
      <c r="F3497" t="s">
        <v>1505</v>
      </c>
      <c r="G3497">
        <v>3.09</v>
      </c>
      <c r="H3497">
        <v>40123</v>
      </c>
      <c r="I3497">
        <v>31616</v>
      </c>
      <c r="J3497">
        <v>10</v>
      </c>
      <c r="K3497" t="s">
        <v>1512</v>
      </c>
      <c r="L3497">
        <v>1.43</v>
      </c>
      <c r="M3497" t="s">
        <v>1517</v>
      </c>
      <c r="N3497" s="13">
        <v>2756</v>
      </c>
      <c r="O3497">
        <v>7</v>
      </c>
      <c r="P3497" s="11">
        <f>Agridata[[#This Row],[Storage_Loss_%]]/100</f>
        <v>0.21199999999999999</v>
      </c>
      <c r="Q3497" s="7">
        <v>21.2</v>
      </c>
      <c r="R3497" s="13">
        <v>19064</v>
      </c>
      <c r="S3497">
        <v>86</v>
      </c>
      <c r="T3497" t="s">
        <v>1520</v>
      </c>
      <c r="U3497" t="s">
        <v>1522</v>
      </c>
      <c r="V3497" s="13">
        <v>2669967</v>
      </c>
      <c r="W3497" s="7">
        <f>(Agridata[[#This Row],[Profit_After_Storage_Loss]]/Agridata[[#This Row],[Total_Revenue]])*100</f>
        <v>78.241344038056837</v>
      </c>
      <c r="X3497">
        <f>(1-Agridata[[#This Row],[Transport_Cost_NGN]]/(Agridata[[#This Row],[Input_Cost_NGN]]+Agridata[[#This Row],[Final_Profit_NGN]]))*100</f>
        <v>99.897509548978789</v>
      </c>
      <c r="Y3497" s="13">
        <f>Agridata[[#This Row],[Final_Profit_NGN]]*Agridata[[#This Row],[Storage_Loss_%]]</f>
        <v>56603300.399999999</v>
      </c>
      <c r="Z3497" s="13">
        <f>Agridata[[#This Row],[Final_Profit_NGN]] * (1-Agridata[[#This Row],[Storage_Loss_%]]/100)</f>
        <v>2103933.9960000003</v>
      </c>
      <c r="AA3497" s="13">
        <f>Agridata[[#This Row],[Final_Profit_NGN]]+Agridata[[#This Row],[Input_Cost_NGN]]</f>
        <v>2689031</v>
      </c>
    </row>
    <row r="3498" spans="1:27" x14ac:dyDescent="0.35">
      <c r="A3498" t="s">
        <v>1167</v>
      </c>
      <c r="B3498" t="s">
        <v>1469</v>
      </c>
      <c r="C3498" t="s">
        <v>1498</v>
      </c>
      <c r="D3498">
        <v>2023</v>
      </c>
      <c r="E3498" t="s">
        <v>1501</v>
      </c>
      <c r="F3498" t="s">
        <v>1507</v>
      </c>
      <c r="G3498">
        <v>0.68</v>
      </c>
      <c r="H3498">
        <v>1634</v>
      </c>
      <c r="I3498">
        <v>1375</v>
      </c>
      <c r="J3498">
        <v>89.9</v>
      </c>
      <c r="K3498" t="s">
        <v>1512</v>
      </c>
      <c r="L3498">
        <v>3.25</v>
      </c>
      <c r="M3498" t="s">
        <v>1517</v>
      </c>
      <c r="N3498" s="13">
        <v>15383</v>
      </c>
      <c r="O3498">
        <v>7</v>
      </c>
      <c r="P3498" s="11">
        <f>Agridata[[#This Row],[Storage_Loss_%]]/100</f>
        <v>0.15820000000000001</v>
      </c>
      <c r="Q3498" s="7">
        <v>15.82</v>
      </c>
      <c r="R3498" s="13">
        <v>14802</v>
      </c>
      <c r="S3498">
        <v>210</v>
      </c>
      <c r="T3498" t="s">
        <v>1520</v>
      </c>
      <c r="U3498" t="s">
        <v>1523</v>
      </c>
      <c r="V3498" s="13">
        <v>255678</v>
      </c>
      <c r="W3498" s="7">
        <f>(Agridata[[#This Row],[Profit_After_Storage_Loss]]/Agridata[[#This Row],[Total_Revenue]])*100</f>
        <v>79.573255102040818</v>
      </c>
      <c r="X3498">
        <f>(1-Agridata[[#This Row],[Transport_Cost_NGN]]/(Agridata[[#This Row],[Input_Cost_NGN]]+Agridata[[#This Row],[Final_Profit_NGN]]))*100</f>
        <v>94.312703342206447</v>
      </c>
      <c r="Y3498" s="13">
        <f>Agridata[[#This Row],[Final_Profit_NGN]]*Agridata[[#This Row],[Storage_Loss_%]]</f>
        <v>4044825.96</v>
      </c>
      <c r="Z3498" s="13">
        <f>Agridata[[#This Row],[Final_Profit_NGN]] * (1-Agridata[[#This Row],[Storage_Loss_%]]/100)</f>
        <v>215229.74040000001</v>
      </c>
      <c r="AA3498" s="13">
        <f>Agridata[[#This Row],[Final_Profit_NGN]]+Agridata[[#This Row],[Input_Cost_NGN]]</f>
        <v>270480</v>
      </c>
    </row>
    <row r="3499" spans="1:27" x14ac:dyDescent="0.35">
      <c r="A3499" t="s">
        <v>396</v>
      </c>
      <c r="B3499" t="s">
        <v>1471</v>
      </c>
      <c r="C3499" t="s">
        <v>1483</v>
      </c>
      <c r="D3499">
        <v>2024</v>
      </c>
      <c r="E3499" t="s">
        <v>1502</v>
      </c>
      <c r="F3499" t="s">
        <v>1510</v>
      </c>
      <c r="G3499">
        <v>0.91</v>
      </c>
      <c r="H3499">
        <v>14963</v>
      </c>
      <c r="I3499">
        <v>10762</v>
      </c>
      <c r="J3499">
        <v>65.5</v>
      </c>
      <c r="K3499" t="s">
        <v>1512</v>
      </c>
      <c r="L3499">
        <v>2.64</v>
      </c>
      <c r="M3499" t="s">
        <v>1516</v>
      </c>
      <c r="N3499" s="13">
        <v>12123</v>
      </c>
      <c r="O3499">
        <v>2</v>
      </c>
      <c r="P3499" s="11">
        <f>Agridata[[#This Row],[Storage_Loss_%]]/100</f>
        <v>0.28070000000000001</v>
      </c>
      <c r="Q3499" s="7">
        <v>28.07</v>
      </c>
      <c r="R3499" s="13">
        <v>16252</v>
      </c>
      <c r="S3499">
        <v>445</v>
      </c>
      <c r="T3499" t="s">
        <v>1520</v>
      </c>
      <c r="U3499" t="s">
        <v>1523</v>
      </c>
      <c r="V3499" s="13">
        <v>4712825</v>
      </c>
      <c r="W3499" s="7">
        <f>(Agridata[[#This Row],[Profit_After_Storage_Loss]]/Agridata[[#This Row],[Total_Revenue]])*100</f>
        <v>71.682804540928402</v>
      </c>
      <c r="X3499">
        <f>(1-Agridata[[#This Row],[Transport_Cost_NGN]]/(Agridata[[#This Row],[Input_Cost_NGN]]+Agridata[[#This Row],[Final_Profit_NGN]]))*100</f>
        <v>99.743649765059857</v>
      </c>
      <c r="Y3499" s="13">
        <f>Agridata[[#This Row],[Final_Profit_NGN]]*Agridata[[#This Row],[Storage_Loss_%]]</f>
        <v>132288997.75</v>
      </c>
      <c r="Z3499" s="13">
        <f>Agridata[[#This Row],[Final_Profit_NGN]] * (1-Agridata[[#This Row],[Storage_Loss_%]]/100)</f>
        <v>3389935.0225000004</v>
      </c>
      <c r="AA3499" s="13">
        <f>Agridata[[#This Row],[Final_Profit_NGN]]+Agridata[[#This Row],[Input_Cost_NGN]]</f>
        <v>4729077</v>
      </c>
    </row>
    <row r="3500" spans="1:27" x14ac:dyDescent="0.35">
      <c r="A3500" t="s">
        <v>798</v>
      </c>
      <c r="B3500" t="s">
        <v>1471</v>
      </c>
      <c r="C3500" t="s">
        <v>1483</v>
      </c>
      <c r="D3500">
        <v>2021</v>
      </c>
      <c r="E3500" t="s">
        <v>1502</v>
      </c>
      <c r="F3500" t="s">
        <v>1509</v>
      </c>
      <c r="G3500">
        <v>1.07</v>
      </c>
      <c r="H3500">
        <v>12053</v>
      </c>
      <c r="I3500">
        <v>9741</v>
      </c>
      <c r="J3500">
        <v>39.799999999999997</v>
      </c>
      <c r="K3500" t="s">
        <v>1512</v>
      </c>
      <c r="L3500">
        <v>1.75</v>
      </c>
      <c r="M3500" t="s">
        <v>1516</v>
      </c>
      <c r="N3500" s="13">
        <v>9730</v>
      </c>
      <c r="O3500">
        <v>4</v>
      </c>
      <c r="P3500" s="11">
        <f>Agridata[[#This Row],[Storage_Loss_%]]/100</f>
        <v>0.1918</v>
      </c>
      <c r="Q3500" s="7">
        <v>19.18</v>
      </c>
      <c r="R3500" s="13">
        <v>31763</v>
      </c>
      <c r="S3500">
        <v>249</v>
      </c>
      <c r="T3500" t="s">
        <v>1520</v>
      </c>
      <c r="U3500" t="s">
        <v>1522</v>
      </c>
      <c r="V3500" s="13">
        <v>2359761</v>
      </c>
      <c r="W3500" s="7">
        <f>(Agridata[[#This Row],[Profit_After_Storage_Loss]]/Agridata[[#This Row],[Total_Revenue]])*100</f>
        <v>79.746590048855865</v>
      </c>
      <c r="X3500">
        <f>(1-Agridata[[#This Row],[Transport_Cost_NGN]]/(Agridata[[#This Row],[Input_Cost_NGN]]+Agridata[[#This Row],[Final_Profit_NGN]]))*100</f>
        <v>99.593146462255859</v>
      </c>
      <c r="Y3500" s="13">
        <f>Agridata[[#This Row],[Final_Profit_NGN]]*Agridata[[#This Row],[Storage_Loss_%]]</f>
        <v>45260215.979999997</v>
      </c>
      <c r="Z3500" s="13">
        <f>Agridata[[#This Row],[Final_Profit_NGN]] * (1-Agridata[[#This Row],[Storage_Loss_%]]/100)</f>
        <v>1907158.8402</v>
      </c>
      <c r="AA3500" s="13">
        <f>Agridata[[#This Row],[Final_Profit_NGN]]+Agridata[[#This Row],[Input_Cost_NGN]]</f>
        <v>2391524</v>
      </c>
    </row>
    <row r="3501" spans="1:27" x14ac:dyDescent="0.35">
      <c r="A3501" t="s">
        <v>862</v>
      </c>
      <c r="B3501" t="s">
        <v>1470</v>
      </c>
      <c r="C3501" t="s">
        <v>1476</v>
      </c>
      <c r="D3501">
        <v>2022</v>
      </c>
      <c r="E3501" t="s">
        <v>1501</v>
      </c>
      <c r="F3501" t="s">
        <v>1508</v>
      </c>
      <c r="G3501">
        <v>0.98</v>
      </c>
      <c r="H3501">
        <v>2112</v>
      </c>
      <c r="I3501">
        <v>1413</v>
      </c>
      <c r="J3501">
        <v>21.4</v>
      </c>
      <c r="K3501" t="s">
        <v>1512</v>
      </c>
      <c r="L3501">
        <v>1.92</v>
      </c>
      <c r="M3501" t="s">
        <v>1518</v>
      </c>
      <c r="N3501" s="13">
        <v>5953</v>
      </c>
      <c r="O3501">
        <v>30</v>
      </c>
      <c r="P3501" s="11">
        <f>Agridata[[#This Row],[Storage_Loss_%]]/100</f>
        <v>0.3306</v>
      </c>
      <c r="Q3501" s="7">
        <v>33.06</v>
      </c>
      <c r="R3501" s="13">
        <v>10827</v>
      </c>
      <c r="S3501">
        <v>214</v>
      </c>
      <c r="T3501" t="s">
        <v>1521</v>
      </c>
      <c r="U3501" t="s">
        <v>1522</v>
      </c>
      <c r="V3501" s="13">
        <v>282579</v>
      </c>
      <c r="W3501" s="7">
        <f>(Agridata[[#This Row],[Profit_After_Storage_Loss]]/Agridata[[#This Row],[Total_Revenue]])*100</f>
        <v>64.469841312038611</v>
      </c>
      <c r="X3501">
        <f>(1-Agridata[[#This Row],[Transport_Cost_NGN]]/(Agridata[[#This Row],[Input_Cost_NGN]]+Agridata[[#This Row],[Final_Profit_NGN]]))*100</f>
        <v>97.971070802914724</v>
      </c>
      <c r="Y3501" s="13">
        <f>Agridata[[#This Row],[Final_Profit_NGN]]*Agridata[[#This Row],[Storage_Loss_%]]</f>
        <v>9342061.7400000002</v>
      </c>
      <c r="Z3501" s="13">
        <f>Agridata[[#This Row],[Final_Profit_NGN]] * (1-Agridata[[#This Row],[Storage_Loss_%]]/100)</f>
        <v>189158.38260000001</v>
      </c>
      <c r="AA3501" s="13">
        <f>Agridata[[#This Row],[Final_Profit_NGN]]+Agridata[[#This Row],[Input_Cost_NGN]]</f>
        <v>293406</v>
      </c>
    </row>
    <row r="3502" spans="1:27" x14ac:dyDescent="0.35">
      <c r="A3502" t="s">
        <v>530</v>
      </c>
      <c r="B3502" t="s">
        <v>1471</v>
      </c>
      <c r="C3502" t="s">
        <v>1486</v>
      </c>
      <c r="D3502">
        <v>2025</v>
      </c>
      <c r="E3502" t="s">
        <v>1501</v>
      </c>
      <c r="F3502" t="s">
        <v>1510</v>
      </c>
      <c r="G3502">
        <v>0.31</v>
      </c>
      <c r="H3502">
        <v>8367</v>
      </c>
      <c r="I3502">
        <v>5589</v>
      </c>
      <c r="J3502">
        <v>29.2</v>
      </c>
      <c r="K3502" t="s">
        <v>1511</v>
      </c>
      <c r="L3502">
        <v>1.99</v>
      </c>
      <c r="M3502" t="s">
        <v>1518</v>
      </c>
      <c r="N3502" s="13">
        <v>3294</v>
      </c>
      <c r="O3502">
        <v>5</v>
      </c>
      <c r="P3502" s="11">
        <f>Agridata[[#This Row],[Storage_Loss_%]]/100</f>
        <v>0.33189999999999997</v>
      </c>
      <c r="Q3502" s="7">
        <v>33.19</v>
      </c>
      <c r="R3502" s="13">
        <v>11167</v>
      </c>
      <c r="S3502">
        <v>409</v>
      </c>
      <c r="T3502" t="s">
        <v>1520</v>
      </c>
      <c r="U3502" t="s">
        <v>1522</v>
      </c>
      <c r="V3502" s="13">
        <v>2248581</v>
      </c>
      <c r="W3502" s="7">
        <f>(Agridata[[#This Row],[Profit_After_Storage_Loss]]/Agridata[[#This Row],[Total_Revenue]])*100</f>
        <v>66.479844925186342</v>
      </c>
      <c r="X3502">
        <f>(1-Agridata[[#This Row],[Transport_Cost_NGN]]/(Agridata[[#This Row],[Input_Cost_NGN]]+Agridata[[#This Row],[Final_Profit_NGN]]))*100</f>
        <v>99.854231533781643</v>
      </c>
      <c r="Y3502" s="13">
        <f>Agridata[[#This Row],[Final_Profit_NGN]]*Agridata[[#This Row],[Storage_Loss_%]]</f>
        <v>74630403.390000001</v>
      </c>
      <c r="Z3502" s="13">
        <f>Agridata[[#This Row],[Final_Profit_NGN]] * (1-Agridata[[#This Row],[Storage_Loss_%]]/100)</f>
        <v>1502276.9661000001</v>
      </c>
      <c r="AA3502" s="13">
        <f>Agridata[[#This Row],[Final_Profit_NGN]]+Agridata[[#This Row],[Input_Cost_NGN]]</f>
        <v>2259748</v>
      </c>
    </row>
    <row r="3503" spans="1:27" x14ac:dyDescent="0.35">
      <c r="A3503" t="s">
        <v>748</v>
      </c>
      <c r="B3503" t="s">
        <v>1470</v>
      </c>
      <c r="C3503" t="s">
        <v>1490</v>
      </c>
      <c r="D3503">
        <v>2025</v>
      </c>
      <c r="E3503" t="s">
        <v>1501</v>
      </c>
      <c r="F3503" t="s">
        <v>1503</v>
      </c>
      <c r="G3503">
        <v>11.49</v>
      </c>
      <c r="H3503">
        <v>78120</v>
      </c>
      <c r="I3503">
        <v>64495</v>
      </c>
      <c r="J3503">
        <v>23.8</v>
      </c>
      <c r="K3503" t="s">
        <v>1511</v>
      </c>
      <c r="L3503">
        <v>1.46</v>
      </c>
      <c r="M3503" t="s">
        <v>1516</v>
      </c>
      <c r="N3503" s="13">
        <v>4391</v>
      </c>
      <c r="O3503">
        <v>7</v>
      </c>
      <c r="P3503" s="11">
        <f>Agridata[[#This Row],[Storage_Loss_%]]/100</f>
        <v>0.1744</v>
      </c>
      <c r="Q3503" s="7">
        <v>17.440000000000001</v>
      </c>
      <c r="R3503" s="13">
        <v>216499</v>
      </c>
      <c r="S3503">
        <v>391</v>
      </c>
      <c r="T3503" t="s">
        <v>1520</v>
      </c>
      <c r="U3503" t="s">
        <v>1523</v>
      </c>
      <c r="V3503" s="13">
        <v>24744480</v>
      </c>
      <c r="W3503" s="7">
        <f>(Agridata[[#This Row],[Profit_After_Storage_Loss]]/Agridata[[#This Row],[Total_Revenue]])*100</f>
        <v>81.843916009864841</v>
      </c>
      <c r="X3503">
        <f>(1-Agridata[[#This Row],[Transport_Cost_NGN]]/(Agridata[[#This Row],[Input_Cost_NGN]]+Agridata[[#This Row],[Final_Profit_NGN]]))*100</f>
        <v>99.98240854254955</v>
      </c>
      <c r="Y3503" s="13">
        <f>Agridata[[#This Row],[Final_Profit_NGN]]*Agridata[[#This Row],[Storage_Loss_%]]</f>
        <v>431543731.20000005</v>
      </c>
      <c r="Z3503" s="13">
        <f>Agridata[[#This Row],[Final_Profit_NGN]] * (1-Agridata[[#This Row],[Storage_Loss_%]]/100)</f>
        <v>20429042.688000001</v>
      </c>
      <c r="AA3503" s="13">
        <f>Agridata[[#This Row],[Final_Profit_NGN]]+Agridata[[#This Row],[Input_Cost_NGN]]</f>
        <v>24960979</v>
      </c>
    </row>
    <row r="3504" spans="1:27" x14ac:dyDescent="0.35">
      <c r="A3504" t="s">
        <v>327</v>
      </c>
      <c r="B3504" t="s">
        <v>1469</v>
      </c>
      <c r="C3504" t="s">
        <v>1481</v>
      </c>
      <c r="D3504">
        <v>2021</v>
      </c>
      <c r="E3504" t="s">
        <v>1501</v>
      </c>
      <c r="F3504" t="s">
        <v>1506</v>
      </c>
      <c r="G3504">
        <v>1.0900000000000001</v>
      </c>
      <c r="H3504">
        <v>3833</v>
      </c>
      <c r="I3504">
        <v>3649</v>
      </c>
      <c r="J3504">
        <v>9.1</v>
      </c>
      <c r="K3504" t="s">
        <v>1511</v>
      </c>
      <c r="L3504">
        <v>0.68</v>
      </c>
      <c r="M3504" t="s">
        <v>1518</v>
      </c>
      <c r="N3504" s="13">
        <v>1092</v>
      </c>
      <c r="O3504">
        <v>1</v>
      </c>
      <c r="P3504" s="11">
        <f>Agridata[[#This Row],[Storage_Loss_%]]/100</f>
        <v>4.8000000000000001E-2</v>
      </c>
      <c r="Q3504" s="7">
        <v>4.8</v>
      </c>
      <c r="R3504" s="13">
        <v>20892</v>
      </c>
      <c r="S3504">
        <v>243</v>
      </c>
      <c r="T3504" t="s">
        <v>1520</v>
      </c>
      <c r="U3504" t="s">
        <v>1523</v>
      </c>
      <c r="V3504" s="13">
        <v>855856</v>
      </c>
      <c r="W3504" s="7">
        <f>(Agridata[[#This Row],[Profit_After_Storage_Loss]]/Agridata[[#This Row],[Total_Revenue]])*100</f>
        <v>92.931482250315938</v>
      </c>
      <c r="X3504">
        <f>(1-Agridata[[#This Row],[Transport_Cost_NGN]]/(Agridata[[#This Row],[Input_Cost_NGN]]+Agridata[[#This Row],[Final_Profit_NGN]]))*100</f>
        <v>99.875448817676229</v>
      </c>
      <c r="Y3504" s="13">
        <f>Agridata[[#This Row],[Final_Profit_NGN]]*Agridata[[#This Row],[Storage_Loss_%]]</f>
        <v>4108108.8</v>
      </c>
      <c r="Z3504" s="13">
        <f>Agridata[[#This Row],[Final_Profit_NGN]] * (1-Agridata[[#This Row],[Storage_Loss_%]]/100)</f>
        <v>814774.91200000001</v>
      </c>
      <c r="AA3504" s="13">
        <f>Agridata[[#This Row],[Final_Profit_NGN]]+Agridata[[#This Row],[Input_Cost_NGN]]</f>
        <v>876748</v>
      </c>
    </row>
    <row r="3505" spans="1:27" x14ac:dyDescent="0.35">
      <c r="A3505" t="s">
        <v>334</v>
      </c>
      <c r="B3505" t="s">
        <v>1471</v>
      </c>
      <c r="C3505" t="s">
        <v>1500</v>
      </c>
      <c r="D3505">
        <v>2023</v>
      </c>
      <c r="E3505" t="s">
        <v>1502</v>
      </c>
      <c r="F3505" t="s">
        <v>1503</v>
      </c>
      <c r="G3505">
        <v>1.17</v>
      </c>
      <c r="H3505">
        <v>12218</v>
      </c>
      <c r="I3505">
        <v>9884</v>
      </c>
      <c r="J3505">
        <v>3.9</v>
      </c>
      <c r="K3505" t="s">
        <v>1513</v>
      </c>
      <c r="L3505">
        <v>0.36</v>
      </c>
      <c r="M3505" t="s">
        <v>1518</v>
      </c>
      <c r="N3505" s="13">
        <v>200</v>
      </c>
      <c r="O3505">
        <v>14</v>
      </c>
      <c r="P3505" s="11">
        <f>Agridata[[#This Row],[Storage_Loss_%]]/100</f>
        <v>0.191</v>
      </c>
      <c r="Q3505" s="7">
        <v>19.100000000000001</v>
      </c>
      <c r="R3505" s="13">
        <v>13074</v>
      </c>
      <c r="S3505">
        <v>337</v>
      </c>
      <c r="T3505" t="s">
        <v>1520</v>
      </c>
      <c r="U3505" t="s">
        <v>1523</v>
      </c>
      <c r="V3505" s="13">
        <v>3284325</v>
      </c>
      <c r="W3505" s="7">
        <f>(Agridata[[#This Row],[Profit_After_Storage_Loss]]/Agridata[[#This Row],[Total_Revenue]])*100</f>
        <v>80.579236088808173</v>
      </c>
      <c r="X3505">
        <f>(1-Agridata[[#This Row],[Transport_Cost_NGN]]/(Agridata[[#This Row],[Input_Cost_NGN]]+Agridata[[#This Row],[Final_Profit_NGN]]))*100</f>
        <v>99.993934613311879</v>
      </c>
      <c r="Y3505" s="13">
        <f>Agridata[[#This Row],[Final_Profit_NGN]]*Agridata[[#This Row],[Storage_Loss_%]]</f>
        <v>62730607.500000007</v>
      </c>
      <c r="Z3505" s="13">
        <f>Agridata[[#This Row],[Final_Profit_NGN]] * (1-Agridata[[#This Row],[Storage_Loss_%]]/100)</f>
        <v>2657018.9249999998</v>
      </c>
      <c r="AA3505" s="13">
        <f>Agridata[[#This Row],[Final_Profit_NGN]]+Agridata[[#This Row],[Input_Cost_NGN]]</f>
        <v>3297399</v>
      </c>
    </row>
    <row r="3506" spans="1:27" x14ac:dyDescent="0.35">
      <c r="A3506" t="s">
        <v>536</v>
      </c>
      <c r="B3506" t="s">
        <v>1473</v>
      </c>
      <c r="C3506" t="s">
        <v>1484</v>
      </c>
      <c r="D3506">
        <v>2025</v>
      </c>
      <c r="E3506" t="s">
        <v>1501</v>
      </c>
      <c r="F3506" t="s">
        <v>1508</v>
      </c>
      <c r="G3506">
        <v>1.01</v>
      </c>
      <c r="H3506">
        <v>2408</v>
      </c>
      <c r="I3506">
        <v>1736</v>
      </c>
      <c r="J3506">
        <v>12.9</v>
      </c>
      <c r="K3506" t="s">
        <v>1511</v>
      </c>
      <c r="L3506">
        <v>0.69</v>
      </c>
      <c r="M3506" t="s">
        <v>1517</v>
      </c>
      <c r="N3506" s="13">
        <v>2047</v>
      </c>
      <c r="O3506">
        <v>14</v>
      </c>
      <c r="P3506" s="11">
        <f>Agridata[[#This Row],[Storage_Loss_%]]/100</f>
        <v>0.27879999999999999</v>
      </c>
      <c r="Q3506" s="7">
        <v>27.88</v>
      </c>
      <c r="R3506" s="13">
        <v>15420</v>
      </c>
      <c r="S3506">
        <v>192</v>
      </c>
      <c r="T3506" t="s">
        <v>1520</v>
      </c>
      <c r="U3506" t="s">
        <v>1523</v>
      </c>
      <c r="V3506" s="13">
        <v>312512</v>
      </c>
      <c r="W3506" s="7">
        <f>(Agridata[[#This Row],[Profit_After_Storage_Loss]]/Agridata[[#This Row],[Total_Revenue]])*100</f>
        <v>68.728777429467087</v>
      </c>
      <c r="X3506">
        <f>(1-Agridata[[#This Row],[Transport_Cost_NGN]]/(Agridata[[#This Row],[Input_Cost_NGN]]+Agridata[[#This Row],[Final_Profit_NGN]]))*100</f>
        <v>99.375785223765902</v>
      </c>
      <c r="Y3506" s="13">
        <f>Agridata[[#This Row],[Final_Profit_NGN]]*Agridata[[#This Row],[Storage_Loss_%]]</f>
        <v>8712834.5600000005</v>
      </c>
      <c r="Z3506" s="13">
        <f>Agridata[[#This Row],[Final_Profit_NGN]] * (1-Agridata[[#This Row],[Storage_Loss_%]]/100)</f>
        <v>225383.65440000003</v>
      </c>
      <c r="AA3506" s="13">
        <f>Agridata[[#This Row],[Final_Profit_NGN]]+Agridata[[#This Row],[Input_Cost_NGN]]</f>
        <v>327932</v>
      </c>
    </row>
    <row r="3507" spans="1:27" x14ac:dyDescent="0.35">
      <c r="A3507" t="s">
        <v>1057</v>
      </c>
      <c r="B3507" t="s">
        <v>1473</v>
      </c>
      <c r="C3507" t="s">
        <v>1497</v>
      </c>
      <c r="D3507">
        <v>2023</v>
      </c>
      <c r="E3507" t="s">
        <v>1501</v>
      </c>
      <c r="F3507" t="s">
        <v>1504</v>
      </c>
      <c r="G3507">
        <v>3.1</v>
      </c>
      <c r="H3507">
        <v>22013</v>
      </c>
      <c r="I3507">
        <v>17971</v>
      </c>
      <c r="J3507">
        <v>2</v>
      </c>
      <c r="K3507" t="s">
        <v>1515</v>
      </c>
      <c r="L3507">
        <v>0.44</v>
      </c>
      <c r="M3507" t="s">
        <v>1518</v>
      </c>
      <c r="N3507" s="13">
        <v>397</v>
      </c>
      <c r="O3507">
        <v>3</v>
      </c>
      <c r="P3507" s="11">
        <f>Agridata[[#This Row],[Storage_Loss_%]]/100</f>
        <v>0.18359999999999999</v>
      </c>
      <c r="Q3507" s="7">
        <v>18.36</v>
      </c>
      <c r="R3507" s="13">
        <v>47737</v>
      </c>
      <c r="S3507">
        <v>281</v>
      </c>
      <c r="T3507" t="s">
        <v>1521</v>
      </c>
      <c r="U3507" t="s">
        <v>1523</v>
      </c>
      <c r="V3507" s="13">
        <v>4951219</v>
      </c>
      <c r="W3507" s="7">
        <f>(Agridata[[#This Row],[Profit_After_Storage_Loss]]/Agridata[[#This Row],[Total_Revenue]])*100</f>
        <v>80.860387480906013</v>
      </c>
      <c r="X3507">
        <f>(1-Agridata[[#This Row],[Transport_Cost_NGN]]/(Agridata[[#This Row],[Input_Cost_NGN]]+Agridata[[#This Row],[Final_Profit_NGN]]))*100</f>
        <v>99.992058341781771</v>
      </c>
      <c r="Y3507" s="13">
        <f>Agridata[[#This Row],[Final_Profit_NGN]]*Agridata[[#This Row],[Storage_Loss_%]]</f>
        <v>90904380.840000004</v>
      </c>
      <c r="Z3507" s="13">
        <f>Agridata[[#This Row],[Final_Profit_NGN]] * (1-Agridata[[#This Row],[Storage_Loss_%]]/100)</f>
        <v>4042175.1916</v>
      </c>
      <c r="AA3507" s="13">
        <f>Agridata[[#This Row],[Final_Profit_NGN]]+Agridata[[#This Row],[Input_Cost_NGN]]</f>
        <v>4998956</v>
      </c>
    </row>
    <row r="3508" spans="1:27" x14ac:dyDescent="0.35">
      <c r="A3508" t="s">
        <v>1042</v>
      </c>
      <c r="B3508" t="s">
        <v>1473</v>
      </c>
      <c r="C3508" t="s">
        <v>1493</v>
      </c>
      <c r="D3508">
        <v>2024</v>
      </c>
      <c r="E3508" t="s">
        <v>1501</v>
      </c>
      <c r="F3508" t="s">
        <v>1509</v>
      </c>
      <c r="G3508">
        <v>1.55</v>
      </c>
      <c r="H3508">
        <v>16296</v>
      </c>
      <c r="I3508">
        <v>13163</v>
      </c>
      <c r="J3508">
        <v>9.5</v>
      </c>
      <c r="K3508" t="s">
        <v>1513</v>
      </c>
      <c r="L3508">
        <v>0.82</v>
      </c>
      <c r="M3508" t="s">
        <v>1517</v>
      </c>
      <c r="N3508" s="13">
        <v>384</v>
      </c>
      <c r="O3508">
        <v>4</v>
      </c>
      <c r="P3508" s="11">
        <f>Agridata[[#This Row],[Storage_Loss_%]]/100</f>
        <v>0.19219999999999998</v>
      </c>
      <c r="Q3508" s="7">
        <v>19.22</v>
      </c>
      <c r="R3508" s="13">
        <v>54061</v>
      </c>
      <c r="S3508">
        <v>379</v>
      </c>
      <c r="T3508" t="s">
        <v>1520</v>
      </c>
      <c r="U3508" t="s">
        <v>1523</v>
      </c>
      <c r="V3508" s="13">
        <v>4884445</v>
      </c>
      <c r="W3508" s="7">
        <f>(Agridata[[#This Row],[Profit_After_Storage_Loss]]/Agridata[[#This Row],[Total_Revenue]])*100</f>
        <v>79.895714837645244</v>
      </c>
      <c r="X3508">
        <f>(1-Agridata[[#This Row],[Transport_Cost_NGN]]/(Agridata[[#This Row],[Input_Cost_NGN]]+Agridata[[#This Row],[Final_Profit_NGN]]))*100</f>
        <v>99.992224369070328</v>
      </c>
      <c r="Y3508" s="13">
        <f>Agridata[[#This Row],[Final_Profit_NGN]]*Agridata[[#This Row],[Storage_Loss_%]]</f>
        <v>93879032.899999991</v>
      </c>
      <c r="Z3508" s="13">
        <f>Agridata[[#This Row],[Final_Profit_NGN]] * (1-Agridata[[#This Row],[Storage_Loss_%]]/100)</f>
        <v>3945654.6710000006</v>
      </c>
      <c r="AA3508" s="13">
        <f>Agridata[[#This Row],[Final_Profit_NGN]]+Agridata[[#This Row],[Input_Cost_NGN]]</f>
        <v>4938506</v>
      </c>
    </row>
    <row r="3509" spans="1:27" x14ac:dyDescent="0.35">
      <c r="A3509" t="s">
        <v>701</v>
      </c>
      <c r="B3509" t="s">
        <v>1473</v>
      </c>
      <c r="C3509" t="s">
        <v>1484</v>
      </c>
      <c r="D3509">
        <v>2024</v>
      </c>
      <c r="E3509" t="s">
        <v>1502</v>
      </c>
      <c r="F3509" t="s">
        <v>1503</v>
      </c>
      <c r="G3509">
        <v>6.92</v>
      </c>
      <c r="H3509">
        <v>43395</v>
      </c>
      <c r="I3509">
        <v>37098</v>
      </c>
      <c r="J3509">
        <v>31.8</v>
      </c>
      <c r="K3509" t="s">
        <v>1511</v>
      </c>
      <c r="L3509">
        <v>1.75</v>
      </c>
      <c r="M3509" t="s">
        <v>1518</v>
      </c>
      <c r="N3509" s="13">
        <v>4273</v>
      </c>
      <c r="O3509">
        <v>7</v>
      </c>
      <c r="P3509" s="11">
        <f>Agridata[[#This Row],[Storage_Loss_%]]/100</f>
        <v>0.14510000000000001</v>
      </c>
      <c r="Q3509" s="7">
        <v>14.51</v>
      </c>
      <c r="R3509" s="13">
        <v>65895</v>
      </c>
      <c r="S3509">
        <v>339</v>
      </c>
      <c r="T3509" t="s">
        <v>1520</v>
      </c>
      <c r="U3509" t="s">
        <v>1523</v>
      </c>
      <c r="V3509" s="13">
        <v>12380292</v>
      </c>
      <c r="W3509" s="7">
        <f>(Agridata[[#This Row],[Profit_After_Storage_Loss]]/Agridata[[#This Row],[Total_Revenue]])*100</f>
        <v>85.037382379037041</v>
      </c>
      <c r="X3509">
        <f>(1-Agridata[[#This Row],[Transport_Cost_NGN]]/(Agridata[[#This Row],[Input_Cost_NGN]]+Agridata[[#This Row],[Final_Profit_NGN]]))*100</f>
        <v>99.965668200228706</v>
      </c>
      <c r="Y3509" s="13">
        <f>Agridata[[#This Row],[Final_Profit_NGN]]*Agridata[[#This Row],[Storage_Loss_%]]</f>
        <v>179638036.91999999</v>
      </c>
      <c r="Z3509" s="13">
        <f>Agridata[[#This Row],[Final_Profit_NGN]] * (1-Agridata[[#This Row],[Storage_Loss_%]]/100)</f>
        <v>10583911.630799999</v>
      </c>
      <c r="AA3509" s="13">
        <f>Agridata[[#This Row],[Final_Profit_NGN]]+Agridata[[#This Row],[Input_Cost_NGN]]</f>
        <v>12446187</v>
      </c>
    </row>
    <row r="3510" spans="1:27" x14ac:dyDescent="0.35">
      <c r="A3510" t="s">
        <v>1370</v>
      </c>
      <c r="B3510" t="s">
        <v>1471</v>
      </c>
      <c r="C3510" t="s">
        <v>1492</v>
      </c>
      <c r="D3510">
        <v>2023</v>
      </c>
      <c r="E3510" t="s">
        <v>1502</v>
      </c>
      <c r="F3510" t="s">
        <v>1504</v>
      </c>
      <c r="G3510">
        <v>3.3</v>
      </c>
      <c r="H3510">
        <v>32419</v>
      </c>
      <c r="I3510">
        <v>26353</v>
      </c>
      <c r="J3510">
        <v>16.600000000000001</v>
      </c>
      <c r="K3510" t="s">
        <v>1512</v>
      </c>
      <c r="L3510">
        <v>0.75</v>
      </c>
      <c r="M3510" t="s">
        <v>1518</v>
      </c>
      <c r="N3510" s="13">
        <v>3690</v>
      </c>
      <c r="O3510">
        <v>3</v>
      </c>
      <c r="P3510" s="11">
        <f>Agridata[[#This Row],[Storage_Loss_%]]/100</f>
        <v>0.18710000000000002</v>
      </c>
      <c r="Q3510" s="7">
        <v>18.71</v>
      </c>
      <c r="R3510" s="13">
        <v>76470</v>
      </c>
      <c r="S3510">
        <v>247</v>
      </c>
      <c r="T3510" t="s">
        <v>1520</v>
      </c>
      <c r="U3510" t="s">
        <v>1523</v>
      </c>
      <c r="V3510" s="13">
        <v>6363940</v>
      </c>
      <c r="W3510" s="7">
        <f>(Agridata[[#This Row],[Profit_After_Storage_Loss]]/Agridata[[#This Row],[Total_Revenue]])*100</f>
        <v>80.324805812052318</v>
      </c>
      <c r="X3510">
        <f>(1-Agridata[[#This Row],[Transport_Cost_NGN]]/(Agridata[[#This Row],[Input_Cost_NGN]]+Agridata[[#This Row],[Final_Profit_NGN]]))*100</f>
        <v>99.942705510984553</v>
      </c>
      <c r="Y3510" s="13">
        <f>Agridata[[#This Row],[Final_Profit_NGN]]*Agridata[[#This Row],[Storage_Loss_%]]</f>
        <v>119069317.40000001</v>
      </c>
      <c r="Z3510" s="13">
        <f>Agridata[[#This Row],[Final_Profit_NGN]] * (1-Agridata[[#This Row],[Storage_Loss_%]]/100)</f>
        <v>5173246.8259999994</v>
      </c>
      <c r="AA3510" s="13">
        <f>Agridata[[#This Row],[Final_Profit_NGN]]+Agridata[[#This Row],[Input_Cost_NGN]]</f>
        <v>6440410</v>
      </c>
    </row>
    <row r="3511" spans="1:27" x14ac:dyDescent="0.35">
      <c r="A3511" t="s">
        <v>487</v>
      </c>
      <c r="B3511" t="s">
        <v>1473</v>
      </c>
      <c r="C3511" t="s">
        <v>1497</v>
      </c>
      <c r="D3511">
        <v>2021</v>
      </c>
      <c r="E3511" t="s">
        <v>1501</v>
      </c>
      <c r="F3511" t="s">
        <v>1508</v>
      </c>
      <c r="G3511">
        <v>1.38</v>
      </c>
      <c r="H3511">
        <v>2909</v>
      </c>
      <c r="I3511">
        <v>2460</v>
      </c>
      <c r="J3511">
        <v>41.1</v>
      </c>
      <c r="K3511" t="s">
        <v>1512</v>
      </c>
      <c r="L3511">
        <v>1.99</v>
      </c>
      <c r="M3511" t="s">
        <v>1518</v>
      </c>
      <c r="N3511" s="13">
        <v>9906</v>
      </c>
      <c r="O3511">
        <v>7</v>
      </c>
      <c r="P3511" s="11">
        <f>Agridata[[#This Row],[Storage_Loss_%]]/100</f>
        <v>0.15429999999999999</v>
      </c>
      <c r="Q3511" s="7">
        <v>15.43</v>
      </c>
      <c r="R3511" s="13">
        <v>12675</v>
      </c>
      <c r="S3511">
        <v>172</v>
      </c>
      <c r="T3511" t="s">
        <v>1521</v>
      </c>
      <c r="U3511" t="s">
        <v>1522</v>
      </c>
      <c r="V3511" s="13">
        <v>396308</v>
      </c>
      <c r="W3511" s="7">
        <f>(Agridata[[#This Row],[Profit_After_Storage_Loss]]/Agridata[[#This Row],[Total_Revenue]])*100</f>
        <v>81.949048151145661</v>
      </c>
      <c r="X3511">
        <f>(1-Agridata[[#This Row],[Transport_Cost_NGN]]/(Agridata[[#This Row],[Input_Cost_NGN]]+Agridata[[#This Row],[Final_Profit_NGN]]))*100</f>
        <v>97.57789443571005</v>
      </c>
      <c r="Y3511" s="13">
        <f>Agridata[[#This Row],[Final_Profit_NGN]]*Agridata[[#This Row],[Storage_Loss_%]]</f>
        <v>6115032.4399999995</v>
      </c>
      <c r="Z3511" s="13">
        <f>Agridata[[#This Row],[Final_Profit_NGN]] * (1-Agridata[[#This Row],[Storage_Loss_%]]/100)</f>
        <v>335157.67560000002</v>
      </c>
      <c r="AA3511" s="13">
        <f>Agridata[[#This Row],[Final_Profit_NGN]]+Agridata[[#This Row],[Input_Cost_NGN]]</f>
        <v>408983</v>
      </c>
    </row>
    <row r="3512" spans="1:27" x14ac:dyDescent="0.35">
      <c r="A3512" t="s">
        <v>1209</v>
      </c>
      <c r="B3512" t="s">
        <v>1473</v>
      </c>
      <c r="C3512" t="s">
        <v>1494</v>
      </c>
      <c r="D3512">
        <v>2025</v>
      </c>
      <c r="E3512" t="s">
        <v>1502</v>
      </c>
      <c r="F3512" t="s">
        <v>1510</v>
      </c>
      <c r="G3512">
        <v>1.04</v>
      </c>
      <c r="H3512">
        <v>22861</v>
      </c>
      <c r="I3512">
        <v>15092</v>
      </c>
      <c r="J3512">
        <v>2.2000000000000002</v>
      </c>
      <c r="K3512" t="s">
        <v>1513</v>
      </c>
      <c r="L3512">
        <v>0.42</v>
      </c>
      <c r="M3512" t="s">
        <v>1517</v>
      </c>
      <c r="N3512" s="13">
        <v>200</v>
      </c>
      <c r="O3512">
        <v>7</v>
      </c>
      <c r="P3512" s="11">
        <f>Agridata[[#This Row],[Storage_Loss_%]]/100</f>
        <v>0.33979999999999999</v>
      </c>
      <c r="Q3512" s="7">
        <v>33.979999999999997</v>
      </c>
      <c r="R3512" s="13">
        <v>34858</v>
      </c>
      <c r="S3512">
        <v>461</v>
      </c>
      <c r="T3512" t="s">
        <v>1520</v>
      </c>
      <c r="U3512" t="s">
        <v>1523</v>
      </c>
      <c r="V3512" s="13">
        <v>6852780</v>
      </c>
      <c r="W3512" s="7">
        <f>(Agridata[[#This Row],[Profit_After_Storage_Loss]]/Agridata[[#This Row],[Total_Revenue]])*100</f>
        <v>65.685875999871072</v>
      </c>
      <c r="X3512">
        <f>(1-Agridata[[#This Row],[Transport_Cost_NGN]]/(Agridata[[#This Row],[Input_Cost_NGN]]+Agridata[[#This Row],[Final_Profit_NGN]]))*100</f>
        <v>99.997096246928194</v>
      </c>
      <c r="Y3512" s="13">
        <f>Agridata[[#This Row],[Final_Profit_NGN]]*Agridata[[#This Row],[Storage_Loss_%]]</f>
        <v>232857464.39999998</v>
      </c>
      <c r="Z3512" s="13">
        <f>Agridata[[#This Row],[Final_Profit_NGN]] * (1-Agridata[[#This Row],[Storage_Loss_%]]/100)</f>
        <v>4524205.3559999997</v>
      </c>
      <c r="AA3512" s="13">
        <f>Agridata[[#This Row],[Final_Profit_NGN]]+Agridata[[#This Row],[Input_Cost_NGN]]</f>
        <v>6887638</v>
      </c>
    </row>
    <row r="3513" spans="1:27" x14ac:dyDescent="0.35">
      <c r="A3513" t="s">
        <v>924</v>
      </c>
      <c r="B3513" t="s">
        <v>1472</v>
      </c>
      <c r="C3513" t="s">
        <v>1478</v>
      </c>
      <c r="D3513">
        <v>2025</v>
      </c>
      <c r="E3513" t="s">
        <v>1501</v>
      </c>
      <c r="F3513" t="s">
        <v>1508</v>
      </c>
      <c r="G3513">
        <v>2.16</v>
      </c>
      <c r="H3513">
        <v>2861</v>
      </c>
      <c r="I3513">
        <v>2262</v>
      </c>
      <c r="J3513">
        <v>30.2</v>
      </c>
      <c r="K3513" t="s">
        <v>1513</v>
      </c>
      <c r="L3513">
        <v>1.38</v>
      </c>
      <c r="M3513" t="s">
        <v>1516</v>
      </c>
      <c r="N3513" s="13">
        <v>1259</v>
      </c>
      <c r="O3513">
        <v>14</v>
      </c>
      <c r="P3513" s="11">
        <f>Agridata[[#This Row],[Storage_Loss_%]]/100</f>
        <v>0.20910000000000001</v>
      </c>
      <c r="Q3513" s="7">
        <v>20.91</v>
      </c>
      <c r="R3513" s="13">
        <v>22397</v>
      </c>
      <c r="S3513">
        <v>237</v>
      </c>
      <c r="T3513" t="s">
        <v>1521</v>
      </c>
      <c r="U3513" t="s">
        <v>1522</v>
      </c>
      <c r="V3513" s="13">
        <v>507078</v>
      </c>
      <c r="W3513" s="7">
        <f>(Agridata[[#This Row],[Profit_After_Storage_Loss]]/Agridata[[#This Row],[Total_Revenue]])*100</f>
        <v>75.744462004816086</v>
      </c>
      <c r="X3513">
        <f>(1-Agridata[[#This Row],[Transport_Cost_NGN]]/(Agridata[[#This Row],[Input_Cost_NGN]]+Agridata[[#This Row],[Final_Profit_NGN]]))*100</f>
        <v>99.762217290712499</v>
      </c>
      <c r="Y3513" s="13">
        <f>Agridata[[#This Row],[Final_Profit_NGN]]*Agridata[[#This Row],[Storage_Loss_%]]</f>
        <v>10603000.98</v>
      </c>
      <c r="Z3513" s="13">
        <f>Agridata[[#This Row],[Final_Profit_NGN]] * (1-Agridata[[#This Row],[Storage_Loss_%]]/100)</f>
        <v>401047.99019999994</v>
      </c>
      <c r="AA3513" s="13">
        <f>Agridata[[#This Row],[Final_Profit_NGN]]+Agridata[[#This Row],[Input_Cost_NGN]]</f>
        <v>529475</v>
      </c>
    </row>
    <row r="3514" spans="1:27" x14ac:dyDescent="0.35">
      <c r="A3514" t="s">
        <v>89</v>
      </c>
      <c r="B3514" t="s">
        <v>1469</v>
      </c>
      <c r="C3514" t="s">
        <v>1498</v>
      </c>
      <c r="D3514">
        <v>2024</v>
      </c>
      <c r="E3514" t="s">
        <v>1502</v>
      </c>
      <c r="F3514" t="s">
        <v>1506</v>
      </c>
      <c r="G3514">
        <v>0.59</v>
      </c>
      <c r="H3514">
        <v>1738</v>
      </c>
      <c r="I3514">
        <v>1551</v>
      </c>
      <c r="J3514">
        <v>42</v>
      </c>
      <c r="K3514" t="s">
        <v>1515</v>
      </c>
      <c r="L3514">
        <v>1.68</v>
      </c>
      <c r="M3514" t="s">
        <v>1516</v>
      </c>
      <c r="N3514" s="13">
        <v>6062</v>
      </c>
      <c r="O3514">
        <v>7</v>
      </c>
      <c r="P3514" s="11">
        <f>Agridata[[#This Row],[Storage_Loss_%]]/100</f>
        <v>0.10730000000000001</v>
      </c>
      <c r="Q3514" s="7">
        <v>10.73</v>
      </c>
      <c r="R3514" s="13">
        <v>17880</v>
      </c>
      <c r="S3514">
        <v>344</v>
      </c>
      <c r="T3514" t="s">
        <v>1520</v>
      </c>
      <c r="U3514" t="s">
        <v>1522</v>
      </c>
      <c r="V3514" s="13">
        <v>504267</v>
      </c>
      <c r="W3514" s="7">
        <f>(Agridata[[#This Row],[Profit_After_Storage_Loss]]/Agridata[[#This Row],[Total_Revenue]])*100</f>
        <v>86.213106826238601</v>
      </c>
      <c r="X3514">
        <f>(1-Agridata[[#This Row],[Transport_Cost_NGN]]/(Agridata[[#This Row],[Input_Cost_NGN]]+Agridata[[#This Row],[Final_Profit_NGN]]))*100</f>
        <v>98.839024259451833</v>
      </c>
      <c r="Y3514" s="13">
        <f>Agridata[[#This Row],[Final_Profit_NGN]]*Agridata[[#This Row],[Storage_Loss_%]]</f>
        <v>5410784.9100000001</v>
      </c>
      <c r="Z3514" s="13">
        <f>Agridata[[#This Row],[Final_Profit_NGN]] * (1-Agridata[[#This Row],[Storage_Loss_%]]/100)</f>
        <v>450159.15090000001</v>
      </c>
      <c r="AA3514" s="13">
        <f>Agridata[[#This Row],[Final_Profit_NGN]]+Agridata[[#This Row],[Input_Cost_NGN]]</f>
        <v>522147</v>
      </c>
    </row>
    <row r="3515" spans="1:27" x14ac:dyDescent="0.35">
      <c r="A3515" t="s">
        <v>239</v>
      </c>
      <c r="B3515" t="s">
        <v>1469</v>
      </c>
      <c r="C3515" t="s">
        <v>1484</v>
      </c>
      <c r="D3515">
        <v>2022</v>
      </c>
      <c r="E3515" t="s">
        <v>1502</v>
      </c>
      <c r="F3515" t="s">
        <v>1505</v>
      </c>
      <c r="G3515">
        <v>2.09</v>
      </c>
      <c r="H3515">
        <v>18831</v>
      </c>
      <c r="I3515">
        <v>16079</v>
      </c>
      <c r="J3515">
        <v>30.4</v>
      </c>
      <c r="K3515" t="s">
        <v>1512</v>
      </c>
      <c r="L3515">
        <v>2.14</v>
      </c>
      <c r="M3515" t="s">
        <v>1518</v>
      </c>
      <c r="N3515" s="13">
        <v>6824</v>
      </c>
      <c r="O3515">
        <v>7</v>
      </c>
      <c r="P3515" s="11">
        <f>Agridata[[#This Row],[Storage_Loss_%]]/100</f>
        <v>0.14610000000000001</v>
      </c>
      <c r="Q3515" s="7">
        <v>14.61</v>
      </c>
      <c r="R3515" s="13">
        <v>18225</v>
      </c>
      <c r="S3515">
        <v>71</v>
      </c>
      <c r="T3515" t="s">
        <v>1519</v>
      </c>
      <c r="U3515" t="s">
        <v>1523</v>
      </c>
      <c r="V3515" s="13">
        <v>1105144</v>
      </c>
      <c r="W3515" s="7">
        <f>(Agridata[[#This Row],[Profit_After_Storage_Loss]]/Agridata[[#This Row],[Total_Revenue]])*100</f>
        <v>84.004673584547916</v>
      </c>
      <c r="X3515">
        <f>(1-Agridata[[#This Row],[Transport_Cost_NGN]]/(Agridata[[#This Row],[Input_Cost_NGN]]+Agridata[[#This Row],[Final_Profit_NGN]]))*100</f>
        <v>99.392541542449536</v>
      </c>
      <c r="Y3515" s="13">
        <f>Agridata[[#This Row],[Final_Profit_NGN]]*Agridata[[#This Row],[Storage_Loss_%]]</f>
        <v>16146153.84</v>
      </c>
      <c r="Z3515" s="13">
        <f>Agridata[[#This Row],[Final_Profit_NGN]] * (1-Agridata[[#This Row],[Storage_Loss_%]]/100)</f>
        <v>943682.46160000004</v>
      </c>
      <c r="AA3515" s="13">
        <f>Agridata[[#This Row],[Final_Profit_NGN]]+Agridata[[#This Row],[Input_Cost_NGN]]</f>
        <v>1123369</v>
      </c>
    </row>
    <row r="3516" spans="1:27" x14ac:dyDescent="0.35">
      <c r="A3516" t="s">
        <v>1371</v>
      </c>
      <c r="B3516" t="s">
        <v>1471</v>
      </c>
      <c r="C3516" t="s">
        <v>1477</v>
      </c>
      <c r="D3516">
        <v>2021</v>
      </c>
      <c r="E3516" t="s">
        <v>1501</v>
      </c>
      <c r="F3516" t="s">
        <v>1507</v>
      </c>
      <c r="G3516">
        <v>0.62</v>
      </c>
      <c r="H3516">
        <v>1540</v>
      </c>
      <c r="I3516">
        <v>1437</v>
      </c>
      <c r="J3516">
        <v>17.899999999999999</v>
      </c>
      <c r="K3516" t="s">
        <v>1512</v>
      </c>
      <c r="L3516">
        <v>0.38</v>
      </c>
      <c r="M3516" t="s">
        <v>1518</v>
      </c>
      <c r="N3516" s="13">
        <v>4309</v>
      </c>
      <c r="O3516">
        <v>3</v>
      </c>
      <c r="P3516" s="11">
        <f>Agridata[[#This Row],[Storage_Loss_%]]/100</f>
        <v>6.6799999999999998E-2</v>
      </c>
      <c r="Q3516" s="7">
        <v>6.68</v>
      </c>
      <c r="R3516" s="13">
        <v>11509</v>
      </c>
      <c r="S3516">
        <v>210</v>
      </c>
      <c r="T3516" t="s">
        <v>1519</v>
      </c>
      <c r="U3516" t="s">
        <v>1523</v>
      </c>
      <c r="V3516" s="13">
        <v>282935</v>
      </c>
      <c r="W3516" s="7">
        <f>(Agridata[[#This Row],[Profit_After_Storage_Loss]]/Agridata[[#This Row],[Total_Revenue]])*100</f>
        <v>89.672379807365743</v>
      </c>
      <c r="X3516">
        <f>(1-Agridata[[#This Row],[Transport_Cost_NGN]]/(Agridata[[#This Row],[Input_Cost_NGN]]+Agridata[[#This Row],[Final_Profit_NGN]]))*100</f>
        <v>98.536563828775598</v>
      </c>
      <c r="Y3516" s="13">
        <f>Agridata[[#This Row],[Final_Profit_NGN]]*Agridata[[#This Row],[Storage_Loss_%]]</f>
        <v>1890005.7999999998</v>
      </c>
      <c r="Z3516" s="13">
        <f>Agridata[[#This Row],[Final_Profit_NGN]] * (1-Agridata[[#This Row],[Storage_Loss_%]]/100)</f>
        <v>264034.94199999998</v>
      </c>
      <c r="AA3516" s="13">
        <f>Agridata[[#This Row],[Final_Profit_NGN]]+Agridata[[#This Row],[Input_Cost_NGN]]</f>
        <v>294444</v>
      </c>
    </row>
    <row r="3517" spans="1:27" x14ac:dyDescent="0.35">
      <c r="A3517" t="s">
        <v>644</v>
      </c>
      <c r="B3517" t="s">
        <v>1469</v>
      </c>
      <c r="C3517" t="s">
        <v>1474</v>
      </c>
      <c r="D3517">
        <v>2021</v>
      </c>
      <c r="E3517" t="s">
        <v>1501</v>
      </c>
      <c r="F3517" t="s">
        <v>1505</v>
      </c>
      <c r="G3517">
        <v>0.76</v>
      </c>
      <c r="H3517">
        <v>8888</v>
      </c>
      <c r="I3517">
        <v>7270</v>
      </c>
      <c r="J3517">
        <v>67.900000000000006</v>
      </c>
      <c r="K3517" t="s">
        <v>1512</v>
      </c>
      <c r="L3517">
        <v>2.72</v>
      </c>
      <c r="M3517" t="s">
        <v>1518</v>
      </c>
      <c r="N3517" s="13">
        <v>14492</v>
      </c>
      <c r="O3517">
        <v>7</v>
      </c>
      <c r="P3517" s="11">
        <f>Agridata[[#This Row],[Storage_Loss_%]]/100</f>
        <v>0.182</v>
      </c>
      <c r="Q3517" s="7">
        <v>18.2</v>
      </c>
      <c r="R3517" s="13">
        <v>5729</v>
      </c>
      <c r="S3517">
        <v>81</v>
      </c>
      <c r="T3517" t="s">
        <v>1520</v>
      </c>
      <c r="U3517" t="s">
        <v>1522</v>
      </c>
      <c r="V3517" s="13">
        <v>562761</v>
      </c>
      <c r="W3517" s="7">
        <f>(Agridata[[#This Row],[Profit_After_Storage_Loss]]/Agridata[[#This Row],[Total_Revenue]])*100</f>
        <v>80.975654453024674</v>
      </c>
      <c r="X3517">
        <f>(1-Agridata[[#This Row],[Transport_Cost_NGN]]/(Agridata[[#This Row],[Input_Cost_NGN]]+Agridata[[#This Row],[Final_Profit_NGN]]))*100</f>
        <v>97.450790691129129</v>
      </c>
      <c r="Y3517" s="13">
        <f>Agridata[[#This Row],[Final_Profit_NGN]]*Agridata[[#This Row],[Storage_Loss_%]]</f>
        <v>10242250.199999999</v>
      </c>
      <c r="Z3517" s="13">
        <f>Agridata[[#This Row],[Final_Profit_NGN]] * (1-Agridata[[#This Row],[Storage_Loss_%]]/100)</f>
        <v>460338.49800000002</v>
      </c>
      <c r="AA3517" s="13">
        <f>Agridata[[#This Row],[Final_Profit_NGN]]+Agridata[[#This Row],[Input_Cost_NGN]]</f>
        <v>568490</v>
      </c>
    </row>
    <row r="3518" spans="1:27" x14ac:dyDescent="0.35">
      <c r="A3518" t="s">
        <v>1232</v>
      </c>
      <c r="B3518" t="s">
        <v>1471</v>
      </c>
      <c r="C3518" t="s">
        <v>1500</v>
      </c>
      <c r="D3518">
        <v>2023</v>
      </c>
      <c r="E3518" t="s">
        <v>1502</v>
      </c>
      <c r="F3518" t="s">
        <v>1510</v>
      </c>
      <c r="G3518">
        <v>0.56999999999999995</v>
      </c>
      <c r="H3518">
        <v>10523</v>
      </c>
      <c r="I3518">
        <v>7418</v>
      </c>
      <c r="J3518">
        <v>12.9</v>
      </c>
      <c r="K3518" t="s">
        <v>1515</v>
      </c>
      <c r="L3518">
        <v>1.3</v>
      </c>
      <c r="M3518" t="s">
        <v>1516</v>
      </c>
      <c r="N3518" s="13">
        <v>2198</v>
      </c>
      <c r="O3518">
        <v>5</v>
      </c>
      <c r="P3518" s="11">
        <f>Agridata[[#This Row],[Storage_Loss_%]]/100</f>
        <v>0.29499999999999998</v>
      </c>
      <c r="Q3518" s="7">
        <v>29.5</v>
      </c>
      <c r="R3518" s="13">
        <v>18195</v>
      </c>
      <c r="S3518">
        <v>307</v>
      </c>
      <c r="T3518" t="s">
        <v>1520</v>
      </c>
      <c r="U3518" t="s">
        <v>1522</v>
      </c>
      <c r="V3518" s="13">
        <v>2234160</v>
      </c>
      <c r="W3518" s="7">
        <f>(Agridata[[#This Row],[Profit_After_Storage_Loss]]/Agridata[[#This Row],[Total_Revenue]])*100</f>
        <v>69.930486091224523</v>
      </c>
      <c r="X3518">
        <f>(1-Agridata[[#This Row],[Transport_Cost_NGN]]/(Agridata[[#This Row],[Input_Cost_NGN]]+Agridata[[#This Row],[Final_Profit_NGN]]))*100</f>
        <v>99.902413251907447</v>
      </c>
      <c r="Y3518" s="13">
        <f>Agridata[[#This Row],[Final_Profit_NGN]]*Agridata[[#This Row],[Storage_Loss_%]]</f>
        <v>65907720</v>
      </c>
      <c r="Z3518" s="13">
        <f>Agridata[[#This Row],[Final_Profit_NGN]] * (1-Agridata[[#This Row],[Storage_Loss_%]]/100)</f>
        <v>1575082.8</v>
      </c>
      <c r="AA3518" s="13">
        <f>Agridata[[#This Row],[Final_Profit_NGN]]+Agridata[[#This Row],[Input_Cost_NGN]]</f>
        <v>2252355</v>
      </c>
    </row>
    <row r="3519" spans="1:27" x14ac:dyDescent="0.35">
      <c r="A3519" t="s">
        <v>546</v>
      </c>
      <c r="B3519" t="s">
        <v>1469</v>
      </c>
      <c r="C3519" t="s">
        <v>1474</v>
      </c>
      <c r="D3519">
        <v>2022</v>
      </c>
      <c r="E3519" t="s">
        <v>1501</v>
      </c>
      <c r="F3519" t="s">
        <v>1507</v>
      </c>
      <c r="G3519">
        <v>1.1299999999999999</v>
      </c>
      <c r="H3519">
        <v>3310</v>
      </c>
      <c r="I3519">
        <v>2855</v>
      </c>
      <c r="J3519">
        <v>9.1999999999999993</v>
      </c>
      <c r="K3519" t="s">
        <v>1512</v>
      </c>
      <c r="L3519">
        <v>1.3</v>
      </c>
      <c r="M3519" t="s">
        <v>1517</v>
      </c>
      <c r="N3519" s="13">
        <v>1870</v>
      </c>
      <c r="O3519">
        <v>7</v>
      </c>
      <c r="P3519" s="11">
        <f>Agridata[[#This Row],[Storage_Loss_%]]/100</f>
        <v>0.13720000000000002</v>
      </c>
      <c r="Q3519" s="7">
        <v>13.72</v>
      </c>
      <c r="R3519" s="13">
        <v>23583</v>
      </c>
      <c r="S3519">
        <v>203</v>
      </c>
      <c r="T3519" t="s">
        <v>1521</v>
      </c>
      <c r="U3519" t="s">
        <v>1522</v>
      </c>
      <c r="V3519" s="13">
        <v>548317</v>
      </c>
      <c r="W3519" s="7">
        <f>(Agridata[[#This Row],[Profit_After_Storage_Loss]]/Agridata[[#This Row],[Total_Revenue]])*100</f>
        <v>82.722138066095468</v>
      </c>
      <c r="X3519">
        <f>(1-Agridata[[#This Row],[Transport_Cost_NGN]]/(Agridata[[#This Row],[Input_Cost_NGN]]+Agridata[[#This Row],[Final_Profit_NGN]]))*100</f>
        <v>99.673019758699084</v>
      </c>
      <c r="Y3519" s="13">
        <f>Agridata[[#This Row],[Final_Profit_NGN]]*Agridata[[#This Row],[Storage_Loss_%]]</f>
        <v>7522909.2400000002</v>
      </c>
      <c r="Z3519" s="13">
        <f>Agridata[[#This Row],[Final_Profit_NGN]] * (1-Agridata[[#This Row],[Storage_Loss_%]]/100)</f>
        <v>473087.90760000004</v>
      </c>
      <c r="AA3519" s="13">
        <f>Agridata[[#This Row],[Final_Profit_NGN]]+Agridata[[#This Row],[Input_Cost_NGN]]</f>
        <v>571900</v>
      </c>
    </row>
    <row r="3520" spans="1:27" x14ac:dyDescent="0.35">
      <c r="A3520" t="s">
        <v>1251</v>
      </c>
      <c r="B3520" t="s">
        <v>1473</v>
      </c>
      <c r="C3520" t="s">
        <v>1494</v>
      </c>
      <c r="D3520">
        <v>2022</v>
      </c>
      <c r="E3520" t="s">
        <v>1501</v>
      </c>
      <c r="F3520" t="s">
        <v>1506</v>
      </c>
      <c r="G3520">
        <v>0.74</v>
      </c>
      <c r="H3520">
        <v>2651</v>
      </c>
      <c r="I3520">
        <v>1770</v>
      </c>
      <c r="J3520">
        <v>44.4</v>
      </c>
      <c r="K3520" t="s">
        <v>1511</v>
      </c>
      <c r="L3520">
        <v>1.2</v>
      </c>
      <c r="M3520" t="s">
        <v>1518</v>
      </c>
      <c r="N3520" s="13">
        <v>6265</v>
      </c>
      <c r="O3520">
        <v>30</v>
      </c>
      <c r="P3520" s="11">
        <f>Agridata[[#This Row],[Storage_Loss_%]]/100</f>
        <v>0.33200000000000002</v>
      </c>
      <c r="Q3520" s="7">
        <v>33.200000000000003</v>
      </c>
      <c r="R3520" s="13">
        <v>11445</v>
      </c>
      <c r="S3520">
        <v>295</v>
      </c>
      <c r="T3520" t="s">
        <v>1521</v>
      </c>
      <c r="U3520" t="s">
        <v>1522</v>
      </c>
      <c r="V3520" s="13">
        <v>499219</v>
      </c>
      <c r="W3520" s="7">
        <f>(Agridata[[#This Row],[Profit_After_Storage_Loss]]/Agridata[[#This Row],[Total_Revenue]])*100</f>
        <v>65.302878605110209</v>
      </c>
      <c r="X3520">
        <f>(1-Agridata[[#This Row],[Transport_Cost_NGN]]/(Agridata[[#This Row],[Input_Cost_NGN]]+Agridata[[#This Row],[Final_Profit_NGN]]))*100</f>
        <v>98.773165917315495</v>
      </c>
      <c r="Y3520" s="13">
        <f>Agridata[[#This Row],[Final_Profit_NGN]]*Agridata[[#This Row],[Storage_Loss_%]]</f>
        <v>16574070.800000001</v>
      </c>
      <c r="Z3520" s="13">
        <f>Agridata[[#This Row],[Final_Profit_NGN]] * (1-Agridata[[#This Row],[Storage_Loss_%]]/100)</f>
        <v>333478.29199999996</v>
      </c>
      <c r="AA3520" s="13">
        <f>Agridata[[#This Row],[Final_Profit_NGN]]+Agridata[[#This Row],[Input_Cost_NGN]]</f>
        <v>510664</v>
      </c>
    </row>
    <row r="3521" spans="1:27" x14ac:dyDescent="0.35">
      <c r="A3521" t="s">
        <v>1255</v>
      </c>
      <c r="B3521" t="s">
        <v>1469</v>
      </c>
      <c r="C3521" t="s">
        <v>1480</v>
      </c>
      <c r="D3521">
        <v>2022</v>
      </c>
      <c r="E3521" t="s">
        <v>1501</v>
      </c>
      <c r="F3521" t="s">
        <v>1503</v>
      </c>
      <c r="G3521">
        <v>0.49</v>
      </c>
      <c r="H3521">
        <v>2742</v>
      </c>
      <c r="I3521">
        <v>1096</v>
      </c>
      <c r="J3521">
        <v>17.899999999999999</v>
      </c>
      <c r="K3521" t="s">
        <v>1511</v>
      </c>
      <c r="L3521">
        <v>1.25</v>
      </c>
      <c r="M3521" t="s">
        <v>1518</v>
      </c>
      <c r="N3521" s="13">
        <v>2407</v>
      </c>
      <c r="O3521">
        <v>60</v>
      </c>
      <c r="P3521" s="11">
        <f>Agridata[[#This Row],[Storage_Loss_%]]/100</f>
        <v>0.6</v>
      </c>
      <c r="Q3521" s="7">
        <v>60</v>
      </c>
      <c r="R3521" s="13">
        <v>9107</v>
      </c>
      <c r="S3521">
        <v>310</v>
      </c>
      <c r="T3521" t="s">
        <v>1521</v>
      </c>
      <c r="U3521" t="s">
        <v>1522</v>
      </c>
      <c r="V3521" s="13">
        <v>324849</v>
      </c>
      <c r="W3521" s="7">
        <f>(Agridata[[#This Row],[Profit_After_Storage_Loss]]/Agridata[[#This Row],[Total_Revenue]])*100</f>
        <v>38.909197618847998</v>
      </c>
      <c r="X3521">
        <f>(1-Agridata[[#This Row],[Transport_Cost_NGN]]/(Agridata[[#This Row],[Input_Cost_NGN]]+Agridata[[#This Row],[Final_Profit_NGN]]))*100</f>
        <v>99.279246367784978</v>
      </c>
      <c r="Y3521" s="13">
        <f>Agridata[[#This Row],[Final_Profit_NGN]]*Agridata[[#This Row],[Storage_Loss_%]]</f>
        <v>19490940</v>
      </c>
      <c r="Z3521" s="13">
        <f>Agridata[[#This Row],[Final_Profit_NGN]] * (1-Agridata[[#This Row],[Storage_Loss_%]]/100)</f>
        <v>129939.6</v>
      </c>
      <c r="AA3521" s="13">
        <f>Agridata[[#This Row],[Final_Profit_NGN]]+Agridata[[#This Row],[Input_Cost_NGN]]</f>
        <v>333956</v>
      </c>
    </row>
    <row r="3522" spans="1:27" x14ac:dyDescent="0.35">
      <c r="A3522" t="s">
        <v>27</v>
      </c>
      <c r="B3522" t="s">
        <v>1470</v>
      </c>
      <c r="C3522" t="s">
        <v>1482</v>
      </c>
      <c r="D3522">
        <v>2022</v>
      </c>
      <c r="E3522" t="s">
        <v>1501</v>
      </c>
      <c r="F3522" t="s">
        <v>1508</v>
      </c>
      <c r="G3522">
        <v>1.17</v>
      </c>
      <c r="H3522">
        <v>2544</v>
      </c>
      <c r="I3522">
        <v>1675</v>
      </c>
      <c r="J3522">
        <v>39.700000000000003</v>
      </c>
      <c r="K3522" t="s">
        <v>1511</v>
      </c>
      <c r="L3522">
        <v>1.62</v>
      </c>
      <c r="M3522" t="s">
        <v>1518</v>
      </c>
      <c r="N3522" s="13">
        <v>5757</v>
      </c>
      <c r="O3522">
        <v>30</v>
      </c>
      <c r="P3522" s="11">
        <f>Agridata[[#This Row],[Storage_Loss_%]]/100</f>
        <v>0.34130000000000005</v>
      </c>
      <c r="Q3522" s="7">
        <v>34.130000000000003</v>
      </c>
      <c r="R3522" s="13">
        <v>11589</v>
      </c>
      <c r="S3522">
        <v>189</v>
      </c>
      <c r="T3522" t="s">
        <v>1520</v>
      </c>
      <c r="U3522" t="s">
        <v>1523</v>
      </c>
      <c r="V3522" s="13">
        <v>296064</v>
      </c>
      <c r="W3522" s="7">
        <f>(Agridata[[#This Row],[Profit_After_Storage_Loss]]/Agridata[[#This Row],[Total_Revenue]])*100</f>
        <v>63.388738871390814</v>
      </c>
      <c r="X3522">
        <f>(1-Agridata[[#This Row],[Transport_Cost_NGN]]/(Agridata[[#This Row],[Input_Cost_NGN]]+Agridata[[#This Row],[Final_Profit_NGN]]))*100</f>
        <v>98.128735946017102</v>
      </c>
      <c r="Y3522" s="13">
        <f>Agridata[[#This Row],[Final_Profit_NGN]]*Agridata[[#This Row],[Storage_Loss_%]]</f>
        <v>10104664.32</v>
      </c>
      <c r="Z3522" s="13">
        <f>Agridata[[#This Row],[Final_Profit_NGN]] * (1-Agridata[[#This Row],[Storage_Loss_%]]/100)</f>
        <v>195017.35679999998</v>
      </c>
      <c r="AA3522" s="13">
        <f>Agridata[[#This Row],[Final_Profit_NGN]]+Agridata[[#This Row],[Input_Cost_NGN]]</f>
        <v>307653</v>
      </c>
    </row>
    <row r="3523" spans="1:27" x14ac:dyDescent="0.35">
      <c r="A3523" t="s">
        <v>1112</v>
      </c>
      <c r="B3523" t="s">
        <v>1471</v>
      </c>
      <c r="C3523" t="s">
        <v>1500</v>
      </c>
      <c r="D3523">
        <v>2021</v>
      </c>
      <c r="E3523" t="s">
        <v>1502</v>
      </c>
      <c r="F3523" t="s">
        <v>1506</v>
      </c>
      <c r="G3523">
        <v>1</v>
      </c>
      <c r="H3523">
        <v>1904</v>
      </c>
      <c r="I3523">
        <v>1587</v>
      </c>
      <c r="J3523">
        <v>31.2</v>
      </c>
      <c r="K3523" t="s">
        <v>1513</v>
      </c>
      <c r="L3523">
        <v>1.89</v>
      </c>
      <c r="M3523" t="s">
        <v>1517</v>
      </c>
      <c r="N3523" s="13">
        <v>936</v>
      </c>
      <c r="O3523">
        <v>14</v>
      </c>
      <c r="P3523" s="11">
        <f>Agridata[[#This Row],[Storage_Loss_%]]/100</f>
        <v>0.16620000000000001</v>
      </c>
      <c r="Q3523" s="7">
        <v>16.62</v>
      </c>
      <c r="R3523" s="13">
        <v>23587</v>
      </c>
      <c r="S3523">
        <v>267</v>
      </c>
      <c r="T3523" t="s">
        <v>1520</v>
      </c>
      <c r="U3523" t="s">
        <v>1523</v>
      </c>
      <c r="V3523" s="13">
        <v>394969</v>
      </c>
      <c r="W3523" s="7">
        <f>(Agridata[[#This Row],[Profit_After_Storage_Loss]]/Agridata[[#This Row],[Total_Revenue]])*100</f>
        <v>78.681264203595219</v>
      </c>
      <c r="X3523">
        <f>(1-Agridata[[#This Row],[Transport_Cost_NGN]]/(Agridata[[#This Row],[Input_Cost_NGN]]+Agridata[[#This Row],[Final_Profit_NGN]]))*100</f>
        <v>99.776374009690457</v>
      </c>
      <c r="Y3523" s="13">
        <f>Agridata[[#This Row],[Final_Profit_NGN]]*Agridata[[#This Row],[Storage_Loss_%]]</f>
        <v>6564384.7800000003</v>
      </c>
      <c r="Z3523" s="13">
        <f>Agridata[[#This Row],[Final_Profit_NGN]] * (1-Agridata[[#This Row],[Storage_Loss_%]]/100)</f>
        <v>329325.15220000001</v>
      </c>
      <c r="AA3523" s="13">
        <f>Agridata[[#This Row],[Final_Profit_NGN]]+Agridata[[#This Row],[Input_Cost_NGN]]</f>
        <v>418556</v>
      </c>
    </row>
    <row r="3524" spans="1:27" x14ac:dyDescent="0.35">
      <c r="A3524" t="s">
        <v>902</v>
      </c>
      <c r="B3524" t="s">
        <v>1470</v>
      </c>
      <c r="C3524" t="s">
        <v>1499</v>
      </c>
      <c r="D3524">
        <v>2023</v>
      </c>
      <c r="E3524" t="s">
        <v>1502</v>
      </c>
      <c r="F3524" t="s">
        <v>1505</v>
      </c>
      <c r="G3524">
        <v>0.43</v>
      </c>
      <c r="H3524">
        <v>3725</v>
      </c>
      <c r="I3524">
        <v>2917</v>
      </c>
      <c r="J3524">
        <v>8.6</v>
      </c>
      <c r="K3524" t="s">
        <v>1512</v>
      </c>
      <c r="L3524">
        <v>1.04</v>
      </c>
      <c r="M3524" t="s">
        <v>1516</v>
      </c>
      <c r="N3524" s="13">
        <v>2580</v>
      </c>
      <c r="O3524">
        <v>14</v>
      </c>
      <c r="P3524" s="11">
        <f>Agridata[[#This Row],[Storage_Loss_%]]/100</f>
        <v>0.21690000000000001</v>
      </c>
      <c r="Q3524" s="7">
        <v>21.69</v>
      </c>
      <c r="R3524" s="13">
        <v>4524</v>
      </c>
      <c r="S3524">
        <v>97</v>
      </c>
      <c r="T3524" t="s">
        <v>1520</v>
      </c>
      <c r="U3524" t="s">
        <v>1522</v>
      </c>
      <c r="V3524" s="13">
        <v>273016</v>
      </c>
      <c r="W3524" s="7">
        <f>(Agridata[[#This Row],[Profit_After_Storage_Loss]]/Agridata[[#This Row],[Total_Revenue]])*100</f>
        <v>77.033519348562379</v>
      </c>
      <c r="X3524">
        <f>(1-Agridata[[#This Row],[Transport_Cost_NGN]]/(Agridata[[#This Row],[Input_Cost_NGN]]+Agridata[[#This Row],[Final_Profit_NGN]]))*100</f>
        <v>99.070404266051739</v>
      </c>
      <c r="Y3524" s="13">
        <f>Agridata[[#This Row],[Final_Profit_NGN]]*Agridata[[#This Row],[Storage_Loss_%]]</f>
        <v>5921717.04</v>
      </c>
      <c r="Z3524" s="13">
        <f>Agridata[[#This Row],[Final_Profit_NGN]] * (1-Agridata[[#This Row],[Storage_Loss_%]]/100)</f>
        <v>213798.8296</v>
      </c>
      <c r="AA3524" s="13">
        <f>Agridata[[#This Row],[Final_Profit_NGN]]+Agridata[[#This Row],[Input_Cost_NGN]]</f>
        <v>277540</v>
      </c>
    </row>
    <row r="3525" spans="1:27" x14ac:dyDescent="0.35">
      <c r="A3525" t="s">
        <v>879</v>
      </c>
      <c r="B3525" t="s">
        <v>1470</v>
      </c>
      <c r="C3525" t="s">
        <v>1490</v>
      </c>
      <c r="D3525">
        <v>2023</v>
      </c>
      <c r="E3525" t="s">
        <v>1501</v>
      </c>
      <c r="F3525" t="s">
        <v>1508</v>
      </c>
      <c r="G3525">
        <v>0.73</v>
      </c>
      <c r="H3525">
        <v>905</v>
      </c>
      <c r="I3525">
        <v>773</v>
      </c>
      <c r="J3525">
        <v>45.1</v>
      </c>
      <c r="K3525" t="s">
        <v>1512</v>
      </c>
      <c r="L3525">
        <v>1.7</v>
      </c>
      <c r="M3525" t="s">
        <v>1518</v>
      </c>
      <c r="N3525" s="13">
        <v>12010</v>
      </c>
      <c r="O3525">
        <v>7</v>
      </c>
      <c r="P3525" s="11">
        <f>Agridata[[#This Row],[Storage_Loss_%]]/100</f>
        <v>0.1449</v>
      </c>
      <c r="Q3525" s="7">
        <v>14.49</v>
      </c>
      <c r="R3525" s="13">
        <v>6774</v>
      </c>
      <c r="S3525">
        <v>216</v>
      </c>
      <c r="T3525" t="s">
        <v>1520</v>
      </c>
      <c r="U3525" t="s">
        <v>1522</v>
      </c>
      <c r="V3525" s="13">
        <v>146515</v>
      </c>
      <c r="W3525" s="7">
        <f>(Agridata[[#This Row],[Profit_After_Storage_Loss]]/Agridata[[#This Row],[Total_Revenue]])*100</f>
        <v>81.731224353998002</v>
      </c>
      <c r="X3525">
        <f>(1-Agridata[[#This Row],[Transport_Cost_NGN]]/(Agridata[[#This Row],[Input_Cost_NGN]]+Agridata[[#This Row],[Final_Profit_NGN]]))*100</f>
        <v>92.165126003822849</v>
      </c>
      <c r="Y3525" s="13">
        <f>Agridata[[#This Row],[Final_Profit_NGN]]*Agridata[[#This Row],[Storage_Loss_%]]</f>
        <v>2123002.35</v>
      </c>
      <c r="Z3525" s="13">
        <f>Agridata[[#This Row],[Final_Profit_NGN]] * (1-Agridata[[#This Row],[Storage_Loss_%]]/100)</f>
        <v>125284.97649999999</v>
      </c>
      <c r="AA3525" s="13">
        <f>Agridata[[#This Row],[Final_Profit_NGN]]+Agridata[[#This Row],[Input_Cost_NGN]]</f>
        <v>153289</v>
      </c>
    </row>
    <row r="3526" spans="1:27" x14ac:dyDescent="0.35">
      <c r="A3526" t="s">
        <v>983</v>
      </c>
      <c r="B3526" t="s">
        <v>1470</v>
      </c>
      <c r="C3526" t="s">
        <v>1485</v>
      </c>
      <c r="D3526">
        <v>2025</v>
      </c>
      <c r="E3526" t="s">
        <v>1501</v>
      </c>
      <c r="F3526" t="s">
        <v>1506</v>
      </c>
      <c r="G3526">
        <v>1.43</v>
      </c>
      <c r="H3526">
        <v>5296</v>
      </c>
      <c r="I3526">
        <v>4739</v>
      </c>
      <c r="J3526">
        <v>18.100000000000001</v>
      </c>
      <c r="K3526" t="s">
        <v>1512</v>
      </c>
      <c r="L3526">
        <v>1.01</v>
      </c>
      <c r="M3526" t="s">
        <v>1516</v>
      </c>
      <c r="N3526" s="13">
        <v>4831</v>
      </c>
      <c r="O3526">
        <v>7</v>
      </c>
      <c r="P3526" s="11">
        <f>Agridata[[#This Row],[Storage_Loss_%]]/100</f>
        <v>0.1051</v>
      </c>
      <c r="Q3526" s="7">
        <v>10.51</v>
      </c>
      <c r="R3526" s="13">
        <v>23113</v>
      </c>
      <c r="S3526">
        <v>489</v>
      </c>
      <c r="T3526" t="s">
        <v>1520</v>
      </c>
      <c r="U3526" t="s">
        <v>1522</v>
      </c>
      <c r="V3526" s="13">
        <v>2266254</v>
      </c>
      <c r="W3526" s="7">
        <f>(Agridata[[#This Row],[Profit_After_Storage_Loss]]/Agridata[[#This Row],[Total_Revenue]])*100</f>
        <v>88.5865265202128</v>
      </c>
      <c r="X3526">
        <f>(1-Agridata[[#This Row],[Transport_Cost_NGN]]/(Agridata[[#This Row],[Input_Cost_NGN]]+Agridata[[#This Row],[Final_Profit_NGN]]))*100</f>
        <v>99.788980971596075</v>
      </c>
      <c r="Y3526" s="13">
        <f>Agridata[[#This Row],[Final_Profit_NGN]]*Agridata[[#This Row],[Storage_Loss_%]]</f>
        <v>23818329.539999999</v>
      </c>
      <c r="Z3526" s="13">
        <f>Agridata[[#This Row],[Final_Profit_NGN]] * (1-Agridata[[#This Row],[Storage_Loss_%]]/100)</f>
        <v>2028070.7046000001</v>
      </c>
      <c r="AA3526" s="13">
        <f>Agridata[[#This Row],[Final_Profit_NGN]]+Agridata[[#This Row],[Input_Cost_NGN]]</f>
        <v>2289367</v>
      </c>
    </row>
    <row r="3527" spans="1:27" x14ac:dyDescent="0.35">
      <c r="A3527" t="s">
        <v>1372</v>
      </c>
      <c r="B3527" t="s">
        <v>1472</v>
      </c>
      <c r="C3527" t="s">
        <v>1488</v>
      </c>
      <c r="D3527">
        <v>2021</v>
      </c>
      <c r="E3527" t="s">
        <v>1501</v>
      </c>
      <c r="F3527" t="s">
        <v>1503</v>
      </c>
      <c r="G3527">
        <v>1.98</v>
      </c>
      <c r="H3527">
        <v>17726</v>
      </c>
      <c r="I3527">
        <v>16554</v>
      </c>
      <c r="J3527">
        <v>14</v>
      </c>
      <c r="K3527" t="s">
        <v>1512</v>
      </c>
      <c r="L3527">
        <v>1.76</v>
      </c>
      <c r="M3527" t="s">
        <v>1516</v>
      </c>
      <c r="N3527" s="13">
        <v>3355</v>
      </c>
      <c r="O3527">
        <v>1</v>
      </c>
      <c r="P3527" s="11">
        <f>Agridata[[#This Row],[Storage_Loss_%]]/100</f>
        <v>6.6100000000000006E-2</v>
      </c>
      <c r="Q3527" s="7">
        <v>6.61</v>
      </c>
      <c r="R3527" s="13">
        <v>30788</v>
      </c>
      <c r="S3527">
        <v>333</v>
      </c>
      <c r="T3527" t="s">
        <v>1520</v>
      </c>
      <c r="U3527" t="s">
        <v>1522</v>
      </c>
      <c r="V3527" s="13">
        <v>5423215</v>
      </c>
      <c r="W3527" s="7">
        <f>(Agridata[[#This Row],[Profit_After_Storage_Loss]]/Agridata[[#This Row],[Total_Revenue]])*100</f>
        <v>92.862810829036945</v>
      </c>
      <c r="X3527">
        <f>(1-Agridata[[#This Row],[Transport_Cost_NGN]]/(Agridata[[#This Row],[Input_Cost_NGN]]+Agridata[[#This Row],[Final_Profit_NGN]]))*100</f>
        <v>99.938485549054519</v>
      </c>
      <c r="Y3527" s="13">
        <f>Agridata[[#This Row],[Final_Profit_NGN]]*Agridata[[#This Row],[Storage_Loss_%]]</f>
        <v>35847451.149999999</v>
      </c>
      <c r="Z3527" s="13">
        <f>Agridata[[#This Row],[Final_Profit_NGN]] * (1-Agridata[[#This Row],[Storage_Loss_%]]/100)</f>
        <v>5064740.4885</v>
      </c>
      <c r="AA3527" s="13">
        <f>Agridata[[#This Row],[Final_Profit_NGN]]+Agridata[[#This Row],[Input_Cost_NGN]]</f>
        <v>5454003</v>
      </c>
    </row>
    <row r="3528" spans="1:27" x14ac:dyDescent="0.35">
      <c r="A3528" t="s">
        <v>1373</v>
      </c>
      <c r="B3528" t="s">
        <v>1470</v>
      </c>
      <c r="C3528" t="s">
        <v>1482</v>
      </c>
      <c r="D3528">
        <v>2025</v>
      </c>
      <c r="E3528" t="s">
        <v>1502</v>
      </c>
      <c r="F3528" t="s">
        <v>1509</v>
      </c>
      <c r="G3528">
        <v>2.87</v>
      </c>
      <c r="H3528">
        <v>35688</v>
      </c>
      <c r="I3528">
        <v>28157</v>
      </c>
      <c r="J3528">
        <v>22.8</v>
      </c>
      <c r="K3528" t="s">
        <v>1514</v>
      </c>
      <c r="L3528">
        <v>1.62</v>
      </c>
      <c r="M3528" t="s">
        <v>1518</v>
      </c>
      <c r="N3528" s="13">
        <v>3841</v>
      </c>
      <c r="O3528">
        <v>3</v>
      </c>
      <c r="P3528" s="11">
        <f>Agridata[[#This Row],[Storage_Loss_%]]/100</f>
        <v>0.21100000000000002</v>
      </c>
      <c r="Q3528" s="7">
        <v>21.1</v>
      </c>
      <c r="R3528" s="13">
        <v>48817</v>
      </c>
      <c r="S3528">
        <v>345</v>
      </c>
      <c r="T3528" t="s">
        <v>1520</v>
      </c>
      <c r="U3528" t="s">
        <v>1523</v>
      </c>
      <c r="V3528" s="13">
        <v>9564366</v>
      </c>
      <c r="W3528" s="7">
        <f>(Agridata[[#This Row],[Profit_After_Storage_Loss]]/Agridata[[#This Row],[Total_Revenue]])*100</f>
        <v>78.499335485447418</v>
      </c>
      <c r="X3528">
        <f>(1-Agridata[[#This Row],[Transport_Cost_NGN]]/(Agridata[[#This Row],[Input_Cost_NGN]]+Agridata[[#This Row],[Final_Profit_NGN]]))*100</f>
        <v>99.960044451457961</v>
      </c>
      <c r="Y3528" s="13">
        <f>Agridata[[#This Row],[Final_Profit_NGN]]*Agridata[[#This Row],[Storage_Loss_%]]</f>
        <v>201808122.60000002</v>
      </c>
      <c r="Z3528" s="13">
        <f>Agridata[[#This Row],[Final_Profit_NGN]] * (1-Agridata[[#This Row],[Storage_Loss_%]]/100)</f>
        <v>7546284.7739999993</v>
      </c>
      <c r="AA3528" s="13">
        <f>Agridata[[#This Row],[Final_Profit_NGN]]+Agridata[[#This Row],[Input_Cost_NGN]]</f>
        <v>9613183</v>
      </c>
    </row>
    <row r="3529" spans="1:27" x14ac:dyDescent="0.35">
      <c r="A3529" t="s">
        <v>544</v>
      </c>
      <c r="B3529" t="s">
        <v>1472</v>
      </c>
      <c r="C3529" t="s">
        <v>1479</v>
      </c>
      <c r="D3529">
        <v>2023</v>
      </c>
      <c r="E3529" t="s">
        <v>1502</v>
      </c>
      <c r="F3529" t="s">
        <v>1503</v>
      </c>
      <c r="G3529">
        <v>0.36</v>
      </c>
      <c r="H3529">
        <v>3324</v>
      </c>
      <c r="I3529">
        <v>2837</v>
      </c>
      <c r="J3529">
        <v>1</v>
      </c>
      <c r="K3529" t="s">
        <v>1513</v>
      </c>
      <c r="L3529">
        <v>0.32</v>
      </c>
      <c r="M3529" t="s">
        <v>1516</v>
      </c>
      <c r="N3529" s="13">
        <v>200</v>
      </c>
      <c r="O3529">
        <v>7</v>
      </c>
      <c r="P3529" s="11">
        <f>Agridata[[#This Row],[Storage_Loss_%]]/100</f>
        <v>0.14630000000000001</v>
      </c>
      <c r="Q3529" s="7">
        <v>14.63</v>
      </c>
      <c r="R3529" s="13">
        <v>6573</v>
      </c>
      <c r="S3529">
        <v>316</v>
      </c>
      <c r="T3529" t="s">
        <v>1521</v>
      </c>
      <c r="U3529" t="s">
        <v>1522</v>
      </c>
      <c r="V3529" s="13">
        <v>880755</v>
      </c>
      <c r="W3529" s="7">
        <f>(Agridata[[#This Row],[Profit_After_Storage_Loss]]/Agridata[[#This Row],[Total_Revenue]])*100</f>
        <v>84.737610387590607</v>
      </c>
      <c r="X3529">
        <f>(1-Agridata[[#This Row],[Transport_Cost_NGN]]/(Agridata[[#This Row],[Input_Cost_NGN]]+Agridata[[#This Row],[Final_Profit_NGN]]))*100</f>
        <v>99.977460420498403</v>
      </c>
      <c r="Y3529" s="13">
        <f>Agridata[[#This Row],[Final_Profit_NGN]]*Agridata[[#This Row],[Storage_Loss_%]]</f>
        <v>12885445.65</v>
      </c>
      <c r="Z3529" s="13">
        <f>Agridata[[#This Row],[Final_Profit_NGN]] * (1-Agridata[[#This Row],[Storage_Loss_%]]/100)</f>
        <v>751900.54350000003</v>
      </c>
      <c r="AA3529" s="13">
        <f>Agridata[[#This Row],[Final_Profit_NGN]]+Agridata[[#This Row],[Input_Cost_NGN]]</f>
        <v>887328</v>
      </c>
    </row>
    <row r="3530" spans="1:27" x14ac:dyDescent="0.35">
      <c r="A3530" t="s">
        <v>714</v>
      </c>
      <c r="B3530" t="s">
        <v>1471</v>
      </c>
      <c r="C3530" t="s">
        <v>1486</v>
      </c>
      <c r="D3530">
        <v>2023</v>
      </c>
      <c r="E3530" t="s">
        <v>1502</v>
      </c>
      <c r="F3530" t="s">
        <v>1510</v>
      </c>
      <c r="G3530">
        <v>0.51</v>
      </c>
      <c r="H3530">
        <v>7211</v>
      </c>
      <c r="I3530">
        <v>4695</v>
      </c>
      <c r="J3530">
        <v>1</v>
      </c>
      <c r="K3530" t="s">
        <v>1511</v>
      </c>
      <c r="L3530">
        <v>0.36</v>
      </c>
      <c r="M3530" t="s">
        <v>1517</v>
      </c>
      <c r="N3530" s="13">
        <v>200</v>
      </c>
      <c r="O3530">
        <v>7</v>
      </c>
      <c r="P3530" s="11">
        <f>Agridata[[#This Row],[Storage_Loss_%]]/100</f>
        <v>0.3488</v>
      </c>
      <c r="Q3530" s="7">
        <v>34.880000000000003</v>
      </c>
      <c r="R3530" s="13">
        <v>11688</v>
      </c>
      <c r="S3530">
        <v>396</v>
      </c>
      <c r="T3530" t="s">
        <v>1520</v>
      </c>
      <c r="U3530" t="s">
        <v>1522</v>
      </c>
      <c r="V3530" s="13">
        <v>1828740</v>
      </c>
      <c r="W3530" s="7">
        <f>(Agridata[[#This Row],[Profit_After_Storage_Loss]]/Agridata[[#This Row],[Total_Revenue]])*100</f>
        <v>64.706442631822597</v>
      </c>
      <c r="X3530">
        <f>(1-Agridata[[#This Row],[Transport_Cost_NGN]]/(Agridata[[#This Row],[Input_Cost_NGN]]+Agridata[[#This Row],[Final_Profit_NGN]]))*100</f>
        <v>99.989132962550016</v>
      </c>
      <c r="Y3530" s="13">
        <f>Agridata[[#This Row],[Final_Profit_NGN]]*Agridata[[#This Row],[Storage_Loss_%]]</f>
        <v>63786451.200000003</v>
      </c>
      <c r="Z3530" s="13">
        <f>Agridata[[#This Row],[Final_Profit_NGN]] * (1-Agridata[[#This Row],[Storage_Loss_%]]/100)</f>
        <v>1190875.4879999999</v>
      </c>
      <c r="AA3530" s="13">
        <f>Agridata[[#This Row],[Final_Profit_NGN]]+Agridata[[#This Row],[Input_Cost_NGN]]</f>
        <v>1840428</v>
      </c>
    </row>
    <row r="3531" spans="1:27" x14ac:dyDescent="0.35">
      <c r="A3531" t="s">
        <v>724</v>
      </c>
      <c r="B3531" t="s">
        <v>1470</v>
      </c>
      <c r="C3531" t="s">
        <v>1491</v>
      </c>
      <c r="D3531">
        <v>2024</v>
      </c>
      <c r="E3531" t="s">
        <v>1501</v>
      </c>
      <c r="F3531" t="s">
        <v>1509</v>
      </c>
      <c r="G3531">
        <v>1.54</v>
      </c>
      <c r="H3531">
        <v>25517</v>
      </c>
      <c r="I3531">
        <v>20597</v>
      </c>
      <c r="J3531">
        <v>46.7</v>
      </c>
      <c r="K3531" t="s">
        <v>1513</v>
      </c>
      <c r="L3531">
        <v>1.34</v>
      </c>
      <c r="M3531" t="s">
        <v>1516</v>
      </c>
      <c r="N3531" s="13">
        <v>2041</v>
      </c>
      <c r="O3531">
        <v>7</v>
      </c>
      <c r="P3531" s="11">
        <f>Agridata[[#This Row],[Storage_Loss_%]]/100</f>
        <v>0.1928</v>
      </c>
      <c r="Q3531" s="7">
        <v>19.28</v>
      </c>
      <c r="R3531" s="13">
        <v>33237</v>
      </c>
      <c r="S3531">
        <v>404</v>
      </c>
      <c r="T3531" t="s">
        <v>1520</v>
      </c>
      <c r="U3531" t="s">
        <v>1522</v>
      </c>
      <c r="V3531" s="13">
        <v>8202699</v>
      </c>
      <c r="W3531" s="7">
        <f>(Agridata[[#This Row],[Profit_After_Storage_Loss]]/Agridata[[#This Row],[Total_Revenue]])*100</f>
        <v>80.394245812497815</v>
      </c>
      <c r="X3531">
        <f>(1-Agridata[[#This Row],[Transport_Cost_NGN]]/(Agridata[[#This Row],[Input_Cost_NGN]]+Agridata[[#This Row],[Final_Profit_NGN]]))*100</f>
        <v>99.975218360123236</v>
      </c>
      <c r="Y3531" s="13">
        <f>Agridata[[#This Row],[Final_Profit_NGN]]*Agridata[[#This Row],[Storage_Loss_%]]</f>
        <v>158148036.72</v>
      </c>
      <c r="Z3531" s="13">
        <f>Agridata[[#This Row],[Final_Profit_NGN]] * (1-Agridata[[#This Row],[Storage_Loss_%]]/100)</f>
        <v>6621218.6327999998</v>
      </c>
      <c r="AA3531" s="13">
        <f>Agridata[[#This Row],[Final_Profit_NGN]]+Agridata[[#This Row],[Input_Cost_NGN]]</f>
        <v>8235936</v>
      </c>
    </row>
    <row r="3532" spans="1:27" x14ac:dyDescent="0.35">
      <c r="A3532" t="s">
        <v>772</v>
      </c>
      <c r="B3532" t="s">
        <v>1472</v>
      </c>
      <c r="C3532" t="s">
        <v>1479</v>
      </c>
      <c r="D3532">
        <v>2022</v>
      </c>
      <c r="E3532" t="s">
        <v>1501</v>
      </c>
      <c r="F3532" t="s">
        <v>1503</v>
      </c>
      <c r="G3532">
        <v>0.53</v>
      </c>
      <c r="H3532">
        <v>6262</v>
      </c>
      <c r="I3532">
        <v>5561</v>
      </c>
      <c r="J3532">
        <v>1</v>
      </c>
      <c r="K3532" t="s">
        <v>1513</v>
      </c>
      <c r="L3532">
        <v>0.76</v>
      </c>
      <c r="M3532" t="s">
        <v>1518</v>
      </c>
      <c r="N3532" s="13">
        <v>200</v>
      </c>
      <c r="O3532">
        <v>3</v>
      </c>
      <c r="P3532" s="11">
        <f>Agridata[[#This Row],[Storage_Loss_%]]/100</f>
        <v>0.1119</v>
      </c>
      <c r="Q3532" s="7">
        <v>11.19</v>
      </c>
      <c r="R3532" s="13">
        <v>9064</v>
      </c>
      <c r="S3532">
        <v>333</v>
      </c>
      <c r="T3532" t="s">
        <v>1520</v>
      </c>
      <c r="U3532" t="s">
        <v>1523</v>
      </c>
      <c r="V3532" s="13">
        <v>1824031</v>
      </c>
      <c r="W3532" s="7">
        <f>(Agridata[[#This Row],[Profit_After_Storage_Loss]]/Agridata[[#This Row],[Total_Revenue]])*100</f>
        <v>88.37086627261543</v>
      </c>
      <c r="X3532">
        <f>(1-Agridata[[#This Row],[Transport_Cost_NGN]]/(Agridata[[#This Row],[Input_Cost_NGN]]+Agridata[[#This Row],[Final_Profit_NGN]]))*100</f>
        <v>99.989089490724709</v>
      </c>
      <c r="Y3532" s="13">
        <f>Agridata[[#This Row],[Final_Profit_NGN]]*Agridata[[#This Row],[Storage_Loss_%]]</f>
        <v>20410906.890000001</v>
      </c>
      <c r="Z3532" s="13">
        <f>Agridata[[#This Row],[Final_Profit_NGN]] * (1-Agridata[[#This Row],[Storage_Loss_%]]/100)</f>
        <v>1619921.9310999999</v>
      </c>
      <c r="AA3532" s="13">
        <f>Agridata[[#This Row],[Final_Profit_NGN]]+Agridata[[#This Row],[Input_Cost_NGN]]</f>
        <v>1833095</v>
      </c>
    </row>
    <row r="3533" spans="1:27" x14ac:dyDescent="0.35">
      <c r="A3533" t="s">
        <v>1261</v>
      </c>
      <c r="B3533" t="s">
        <v>1470</v>
      </c>
      <c r="C3533" t="s">
        <v>1491</v>
      </c>
      <c r="D3533">
        <v>2024</v>
      </c>
      <c r="E3533" t="s">
        <v>1502</v>
      </c>
      <c r="F3533" t="s">
        <v>1508</v>
      </c>
      <c r="G3533">
        <v>2.7</v>
      </c>
      <c r="H3533">
        <v>4006</v>
      </c>
      <c r="I3533">
        <v>3766</v>
      </c>
      <c r="J3533">
        <v>6.8</v>
      </c>
      <c r="K3533" t="s">
        <v>1513</v>
      </c>
      <c r="L3533">
        <v>0.72</v>
      </c>
      <c r="M3533" t="s">
        <v>1516</v>
      </c>
      <c r="N3533" s="13">
        <v>246</v>
      </c>
      <c r="O3533">
        <v>1</v>
      </c>
      <c r="P3533" s="11">
        <f>Agridata[[#This Row],[Storage_Loss_%]]/100</f>
        <v>5.9900000000000002E-2</v>
      </c>
      <c r="Q3533" s="7">
        <v>5.99</v>
      </c>
      <c r="R3533" s="13">
        <v>35440</v>
      </c>
      <c r="S3533">
        <v>232</v>
      </c>
      <c r="T3533" t="s">
        <v>1521</v>
      </c>
      <c r="U3533" t="s">
        <v>1523</v>
      </c>
      <c r="V3533" s="13">
        <v>829289</v>
      </c>
      <c r="W3533" s="7">
        <f>(Agridata[[#This Row],[Profit_After_Storage_Loss]]/Agridata[[#This Row],[Total_Revenue]])*100</f>
        <v>90.15709995848411</v>
      </c>
      <c r="X3533">
        <f>(1-Agridata[[#This Row],[Transport_Cost_NGN]]/(Agridata[[#This Row],[Input_Cost_NGN]]+Agridata[[#This Row],[Final_Profit_NGN]]))*100</f>
        <v>99.971551780962585</v>
      </c>
      <c r="Y3533" s="13">
        <f>Agridata[[#This Row],[Final_Profit_NGN]]*Agridata[[#This Row],[Storage_Loss_%]]</f>
        <v>4967441.1100000003</v>
      </c>
      <c r="Z3533" s="13">
        <f>Agridata[[#This Row],[Final_Profit_NGN]] * (1-Agridata[[#This Row],[Storage_Loss_%]]/100)</f>
        <v>779614.58890000009</v>
      </c>
      <c r="AA3533" s="13">
        <f>Agridata[[#This Row],[Final_Profit_NGN]]+Agridata[[#This Row],[Input_Cost_NGN]]</f>
        <v>864729</v>
      </c>
    </row>
    <row r="3534" spans="1:27" x14ac:dyDescent="0.35">
      <c r="A3534" t="s">
        <v>71</v>
      </c>
      <c r="B3534" t="s">
        <v>1472</v>
      </c>
      <c r="C3534" t="s">
        <v>1479</v>
      </c>
      <c r="D3534">
        <v>2024</v>
      </c>
      <c r="E3534" t="s">
        <v>1501</v>
      </c>
      <c r="F3534" t="s">
        <v>1509</v>
      </c>
      <c r="G3534">
        <v>1.06</v>
      </c>
      <c r="H3534">
        <v>11300</v>
      </c>
      <c r="I3534">
        <v>8962</v>
      </c>
      <c r="J3534">
        <v>7.7</v>
      </c>
      <c r="K3534" t="s">
        <v>1511</v>
      </c>
      <c r="L3534">
        <v>0.65</v>
      </c>
      <c r="M3534" t="s">
        <v>1516</v>
      </c>
      <c r="N3534" s="13">
        <v>1125</v>
      </c>
      <c r="O3534">
        <v>4</v>
      </c>
      <c r="P3534" s="11">
        <f>Agridata[[#This Row],[Storage_Loss_%]]/100</f>
        <v>0.2069</v>
      </c>
      <c r="Q3534" s="7">
        <v>20.69</v>
      </c>
      <c r="R3534" s="13">
        <v>22312</v>
      </c>
      <c r="S3534">
        <v>316</v>
      </c>
      <c r="T3534" t="s">
        <v>1520</v>
      </c>
      <c r="U3534" t="s">
        <v>1522</v>
      </c>
      <c r="V3534" s="13">
        <v>2780236</v>
      </c>
      <c r="W3534" s="7">
        <f>(Agridata[[#This Row],[Profit_After_Storage_Loss]]/Agridata[[#This Row],[Total_Revenue]])*100</f>
        <v>78.678587185661058</v>
      </c>
      <c r="X3534">
        <f>(1-Agridata[[#This Row],[Transport_Cost_NGN]]/(Agridata[[#This Row],[Input_Cost_NGN]]+Agridata[[#This Row],[Final_Profit_NGN]]))*100</f>
        <v>99.959857957829797</v>
      </c>
      <c r="Y3534" s="13">
        <f>Agridata[[#This Row],[Final_Profit_NGN]]*Agridata[[#This Row],[Storage_Loss_%]]</f>
        <v>57523082.840000004</v>
      </c>
      <c r="Z3534" s="13">
        <f>Agridata[[#This Row],[Final_Profit_NGN]] * (1-Agridata[[#This Row],[Storage_Loss_%]]/100)</f>
        <v>2205005.1716</v>
      </c>
      <c r="AA3534" s="13">
        <f>Agridata[[#This Row],[Final_Profit_NGN]]+Agridata[[#This Row],[Input_Cost_NGN]]</f>
        <v>2802548</v>
      </c>
    </row>
    <row r="3535" spans="1:27" x14ac:dyDescent="0.35">
      <c r="A3535" t="s">
        <v>185</v>
      </c>
      <c r="B3535" t="s">
        <v>1471</v>
      </c>
      <c r="C3535" t="s">
        <v>1500</v>
      </c>
      <c r="D3535">
        <v>2025</v>
      </c>
      <c r="E3535" t="s">
        <v>1502</v>
      </c>
      <c r="F3535" t="s">
        <v>1510</v>
      </c>
      <c r="G3535">
        <v>0.77</v>
      </c>
      <c r="H3535">
        <v>13044</v>
      </c>
      <c r="I3535">
        <v>9280</v>
      </c>
      <c r="J3535">
        <v>13.8</v>
      </c>
      <c r="K3535" t="s">
        <v>1512</v>
      </c>
      <c r="L3535">
        <v>1.44</v>
      </c>
      <c r="M3535" t="s">
        <v>1518</v>
      </c>
      <c r="N3535" s="13">
        <v>2484</v>
      </c>
      <c r="O3535">
        <v>3</v>
      </c>
      <c r="P3535" s="11">
        <f>Agridata[[#This Row],[Storage_Loss_%]]/100</f>
        <v>0.28850000000000003</v>
      </c>
      <c r="Q3535" s="7">
        <v>28.85</v>
      </c>
      <c r="R3535" s="13">
        <v>22527</v>
      </c>
      <c r="S3535">
        <v>448</v>
      </c>
      <c r="T3535" t="s">
        <v>1520</v>
      </c>
      <c r="U3535" t="s">
        <v>1522</v>
      </c>
      <c r="V3535" s="13">
        <v>4090855</v>
      </c>
      <c r="W3535" s="7">
        <f>(Agridata[[#This Row],[Profit_After_Storage_Loss]]/Agridata[[#This Row],[Total_Revenue]])*100</f>
        <v>70.760345927025497</v>
      </c>
      <c r="X3535">
        <f>(1-Agridata[[#This Row],[Transport_Cost_NGN]]/(Agridata[[#This Row],[Input_Cost_NGN]]+Agridata[[#This Row],[Final_Profit_NGN]]))*100</f>
        <v>99.939611735549974</v>
      </c>
      <c r="Y3535" s="13">
        <f>Agridata[[#This Row],[Final_Profit_NGN]]*Agridata[[#This Row],[Storage_Loss_%]]</f>
        <v>118021166.75</v>
      </c>
      <c r="Z3535" s="13">
        <f>Agridata[[#This Row],[Final_Profit_NGN]] * (1-Agridata[[#This Row],[Storage_Loss_%]]/100)</f>
        <v>2910643.3325</v>
      </c>
      <c r="AA3535" s="13">
        <f>Agridata[[#This Row],[Final_Profit_NGN]]+Agridata[[#This Row],[Input_Cost_NGN]]</f>
        <v>4113382</v>
      </c>
    </row>
    <row r="3536" spans="1:27" x14ac:dyDescent="0.35">
      <c r="A3536" t="s">
        <v>1374</v>
      </c>
      <c r="B3536" t="s">
        <v>1473</v>
      </c>
      <c r="C3536" t="s">
        <v>1496</v>
      </c>
      <c r="D3536">
        <v>2022</v>
      </c>
      <c r="E3536" t="s">
        <v>1501</v>
      </c>
      <c r="F3536" t="s">
        <v>1507</v>
      </c>
      <c r="G3536">
        <v>7.17</v>
      </c>
      <c r="H3536">
        <v>13503</v>
      </c>
      <c r="I3536">
        <v>8520</v>
      </c>
      <c r="J3536">
        <v>23.4</v>
      </c>
      <c r="K3536" t="s">
        <v>1511</v>
      </c>
      <c r="L3536">
        <v>1.75</v>
      </c>
      <c r="M3536" t="s">
        <v>1518</v>
      </c>
      <c r="N3536" s="13">
        <v>3345</v>
      </c>
      <c r="O3536">
        <v>30</v>
      </c>
      <c r="P3536" s="11">
        <f>Agridata[[#This Row],[Storage_Loss_%]]/100</f>
        <v>0.36899999999999999</v>
      </c>
      <c r="Q3536" s="7">
        <v>36.9</v>
      </c>
      <c r="R3536" s="13">
        <v>158026</v>
      </c>
      <c r="S3536">
        <v>249</v>
      </c>
      <c r="T3536" t="s">
        <v>1520</v>
      </c>
      <c r="U3536" t="s">
        <v>1523</v>
      </c>
      <c r="V3536" s="13">
        <v>1938895</v>
      </c>
      <c r="W3536" s="7">
        <f>(Agridata[[#This Row],[Profit_After_Storage_Loss]]/Agridata[[#This Row],[Total_Revenue]])*100</f>
        <v>58.3447228102537</v>
      </c>
      <c r="X3536">
        <f>(1-Agridata[[#This Row],[Transport_Cost_NGN]]/(Agridata[[#This Row],[Input_Cost_NGN]]+Agridata[[#This Row],[Final_Profit_NGN]]))*100</f>
        <v>99.840480399595407</v>
      </c>
      <c r="Y3536" s="13">
        <f>Agridata[[#This Row],[Final_Profit_NGN]]*Agridata[[#This Row],[Storage_Loss_%]]</f>
        <v>71545225.5</v>
      </c>
      <c r="Z3536" s="13">
        <f>Agridata[[#This Row],[Final_Profit_NGN]] * (1-Agridata[[#This Row],[Storage_Loss_%]]/100)</f>
        <v>1223442.7450000001</v>
      </c>
      <c r="AA3536" s="13">
        <f>Agridata[[#This Row],[Final_Profit_NGN]]+Agridata[[#This Row],[Input_Cost_NGN]]</f>
        <v>2096921</v>
      </c>
    </row>
    <row r="3537" spans="1:27" x14ac:dyDescent="0.35">
      <c r="A3537" t="s">
        <v>1076</v>
      </c>
      <c r="B3537" t="s">
        <v>1469</v>
      </c>
      <c r="C3537" t="s">
        <v>1480</v>
      </c>
      <c r="D3537">
        <v>2023</v>
      </c>
      <c r="E3537" t="s">
        <v>1501</v>
      </c>
      <c r="F3537" t="s">
        <v>1505</v>
      </c>
      <c r="G3537">
        <v>3.65</v>
      </c>
      <c r="H3537">
        <v>53515</v>
      </c>
      <c r="I3537">
        <v>44588</v>
      </c>
      <c r="J3537">
        <v>6.2</v>
      </c>
      <c r="K3537" t="s">
        <v>1513</v>
      </c>
      <c r="L3537">
        <v>0.42</v>
      </c>
      <c r="M3537" t="s">
        <v>1516</v>
      </c>
      <c r="N3537" s="13">
        <v>200</v>
      </c>
      <c r="O3537">
        <v>7</v>
      </c>
      <c r="P3537" s="11">
        <f>Agridata[[#This Row],[Storage_Loss_%]]/100</f>
        <v>0.1668</v>
      </c>
      <c r="Q3537" s="7">
        <v>16.68</v>
      </c>
      <c r="R3537" s="13">
        <v>40332</v>
      </c>
      <c r="S3537">
        <v>83</v>
      </c>
      <c r="T3537" t="s">
        <v>1520</v>
      </c>
      <c r="U3537" t="s">
        <v>1523</v>
      </c>
      <c r="V3537" s="13">
        <v>3623264</v>
      </c>
      <c r="W3537" s="7">
        <f>(Agridata[[#This Row],[Profit_After_Storage_Loss]]/Agridata[[#This Row],[Total_Revenue]])*100</f>
        <v>82.402742136414602</v>
      </c>
      <c r="X3537">
        <f>(1-Agridata[[#This Row],[Transport_Cost_NGN]]/(Agridata[[#This Row],[Input_Cost_NGN]]+Agridata[[#This Row],[Final_Profit_NGN]]))*100</f>
        <v>99.994540882782928</v>
      </c>
      <c r="Y3537" s="13">
        <f>Agridata[[#This Row],[Final_Profit_NGN]]*Agridata[[#This Row],[Storage_Loss_%]]</f>
        <v>60436043.519999996</v>
      </c>
      <c r="Z3537" s="13">
        <f>Agridata[[#This Row],[Final_Profit_NGN]] * (1-Agridata[[#This Row],[Storage_Loss_%]]/100)</f>
        <v>3018903.5647999998</v>
      </c>
      <c r="AA3537" s="13">
        <f>Agridata[[#This Row],[Final_Profit_NGN]]+Agridata[[#This Row],[Input_Cost_NGN]]</f>
        <v>3663596</v>
      </c>
    </row>
    <row r="3538" spans="1:27" x14ac:dyDescent="0.35">
      <c r="A3538" t="s">
        <v>1097</v>
      </c>
      <c r="B3538" t="s">
        <v>1469</v>
      </c>
      <c r="C3538" t="s">
        <v>1474</v>
      </c>
      <c r="D3538">
        <v>2024</v>
      </c>
      <c r="E3538" t="s">
        <v>1502</v>
      </c>
      <c r="F3538" t="s">
        <v>1503</v>
      </c>
      <c r="G3538">
        <v>2.21</v>
      </c>
      <c r="H3538">
        <v>20236</v>
      </c>
      <c r="I3538">
        <v>15891</v>
      </c>
      <c r="J3538">
        <v>1</v>
      </c>
      <c r="K3538" t="s">
        <v>1513</v>
      </c>
      <c r="L3538">
        <v>0.72</v>
      </c>
      <c r="M3538" t="s">
        <v>1518</v>
      </c>
      <c r="N3538" s="13">
        <v>200</v>
      </c>
      <c r="O3538">
        <v>14</v>
      </c>
      <c r="P3538" s="11">
        <f>Agridata[[#This Row],[Storage_Loss_%]]/100</f>
        <v>0.2147</v>
      </c>
      <c r="Q3538" s="7">
        <v>21.47</v>
      </c>
      <c r="R3538" s="13">
        <v>41596</v>
      </c>
      <c r="S3538">
        <v>294</v>
      </c>
      <c r="T3538" t="s">
        <v>1521</v>
      </c>
      <c r="U3538" t="s">
        <v>1522</v>
      </c>
      <c r="V3538" s="13">
        <v>4583439</v>
      </c>
      <c r="W3538" s="7">
        <f>(Agridata[[#This Row],[Profit_After_Storage_Loss]]/Agridata[[#This Row],[Total_Revenue]])*100</f>
        <v>77.823727749087297</v>
      </c>
      <c r="X3538">
        <f>(1-Agridata[[#This Row],[Transport_Cost_NGN]]/(Agridata[[#This Row],[Input_Cost_NGN]]+Agridata[[#This Row],[Final_Profit_NGN]]))*100</f>
        <v>99.995675708400043</v>
      </c>
      <c r="Y3538" s="13">
        <f>Agridata[[#This Row],[Final_Profit_NGN]]*Agridata[[#This Row],[Storage_Loss_%]]</f>
        <v>98406435.329999998</v>
      </c>
      <c r="Z3538" s="13">
        <f>Agridata[[#This Row],[Final_Profit_NGN]] * (1-Agridata[[#This Row],[Storage_Loss_%]]/100)</f>
        <v>3599374.6466999999</v>
      </c>
      <c r="AA3538" s="13">
        <f>Agridata[[#This Row],[Final_Profit_NGN]]+Agridata[[#This Row],[Input_Cost_NGN]]</f>
        <v>4625035</v>
      </c>
    </row>
    <row r="3539" spans="1:27" x14ac:dyDescent="0.35">
      <c r="A3539" t="s">
        <v>392</v>
      </c>
      <c r="B3539" t="s">
        <v>1469</v>
      </c>
      <c r="C3539" t="s">
        <v>1481</v>
      </c>
      <c r="D3539">
        <v>2021</v>
      </c>
      <c r="E3539" t="s">
        <v>1501</v>
      </c>
      <c r="F3539" t="s">
        <v>1506</v>
      </c>
      <c r="G3539">
        <v>2.2400000000000002</v>
      </c>
      <c r="H3539">
        <v>7054</v>
      </c>
      <c r="I3539">
        <v>5641</v>
      </c>
      <c r="J3539">
        <v>23.9</v>
      </c>
      <c r="K3539" t="s">
        <v>1512</v>
      </c>
      <c r="L3539">
        <v>1.91</v>
      </c>
      <c r="M3539" t="s">
        <v>1516</v>
      </c>
      <c r="N3539" s="13">
        <v>4537</v>
      </c>
      <c r="O3539">
        <v>14</v>
      </c>
      <c r="P3539" s="11">
        <f>Agridata[[#This Row],[Storage_Loss_%]]/100</f>
        <v>0.20030000000000001</v>
      </c>
      <c r="Q3539" s="7">
        <v>20.03</v>
      </c>
      <c r="R3539" s="13">
        <v>48510</v>
      </c>
      <c r="S3539">
        <v>328</v>
      </c>
      <c r="T3539" t="s">
        <v>1520</v>
      </c>
      <c r="U3539" t="s">
        <v>1522</v>
      </c>
      <c r="V3539" s="13">
        <v>1778699</v>
      </c>
      <c r="W3539" s="7">
        <f>(Agridata[[#This Row],[Profit_After_Storage_Loss]]/Agridata[[#This Row],[Total_Revenue]])*100</f>
        <v>77.846901492932659</v>
      </c>
      <c r="X3539">
        <f>(1-Agridata[[#This Row],[Transport_Cost_NGN]]/(Agridata[[#This Row],[Input_Cost_NGN]]+Agridata[[#This Row],[Final_Profit_NGN]]))*100</f>
        <v>99.751697807968327</v>
      </c>
      <c r="Y3539" s="13">
        <f>Agridata[[#This Row],[Final_Profit_NGN]]*Agridata[[#This Row],[Storage_Loss_%]]</f>
        <v>35627340.969999999</v>
      </c>
      <c r="Z3539" s="13">
        <f>Agridata[[#This Row],[Final_Profit_NGN]] * (1-Agridata[[#This Row],[Storage_Loss_%]]/100)</f>
        <v>1422425.5903</v>
      </c>
      <c r="AA3539" s="13">
        <f>Agridata[[#This Row],[Final_Profit_NGN]]+Agridata[[#This Row],[Input_Cost_NGN]]</f>
        <v>1827209</v>
      </c>
    </row>
    <row r="3540" spans="1:27" x14ac:dyDescent="0.35">
      <c r="A3540" t="s">
        <v>111</v>
      </c>
      <c r="B3540" t="s">
        <v>1473</v>
      </c>
      <c r="C3540" t="s">
        <v>1497</v>
      </c>
      <c r="D3540">
        <v>2021</v>
      </c>
      <c r="E3540" t="s">
        <v>1501</v>
      </c>
      <c r="F3540" t="s">
        <v>1506</v>
      </c>
      <c r="G3540">
        <v>2.08</v>
      </c>
      <c r="H3540">
        <v>4631</v>
      </c>
      <c r="I3540">
        <v>4139</v>
      </c>
      <c r="J3540">
        <v>2.8</v>
      </c>
      <c r="K3540" t="s">
        <v>1513</v>
      </c>
      <c r="L3540">
        <v>0.81</v>
      </c>
      <c r="M3540" t="s">
        <v>1518</v>
      </c>
      <c r="N3540" s="13">
        <v>200</v>
      </c>
      <c r="O3540">
        <v>7</v>
      </c>
      <c r="P3540" s="11">
        <f>Agridata[[#This Row],[Storage_Loss_%]]/100</f>
        <v>0.10619999999999999</v>
      </c>
      <c r="Q3540" s="7">
        <v>10.62</v>
      </c>
      <c r="R3540" s="13">
        <v>61295</v>
      </c>
      <c r="S3540">
        <v>313</v>
      </c>
      <c r="T3540" t="s">
        <v>1520</v>
      </c>
      <c r="U3540" t="s">
        <v>1522</v>
      </c>
      <c r="V3540" s="13">
        <v>1221057</v>
      </c>
      <c r="W3540" s="7">
        <f>(Agridata[[#This Row],[Profit_After_Storage_Loss]]/Agridata[[#This Row],[Total_Revenue]])*100</f>
        <v>85.107735364392923</v>
      </c>
      <c r="X3540">
        <f>(1-Agridata[[#This Row],[Transport_Cost_NGN]]/(Agridata[[#This Row],[Input_Cost_NGN]]+Agridata[[#This Row],[Final_Profit_NGN]]))*100</f>
        <v>99.984403658277913</v>
      </c>
      <c r="Y3540" s="13">
        <f>Agridata[[#This Row],[Final_Profit_NGN]]*Agridata[[#This Row],[Storage_Loss_%]]</f>
        <v>12967625.34</v>
      </c>
      <c r="Z3540" s="13">
        <f>Agridata[[#This Row],[Final_Profit_NGN]] * (1-Agridata[[#This Row],[Storage_Loss_%]]/100)</f>
        <v>1091380.7466</v>
      </c>
      <c r="AA3540" s="13">
        <f>Agridata[[#This Row],[Final_Profit_NGN]]+Agridata[[#This Row],[Input_Cost_NGN]]</f>
        <v>1282352</v>
      </c>
    </row>
    <row r="3541" spans="1:27" x14ac:dyDescent="0.35">
      <c r="A3541" t="s">
        <v>187</v>
      </c>
      <c r="B3541" t="s">
        <v>1470</v>
      </c>
      <c r="C3541" t="s">
        <v>1491</v>
      </c>
      <c r="D3541">
        <v>2023</v>
      </c>
      <c r="E3541" t="s">
        <v>1502</v>
      </c>
      <c r="F3541" t="s">
        <v>1504</v>
      </c>
      <c r="G3541">
        <v>13.74</v>
      </c>
      <c r="H3541">
        <v>71518</v>
      </c>
      <c r="I3541">
        <v>53953</v>
      </c>
      <c r="J3541">
        <v>12.3</v>
      </c>
      <c r="K3541" t="s">
        <v>1513</v>
      </c>
      <c r="L3541">
        <v>0.39</v>
      </c>
      <c r="M3541" t="s">
        <v>1516</v>
      </c>
      <c r="N3541" s="13">
        <v>475</v>
      </c>
      <c r="O3541">
        <v>5</v>
      </c>
      <c r="P3541" s="11">
        <f>Agridata[[#This Row],[Storage_Loss_%]]/100</f>
        <v>0.24559999999999998</v>
      </c>
      <c r="Q3541" s="7">
        <v>24.56</v>
      </c>
      <c r="R3541" s="13">
        <v>239870</v>
      </c>
      <c r="S3541">
        <v>346</v>
      </c>
      <c r="T3541" t="s">
        <v>1520</v>
      </c>
      <c r="U3541" t="s">
        <v>1522</v>
      </c>
      <c r="V3541" s="13">
        <v>18240716</v>
      </c>
      <c r="W3541" s="7">
        <f>(Agridata[[#This Row],[Profit_After_Storage_Loss]]/Agridata[[#This Row],[Total_Revenue]])*100</f>
        <v>74.460821482608836</v>
      </c>
      <c r="X3541">
        <f>(1-Agridata[[#This Row],[Transport_Cost_NGN]]/(Agridata[[#This Row],[Input_Cost_NGN]]+Agridata[[#This Row],[Final_Profit_NGN]]))*100</f>
        <v>99.997429735182635</v>
      </c>
      <c r="Y3541" s="13">
        <f>Agridata[[#This Row],[Final_Profit_NGN]]*Agridata[[#This Row],[Storage_Loss_%]]</f>
        <v>447991984.95999998</v>
      </c>
      <c r="Z3541" s="13">
        <f>Agridata[[#This Row],[Final_Profit_NGN]] * (1-Agridata[[#This Row],[Storage_Loss_%]]/100)</f>
        <v>13760796.1504</v>
      </c>
      <c r="AA3541" s="13">
        <f>Agridata[[#This Row],[Final_Profit_NGN]]+Agridata[[#This Row],[Input_Cost_NGN]]</f>
        <v>18480586</v>
      </c>
    </row>
    <row r="3542" spans="1:27" x14ac:dyDescent="0.35">
      <c r="A3542" t="s">
        <v>1161</v>
      </c>
      <c r="B3542" t="s">
        <v>1473</v>
      </c>
      <c r="C3542" t="s">
        <v>1497</v>
      </c>
      <c r="D3542">
        <v>2023</v>
      </c>
      <c r="E3542" t="s">
        <v>1502</v>
      </c>
      <c r="F3542" t="s">
        <v>1507</v>
      </c>
      <c r="G3542">
        <v>5.24</v>
      </c>
      <c r="H3542">
        <v>7897</v>
      </c>
      <c r="I3542">
        <v>6852</v>
      </c>
      <c r="J3542">
        <v>19.8</v>
      </c>
      <c r="K3542" t="s">
        <v>1513</v>
      </c>
      <c r="L3542">
        <v>1.99</v>
      </c>
      <c r="M3542" t="s">
        <v>1516</v>
      </c>
      <c r="N3542" s="13">
        <v>645</v>
      </c>
      <c r="O3542">
        <v>7</v>
      </c>
      <c r="P3542" s="11">
        <f>Agridata[[#This Row],[Storage_Loss_%]]/100</f>
        <v>0.1323</v>
      </c>
      <c r="Q3542" s="7">
        <v>13.23</v>
      </c>
      <c r="R3542" s="13">
        <v>60228</v>
      </c>
      <c r="S3542">
        <v>227</v>
      </c>
      <c r="T3542" t="s">
        <v>1521</v>
      </c>
      <c r="U3542" t="s">
        <v>1523</v>
      </c>
      <c r="V3542" s="13">
        <v>1478977</v>
      </c>
      <c r="W3542" s="7">
        <f>(Agridata[[#This Row],[Profit_After_Storage_Loss]]/Agridata[[#This Row],[Total_Revenue]])*100</f>
        <v>83.374751439866685</v>
      </c>
      <c r="X3542">
        <f>(1-Agridata[[#This Row],[Transport_Cost_NGN]]/(Agridata[[#This Row],[Input_Cost_NGN]]+Agridata[[#This Row],[Final_Profit_NGN]]))*100</f>
        <v>99.958095250470208</v>
      </c>
      <c r="Y3542" s="13">
        <f>Agridata[[#This Row],[Final_Profit_NGN]]*Agridata[[#This Row],[Storage_Loss_%]]</f>
        <v>19566865.710000001</v>
      </c>
      <c r="Z3542" s="13">
        <f>Agridata[[#This Row],[Final_Profit_NGN]] * (1-Agridata[[#This Row],[Storage_Loss_%]]/100)</f>
        <v>1283308.3429</v>
      </c>
      <c r="AA3542" s="13">
        <f>Agridata[[#This Row],[Final_Profit_NGN]]+Agridata[[#This Row],[Input_Cost_NGN]]</f>
        <v>1539205</v>
      </c>
    </row>
    <row r="3543" spans="1:27" x14ac:dyDescent="0.35">
      <c r="A3543" t="s">
        <v>1111</v>
      </c>
      <c r="B3543" t="s">
        <v>1470</v>
      </c>
      <c r="C3543" t="s">
        <v>1495</v>
      </c>
      <c r="D3543">
        <v>2025</v>
      </c>
      <c r="E3543" t="s">
        <v>1501</v>
      </c>
      <c r="F3543" t="s">
        <v>1503</v>
      </c>
      <c r="G3543">
        <v>0.28999999999999998</v>
      </c>
      <c r="H3543">
        <v>3186</v>
      </c>
      <c r="I3543">
        <v>2705</v>
      </c>
      <c r="J3543">
        <v>41.3</v>
      </c>
      <c r="K3543" t="s">
        <v>1512</v>
      </c>
      <c r="L3543">
        <v>1.79</v>
      </c>
      <c r="M3543" t="s">
        <v>1517</v>
      </c>
      <c r="N3543" s="13">
        <v>11075</v>
      </c>
      <c r="O3543">
        <v>7</v>
      </c>
      <c r="P3543" s="11">
        <f>Agridata[[#This Row],[Storage_Loss_%]]/100</f>
        <v>0.15090000000000001</v>
      </c>
      <c r="Q3543" s="7">
        <v>15.09</v>
      </c>
      <c r="R3543" s="13">
        <v>4810</v>
      </c>
      <c r="S3543">
        <v>319</v>
      </c>
      <c r="T3543" t="s">
        <v>1521</v>
      </c>
      <c r="U3543" t="s">
        <v>1522</v>
      </c>
      <c r="V3543" s="13">
        <v>838382</v>
      </c>
      <c r="W3543" s="7">
        <f>(Agridata[[#This Row],[Profit_After_Storage_Loss]]/Agridata[[#This Row],[Total_Revenue]])*100</f>
        <v>84.425629773527248</v>
      </c>
      <c r="X3543">
        <f>(1-Agridata[[#This Row],[Transport_Cost_NGN]]/(Agridata[[#This Row],[Input_Cost_NGN]]+Agridata[[#This Row],[Final_Profit_NGN]]))*100</f>
        <v>98.686538771715107</v>
      </c>
      <c r="Y3543" s="13">
        <f>Agridata[[#This Row],[Final_Profit_NGN]]*Agridata[[#This Row],[Storage_Loss_%]]</f>
        <v>12651184.379999999</v>
      </c>
      <c r="Z3543" s="13">
        <f>Agridata[[#This Row],[Final_Profit_NGN]] * (1-Agridata[[#This Row],[Storage_Loss_%]]/100)</f>
        <v>711870.15619999997</v>
      </c>
      <c r="AA3543" s="13">
        <f>Agridata[[#This Row],[Final_Profit_NGN]]+Agridata[[#This Row],[Input_Cost_NGN]]</f>
        <v>843192</v>
      </c>
    </row>
    <row r="3544" spans="1:27" x14ac:dyDescent="0.35">
      <c r="A3544" t="s">
        <v>421</v>
      </c>
      <c r="B3544" t="s">
        <v>1473</v>
      </c>
      <c r="C3544" t="s">
        <v>1496</v>
      </c>
      <c r="D3544">
        <v>2023</v>
      </c>
      <c r="E3544" t="s">
        <v>1501</v>
      </c>
      <c r="F3544" t="s">
        <v>1506</v>
      </c>
      <c r="G3544">
        <v>1.56</v>
      </c>
      <c r="H3544">
        <v>5697</v>
      </c>
      <c r="I3544">
        <v>4993</v>
      </c>
      <c r="J3544">
        <v>9.9</v>
      </c>
      <c r="K3544" t="s">
        <v>1515</v>
      </c>
      <c r="L3544">
        <v>1.21</v>
      </c>
      <c r="M3544" t="s">
        <v>1518</v>
      </c>
      <c r="N3544" s="13">
        <v>2181</v>
      </c>
      <c r="O3544">
        <v>7</v>
      </c>
      <c r="P3544" s="11">
        <f>Agridata[[#This Row],[Storage_Loss_%]]/100</f>
        <v>0.1234</v>
      </c>
      <c r="Q3544" s="7">
        <v>12.34</v>
      </c>
      <c r="R3544" s="13">
        <v>40027</v>
      </c>
      <c r="S3544">
        <v>395</v>
      </c>
      <c r="T3544" t="s">
        <v>1519</v>
      </c>
      <c r="U3544" t="s">
        <v>1523</v>
      </c>
      <c r="V3544" s="13">
        <v>1910305</v>
      </c>
      <c r="W3544" s="7">
        <f>(Agridata[[#This Row],[Profit_After_Storage_Loss]]/Agridata[[#This Row],[Total_Revenue]])*100</f>
        <v>85.860938701718482</v>
      </c>
      <c r="X3544">
        <f>(1-Agridata[[#This Row],[Transport_Cost_NGN]]/(Agridata[[#This Row],[Input_Cost_NGN]]+Agridata[[#This Row],[Final_Profit_NGN]]))*100</f>
        <v>99.888172885436944</v>
      </c>
      <c r="Y3544" s="13">
        <f>Agridata[[#This Row],[Final_Profit_NGN]]*Agridata[[#This Row],[Storage_Loss_%]]</f>
        <v>23573163.699999999</v>
      </c>
      <c r="Z3544" s="13">
        <f>Agridata[[#This Row],[Final_Profit_NGN]] * (1-Agridata[[#This Row],[Storage_Loss_%]]/100)</f>
        <v>1674573.3630000001</v>
      </c>
      <c r="AA3544" s="13">
        <f>Agridata[[#This Row],[Final_Profit_NGN]]+Agridata[[#This Row],[Input_Cost_NGN]]</f>
        <v>1950332</v>
      </c>
    </row>
    <row r="3545" spans="1:27" x14ac:dyDescent="0.35">
      <c r="A3545" t="s">
        <v>292</v>
      </c>
      <c r="B3545" t="s">
        <v>1472</v>
      </c>
      <c r="C3545" t="s">
        <v>1487</v>
      </c>
      <c r="D3545">
        <v>2025</v>
      </c>
      <c r="E3545" t="s">
        <v>1501</v>
      </c>
      <c r="F3545" t="s">
        <v>1509</v>
      </c>
      <c r="G3545">
        <v>2.58</v>
      </c>
      <c r="H3545">
        <v>33796</v>
      </c>
      <c r="I3545">
        <v>27469</v>
      </c>
      <c r="J3545">
        <v>63.9</v>
      </c>
      <c r="K3545" t="s">
        <v>1512</v>
      </c>
      <c r="L3545">
        <v>1.91</v>
      </c>
      <c r="M3545" t="s">
        <v>1516</v>
      </c>
      <c r="N3545" s="13">
        <v>14882</v>
      </c>
      <c r="O3545">
        <v>2</v>
      </c>
      <c r="P3545" s="11">
        <f>Agridata[[#This Row],[Storage_Loss_%]]/100</f>
        <v>0.18719999999999998</v>
      </c>
      <c r="Q3545" s="7">
        <v>18.72</v>
      </c>
      <c r="R3545" s="13">
        <v>51490</v>
      </c>
      <c r="S3545">
        <v>326</v>
      </c>
      <c r="T3545" t="s">
        <v>1520</v>
      </c>
      <c r="U3545" t="s">
        <v>1522</v>
      </c>
      <c r="V3545" s="13">
        <v>8798974</v>
      </c>
      <c r="W3545" s="7">
        <f>(Agridata[[#This Row],[Profit_After_Storage_Loss]]/Agridata[[#This Row],[Total_Revenue]])*100</f>
        <v>80.807131323284281</v>
      </c>
      <c r="X3545">
        <f>(1-Agridata[[#This Row],[Transport_Cost_NGN]]/(Agridata[[#This Row],[Input_Cost_NGN]]+Agridata[[#This Row],[Final_Profit_NGN]]))*100</f>
        <v>99.831850623876889</v>
      </c>
      <c r="Y3545" s="13">
        <f>Agridata[[#This Row],[Final_Profit_NGN]]*Agridata[[#This Row],[Storage_Loss_%]]</f>
        <v>164716793.28</v>
      </c>
      <c r="Z3545" s="13">
        <f>Agridata[[#This Row],[Final_Profit_NGN]] * (1-Agridata[[#This Row],[Storage_Loss_%]]/100)</f>
        <v>7151806.0671999995</v>
      </c>
      <c r="AA3545" s="13">
        <f>Agridata[[#This Row],[Final_Profit_NGN]]+Agridata[[#This Row],[Input_Cost_NGN]]</f>
        <v>8850464</v>
      </c>
    </row>
    <row r="3546" spans="1:27" x14ac:dyDescent="0.35">
      <c r="A3546" t="s">
        <v>461</v>
      </c>
      <c r="B3546" t="s">
        <v>1473</v>
      </c>
      <c r="C3546" t="s">
        <v>1484</v>
      </c>
      <c r="D3546">
        <v>2024</v>
      </c>
      <c r="E3546" t="s">
        <v>1501</v>
      </c>
      <c r="F3546" t="s">
        <v>1503</v>
      </c>
      <c r="G3546">
        <v>0.96</v>
      </c>
      <c r="H3546">
        <v>9534</v>
      </c>
      <c r="I3546">
        <v>8066</v>
      </c>
      <c r="J3546">
        <v>5</v>
      </c>
      <c r="K3546" t="s">
        <v>1511</v>
      </c>
      <c r="L3546">
        <v>0.61</v>
      </c>
      <c r="M3546" t="s">
        <v>1518</v>
      </c>
      <c r="N3546" s="13">
        <v>741</v>
      </c>
      <c r="O3546">
        <v>7</v>
      </c>
      <c r="P3546" s="11">
        <f>Agridata[[#This Row],[Storage_Loss_%]]/100</f>
        <v>0.15390000000000001</v>
      </c>
      <c r="Q3546" s="7">
        <v>15.39</v>
      </c>
      <c r="R3546" s="13">
        <v>8831</v>
      </c>
      <c r="S3546">
        <v>303</v>
      </c>
      <c r="T3546" t="s">
        <v>1521</v>
      </c>
      <c r="U3546" t="s">
        <v>1522</v>
      </c>
      <c r="V3546" s="13">
        <v>2409987</v>
      </c>
      <c r="W3546" s="7">
        <f>(Agridata[[#This Row],[Profit_After_Storage_Loss]]/Agridata[[#This Row],[Total_Revenue]])*100</f>
        <v>84.301092546028684</v>
      </c>
      <c r="X3546">
        <f>(1-Agridata[[#This Row],[Transport_Cost_NGN]]/(Agridata[[#This Row],[Input_Cost_NGN]]+Agridata[[#This Row],[Final_Profit_NGN]]))*100</f>
        <v>99.96936520234263</v>
      </c>
      <c r="Y3546" s="13">
        <f>Agridata[[#This Row],[Final_Profit_NGN]]*Agridata[[#This Row],[Storage_Loss_%]]</f>
        <v>37089699.93</v>
      </c>
      <c r="Z3546" s="13">
        <f>Agridata[[#This Row],[Final_Profit_NGN]] * (1-Agridata[[#This Row],[Storage_Loss_%]]/100)</f>
        <v>2039090.0007</v>
      </c>
      <c r="AA3546" s="13">
        <f>Agridata[[#This Row],[Final_Profit_NGN]]+Agridata[[#This Row],[Input_Cost_NGN]]</f>
        <v>2418818</v>
      </c>
    </row>
    <row r="3547" spans="1:27" x14ac:dyDescent="0.35">
      <c r="A3547" t="s">
        <v>476</v>
      </c>
      <c r="B3547" t="s">
        <v>1471</v>
      </c>
      <c r="C3547" t="s">
        <v>1486</v>
      </c>
      <c r="D3547">
        <v>2023</v>
      </c>
      <c r="E3547" t="s">
        <v>1502</v>
      </c>
      <c r="F3547" t="s">
        <v>1503</v>
      </c>
      <c r="G3547">
        <v>0.75</v>
      </c>
      <c r="H3547">
        <v>7058</v>
      </c>
      <c r="I3547">
        <v>2823</v>
      </c>
      <c r="J3547">
        <v>11.6</v>
      </c>
      <c r="K3547" t="s">
        <v>1512</v>
      </c>
      <c r="L3547">
        <v>0.36</v>
      </c>
      <c r="M3547" t="s">
        <v>1517</v>
      </c>
      <c r="N3547" s="13">
        <v>2570</v>
      </c>
      <c r="O3547">
        <v>60</v>
      </c>
      <c r="P3547" s="11">
        <f>Agridata[[#This Row],[Storage_Loss_%]]/100</f>
        <v>0.6</v>
      </c>
      <c r="Q3547" s="7">
        <v>60</v>
      </c>
      <c r="R3547" s="13">
        <v>11541</v>
      </c>
      <c r="S3547">
        <v>282</v>
      </c>
      <c r="T3547" t="s">
        <v>1519</v>
      </c>
      <c r="U3547" t="s">
        <v>1523</v>
      </c>
      <c r="V3547" s="13">
        <v>774015</v>
      </c>
      <c r="W3547" s="7">
        <f>(Agridata[[#This Row],[Profit_After_Storage_Loss]]/Agridata[[#This Row],[Total_Revenue]])*100</f>
        <v>39.412339794998701</v>
      </c>
      <c r="X3547">
        <f>(1-Agridata[[#This Row],[Transport_Cost_NGN]]/(Agridata[[#This Row],[Input_Cost_NGN]]+Agridata[[#This Row],[Final_Profit_NGN]]))*100</f>
        <v>99.672843183681366</v>
      </c>
      <c r="Y3547" s="13">
        <f>Agridata[[#This Row],[Final_Profit_NGN]]*Agridata[[#This Row],[Storage_Loss_%]]</f>
        <v>46440900</v>
      </c>
      <c r="Z3547" s="13">
        <f>Agridata[[#This Row],[Final_Profit_NGN]] * (1-Agridata[[#This Row],[Storage_Loss_%]]/100)</f>
        <v>309606</v>
      </c>
      <c r="AA3547" s="13">
        <f>Agridata[[#This Row],[Final_Profit_NGN]]+Agridata[[#This Row],[Input_Cost_NGN]]</f>
        <v>785556</v>
      </c>
    </row>
    <row r="3548" spans="1:27" x14ac:dyDescent="0.35">
      <c r="A3548" t="s">
        <v>635</v>
      </c>
      <c r="B3548" t="s">
        <v>1470</v>
      </c>
      <c r="C3548" t="s">
        <v>1495</v>
      </c>
      <c r="D3548">
        <v>2024</v>
      </c>
      <c r="E3548" t="s">
        <v>1501</v>
      </c>
      <c r="F3548" t="s">
        <v>1507</v>
      </c>
      <c r="G3548">
        <v>1.03</v>
      </c>
      <c r="H3548">
        <v>3306</v>
      </c>
      <c r="I3548">
        <v>1322</v>
      </c>
      <c r="J3548">
        <v>1.6</v>
      </c>
      <c r="K3548" t="s">
        <v>1512</v>
      </c>
      <c r="L3548">
        <v>0.77</v>
      </c>
      <c r="M3548" t="s">
        <v>1516</v>
      </c>
      <c r="N3548" s="13">
        <v>476</v>
      </c>
      <c r="O3548">
        <v>60</v>
      </c>
      <c r="P3548" s="11">
        <f>Agridata[[#This Row],[Storage_Loss_%]]/100</f>
        <v>0.6</v>
      </c>
      <c r="Q3548" s="7">
        <v>60</v>
      </c>
      <c r="R3548" s="13">
        <v>19634</v>
      </c>
      <c r="S3548">
        <v>269</v>
      </c>
      <c r="T3548" t="s">
        <v>1520</v>
      </c>
      <c r="U3548" t="s">
        <v>1522</v>
      </c>
      <c r="V3548" s="13">
        <v>331952</v>
      </c>
      <c r="W3548" s="7">
        <f>(Agridata[[#This Row],[Profit_After_Storage_Loss]]/Agridata[[#This Row],[Total_Revenue]])*100</f>
        <v>37.766236425796251</v>
      </c>
      <c r="X3548">
        <f>(1-Agridata[[#This Row],[Transport_Cost_NGN]]/(Agridata[[#This Row],[Input_Cost_NGN]]+Agridata[[#This Row],[Final_Profit_NGN]]))*100</f>
        <v>99.864613494280206</v>
      </c>
      <c r="Y3548" s="13">
        <f>Agridata[[#This Row],[Final_Profit_NGN]]*Agridata[[#This Row],[Storage_Loss_%]]</f>
        <v>19917120</v>
      </c>
      <c r="Z3548" s="13">
        <f>Agridata[[#This Row],[Final_Profit_NGN]] * (1-Agridata[[#This Row],[Storage_Loss_%]]/100)</f>
        <v>132780.80000000002</v>
      </c>
      <c r="AA3548" s="13">
        <f>Agridata[[#This Row],[Final_Profit_NGN]]+Agridata[[#This Row],[Input_Cost_NGN]]</f>
        <v>351586</v>
      </c>
    </row>
    <row r="3549" spans="1:27" x14ac:dyDescent="0.35">
      <c r="A3549" t="s">
        <v>987</v>
      </c>
      <c r="B3549" t="s">
        <v>1470</v>
      </c>
      <c r="C3549" t="s">
        <v>1499</v>
      </c>
      <c r="D3549">
        <v>2022</v>
      </c>
      <c r="E3549" t="s">
        <v>1501</v>
      </c>
      <c r="F3549" t="s">
        <v>1507</v>
      </c>
      <c r="G3549">
        <v>4.2699999999999996</v>
      </c>
      <c r="H3549">
        <v>9282</v>
      </c>
      <c r="I3549">
        <v>6964</v>
      </c>
      <c r="J3549">
        <v>17.7</v>
      </c>
      <c r="K3549" t="s">
        <v>1512</v>
      </c>
      <c r="L3549">
        <v>1.07</v>
      </c>
      <c r="M3549" t="s">
        <v>1516</v>
      </c>
      <c r="N3549" s="13">
        <v>5411</v>
      </c>
      <c r="O3549">
        <v>14</v>
      </c>
      <c r="P3549" s="11">
        <f>Agridata[[#This Row],[Storage_Loss_%]]/100</f>
        <v>0.24969999999999998</v>
      </c>
      <c r="Q3549" s="7">
        <v>24.97</v>
      </c>
      <c r="R3549" s="13">
        <v>71848</v>
      </c>
      <c r="S3549">
        <v>277</v>
      </c>
      <c r="T3549" t="s">
        <v>1520</v>
      </c>
      <c r="U3549" t="s">
        <v>1522</v>
      </c>
      <c r="V3549" s="13">
        <v>1832479</v>
      </c>
      <c r="W3549" s="7">
        <f>(Agridata[[#This Row],[Profit_After_Storage_Loss]]/Agridata[[#This Row],[Total_Revenue]])*100</f>
        <v>72.199207053200425</v>
      </c>
      <c r="X3549">
        <f>(1-Agridata[[#This Row],[Transport_Cost_NGN]]/(Agridata[[#This Row],[Input_Cost_NGN]]+Agridata[[#This Row],[Final_Profit_NGN]]))*100</f>
        <v>99.715857623191823</v>
      </c>
      <c r="Y3549" s="13">
        <f>Agridata[[#This Row],[Final_Profit_NGN]]*Agridata[[#This Row],[Storage_Loss_%]]</f>
        <v>45757000.629999995</v>
      </c>
      <c r="Z3549" s="13">
        <f>Agridata[[#This Row],[Final_Profit_NGN]] * (1-Agridata[[#This Row],[Storage_Loss_%]]/100)</f>
        <v>1374908.9937</v>
      </c>
      <c r="AA3549" s="13">
        <f>Agridata[[#This Row],[Final_Profit_NGN]]+Agridata[[#This Row],[Input_Cost_NGN]]</f>
        <v>1904327</v>
      </c>
    </row>
    <row r="3550" spans="1:27" x14ac:dyDescent="0.35">
      <c r="A3550" t="s">
        <v>469</v>
      </c>
      <c r="B3550" t="s">
        <v>1472</v>
      </c>
      <c r="C3550" t="s">
        <v>1488</v>
      </c>
      <c r="D3550">
        <v>2025</v>
      </c>
      <c r="E3550" t="s">
        <v>1501</v>
      </c>
      <c r="F3550" t="s">
        <v>1504</v>
      </c>
      <c r="G3550">
        <v>0.81</v>
      </c>
      <c r="H3550">
        <v>8731</v>
      </c>
      <c r="I3550">
        <v>6673</v>
      </c>
      <c r="J3550">
        <v>9.1</v>
      </c>
      <c r="K3550" t="s">
        <v>1512</v>
      </c>
      <c r="L3550">
        <v>0.88</v>
      </c>
      <c r="M3550" t="s">
        <v>1516</v>
      </c>
      <c r="N3550" s="13">
        <v>2216</v>
      </c>
      <c r="O3550">
        <v>3</v>
      </c>
      <c r="P3550" s="11">
        <f>Agridata[[#This Row],[Storage_Loss_%]]/100</f>
        <v>0.23569999999999999</v>
      </c>
      <c r="Q3550" s="7">
        <v>23.57</v>
      </c>
      <c r="R3550" s="13">
        <v>13597</v>
      </c>
      <c r="S3550">
        <v>239</v>
      </c>
      <c r="T3550" t="s">
        <v>1520</v>
      </c>
      <c r="U3550" t="s">
        <v>1523</v>
      </c>
      <c r="V3550" s="13">
        <v>1563086</v>
      </c>
      <c r="W3550" s="7">
        <f>(Agridata[[#This Row],[Profit_After_Storage_Loss]]/Agridata[[#This Row],[Total_Revenue]])*100</f>
        <v>75.770882910515297</v>
      </c>
      <c r="X3550">
        <f>(1-Agridata[[#This Row],[Transport_Cost_NGN]]/(Agridata[[#This Row],[Input_Cost_NGN]]+Agridata[[#This Row],[Final_Profit_NGN]]))*100</f>
        <v>99.859451773121165</v>
      </c>
      <c r="Y3550" s="13">
        <f>Agridata[[#This Row],[Final_Profit_NGN]]*Agridata[[#This Row],[Storage_Loss_%]]</f>
        <v>36841937.020000003</v>
      </c>
      <c r="Z3550" s="13">
        <f>Agridata[[#This Row],[Final_Profit_NGN]] * (1-Agridata[[#This Row],[Storage_Loss_%]]/100)</f>
        <v>1194666.6298</v>
      </c>
      <c r="AA3550" s="13">
        <f>Agridata[[#This Row],[Final_Profit_NGN]]+Agridata[[#This Row],[Input_Cost_NGN]]</f>
        <v>1576683</v>
      </c>
    </row>
    <row r="3551" spans="1:27" x14ac:dyDescent="0.35">
      <c r="A3551" t="s">
        <v>23</v>
      </c>
      <c r="B3551" t="s">
        <v>1469</v>
      </c>
      <c r="C3551" t="s">
        <v>1481</v>
      </c>
      <c r="D3551">
        <v>2025</v>
      </c>
      <c r="E3551" t="s">
        <v>1502</v>
      </c>
      <c r="F3551" t="s">
        <v>1507</v>
      </c>
      <c r="G3551">
        <v>1.7</v>
      </c>
      <c r="H3551">
        <v>2664</v>
      </c>
      <c r="I3551">
        <v>2104</v>
      </c>
      <c r="J3551">
        <v>72.900000000000006</v>
      </c>
      <c r="K3551" t="s">
        <v>1511</v>
      </c>
      <c r="L3551">
        <v>1.73</v>
      </c>
      <c r="M3551" t="s">
        <v>1518</v>
      </c>
      <c r="N3551" s="13">
        <v>9194</v>
      </c>
      <c r="O3551">
        <v>14</v>
      </c>
      <c r="P3551" s="11">
        <f>Agridata[[#This Row],[Storage_Loss_%]]/100</f>
        <v>0.21</v>
      </c>
      <c r="Q3551" s="7">
        <v>21</v>
      </c>
      <c r="R3551" s="13">
        <v>28660</v>
      </c>
      <c r="S3551">
        <v>218</v>
      </c>
      <c r="T3551" t="s">
        <v>1520</v>
      </c>
      <c r="U3551" t="s">
        <v>1522</v>
      </c>
      <c r="V3551" s="13">
        <v>416232</v>
      </c>
      <c r="W3551" s="7">
        <f>(Agridata[[#This Row],[Profit_After_Storage_Loss]]/Agridata[[#This Row],[Total_Revenue]])*100</f>
        <v>73.910809814516782</v>
      </c>
      <c r="X3551">
        <f>(1-Agridata[[#This Row],[Transport_Cost_NGN]]/(Agridata[[#This Row],[Input_Cost_NGN]]+Agridata[[#This Row],[Final_Profit_NGN]]))*100</f>
        <v>97.933431034947802</v>
      </c>
      <c r="Y3551" s="13">
        <f>Agridata[[#This Row],[Final_Profit_NGN]]*Agridata[[#This Row],[Storage_Loss_%]]</f>
        <v>8740872</v>
      </c>
      <c r="Z3551" s="13">
        <f>Agridata[[#This Row],[Final_Profit_NGN]] * (1-Agridata[[#This Row],[Storage_Loss_%]]/100)</f>
        <v>328823.28000000003</v>
      </c>
      <c r="AA3551" s="13">
        <f>Agridata[[#This Row],[Final_Profit_NGN]]+Agridata[[#This Row],[Input_Cost_NGN]]</f>
        <v>444892</v>
      </c>
    </row>
    <row r="3552" spans="1:27" x14ac:dyDescent="0.35">
      <c r="A3552" t="s">
        <v>1375</v>
      </c>
      <c r="B3552" t="s">
        <v>1470</v>
      </c>
      <c r="C3552" t="s">
        <v>1482</v>
      </c>
      <c r="D3552">
        <v>2025</v>
      </c>
      <c r="E3552" t="s">
        <v>1502</v>
      </c>
      <c r="F3552" t="s">
        <v>1508</v>
      </c>
      <c r="G3552">
        <v>1.06</v>
      </c>
      <c r="H3552">
        <v>1945</v>
      </c>
      <c r="I3552">
        <v>1486</v>
      </c>
      <c r="J3552">
        <v>4</v>
      </c>
      <c r="K3552" t="s">
        <v>1511</v>
      </c>
      <c r="L3552">
        <v>0.54</v>
      </c>
      <c r="M3552" t="s">
        <v>1516</v>
      </c>
      <c r="N3552" s="13">
        <v>715</v>
      </c>
      <c r="O3552">
        <v>14</v>
      </c>
      <c r="P3552" s="11">
        <f>Agridata[[#This Row],[Storage_Loss_%]]/100</f>
        <v>0.23569999999999999</v>
      </c>
      <c r="Q3552" s="7">
        <v>23.57</v>
      </c>
      <c r="R3552" s="13">
        <v>11212</v>
      </c>
      <c r="S3552">
        <v>288</v>
      </c>
      <c r="T3552" t="s">
        <v>1520</v>
      </c>
      <c r="U3552" t="s">
        <v>1522</v>
      </c>
      <c r="V3552" s="13">
        <v>411762</v>
      </c>
      <c r="W3552" s="7">
        <f>(Agridata[[#This Row],[Profit_After_Storage_Loss]]/Agridata[[#This Row],[Total_Revenue]])*100</f>
        <v>74.404028758268822</v>
      </c>
      <c r="X3552">
        <f>(1-Agridata[[#This Row],[Transport_Cost_NGN]]/(Agridata[[#This Row],[Input_Cost_NGN]]+Agridata[[#This Row],[Final_Profit_NGN]]))*100</f>
        <v>99.830958876904958</v>
      </c>
      <c r="Y3552" s="13">
        <f>Agridata[[#This Row],[Final_Profit_NGN]]*Agridata[[#This Row],[Storage_Loss_%]]</f>
        <v>9705230.3399999999</v>
      </c>
      <c r="Z3552" s="13">
        <f>Agridata[[#This Row],[Final_Profit_NGN]] * (1-Agridata[[#This Row],[Storage_Loss_%]]/100)</f>
        <v>314709.69659999997</v>
      </c>
      <c r="AA3552" s="13">
        <f>Agridata[[#This Row],[Final_Profit_NGN]]+Agridata[[#This Row],[Input_Cost_NGN]]</f>
        <v>422974</v>
      </c>
    </row>
    <row r="3553" spans="1:27" x14ac:dyDescent="0.35">
      <c r="A3553" t="s">
        <v>448</v>
      </c>
      <c r="B3553" t="s">
        <v>1471</v>
      </c>
      <c r="C3553" t="s">
        <v>1500</v>
      </c>
      <c r="D3553">
        <v>2022</v>
      </c>
      <c r="E3553" t="s">
        <v>1501</v>
      </c>
      <c r="F3553" t="s">
        <v>1504</v>
      </c>
      <c r="G3553">
        <v>0.94</v>
      </c>
      <c r="H3553">
        <v>10645</v>
      </c>
      <c r="I3553">
        <v>8889</v>
      </c>
      <c r="J3553">
        <v>75.2</v>
      </c>
      <c r="K3553" t="s">
        <v>1511</v>
      </c>
      <c r="L3553">
        <v>1.96</v>
      </c>
      <c r="M3553" t="s">
        <v>1518</v>
      </c>
      <c r="N3553" s="13">
        <v>10957</v>
      </c>
      <c r="O3553">
        <v>1</v>
      </c>
      <c r="P3553" s="11">
        <f>Agridata[[#This Row],[Storage_Loss_%]]/100</f>
        <v>0.16489999999999999</v>
      </c>
      <c r="Q3553" s="7">
        <v>16.489999999999998</v>
      </c>
      <c r="R3553" s="13">
        <v>22452</v>
      </c>
      <c r="S3553">
        <v>235</v>
      </c>
      <c r="T3553" t="s">
        <v>1520</v>
      </c>
      <c r="U3553" t="s">
        <v>1522</v>
      </c>
      <c r="V3553" s="13">
        <v>2034617</v>
      </c>
      <c r="W3553" s="7">
        <f>(Agridata[[#This Row],[Profit_After_Storage_Loss]]/Agridata[[#This Row],[Total_Revenue]])*100</f>
        <v>82.598525217190087</v>
      </c>
      <c r="X3553">
        <f>(1-Agridata[[#This Row],[Transport_Cost_NGN]]/(Agridata[[#This Row],[Input_Cost_NGN]]+Agridata[[#This Row],[Final_Profit_NGN]]))*100</f>
        <v>99.46734893190262</v>
      </c>
      <c r="Y3553" s="13">
        <f>Agridata[[#This Row],[Final_Profit_NGN]]*Agridata[[#This Row],[Storage_Loss_%]]</f>
        <v>33550834.329999998</v>
      </c>
      <c r="Z3553" s="13">
        <f>Agridata[[#This Row],[Final_Profit_NGN]] * (1-Agridata[[#This Row],[Storage_Loss_%]]/100)</f>
        <v>1699108.6566999999</v>
      </c>
      <c r="AA3553" s="13">
        <f>Agridata[[#This Row],[Final_Profit_NGN]]+Agridata[[#This Row],[Input_Cost_NGN]]</f>
        <v>2057069</v>
      </c>
    </row>
    <row r="3554" spans="1:27" x14ac:dyDescent="0.35">
      <c r="A3554" t="s">
        <v>1376</v>
      </c>
      <c r="B3554" t="s">
        <v>1471</v>
      </c>
      <c r="C3554" t="s">
        <v>1477</v>
      </c>
      <c r="D3554">
        <v>2025</v>
      </c>
      <c r="E3554" t="s">
        <v>1501</v>
      </c>
      <c r="F3554" t="s">
        <v>1510</v>
      </c>
      <c r="G3554">
        <v>3.55</v>
      </c>
      <c r="H3554">
        <v>60236</v>
      </c>
      <c r="I3554">
        <v>44574</v>
      </c>
      <c r="J3554">
        <v>5.7</v>
      </c>
      <c r="K3554" t="s">
        <v>1513</v>
      </c>
      <c r="L3554">
        <v>0.47</v>
      </c>
      <c r="M3554" t="s">
        <v>1516</v>
      </c>
      <c r="N3554" s="13">
        <v>221</v>
      </c>
      <c r="O3554">
        <v>2</v>
      </c>
      <c r="P3554" s="11">
        <f>Agridata[[#This Row],[Storage_Loss_%]]/100</f>
        <v>0.26</v>
      </c>
      <c r="Q3554" s="7">
        <v>26</v>
      </c>
      <c r="R3554" s="13">
        <v>95758</v>
      </c>
      <c r="S3554">
        <v>357</v>
      </c>
      <c r="T3554" t="s">
        <v>1520</v>
      </c>
      <c r="U3554" t="s">
        <v>1523</v>
      </c>
      <c r="V3554" s="13">
        <v>15657810</v>
      </c>
      <c r="W3554" s="7">
        <f>(Agridata[[#This Row],[Profit_After_Storage_Loss]]/Agridata[[#This Row],[Total_Revenue]])*100</f>
        <v>73.550191296346327</v>
      </c>
      <c r="X3554">
        <f>(1-Agridata[[#This Row],[Transport_Cost_NGN]]/(Agridata[[#This Row],[Input_Cost_NGN]]+Agridata[[#This Row],[Final_Profit_NGN]]))*100</f>
        <v>99.998597143199561</v>
      </c>
      <c r="Y3554" s="13">
        <f>Agridata[[#This Row],[Final_Profit_NGN]]*Agridata[[#This Row],[Storage_Loss_%]]</f>
        <v>407103060</v>
      </c>
      <c r="Z3554" s="13">
        <f>Agridata[[#This Row],[Final_Profit_NGN]] * (1-Agridata[[#This Row],[Storage_Loss_%]]/100)</f>
        <v>11586779.4</v>
      </c>
      <c r="AA3554" s="13">
        <f>Agridata[[#This Row],[Final_Profit_NGN]]+Agridata[[#This Row],[Input_Cost_NGN]]</f>
        <v>15753568</v>
      </c>
    </row>
    <row r="3555" spans="1:27" x14ac:dyDescent="0.35">
      <c r="A3555" t="s">
        <v>1160</v>
      </c>
      <c r="B3555" t="s">
        <v>1469</v>
      </c>
      <c r="C3555" t="s">
        <v>1480</v>
      </c>
      <c r="D3555">
        <v>2021</v>
      </c>
      <c r="E3555" t="s">
        <v>1501</v>
      </c>
      <c r="F3555" t="s">
        <v>1509</v>
      </c>
      <c r="G3555">
        <v>0.78</v>
      </c>
      <c r="H3555">
        <v>11808</v>
      </c>
      <c r="I3555">
        <v>9721</v>
      </c>
      <c r="J3555">
        <v>69.3</v>
      </c>
      <c r="K3555" t="s">
        <v>1512</v>
      </c>
      <c r="L3555">
        <v>1.86</v>
      </c>
      <c r="M3555" t="s">
        <v>1516</v>
      </c>
      <c r="N3555" s="13">
        <v>14748</v>
      </c>
      <c r="O3555">
        <v>3</v>
      </c>
      <c r="P3555" s="11">
        <f>Agridata[[#This Row],[Storage_Loss_%]]/100</f>
        <v>0.17670000000000002</v>
      </c>
      <c r="Q3555" s="7">
        <v>17.670000000000002</v>
      </c>
      <c r="R3555" s="13">
        <v>27304</v>
      </c>
      <c r="S3555">
        <v>280</v>
      </c>
      <c r="T3555" t="s">
        <v>1520</v>
      </c>
      <c r="U3555" t="s">
        <v>1522</v>
      </c>
      <c r="V3555" s="13">
        <v>2652610</v>
      </c>
      <c r="W3555" s="7">
        <f>(Agridata[[#This Row],[Profit_After_Storage_Loss]]/Agridata[[#This Row],[Total_Revenue]])*100</f>
        <v>81.491190127742897</v>
      </c>
      <c r="X3555">
        <f>(1-Agridata[[#This Row],[Transport_Cost_NGN]]/(Agridata[[#This Row],[Input_Cost_NGN]]+Agridata[[#This Row],[Final_Profit_NGN]]))*100</f>
        <v>99.449683833137925</v>
      </c>
      <c r="Y3555" s="13">
        <f>Agridata[[#This Row],[Final_Profit_NGN]]*Agridata[[#This Row],[Storage_Loss_%]]</f>
        <v>46871618.700000003</v>
      </c>
      <c r="Z3555" s="13">
        <f>Agridata[[#This Row],[Final_Profit_NGN]] * (1-Agridata[[#This Row],[Storage_Loss_%]]/100)</f>
        <v>2183893.8129999996</v>
      </c>
      <c r="AA3555" s="13">
        <f>Agridata[[#This Row],[Final_Profit_NGN]]+Agridata[[#This Row],[Input_Cost_NGN]]</f>
        <v>2679914</v>
      </c>
    </row>
    <row r="3556" spans="1:27" x14ac:dyDescent="0.35">
      <c r="A3556" t="s">
        <v>1205</v>
      </c>
      <c r="B3556" t="s">
        <v>1470</v>
      </c>
      <c r="C3556" t="s">
        <v>1476</v>
      </c>
      <c r="D3556">
        <v>2021</v>
      </c>
      <c r="E3556" t="s">
        <v>1501</v>
      </c>
      <c r="F3556" t="s">
        <v>1507</v>
      </c>
      <c r="G3556">
        <v>1.78</v>
      </c>
      <c r="H3556">
        <v>3017</v>
      </c>
      <c r="I3556">
        <v>2554</v>
      </c>
      <c r="J3556">
        <v>6.9</v>
      </c>
      <c r="K3556" t="s">
        <v>1513</v>
      </c>
      <c r="L3556">
        <v>1.45</v>
      </c>
      <c r="M3556" t="s">
        <v>1516</v>
      </c>
      <c r="N3556" s="13">
        <v>265</v>
      </c>
      <c r="O3556">
        <v>7</v>
      </c>
      <c r="P3556" s="11">
        <f>Agridata[[#This Row],[Storage_Loss_%]]/100</f>
        <v>0.15329999999999999</v>
      </c>
      <c r="Q3556" s="7">
        <v>15.33</v>
      </c>
      <c r="R3556" s="13">
        <v>23069</v>
      </c>
      <c r="S3556">
        <v>224</v>
      </c>
      <c r="T3556" t="s">
        <v>1520</v>
      </c>
      <c r="U3556" t="s">
        <v>1522</v>
      </c>
      <c r="V3556" s="13">
        <v>543042</v>
      </c>
      <c r="W3556" s="7">
        <f>(Agridata[[#This Row],[Profit_After_Storage_Loss]]/Agridata[[#This Row],[Total_Revenue]])*100</f>
        <v>81.219700977370152</v>
      </c>
      <c r="X3556">
        <f>(1-Agridata[[#This Row],[Transport_Cost_NGN]]/(Agridata[[#This Row],[Input_Cost_NGN]]+Agridata[[#This Row],[Final_Profit_NGN]]))*100</f>
        <v>99.953189392186331</v>
      </c>
      <c r="Y3556" s="13">
        <f>Agridata[[#This Row],[Final_Profit_NGN]]*Agridata[[#This Row],[Storage_Loss_%]]</f>
        <v>8324833.8600000003</v>
      </c>
      <c r="Z3556" s="13">
        <f>Agridata[[#This Row],[Final_Profit_NGN]] * (1-Agridata[[#This Row],[Storage_Loss_%]]/100)</f>
        <v>459793.66139999998</v>
      </c>
      <c r="AA3556" s="13">
        <f>Agridata[[#This Row],[Final_Profit_NGN]]+Agridata[[#This Row],[Input_Cost_NGN]]</f>
        <v>566111</v>
      </c>
    </row>
    <row r="3557" spans="1:27" x14ac:dyDescent="0.35">
      <c r="A3557" t="s">
        <v>374</v>
      </c>
      <c r="B3557" t="s">
        <v>1472</v>
      </c>
      <c r="C3557" t="s">
        <v>1487</v>
      </c>
      <c r="D3557">
        <v>2021</v>
      </c>
      <c r="E3557" t="s">
        <v>1501</v>
      </c>
      <c r="F3557" t="s">
        <v>1505</v>
      </c>
      <c r="G3557">
        <v>5.36</v>
      </c>
      <c r="H3557">
        <v>40222</v>
      </c>
      <c r="I3557">
        <v>24820</v>
      </c>
      <c r="J3557">
        <v>61.6</v>
      </c>
      <c r="K3557" t="s">
        <v>1512</v>
      </c>
      <c r="L3557">
        <v>2.7</v>
      </c>
      <c r="M3557" t="s">
        <v>1518</v>
      </c>
      <c r="N3557" s="13">
        <v>13716</v>
      </c>
      <c r="O3557">
        <v>30</v>
      </c>
      <c r="P3557" s="11">
        <f>Agridata[[#This Row],[Storage_Loss_%]]/100</f>
        <v>0.38290000000000002</v>
      </c>
      <c r="Q3557" s="7">
        <v>38.29</v>
      </c>
      <c r="R3557" s="13">
        <v>60475</v>
      </c>
      <c r="S3557">
        <v>75</v>
      </c>
      <c r="T3557" t="s">
        <v>1520</v>
      </c>
      <c r="U3557" t="s">
        <v>1522</v>
      </c>
      <c r="V3557" s="13">
        <v>1768694</v>
      </c>
      <c r="W3557" s="7">
        <f>(Agridata[[#This Row],[Profit_After_Storage_Loss]]/Agridata[[#This Row],[Total_Revenue]])*100</f>
        <v>59.669777226707865</v>
      </c>
      <c r="X3557">
        <f>(1-Agridata[[#This Row],[Transport_Cost_NGN]]/(Agridata[[#This Row],[Input_Cost_NGN]]+Agridata[[#This Row],[Final_Profit_NGN]]))*100</f>
        <v>99.250151298212458</v>
      </c>
      <c r="Y3557" s="13">
        <f>Agridata[[#This Row],[Final_Profit_NGN]]*Agridata[[#This Row],[Storage_Loss_%]]</f>
        <v>67723293.260000005</v>
      </c>
      <c r="Z3557" s="13">
        <f>Agridata[[#This Row],[Final_Profit_NGN]] * (1-Agridata[[#This Row],[Storage_Loss_%]]/100)</f>
        <v>1091461.0674000001</v>
      </c>
      <c r="AA3557" s="13">
        <f>Agridata[[#This Row],[Final_Profit_NGN]]+Agridata[[#This Row],[Input_Cost_NGN]]</f>
        <v>1829169</v>
      </c>
    </row>
    <row r="3558" spans="1:27" x14ac:dyDescent="0.35">
      <c r="A3558" t="s">
        <v>499</v>
      </c>
      <c r="B3558" t="s">
        <v>1472</v>
      </c>
      <c r="C3558" t="s">
        <v>1479</v>
      </c>
      <c r="D3558">
        <v>2023</v>
      </c>
      <c r="E3558" t="s">
        <v>1501</v>
      </c>
      <c r="F3558" t="s">
        <v>1503</v>
      </c>
      <c r="G3558">
        <v>3.48</v>
      </c>
      <c r="H3558">
        <v>22672</v>
      </c>
      <c r="I3558">
        <v>19584</v>
      </c>
      <c r="J3558">
        <v>16.100000000000001</v>
      </c>
      <c r="K3558" t="s">
        <v>1512</v>
      </c>
      <c r="L3558">
        <v>1.25</v>
      </c>
      <c r="M3558" t="s">
        <v>1516</v>
      </c>
      <c r="N3558" s="13">
        <v>4380</v>
      </c>
      <c r="O3558">
        <v>7</v>
      </c>
      <c r="P3558" s="11">
        <f>Agridata[[#This Row],[Storage_Loss_%]]/100</f>
        <v>0.13619999999999999</v>
      </c>
      <c r="Q3558" s="7">
        <v>13.62</v>
      </c>
      <c r="R3558" s="13">
        <v>42509</v>
      </c>
      <c r="S3558">
        <v>312</v>
      </c>
      <c r="T3558" t="s">
        <v>1521</v>
      </c>
      <c r="U3558" t="s">
        <v>1522</v>
      </c>
      <c r="V3558" s="13">
        <v>6002217</v>
      </c>
      <c r="W3558" s="7">
        <f>(Agridata[[#This Row],[Profit_After_Storage_Loss]]/Agridata[[#This Row],[Total_Revenue]])*100</f>
        <v>85.77254030372923</v>
      </c>
      <c r="X3558">
        <f>(1-Agridata[[#This Row],[Transport_Cost_NGN]]/(Agridata[[#This Row],[Input_Cost_NGN]]+Agridata[[#This Row],[Final_Profit_NGN]]))*100</f>
        <v>99.927540139950096</v>
      </c>
      <c r="Y3558" s="13">
        <f>Agridata[[#This Row],[Final_Profit_NGN]]*Agridata[[#This Row],[Storage_Loss_%]]</f>
        <v>81750195.539999992</v>
      </c>
      <c r="Z3558" s="13">
        <f>Agridata[[#This Row],[Final_Profit_NGN]] * (1-Agridata[[#This Row],[Storage_Loss_%]]/100)</f>
        <v>5184715.0445999997</v>
      </c>
      <c r="AA3558" s="13">
        <f>Agridata[[#This Row],[Final_Profit_NGN]]+Agridata[[#This Row],[Input_Cost_NGN]]</f>
        <v>6044726</v>
      </c>
    </row>
    <row r="3559" spans="1:27" x14ac:dyDescent="0.35">
      <c r="A3559" t="s">
        <v>349</v>
      </c>
      <c r="B3559" t="s">
        <v>1470</v>
      </c>
      <c r="C3559" t="s">
        <v>1495</v>
      </c>
      <c r="D3559">
        <v>2022</v>
      </c>
      <c r="E3559" t="s">
        <v>1501</v>
      </c>
      <c r="F3559" t="s">
        <v>1506</v>
      </c>
      <c r="G3559">
        <v>0.88</v>
      </c>
      <c r="H3559">
        <v>1757</v>
      </c>
      <c r="I3559">
        <v>1405</v>
      </c>
      <c r="J3559">
        <v>49.3</v>
      </c>
      <c r="K3559" t="s">
        <v>1514</v>
      </c>
      <c r="L3559">
        <v>3.24</v>
      </c>
      <c r="M3559" t="s">
        <v>1516</v>
      </c>
      <c r="N3559" s="13">
        <v>8591</v>
      </c>
      <c r="O3559">
        <v>14</v>
      </c>
      <c r="P3559" s="11">
        <f>Agridata[[#This Row],[Storage_Loss_%]]/100</f>
        <v>0.19989999999999999</v>
      </c>
      <c r="Q3559" s="7">
        <v>19.989999999999998</v>
      </c>
      <c r="R3559" s="13">
        <v>21852</v>
      </c>
      <c r="S3559">
        <v>399</v>
      </c>
      <c r="T3559" t="s">
        <v>1520</v>
      </c>
      <c r="U3559" t="s">
        <v>1523</v>
      </c>
      <c r="V3559" s="13">
        <v>524547</v>
      </c>
      <c r="W3559" s="7">
        <f>(Agridata[[#This Row],[Profit_After_Storage_Loss]]/Agridata[[#This Row],[Total_Revenue]])*100</f>
        <v>76.810179868557611</v>
      </c>
      <c r="X3559">
        <f>(1-Agridata[[#This Row],[Transport_Cost_NGN]]/(Agridata[[#This Row],[Input_Cost_NGN]]+Agridata[[#This Row],[Final_Profit_NGN]]))*100</f>
        <v>98.427705760808493</v>
      </c>
      <c r="Y3559" s="13">
        <f>Agridata[[#This Row],[Final_Profit_NGN]]*Agridata[[#This Row],[Storage_Loss_%]]</f>
        <v>10485694.529999999</v>
      </c>
      <c r="Z3559" s="13">
        <f>Agridata[[#This Row],[Final_Profit_NGN]] * (1-Agridata[[#This Row],[Storage_Loss_%]]/100)</f>
        <v>419690.05470000004</v>
      </c>
      <c r="AA3559" s="13">
        <f>Agridata[[#This Row],[Final_Profit_NGN]]+Agridata[[#This Row],[Input_Cost_NGN]]</f>
        <v>546399</v>
      </c>
    </row>
    <row r="3560" spans="1:27" x14ac:dyDescent="0.35">
      <c r="A3560" t="s">
        <v>576</v>
      </c>
      <c r="B3560" t="s">
        <v>1469</v>
      </c>
      <c r="C3560" t="s">
        <v>1474</v>
      </c>
      <c r="D3560">
        <v>2025</v>
      </c>
      <c r="E3560" t="s">
        <v>1502</v>
      </c>
      <c r="F3560" t="s">
        <v>1507</v>
      </c>
      <c r="G3560">
        <v>0.86</v>
      </c>
      <c r="H3560">
        <v>1353</v>
      </c>
      <c r="I3560">
        <v>1045</v>
      </c>
      <c r="J3560">
        <v>29.6</v>
      </c>
      <c r="K3560" t="s">
        <v>1512</v>
      </c>
      <c r="L3560">
        <v>1.17</v>
      </c>
      <c r="M3560" t="s">
        <v>1516</v>
      </c>
      <c r="N3560" s="13">
        <v>5789</v>
      </c>
      <c r="O3560">
        <v>14</v>
      </c>
      <c r="P3560" s="11">
        <f>Agridata[[#This Row],[Storage_Loss_%]]/100</f>
        <v>0.22719999999999999</v>
      </c>
      <c r="Q3560" s="7">
        <v>22.72</v>
      </c>
      <c r="R3560" s="13">
        <v>16445</v>
      </c>
      <c r="S3560">
        <v>270</v>
      </c>
      <c r="T3560" t="s">
        <v>1521</v>
      </c>
      <c r="U3560" t="s">
        <v>1522</v>
      </c>
      <c r="V3560" s="13">
        <v>257095</v>
      </c>
      <c r="W3560" s="7">
        <f>(Agridata[[#This Row],[Profit_After_Storage_Loss]]/Agridata[[#This Row],[Total_Revenue]])*100</f>
        <v>72.633989910067996</v>
      </c>
      <c r="X3560">
        <f>(1-Agridata[[#This Row],[Transport_Cost_NGN]]/(Agridata[[#This Row],[Input_Cost_NGN]]+Agridata[[#This Row],[Final_Profit_NGN]]))*100</f>
        <v>97.883673320172548</v>
      </c>
      <c r="Y3560" s="13">
        <f>Agridata[[#This Row],[Final_Profit_NGN]]*Agridata[[#This Row],[Storage_Loss_%]]</f>
        <v>5841198.3999999994</v>
      </c>
      <c r="Z3560" s="13">
        <f>Agridata[[#This Row],[Final_Profit_NGN]] * (1-Agridata[[#This Row],[Storage_Loss_%]]/100)</f>
        <v>198683.016</v>
      </c>
      <c r="AA3560" s="13">
        <f>Agridata[[#This Row],[Final_Profit_NGN]]+Agridata[[#This Row],[Input_Cost_NGN]]</f>
        <v>273540</v>
      </c>
    </row>
    <row r="3561" spans="1:27" x14ac:dyDescent="0.35">
      <c r="A3561" t="s">
        <v>603</v>
      </c>
      <c r="B3561" t="s">
        <v>1473</v>
      </c>
      <c r="C3561" t="s">
        <v>1497</v>
      </c>
      <c r="D3561">
        <v>2021</v>
      </c>
      <c r="E3561" t="s">
        <v>1502</v>
      </c>
      <c r="F3561" t="s">
        <v>1504</v>
      </c>
      <c r="G3561">
        <v>0.95</v>
      </c>
      <c r="H3561">
        <v>9578</v>
      </c>
      <c r="I3561">
        <v>7390</v>
      </c>
      <c r="J3561">
        <v>4</v>
      </c>
      <c r="K3561" t="s">
        <v>1512</v>
      </c>
      <c r="L3561">
        <v>0.62</v>
      </c>
      <c r="M3561" t="s">
        <v>1518</v>
      </c>
      <c r="N3561" s="13">
        <v>964</v>
      </c>
      <c r="O3561">
        <v>3</v>
      </c>
      <c r="P3561" s="11">
        <f>Agridata[[#This Row],[Storage_Loss_%]]/100</f>
        <v>0.22839999999999999</v>
      </c>
      <c r="Q3561" s="7">
        <v>22.84</v>
      </c>
      <c r="R3561" s="13">
        <v>13271</v>
      </c>
      <c r="S3561">
        <v>245</v>
      </c>
      <c r="T3561" t="s">
        <v>1520</v>
      </c>
      <c r="U3561" t="s">
        <v>1523</v>
      </c>
      <c r="V3561" s="13">
        <v>1778210</v>
      </c>
      <c r="W3561" s="7">
        <f>(Agridata[[#This Row],[Profit_After_Storage_Loss]]/Agridata[[#This Row],[Total_Revenue]])*100</f>
        <v>76.588411264199848</v>
      </c>
      <c r="X3561">
        <f>(1-Agridata[[#This Row],[Transport_Cost_NGN]]/(Agridata[[#This Row],[Input_Cost_NGN]]+Agridata[[#This Row],[Final_Profit_NGN]]))*100</f>
        <v>99.946189772595972</v>
      </c>
      <c r="Y3561" s="13">
        <f>Agridata[[#This Row],[Final_Profit_NGN]]*Agridata[[#This Row],[Storage_Loss_%]]</f>
        <v>40614316.399999999</v>
      </c>
      <c r="Z3561" s="13">
        <f>Agridata[[#This Row],[Final_Profit_NGN]] * (1-Agridata[[#This Row],[Storage_Loss_%]]/100)</f>
        <v>1372066.8360000001</v>
      </c>
      <c r="AA3561" s="13">
        <f>Agridata[[#This Row],[Final_Profit_NGN]]+Agridata[[#This Row],[Input_Cost_NGN]]</f>
        <v>1791481</v>
      </c>
    </row>
    <row r="3562" spans="1:27" x14ac:dyDescent="0.35">
      <c r="A3562" t="s">
        <v>1167</v>
      </c>
      <c r="B3562" t="s">
        <v>1473</v>
      </c>
      <c r="C3562" t="s">
        <v>1497</v>
      </c>
      <c r="D3562">
        <v>2021</v>
      </c>
      <c r="E3562" t="s">
        <v>1501</v>
      </c>
      <c r="F3562" t="s">
        <v>1510</v>
      </c>
      <c r="G3562">
        <v>0.49</v>
      </c>
      <c r="H3562">
        <v>9050</v>
      </c>
      <c r="I3562">
        <v>6498</v>
      </c>
      <c r="J3562">
        <v>2.4</v>
      </c>
      <c r="K3562" t="s">
        <v>1513</v>
      </c>
      <c r="L3562">
        <v>1.02</v>
      </c>
      <c r="M3562" t="s">
        <v>1517</v>
      </c>
      <c r="N3562" s="13">
        <v>200</v>
      </c>
      <c r="O3562">
        <v>2</v>
      </c>
      <c r="P3562" s="11">
        <f>Agridata[[#This Row],[Storage_Loss_%]]/100</f>
        <v>0.28190000000000004</v>
      </c>
      <c r="Q3562" s="7">
        <v>28.19</v>
      </c>
      <c r="R3562" s="13">
        <v>17652</v>
      </c>
      <c r="S3562">
        <v>283</v>
      </c>
      <c r="T3562" t="s">
        <v>1520</v>
      </c>
      <c r="U3562" t="s">
        <v>1522</v>
      </c>
      <c r="V3562" s="13">
        <v>1802693</v>
      </c>
      <c r="W3562" s="7">
        <f>(Agridata[[#This Row],[Profit_After_Storage_Loss]]/Agridata[[#This Row],[Total_Revenue]])*100</f>
        <v>71.113653911758476</v>
      </c>
      <c r="X3562">
        <f>(1-Agridata[[#This Row],[Transport_Cost_NGN]]/(Agridata[[#This Row],[Input_Cost_NGN]]+Agridata[[#This Row],[Final_Profit_NGN]]))*100</f>
        <v>99.989013071697954</v>
      </c>
      <c r="Y3562" s="13">
        <f>Agridata[[#This Row],[Final_Profit_NGN]]*Agridata[[#This Row],[Storage_Loss_%]]</f>
        <v>50817915.670000002</v>
      </c>
      <c r="Z3562" s="13">
        <f>Agridata[[#This Row],[Final_Profit_NGN]] * (1-Agridata[[#This Row],[Storage_Loss_%]]/100)</f>
        <v>1294513.8432999998</v>
      </c>
      <c r="AA3562" s="13">
        <f>Agridata[[#This Row],[Final_Profit_NGN]]+Agridata[[#This Row],[Input_Cost_NGN]]</f>
        <v>1820345</v>
      </c>
    </row>
    <row r="3563" spans="1:27" x14ac:dyDescent="0.35">
      <c r="A3563" t="s">
        <v>919</v>
      </c>
      <c r="B3563" t="s">
        <v>1470</v>
      </c>
      <c r="C3563" t="s">
        <v>1482</v>
      </c>
      <c r="D3563">
        <v>2022</v>
      </c>
      <c r="E3563" t="s">
        <v>1501</v>
      </c>
      <c r="F3563" t="s">
        <v>1505</v>
      </c>
      <c r="G3563">
        <v>1.91</v>
      </c>
      <c r="H3563">
        <v>21667</v>
      </c>
      <c r="I3563">
        <v>19448</v>
      </c>
      <c r="J3563">
        <v>46</v>
      </c>
      <c r="K3563" t="s">
        <v>1511</v>
      </c>
      <c r="L3563">
        <v>2.19</v>
      </c>
      <c r="M3563" t="s">
        <v>1518</v>
      </c>
      <c r="N3563" s="13">
        <v>7838</v>
      </c>
      <c r="O3563">
        <v>3</v>
      </c>
      <c r="P3563" s="11">
        <f>Agridata[[#This Row],[Storage_Loss_%]]/100</f>
        <v>0.1024</v>
      </c>
      <c r="Q3563" s="7">
        <v>10.24</v>
      </c>
      <c r="R3563" s="13">
        <v>17217</v>
      </c>
      <c r="S3563">
        <v>101</v>
      </c>
      <c r="T3563" t="s">
        <v>1520</v>
      </c>
      <c r="U3563" t="s">
        <v>1523</v>
      </c>
      <c r="V3563" s="13">
        <v>1919551</v>
      </c>
      <c r="W3563" s="7">
        <f>(Agridata[[#This Row],[Profit_After_Storage_Loss]]/Agridata[[#This Row],[Total_Revenue]])*100</f>
        <v>88.962073805432553</v>
      </c>
      <c r="X3563">
        <f>(1-Agridata[[#This Row],[Transport_Cost_NGN]]/(Agridata[[#This Row],[Input_Cost_NGN]]+Agridata[[#This Row],[Final_Profit_NGN]]))*100</f>
        <v>99.59530516819774</v>
      </c>
      <c r="Y3563" s="13">
        <f>Agridata[[#This Row],[Final_Profit_NGN]]*Agridata[[#This Row],[Storage_Loss_%]]</f>
        <v>19656202.240000002</v>
      </c>
      <c r="Z3563" s="13">
        <f>Agridata[[#This Row],[Final_Profit_NGN]] * (1-Agridata[[#This Row],[Storage_Loss_%]]/100)</f>
        <v>1722988.9775999999</v>
      </c>
      <c r="AA3563" s="13">
        <f>Agridata[[#This Row],[Final_Profit_NGN]]+Agridata[[#This Row],[Input_Cost_NGN]]</f>
        <v>1936768</v>
      </c>
    </row>
    <row r="3564" spans="1:27" x14ac:dyDescent="0.35">
      <c r="A3564" t="s">
        <v>1017</v>
      </c>
      <c r="B3564" t="s">
        <v>1473</v>
      </c>
      <c r="C3564" t="s">
        <v>1493</v>
      </c>
      <c r="D3564">
        <v>2021</v>
      </c>
      <c r="E3564" t="s">
        <v>1502</v>
      </c>
      <c r="F3564" t="s">
        <v>1506</v>
      </c>
      <c r="G3564">
        <v>0.66</v>
      </c>
      <c r="H3564">
        <v>1685</v>
      </c>
      <c r="I3564">
        <v>1059</v>
      </c>
      <c r="J3564">
        <v>3.1</v>
      </c>
      <c r="K3564" t="s">
        <v>1513</v>
      </c>
      <c r="L3564">
        <v>1.1000000000000001</v>
      </c>
      <c r="M3564" t="s">
        <v>1516</v>
      </c>
      <c r="N3564" s="13">
        <v>200</v>
      </c>
      <c r="O3564">
        <v>30</v>
      </c>
      <c r="P3564" s="11">
        <f>Agridata[[#This Row],[Storage_Loss_%]]/100</f>
        <v>0.3715</v>
      </c>
      <c r="Q3564" s="7">
        <v>37.15</v>
      </c>
      <c r="R3564" s="13">
        <v>13656</v>
      </c>
      <c r="S3564">
        <v>343</v>
      </c>
      <c r="T3564" t="s">
        <v>1520</v>
      </c>
      <c r="U3564" t="s">
        <v>1522</v>
      </c>
      <c r="V3564" s="13">
        <v>345749</v>
      </c>
      <c r="W3564" s="7">
        <f>(Agridata[[#This Row],[Profit_After_Storage_Loss]]/Agridata[[#This Row],[Total_Revenue]])*100</f>
        <v>60.461943072578293</v>
      </c>
      <c r="X3564">
        <f>(1-Agridata[[#This Row],[Transport_Cost_NGN]]/(Agridata[[#This Row],[Input_Cost_NGN]]+Agridata[[#This Row],[Final_Profit_NGN]]))*100</f>
        <v>99.944352471445868</v>
      </c>
      <c r="Y3564" s="13">
        <f>Agridata[[#This Row],[Final_Profit_NGN]]*Agridata[[#This Row],[Storage_Loss_%]]</f>
        <v>12844575.35</v>
      </c>
      <c r="Z3564" s="13">
        <f>Agridata[[#This Row],[Final_Profit_NGN]] * (1-Agridata[[#This Row],[Storage_Loss_%]]/100)</f>
        <v>217303.24650000001</v>
      </c>
      <c r="AA3564" s="13">
        <f>Agridata[[#This Row],[Final_Profit_NGN]]+Agridata[[#This Row],[Input_Cost_NGN]]</f>
        <v>359405</v>
      </c>
    </row>
    <row r="3565" spans="1:27" x14ac:dyDescent="0.35">
      <c r="A3565" t="s">
        <v>219</v>
      </c>
      <c r="B3565" t="s">
        <v>1470</v>
      </c>
      <c r="C3565" t="s">
        <v>1482</v>
      </c>
      <c r="D3565">
        <v>2023</v>
      </c>
      <c r="E3565" t="s">
        <v>1502</v>
      </c>
      <c r="F3565" t="s">
        <v>1506</v>
      </c>
      <c r="G3565">
        <v>2.5099999999999998</v>
      </c>
      <c r="H3565">
        <v>7712</v>
      </c>
      <c r="I3565">
        <v>4899</v>
      </c>
      <c r="J3565">
        <v>7.6</v>
      </c>
      <c r="K3565" t="s">
        <v>1513</v>
      </c>
      <c r="L3565">
        <v>0.64</v>
      </c>
      <c r="M3565" t="s">
        <v>1518</v>
      </c>
      <c r="N3565" s="13">
        <v>300</v>
      </c>
      <c r="O3565">
        <v>30</v>
      </c>
      <c r="P3565" s="11">
        <f>Agridata[[#This Row],[Storage_Loss_%]]/100</f>
        <v>0.36469999999999997</v>
      </c>
      <c r="Q3565" s="7">
        <v>36.47</v>
      </c>
      <c r="R3565" s="13">
        <v>36675</v>
      </c>
      <c r="S3565">
        <v>412</v>
      </c>
      <c r="T3565" t="s">
        <v>1520</v>
      </c>
      <c r="U3565" t="s">
        <v>1523</v>
      </c>
      <c r="V3565" s="13">
        <v>1961230</v>
      </c>
      <c r="W3565" s="7">
        <f>(Agridata[[#This Row],[Profit_After_Storage_Loss]]/Agridata[[#This Row],[Total_Revenue]])*100</f>
        <v>62.363797027386191</v>
      </c>
      <c r="X3565">
        <f>(1-Agridata[[#This Row],[Transport_Cost_NGN]]/(Agridata[[#This Row],[Input_Cost_NGN]]+Agridata[[#This Row],[Final_Profit_NGN]]))*100</f>
        <v>99.984984271023905</v>
      </c>
      <c r="Y3565" s="13">
        <f>Agridata[[#This Row],[Final_Profit_NGN]]*Agridata[[#This Row],[Storage_Loss_%]]</f>
        <v>71526058.099999994</v>
      </c>
      <c r="Z3565" s="13">
        <f>Agridata[[#This Row],[Final_Profit_NGN]] * (1-Agridata[[#This Row],[Storage_Loss_%]]/100)</f>
        <v>1245969.419</v>
      </c>
      <c r="AA3565" s="13">
        <f>Agridata[[#This Row],[Final_Profit_NGN]]+Agridata[[#This Row],[Input_Cost_NGN]]</f>
        <v>1997905</v>
      </c>
    </row>
    <row r="3566" spans="1:27" x14ac:dyDescent="0.35">
      <c r="A3566" t="s">
        <v>770</v>
      </c>
      <c r="B3566" t="s">
        <v>1471</v>
      </c>
      <c r="C3566" t="s">
        <v>1483</v>
      </c>
      <c r="D3566">
        <v>2023</v>
      </c>
      <c r="E3566" t="s">
        <v>1501</v>
      </c>
      <c r="F3566" t="s">
        <v>1505</v>
      </c>
      <c r="G3566">
        <v>0.73</v>
      </c>
      <c r="H3566">
        <v>6394</v>
      </c>
      <c r="I3566">
        <v>4707</v>
      </c>
      <c r="J3566">
        <v>10.199999999999999</v>
      </c>
      <c r="K3566" t="s">
        <v>1511</v>
      </c>
      <c r="L3566">
        <v>1.76</v>
      </c>
      <c r="M3566" t="s">
        <v>1517</v>
      </c>
      <c r="N3566" s="13">
        <v>1529</v>
      </c>
      <c r="O3566">
        <v>14</v>
      </c>
      <c r="P3566" s="11">
        <f>Agridata[[#This Row],[Storage_Loss_%]]/100</f>
        <v>0.26369999999999999</v>
      </c>
      <c r="Q3566" s="7">
        <v>26.37</v>
      </c>
      <c r="R3566" s="13">
        <v>5281</v>
      </c>
      <c r="S3566">
        <v>107</v>
      </c>
      <c r="T3566" t="s">
        <v>1520</v>
      </c>
      <c r="U3566" t="s">
        <v>1522</v>
      </c>
      <c r="V3566" s="13">
        <v>491803</v>
      </c>
      <c r="W3566" s="7">
        <f>(Agridata[[#This Row],[Profit_After_Storage_Loss]]/Agridata[[#This Row],[Total_Revenue]])*100</f>
        <v>72.847757904096682</v>
      </c>
      <c r="X3566">
        <f>(1-Agridata[[#This Row],[Transport_Cost_NGN]]/(Agridata[[#This Row],[Input_Cost_NGN]]+Agridata[[#This Row],[Final_Profit_NGN]]))*100</f>
        <v>99.692406112447799</v>
      </c>
      <c r="Y3566" s="13">
        <f>Agridata[[#This Row],[Final_Profit_NGN]]*Agridata[[#This Row],[Storage_Loss_%]]</f>
        <v>12968845.110000001</v>
      </c>
      <c r="Z3566" s="13">
        <f>Agridata[[#This Row],[Final_Profit_NGN]] * (1-Agridata[[#This Row],[Storage_Loss_%]]/100)</f>
        <v>362114.54889999999</v>
      </c>
      <c r="AA3566" s="13">
        <f>Agridata[[#This Row],[Final_Profit_NGN]]+Agridata[[#This Row],[Input_Cost_NGN]]</f>
        <v>497084</v>
      </c>
    </row>
    <row r="3567" spans="1:27" x14ac:dyDescent="0.35">
      <c r="A3567" t="s">
        <v>1014</v>
      </c>
      <c r="B3567" t="s">
        <v>1469</v>
      </c>
      <c r="C3567" t="s">
        <v>1480</v>
      </c>
      <c r="D3567">
        <v>2024</v>
      </c>
      <c r="E3567" t="s">
        <v>1501</v>
      </c>
      <c r="F3567" t="s">
        <v>1510</v>
      </c>
      <c r="G3567">
        <v>0.86</v>
      </c>
      <c r="H3567">
        <v>13903</v>
      </c>
      <c r="I3567">
        <v>10026</v>
      </c>
      <c r="J3567">
        <v>9.1</v>
      </c>
      <c r="K3567" t="s">
        <v>1512</v>
      </c>
      <c r="L3567">
        <v>1.24</v>
      </c>
      <c r="M3567" t="s">
        <v>1518</v>
      </c>
      <c r="N3567" s="13">
        <v>1754</v>
      </c>
      <c r="O3567">
        <v>3</v>
      </c>
      <c r="P3567" s="11">
        <f>Agridata[[#This Row],[Storage_Loss_%]]/100</f>
        <v>0.27879999999999999</v>
      </c>
      <c r="Q3567" s="7">
        <v>27.88</v>
      </c>
      <c r="R3567" s="13">
        <v>18087</v>
      </c>
      <c r="S3567">
        <v>419</v>
      </c>
      <c r="T3567" t="s">
        <v>1520</v>
      </c>
      <c r="U3567" t="s">
        <v>1523</v>
      </c>
      <c r="V3567" s="13">
        <v>4139045</v>
      </c>
      <c r="W3567" s="7">
        <f>(Agridata[[#This Row],[Profit_After_Storage_Loss]]/Agridata[[#This Row],[Total_Revenue]])*100</f>
        <v>71.806217700087473</v>
      </c>
      <c r="X3567">
        <f>(1-Agridata[[#This Row],[Transport_Cost_NGN]]/(Agridata[[#This Row],[Input_Cost_NGN]]+Agridata[[#This Row],[Final_Profit_NGN]]))*100</f>
        <v>99.957807449943857</v>
      </c>
      <c r="Y3567" s="13">
        <f>Agridata[[#This Row],[Final_Profit_NGN]]*Agridata[[#This Row],[Storage_Loss_%]]</f>
        <v>115396574.59999999</v>
      </c>
      <c r="Z3567" s="13">
        <f>Agridata[[#This Row],[Final_Profit_NGN]] * (1-Agridata[[#This Row],[Storage_Loss_%]]/100)</f>
        <v>2985079.2540000002</v>
      </c>
      <c r="AA3567" s="13">
        <f>Agridata[[#This Row],[Final_Profit_NGN]]+Agridata[[#This Row],[Input_Cost_NGN]]</f>
        <v>4157132</v>
      </c>
    </row>
    <row r="3568" spans="1:27" x14ac:dyDescent="0.35">
      <c r="A3568" t="s">
        <v>1307</v>
      </c>
      <c r="B3568" t="s">
        <v>1469</v>
      </c>
      <c r="C3568" t="s">
        <v>1484</v>
      </c>
      <c r="D3568">
        <v>2025</v>
      </c>
      <c r="E3568" t="s">
        <v>1501</v>
      </c>
      <c r="F3568" t="s">
        <v>1507</v>
      </c>
      <c r="G3568">
        <v>2.23</v>
      </c>
      <c r="H3568">
        <v>3757</v>
      </c>
      <c r="I3568">
        <v>3044</v>
      </c>
      <c r="J3568">
        <v>45.6</v>
      </c>
      <c r="K3568" t="s">
        <v>1514</v>
      </c>
      <c r="L3568">
        <v>1.96</v>
      </c>
      <c r="M3568" t="s">
        <v>1516</v>
      </c>
      <c r="N3568" s="13">
        <v>6032</v>
      </c>
      <c r="O3568">
        <v>14</v>
      </c>
      <c r="P3568" s="11">
        <f>Agridata[[#This Row],[Storage_Loss_%]]/100</f>
        <v>0.18960000000000002</v>
      </c>
      <c r="Q3568" s="7">
        <v>18.96</v>
      </c>
      <c r="R3568" s="13">
        <v>52579</v>
      </c>
      <c r="S3568">
        <v>218</v>
      </c>
      <c r="T3568" t="s">
        <v>1520</v>
      </c>
      <c r="U3568" t="s">
        <v>1522</v>
      </c>
      <c r="V3568" s="13">
        <v>598346</v>
      </c>
      <c r="W3568" s="7">
        <f>(Agridata[[#This Row],[Profit_After_Storage_Loss]]/Agridata[[#This Row],[Total_Revenue]])*100</f>
        <v>74.493927626070601</v>
      </c>
      <c r="X3568">
        <f>(1-Agridata[[#This Row],[Transport_Cost_NGN]]/(Agridata[[#This Row],[Input_Cost_NGN]]+Agridata[[#This Row],[Final_Profit_NGN]]))*100</f>
        <v>99.073318738717973</v>
      </c>
      <c r="Y3568" s="13">
        <f>Agridata[[#This Row],[Final_Profit_NGN]]*Agridata[[#This Row],[Storage_Loss_%]]</f>
        <v>11344640.16</v>
      </c>
      <c r="Z3568" s="13">
        <f>Agridata[[#This Row],[Final_Profit_NGN]] * (1-Agridata[[#This Row],[Storage_Loss_%]]/100)</f>
        <v>484899.59840000002</v>
      </c>
      <c r="AA3568" s="13">
        <f>Agridata[[#This Row],[Final_Profit_NGN]]+Agridata[[#This Row],[Input_Cost_NGN]]</f>
        <v>650925</v>
      </c>
    </row>
    <row r="3569" spans="1:27" x14ac:dyDescent="0.35">
      <c r="A3569" t="s">
        <v>76</v>
      </c>
      <c r="B3569" t="s">
        <v>1472</v>
      </c>
      <c r="C3569" t="s">
        <v>1479</v>
      </c>
      <c r="D3569">
        <v>2025</v>
      </c>
      <c r="E3569" t="s">
        <v>1501</v>
      </c>
      <c r="F3569" t="s">
        <v>1503</v>
      </c>
      <c r="G3569">
        <v>3.97</v>
      </c>
      <c r="H3569">
        <v>38192</v>
      </c>
      <c r="I3569">
        <v>28143</v>
      </c>
      <c r="J3569">
        <v>60.7</v>
      </c>
      <c r="K3569" t="s">
        <v>1512</v>
      </c>
      <c r="L3569">
        <v>2.4700000000000002</v>
      </c>
      <c r="M3569" t="s">
        <v>1517</v>
      </c>
      <c r="N3569" s="13">
        <v>13192</v>
      </c>
      <c r="O3569">
        <v>14</v>
      </c>
      <c r="P3569" s="11">
        <f>Agridata[[#This Row],[Storage_Loss_%]]/100</f>
        <v>0.2631</v>
      </c>
      <c r="Q3569" s="7">
        <v>26.31</v>
      </c>
      <c r="R3569" s="13">
        <v>65637</v>
      </c>
      <c r="S3569">
        <v>365</v>
      </c>
      <c r="T3569" t="s">
        <v>1520</v>
      </c>
      <c r="U3569" t="s">
        <v>1523</v>
      </c>
      <c r="V3569" s="13">
        <v>10090645</v>
      </c>
      <c r="W3569" s="7">
        <f>(Agridata[[#This Row],[Profit_After_Storage_Loss]]/Agridata[[#This Row],[Total_Revenue]])*100</f>
        <v>73.213763663710793</v>
      </c>
      <c r="X3569">
        <f>(1-Agridata[[#This Row],[Transport_Cost_NGN]]/(Agridata[[#This Row],[Input_Cost_NGN]]+Agridata[[#This Row],[Final_Profit_NGN]]))*100</f>
        <v>99.870109947715108</v>
      </c>
      <c r="Y3569" s="13">
        <f>Agridata[[#This Row],[Final_Profit_NGN]]*Agridata[[#This Row],[Storage_Loss_%]]</f>
        <v>265484869.94999999</v>
      </c>
      <c r="Z3569" s="13">
        <f>Agridata[[#This Row],[Final_Profit_NGN]] * (1-Agridata[[#This Row],[Storage_Loss_%]]/100)</f>
        <v>7435796.3004999999</v>
      </c>
      <c r="AA3569" s="13">
        <f>Agridata[[#This Row],[Final_Profit_NGN]]+Agridata[[#This Row],[Input_Cost_NGN]]</f>
        <v>10156282</v>
      </c>
    </row>
    <row r="3570" spans="1:27" x14ac:dyDescent="0.35">
      <c r="A3570" t="s">
        <v>73</v>
      </c>
      <c r="B3570" t="s">
        <v>1471</v>
      </c>
      <c r="C3570" t="s">
        <v>1500</v>
      </c>
      <c r="D3570">
        <v>2023</v>
      </c>
      <c r="E3570" t="s">
        <v>1501</v>
      </c>
      <c r="F3570" t="s">
        <v>1508</v>
      </c>
      <c r="G3570">
        <v>2.84</v>
      </c>
      <c r="H3570">
        <v>6158</v>
      </c>
      <c r="I3570">
        <v>3788</v>
      </c>
      <c r="J3570">
        <v>14.5</v>
      </c>
      <c r="K3570" t="s">
        <v>1514</v>
      </c>
      <c r="L3570">
        <v>1.86</v>
      </c>
      <c r="M3570" t="s">
        <v>1516</v>
      </c>
      <c r="N3570" s="13">
        <v>1880</v>
      </c>
      <c r="O3570">
        <v>30</v>
      </c>
      <c r="P3570" s="11">
        <f>Agridata[[#This Row],[Storage_Loss_%]]/100</f>
        <v>0.38479999999999998</v>
      </c>
      <c r="Q3570" s="7">
        <v>38.479999999999997</v>
      </c>
      <c r="R3570" s="13">
        <v>42829</v>
      </c>
      <c r="S3570">
        <v>241</v>
      </c>
      <c r="T3570" t="s">
        <v>1520</v>
      </c>
      <c r="U3570" t="s">
        <v>1523</v>
      </c>
      <c r="V3570" s="13">
        <v>859070</v>
      </c>
      <c r="W3570" s="7">
        <f>(Agridata[[#This Row],[Profit_After_Storage_Loss]]/Agridata[[#This Row],[Total_Revenue]])*100</f>
        <v>58.598564140774066</v>
      </c>
      <c r="X3570">
        <f>(1-Agridata[[#This Row],[Transport_Cost_NGN]]/(Agridata[[#This Row],[Input_Cost_NGN]]+Agridata[[#This Row],[Final_Profit_NGN]]))*100</f>
        <v>99.791550938630607</v>
      </c>
      <c r="Y3570" s="13">
        <f>Agridata[[#This Row],[Final_Profit_NGN]]*Agridata[[#This Row],[Storage_Loss_%]]</f>
        <v>33057013.599999998</v>
      </c>
      <c r="Z3570" s="13">
        <f>Agridata[[#This Row],[Final_Profit_NGN]] * (1-Agridata[[#This Row],[Storage_Loss_%]]/100)</f>
        <v>528499.86399999994</v>
      </c>
      <c r="AA3570" s="13">
        <f>Agridata[[#This Row],[Final_Profit_NGN]]+Agridata[[#This Row],[Input_Cost_NGN]]</f>
        <v>901899</v>
      </c>
    </row>
    <row r="3571" spans="1:27" x14ac:dyDescent="0.35">
      <c r="A3571" t="s">
        <v>756</v>
      </c>
      <c r="B3571" t="s">
        <v>1471</v>
      </c>
      <c r="C3571" t="s">
        <v>1486</v>
      </c>
      <c r="D3571">
        <v>2024</v>
      </c>
      <c r="E3571" t="s">
        <v>1502</v>
      </c>
      <c r="F3571" t="s">
        <v>1507</v>
      </c>
      <c r="G3571">
        <v>0.61</v>
      </c>
      <c r="H3571">
        <v>921</v>
      </c>
      <c r="I3571">
        <v>592</v>
      </c>
      <c r="J3571">
        <v>8.1</v>
      </c>
      <c r="K3571" t="s">
        <v>1513</v>
      </c>
      <c r="L3571">
        <v>0.93</v>
      </c>
      <c r="M3571" t="s">
        <v>1516</v>
      </c>
      <c r="N3571" s="13">
        <v>306</v>
      </c>
      <c r="O3571">
        <v>30</v>
      </c>
      <c r="P3571" s="11">
        <f>Agridata[[#This Row],[Storage_Loss_%]]/100</f>
        <v>0.35619999999999996</v>
      </c>
      <c r="Q3571" s="7">
        <v>35.619999999999997</v>
      </c>
      <c r="R3571" s="13">
        <v>9742</v>
      </c>
      <c r="S3571">
        <v>196</v>
      </c>
      <c r="T3571" t="s">
        <v>1520</v>
      </c>
      <c r="U3571" t="s">
        <v>1522</v>
      </c>
      <c r="V3571" s="13">
        <v>104824</v>
      </c>
      <c r="W3571" s="7">
        <f>(Agridata[[#This Row],[Profit_After_Storage_Loss]]/Agridata[[#This Row],[Total_Revenue]])*100</f>
        <v>58.905514026849147</v>
      </c>
      <c r="X3571">
        <f>(1-Agridata[[#This Row],[Transport_Cost_NGN]]/(Agridata[[#This Row],[Input_Cost_NGN]]+Agridata[[#This Row],[Final_Profit_NGN]]))*100</f>
        <v>99.732905050363982</v>
      </c>
      <c r="Y3571" s="13">
        <f>Agridata[[#This Row],[Final_Profit_NGN]]*Agridata[[#This Row],[Storage_Loss_%]]</f>
        <v>3733830.88</v>
      </c>
      <c r="Z3571" s="13">
        <f>Agridata[[#This Row],[Final_Profit_NGN]] * (1-Agridata[[#This Row],[Storage_Loss_%]]/100)</f>
        <v>67485.691200000001</v>
      </c>
      <c r="AA3571" s="13">
        <f>Agridata[[#This Row],[Final_Profit_NGN]]+Agridata[[#This Row],[Input_Cost_NGN]]</f>
        <v>114566</v>
      </c>
    </row>
    <row r="3572" spans="1:27" x14ac:dyDescent="0.35">
      <c r="A3572" t="s">
        <v>878</v>
      </c>
      <c r="B3572" t="s">
        <v>1470</v>
      </c>
      <c r="C3572" t="s">
        <v>1491</v>
      </c>
      <c r="D3572">
        <v>2021</v>
      </c>
      <c r="E3572" t="s">
        <v>1502</v>
      </c>
      <c r="F3572" t="s">
        <v>1509</v>
      </c>
      <c r="G3572">
        <v>0.33</v>
      </c>
      <c r="H3572">
        <v>5059</v>
      </c>
      <c r="I3572">
        <v>3880</v>
      </c>
      <c r="J3572">
        <v>7.3</v>
      </c>
      <c r="K3572" t="s">
        <v>1513</v>
      </c>
      <c r="L3572">
        <v>0.83</v>
      </c>
      <c r="M3572" t="s">
        <v>1517</v>
      </c>
      <c r="N3572" s="13">
        <v>287</v>
      </c>
      <c r="O3572">
        <v>7</v>
      </c>
      <c r="P3572" s="11">
        <f>Agridata[[#This Row],[Storage_Loss_%]]/100</f>
        <v>0.23300000000000001</v>
      </c>
      <c r="Q3572" s="7">
        <v>23.3</v>
      </c>
      <c r="R3572" s="13">
        <v>5341</v>
      </c>
      <c r="S3572">
        <v>298</v>
      </c>
      <c r="T3572" t="s">
        <v>1520</v>
      </c>
      <c r="U3572" t="s">
        <v>1522</v>
      </c>
      <c r="V3572" s="13">
        <v>1139050</v>
      </c>
      <c r="W3572" s="7">
        <f>(Agridata[[#This Row],[Profit_After_Storage_Loss]]/Agridata[[#This Row],[Total_Revenue]])*100</f>
        <v>76.342032574530904</v>
      </c>
      <c r="X3572">
        <f>(1-Agridata[[#This Row],[Transport_Cost_NGN]]/(Agridata[[#This Row],[Input_Cost_NGN]]+Agridata[[#This Row],[Final_Profit_NGN]]))*100</f>
        <v>99.974921158939551</v>
      </c>
      <c r="Y3572" s="13">
        <f>Agridata[[#This Row],[Final_Profit_NGN]]*Agridata[[#This Row],[Storage_Loss_%]]</f>
        <v>26539865</v>
      </c>
      <c r="Z3572" s="13">
        <f>Agridata[[#This Row],[Final_Profit_NGN]] * (1-Agridata[[#This Row],[Storage_Loss_%]]/100)</f>
        <v>873651.35</v>
      </c>
      <c r="AA3572" s="13">
        <f>Agridata[[#This Row],[Final_Profit_NGN]]+Agridata[[#This Row],[Input_Cost_NGN]]</f>
        <v>1144391</v>
      </c>
    </row>
    <row r="3573" spans="1:27" x14ac:dyDescent="0.35">
      <c r="A3573" t="s">
        <v>975</v>
      </c>
      <c r="B3573" t="s">
        <v>1470</v>
      </c>
      <c r="C3573" t="s">
        <v>1476</v>
      </c>
      <c r="D3573">
        <v>2021</v>
      </c>
      <c r="E3573" t="s">
        <v>1501</v>
      </c>
      <c r="F3573" t="s">
        <v>1509</v>
      </c>
      <c r="G3573">
        <v>0.43</v>
      </c>
      <c r="H3573">
        <v>6624</v>
      </c>
      <c r="I3573">
        <v>5285</v>
      </c>
      <c r="J3573">
        <v>47.1</v>
      </c>
      <c r="K3573" t="s">
        <v>1511</v>
      </c>
      <c r="L3573">
        <v>2.08</v>
      </c>
      <c r="M3573" t="s">
        <v>1518</v>
      </c>
      <c r="N3573" s="13">
        <v>8099</v>
      </c>
      <c r="O3573">
        <v>7</v>
      </c>
      <c r="P3573" s="11">
        <f>Agridata[[#This Row],[Storage_Loss_%]]/100</f>
        <v>0.20199999999999999</v>
      </c>
      <c r="Q3573" s="7">
        <v>20.2</v>
      </c>
      <c r="R3573" s="13">
        <v>11941</v>
      </c>
      <c r="S3573">
        <v>354</v>
      </c>
      <c r="T3573" t="s">
        <v>1520</v>
      </c>
      <c r="U3573" t="s">
        <v>1523</v>
      </c>
      <c r="V3573" s="13">
        <v>1832142</v>
      </c>
      <c r="W3573" s="7">
        <f>(Agridata[[#This Row],[Profit_After_Storage_Loss]]/Agridata[[#This Row],[Total_Revenue]])*100</f>
        <v>79.283270655388066</v>
      </c>
      <c r="X3573">
        <f>(1-Agridata[[#This Row],[Transport_Cost_NGN]]/(Agridata[[#This Row],[Input_Cost_NGN]]+Agridata[[#This Row],[Final_Profit_NGN]]))*100</f>
        <v>99.560811525294696</v>
      </c>
      <c r="Y3573" s="13">
        <f>Agridata[[#This Row],[Final_Profit_NGN]]*Agridata[[#This Row],[Storage_Loss_%]]</f>
        <v>37009268.399999999</v>
      </c>
      <c r="Z3573" s="13">
        <f>Agridata[[#This Row],[Final_Profit_NGN]] * (1-Agridata[[#This Row],[Storage_Loss_%]]/100)</f>
        <v>1462049.3160000001</v>
      </c>
      <c r="AA3573" s="13">
        <f>Agridata[[#This Row],[Final_Profit_NGN]]+Agridata[[#This Row],[Input_Cost_NGN]]</f>
        <v>1844083</v>
      </c>
    </row>
    <row r="3574" spans="1:27" x14ac:dyDescent="0.35">
      <c r="A3574" t="s">
        <v>1351</v>
      </c>
      <c r="B3574" t="s">
        <v>1470</v>
      </c>
      <c r="C3574" t="s">
        <v>1485</v>
      </c>
      <c r="D3574">
        <v>2024</v>
      </c>
      <c r="E3574" t="s">
        <v>1501</v>
      </c>
      <c r="F3574" t="s">
        <v>1504</v>
      </c>
      <c r="G3574">
        <v>2.63</v>
      </c>
      <c r="H3574">
        <v>16923</v>
      </c>
      <c r="I3574">
        <v>13519</v>
      </c>
      <c r="J3574">
        <v>32.200000000000003</v>
      </c>
      <c r="K3574" t="s">
        <v>1512</v>
      </c>
      <c r="L3574">
        <v>1.94</v>
      </c>
      <c r="M3574" t="s">
        <v>1516</v>
      </c>
      <c r="N3574" s="13">
        <v>7536</v>
      </c>
      <c r="O3574">
        <v>3</v>
      </c>
      <c r="P3574" s="11">
        <f>Agridata[[#This Row],[Storage_Loss_%]]/100</f>
        <v>0.2011</v>
      </c>
      <c r="Q3574" s="7">
        <v>20.11</v>
      </c>
      <c r="R3574" s="13">
        <v>49183</v>
      </c>
      <c r="S3574">
        <v>279</v>
      </c>
      <c r="T3574" t="s">
        <v>1520</v>
      </c>
      <c r="U3574" t="s">
        <v>1523</v>
      </c>
      <c r="V3574" s="13">
        <v>3677364</v>
      </c>
      <c r="W3574" s="7">
        <f>(Agridata[[#This Row],[Profit_After_Storage_Loss]]/Agridata[[#This Row],[Total_Revenue]])*100</f>
        <v>78.835611079103515</v>
      </c>
      <c r="X3574">
        <f>(1-Agridata[[#This Row],[Transport_Cost_NGN]]/(Agridata[[#This Row],[Input_Cost_NGN]]+Agridata[[#This Row],[Final_Profit_NGN]]))*100</f>
        <v>99.797775259509677</v>
      </c>
      <c r="Y3574" s="13">
        <f>Agridata[[#This Row],[Final_Profit_NGN]]*Agridata[[#This Row],[Storage_Loss_%]]</f>
        <v>73951790.039999992</v>
      </c>
      <c r="Z3574" s="13">
        <f>Agridata[[#This Row],[Final_Profit_NGN]] * (1-Agridata[[#This Row],[Storage_Loss_%]]/100)</f>
        <v>2937846.0995999998</v>
      </c>
      <c r="AA3574" s="13">
        <f>Agridata[[#This Row],[Final_Profit_NGN]]+Agridata[[#This Row],[Input_Cost_NGN]]</f>
        <v>3726547</v>
      </c>
    </row>
    <row r="3575" spans="1:27" x14ac:dyDescent="0.35">
      <c r="A3575" t="s">
        <v>1377</v>
      </c>
      <c r="B3575" t="s">
        <v>1473</v>
      </c>
      <c r="C3575" t="s">
        <v>1496</v>
      </c>
      <c r="D3575">
        <v>2023</v>
      </c>
      <c r="E3575" t="s">
        <v>1502</v>
      </c>
      <c r="F3575" t="s">
        <v>1505</v>
      </c>
      <c r="G3575">
        <v>0.78</v>
      </c>
      <c r="H3575">
        <v>5091</v>
      </c>
      <c r="I3575">
        <v>2036</v>
      </c>
      <c r="J3575">
        <v>74.3</v>
      </c>
      <c r="K3575" t="s">
        <v>1512</v>
      </c>
      <c r="L3575">
        <v>2.84</v>
      </c>
      <c r="M3575" t="s">
        <v>1518</v>
      </c>
      <c r="N3575" s="13">
        <v>15046</v>
      </c>
      <c r="O3575">
        <v>60</v>
      </c>
      <c r="P3575" s="11">
        <f>Agridata[[#This Row],[Storage_Loss_%]]/100</f>
        <v>0.6</v>
      </c>
      <c r="Q3575" s="7">
        <v>60</v>
      </c>
      <c r="R3575" s="13">
        <v>4668</v>
      </c>
      <c r="S3575">
        <v>78</v>
      </c>
      <c r="T3575" t="s">
        <v>1520</v>
      </c>
      <c r="U3575" t="s">
        <v>1522</v>
      </c>
      <c r="V3575" s="13">
        <v>137506</v>
      </c>
      <c r="W3575" s="7">
        <f>(Agridata[[#This Row],[Profit_After_Storage_Loss]]/Agridata[[#This Row],[Total_Revenue]])*100</f>
        <v>38.686679702336576</v>
      </c>
      <c r="X3575">
        <f>(1-Agridata[[#This Row],[Transport_Cost_NGN]]/(Agridata[[#This Row],[Input_Cost_NGN]]+Agridata[[#This Row],[Final_Profit_NGN]]))*100</f>
        <v>89.417193017007321</v>
      </c>
      <c r="Y3575" s="13">
        <f>Agridata[[#This Row],[Final_Profit_NGN]]*Agridata[[#This Row],[Storage_Loss_%]]</f>
        <v>8250360</v>
      </c>
      <c r="Z3575" s="13">
        <f>Agridata[[#This Row],[Final_Profit_NGN]] * (1-Agridata[[#This Row],[Storage_Loss_%]]/100)</f>
        <v>55002.400000000001</v>
      </c>
      <c r="AA3575" s="13">
        <f>Agridata[[#This Row],[Final_Profit_NGN]]+Agridata[[#This Row],[Input_Cost_NGN]]</f>
        <v>142174</v>
      </c>
    </row>
    <row r="3576" spans="1:27" x14ac:dyDescent="0.35">
      <c r="A3576" t="s">
        <v>723</v>
      </c>
      <c r="B3576" t="s">
        <v>1469</v>
      </c>
      <c r="C3576" t="s">
        <v>1481</v>
      </c>
      <c r="D3576">
        <v>2023</v>
      </c>
      <c r="E3576" t="s">
        <v>1501</v>
      </c>
      <c r="F3576" t="s">
        <v>1503</v>
      </c>
      <c r="G3576">
        <v>6.67</v>
      </c>
      <c r="H3576">
        <v>70696</v>
      </c>
      <c r="I3576">
        <v>55418</v>
      </c>
      <c r="J3576">
        <v>33.5</v>
      </c>
      <c r="K3576" t="s">
        <v>1511</v>
      </c>
      <c r="L3576">
        <v>1.72</v>
      </c>
      <c r="M3576" t="s">
        <v>1518</v>
      </c>
      <c r="N3576" s="13">
        <v>3703</v>
      </c>
      <c r="O3576">
        <v>14</v>
      </c>
      <c r="P3576" s="11">
        <f>Agridata[[#This Row],[Storage_Loss_%]]/100</f>
        <v>0.21609999999999999</v>
      </c>
      <c r="Q3576" s="7">
        <v>21.61</v>
      </c>
      <c r="R3576" s="13">
        <v>72856</v>
      </c>
      <c r="S3576">
        <v>314</v>
      </c>
      <c r="T3576" t="s">
        <v>1519</v>
      </c>
      <c r="U3576" t="s">
        <v>1523</v>
      </c>
      <c r="V3576" s="13">
        <v>17150681</v>
      </c>
      <c r="W3576" s="7">
        <f>(Agridata[[#This Row],[Profit_After_Storage_Loss]]/Agridata[[#This Row],[Total_Revenue]])*100</f>
        <v>78.058408304287326</v>
      </c>
      <c r="X3576">
        <f>(1-Agridata[[#This Row],[Transport_Cost_NGN]]/(Agridata[[#This Row],[Input_Cost_NGN]]+Agridata[[#This Row],[Final_Profit_NGN]]))*100</f>
        <v>99.978500351002225</v>
      </c>
      <c r="Y3576" s="13">
        <f>Agridata[[#This Row],[Final_Profit_NGN]]*Agridata[[#This Row],[Storage_Loss_%]]</f>
        <v>370626216.40999997</v>
      </c>
      <c r="Z3576" s="13">
        <f>Agridata[[#This Row],[Final_Profit_NGN]] * (1-Agridata[[#This Row],[Storage_Loss_%]]/100)</f>
        <v>13444418.835900001</v>
      </c>
      <c r="AA3576" s="13">
        <f>Agridata[[#This Row],[Final_Profit_NGN]]+Agridata[[#This Row],[Input_Cost_NGN]]</f>
        <v>17223537</v>
      </c>
    </row>
    <row r="3577" spans="1:27" x14ac:dyDescent="0.35">
      <c r="A3577" t="s">
        <v>575</v>
      </c>
      <c r="B3577" t="s">
        <v>1472</v>
      </c>
      <c r="C3577" t="s">
        <v>1488</v>
      </c>
      <c r="D3577">
        <v>2025</v>
      </c>
      <c r="E3577" t="s">
        <v>1502</v>
      </c>
      <c r="F3577" t="s">
        <v>1504</v>
      </c>
      <c r="G3577">
        <v>3.76</v>
      </c>
      <c r="H3577">
        <v>22336</v>
      </c>
      <c r="I3577">
        <v>16454</v>
      </c>
      <c r="J3577">
        <v>160.30000000000001</v>
      </c>
      <c r="K3577" t="s">
        <v>1512</v>
      </c>
      <c r="L3577">
        <v>5.78</v>
      </c>
      <c r="M3577" t="s">
        <v>1517</v>
      </c>
      <c r="N3577" s="13">
        <v>39508</v>
      </c>
      <c r="O3577">
        <v>4</v>
      </c>
      <c r="P3577" s="11">
        <f>Agridata[[#This Row],[Storage_Loss_%]]/100</f>
        <v>0.26329999999999998</v>
      </c>
      <c r="Q3577" s="7">
        <v>26.33</v>
      </c>
      <c r="R3577" s="13">
        <v>76592</v>
      </c>
      <c r="S3577">
        <v>298</v>
      </c>
      <c r="T3577" t="s">
        <v>1520</v>
      </c>
      <c r="U3577" t="s">
        <v>1522</v>
      </c>
      <c r="V3577" s="13">
        <v>4738160</v>
      </c>
      <c r="W3577" s="7">
        <f>(Agridata[[#This Row],[Profit_After_Storage_Loss]]/Agridata[[#This Row],[Total_Revenue]])*100</f>
        <v>72.498074085643466</v>
      </c>
      <c r="X3577">
        <f>(1-Agridata[[#This Row],[Transport_Cost_NGN]]/(Agridata[[#This Row],[Input_Cost_NGN]]+Agridata[[#This Row],[Final_Profit_NGN]]))*100</f>
        <v>99.179438525598002</v>
      </c>
      <c r="Y3577" s="13">
        <f>Agridata[[#This Row],[Final_Profit_NGN]]*Agridata[[#This Row],[Storage_Loss_%]]</f>
        <v>124755752.8</v>
      </c>
      <c r="Z3577" s="13">
        <f>Agridata[[#This Row],[Final_Profit_NGN]] * (1-Agridata[[#This Row],[Storage_Loss_%]]/100)</f>
        <v>3490602.4720000001</v>
      </c>
      <c r="AA3577" s="13">
        <f>Agridata[[#This Row],[Final_Profit_NGN]]+Agridata[[#This Row],[Input_Cost_NGN]]</f>
        <v>4814752</v>
      </c>
    </row>
    <row r="3578" spans="1:27" x14ac:dyDescent="0.35">
      <c r="A3578" t="s">
        <v>922</v>
      </c>
      <c r="B3578" t="s">
        <v>1472</v>
      </c>
      <c r="C3578" t="s">
        <v>1479</v>
      </c>
      <c r="D3578">
        <v>2023</v>
      </c>
      <c r="E3578" t="s">
        <v>1501</v>
      </c>
      <c r="F3578" t="s">
        <v>1506</v>
      </c>
      <c r="G3578">
        <v>1.75</v>
      </c>
      <c r="H3578">
        <v>5970</v>
      </c>
      <c r="I3578">
        <v>5271</v>
      </c>
      <c r="J3578">
        <v>70</v>
      </c>
      <c r="K3578" t="s">
        <v>1514</v>
      </c>
      <c r="L3578">
        <v>4.5</v>
      </c>
      <c r="M3578" t="s">
        <v>1517</v>
      </c>
      <c r="N3578" s="13">
        <v>10967</v>
      </c>
      <c r="O3578">
        <v>3</v>
      </c>
      <c r="P3578" s="11">
        <f>Agridata[[#This Row],[Storage_Loss_%]]/100</f>
        <v>0.11699999999999999</v>
      </c>
      <c r="Q3578" s="7">
        <v>11.7</v>
      </c>
      <c r="R3578" s="13">
        <v>52374</v>
      </c>
      <c r="S3578">
        <v>370</v>
      </c>
      <c r="T3578" t="s">
        <v>1521</v>
      </c>
      <c r="U3578" t="s">
        <v>1522</v>
      </c>
      <c r="V3578" s="13">
        <v>1867427</v>
      </c>
      <c r="W3578" s="7">
        <f>(Agridata[[#This Row],[Profit_After_Storage_Loss]]/Agridata[[#This Row],[Total_Revenue]])*100</f>
        <v>85.891091889211438</v>
      </c>
      <c r="X3578">
        <f>(1-Agridata[[#This Row],[Transport_Cost_NGN]]/(Agridata[[#This Row],[Input_Cost_NGN]]+Agridata[[#This Row],[Final_Profit_NGN]]))*100</f>
        <v>99.428742874912558</v>
      </c>
      <c r="Y3578" s="13">
        <f>Agridata[[#This Row],[Final_Profit_NGN]]*Agridata[[#This Row],[Storage_Loss_%]]</f>
        <v>21848895.899999999</v>
      </c>
      <c r="Z3578" s="13">
        <f>Agridata[[#This Row],[Final_Profit_NGN]] * (1-Agridata[[#This Row],[Storage_Loss_%]]/100)</f>
        <v>1648938.041</v>
      </c>
      <c r="AA3578" s="13">
        <f>Agridata[[#This Row],[Final_Profit_NGN]]+Agridata[[#This Row],[Input_Cost_NGN]]</f>
        <v>1919801</v>
      </c>
    </row>
    <row r="3579" spans="1:27" x14ac:dyDescent="0.35">
      <c r="A3579" t="s">
        <v>1019</v>
      </c>
      <c r="B3579" t="s">
        <v>1469</v>
      </c>
      <c r="C3579" t="s">
        <v>1474</v>
      </c>
      <c r="D3579">
        <v>2021</v>
      </c>
      <c r="E3579" t="s">
        <v>1501</v>
      </c>
      <c r="F3579" t="s">
        <v>1510</v>
      </c>
      <c r="G3579">
        <v>0.32</v>
      </c>
      <c r="H3579">
        <v>5730</v>
      </c>
      <c r="I3579">
        <v>4195</v>
      </c>
      <c r="J3579">
        <v>14.9</v>
      </c>
      <c r="K3579" t="s">
        <v>1512</v>
      </c>
      <c r="L3579">
        <v>1.2</v>
      </c>
      <c r="M3579" t="s">
        <v>1516</v>
      </c>
      <c r="N3579" s="13">
        <v>3280</v>
      </c>
      <c r="O3579">
        <v>1</v>
      </c>
      <c r="P3579" s="11">
        <f>Agridata[[#This Row],[Storage_Loss_%]]/100</f>
        <v>0.26780000000000004</v>
      </c>
      <c r="Q3579" s="7">
        <v>26.78</v>
      </c>
      <c r="R3579" s="13">
        <v>11442</v>
      </c>
      <c r="S3579">
        <v>292</v>
      </c>
      <c r="T3579" t="s">
        <v>1520</v>
      </c>
      <c r="U3579" t="s">
        <v>1522</v>
      </c>
      <c r="V3579" s="13">
        <v>1197969</v>
      </c>
      <c r="W3579" s="7">
        <f>(Agridata[[#This Row],[Profit_After_Storage_Loss]]/Agridata[[#This Row],[Total_Revenue]])*100</f>
        <v>72.527279956937718</v>
      </c>
      <c r="X3579">
        <f>(1-Agridata[[#This Row],[Transport_Cost_NGN]]/(Agridata[[#This Row],[Input_Cost_NGN]]+Agridata[[#This Row],[Final_Profit_NGN]]))*100</f>
        <v>99.728793602836419</v>
      </c>
      <c r="Y3579" s="13">
        <f>Agridata[[#This Row],[Final_Profit_NGN]]*Agridata[[#This Row],[Storage_Loss_%]]</f>
        <v>32081609.82</v>
      </c>
      <c r="Z3579" s="13">
        <f>Agridata[[#This Row],[Final_Profit_NGN]] * (1-Agridata[[#This Row],[Storage_Loss_%]]/100)</f>
        <v>877152.90179999999</v>
      </c>
      <c r="AA3579" s="13">
        <f>Agridata[[#This Row],[Final_Profit_NGN]]+Agridata[[#This Row],[Input_Cost_NGN]]</f>
        <v>1209411</v>
      </c>
    </row>
    <row r="3580" spans="1:27" x14ac:dyDescent="0.35">
      <c r="A3580" t="s">
        <v>1170</v>
      </c>
      <c r="B3580" t="s">
        <v>1473</v>
      </c>
      <c r="C3580" t="s">
        <v>1484</v>
      </c>
      <c r="D3580">
        <v>2022</v>
      </c>
      <c r="E3580" t="s">
        <v>1501</v>
      </c>
      <c r="F3580" t="s">
        <v>1505</v>
      </c>
      <c r="G3580">
        <v>1.0900000000000001</v>
      </c>
      <c r="H3580">
        <v>15335</v>
      </c>
      <c r="I3580">
        <v>13893</v>
      </c>
      <c r="J3580">
        <v>50.4</v>
      </c>
      <c r="K3580" t="s">
        <v>1515</v>
      </c>
      <c r="L3580">
        <v>2.08</v>
      </c>
      <c r="M3580" t="s">
        <v>1518</v>
      </c>
      <c r="N3580" s="13">
        <v>9699</v>
      </c>
      <c r="O3580">
        <v>7</v>
      </c>
      <c r="P3580" s="11">
        <f>Agridata[[#This Row],[Storage_Loss_%]]/100</f>
        <v>9.4E-2</v>
      </c>
      <c r="Q3580" s="7">
        <v>9.4</v>
      </c>
      <c r="R3580" s="13">
        <v>9238</v>
      </c>
      <c r="S3580">
        <v>91</v>
      </c>
      <c r="T3580" t="s">
        <v>1520</v>
      </c>
      <c r="U3580" t="s">
        <v>1523</v>
      </c>
      <c r="V3580" s="13">
        <v>1232684</v>
      </c>
      <c r="W3580" s="7">
        <f>(Agridata[[#This Row],[Profit_After_Storage_Loss]]/Agridata[[#This Row],[Total_Revenue]])*100</f>
        <v>89.9260745843942</v>
      </c>
      <c r="X3580">
        <f>(1-Agridata[[#This Row],[Transport_Cost_NGN]]/(Agridata[[#This Row],[Input_Cost_NGN]]+Agridata[[#This Row],[Final_Profit_NGN]]))*100</f>
        <v>99.219033079372139</v>
      </c>
      <c r="Y3580" s="13">
        <f>Agridata[[#This Row],[Final_Profit_NGN]]*Agridata[[#This Row],[Storage_Loss_%]]</f>
        <v>11587229.6</v>
      </c>
      <c r="Z3580" s="13">
        <f>Agridata[[#This Row],[Final_Profit_NGN]] * (1-Agridata[[#This Row],[Storage_Loss_%]]/100)</f>
        <v>1116811.7040000001</v>
      </c>
      <c r="AA3580" s="13">
        <f>Agridata[[#This Row],[Final_Profit_NGN]]+Agridata[[#This Row],[Input_Cost_NGN]]</f>
        <v>1241922</v>
      </c>
    </row>
    <row r="3581" spans="1:27" x14ac:dyDescent="0.35">
      <c r="A3581" t="s">
        <v>1271</v>
      </c>
      <c r="B3581" t="s">
        <v>1470</v>
      </c>
      <c r="C3581" t="s">
        <v>1491</v>
      </c>
      <c r="D3581">
        <v>2024</v>
      </c>
      <c r="E3581" t="s">
        <v>1501</v>
      </c>
      <c r="F3581" t="s">
        <v>1506</v>
      </c>
      <c r="G3581">
        <v>4.92</v>
      </c>
      <c r="H3581">
        <v>9877</v>
      </c>
      <c r="I3581">
        <v>6330</v>
      </c>
      <c r="J3581">
        <v>36.1</v>
      </c>
      <c r="K3581" t="s">
        <v>1513</v>
      </c>
      <c r="L3581">
        <v>1.74</v>
      </c>
      <c r="M3581" t="s">
        <v>1516</v>
      </c>
      <c r="N3581" s="13">
        <v>1748</v>
      </c>
      <c r="O3581">
        <v>30</v>
      </c>
      <c r="P3581" s="11">
        <f>Agridata[[#This Row],[Storage_Loss_%]]/100</f>
        <v>0.35909999999999997</v>
      </c>
      <c r="Q3581" s="7">
        <v>35.909999999999997</v>
      </c>
      <c r="R3581" s="13">
        <v>140785</v>
      </c>
      <c r="S3581">
        <v>414</v>
      </c>
      <c r="T3581" t="s">
        <v>1520</v>
      </c>
      <c r="U3581" t="s">
        <v>1522</v>
      </c>
      <c r="V3581" s="13">
        <v>2451881</v>
      </c>
      <c r="W3581" s="7">
        <f>(Agridata[[#This Row],[Profit_After_Storage_Loss]]/Agridata[[#This Row],[Total_Revenue]])*100</f>
        <v>60.609833002014149</v>
      </c>
      <c r="X3581">
        <f>(1-Agridata[[#This Row],[Transport_Cost_NGN]]/(Agridata[[#This Row],[Input_Cost_NGN]]+Agridata[[#This Row],[Final_Profit_NGN]]))*100</f>
        <v>99.93257905183313</v>
      </c>
      <c r="Y3581" s="13">
        <f>Agridata[[#This Row],[Final_Profit_NGN]]*Agridata[[#This Row],[Storage_Loss_%]]</f>
        <v>88047046.709999993</v>
      </c>
      <c r="Z3581" s="13">
        <f>Agridata[[#This Row],[Final_Profit_NGN]] * (1-Agridata[[#This Row],[Storage_Loss_%]]/100)</f>
        <v>1571410.5329</v>
      </c>
      <c r="AA3581" s="13">
        <f>Agridata[[#This Row],[Final_Profit_NGN]]+Agridata[[#This Row],[Input_Cost_NGN]]</f>
        <v>2592666</v>
      </c>
    </row>
    <row r="3582" spans="1:27" x14ac:dyDescent="0.35">
      <c r="A3582" t="s">
        <v>588</v>
      </c>
      <c r="B3582" t="s">
        <v>1472</v>
      </c>
      <c r="C3582" t="s">
        <v>1479</v>
      </c>
      <c r="D3582">
        <v>2021</v>
      </c>
      <c r="E3582" t="s">
        <v>1501</v>
      </c>
      <c r="F3582" t="s">
        <v>1507</v>
      </c>
      <c r="G3582">
        <v>0.99</v>
      </c>
      <c r="H3582">
        <v>2159</v>
      </c>
      <c r="I3582">
        <v>1743</v>
      </c>
      <c r="J3582">
        <v>14.8</v>
      </c>
      <c r="K3582" t="s">
        <v>1513</v>
      </c>
      <c r="L3582">
        <v>1.03</v>
      </c>
      <c r="M3582" t="s">
        <v>1518</v>
      </c>
      <c r="N3582" s="13">
        <v>658</v>
      </c>
      <c r="O3582">
        <v>14</v>
      </c>
      <c r="P3582" s="11">
        <f>Agridata[[#This Row],[Storage_Loss_%]]/100</f>
        <v>0.1925</v>
      </c>
      <c r="Q3582" s="7">
        <v>19.25</v>
      </c>
      <c r="R3582" s="13">
        <v>22244</v>
      </c>
      <c r="S3582">
        <v>195</v>
      </c>
      <c r="T3582" t="s">
        <v>1520</v>
      </c>
      <c r="U3582" t="s">
        <v>1523</v>
      </c>
      <c r="V3582" s="13">
        <v>313585</v>
      </c>
      <c r="W3582" s="7">
        <f>(Agridata[[#This Row],[Profit_After_Storage_Loss]]/Agridata[[#This Row],[Total_Revenue]])*100</f>
        <v>75.401435700907314</v>
      </c>
      <c r="X3582">
        <f>(1-Agridata[[#This Row],[Transport_Cost_NGN]]/(Agridata[[#This Row],[Input_Cost_NGN]]+Agridata[[#This Row],[Final_Profit_NGN]]))*100</f>
        <v>99.804066950739809</v>
      </c>
      <c r="Y3582" s="13">
        <f>Agridata[[#This Row],[Final_Profit_NGN]]*Agridata[[#This Row],[Storage_Loss_%]]</f>
        <v>6036511.25</v>
      </c>
      <c r="Z3582" s="13">
        <f>Agridata[[#This Row],[Final_Profit_NGN]] * (1-Agridata[[#This Row],[Storage_Loss_%]]/100)</f>
        <v>253219.88750000001</v>
      </c>
      <c r="AA3582" s="13">
        <f>Agridata[[#This Row],[Final_Profit_NGN]]+Agridata[[#This Row],[Input_Cost_NGN]]</f>
        <v>335829</v>
      </c>
    </row>
    <row r="3583" spans="1:27" x14ac:dyDescent="0.35">
      <c r="A3583" t="s">
        <v>1198</v>
      </c>
      <c r="B3583" t="s">
        <v>1470</v>
      </c>
      <c r="C3583" t="s">
        <v>1476</v>
      </c>
      <c r="D3583">
        <v>2023</v>
      </c>
      <c r="E3583" t="s">
        <v>1501</v>
      </c>
      <c r="F3583" t="s">
        <v>1503</v>
      </c>
      <c r="G3583">
        <v>0.53</v>
      </c>
      <c r="H3583">
        <v>4822</v>
      </c>
      <c r="I3583">
        <v>3788</v>
      </c>
      <c r="J3583">
        <v>25.2</v>
      </c>
      <c r="K3583" t="s">
        <v>1512</v>
      </c>
      <c r="L3583">
        <v>1.1200000000000001</v>
      </c>
      <c r="M3583" t="s">
        <v>1516</v>
      </c>
      <c r="N3583" s="13">
        <v>7320</v>
      </c>
      <c r="O3583">
        <v>14</v>
      </c>
      <c r="P3583" s="11">
        <f>Agridata[[#This Row],[Storage_Loss_%]]/100</f>
        <v>0.21429999999999999</v>
      </c>
      <c r="Q3583" s="7">
        <v>21.43</v>
      </c>
      <c r="R3583" s="13">
        <v>4957</v>
      </c>
      <c r="S3583">
        <v>368</v>
      </c>
      <c r="T3583" t="s">
        <v>1521</v>
      </c>
      <c r="U3583" t="s">
        <v>1522</v>
      </c>
      <c r="V3583" s="13">
        <v>1367768</v>
      </c>
      <c r="W3583" s="7">
        <f>(Agridata[[#This Row],[Profit_After_Storage_Loss]]/Agridata[[#This Row],[Total_Revenue]])*100</f>
        <v>78.286278577282431</v>
      </c>
      <c r="X3583">
        <f>(1-Agridata[[#This Row],[Transport_Cost_NGN]]/(Agridata[[#This Row],[Input_Cost_NGN]]+Agridata[[#This Row],[Final_Profit_NGN]]))*100</f>
        <v>99.466754084029944</v>
      </c>
      <c r="Y3583" s="13">
        <f>Agridata[[#This Row],[Final_Profit_NGN]]*Agridata[[#This Row],[Storage_Loss_%]]</f>
        <v>29311268.239999998</v>
      </c>
      <c r="Z3583" s="13">
        <f>Agridata[[#This Row],[Final_Profit_NGN]] * (1-Agridata[[#This Row],[Storage_Loss_%]]/100)</f>
        <v>1074655.3176000002</v>
      </c>
      <c r="AA3583" s="13">
        <f>Agridata[[#This Row],[Final_Profit_NGN]]+Agridata[[#This Row],[Input_Cost_NGN]]</f>
        <v>1372725</v>
      </c>
    </row>
    <row r="3584" spans="1:27" x14ac:dyDescent="0.35">
      <c r="A3584" t="s">
        <v>1378</v>
      </c>
      <c r="B3584" t="s">
        <v>1472</v>
      </c>
      <c r="C3584" t="s">
        <v>1487</v>
      </c>
      <c r="D3584">
        <v>2022</v>
      </c>
      <c r="E3584" t="s">
        <v>1501</v>
      </c>
      <c r="F3584" t="s">
        <v>1508</v>
      </c>
      <c r="G3584">
        <v>1.1499999999999999</v>
      </c>
      <c r="H3584">
        <v>2027</v>
      </c>
      <c r="I3584">
        <v>1754</v>
      </c>
      <c r="J3584">
        <v>36.1</v>
      </c>
      <c r="K3584" t="s">
        <v>1512</v>
      </c>
      <c r="L3584">
        <v>1.1599999999999999</v>
      </c>
      <c r="M3584" t="s">
        <v>1518</v>
      </c>
      <c r="N3584" s="13">
        <v>9948</v>
      </c>
      <c r="O3584">
        <v>7</v>
      </c>
      <c r="P3584" s="11">
        <f>Agridata[[#This Row],[Storage_Loss_%]]/100</f>
        <v>0.13449999999999998</v>
      </c>
      <c r="Q3584" s="7">
        <v>13.45</v>
      </c>
      <c r="R3584" s="13">
        <v>14548</v>
      </c>
      <c r="S3584">
        <v>221</v>
      </c>
      <c r="T3584" t="s">
        <v>1520</v>
      </c>
      <c r="U3584" t="s">
        <v>1523</v>
      </c>
      <c r="V3584" s="13">
        <v>359262</v>
      </c>
      <c r="W3584" s="7">
        <f>(Agridata[[#This Row],[Profit_After_Storage_Loss]]/Agridata[[#This Row],[Total_Revenue]])*100</f>
        <v>83.181632647601717</v>
      </c>
      <c r="X3584">
        <f>(1-Agridata[[#This Row],[Transport_Cost_NGN]]/(Agridata[[#This Row],[Input_Cost_NGN]]+Agridata[[#This Row],[Final_Profit_NGN]]))*100</f>
        <v>97.338754982477724</v>
      </c>
      <c r="Y3584" s="13">
        <f>Agridata[[#This Row],[Final_Profit_NGN]]*Agridata[[#This Row],[Storage_Loss_%]]</f>
        <v>4832073.8999999994</v>
      </c>
      <c r="Z3584" s="13">
        <f>Agridata[[#This Row],[Final_Profit_NGN]] * (1-Agridata[[#This Row],[Storage_Loss_%]]/100)</f>
        <v>310941.261</v>
      </c>
      <c r="AA3584" s="13">
        <f>Agridata[[#This Row],[Final_Profit_NGN]]+Agridata[[#This Row],[Input_Cost_NGN]]</f>
        <v>373810</v>
      </c>
    </row>
    <row r="3585" spans="1:27" x14ac:dyDescent="0.35">
      <c r="A3585" t="s">
        <v>878</v>
      </c>
      <c r="B3585" t="s">
        <v>1473</v>
      </c>
      <c r="C3585" t="s">
        <v>1497</v>
      </c>
      <c r="D3585">
        <v>2022</v>
      </c>
      <c r="E3585" t="s">
        <v>1502</v>
      </c>
      <c r="F3585" t="s">
        <v>1505</v>
      </c>
      <c r="G3585">
        <v>0.9</v>
      </c>
      <c r="H3585">
        <v>7841</v>
      </c>
      <c r="I3585">
        <v>6368</v>
      </c>
      <c r="J3585">
        <v>8.8000000000000007</v>
      </c>
      <c r="K3585" t="s">
        <v>1512</v>
      </c>
      <c r="L3585">
        <v>0.78</v>
      </c>
      <c r="M3585" t="s">
        <v>1518</v>
      </c>
      <c r="N3585" s="13">
        <v>1918</v>
      </c>
      <c r="O3585">
        <v>14</v>
      </c>
      <c r="P3585" s="11">
        <f>Agridata[[#This Row],[Storage_Loss_%]]/100</f>
        <v>0.18780000000000002</v>
      </c>
      <c r="Q3585" s="7">
        <v>18.78</v>
      </c>
      <c r="R3585" s="13">
        <v>7947</v>
      </c>
      <c r="S3585">
        <v>83</v>
      </c>
      <c r="T3585" t="s">
        <v>1520</v>
      </c>
      <c r="U3585" t="s">
        <v>1522</v>
      </c>
      <c r="V3585" s="13">
        <v>513394</v>
      </c>
      <c r="W3585" s="7">
        <f>(Agridata[[#This Row],[Profit_After_Storage_Loss]]/Agridata[[#This Row],[Total_Revenue]])*100</f>
        <v>79.981932516337679</v>
      </c>
      <c r="X3585">
        <f>(1-Agridata[[#This Row],[Transport_Cost_NGN]]/(Agridata[[#This Row],[Input_Cost_NGN]]+Agridata[[#This Row],[Final_Profit_NGN]]))*100</f>
        <v>99.632102596956699</v>
      </c>
      <c r="Y3585" s="13">
        <f>Agridata[[#This Row],[Final_Profit_NGN]]*Agridata[[#This Row],[Storage_Loss_%]]</f>
        <v>9641539.3200000003</v>
      </c>
      <c r="Z3585" s="13">
        <f>Agridata[[#This Row],[Final_Profit_NGN]] * (1-Agridata[[#This Row],[Storage_Loss_%]]/100)</f>
        <v>416978.60680000001</v>
      </c>
      <c r="AA3585" s="13">
        <f>Agridata[[#This Row],[Final_Profit_NGN]]+Agridata[[#This Row],[Input_Cost_NGN]]</f>
        <v>521341</v>
      </c>
    </row>
    <row r="3586" spans="1:27" x14ac:dyDescent="0.35">
      <c r="A3586" t="s">
        <v>831</v>
      </c>
      <c r="B3586" t="s">
        <v>1470</v>
      </c>
      <c r="C3586" t="s">
        <v>1475</v>
      </c>
      <c r="D3586">
        <v>2023</v>
      </c>
      <c r="E3586" t="s">
        <v>1502</v>
      </c>
      <c r="F3586" t="s">
        <v>1507</v>
      </c>
      <c r="G3586">
        <v>6.22</v>
      </c>
      <c r="H3586">
        <v>8708</v>
      </c>
      <c r="I3586">
        <v>7002</v>
      </c>
      <c r="J3586">
        <v>10.6</v>
      </c>
      <c r="K3586" t="s">
        <v>1511</v>
      </c>
      <c r="L3586">
        <v>1.25</v>
      </c>
      <c r="M3586" t="s">
        <v>1516</v>
      </c>
      <c r="N3586" s="13">
        <v>1984</v>
      </c>
      <c r="O3586">
        <v>7</v>
      </c>
      <c r="P3586" s="11">
        <f>Agridata[[#This Row],[Storage_Loss_%]]/100</f>
        <v>0.19589999999999999</v>
      </c>
      <c r="Q3586" s="7">
        <v>19.59</v>
      </c>
      <c r="R3586" s="13">
        <v>108575</v>
      </c>
      <c r="S3586">
        <v>287</v>
      </c>
      <c r="T3586" t="s">
        <v>1520</v>
      </c>
      <c r="U3586" t="s">
        <v>1523</v>
      </c>
      <c r="V3586" s="13">
        <v>1878920</v>
      </c>
      <c r="W3586" s="7">
        <f>(Agridata[[#This Row],[Profit_After_Storage_Loss]]/Agridata[[#This Row],[Total_Revenue]])*100</f>
        <v>76.017276622079564</v>
      </c>
      <c r="X3586">
        <f>(1-Agridata[[#This Row],[Transport_Cost_NGN]]/(Agridata[[#This Row],[Input_Cost_NGN]]+Agridata[[#This Row],[Final_Profit_NGN]]))*100</f>
        <v>99.900175849498993</v>
      </c>
      <c r="Y3586" s="13">
        <f>Agridata[[#This Row],[Final_Profit_NGN]]*Agridata[[#This Row],[Storage_Loss_%]]</f>
        <v>36808042.799999997</v>
      </c>
      <c r="Z3586" s="13">
        <f>Agridata[[#This Row],[Final_Profit_NGN]] * (1-Agridata[[#This Row],[Storage_Loss_%]]/100)</f>
        <v>1510839.5720000002</v>
      </c>
      <c r="AA3586" s="13">
        <f>Agridata[[#This Row],[Final_Profit_NGN]]+Agridata[[#This Row],[Input_Cost_NGN]]</f>
        <v>1987495</v>
      </c>
    </row>
    <row r="3587" spans="1:27" x14ac:dyDescent="0.35">
      <c r="A3587" t="s">
        <v>283</v>
      </c>
      <c r="B3587" t="s">
        <v>1472</v>
      </c>
      <c r="C3587" t="s">
        <v>1479</v>
      </c>
      <c r="D3587">
        <v>2025</v>
      </c>
      <c r="E3587" t="s">
        <v>1501</v>
      </c>
      <c r="F3587" t="s">
        <v>1508</v>
      </c>
      <c r="G3587">
        <v>1.48</v>
      </c>
      <c r="H3587">
        <v>2049</v>
      </c>
      <c r="I3587">
        <v>1714</v>
      </c>
      <c r="J3587">
        <v>21.6</v>
      </c>
      <c r="K3587" t="s">
        <v>1511</v>
      </c>
      <c r="L3587">
        <v>1.78</v>
      </c>
      <c r="M3587" t="s">
        <v>1517</v>
      </c>
      <c r="N3587" s="13">
        <v>3774</v>
      </c>
      <c r="O3587">
        <v>7</v>
      </c>
      <c r="P3587" s="11">
        <f>Agridata[[#This Row],[Storage_Loss_%]]/100</f>
        <v>0.16329999999999997</v>
      </c>
      <c r="Q3587" s="7">
        <v>16.329999999999998</v>
      </c>
      <c r="R3587" s="13">
        <v>13486</v>
      </c>
      <c r="S3587">
        <v>241</v>
      </c>
      <c r="T3587" t="s">
        <v>1521</v>
      </c>
      <c r="U3587" t="s">
        <v>1523</v>
      </c>
      <c r="V3587" s="13">
        <v>391684</v>
      </c>
      <c r="W3587" s="7">
        <f>(Agridata[[#This Row],[Profit_After_Storage_Loss]]/Agridata[[#This Row],[Total_Revenue]])*100</f>
        <v>80.885061282918286</v>
      </c>
      <c r="X3587">
        <f>(1-Agridata[[#This Row],[Transport_Cost_NGN]]/(Agridata[[#This Row],[Input_Cost_NGN]]+Agridata[[#This Row],[Final_Profit_NGN]]))*100</f>
        <v>99.068539131722488</v>
      </c>
      <c r="Y3587" s="13">
        <f>Agridata[[#This Row],[Final_Profit_NGN]]*Agridata[[#This Row],[Storage_Loss_%]]</f>
        <v>6396199.7199999997</v>
      </c>
      <c r="Z3587" s="13">
        <f>Agridata[[#This Row],[Final_Profit_NGN]] * (1-Agridata[[#This Row],[Storage_Loss_%]]/100)</f>
        <v>327722.00280000002</v>
      </c>
      <c r="AA3587" s="13">
        <f>Agridata[[#This Row],[Final_Profit_NGN]]+Agridata[[#This Row],[Input_Cost_NGN]]</f>
        <v>405170</v>
      </c>
    </row>
    <row r="3588" spans="1:27" x14ac:dyDescent="0.35">
      <c r="A3588" t="s">
        <v>243</v>
      </c>
      <c r="B3588" t="s">
        <v>1470</v>
      </c>
      <c r="C3588" t="s">
        <v>1475</v>
      </c>
      <c r="D3588">
        <v>2022</v>
      </c>
      <c r="E3588" t="s">
        <v>1502</v>
      </c>
      <c r="F3588" t="s">
        <v>1506</v>
      </c>
      <c r="G3588">
        <v>3.76</v>
      </c>
      <c r="H3588">
        <v>9903</v>
      </c>
      <c r="I3588">
        <v>8015</v>
      </c>
      <c r="J3588">
        <v>62.3</v>
      </c>
      <c r="K3588" t="s">
        <v>1512</v>
      </c>
      <c r="L3588">
        <v>2.2799999999999998</v>
      </c>
      <c r="M3588" t="s">
        <v>1516</v>
      </c>
      <c r="N3588" s="13">
        <v>16066</v>
      </c>
      <c r="O3588">
        <v>14</v>
      </c>
      <c r="P3588" s="11">
        <f>Agridata[[#This Row],[Storage_Loss_%]]/100</f>
        <v>0.19059999999999999</v>
      </c>
      <c r="Q3588" s="7">
        <v>19.059999999999999</v>
      </c>
      <c r="R3588" s="13">
        <v>82328</v>
      </c>
      <c r="S3588">
        <v>394</v>
      </c>
      <c r="T3588" t="s">
        <v>1520</v>
      </c>
      <c r="U3588" t="s">
        <v>1523</v>
      </c>
      <c r="V3588" s="13">
        <v>3027937</v>
      </c>
      <c r="W3588" s="7">
        <f>(Agridata[[#This Row],[Profit_After_Storage_Loss]]/Agridata[[#This Row],[Total_Revenue]])*100</f>
        <v>78.797536795096235</v>
      </c>
      <c r="X3588">
        <f>(1-Agridata[[#This Row],[Transport_Cost_NGN]]/(Agridata[[#This Row],[Input_Cost_NGN]]+Agridata[[#This Row],[Final_Profit_NGN]]))*100</f>
        <v>99.483452374636883</v>
      </c>
      <c r="Y3588" s="13">
        <f>Agridata[[#This Row],[Final_Profit_NGN]]*Agridata[[#This Row],[Storage_Loss_%]]</f>
        <v>57712479.219999999</v>
      </c>
      <c r="Z3588" s="13">
        <f>Agridata[[#This Row],[Final_Profit_NGN]] * (1-Agridata[[#This Row],[Storage_Loss_%]]/100)</f>
        <v>2450812.2078</v>
      </c>
      <c r="AA3588" s="13">
        <f>Agridata[[#This Row],[Final_Profit_NGN]]+Agridata[[#This Row],[Input_Cost_NGN]]</f>
        <v>3110265</v>
      </c>
    </row>
    <row r="3589" spans="1:27" x14ac:dyDescent="0.35">
      <c r="A3589" t="s">
        <v>348</v>
      </c>
      <c r="B3589" t="s">
        <v>1470</v>
      </c>
      <c r="C3589" t="s">
        <v>1490</v>
      </c>
      <c r="D3589">
        <v>2021</v>
      </c>
      <c r="E3589" t="s">
        <v>1502</v>
      </c>
      <c r="F3589" t="s">
        <v>1509</v>
      </c>
      <c r="G3589">
        <v>2</v>
      </c>
      <c r="H3589">
        <v>31034</v>
      </c>
      <c r="I3589">
        <v>23725</v>
      </c>
      <c r="J3589">
        <v>6.5</v>
      </c>
      <c r="K3589" t="s">
        <v>1512</v>
      </c>
      <c r="L3589">
        <v>0.79</v>
      </c>
      <c r="M3589" t="s">
        <v>1516</v>
      </c>
      <c r="N3589" s="13">
        <v>1681</v>
      </c>
      <c r="O3589">
        <v>7</v>
      </c>
      <c r="P3589" s="11">
        <f>Agridata[[#This Row],[Storage_Loss_%]]/100</f>
        <v>0.23550000000000001</v>
      </c>
      <c r="Q3589" s="7">
        <v>23.55</v>
      </c>
      <c r="R3589" s="13">
        <v>44986</v>
      </c>
      <c r="S3589">
        <v>346</v>
      </c>
      <c r="T3589" t="s">
        <v>1520</v>
      </c>
      <c r="U3589" t="s">
        <v>1522</v>
      </c>
      <c r="V3589" s="13">
        <v>8080095</v>
      </c>
      <c r="W3589" s="7">
        <f>(Agridata[[#This Row],[Profit_After_Storage_Loss]]/Agridata[[#This Row],[Total_Revenue]])*100</f>
        <v>76.026720564385755</v>
      </c>
      <c r="X3589">
        <f>(1-Agridata[[#This Row],[Transport_Cost_NGN]]/(Agridata[[#This Row],[Input_Cost_NGN]]+Agridata[[#This Row],[Final_Profit_NGN]]))*100</f>
        <v>99.979310975484424</v>
      </c>
      <c r="Y3589" s="13">
        <f>Agridata[[#This Row],[Final_Profit_NGN]]*Agridata[[#This Row],[Storage_Loss_%]]</f>
        <v>190286237.25</v>
      </c>
      <c r="Z3589" s="13">
        <f>Agridata[[#This Row],[Final_Profit_NGN]] * (1-Agridata[[#This Row],[Storage_Loss_%]]/100)</f>
        <v>6177232.6274999995</v>
      </c>
      <c r="AA3589" s="13">
        <f>Agridata[[#This Row],[Final_Profit_NGN]]+Agridata[[#This Row],[Input_Cost_NGN]]</f>
        <v>8125081</v>
      </c>
    </row>
    <row r="3590" spans="1:27" x14ac:dyDescent="0.35">
      <c r="A3590" t="s">
        <v>35</v>
      </c>
      <c r="B3590" t="s">
        <v>1473</v>
      </c>
      <c r="C3590" t="s">
        <v>1484</v>
      </c>
      <c r="D3590">
        <v>2021</v>
      </c>
      <c r="E3590" t="s">
        <v>1501</v>
      </c>
      <c r="F3590" t="s">
        <v>1505</v>
      </c>
      <c r="G3590">
        <v>6.36</v>
      </c>
      <c r="H3590">
        <v>46488</v>
      </c>
      <c r="I3590">
        <v>28013</v>
      </c>
      <c r="J3590">
        <v>65.900000000000006</v>
      </c>
      <c r="K3590" t="s">
        <v>1511</v>
      </c>
      <c r="L3590">
        <v>3.35</v>
      </c>
      <c r="M3590" t="s">
        <v>1517</v>
      </c>
      <c r="N3590" s="13">
        <v>9612</v>
      </c>
      <c r="O3590">
        <v>30</v>
      </c>
      <c r="P3590" s="11">
        <f>Agridata[[#This Row],[Storage_Loss_%]]/100</f>
        <v>0.39740000000000003</v>
      </c>
      <c r="Q3590" s="7">
        <v>39.74</v>
      </c>
      <c r="R3590" s="13">
        <v>71869</v>
      </c>
      <c r="S3590">
        <v>83</v>
      </c>
      <c r="T3590" t="s">
        <v>1520</v>
      </c>
      <c r="U3590" t="s">
        <v>1522</v>
      </c>
      <c r="V3590" s="13">
        <v>2220348</v>
      </c>
      <c r="W3590" s="7">
        <f>(Agridata[[#This Row],[Profit_After_Storage_Loss]]/Agridata[[#This Row],[Total_Revenue]])*100</f>
        <v>58.370638765876002</v>
      </c>
      <c r="X3590">
        <f>(1-Agridata[[#This Row],[Transport_Cost_NGN]]/(Agridata[[#This Row],[Input_Cost_NGN]]+Agridata[[#This Row],[Final_Profit_NGN]]))*100</f>
        <v>99.580667973407401</v>
      </c>
      <c r="Y3590" s="13">
        <f>Agridata[[#This Row],[Final_Profit_NGN]]*Agridata[[#This Row],[Storage_Loss_%]]</f>
        <v>88236629.520000011</v>
      </c>
      <c r="Z3590" s="13">
        <f>Agridata[[#This Row],[Final_Profit_NGN]] * (1-Agridata[[#This Row],[Storage_Loss_%]]/100)</f>
        <v>1337981.7047999999</v>
      </c>
      <c r="AA3590" s="13">
        <f>Agridata[[#This Row],[Final_Profit_NGN]]+Agridata[[#This Row],[Input_Cost_NGN]]</f>
        <v>2292217</v>
      </c>
    </row>
    <row r="3591" spans="1:27" x14ac:dyDescent="0.35">
      <c r="A3591" t="s">
        <v>463</v>
      </c>
      <c r="B3591" t="s">
        <v>1471</v>
      </c>
      <c r="C3591" t="s">
        <v>1477</v>
      </c>
      <c r="D3591">
        <v>2023</v>
      </c>
      <c r="E3591" t="s">
        <v>1501</v>
      </c>
      <c r="F3591" t="s">
        <v>1505</v>
      </c>
      <c r="G3591">
        <v>0.71</v>
      </c>
      <c r="H3591">
        <v>5328</v>
      </c>
      <c r="I3591">
        <v>3108</v>
      </c>
      <c r="J3591">
        <v>23.6</v>
      </c>
      <c r="K3591" t="s">
        <v>1512</v>
      </c>
      <c r="L3591">
        <v>0.78</v>
      </c>
      <c r="M3591" t="s">
        <v>1518</v>
      </c>
      <c r="N3591" s="13">
        <v>5162</v>
      </c>
      <c r="O3591">
        <v>30</v>
      </c>
      <c r="P3591" s="11">
        <f>Agridata[[#This Row],[Storage_Loss_%]]/100</f>
        <v>0.41659999999999997</v>
      </c>
      <c r="Q3591" s="7">
        <v>41.66</v>
      </c>
      <c r="R3591" s="13">
        <v>7225</v>
      </c>
      <c r="S3591">
        <v>110</v>
      </c>
      <c r="T3591" t="s">
        <v>1521</v>
      </c>
      <c r="U3591" t="s">
        <v>1522</v>
      </c>
      <c r="V3591" s="13">
        <v>326075</v>
      </c>
      <c r="W3591" s="7">
        <f>(Agridata[[#This Row],[Profit_After_Storage_Loss]]/Agridata[[#This Row],[Total_Revenue]])*100</f>
        <v>57.075354035403535</v>
      </c>
      <c r="X3591">
        <f>(1-Agridata[[#This Row],[Transport_Cost_NGN]]/(Agridata[[#This Row],[Input_Cost_NGN]]+Agridata[[#This Row],[Final_Profit_NGN]]))*100</f>
        <v>98.451245124512454</v>
      </c>
      <c r="Y3591" s="13">
        <f>Agridata[[#This Row],[Final_Profit_NGN]]*Agridata[[#This Row],[Storage_Loss_%]]</f>
        <v>13584284.499999998</v>
      </c>
      <c r="Z3591" s="13">
        <f>Agridata[[#This Row],[Final_Profit_NGN]] * (1-Agridata[[#This Row],[Storage_Loss_%]]/100)</f>
        <v>190232.155</v>
      </c>
      <c r="AA3591" s="13">
        <f>Agridata[[#This Row],[Final_Profit_NGN]]+Agridata[[#This Row],[Input_Cost_NGN]]</f>
        <v>333300</v>
      </c>
    </row>
    <row r="3592" spans="1:27" x14ac:dyDescent="0.35">
      <c r="A3592" t="s">
        <v>1379</v>
      </c>
      <c r="B3592" t="s">
        <v>1473</v>
      </c>
      <c r="C3592" t="s">
        <v>1497</v>
      </c>
      <c r="D3592">
        <v>2024</v>
      </c>
      <c r="E3592" t="s">
        <v>1501</v>
      </c>
      <c r="F3592" t="s">
        <v>1509</v>
      </c>
      <c r="G3592">
        <v>1.1100000000000001</v>
      </c>
      <c r="H3592">
        <v>17899</v>
      </c>
      <c r="I3592">
        <v>14482</v>
      </c>
      <c r="J3592">
        <v>9.5</v>
      </c>
      <c r="K3592" t="s">
        <v>1513</v>
      </c>
      <c r="L3592">
        <v>0.91</v>
      </c>
      <c r="M3592" t="s">
        <v>1516</v>
      </c>
      <c r="N3592" s="13">
        <v>410</v>
      </c>
      <c r="O3592">
        <v>5</v>
      </c>
      <c r="P3592" s="11">
        <f>Agridata[[#This Row],[Storage_Loss_%]]/100</f>
        <v>0.19089999999999999</v>
      </c>
      <c r="Q3592" s="7">
        <v>19.09</v>
      </c>
      <c r="R3592" s="13">
        <v>18515</v>
      </c>
      <c r="S3592">
        <v>315</v>
      </c>
      <c r="T3592" t="s">
        <v>1520</v>
      </c>
      <c r="U3592" t="s">
        <v>1522</v>
      </c>
      <c r="V3592" s="13">
        <v>4497287</v>
      </c>
      <c r="W3592" s="7">
        <f>(Agridata[[#This Row],[Profit_After_Storage_Loss]]/Agridata[[#This Row],[Total_Revenue]])*100</f>
        <v>80.578265205161784</v>
      </c>
      <c r="X3592">
        <f>(1-Agridata[[#This Row],[Transport_Cost_NGN]]/(Agridata[[#This Row],[Input_Cost_NGN]]+Agridata[[#This Row],[Final_Profit_NGN]]))*100</f>
        <v>99.99092077110555</v>
      </c>
      <c r="Y3592" s="13">
        <f>Agridata[[#This Row],[Final_Profit_NGN]]*Agridata[[#This Row],[Storage_Loss_%]]</f>
        <v>85853208.829999998</v>
      </c>
      <c r="Z3592" s="13">
        <f>Agridata[[#This Row],[Final_Profit_NGN]] * (1-Agridata[[#This Row],[Storage_Loss_%]]/100)</f>
        <v>3638754.9117000001</v>
      </c>
      <c r="AA3592" s="13">
        <f>Agridata[[#This Row],[Final_Profit_NGN]]+Agridata[[#This Row],[Input_Cost_NGN]]</f>
        <v>4515802</v>
      </c>
    </row>
    <row r="3593" spans="1:27" x14ac:dyDescent="0.35">
      <c r="A3593" t="s">
        <v>78</v>
      </c>
      <c r="B3593" t="s">
        <v>1472</v>
      </c>
      <c r="C3593" t="s">
        <v>1488</v>
      </c>
      <c r="D3593">
        <v>2023</v>
      </c>
      <c r="E3593" t="s">
        <v>1501</v>
      </c>
      <c r="F3593" t="s">
        <v>1504</v>
      </c>
      <c r="G3593">
        <v>2.86</v>
      </c>
      <c r="H3593">
        <v>28855</v>
      </c>
      <c r="I3593">
        <v>23213</v>
      </c>
      <c r="J3593">
        <v>37.200000000000003</v>
      </c>
      <c r="K3593" t="s">
        <v>1511</v>
      </c>
      <c r="L3593">
        <v>1.39</v>
      </c>
      <c r="M3593" t="s">
        <v>1516</v>
      </c>
      <c r="N3593" s="13">
        <v>5779</v>
      </c>
      <c r="O3593">
        <v>2</v>
      </c>
      <c r="P3593" s="11">
        <f>Agridata[[#This Row],[Storage_Loss_%]]/100</f>
        <v>0.19550000000000001</v>
      </c>
      <c r="Q3593" s="7">
        <v>19.55</v>
      </c>
      <c r="R3593" s="13">
        <v>59956</v>
      </c>
      <c r="S3593">
        <v>260</v>
      </c>
      <c r="T3593" t="s">
        <v>1520</v>
      </c>
      <c r="U3593" t="s">
        <v>1523</v>
      </c>
      <c r="V3593" s="13">
        <v>5909292</v>
      </c>
      <c r="W3593" s="7">
        <f>(Agridata[[#This Row],[Profit_After_Storage_Loss]]/Agridata[[#This Row],[Total_Revenue]])*100</f>
        <v>79.641948433035452</v>
      </c>
      <c r="X3593">
        <f>(1-Agridata[[#This Row],[Transport_Cost_NGN]]/(Agridata[[#This Row],[Input_Cost_NGN]]+Agridata[[#This Row],[Final_Profit_NGN]]))*100</f>
        <v>99.903187135129926</v>
      </c>
      <c r="Y3593" s="13">
        <f>Agridata[[#This Row],[Final_Profit_NGN]]*Agridata[[#This Row],[Storage_Loss_%]]</f>
        <v>115526658.60000001</v>
      </c>
      <c r="Z3593" s="13">
        <f>Agridata[[#This Row],[Final_Profit_NGN]] * (1-Agridata[[#This Row],[Storage_Loss_%]]/100)</f>
        <v>4754025.4139999999</v>
      </c>
      <c r="AA3593" s="13">
        <f>Agridata[[#This Row],[Final_Profit_NGN]]+Agridata[[#This Row],[Input_Cost_NGN]]</f>
        <v>5969248</v>
      </c>
    </row>
    <row r="3594" spans="1:27" x14ac:dyDescent="0.35">
      <c r="A3594" t="s">
        <v>1254</v>
      </c>
      <c r="B3594" t="s">
        <v>1469</v>
      </c>
      <c r="C3594" t="s">
        <v>1484</v>
      </c>
      <c r="D3594">
        <v>2022</v>
      </c>
      <c r="E3594" t="s">
        <v>1502</v>
      </c>
      <c r="F3594" t="s">
        <v>1504</v>
      </c>
      <c r="G3594">
        <v>0.24</v>
      </c>
      <c r="H3594">
        <v>2543</v>
      </c>
      <c r="I3594">
        <v>1942</v>
      </c>
      <c r="J3594">
        <v>4.9000000000000004</v>
      </c>
      <c r="K3594" t="s">
        <v>1511</v>
      </c>
      <c r="L3594">
        <v>1.63</v>
      </c>
      <c r="M3594" t="s">
        <v>1517</v>
      </c>
      <c r="N3594" s="13">
        <v>613</v>
      </c>
      <c r="O3594">
        <v>1</v>
      </c>
      <c r="P3594" s="11">
        <f>Agridata[[#This Row],[Storage_Loss_%]]/100</f>
        <v>0.23600000000000002</v>
      </c>
      <c r="Q3594" s="7">
        <v>23.6</v>
      </c>
      <c r="R3594" s="13">
        <v>3647</v>
      </c>
      <c r="S3594">
        <v>215</v>
      </c>
      <c r="T3594" t="s">
        <v>1519</v>
      </c>
      <c r="U3594" t="s">
        <v>1522</v>
      </c>
      <c r="V3594" s="13">
        <v>409095</v>
      </c>
      <c r="W3594" s="7">
        <f>(Agridata[[#This Row],[Profit_After_Storage_Loss]]/Agridata[[#This Row],[Total_Revenue]])*100</f>
        <v>75.724927436509986</v>
      </c>
      <c r="X3594">
        <f>(1-Agridata[[#This Row],[Transport_Cost_NGN]]/(Agridata[[#This Row],[Input_Cost_NGN]]+Agridata[[#This Row],[Final_Profit_NGN]]))*100</f>
        <v>99.851481070499247</v>
      </c>
      <c r="Y3594" s="13">
        <f>Agridata[[#This Row],[Final_Profit_NGN]]*Agridata[[#This Row],[Storage_Loss_%]]</f>
        <v>9654642</v>
      </c>
      <c r="Z3594" s="13">
        <f>Agridata[[#This Row],[Final_Profit_NGN]] * (1-Agridata[[#This Row],[Storage_Loss_%]]/100)</f>
        <v>312548.58</v>
      </c>
      <c r="AA3594" s="13">
        <f>Agridata[[#This Row],[Final_Profit_NGN]]+Agridata[[#This Row],[Input_Cost_NGN]]</f>
        <v>412742</v>
      </c>
    </row>
    <row r="3595" spans="1:27" x14ac:dyDescent="0.35">
      <c r="A3595" t="s">
        <v>1337</v>
      </c>
      <c r="B3595" t="s">
        <v>1470</v>
      </c>
      <c r="C3595" t="s">
        <v>1485</v>
      </c>
      <c r="D3595">
        <v>2022</v>
      </c>
      <c r="E3595" t="s">
        <v>1502</v>
      </c>
      <c r="F3595" t="s">
        <v>1505</v>
      </c>
      <c r="G3595">
        <v>1.02</v>
      </c>
      <c r="H3595">
        <v>10939</v>
      </c>
      <c r="I3595">
        <v>8510</v>
      </c>
      <c r="J3595">
        <v>61.2</v>
      </c>
      <c r="K3595" t="s">
        <v>1514</v>
      </c>
      <c r="L3595">
        <v>3.71</v>
      </c>
      <c r="M3595" t="s">
        <v>1516</v>
      </c>
      <c r="N3595" s="13">
        <v>12264</v>
      </c>
      <c r="O3595">
        <v>14</v>
      </c>
      <c r="P3595" s="11">
        <f>Agridata[[#This Row],[Storage_Loss_%]]/100</f>
        <v>0.222</v>
      </c>
      <c r="Q3595" s="7">
        <v>22.2</v>
      </c>
      <c r="R3595" s="13">
        <v>11129</v>
      </c>
      <c r="S3595">
        <v>108</v>
      </c>
      <c r="T3595" t="s">
        <v>1520</v>
      </c>
      <c r="U3595" t="s">
        <v>1522</v>
      </c>
      <c r="V3595" s="13">
        <v>886497</v>
      </c>
      <c r="W3595" s="7">
        <f>(Agridata[[#This Row],[Profit_After_Storage_Loss]]/Agridata[[#This Row],[Total_Revenue]])*100</f>
        <v>76.835415418002597</v>
      </c>
      <c r="X3595">
        <f>(1-Agridata[[#This Row],[Transport_Cost_NGN]]/(Agridata[[#This Row],[Input_Cost_NGN]]+Agridata[[#This Row],[Final_Profit_NGN]]))*100</f>
        <v>98.633729415146178</v>
      </c>
      <c r="Y3595" s="13">
        <f>Agridata[[#This Row],[Final_Profit_NGN]]*Agridata[[#This Row],[Storage_Loss_%]]</f>
        <v>19680233.399999999</v>
      </c>
      <c r="Z3595" s="13">
        <f>Agridata[[#This Row],[Final_Profit_NGN]] * (1-Agridata[[#This Row],[Storage_Loss_%]]/100)</f>
        <v>689694.66599999997</v>
      </c>
      <c r="AA3595" s="13">
        <f>Agridata[[#This Row],[Final_Profit_NGN]]+Agridata[[#This Row],[Input_Cost_NGN]]</f>
        <v>897626</v>
      </c>
    </row>
    <row r="3596" spans="1:27" x14ac:dyDescent="0.35">
      <c r="A3596" t="s">
        <v>1285</v>
      </c>
      <c r="B3596" t="s">
        <v>1471</v>
      </c>
      <c r="C3596" t="s">
        <v>1500</v>
      </c>
      <c r="D3596">
        <v>2021</v>
      </c>
      <c r="E3596" t="s">
        <v>1501</v>
      </c>
      <c r="F3596" t="s">
        <v>1506</v>
      </c>
      <c r="G3596">
        <v>4.8099999999999996</v>
      </c>
      <c r="H3596">
        <v>14685</v>
      </c>
      <c r="I3596">
        <v>11871</v>
      </c>
      <c r="J3596">
        <v>3.5</v>
      </c>
      <c r="K3596" t="s">
        <v>1513</v>
      </c>
      <c r="L3596">
        <v>1.51</v>
      </c>
      <c r="M3596" t="s">
        <v>1518</v>
      </c>
      <c r="N3596" s="13">
        <v>200</v>
      </c>
      <c r="O3596">
        <v>14</v>
      </c>
      <c r="P3596" s="11">
        <f>Agridata[[#This Row],[Storage_Loss_%]]/100</f>
        <v>0.19159999999999999</v>
      </c>
      <c r="Q3596" s="7">
        <v>19.16</v>
      </c>
      <c r="R3596" s="13">
        <v>101966</v>
      </c>
      <c r="S3596">
        <v>245</v>
      </c>
      <c r="T3596" t="s">
        <v>1520</v>
      </c>
      <c r="U3596" t="s">
        <v>1522</v>
      </c>
      <c r="V3596" s="13">
        <v>2777146</v>
      </c>
      <c r="W3596" s="7">
        <f>(Agridata[[#This Row],[Profit_After_Storage_Loss]]/Agridata[[#This Row],[Total_Revenue]])*100</f>
        <v>77.976988265826407</v>
      </c>
      <c r="X3596">
        <f>(1-Agridata[[#This Row],[Transport_Cost_NGN]]/(Agridata[[#This Row],[Input_Cost_NGN]]+Agridata[[#This Row],[Final_Profit_NGN]]))*100</f>
        <v>99.993053413691442</v>
      </c>
      <c r="Y3596" s="13">
        <f>Agridata[[#This Row],[Final_Profit_NGN]]*Agridata[[#This Row],[Storage_Loss_%]]</f>
        <v>53210117.359999999</v>
      </c>
      <c r="Z3596" s="13">
        <f>Agridata[[#This Row],[Final_Profit_NGN]] * (1-Agridata[[#This Row],[Storage_Loss_%]]/100)</f>
        <v>2245044.8264000001</v>
      </c>
      <c r="AA3596" s="13">
        <f>Agridata[[#This Row],[Final_Profit_NGN]]+Agridata[[#This Row],[Input_Cost_NGN]]</f>
        <v>2879112</v>
      </c>
    </row>
    <row r="3597" spans="1:27" x14ac:dyDescent="0.35">
      <c r="A3597" t="s">
        <v>1258</v>
      </c>
      <c r="B3597" t="s">
        <v>1470</v>
      </c>
      <c r="C3597" t="s">
        <v>1491</v>
      </c>
      <c r="D3597">
        <v>2021</v>
      </c>
      <c r="E3597" t="s">
        <v>1502</v>
      </c>
      <c r="F3597" t="s">
        <v>1507</v>
      </c>
      <c r="G3597">
        <v>1.08</v>
      </c>
      <c r="H3597">
        <v>1381</v>
      </c>
      <c r="I3597">
        <v>1179</v>
      </c>
      <c r="J3597">
        <v>3</v>
      </c>
      <c r="K3597" t="s">
        <v>1511</v>
      </c>
      <c r="L3597">
        <v>0.28000000000000003</v>
      </c>
      <c r="M3597" t="s">
        <v>1518</v>
      </c>
      <c r="N3597" s="13">
        <v>478</v>
      </c>
      <c r="O3597">
        <v>7</v>
      </c>
      <c r="P3597" s="11">
        <f>Agridata[[#This Row],[Storage_Loss_%]]/100</f>
        <v>0.1462</v>
      </c>
      <c r="Q3597" s="7">
        <v>14.62</v>
      </c>
      <c r="R3597" s="13">
        <v>19366</v>
      </c>
      <c r="S3597">
        <v>247</v>
      </c>
      <c r="T3597" t="s">
        <v>1520</v>
      </c>
      <c r="U3597" t="s">
        <v>1522</v>
      </c>
      <c r="V3597" s="13">
        <v>268457</v>
      </c>
      <c r="W3597" s="7">
        <f>(Agridata[[#This Row],[Profit_After_Storage_Loss]]/Agridata[[#This Row],[Total_Revenue]])*100</f>
        <v>79.635257293544996</v>
      </c>
      <c r="X3597">
        <f>(1-Agridata[[#This Row],[Transport_Cost_NGN]]/(Agridata[[#This Row],[Input_Cost_NGN]]+Agridata[[#This Row],[Final_Profit_NGN]]))*100</f>
        <v>99.833925711287847</v>
      </c>
      <c r="Y3597" s="13">
        <f>Agridata[[#This Row],[Final_Profit_NGN]]*Agridata[[#This Row],[Storage_Loss_%]]</f>
        <v>3924841.34</v>
      </c>
      <c r="Z3597" s="13">
        <f>Agridata[[#This Row],[Final_Profit_NGN]] * (1-Agridata[[#This Row],[Storage_Loss_%]]/100)</f>
        <v>229208.58660000001</v>
      </c>
      <c r="AA3597" s="13">
        <f>Agridata[[#This Row],[Final_Profit_NGN]]+Agridata[[#This Row],[Input_Cost_NGN]]</f>
        <v>287823</v>
      </c>
    </row>
    <row r="3598" spans="1:27" x14ac:dyDescent="0.35">
      <c r="A3598" t="s">
        <v>666</v>
      </c>
      <c r="B3598" t="s">
        <v>1471</v>
      </c>
      <c r="C3598" t="s">
        <v>1492</v>
      </c>
      <c r="D3598">
        <v>2025</v>
      </c>
      <c r="E3598" t="s">
        <v>1502</v>
      </c>
      <c r="F3598" t="s">
        <v>1504</v>
      </c>
      <c r="G3598">
        <v>0.79</v>
      </c>
      <c r="H3598">
        <v>5471</v>
      </c>
      <c r="I3598">
        <v>3933</v>
      </c>
      <c r="J3598">
        <v>3</v>
      </c>
      <c r="K3598" t="s">
        <v>1511</v>
      </c>
      <c r="L3598">
        <v>0.49</v>
      </c>
      <c r="M3598" t="s">
        <v>1517</v>
      </c>
      <c r="N3598" s="13">
        <v>407</v>
      </c>
      <c r="O3598">
        <v>5</v>
      </c>
      <c r="P3598" s="11">
        <f>Agridata[[#This Row],[Storage_Loss_%]]/100</f>
        <v>0.28100000000000003</v>
      </c>
      <c r="Q3598" s="7">
        <v>28.1</v>
      </c>
      <c r="R3598" s="13">
        <v>14216</v>
      </c>
      <c r="S3598">
        <v>269</v>
      </c>
      <c r="T3598" t="s">
        <v>1520</v>
      </c>
      <c r="U3598" t="s">
        <v>1522</v>
      </c>
      <c r="V3598" s="13">
        <v>1032775</v>
      </c>
      <c r="W3598" s="7">
        <f>(Agridata[[#This Row],[Profit_After_Storage_Loss]]/Agridata[[#This Row],[Total_Revenue]])*100</f>
        <v>70.92374480773951</v>
      </c>
      <c r="X3598">
        <f>(1-Agridata[[#This Row],[Transport_Cost_NGN]]/(Agridata[[#This Row],[Input_Cost_NGN]]+Agridata[[#This Row],[Final_Profit_NGN]]))*100</f>
        <v>99.961126695453927</v>
      </c>
      <c r="Y3598" s="13">
        <f>Agridata[[#This Row],[Final_Profit_NGN]]*Agridata[[#This Row],[Storage_Loss_%]]</f>
        <v>29020977.5</v>
      </c>
      <c r="Z3598" s="13">
        <f>Agridata[[#This Row],[Final_Profit_NGN]] * (1-Agridata[[#This Row],[Storage_Loss_%]]/100)</f>
        <v>742565.22499999998</v>
      </c>
      <c r="AA3598" s="13">
        <f>Agridata[[#This Row],[Final_Profit_NGN]]+Agridata[[#This Row],[Input_Cost_NGN]]</f>
        <v>1046991</v>
      </c>
    </row>
    <row r="3599" spans="1:27" x14ac:dyDescent="0.35">
      <c r="A3599" t="s">
        <v>714</v>
      </c>
      <c r="B3599" t="s">
        <v>1469</v>
      </c>
      <c r="C3599" t="s">
        <v>1481</v>
      </c>
      <c r="D3599">
        <v>2024</v>
      </c>
      <c r="E3599" t="s">
        <v>1502</v>
      </c>
      <c r="F3599" t="s">
        <v>1509</v>
      </c>
      <c r="G3599">
        <v>1.62</v>
      </c>
      <c r="H3599">
        <v>13031</v>
      </c>
      <c r="I3599">
        <v>11059</v>
      </c>
      <c r="J3599">
        <v>35.799999999999997</v>
      </c>
      <c r="K3599" t="s">
        <v>1512</v>
      </c>
      <c r="L3599">
        <v>1.77</v>
      </c>
      <c r="M3599" t="s">
        <v>1516</v>
      </c>
      <c r="N3599" s="13">
        <v>7844</v>
      </c>
      <c r="O3599">
        <v>2</v>
      </c>
      <c r="P3599" s="11">
        <f>Agridata[[#This Row],[Storage_Loss_%]]/100</f>
        <v>0.15130000000000002</v>
      </c>
      <c r="Q3599" s="7">
        <v>15.13</v>
      </c>
      <c r="R3599" s="13">
        <v>55100</v>
      </c>
      <c r="S3599">
        <v>346</v>
      </c>
      <c r="T3599" t="s">
        <v>1521</v>
      </c>
      <c r="U3599" t="s">
        <v>1522</v>
      </c>
      <c r="V3599" s="13">
        <v>3725206</v>
      </c>
      <c r="W3599" s="7">
        <f>(Agridata[[#This Row],[Profit_After_Storage_Loss]]/Agridata[[#This Row],[Total_Revenue]])*100</f>
        <v>83.632973949727884</v>
      </c>
      <c r="X3599">
        <f>(1-Agridata[[#This Row],[Transport_Cost_NGN]]/(Agridata[[#This Row],[Input_Cost_NGN]]+Agridata[[#This Row],[Final_Profit_NGN]]))*100</f>
        <v>99.79250356981683</v>
      </c>
      <c r="Y3599" s="13">
        <f>Agridata[[#This Row],[Final_Profit_NGN]]*Agridata[[#This Row],[Storage_Loss_%]]</f>
        <v>56362366.780000001</v>
      </c>
      <c r="Z3599" s="13">
        <f>Agridata[[#This Row],[Final_Profit_NGN]] * (1-Agridata[[#This Row],[Storage_Loss_%]]/100)</f>
        <v>3161582.3322000001</v>
      </c>
      <c r="AA3599" s="13">
        <f>Agridata[[#This Row],[Final_Profit_NGN]]+Agridata[[#This Row],[Input_Cost_NGN]]</f>
        <v>3780306</v>
      </c>
    </row>
    <row r="3600" spans="1:27" x14ac:dyDescent="0.35">
      <c r="A3600" t="s">
        <v>1380</v>
      </c>
      <c r="B3600" t="s">
        <v>1472</v>
      </c>
      <c r="C3600" t="s">
        <v>1478</v>
      </c>
      <c r="D3600">
        <v>2021</v>
      </c>
      <c r="E3600" t="s">
        <v>1502</v>
      </c>
      <c r="F3600" t="s">
        <v>1507</v>
      </c>
      <c r="G3600">
        <v>2.75</v>
      </c>
      <c r="H3600">
        <v>3933</v>
      </c>
      <c r="I3600">
        <v>2481</v>
      </c>
      <c r="J3600">
        <v>27.7</v>
      </c>
      <c r="K3600" t="s">
        <v>1512</v>
      </c>
      <c r="L3600">
        <v>0.85</v>
      </c>
      <c r="M3600" t="s">
        <v>1516</v>
      </c>
      <c r="N3600" s="13">
        <v>6132</v>
      </c>
      <c r="O3600">
        <v>30</v>
      </c>
      <c r="P3600" s="11">
        <f>Agridata[[#This Row],[Storage_Loss_%]]/100</f>
        <v>0.36909999999999998</v>
      </c>
      <c r="Q3600" s="7">
        <v>36.909999999999997</v>
      </c>
      <c r="R3600" s="13">
        <v>45646</v>
      </c>
      <c r="S3600">
        <v>232</v>
      </c>
      <c r="T3600" t="s">
        <v>1520</v>
      </c>
      <c r="U3600" t="s">
        <v>1522</v>
      </c>
      <c r="V3600" s="13">
        <v>518059</v>
      </c>
      <c r="W3600" s="7">
        <f>(Agridata[[#This Row],[Profit_After_Storage_Loss]]/Agridata[[#This Row],[Total_Revenue]])*100</f>
        <v>57.981288635012994</v>
      </c>
      <c r="X3600">
        <f>(1-Agridata[[#This Row],[Transport_Cost_NGN]]/(Agridata[[#This Row],[Input_Cost_NGN]]+Agridata[[#This Row],[Final_Profit_NGN]]))*100</f>
        <v>98.912196982464224</v>
      </c>
      <c r="Y3600" s="13">
        <f>Agridata[[#This Row],[Final_Profit_NGN]]*Agridata[[#This Row],[Storage_Loss_%]]</f>
        <v>19121557.689999998</v>
      </c>
      <c r="Z3600" s="13">
        <f>Agridata[[#This Row],[Final_Profit_NGN]] * (1-Agridata[[#This Row],[Storage_Loss_%]]/100)</f>
        <v>326843.42310000001</v>
      </c>
      <c r="AA3600" s="13">
        <f>Agridata[[#This Row],[Final_Profit_NGN]]+Agridata[[#This Row],[Input_Cost_NGN]]</f>
        <v>563705</v>
      </c>
    </row>
    <row r="3601" spans="1:27" x14ac:dyDescent="0.35">
      <c r="A3601" t="s">
        <v>319</v>
      </c>
      <c r="B3601" t="s">
        <v>1473</v>
      </c>
      <c r="C3601" t="s">
        <v>1493</v>
      </c>
      <c r="D3601">
        <v>2024</v>
      </c>
      <c r="E3601" t="s">
        <v>1502</v>
      </c>
      <c r="F3601" t="s">
        <v>1509</v>
      </c>
      <c r="G3601">
        <v>3.47</v>
      </c>
      <c r="H3601">
        <v>34301</v>
      </c>
      <c r="I3601">
        <v>29879</v>
      </c>
      <c r="J3601">
        <v>23.2</v>
      </c>
      <c r="K3601" t="s">
        <v>1512</v>
      </c>
      <c r="L3601">
        <v>1.96</v>
      </c>
      <c r="M3601" t="s">
        <v>1516</v>
      </c>
      <c r="N3601" s="13">
        <v>5678</v>
      </c>
      <c r="O3601">
        <v>2</v>
      </c>
      <c r="P3601" s="11">
        <f>Agridata[[#This Row],[Storage_Loss_%]]/100</f>
        <v>0.12890000000000001</v>
      </c>
      <c r="Q3601" s="7">
        <v>12.89</v>
      </c>
      <c r="R3601" s="13">
        <v>99533</v>
      </c>
      <c r="S3601">
        <v>395</v>
      </c>
      <c r="T3601" t="s">
        <v>1520</v>
      </c>
      <c r="U3601" t="s">
        <v>1523</v>
      </c>
      <c r="V3601" s="13">
        <v>11578972</v>
      </c>
      <c r="W3601" s="7">
        <f>(Agridata[[#This Row],[Profit_After_Storage_Loss]]/Agridata[[#This Row],[Total_Revenue]])*100</f>
        <v>86.367583087047535</v>
      </c>
      <c r="X3601">
        <f>(1-Agridata[[#This Row],[Transport_Cost_NGN]]/(Agridata[[#This Row],[Input_Cost_NGN]]+Agridata[[#This Row],[Final_Profit_NGN]]))*100</f>
        <v>99.951380763205563</v>
      </c>
      <c r="Y3601" s="13">
        <f>Agridata[[#This Row],[Final_Profit_NGN]]*Agridata[[#This Row],[Storage_Loss_%]]</f>
        <v>149252949.08000001</v>
      </c>
      <c r="Z3601" s="13">
        <f>Agridata[[#This Row],[Final_Profit_NGN]] * (1-Agridata[[#This Row],[Storage_Loss_%]]/100)</f>
        <v>10086442.509199999</v>
      </c>
      <c r="AA3601" s="13">
        <f>Agridata[[#This Row],[Final_Profit_NGN]]+Agridata[[#This Row],[Input_Cost_NGN]]</f>
        <v>11678505</v>
      </c>
    </row>
    <row r="3602" spans="1:27" x14ac:dyDescent="0.35">
      <c r="A3602" t="s">
        <v>209</v>
      </c>
      <c r="B3602" t="s">
        <v>1470</v>
      </c>
      <c r="C3602" t="s">
        <v>1490</v>
      </c>
      <c r="D3602">
        <v>2021</v>
      </c>
      <c r="E3602" t="s">
        <v>1501</v>
      </c>
      <c r="F3602" t="s">
        <v>1509</v>
      </c>
      <c r="G3602">
        <v>1.45</v>
      </c>
      <c r="H3602">
        <v>18477</v>
      </c>
      <c r="I3602">
        <v>14687</v>
      </c>
      <c r="J3602">
        <v>73.099999999999994</v>
      </c>
      <c r="K3602" t="s">
        <v>1511</v>
      </c>
      <c r="L3602">
        <v>2.27</v>
      </c>
      <c r="M3602" t="s">
        <v>1516</v>
      </c>
      <c r="N3602" s="13">
        <v>10419</v>
      </c>
      <c r="O3602">
        <v>3</v>
      </c>
      <c r="P3602" s="11">
        <f>Agridata[[#This Row],[Storage_Loss_%]]/100</f>
        <v>0.2051</v>
      </c>
      <c r="Q3602" s="7">
        <v>20.51</v>
      </c>
      <c r="R3602" s="13">
        <v>49640</v>
      </c>
      <c r="S3602">
        <v>360</v>
      </c>
      <c r="T3602" t="s">
        <v>1520</v>
      </c>
      <c r="U3602" t="s">
        <v>1522</v>
      </c>
      <c r="V3602" s="13">
        <v>5174388</v>
      </c>
      <c r="W3602" s="7">
        <f>(Agridata[[#This Row],[Profit_After_Storage_Loss]]/Agridata[[#This Row],[Total_Revenue]])*100</f>
        <v>78.734666452783173</v>
      </c>
      <c r="X3602">
        <f>(1-Agridata[[#This Row],[Transport_Cost_NGN]]/(Agridata[[#This Row],[Input_Cost_NGN]]+Agridata[[#This Row],[Final_Profit_NGN]]))*100</f>
        <v>99.800556199162799</v>
      </c>
      <c r="Y3602" s="13">
        <f>Agridata[[#This Row],[Final_Profit_NGN]]*Agridata[[#This Row],[Storage_Loss_%]]</f>
        <v>106126697.88000001</v>
      </c>
      <c r="Z3602" s="13">
        <f>Agridata[[#This Row],[Final_Profit_NGN]] * (1-Agridata[[#This Row],[Storage_Loss_%]]/100)</f>
        <v>4113121.0211999998</v>
      </c>
      <c r="AA3602" s="13">
        <f>Agridata[[#This Row],[Final_Profit_NGN]]+Agridata[[#This Row],[Input_Cost_NGN]]</f>
        <v>5224028</v>
      </c>
    </row>
    <row r="3603" spans="1:27" x14ac:dyDescent="0.35">
      <c r="A3603" t="s">
        <v>411</v>
      </c>
      <c r="B3603" t="s">
        <v>1470</v>
      </c>
      <c r="C3603" t="s">
        <v>1475</v>
      </c>
      <c r="D3603">
        <v>2022</v>
      </c>
      <c r="E3603" t="s">
        <v>1501</v>
      </c>
      <c r="F3603" t="s">
        <v>1508</v>
      </c>
      <c r="G3603">
        <v>8.82</v>
      </c>
      <c r="H3603">
        <v>19336</v>
      </c>
      <c r="I3603">
        <v>12552</v>
      </c>
      <c r="J3603">
        <v>27.7</v>
      </c>
      <c r="K3603" t="s">
        <v>1512</v>
      </c>
      <c r="L3603">
        <v>1.61</v>
      </c>
      <c r="M3603" t="s">
        <v>1518</v>
      </c>
      <c r="N3603" s="13">
        <v>8085</v>
      </c>
      <c r="O3603">
        <v>30</v>
      </c>
      <c r="P3603" s="11">
        <f>Agridata[[#This Row],[Storage_Loss_%]]/100</f>
        <v>0.3508</v>
      </c>
      <c r="Q3603" s="7">
        <v>35.08</v>
      </c>
      <c r="R3603" s="13">
        <v>84932</v>
      </c>
      <c r="S3603">
        <v>230</v>
      </c>
      <c r="T3603" t="s">
        <v>1520</v>
      </c>
      <c r="U3603" t="s">
        <v>1523</v>
      </c>
      <c r="V3603" s="13">
        <v>2765074</v>
      </c>
      <c r="W3603" s="7">
        <f>(Agridata[[#This Row],[Profit_After_Storage_Loss]]/Agridata[[#This Row],[Total_Revenue]])*100</f>
        <v>62.985342515068389</v>
      </c>
      <c r="X3603">
        <f>(1-Agridata[[#This Row],[Transport_Cost_NGN]]/(Agridata[[#This Row],[Input_Cost_NGN]]+Agridata[[#This Row],[Final_Profit_NGN]]))*100</f>
        <v>99.716316386702346</v>
      </c>
      <c r="Y3603" s="13">
        <f>Agridata[[#This Row],[Final_Profit_NGN]]*Agridata[[#This Row],[Storage_Loss_%]]</f>
        <v>96998795.920000002</v>
      </c>
      <c r="Z3603" s="13">
        <f>Agridata[[#This Row],[Final_Profit_NGN]] * (1-Agridata[[#This Row],[Storage_Loss_%]]/100)</f>
        <v>1795086.0408000001</v>
      </c>
      <c r="AA3603" s="13">
        <f>Agridata[[#This Row],[Final_Profit_NGN]]+Agridata[[#This Row],[Input_Cost_NGN]]</f>
        <v>2850006</v>
      </c>
    </row>
    <row r="3604" spans="1:27" x14ac:dyDescent="0.35">
      <c r="A3604" t="s">
        <v>1119</v>
      </c>
      <c r="B3604" t="s">
        <v>1470</v>
      </c>
      <c r="C3604" t="s">
        <v>1475</v>
      </c>
      <c r="D3604">
        <v>2023</v>
      </c>
      <c r="E3604" t="s">
        <v>1501</v>
      </c>
      <c r="F3604" t="s">
        <v>1510</v>
      </c>
      <c r="G3604">
        <v>0.25</v>
      </c>
      <c r="H3604">
        <v>5654</v>
      </c>
      <c r="I3604">
        <v>3698</v>
      </c>
      <c r="J3604">
        <v>20</v>
      </c>
      <c r="K3604" t="s">
        <v>1512</v>
      </c>
      <c r="L3604">
        <v>1.84</v>
      </c>
      <c r="M3604" t="s">
        <v>1517</v>
      </c>
      <c r="N3604" s="13">
        <v>5814</v>
      </c>
      <c r="O3604">
        <v>7</v>
      </c>
      <c r="P3604" s="11">
        <f>Agridata[[#This Row],[Storage_Loss_%]]/100</f>
        <v>0.3458</v>
      </c>
      <c r="Q3604" s="7">
        <v>34.58</v>
      </c>
      <c r="R3604" s="13">
        <v>9510</v>
      </c>
      <c r="S3604">
        <v>483</v>
      </c>
      <c r="T3604" t="s">
        <v>1520</v>
      </c>
      <c r="U3604" t="s">
        <v>1523</v>
      </c>
      <c r="V3604" s="13">
        <v>1752949</v>
      </c>
      <c r="W3604" s="7">
        <f>(Agridata[[#This Row],[Profit_After_Storage_Loss]]/Agridata[[#This Row],[Total_Revenue]])*100</f>
        <v>65.06700217139803</v>
      </c>
      <c r="X3604">
        <f>(1-Agridata[[#This Row],[Transport_Cost_NGN]]/(Agridata[[#This Row],[Input_Cost_NGN]]+Agridata[[#This Row],[Final_Profit_NGN]]))*100</f>
        <v>99.670119985769873</v>
      </c>
      <c r="Y3604" s="13">
        <f>Agridata[[#This Row],[Final_Profit_NGN]]*Agridata[[#This Row],[Storage_Loss_%]]</f>
        <v>60616976.419999994</v>
      </c>
      <c r="Z3604" s="13">
        <f>Agridata[[#This Row],[Final_Profit_NGN]] * (1-Agridata[[#This Row],[Storage_Loss_%]]/100)</f>
        <v>1146779.2357999999</v>
      </c>
      <c r="AA3604" s="13">
        <f>Agridata[[#This Row],[Final_Profit_NGN]]+Agridata[[#This Row],[Input_Cost_NGN]]</f>
        <v>1762459</v>
      </c>
    </row>
    <row r="3605" spans="1:27" x14ac:dyDescent="0.35">
      <c r="A3605" t="s">
        <v>924</v>
      </c>
      <c r="B3605" t="s">
        <v>1473</v>
      </c>
      <c r="C3605" t="s">
        <v>1494</v>
      </c>
      <c r="D3605">
        <v>2022</v>
      </c>
      <c r="E3605" t="s">
        <v>1501</v>
      </c>
      <c r="F3605" t="s">
        <v>1508</v>
      </c>
      <c r="G3605">
        <v>2.63</v>
      </c>
      <c r="H3605">
        <v>4241</v>
      </c>
      <c r="I3605">
        <v>3531</v>
      </c>
      <c r="J3605">
        <v>47.9</v>
      </c>
      <c r="K3605" t="s">
        <v>1515</v>
      </c>
      <c r="L3605">
        <v>2.33</v>
      </c>
      <c r="M3605" t="s">
        <v>1516</v>
      </c>
      <c r="N3605" s="13">
        <v>9663</v>
      </c>
      <c r="O3605">
        <v>7</v>
      </c>
      <c r="P3605" s="11">
        <f>Agridata[[#This Row],[Storage_Loss_%]]/100</f>
        <v>0.16739999999999999</v>
      </c>
      <c r="Q3605" s="7">
        <v>16.739999999999998</v>
      </c>
      <c r="R3605" s="13">
        <v>38594</v>
      </c>
      <c r="S3605">
        <v>215</v>
      </c>
      <c r="T3605" t="s">
        <v>1520</v>
      </c>
      <c r="U3605" t="s">
        <v>1523</v>
      </c>
      <c r="V3605" s="13">
        <v>703317</v>
      </c>
      <c r="W3605" s="7">
        <f>(Agridata[[#This Row],[Profit_After_Storage_Loss]]/Agridata[[#This Row],[Total_Revenue]])*100</f>
        <v>78.928838391666929</v>
      </c>
      <c r="X3605">
        <f>(1-Agridata[[#This Row],[Transport_Cost_NGN]]/(Agridata[[#This Row],[Input_Cost_NGN]]+Agridata[[#This Row],[Final_Profit_NGN]]))*100</f>
        <v>98.697552671412069</v>
      </c>
      <c r="Y3605" s="13">
        <f>Agridata[[#This Row],[Final_Profit_NGN]]*Agridata[[#This Row],[Storage_Loss_%]]</f>
        <v>11773526.579999998</v>
      </c>
      <c r="Z3605" s="13">
        <f>Agridata[[#This Row],[Final_Profit_NGN]] * (1-Agridata[[#This Row],[Storage_Loss_%]]/100)</f>
        <v>585581.73419999995</v>
      </c>
      <c r="AA3605" s="13">
        <f>Agridata[[#This Row],[Final_Profit_NGN]]+Agridata[[#This Row],[Input_Cost_NGN]]</f>
        <v>741911</v>
      </c>
    </row>
    <row r="3606" spans="1:27" x14ac:dyDescent="0.35">
      <c r="A3606" t="s">
        <v>196</v>
      </c>
      <c r="B3606" t="s">
        <v>1469</v>
      </c>
      <c r="C3606" t="s">
        <v>1481</v>
      </c>
      <c r="D3606">
        <v>2022</v>
      </c>
      <c r="E3606" t="s">
        <v>1501</v>
      </c>
      <c r="F3606" t="s">
        <v>1508</v>
      </c>
      <c r="G3606">
        <v>0.93</v>
      </c>
      <c r="H3606">
        <v>1888</v>
      </c>
      <c r="I3606">
        <v>1644</v>
      </c>
      <c r="J3606">
        <v>12.3</v>
      </c>
      <c r="K3606" t="s">
        <v>1512</v>
      </c>
      <c r="L3606">
        <v>1.52</v>
      </c>
      <c r="M3606" t="s">
        <v>1517</v>
      </c>
      <c r="N3606" s="13">
        <v>2453</v>
      </c>
      <c r="O3606">
        <v>3</v>
      </c>
      <c r="P3606" s="11">
        <f>Agridata[[#This Row],[Storage_Loss_%]]/100</f>
        <v>0.12909999999999999</v>
      </c>
      <c r="Q3606" s="7">
        <v>12.91</v>
      </c>
      <c r="R3606" s="13">
        <v>8862</v>
      </c>
      <c r="S3606">
        <v>160</v>
      </c>
      <c r="T3606" t="s">
        <v>1521</v>
      </c>
      <c r="U3606" t="s">
        <v>1522</v>
      </c>
      <c r="V3606" s="13">
        <v>249095</v>
      </c>
      <c r="W3606" s="7">
        <f>(Agridata[[#This Row],[Profit_After_Storage_Loss]]/Agridata[[#This Row],[Total_Revenue]])*100</f>
        <v>84.098061110960359</v>
      </c>
      <c r="X3606">
        <f>(1-Agridata[[#This Row],[Transport_Cost_NGN]]/(Agridata[[#This Row],[Input_Cost_NGN]]+Agridata[[#This Row],[Final_Profit_NGN]]))*100</f>
        <v>99.049066317254429</v>
      </c>
      <c r="Y3606" s="13">
        <f>Agridata[[#This Row],[Final_Profit_NGN]]*Agridata[[#This Row],[Storage_Loss_%]]</f>
        <v>3215816.45</v>
      </c>
      <c r="Z3606" s="13">
        <f>Agridata[[#This Row],[Final_Profit_NGN]] * (1-Agridata[[#This Row],[Storage_Loss_%]]/100)</f>
        <v>216936.83550000002</v>
      </c>
      <c r="AA3606" s="13">
        <f>Agridata[[#This Row],[Final_Profit_NGN]]+Agridata[[#This Row],[Input_Cost_NGN]]</f>
        <v>257957</v>
      </c>
    </row>
    <row r="3607" spans="1:27" x14ac:dyDescent="0.35">
      <c r="A3607" t="s">
        <v>394</v>
      </c>
      <c r="B3607" t="s">
        <v>1470</v>
      </c>
      <c r="C3607" t="s">
        <v>1475</v>
      </c>
      <c r="D3607">
        <v>2024</v>
      </c>
      <c r="E3607" t="s">
        <v>1501</v>
      </c>
      <c r="F3607" t="s">
        <v>1506</v>
      </c>
      <c r="G3607">
        <v>0.71</v>
      </c>
      <c r="H3607">
        <v>2819</v>
      </c>
      <c r="I3607">
        <v>2573</v>
      </c>
      <c r="J3607">
        <v>7.3</v>
      </c>
      <c r="K3607" t="s">
        <v>1513</v>
      </c>
      <c r="L3607">
        <v>0.8</v>
      </c>
      <c r="M3607" t="s">
        <v>1516</v>
      </c>
      <c r="N3607" s="13">
        <v>293</v>
      </c>
      <c r="O3607">
        <v>7</v>
      </c>
      <c r="P3607" s="11">
        <f>Agridata[[#This Row],[Storage_Loss_%]]/100</f>
        <v>8.7100000000000011E-2</v>
      </c>
      <c r="Q3607" s="7">
        <v>8.7100000000000009</v>
      </c>
      <c r="R3607" s="13">
        <v>13888</v>
      </c>
      <c r="S3607">
        <v>405</v>
      </c>
      <c r="T3607" t="s">
        <v>1520</v>
      </c>
      <c r="U3607" t="s">
        <v>1522</v>
      </c>
      <c r="V3607" s="13">
        <v>1017464</v>
      </c>
      <c r="W3607" s="7">
        <f>(Agridata[[#This Row],[Profit_After_Storage_Loss]]/Agridata[[#This Row],[Total_Revenue]])*100</f>
        <v>90.060705326600427</v>
      </c>
      <c r="X3607">
        <f>(1-Agridata[[#This Row],[Transport_Cost_NGN]]/(Agridata[[#This Row],[Input_Cost_NGN]]+Agridata[[#This Row],[Final_Profit_NGN]]))*100</f>
        <v>99.971590688727034</v>
      </c>
      <c r="Y3607" s="13">
        <f>Agridata[[#This Row],[Final_Profit_NGN]]*Agridata[[#This Row],[Storage_Loss_%]]</f>
        <v>8862111.4400000013</v>
      </c>
      <c r="Z3607" s="13">
        <f>Agridata[[#This Row],[Final_Profit_NGN]] * (1-Agridata[[#This Row],[Storage_Loss_%]]/100)</f>
        <v>928842.88560000004</v>
      </c>
      <c r="AA3607" s="13">
        <f>Agridata[[#This Row],[Final_Profit_NGN]]+Agridata[[#This Row],[Input_Cost_NGN]]</f>
        <v>1031352</v>
      </c>
    </row>
    <row r="3608" spans="1:27" x14ac:dyDescent="0.35">
      <c r="A3608" t="s">
        <v>69</v>
      </c>
      <c r="B3608" t="s">
        <v>1473</v>
      </c>
      <c r="C3608" t="s">
        <v>1484</v>
      </c>
      <c r="D3608">
        <v>2021</v>
      </c>
      <c r="E3608" t="s">
        <v>1501</v>
      </c>
      <c r="F3608" t="s">
        <v>1505</v>
      </c>
      <c r="G3608">
        <v>3.45</v>
      </c>
      <c r="H3608">
        <v>40397</v>
      </c>
      <c r="I3608">
        <v>31796</v>
      </c>
      <c r="J3608">
        <v>5.9</v>
      </c>
      <c r="K3608" t="s">
        <v>1513</v>
      </c>
      <c r="L3608">
        <v>1.55</v>
      </c>
      <c r="M3608" t="s">
        <v>1516</v>
      </c>
      <c r="N3608" s="13">
        <v>216</v>
      </c>
      <c r="O3608">
        <v>14</v>
      </c>
      <c r="P3608" s="11">
        <f>Agridata[[#This Row],[Storage_Loss_%]]/100</f>
        <v>0.21289999999999998</v>
      </c>
      <c r="Q3608" s="7">
        <v>21.29</v>
      </c>
      <c r="R3608" s="13">
        <v>25153</v>
      </c>
      <c r="S3608">
        <v>90</v>
      </c>
      <c r="T3608" t="s">
        <v>1521</v>
      </c>
      <c r="U3608" t="s">
        <v>1523</v>
      </c>
      <c r="V3608" s="13">
        <v>2807655</v>
      </c>
      <c r="W3608" s="7">
        <f>(Agridata[[#This Row],[Profit_After_Storage_Loss]]/Agridata[[#This Row],[Total_Revenue]])*100</f>
        <v>78.011120079440616</v>
      </c>
      <c r="X3608">
        <f>(1-Agridata[[#This Row],[Transport_Cost_NGN]]/(Agridata[[#This Row],[Input_Cost_NGN]]+Agridata[[#This Row],[Final_Profit_NGN]]))*100</f>
        <v>99.992375056834078</v>
      </c>
      <c r="Y3608" s="13">
        <f>Agridata[[#This Row],[Final_Profit_NGN]]*Agridata[[#This Row],[Storage_Loss_%]]</f>
        <v>59774974.949999996</v>
      </c>
      <c r="Z3608" s="13">
        <f>Agridata[[#This Row],[Final_Profit_NGN]] * (1-Agridata[[#This Row],[Storage_Loss_%]]/100)</f>
        <v>2209905.2505000001</v>
      </c>
      <c r="AA3608" s="13">
        <f>Agridata[[#This Row],[Final_Profit_NGN]]+Agridata[[#This Row],[Input_Cost_NGN]]</f>
        <v>2832808</v>
      </c>
    </row>
    <row r="3609" spans="1:27" x14ac:dyDescent="0.35">
      <c r="A3609" t="s">
        <v>632</v>
      </c>
      <c r="B3609" t="s">
        <v>1472</v>
      </c>
      <c r="C3609" t="s">
        <v>1488</v>
      </c>
      <c r="D3609">
        <v>2022</v>
      </c>
      <c r="E3609" t="s">
        <v>1501</v>
      </c>
      <c r="F3609" t="s">
        <v>1510</v>
      </c>
      <c r="G3609">
        <v>2.63</v>
      </c>
      <c r="H3609">
        <v>64864</v>
      </c>
      <c r="I3609">
        <v>47117</v>
      </c>
      <c r="J3609">
        <v>13.1</v>
      </c>
      <c r="K3609" t="s">
        <v>1511</v>
      </c>
      <c r="L3609">
        <v>0.47</v>
      </c>
      <c r="M3609" t="s">
        <v>1518</v>
      </c>
      <c r="N3609" s="13">
        <v>2113</v>
      </c>
      <c r="O3609">
        <v>3</v>
      </c>
      <c r="P3609" s="11">
        <f>Agridata[[#This Row],[Storage_Loss_%]]/100</f>
        <v>0.27360000000000001</v>
      </c>
      <c r="Q3609" s="7">
        <v>27.36</v>
      </c>
      <c r="R3609" s="13">
        <v>76415</v>
      </c>
      <c r="S3609">
        <v>342</v>
      </c>
      <c r="T3609" t="s">
        <v>1520</v>
      </c>
      <c r="U3609" t="s">
        <v>1522</v>
      </c>
      <c r="V3609" s="13">
        <v>15874346</v>
      </c>
      <c r="W3609" s="7">
        <f>(Agridata[[#This Row],[Profit_After_Storage_Loss]]/Agridata[[#This Row],[Total_Revenue]])*100</f>
        <v>72.292004967035737</v>
      </c>
      <c r="X3609">
        <f>(1-Agridata[[#This Row],[Transport_Cost_NGN]]/(Agridata[[#This Row],[Input_Cost_NGN]]+Agridata[[#This Row],[Final_Profit_NGN]]))*100</f>
        <v>99.986752983133528</v>
      </c>
      <c r="Y3609" s="13">
        <f>Agridata[[#This Row],[Final_Profit_NGN]]*Agridata[[#This Row],[Storage_Loss_%]]</f>
        <v>434322106.56</v>
      </c>
      <c r="Z3609" s="13">
        <f>Agridata[[#This Row],[Final_Profit_NGN]] * (1-Agridata[[#This Row],[Storage_Loss_%]]/100)</f>
        <v>11531124.9344</v>
      </c>
      <c r="AA3609" s="13">
        <f>Agridata[[#This Row],[Final_Profit_NGN]]+Agridata[[#This Row],[Input_Cost_NGN]]</f>
        <v>15950761</v>
      </c>
    </row>
    <row r="3610" spans="1:27" x14ac:dyDescent="0.35">
      <c r="A3610" t="s">
        <v>1331</v>
      </c>
      <c r="B3610" t="s">
        <v>1473</v>
      </c>
      <c r="C3610" t="s">
        <v>1496</v>
      </c>
      <c r="D3610">
        <v>2022</v>
      </c>
      <c r="E3610" t="s">
        <v>1502</v>
      </c>
      <c r="F3610" t="s">
        <v>1510</v>
      </c>
      <c r="G3610">
        <v>2.5299999999999998</v>
      </c>
      <c r="H3610">
        <v>50840</v>
      </c>
      <c r="I3610">
        <v>36594</v>
      </c>
      <c r="J3610">
        <v>2.2999999999999998</v>
      </c>
      <c r="K3610" t="s">
        <v>1511</v>
      </c>
      <c r="L3610">
        <v>0.66</v>
      </c>
      <c r="M3610" t="s">
        <v>1516</v>
      </c>
      <c r="N3610" s="13">
        <v>328</v>
      </c>
      <c r="O3610">
        <v>3</v>
      </c>
      <c r="P3610" s="11">
        <f>Agridata[[#This Row],[Storage_Loss_%]]/100</f>
        <v>0.2802</v>
      </c>
      <c r="Q3610" s="7">
        <v>28.02</v>
      </c>
      <c r="R3610" s="13">
        <v>57673</v>
      </c>
      <c r="S3610">
        <v>329</v>
      </c>
      <c r="T3610" t="s">
        <v>1520</v>
      </c>
      <c r="U3610" t="s">
        <v>1523</v>
      </c>
      <c r="V3610" s="13">
        <v>11861031</v>
      </c>
      <c r="W3610" s="7">
        <f>(Agridata[[#This Row],[Profit_After_Storage_Loss]]/Agridata[[#This Row],[Total_Revenue]])*100</f>
        <v>71.631698495071277</v>
      </c>
      <c r="X3610">
        <f>(1-Agridata[[#This Row],[Transport_Cost_NGN]]/(Agridata[[#This Row],[Input_Cost_NGN]]+Agridata[[#This Row],[Final_Profit_NGN]]))*100</f>
        <v>99.997248022939417</v>
      </c>
      <c r="Y3610" s="13">
        <f>Agridata[[#This Row],[Final_Profit_NGN]]*Agridata[[#This Row],[Storage_Loss_%]]</f>
        <v>332346088.62</v>
      </c>
      <c r="Z3610" s="13">
        <f>Agridata[[#This Row],[Final_Profit_NGN]] * (1-Agridata[[#This Row],[Storage_Loss_%]]/100)</f>
        <v>8537570.1138000004</v>
      </c>
      <c r="AA3610" s="13">
        <f>Agridata[[#This Row],[Final_Profit_NGN]]+Agridata[[#This Row],[Input_Cost_NGN]]</f>
        <v>11918704</v>
      </c>
    </row>
    <row r="3611" spans="1:27" x14ac:dyDescent="0.35">
      <c r="A3611" t="s">
        <v>230</v>
      </c>
      <c r="B3611" t="s">
        <v>1472</v>
      </c>
      <c r="C3611" t="s">
        <v>1488</v>
      </c>
      <c r="D3611">
        <v>2025</v>
      </c>
      <c r="E3611" t="s">
        <v>1501</v>
      </c>
      <c r="F3611" t="s">
        <v>1506</v>
      </c>
      <c r="G3611">
        <v>1.57</v>
      </c>
      <c r="H3611">
        <v>5821</v>
      </c>
      <c r="I3611">
        <v>2328</v>
      </c>
      <c r="J3611">
        <v>8</v>
      </c>
      <c r="K3611" t="s">
        <v>1513</v>
      </c>
      <c r="L3611">
        <v>1.01</v>
      </c>
      <c r="M3611" t="s">
        <v>1516</v>
      </c>
      <c r="N3611" s="13">
        <v>375</v>
      </c>
      <c r="O3611">
        <v>60</v>
      </c>
      <c r="P3611" s="11">
        <f>Agridata[[#This Row],[Storage_Loss_%]]/100</f>
        <v>0.6</v>
      </c>
      <c r="Q3611" s="7">
        <v>60</v>
      </c>
      <c r="R3611" s="13">
        <v>24285</v>
      </c>
      <c r="S3611">
        <v>298</v>
      </c>
      <c r="T3611" t="s">
        <v>1520</v>
      </c>
      <c r="U3611" t="s">
        <v>1522</v>
      </c>
      <c r="V3611" s="13">
        <v>662147</v>
      </c>
      <c r="W3611" s="7">
        <f>(Agridata[[#This Row],[Profit_After_Storage_Loss]]/Agridata[[#This Row],[Total_Revenue]])*100</f>
        <v>38.584856183860886</v>
      </c>
      <c r="X3611">
        <f>(1-Agridata[[#This Row],[Transport_Cost_NGN]]/(Agridata[[#This Row],[Input_Cost_NGN]]+Agridata[[#This Row],[Final_Profit_NGN]]))*100</f>
        <v>99.945369679735208</v>
      </c>
      <c r="Y3611" s="13">
        <f>Agridata[[#This Row],[Final_Profit_NGN]]*Agridata[[#This Row],[Storage_Loss_%]]</f>
        <v>39728820</v>
      </c>
      <c r="Z3611" s="13">
        <f>Agridata[[#This Row],[Final_Profit_NGN]] * (1-Agridata[[#This Row],[Storage_Loss_%]]/100)</f>
        <v>264858.8</v>
      </c>
      <c r="AA3611" s="13">
        <f>Agridata[[#This Row],[Final_Profit_NGN]]+Agridata[[#This Row],[Input_Cost_NGN]]</f>
        <v>686432</v>
      </c>
    </row>
    <row r="3612" spans="1:27" x14ac:dyDescent="0.35">
      <c r="A3612" t="s">
        <v>138</v>
      </c>
      <c r="B3612" t="s">
        <v>1472</v>
      </c>
      <c r="C3612" t="s">
        <v>1478</v>
      </c>
      <c r="D3612">
        <v>2024</v>
      </c>
      <c r="E3612" t="s">
        <v>1501</v>
      </c>
      <c r="F3612" t="s">
        <v>1504</v>
      </c>
      <c r="G3612">
        <v>1.1499999999999999</v>
      </c>
      <c r="H3612">
        <v>11782</v>
      </c>
      <c r="I3612">
        <v>9271</v>
      </c>
      <c r="J3612">
        <v>37.200000000000003</v>
      </c>
      <c r="K3612" t="s">
        <v>1511</v>
      </c>
      <c r="L3612">
        <v>2.1</v>
      </c>
      <c r="M3612" t="s">
        <v>1516</v>
      </c>
      <c r="N3612" s="13">
        <v>6558</v>
      </c>
      <c r="O3612">
        <v>2</v>
      </c>
      <c r="P3612" s="11">
        <f>Agridata[[#This Row],[Storage_Loss_%]]/100</f>
        <v>0.21309999999999998</v>
      </c>
      <c r="Q3612" s="7">
        <v>21.31</v>
      </c>
      <c r="R3612" s="13">
        <v>20639</v>
      </c>
      <c r="S3612">
        <v>357</v>
      </c>
      <c r="T3612" t="s">
        <v>1520</v>
      </c>
      <c r="U3612" t="s">
        <v>1522</v>
      </c>
      <c r="V3612" s="13">
        <v>3249453</v>
      </c>
      <c r="W3612" s="7">
        <f>(Agridata[[#This Row],[Profit_After_Storage_Loss]]/Agridata[[#This Row],[Total_Revenue]])*100</f>
        <v>78.193352532589302</v>
      </c>
      <c r="X3612">
        <f>(1-Agridata[[#This Row],[Transport_Cost_NGN]]/(Agridata[[#This Row],[Input_Cost_NGN]]+Agridata[[#This Row],[Final_Profit_NGN]]))*100</f>
        <v>99.799455183523889</v>
      </c>
      <c r="Y3612" s="13">
        <f>Agridata[[#This Row],[Final_Profit_NGN]]*Agridata[[#This Row],[Storage_Loss_%]]</f>
        <v>69245843.429999992</v>
      </c>
      <c r="Z3612" s="13">
        <f>Agridata[[#This Row],[Final_Profit_NGN]] * (1-Agridata[[#This Row],[Storage_Loss_%]]/100)</f>
        <v>2556994.5657000002</v>
      </c>
      <c r="AA3612" s="13">
        <f>Agridata[[#This Row],[Final_Profit_NGN]]+Agridata[[#This Row],[Input_Cost_NGN]]</f>
        <v>3270092</v>
      </c>
    </row>
    <row r="3613" spans="1:27" x14ac:dyDescent="0.35">
      <c r="A3613" t="s">
        <v>1123</v>
      </c>
      <c r="B3613" t="s">
        <v>1470</v>
      </c>
      <c r="C3613" t="s">
        <v>1485</v>
      </c>
      <c r="D3613">
        <v>2025</v>
      </c>
      <c r="E3613" t="s">
        <v>1502</v>
      </c>
      <c r="F3613" t="s">
        <v>1504</v>
      </c>
      <c r="G3613">
        <v>1.66</v>
      </c>
      <c r="H3613">
        <v>17280</v>
      </c>
      <c r="I3613">
        <v>13317</v>
      </c>
      <c r="J3613">
        <v>2.1</v>
      </c>
      <c r="K3613" t="s">
        <v>1511</v>
      </c>
      <c r="L3613">
        <v>0.21</v>
      </c>
      <c r="M3613" t="s">
        <v>1518</v>
      </c>
      <c r="N3613" s="13">
        <v>378</v>
      </c>
      <c r="O3613">
        <v>4</v>
      </c>
      <c r="P3613" s="11">
        <f>Agridata[[#This Row],[Storage_Loss_%]]/100</f>
        <v>0.2293</v>
      </c>
      <c r="Q3613" s="7">
        <v>22.93</v>
      </c>
      <c r="R3613" s="13">
        <v>24847</v>
      </c>
      <c r="S3613">
        <v>265</v>
      </c>
      <c r="T3613" t="s">
        <v>1520</v>
      </c>
      <c r="U3613" t="s">
        <v>1522</v>
      </c>
      <c r="V3613" s="13">
        <v>3468490</v>
      </c>
      <c r="W3613" s="7">
        <f>(Agridata[[#This Row],[Profit_After_Storage_Loss]]/Agridata[[#This Row],[Total_Revenue]])*100</f>
        <v>76.52182549235873</v>
      </c>
      <c r="X3613">
        <f>(1-Agridata[[#This Row],[Transport_Cost_NGN]]/(Agridata[[#This Row],[Input_Cost_NGN]]+Agridata[[#This Row],[Final_Profit_NGN]]))*100</f>
        <v>99.98917940067048</v>
      </c>
      <c r="Y3613" s="13">
        <f>Agridata[[#This Row],[Final_Profit_NGN]]*Agridata[[#This Row],[Storage_Loss_%]]</f>
        <v>79532475.700000003</v>
      </c>
      <c r="Z3613" s="13">
        <f>Agridata[[#This Row],[Final_Profit_NGN]] * (1-Agridata[[#This Row],[Storage_Loss_%]]/100)</f>
        <v>2673165.2429999998</v>
      </c>
      <c r="AA3613" s="13">
        <f>Agridata[[#This Row],[Final_Profit_NGN]]+Agridata[[#This Row],[Input_Cost_NGN]]</f>
        <v>3493337</v>
      </c>
    </row>
    <row r="3614" spans="1:27" x14ac:dyDescent="0.35">
      <c r="A3614" t="s">
        <v>137</v>
      </c>
      <c r="B3614" t="s">
        <v>1469</v>
      </c>
      <c r="C3614" t="s">
        <v>1474</v>
      </c>
      <c r="D3614">
        <v>2021</v>
      </c>
      <c r="E3614" t="s">
        <v>1502</v>
      </c>
      <c r="F3614" t="s">
        <v>1506</v>
      </c>
      <c r="G3614">
        <v>3.15</v>
      </c>
      <c r="H3614">
        <v>5888</v>
      </c>
      <c r="I3614">
        <v>3780</v>
      </c>
      <c r="J3614">
        <v>16.7</v>
      </c>
      <c r="K3614" t="s">
        <v>1512</v>
      </c>
      <c r="L3614">
        <v>1.79</v>
      </c>
      <c r="M3614" t="s">
        <v>1516</v>
      </c>
      <c r="N3614" s="13">
        <v>3126</v>
      </c>
      <c r="O3614">
        <v>30</v>
      </c>
      <c r="P3614" s="11">
        <f>Agridata[[#This Row],[Storage_Loss_%]]/100</f>
        <v>0.35799999999999998</v>
      </c>
      <c r="Q3614" s="7">
        <v>35.799999999999997</v>
      </c>
      <c r="R3614" s="13">
        <v>97131</v>
      </c>
      <c r="S3614">
        <v>289</v>
      </c>
      <c r="T3614" t="s">
        <v>1520</v>
      </c>
      <c r="U3614" t="s">
        <v>1522</v>
      </c>
      <c r="V3614" s="13">
        <v>981239</v>
      </c>
      <c r="W3614" s="7">
        <f>(Agridata[[#This Row],[Profit_After_Storage_Loss]]/Agridata[[#This Row],[Total_Revenue]])*100</f>
        <v>58.417374185112713</v>
      </c>
      <c r="X3614">
        <f>(1-Agridata[[#This Row],[Transport_Cost_NGN]]/(Agridata[[#This Row],[Input_Cost_NGN]]+Agridata[[#This Row],[Final_Profit_NGN]]))*100</f>
        <v>99.710118048536216</v>
      </c>
      <c r="Y3614" s="13">
        <f>Agridata[[#This Row],[Final_Profit_NGN]]*Agridata[[#This Row],[Storage_Loss_%]]</f>
        <v>35128356.199999996</v>
      </c>
      <c r="Z3614" s="13">
        <f>Agridata[[#This Row],[Final_Profit_NGN]] * (1-Agridata[[#This Row],[Storage_Loss_%]]/100)</f>
        <v>629955.43799999997</v>
      </c>
      <c r="AA3614" s="13">
        <f>Agridata[[#This Row],[Final_Profit_NGN]]+Agridata[[#This Row],[Input_Cost_NGN]]</f>
        <v>1078370</v>
      </c>
    </row>
    <row r="3615" spans="1:27" x14ac:dyDescent="0.35">
      <c r="A3615" t="s">
        <v>624</v>
      </c>
      <c r="B3615" t="s">
        <v>1472</v>
      </c>
      <c r="C3615" t="s">
        <v>1479</v>
      </c>
      <c r="D3615">
        <v>2022</v>
      </c>
      <c r="E3615" t="s">
        <v>1501</v>
      </c>
      <c r="F3615" t="s">
        <v>1509</v>
      </c>
      <c r="G3615">
        <v>2.86</v>
      </c>
      <c r="H3615">
        <v>50428</v>
      </c>
      <c r="I3615">
        <v>39485</v>
      </c>
      <c r="J3615">
        <v>58.6</v>
      </c>
      <c r="K3615" t="s">
        <v>1512</v>
      </c>
      <c r="L3615">
        <v>2.17</v>
      </c>
      <c r="M3615" t="s">
        <v>1518</v>
      </c>
      <c r="N3615" s="13">
        <v>13302</v>
      </c>
      <c r="O3615">
        <v>7</v>
      </c>
      <c r="P3615" s="11">
        <f>Agridata[[#This Row],[Storage_Loss_%]]/100</f>
        <v>0.217</v>
      </c>
      <c r="Q3615" s="7">
        <v>21.7</v>
      </c>
      <c r="R3615" s="13">
        <v>95844</v>
      </c>
      <c r="S3615">
        <v>272</v>
      </c>
      <c r="T3615" t="s">
        <v>1520</v>
      </c>
      <c r="U3615" t="s">
        <v>1522</v>
      </c>
      <c r="V3615" s="13">
        <v>10523375</v>
      </c>
      <c r="W3615" s="7">
        <f>(Agridata[[#This Row],[Profit_After_Storage_Loss]]/Agridata[[#This Row],[Total_Revenue]])*100</f>
        <v>77.593301588374814</v>
      </c>
      <c r="X3615">
        <f>(1-Agridata[[#This Row],[Transport_Cost_NGN]]/(Agridata[[#This Row],[Input_Cost_NGN]]+Agridata[[#This Row],[Final_Profit_NGN]]))*100</f>
        <v>99.874736550776475</v>
      </c>
      <c r="Y3615" s="13">
        <f>Agridata[[#This Row],[Final_Profit_NGN]]*Agridata[[#This Row],[Storage_Loss_%]]</f>
        <v>228357237.5</v>
      </c>
      <c r="Z3615" s="13">
        <f>Agridata[[#This Row],[Final_Profit_NGN]] * (1-Agridata[[#This Row],[Storage_Loss_%]]/100)</f>
        <v>8239802.625</v>
      </c>
      <c r="AA3615" s="13">
        <f>Agridata[[#This Row],[Final_Profit_NGN]]+Agridata[[#This Row],[Input_Cost_NGN]]</f>
        <v>10619219</v>
      </c>
    </row>
    <row r="3616" spans="1:27" x14ac:dyDescent="0.35">
      <c r="A3616" t="s">
        <v>634</v>
      </c>
      <c r="B3616" t="s">
        <v>1471</v>
      </c>
      <c r="C3616" t="s">
        <v>1477</v>
      </c>
      <c r="D3616">
        <v>2024</v>
      </c>
      <c r="E3616" t="s">
        <v>1502</v>
      </c>
      <c r="F3616" t="s">
        <v>1504</v>
      </c>
      <c r="G3616">
        <v>1.44</v>
      </c>
      <c r="H3616">
        <v>9406</v>
      </c>
      <c r="I3616">
        <v>7371</v>
      </c>
      <c r="J3616">
        <v>5.2</v>
      </c>
      <c r="K3616" t="s">
        <v>1513</v>
      </c>
      <c r="L3616">
        <v>1.0900000000000001</v>
      </c>
      <c r="M3616" t="s">
        <v>1517</v>
      </c>
      <c r="N3616" s="13">
        <v>200</v>
      </c>
      <c r="O3616">
        <v>1</v>
      </c>
      <c r="P3616" s="11">
        <f>Agridata[[#This Row],[Storage_Loss_%]]/100</f>
        <v>0.21629999999999999</v>
      </c>
      <c r="Q3616" s="7">
        <v>21.63</v>
      </c>
      <c r="R3616" s="13">
        <v>28995</v>
      </c>
      <c r="S3616">
        <v>295</v>
      </c>
      <c r="T3616" t="s">
        <v>1520</v>
      </c>
      <c r="U3616" t="s">
        <v>1522</v>
      </c>
      <c r="V3616" s="13">
        <v>2123506</v>
      </c>
      <c r="W3616" s="7">
        <f>(Agridata[[#This Row],[Profit_After_Storage_Loss]]/Agridata[[#This Row],[Total_Revenue]])*100</f>
        <v>77.314326553158395</v>
      </c>
      <c r="X3616">
        <f>(1-Agridata[[#This Row],[Transport_Cost_NGN]]/(Agridata[[#This Row],[Input_Cost_NGN]]+Agridata[[#This Row],[Final_Profit_NGN]]))*100</f>
        <v>99.990708482829973</v>
      </c>
      <c r="Y3616" s="13">
        <f>Agridata[[#This Row],[Final_Profit_NGN]]*Agridata[[#This Row],[Storage_Loss_%]]</f>
        <v>45931434.780000001</v>
      </c>
      <c r="Z3616" s="13">
        <f>Agridata[[#This Row],[Final_Profit_NGN]] * (1-Agridata[[#This Row],[Storage_Loss_%]]/100)</f>
        <v>1664191.6522000001</v>
      </c>
      <c r="AA3616" s="13">
        <f>Agridata[[#This Row],[Final_Profit_NGN]]+Agridata[[#This Row],[Input_Cost_NGN]]</f>
        <v>2152501</v>
      </c>
    </row>
    <row r="3617" spans="1:27" x14ac:dyDescent="0.35">
      <c r="A3617" t="s">
        <v>356</v>
      </c>
      <c r="B3617" t="s">
        <v>1470</v>
      </c>
      <c r="C3617" t="s">
        <v>1482</v>
      </c>
      <c r="D3617">
        <v>2021</v>
      </c>
      <c r="E3617" t="s">
        <v>1502</v>
      </c>
      <c r="F3617" t="s">
        <v>1503</v>
      </c>
      <c r="G3617">
        <v>3.13</v>
      </c>
      <c r="H3617">
        <v>14842</v>
      </c>
      <c r="I3617">
        <v>9037</v>
      </c>
      <c r="J3617">
        <v>3.1</v>
      </c>
      <c r="K3617" t="s">
        <v>1513</v>
      </c>
      <c r="L3617">
        <v>0.14000000000000001</v>
      </c>
      <c r="M3617" t="s">
        <v>1518</v>
      </c>
      <c r="N3617" s="13">
        <v>200</v>
      </c>
      <c r="O3617">
        <v>30</v>
      </c>
      <c r="P3617" s="11">
        <f>Agridata[[#This Row],[Storage_Loss_%]]/100</f>
        <v>0.3911</v>
      </c>
      <c r="Q3617" s="7">
        <v>39.11</v>
      </c>
      <c r="R3617" s="13">
        <v>36498</v>
      </c>
      <c r="S3617">
        <v>248</v>
      </c>
      <c r="T3617" t="s">
        <v>1520</v>
      </c>
      <c r="U3617" t="s">
        <v>1522</v>
      </c>
      <c r="V3617" s="13">
        <v>2182067</v>
      </c>
      <c r="W3617" s="7">
        <f>(Agridata[[#This Row],[Profit_After_Storage_Loss]]/Agridata[[#This Row],[Total_Revenue]])*100</f>
        <v>59.888287983448762</v>
      </c>
      <c r="X3617">
        <f>(1-Agridata[[#This Row],[Transport_Cost_NGN]]/(Agridata[[#This Row],[Input_Cost_NGN]]+Agridata[[#This Row],[Final_Profit_NGN]]))*100</f>
        <v>99.990985163833386</v>
      </c>
      <c r="Y3617" s="13">
        <f>Agridata[[#This Row],[Final_Profit_NGN]]*Agridata[[#This Row],[Storage_Loss_%]]</f>
        <v>85340640.370000005</v>
      </c>
      <c r="Z3617" s="13">
        <f>Agridata[[#This Row],[Final_Profit_NGN]] * (1-Agridata[[#This Row],[Storage_Loss_%]]/100)</f>
        <v>1328660.5963000001</v>
      </c>
      <c r="AA3617" s="13">
        <f>Agridata[[#This Row],[Final_Profit_NGN]]+Agridata[[#This Row],[Input_Cost_NGN]]</f>
        <v>2218565</v>
      </c>
    </row>
    <row r="3618" spans="1:27" x14ac:dyDescent="0.35">
      <c r="A3618" t="s">
        <v>1249</v>
      </c>
      <c r="B3618" t="s">
        <v>1469</v>
      </c>
      <c r="C3618" t="s">
        <v>1498</v>
      </c>
      <c r="D3618">
        <v>2023</v>
      </c>
      <c r="E3618" t="s">
        <v>1502</v>
      </c>
      <c r="F3618" t="s">
        <v>1506</v>
      </c>
      <c r="G3618">
        <v>0.51</v>
      </c>
      <c r="H3618">
        <v>769</v>
      </c>
      <c r="I3618">
        <v>602</v>
      </c>
      <c r="J3618">
        <v>100.1</v>
      </c>
      <c r="K3618" t="s">
        <v>1513</v>
      </c>
      <c r="L3618">
        <v>3.52</v>
      </c>
      <c r="M3618" t="s">
        <v>1517</v>
      </c>
      <c r="N3618" s="13">
        <v>2942</v>
      </c>
      <c r="O3618">
        <v>14</v>
      </c>
      <c r="P3618" s="11">
        <f>Agridata[[#This Row],[Storage_Loss_%]]/100</f>
        <v>0.2162</v>
      </c>
      <c r="Q3618" s="7">
        <v>21.62</v>
      </c>
      <c r="R3618" s="13">
        <v>12905</v>
      </c>
      <c r="S3618">
        <v>357</v>
      </c>
      <c r="T3618" t="s">
        <v>1520</v>
      </c>
      <c r="U3618" t="s">
        <v>1522</v>
      </c>
      <c r="V3618" s="13">
        <v>196918</v>
      </c>
      <c r="W3618" s="7">
        <f>(Agridata[[#This Row],[Profit_After_Storage_Loss]]/Agridata[[#This Row],[Total_Revenue]])*100</f>
        <v>73.559299218865419</v>
      </c>
      <c r="X3618">
        <f>(1-Agridata[[#This Row],[Transport_Cost_NGN]]/(Agridata[[#This Row],[Input_Cost_NGN]]+Agridata[[#This Row],[Final_Profit_NGN]]))*100</f>
        <v>98.597865820238965</v>
      </c>
      <c r="Y3618" s="13">
        <f>Agridata[[#This Row],[Final_Profit_NGN]]*Agridata[[#This Row],[Storage_Loss_%]]</f>
        <v>4257367.16</v>
      </c>
      <c r="Z3618" s="13">
        <f>Agridata[[#This Row],[Final_Profit_NGN]] * (1-Agridata[[#This Row],[Storage_Loss_%]]/100)</f>
        <v>154344.3284</v>
      </c>
      <c r="AA3618" s="13">
        <f>Agridata[[#This Row],[Final_Profit_NGN]]+Agridata[[#This Row],[Input_Cost_NGN]]</f>
        <v>209823</v>
      </c>
    </row>
    <row r="3619" spans="1:27" x14ac:dyDescent="0.35">
      <c r="A3619" t="s">
        <v>1322</v>
      </c>
      <c r="B3619" t="s">
        <v>1472</v>
      </c>
      <c r="C3619" t="s">
        <v>1478</v>
      </c>
      <c r="D3619">
        <v>2025</v>
      </c>
      <c r="E3619" t="s">
        <v>1501</v>
      </c>
      <c r="F3619" t="s">
        <v>1503</v>
      </c>
      <c r="G3619">
        <v>1.25</v>
      </c>
      <c r="H3619">
        <v>9090</v>
      </c>
      <c r="I3619">
        <v>7668</v>
      </c>
      <c r="J3619">
        <v>21.6</v>
      </c>
      <c r="K3619" t="s">
        <v>1512</v>
      </c>
      <c r="L3619">
        <v>1.75</v>
      </c>
      <c r="M3619" t="s">
        <v>1516</v>
      </c>
      <c r="N3619" s="13">
        <v>5751</v>
      </c>
      <c r="O3619">
        <v>7</v>
      </c>
      <c r="P3619" s="11">
        <f>Agridata[[#This Row],[Storage_Loss_%]]/100</f>
        <v>0.15640000000000001</v>
      </c>
      <c r="Q3619" s="7">
        <v>15.64</v>
      </c>
      <c r="R3619" s="13">
        <v>13634</v>
      </c>
      <c r="S3619">
        <v>419</v>
      </c>
      <c r="T3619" t="s">
        <v>1520</v>
      </c>
      <c r="U3619" t="s">
        <v>1523</v>
      </c>
      <c r="V3619" s="13">
        <v>3161379</v>
      </c>
      <c r="W3619" s="7">
        <f>(Agridata[[#This Row],[Profit_After_Storage_Loss]]/Agridata[[#This Row],[Total_Revenue]])*100</f>
        <v>83.997745029705399</v>
      </c>
      <c r="X3619">
        <f>(1-Agridata[[#This Row],[Transport_Cost_NGN]]/(Agridata[[#This Row],[Input_Cost_NGN]]+Agridata[[#This Row],[Final_Profit_NGN]]))*100</f>
        <v>99.818866883379684</v>
      </c>
      <c r="Y3619" s="13">
        <f>Agridata[[#This Row],[Final_Profit_NGN]]*Agridata[[#This Row],[Storage_Loss_%]]</f>
        <v>49443967.560000002</v>
      </c>
      <c r="Z3619" s="13">
        <f>Agridata[[#This Row],[Final_Profit_NGN]] * (1-Agridata[[#This Row],[Storage_Loss_%]]/100)</f>
        <v>2666939.3244000003</v>
      </c>
      <c r="AA3619" s="13">
        <f>Agridata[[#This Row],[Final_Profit_NGN]]+Agridata[[#This Row],[Input_Cost_NGN]]</f>
        <v>3175013</v>
      </c>
    </row>
    <row r="3620" spans="1:27" x14ac:dyDescent="0.35">
      <c r="A3620" t="s">
        <v>936</v>
      </c>
      <c r="B3620" t="s">
        <v>1471</v>
      </c>
      <c r="C3620" t="s">
        <v>1500</v>
      </c>
      <c r="D3620">
        <v>2024</v>
      </c>
      <c r="E3620" t="s">
        <v>1501</v>
      </c>
      <c r="F3620" t="s">
        <v>1510</v>
      </c>
      <c r="G3620">
        <v>0.5</v>
      </c>
      <c r="H3620">
        <v>11509</v>
      </c>
      <c r="I3620">
        <v>8890</v>
      </c>
      <c r="J3620">
        <v>19.600000000000001</v>
      </c>
      <c r="K3620" t="s">
        <v>1512</v>
      </c>
      <c r="L3620">
        <v>0.63</v>
      </c>
      <c r="M3620" t="s">
        <v>1516</v>
      </c>
      <c r="N3620" s="13">
        <v>4507</v>
      </c>
      <c r="O3620">
        <v>1</v>
      </c>
      <c r="P3620" s="11">
        <f>Agridata[[#This Row],[Storage_Loss_%]]/100</f>
        <v>0.22750000000000001</v>
      </c>
      <c r="Q3620" s="7">
        <v>22.75</v>
      </c>
      <c r="R3620" s="13">
        <v>16513</v>
      </c>
      <c r="S3620">
        <v>361</v>
      </c>
      <c r="T3620" t="s">
        <v>1520</v>
      </c>
      <c r="U3620" t="s">
        <v>1522</v>
      </c>
      <c r="V3620" s="13">
        <v>3156178</v>
      </c>
      <c r="W3620" s="7">
        <f>(Agridata[[#This Row],[Profit_After_Storage_Loss]]/Agridata[[#This Row],[Total_Revenue]])*100</f>
        <v>76.847934608192219</v>
      </c>
      <c r="X3620">
        <f>(1-Agridata[[#This Row],[Transport_Cost_NGN]]/(Agridata[[#This Row],[Input_Cost_NGN]]+Agridata[[#This Row],[Final_Profit_NGN]]))*100</f>
        <v>99.857943934659886</v>
      </c>
      <c r="Y3620" s="13">
        <f>Agridata[[#This Row],[Final_Profit_NGN]]*Agridata[[#This Row],[Storage_Loss_%]]</f>
        <v>71803049.5</v>
      </c>
      <c r="Z3620" s="13">
        <f>Agridata[[#This Row],[Final_Profit_NGN]] * (1-Agridata[[#This Row],[Storage_Loss_%]]/100)</f>
        <v>2438147.5049999999</v>
      </c>
      <c r="AA3620" s="13">
        <f>Agridata[[#This Row],[Final_Profit_NGN]]+Agridata[[#This Row],[Input_Cost_NGN]]</f>
        <v>3172691</v>
      </c>
    </row>
    <row r="3621" spans="1:27" x14ac:dyDescent="0.35">
      <c r="A3621" t="s">
        <v>893</v>
      </c>
      <c r="B3621" t="s">
        <v>1473</v>
      </c>
      <c r="C3621" t="s">
        <v>1497</v>
      </c>
      <c r="D3621">
        <v>2022</v>
      </c>
      <c r="E3621" t="s">
        <v>1502</v>
      </c>
      <c r="F3621" t="s">
        <v>1509</v>
      </c>
      <c r="G3621">
        <v>2.82</v>
      </c>
      <c r="H3621">
        <v>45481</v>
      </c>
      <c r="I3621">
        <v>36357</v>
      </c>
      <c r="J3621">
        <v>21.3</v>
      </c>
      <c r="K3621" t="s">
        <v>1513</v>
      </c>
      <c r="L3621">
        <v>0.72</v>
      </c>
      <c r="M3621" t="s">
        <v>1516</v>
      </c>
      <c r="N3621" s="13">
        <v>930</v>
      </c>
      <c r="O3621">
        <v>1</v>
      </c>
      <c r="P3621" s="11">
        <f>Agridata[[#This Row],[Storage_Loss_%]]/100</f>
        <v>0.2006</v>
      </c>
      <c r="Q3621" s="7">
        <v>20.059999999999999</v>
      </c>
      <c r="R3621" s="13">
        <v>61733</v>
      </c>
      <c r="S3621">
        <v>331</v>
      </c>
      <c r="T3621" t="s">
        <v>1520</v>
      </c>
      <c r="U3621" t="s">
        <v>1523</v>
      </c>
      <c r="V3621" s="13">
        <v>11851163</v>
      </c>
      <c r="W3621" s="7">
        <f>(Agridata[[#This Row],[Profit_After_Storage_Loss]]/Agridata[[#This Row],[Total_Revenue]])*100</f>
        <v>79.525748417513256</v>
      </c>
      <c r="X3621">
        <f>(1-Agridata[[#This Row],[Transport_Cost_NGN]]/(Agridata[[#This Row],[Input_Cost_NGN]]+Agridata[[#This Row],[Final_Profit_NGN]]))*100</f>
        <v>99.99219333401382</v>
      </c>
      <c r="Y3621" s="13">
        <f>Agridata[[#This Row],[Final_Profit_NGN]]*Agridata[[#This Row],[Storage_Loss_%]]</f>
        <v>237734329.77999997</v>
      </c>
      <c r="Z3621" s="13">
        <f>Agridata[[#This Row],[Final_Profit_NGN]] * (1-Agridata[[#This Row],[Storage_Loss_%]]/100)</f>
        <v>9473819.7021999992</v>
      </c>
      <c r="AA3621" s="13">
        <f>Agridata[[#This Row],[Final_Profit_NGN]]+Agridata[[#This Row],[Input_Cost_NGN]]</f>
        <v>11912896</v>
      </c>
    </row>
    <row r="3622" spans="1:27" x14ac:dyDescent="0.35">
      <c r="A3622" t="s">
        <v>88</v>
      </c>
      <c r="B3622" t="s">
        <v>1472</v>
      </c>
      <c r="C3622" t="s">
        <v>1479</v>
      </c>
      <c r="D3622">
        <v>2021</v>
      </c>
      <c r="E3622" t="s">
        <v>1501</v>
      </c>
      <c r="F3622" t="s">
        <v>1507</v>
      </c>
      <c r="G3622">
        <v>2.93</v>
      </c>
      <c r="H3622">
        <v>5722</v>
      </c>
      <c r="I3622">
        <v>2288</v>
      </c>
      <c r="J3622">
        <v>2.4</v>
      </c>
      <c r="K3622" t="s">
        <v>1511</v>
      </c>
      <c r="L3622">
        <v>1.07</v>
      </c>
      <c r="M3622" t="s">
        <v>1516</v>
      </c>
      <c r="N3622" s="13">
        <v>377</v>
      </c>
      <c r="O3622">
        <v>60</v>
      </c>
      <c r="P3622" s="11">
        <f>Agridata[[#This Row],[Storage_Loss_%]]/100</f>
        <v>0.6</v>
      </c>
      <c r="Q3622" s="7">
        <v>60</v>
      </c>
      <c r="R3622" s="13">
        <v>52197</v>
      </c>
      <c r="S3622">
        <v>244</v>
      </c>
      <c r="T3622" t="s">
        <v>1520</v>
      </c>
      <c r="U3622" t="s">
        <v>1522</v>
      </c>
      <c r="V3622" s="13">
        <v>500116</v>
      </c>
      <c r="W3622" s="7">
        <f>(Agridata[[#This Row],[Profit_After_Storage_Loss]]/Agridata[[#This Row],[Total_Revenue]])*100</f>
        <v>36.219752205723935</v>
      </c>
      <c r="X3622">
        <f>(1-Agridata[[#This Row],[Transport_Cost_NGN]]/(Agridata[[#This Row],[Input_Cost_NGN]]+Agridata[[#This Row],[Final_Profit_NGN]]))*100</f>
        <v>99.931741603040308</v>
      </c>
      <c r="Y3622" s="13">
        <f>Agridata[[#This Row],[Final_Profit_NGN]]*Agridata[[#This Row],[Storage_Loss_%]]</f>
        <v>30006960</v>
      </c>
      <c r="Z3622" s="13">
        <f>Agridata[[#This Row],[Final_Profit_NGN]] * (1-Agridata[[#This Row],[Storage_Loss_%]]/100)</f>
        <v>200046.40000000002</v>
      </c>
      <c r="AA3622" s="13">
        <f>Agridata[[#This Row],[Final_Profit_NGN]]+Agridata[[#This Row],[Input_Cost_NGN]]</f>
        <v>552313</v>
      </c>
    </row>
    <row r="3623" spans="1:27" x14ac:dyDescent="0.35">
      <c r="A3623" t="s">
        <v>532</v>
      </c>
      <c r="B3623" t="s">
        <v>1473</v>
      </c>
      <c r="C3623" t="s">
        <v>1496</v>
      </c>
      <c r="D3623">
        <v>2021</v>
      </c>
      <c r="E3623" t="s">
        <v>1502</v>
      </c>
      <c r="F3623" t="s">
        <v>1503</v>
      </c>
      <c r="G3623">
        <v>0.96</v>
      </c>
      <c r="H3623">
        <v>4578</v>
      </c>
      <c r="I3623">
        <v>3465</v>
      </c>
      <c r="J3623">
        <v>87.3</v>
      </c>
      <c r="K3623" t="s">
        <v>1512</v>
      </c>
      <c r="L3623">
        <v>2.86</v>
      </c>
      <c r="M3623" t="s">
        <v>1517</v>
      </c>
      <c r="N3623" s="13">
        <v>22866</v>
      </c>
      <c r="O3623">
        <v>14</v>
      </c>
      <c r="P3623" s="11">
        <f>Agridata[[#This Row],[Storage_Loss_%]]/100</f>
        <v>0.24299999999999999</v>
      </c>
      <c r="Q3623" s="7">
        <v>24.3</v>
      </c>
      <c r="R3623" s="13">
        <v>11199</v>
      </c>
      <c r="S3623">
        <v>281</v>
      </c>
      <c r="T3623" t="s">
        <v>1520</v>
      </c>
      <c r="U3623" t="s">
        <v>1522</v>
      </c>
      <c r="V3623" s="13">
        <v>929864</v>
      </c>
      <c r="W3623" s="7">
        <f>(Agridata[[#This Row],[Profit_After_Storage_Loss]]/Agridata[[#This Row],[Total_Revenue]])*100</f>
        <v>74.799141821535855</v>
      </c>
      <c r="X3623">
        <f>(1-Agridata[[#This Row],[Transport_Cost_NGN]]/(Agridata[[#This Row],[Input_Cost_NGN]]+Agridata[[#This Row],[Final_Profit_NGN]]))*100</f>
        <v>97.570194556581228</v>
      </c>
      <c r="Y3623" s="13">
        <f>Agridata[[#This Row],[Final_Profit_NGN]]*Agridata[[#This Row],[Storage_Loss_%]]</f>
        <v>22595695.199999999</v>
      </c>
      <c r="Z3623" s="13">
        <f>Agridata[[#This Row],[Final_Profit_NGN]] * (1-Agridata[[#This Row],[Storage_Loss_%]]/100)</f>
        <v>703907.04799999995</v>
      </c>
      <c r="AA3623" s="13">
        <f>Agridata[[#This Row],[Final_Profit_NGN]]+Agridata[[#This Row],[Input_Cost_NGN]]</f>
        <v>941063</v>
      </c>
    </row>
    <row r="3624" spans="1:27" x14ac:dyDescent="0.35">
      <c r="A3624" t="s">
        <v>457</v>
      </c>
      <c r="B3624" t="s">
        <v>1471</v>
      </c>
      <c r="C3624" t="s">
        <v>1486</v>
      </c>
      <c r="D3624">
        <v>2024</v>
      </c>
      <c r="E3624" t="s">
        <v>1501</v>
      </c>
      <c r="F3624" t="s">
        <v>1504</v>
      </c>
      <c r="G3624">
        <v>5.4</v>
      </c>
      <c r="H3624">
        <v>39667</v>
      </c>
      <c r="I3624">
        <v>31507</v>
      </c>
      <c r="J3624">
        <v>4.2</v>
      </c>
      <c r="K3624" t="s">
        <v>1513</v>
      </c>
      <c r="L3624">
        <v>0.27</v>
      </c>
      <c r="M3624" t="s">
        <v>1516</v>
      </c>
      <c r="N3624" s="13">
        <v>200</v>
      </c>
      <c r="O3624">
        <v>2</v>
      </c>
      <c r="P3624" s="11">
        <f>Agridata[[#This Row],[Storage_Loss_%]]/100</f>
        <v>0.20569999999999999</v>
      </c>
      <c r="Q3624" s="7">
        <v>20.57</v>
      </c>
      <c r="R3624" s="13">
        <v>83221</v>
      </c>
      <c r="S3624">
        <v>276</v>
      </c>
      <c r="T3624" t="s">
        <v>1520</v>
      </c>
      <c r="U3624" t="s">
        <v>1522</v>
      </c>
      <c r="V3624" s="13">
        <v>8525552</v>
      </c>
      <c r="W3624" s="7">
        <f>(Agridata[[#This Row],[Profit_After_Storage_Loss]]/Agridata[[#This Row],[Total_Revenue]])*100</f>
        <v>78.662150269266007</v>
      </c>
      <c r="X3624">
        <f>(1-Agridata[[#This Row],[Transport_Cost_NGN]]/(Agridata[[#This Row],[Input_Cost_NGN]]+Agridata[[#This Row],[Final_Profit_NGN]]))*100</f>
        <v>99.997676788550478</v>
      </c>
      <c r="Y3624" s="13">
        <f>Agridata[[#This Row],[Final_Profit_NGN]]*Agridata[[#This Row],[Storage_Loss_%]]</f>
        <v>175370604.64000002</v>
      </c>
      <c r="Z3624" s="13">
        <f>Agridata[[#This Row],[Final_Profit_NGN]] * (1-Agridata[[#This Row],[Storage_Loss_%]]/100)</f>
        <v>6771845.9535999997</v>
      </c>
      <c r="AA3624" s="13">
        <f>Agridata[[#This Row],[Final_Profit_NGN]]+Agridata[[#This Row],[Input_Cost_NGN]]</f>
        <v>8608773</v>
      </c>
    </row>
    <row r="3625" spans="1:27" x14ac:dyDescent="0.35">
      <c r="A3625" t="s">
        <v>1227</v>
      </c>
      <c r="B3625" t="s">
        <v>1470</v>
      </c>
      <c r="C3625" t="s">
        <v>1499</v>
      </c>
      <c r="D3625">
        <v>2025</v>
      </c>
      <c r="E3625" t="s">
        <v>1501</v>
      </c>
      <c r="F3625" t="s">
        <v>1503</v>
      </c>
      <c r="G3625">
        <v>3.57</v>
      </c>
      <c r="H3625">
        <v>34391</v>
      </c>
      <c r="I3625">
        <v>26928</v>
      </c>
      <c r="J3625">
        <v>7.2</v>
      </c>
      <c r="K3625" t="s">
        <v>1512</v>
      </c>
      <c r="L3625">
        <v>0.35</v>
      </c>
      <c r="M3625" t="s">
        <v>1516</v>
      </c>
      <c r="N3625" s="13">
        <v>2148</v>
      </c>
      <c r="O3625">
        <v>14</v>
      </c>
      <c r="P3625" s="11">
        <f>Agridata[[#This Row],[Storage_Loss_%]]/100</f>
        <v>0.217</v>
      </c>
      <c r="Q3625" s="7">
        <v>21.7</v>
      </c>
      <c r="R3625" s="13">
        <v>37891</v>
      </c>
      <c r="S3625">
        <v>314</v>
      </c>
      <c r="T3625" t="s">
        <v>1520</v>
      </c>
      <c r="U3625" t="s">
        <v>1523</v>
      </c>
      <c r="V3625" s="13">
        <v>8330800</v>
      </c>
      <c r="W3625" s="7">
        <f>(Agridata[[#This Row],[Profit_After_Storage_Loss]]/Agridata[[#This Row],[Total_Revenue]])*100</f>
        <v>77.945480362460515</v>
      </c>
      <c r="X3625">
        <f>(1-Agridata[[#This Row],[Transport_Cost_NGN]]/(Agridata[[#This Row],[Input_Cost_NGN]]+Agridata[[#This Row],[Final_Profit_NGN]]))*100</f>
        <v>99.974332903437343</v>
      </c>
      <c r="Y3625" s="13">
        <f>Agridata[[#This Row],[Final_Profit_NGN]]*Agridata[[#This Row],[Storage_Loss_%]]</f>
        <v>180778360</v>
      </c>
      <c r="Z3625" s="13">
        <f>Agridata[[#This Row],[Final_Profit_NGN]] * (1-Agridata[[#This Row],[Storage_Loss_%]]/100)</f>
        <v>6523016.4000000004</v>
      </c>
      <c r="AA3625" s="13">
        <f>Agridata[[#This Row],[Final_Profit_NGN]]+Agridata[[#This Row],[Input_Cost_NGN]]</f>
        <v>8368691</v>
      </c>
    </row>
    <row r="3626" spans="1:27" x14ac:dyDescent="0.35">
      <c r="A3626" t="s">
        <v>452</v>
      </c>
      <c r="B3626" t="s">
        <v>1473</v>
      </c>
      <c r="C3626" t="s">
        <v>1497</v>
      </c>
      <c r="D3626">
        <v>2022</v>
      </c>
      <c r="E3626" t="s">
        <v>1501</v>
      </c>
      <c r="F3626" t="s">
        <v>1509</v>
      </c>
      <c r="G3626">
        <v>0.91</v>
      </c>
      <c r="H3626">
        <v>15008</v>
      </c>
      <c r="I3626">
        <v>12437</v>
      </c>
      <c r="J3626">
        <v>9.1999999999999993</v>
      </c>
      <c r="K3626" t="s">
        <v>1513</v>
      </c>
      <c r="L3626">
        <v>0.28999999999999998</v>
      </c>
      <c r="M3626" t="s">
        <v>1518</v>
      </c>
      <c r="N3626" s="13">
        <v>311</v>
      </c>
      <c r="O3626">
        <v>5</v>
      </c>
      <c r="P3626" s="11">
        <f>Agridata[[#This Row],[Storage_Loss_%]]/100</f>
        <v>0.17129999999999998</v>
      </c>
      <c r="Q3626" s="7">
        <v>17.13</v>
      </c>
      <c r="R3626" s="13">
        <v>22909</v>
      </c>
      <c r="S3626">
        <v>299</v>
      </c>
      <c r="T3626" t="s">
        <v>1520</v>
      </c>
      <c r="U3626" t="s">
        <v>1523</v>
      </c>
      <c r="V3626" s="13">
        <v>3658257</v>
      </c>
      <c r="W3626" s="7">
        <f>(Agridata[[#This Row],[Profit_After_Storage_Loss]]/Agridata[[#This Row],[Total_Revenue]])*100</f>
        <v>82.35427513727987</v>
      </c>
      <c r="X3626">
        <f>(1-Agridata[[#This Row],[Transport_Cost_NGN]]/(Agridata[[#This Row],[Input_Cost_NGN]]+Agridata[[#This Row],[Final_Profit_NGN]]))*100</f>
        <v>99.99155158990385</v>
      </c>
      <c r="Y3626" s="13">
        <f>Agridata[[#This Row],[Final_Profit_NGN]]*Agridata[[#This Row],[Storage_Loss_%]]</f>
        <v>62665942.409999996</v>
      </c>
      <c r="Z3626" s="13">
        <f>Agridata[[#This Row],[Final_Profit_NGN]] * (1-Agridata[[#This Row],[Storage_Loss_%]]/100)</f>
        <v>3031597.5759000001</v>
      </c>
      <c r="AA3626" s="13">
        <f>Agridata[[#This Row],[Final_Profit_NGN]]+Agridata[[#This Row],[Input_Cost_NGN]]</f>
        <v>3681166</v>
      </c>
    </row>
    <row r="3627" spans="1:27" x14ac:dyDescent="0.35">
      <c r="A3627" t="s">
        <v>43</v>
      </c>
      <c r="B3627" t="s">
        <v>1473</v>
      </c>
      <c r="C3627" t="s">
        <v>1496</v>
      </c>
      <c r="D3627">
        <v>2022</v>
      </c>
      <c r="E3627" t="s">
        <v>1502</v>
      </c>
      <c r="F3627" t="s">
        <v>1504</v>
      </c>
      <c r="G3627">
        <v>2.6</v>
      </c>
      <c r="H3627">
        <v>28000</v>
      </c>
      <c r="I3627">
        <v>22066</v>
      </c>
      <c r="J3627">
        <v>37.5</v>
      </c>
      <c r="K3627" t="s">
        <v>1511</v>
      </c>
      <c r="L3627">
        <v>1</v>
      </c>
      <c r="M3627" t="s">
        <v>1518</v>
      </c>
      <c r="N3627" s="13">
        <v>5119</v>
      </c>
      <c r="O3627">
        <v>1</v>
      </c>
      <c r="P3627" s="11">
        <f>Agridata[[#This Row],[Storage_Loss_%]]/100</f>
        <v>0.21190000000000001</v>
      </c>
      <c r="Q3627" s="7">
        <v>21.19</v>
      </c>
      <c r="R3627" s="13">
        <v>60642</v>
      </c>
      <c r="S3627">
        <v>294</v>
      </c>
      <c r="T3627" t="s">
        <v>1520</v>
      </c>
      <c r="U3627" t="s">
        <v>1523</v>
      </c>
      <c r="V3627" s="13">
        <v>6356769</v>
      </c>
      <c r="W3627" s="7">
        <f>(Agridata[[#This Row],[Profit_After_Storage_Loss]]/Agridata[[#This Row],[Total_Revenue]])*100</f>
        <v>78.065276618561612</v>
      </c>
      <c r="X3627">
        <f>(1-Agridata[[#This Row],[Transport_Cost_NGN]]/(Agridata[[#This Row],[Input_Cost_NGN]]+Agridata[[#This Row],[Final_Profit_NGN]]))*100</f>
        <v>99.920232629638335</v>
      </c>
      <c r="Y3627" s="13">
        <f>Agridata[[#This Row],[Final_Profit_NGN]]*Agridata[[#This Row],[Storage_Loss_%]]</f>
        <v>134699935.11000001</v>
      </c>
      <c r="Z3627" s="13">
        <f>Agridata[[#This Row],[Final_Profit_NGN]] * (1-Agridata[[#This Row],[Storage_Loss_%]]/100)</f>
        <v>5009769.6489000004</v>
      </c>
      <c r="AA3627" s="13">
        <f>Agridata[[#This Row],[Final_Profit_NGN]]+Agridata[[#This Row],[Input_Cost_NGN]]</f>
        <v>6417411</v>
      </c>
    </row>
    <row r="3628" spans="1:27" x14ac:dyDescent="0.35">
      <c r="A3628" t="s">
        <v>1327</v>
      </c>
      <c r="B3628" t="s">
        <v>1472</v>
      </c>
      <c r="C3628" t="s">
        <v>1487</v>
      </c>
      <c r="D3628">
        <v>2022</v>
      </c>
      <c r="E3628" t="s">
        <v>1501</v>
      </c>
      <c r="F3628" t="s">
        <v>1506</v>
      </c>
      <c r="G3628">
        <v>0.33</v>
      </c>
      <c r="H3628">
        <v>1176</v>
      </c>
      <c r="I3628">
        <v>1027</v>
      </c>
      <c r="J3628">
        <v>22.9</v>
      </c>
      <c r="K3628" t="s">
        <v>1512</v>
      </c>
      <c r="L3628">
        <v>1.62</v>
      </c>
      <c r="M3628" t="s">
        <v>1516</v>
      </c>
      <c r="N3628" s="13">
        <v>6519</v>
      </c>
      <c r="O3628">
        <v>7</v>
      </c>
      <c r="P3628" s="11">
        <f>Agridata[[#This Row],[Storage_Loss_%]]/100</f>
        <v>0.12609999999999999</v>
      </c>
      <c r="Q3628" s="7">
        <v>12.61</v>
      </c>
      <c r="R3628" s="13">
        <v>7207</v>
      </c>
      <c r="S3628">
        <v>372</v>
      </c>
      <c r="T3628" t="s">
        <v>1520</v>
      </c>
      <c r="U3628" t="s">
        <v>1522</v>
      </c>
      <c r="V3628" s="13">
        <v>364498</v>
      </c>
      <c r="W3628" s="7">
        <f>(Agridata[[#This Row],[Profit_After_Storage_Loss]]/Agridata[[#This Row],[Total_Revenue]])*100</f>
        <v>85.695592526331353</v>
      </c>
      <c r="X3628">
        <f>(1-Agridata[[#This Row],[Transport_Cost_NGN]]/(Agridata[[#This Row],[Input_Cost_NGN]]+Agridata[[#This Row],[Final_Profit_NGN]]))*100</f>
        <v>98.246189854858017</v>
      </c>
      <c r="Y3628" s="13">
        <f>Agridata[[#This Row],[Final_Profit_NGN]]*Agridata[[#This Row],[Storage_Loss_%]]</f>
        <v>4596319.7799999993</v>
      </c>
      <c r="Z3628" s="13">
        <f>Agridata[[#This Row],[Final_Profit_NGN]] * (1-Agridata[[#This Row],[Storage_Loss_%]]/100)</f>
        <v>318534.80219999998</v>
      </c>
      <c r="AA3628" s="13">
        <f>Agridata[[#This Row],[Final_Profit_NGN]]+Agridata[[#This Row],[Input_Cost_NGN]]</f>
        <v>371705</v>
      </c>
    </row>
    <row r="3629" spans="1:27" x14ac:dyDescent="0.35">
      <c r="A3629" t="s">
        <v>369</v>
      </c>
      <c r="B3629" t="s">
        <v>1472</v>
      </c>
      <c r="C3629" t="s">
        <v>1479</v>
      </c>
      <c r="D3629">
        <v>2024</v>
      </c>
      <c r="E3629" t="s">
        <v>1502</v>
      </c>
      <c r="F3629" t="s">
        <v>1509</v>
      </c>
      <c r="G3629">
        <v>4.01</v>
      </c>
      <c r="H3629">
        <v>50842</v>
      </c>
      <c r="I3629">
        <v>41182</v>
      </c>
      <c r="J3629">
        <v>2</v>
      </c>
      <c r="K3629" t="s">
        <v>1513</v>
      </c>
      <c r="L3629">
        <v>0.78</v>
      </c>
      <c r="M3629" t="s">
        <v>1518</v>
      </c>
      <c r="N3629" s="13">
        <v>200</v>
      </c>
      <c r="O3629">
        <v>3</v>
      </c>
      <c r="P3629" s="11">
        <f>Agridata[[#This Row],[Storage_Loss_%]]/100</f>
        <v>0.19</v>
      </c>
      <c r="Q3629" s="7">
        <v>19</v>
      </c>
      <c r="R3629" s="13">
        <v>71885</v>
      </c>
      <c r="S3629">
        <v>315</v>
      </c>
      <c r="T3629" t="s">
        <v>1520</v>
      </c>
      <c r="U3629" t="s">
        <v>1523</v>
      </c>
      <c r="V3629" s="13">
        <v>12770522</v>
      </c>
      <c r="W3629" s="7">
        <f>(Agridata[[#This Row],[Profit_After_Storage_Loss]]/Agridata[[#This Row],[Total_Revenue]])*100</f>
        <v>80.546604853747439</v>
      </c>
      <c r="X3629">
        <f>(1-Agridata[[#This Row],[Transport_Cost_NGN]]/(Agridata[[#This Row],[Input_Cost_NGN]]+Agridata[[#This Row],[Final_Profit_NGN]]))*100</f>
        <v>99.998442659541936</v>
      </c>
      <c r="Y3629" s="13">
        <f>Agridata[[#This Row],[Final_Profit_NGN]]*Agridata[[#This Row],[Storage_Loss_%]]</f>
        <v>242639918</v>
      </c>
      <c r="Z3629" s="13">
        <f>Agridata[[#This Row],[Final_Profit_NGN]] * (1-Agridata[[#This Row],[Storage_Loss_%]]/100)</f>
        <v>10344122.82</v>
      </c>
      <c r="AA3629" s="13">
        <f>Agridata[[#This Row],[Final_Profit_NGN]]+Agridata[[#This Row],[Input_Cost_NGN]]</f>
        <v>12842407</v>
      </c>
    </row>
    <row r="3630" spans="1:27" x14ac:dyDescent="0.35">
      <c r="A3630" t="s">
        <v>207</v>
      </c>
      <c r="B3630" t="s">
        <v>1472</v>
      </c>
      <c r="C3630" t="s">
        <v>1479</v>
      </c>
      <c r="D3630">
        <v>2024</v>
      </c>
      <c r="E3630" t="s">
        <v>1501</v>
      </c>
      <c r="F3630" t="s">
        <v>1509</v>
      </c>
      <c r="G3630">
        <v>0.91</v>
      </c>
      <c r="H3630">
        <v>15382</v>
      </c>
      <c r="I3630">
        <v>12640</v>
      </c>
      <c r="J3630">
        <v>1.4</v>
      </c>
      <c r="K3630" t="s">
        <v>1511</v>
      </c>
      <c r="L3630">
        <v>0.86</v>
      </c>
      <c r="M3630" t="s">
        <v>1518</v>
      </c>
      <c r="N3630" s="13">
        <v>229</v>
      </c>
      <c r="O3630">
        <v>1</v>
      </c>
      <c r="P3630" s="11">
        <f>Agridata[[#This Row],[Storage_Loss_%]]/100</f>
        <v>0.1782</v>
      </c>
      <c r="Q3630" s="7">
        <v>17.82</v>
      </c>
      <c r="R3630" s="13">
        <v>29726</v>
      </c>
      <c r="S3630">
        <v>425</v>
      </c>
      <c r="T3630" t="s">
        <v>1520</v>
      </c>
      <c r="U3630" t="s">
        <v>1523</v>
      </c>
      <c r="V3630" s="13">
        <v>5288325</v>
      </c>
      <c r="W3630" s="7">
        <f>(Agridata[[#This Row],[Profit_After_Storage_Loss]]/Agridata[[#This Row],[Total_Revenue]])*100</f>
        <v>81.720643239412325</v>
      </c>
      <c r="X3630">
        <f>(1-Agridata[[#This Row],[Transport_Cost_NGN]]/(Agridata[[#This Row],[Input_Cost_NGN]]+Agridata[[#This Row],[Final_Profit_NGN]]))*100</f>
        <v>99.995693911171585</v>
      </c>
      <c r="Y3630" s="13">
        <f>Agridata[[#This Row],[Final_Profit_NGN]]*Agridata[[#This Row],[Storage_Loss_%]]</f>
        <v>94237951.5</v>
      </c>
      <c r="Z3630" s="13">
        <f>Agridata[[#This Row],[Final_Profit_NGN]] * (1-Agridata[[#This Row],[Storage_Loss_%]]/100)</f>
        <v>4345945.4849999994</v>
      </c>
      <c r="AA3630" s="13">
        <f>Agridata[[#This Row],[Final_Profit_NGN]]+Agridata[[#This Row],[Input_Cost_NGN]]</f>
        <v>5318051</v>
      </c>
    </row>
    <row r="3631" spans="1:27" x14ac:dyDescent="0.35">
      <c r="A3631" t="s">
        <v>386</v>
      </c>
      <c r="B3631" t="s">
        <v>1472</v>
      </c>
      <c r="C3631" t="s">
        <v>1478</v>
      </c>
      <c r="D3631">
        <v>2024</v>
      </c>
      <c r="E3631" t="s">
        <v>1501</v>
      </c>
      <c r="F3631" t="s">
        <v>1510</v>
      </c>
      <c r="G3631">
        <v>1.77</v>
      </c>
      <c r="H3631">
        <v>51477</v>
      </c>
      <c r="I3631">
        <v>37784</v>
      </c>
      <c r="J3631">
        <v>10.3</v>
      </c>
      <c r="K3631" t="s">
        <v>1512</v>
      </c>
      <c r="L3631">
        <v>0.69</v>
      </c>
      <c r="M3631" t="s">
        <v>1518</v>
      </c>
      <c r="N3631" s="13">
        <v>2816</v>
      </c>
      <c r="O3631">
        <v>1</v>
      </c>
      <c r="P3631" s="11">
        <f>Agridata[[#This Row],[Storage_Loss_%]]/100</f>
        <v>0.26600000000000001</v>
      </c>
      <c r="Q3631" s="7">
        <v>26.6</v>
      </c>
      <c r="R3631" s="13">
        <v>43594</v>
      </c>
      <c r="S3631">
        <v>438</v>
      </c>
      <c r="T3631" t="s">
        <v>1521</v>
      </c>
      <c r="U3631" t="s">
        <v>1522</v>
      </c>
      <c r="V3631" s="13">
        <v>16337489</v>
      </c>
      <c r="W3631" s="7">
        <f>(Agridata[[#This Row],[Profit_After_Storage_Loss]]/Agridata[[#This Row],[Total_Revenue]])*100</f>
        <v>73.20466495408148</v>
      </c>
      <c r="X3631">
        <f>(1-Agridata[[#This Row],[Transport_Cost_NGN]]/(Agridata[[#This Row],[Input_Cost_NGN]]+Agridata[[#This Row],[Final_Profit_NGN]]))*100</f>
        <v>99.982809439400313</v>
      </c>
      <c r="Y3631" s="13">
        <f>Agridata[[#This Row],[Final_Profit_NGN]]*Agridata[[#This Row],[Storage_Loss_%]]</f>
        <v>434577207.40000004</v>
      </c>
      <c r="Z3631" s="13">
        <f>Agridata[[#This Row],[Final_Profit_NGN]] * (1-Agridata[[#This Row],[Storage_Loss_%]]/100)</f>
        <v>11991716.925999999</v>
      </c>
      <c r="AA3631" s="13">
        <f>Agridata[[#This Row],[Final_Profit_NGN]]+Agridata[[#This Row],[Input_Cost_NGN]]</f>
        <v>16381083</v>
      </c>
    </row>
    <row r="3632" spans="1:27" x14ac:dyDescent="0.35">
      <c r="A3632" t="s">
        <v>1236</v>
      </c>
      <c r="B3632" t="s">
        <v>1470</v>
      </c>
      <c r="C3632" t="s">
        <v>1485</v>
      </c>
      <c r="D3632">
        <v>2022</v>
      </c>
      <c r="E3632" t="s">
        <v>1501</v>
      </c>
      <c r="F3632" t="s">
        <v>1508</v>
      </c>
      <c r="G3632">
        <v>0.64</v>
      </c>
      <c r="H3632">
        <v>1341</v>
      </c>
      <c r="I3632">
        <v>536</v>
      </c>
      <c r="J3632">
        <v>8.3000000000000007</v>
      </c>
      <c r="K3632" t="s">
        <v>1512</v>
      </c>
      <c r="L3632">
        <v>0.36</v>
      </c>
      <c r="M3632" t="s">
        <v>1518</v>
      </c>
      <c r="N3632" s="13">
        <v>2289</v>
      </c>
      <c r="O3632">
        <v>60</v>
      </c>
      <c r="P3632" s="11">
        <f>Agridata[[#This Row],[Storage_Loss_%]]/100</f>
        <v>0.6</v>
      </c>
      <c r="Q3632" s="7">
        <v>60</v>
      </c>
      <c r="R3632" s="13">
        <v>7341</v>
      </c>
      <c r="S3632">
        <v>220</v>
      </c>
      <c r="T3632" t="s">
        <v>1521</v>
      </c>
      <c r="U3632" t="s">
        <v>1522</v>
      </c>
      <c r="V3632" s="13">
        <v>107111</v>
      </c>
      <c r="W3632" s="7">
        <f>(Agridata[[#This Row],[Profit_After_Storage_Loss]]/Agridata[[#This Row],[Total_Revenue]])*100</f>
        <v>37.434382972774614</v>
      </c>
      <c r="X3632">
        <f>(1-Agridata[[#This Row],[Transport_Cost_NGN]]/(Agridata[[#This Row],[Input_Cost_NGN]]+Agridata[[#This Row],[Final_Profit_NGN]]))*100</f>
        <v>98.000034949148983</v>
      </c>
      <c r="Y3632" s="13">
        <f>Agridata[[#This Row],[Final_Profit_NGN]]*Agridata[[#This Row],[Storage_Loss_%]]</f>
        <v>6426660</v>
      </c>
      <c r="Z3632" s="13">
        <f>Agridata[[#This Row],[Final_Profit_NGN]] * (1-Agridata[[#This Row],[Storage_Loss_%]]/100)</f>
        <v>42844.4</v>
      </c>
      <c r="AA3632" s="13">
        <f>Agridata[[#This Row],[Final_Profit_NGN]]+Agridata[[#This Row],[Input_Cost_NGN]]</f>
        <v>114452</v>
      </c>
    </row>
    <row r="3633" spans="1:27" x14ac:dyDescent="0.35">
      <c r="A3633" t="s">
        <v>60</v>
      </c>
      <c r="B3633" t="s">
        <v>1473</v>
      </c>
      <c r="C3633" t="s">
        <v>1484</v>
      </c>
      <c r="D3633">
        <v>2021</v>
      </c>
      <c r="E3633" t="s">
        <v>1502</v>
      </c>
      <c r="F3633" t="s">
        <v>1503</v>
      </c>
      <c r="G3633">
        <v>0.97</v>
      </c>
      <c r="H3633">
        <v>6440</v>
      </c>
      <c r="I3633">
        <v>4924</v>
      </c>
      <c r="J3633">
        <v>15.6</v>
      </c>
      <c r="K3633" t="s">
        <v>1513</v>
      </c>
      <c r="L3633">
        <v>1.21</v>
      </c>
      <c r="M3633" t="s">
        <v>1518</v>
      </c>
      <c r="N3633" s="13">
        <v>700</v>
      </c>
      <c r="O3633">
        <v>14</v>
      </c>
      <c r="P3633" s="11">
        <f>Agridata[[#This Row],[Storage_Loss_%]]/100</f>
        <v>0.2354</v>
      </c>
      <c r="Q3633" s="7">
        <v>23.54</v>
      </c>
      <c r="R3633" s="13">
        <v>12312</v>
      </c>
      <c r="S3633">
        <v>261</v>
      </c>
      <c r="T3633" t="s">
        <v>1520</v>
      </c>
      <c r="U3633" t="s">
        <v>1523</v>
      </c>
      <c r="V3633" s="13">
        <v>1259301</v>
      </c>
      <c r="W3633" s="7">
        <f>(Agridata[[#This Row],[Profit_After_Storage_Loss]]/Agridata[[#This Row],[Total_Revenue]])*100</f>
        <v>75.719699672777793</v>
      </c>
      <c r="X3633">
        <f>(1-Agridata[[#This Row],[Transport_Cost_NGN]]/(Agridata[[#This Row],[Input_Cost_NGN]]+Agridata[[#This Row],[Final_Profit_NGN]]))*100</f>
        <v>99.94495180530555</v>
      </c>
      <c r="Y3633" s="13">
        <f>Agridata[[#This Row],[Final_Profit_NGN]]*Agridata[[#This Row],[Storage_Loss_%]]</f>
        <v>29643945.539999999</v>
      </c>
      <c r="Z3633" s="13">
        <f>Agridata[[#This Row],[Final_Profit_NGN]] * (1-Agridata[[#This Row],[Storage_Loss_%]]/100)</f>
        <v>962861.54459999991</v>
      </c>
      <c r="AA3633" s="13">
        <f>Agridata[[#This Row],[Final_Profit_NGN]]+Agridata[[#This Row],[Input_Cost_NGN]]</f>
        <v>1271613</v>
      </c>
    </row>
    <row r="3634" spans="1:27" x14ac:dyDescent="0.35">
      <c r="A3634" t="s">
        <v>921</v>
      </c>
      <c r="B3634" t="s">
        <v>1473</v>
      </c>
      <c r="C3634" t="s">
        <v>1493</v>
      </c>
      <c r="D3634">
        <v>2025</v>
      </c>
      <c r="E3634" t="s">
        <v>1501</v>
      </c>
      <c r="F3634" t="s">
        <v>1509</v>
      </c>
      <c r="G3634">
        <v>1.36</v>
      </c>
      <c r="H3634">
        <v>15552</v>
      </c>
      <c r="I3634">
        <v>12695</v>
      </c>
      <c r="J3634">
        <v>15.3</v>
      </c>
      <c r="K3634" t="s">
        <v>1513</v>
      </c>
      <c r="L3634">
        <v>0.98</v>
      </c>
      <c r="M3634" t="s">
        <v>1516</v>
      </c>
      <c r="N3634" s="13">
        <v>609</v>
      </c>
      <c r="O3634">
        <v>2</v>
      </c>
      <c r="P3634" s="11">
        <f>Agridata[[#This Row],[Storage_Loss_%]]/100</f>
        <v>0.1837</v>
      </c>
      <c r="Q3634" s="7">
        <v>18.37</v>
      </c>
      <c r="R3634" s="13">
        <v>43522</v>
      </c>
      <c r="S3634">
        <v>387</v>
      </c>
      <c r="T3634" t="s">
        <v>1520</v>
      </c>
      <c r="U3634" t="s">
        <v>1522</v>
      </c>
      <c r="V3634" s="13">
        <v>4819705</v>
      </c>
      <c r="W3634" s="7">
        <f>(Agridata[[#This Row],[Profit_After_Storage_Loss]]/Agridata[[#This Row],[Total_Revenue]])*100</f>
        <v>80.899476654081752</v>
      </c>
      <c r="X3634">
        <f>(1-Agridata[[#This Row],[Transport_Cost_NGN]]/(Agridata[[#This Row],[Input_Cost_NGN]]+Agridata[[#This Row],[Final_Profit_NGN]]))*100</f>
        <v>99.987477450672159</v>
      </c>
      <c r="Y3634" s="13">
        <f>Agridata[[#This Row],[Final_Profit_NGN]]*Agridata[[#This Row],[Storage_Loss_%]]</f>
        <v>88537980.850000009</v>
      </c>
      <c r="Z3634" s="13">
        <f>Agridata[[#This Row],[Final_Profit_NGN]] * (1-Agridata[[#This Row],[Storage_Loss_%]]/100)</f>
        <v>3934325.1915000002</v>
      </c>
      <c r="AA3634" s="13">
        <f>Agridata[[#This Row],[Final_Profit_NGN]]+Agridata[[#This Row],[Input_Cost_NGN]]</f>
        <v>4863227</v>
      </c>
    </row>
    <row r="3635" spans="1:27" x14ac:dyDescent="0.35">
      <c r="A3635" t="s">
        <v>224</v>
      </c>
      <c r="B3635" t="s">
        <v>1469</v>
      </c>
      <c r="C3635" t="s">
        <v>1474</v>
      </c>
      <c r="D3635">
        <v>2022</v>
      </c>
      <c r="E3635" t="s">
        <v>1502</v>
      </c>
      <c r="F3635" t="s">
        <v>1504</v>
      </c>
      <c r="G3635">
        <v>4.26</v>
      </c>
      <c r="H3635">
        <v>21812</v>
      </c>
      <c r="I3635">
        <v>17004</v>
      </c>
      <c r="J3635">
        <v>28.4</v>
      </c>
      <c r="K3635" t="s">
        <v>1513</v>
      </c>
      <c r="L3635">
        <v>1.73</v>
      </c>
      <c r="M3635" t="s">
        <v>1517</v>
      </c>
      <c r="N3635" s="13">
        <v>1062</v>
      </c>
      <c r="O3635">
        <v>4</v>
      </c>
      <c r="P3635" s="11">
        <f>Agridata[[#This Row],[Storage_Loss_%]]/100</f>
        <v>0.22039999999999998</v>
      </c>
      <c r="Q3635" s="7">
        <v>22.04</v>
      </c>
      <c r="R3635" s="13">
        <v>91084</v>
      </c>
      <c r="S3635">
        <v>229</v>
      </c>
      <c r="T3635" t="s">
        <v>1520</v>
      </c>
      <c r="U3635" t="s">
        <v>1522</v>
      </c>
      <c r="V3635" s="13">
        <v>3762831</v>
      </c>
      <c r="W3635" s="7">
        <f>(Agridata[[#This Row],[Profit_After_Storage_Loss]]/Agridata[[#This Row],[Total_Revenue]])*100</f>
        <v>76.117481771134038</v>
      </c>
      <c r="X3635">
        <f>(1-Agridata[[#This Row],[Transport_Cost_NGN]]/(Agridata[[#This Row],[Input_Cost_NGN]]+Agridata[[#This Row],[Final_Profit_NGN]]))*100</f>
        <v>99.972443606047364</v>
      </c>
      <c r="Y3635" s="13">
        <f>Agridata[[#This Row],[Final_Profit_NGN]]*Agridata[[#This Row],[Storage_Loss_%]]</f>
        <v>82932795.239999995</v>
      </c>
      <c r="Z3635" s="13">
        <f>Agridata[[#This Row],[Final_Profit_NGN]] * (1-Agridata[[#This Row],[Storage_Loss_%]]/100)</f>
        <v>2933503.0476000002</v>
      </c>
      <c r="AA3635" s="13">
        <f>Agridata[[#This Row],[Final_Profit_NGN]]+Agridata[[#This Row],[Input_Cost_NGN]]</f>
        <v>3853915</v>
      </c>
    </row>
    <row r="3636" spans="1:27" x14ac:dyDescent="0.35">
      <c r="A3636" t="s">
        <v>1293</v>
      </c>
      <c r="B3636" t="s">
        <v>1471</v>
      </c>
      <c r="C3636" t="s">
        <v>1477</v>
      </c>
      <c r="D3636">
        <v>2025</v>
      </c>
      <c r="E3636" t="s">
        <v>1501</v>
      </c>
      <c r="F3636" t="s">
        <v>1507</v>
      </c>
      <c r="G3636">
        <v>0.6</v>
      </c>
      <c r="H3636">
        <v>1084</v>
      </c>
      <c r="I3636">
        <v>969</v>
      </c>
      <c r="J3636">
        <v>9.1</v>
      </c>
      <c r="K3636" t="s">
        <v>1513</v>
      </c>
      <c r="L3636">
        <v>0.9</v>
      </c>
      <c r="M3636" t="s">
        <v>1516</v>
      </c>
      <c r="N3636" s="13">
        <v>324</v>
      </c>
      <c r="O3636">
        <v>3</v>
      </c>
      <c r="P3636" s="11">
        <f>Agridata[[#This Row],[Storage_Loss_%]]/100</f>
        <v>0.1057</v>
      </c>
      <c r="Q3636" s="7">
        <v>10.57</v>
      </c>
      <c r="R3636" s="13">
        <v>7011</v>
      </c>
      <c r="S3636">
        <v>234</v>
      </c>
      <c r="T3636" t="s">
        <v>1520</v>
      </c>
      <c r="U3636" t="s">
        <v>1522</v>
      </c>
      <c r="V3636" s="13">
        <v>217144</v>
      </c>
      <c r="W3636" s="7">
        <f>(Agridata[[#This Row],[Profit_After_Storage_Loss]]/Agridata[[#This Row],[Total_Revenue]])*100</f>
        <v>86.632856371707078</v>
      </c>
      <c r="X3636">
        <f>(1-Agridata[[#This Row],[Transport_Cost_NGN]]/(Agridata[[#This Row],[Input_Cost_NGN]]+Agridata[[#This Row],[Final_Profit_NGN]]))*100</f>
        <v>99.85545716133926</v>
      </c>
      <c r="Y3636" s="13">
        <f>Agridata[[#This Row],[Final_Profit_NGN]]*Agridata[[#This Row],[Storage_Loss_%]]</f>
        <v>2295212.08</v>
      </c>
      <c r="Z3636" s="13">
        <f>Agridata[[#This Row],[Final_Profit_NGN]] * (1-Agridata[[#This Row],[Storage_Loss_%]]/100)</f>
        <v>194191.8792</v>
      </c>
      <c r="AA3636" s="13">
        <f>Agridata[[#This Row],[Final_Profit_NGN]]+Agridata[[#This Row],[Input_Cost_NGN]]</f>
        <v>224155</v>
      </c>
    </row>
    <row r="3637" spans="1:27" x14ac:dyDescent="0.35">
      <c r="A3637" t="s">
        <v>266</v>
      </c>
      <c r="B3637" t="s">
        <v>1469</v>
      </c>
      <c r="C3637" t="s">
        <v>1474</v>
      </c>
      <c r="D3637">
        <v>2021</v>
      </c>
      <c r="E3637" t="s">
        <v>1501</v>
      </c>
      <c r="F3637" t="s">
        <v>1510</v>
      </c>
      <c r="G3637">
        <v>2.21</v>
      </c>
      <c r="H3637">
        <v>38000</v>
      </c>
      <c r="I3637">
        <v>25999</v>
      </c>
      <c r="J3637">
        <v>88.7</v>
      </c>
      <c r="K3637" t="s">
        <v>1512</v>
      </c>
      <c r="L3637">
        <v>3.02</v>
      </c>
      <c r="M3637" t="s">
        <v>1518</v>
      </c>
      <c r="N3637" s="13">
        <v>15849</v>
      </c>
      <c r="O3637">
        <v>7</v>
      </c>
      <c r="P3637" s="11">
        <f>Agridata[[#This Row],[Storage_Loss_%]]/100</f>
        <v>0.31579999999999997</v>
      </c>
      <c r="Q3637" s="7">
        <v>31.58</v>
      </c>
      <c r="R3637" s="13">
        <v>54654</v>
      </c>
      <c r="S3637">
        <v>343</v>
      </c>
      <c r="T3637" t="s">
        <v>1520</v>
      </c>
      <c r="U3637" t="s">
        <v>1522</v>
      </c>
      <c r="V3637" s="13">
        <v>8757978</v>
      </c>
      <c r="W3637" s="7">
        <f>(Agridata[[#This Row],[Profit_After_Storage_Loss]]/Agridata[[#This Row],[Total_Revenue]])*100</f>
        <v>67.995674250326118</v>
      </c>
      <c r="X3637">
        <f>(1-Agridata[[#This Row],[Transport_Cost_NGN]]/(Agridata[[#This Row],[Input_Cost_NGN]]+Agridata[[#This Row],[Final_Profit_NGN]]))*100</f>
        <v>99.82015588532461</v>
      </c>
      <c r="Y3637" s="13">
        <f>Agridata[[#This Row],[Final_Profit_NGN]]*Agridata[[#This Row],[Storage_Loss_%]]</f>
        <v>276576945.24000001</v>
      </c>
      <c r="Z3637" s="13">
        <f>Agridata[[#This Row],[Final_Profit_NGN]] * (1-Agridata[[#This Row],[Storage_Loss_%]]/100)</f>
        <v>5992208.5476000002</v>
      </c>
      <c r="AA3637" s="13">
        <f>Agridata[[#This Row],[Final_Profit_NGN]]+Agridata[[#This Row],[Input_Cost_NGN]]</f>
        <v>8812632</v>
      </c>
    </row>
    <row r="3638" spans="1:27" x14ac:dyDescent="0.35">
      <c r="A3638" t="s">
        <v>1146</v>
      </c>
      <c r="B3638" t="s">
        <v>1469</v>
      </c>
      <c r="C3638" t="s">
        <v>1481</v>
      </c>
      <c r="D3638">
        <v>2022</v>
      </c>
      <c r="E3638" t="s">
        <v>1501</v>
      </c>
      <c r="F3638" t="s">
        <v>1508</v>
      </c>
      <c r="G3638">
        <v>2.19</v>
      </c>
      <c r="H3638">
        <v>2322</v>
      </c>
      <c r="I3638">
        <v>1836</v>
      </c>
      <c r="J3638">
        <v>38.1</v>
      </c>
      <c r="K3638" t="s">
        <v>1512</v>
      </c>
      <c r="L3638">
        <v>1.54</v>
      </c>
      <c r="M3638" t="s">
        <v>1518</v>
      </c>
      <c r="N3638" s="13">
        <v>7553</v>
      </c>
      <c r="O3638">
        <v>14</v>
      </c>
      <c r="P3638" s="11">
        <f>Agridata[[#This Row],[Storage_Loss_%]]/100</f>
        <v>0.20929999999999999</v>
      </c>
      <c r="Q3638" s="7">
        <v>20.93</v>
      </c>
      <c r="R3638" s="13">
        <v>26067</v>
      </c>
      <c r="S3638">
        <v>168</v>
      </c>
      <c r="T3638" t="s">
        <v>1521</v>
      </c>
      <c r="U3638" t="s">
        <v>1523</v>
      </c>
      <c r="V3638" s="13">
        <v>271744</v>
      </c>
      <c r="W3638" s="7">
        <f>(Agridata[[#This Row],[Profit_After_Storage_Loss]]/Agridata[[#This Row],[Total_Revenue]])*100</f>
        <v>72.149108259936668</v>
      </c>
      <c r="X3638">
        <f>(1-Agridata[[#This Row],[Transport_Cost_NGN]]/(Agridata[[#This Row],[Input_Cost_NGN]]+Agridata[[#This Row],[Final_Profit_NGN]]))*100</f>
        <v>97.463827729667472</v>
      </c>
      <c r="Y3638" s="13">
        <f>Agridata[[#This Row],[Final_Profit_NGN]]*Agridata[[#This Row],[Storage_Loss_%]]</f>
        <v>5687601.9199999999</v>
      </c>
      <c r="Z3638" s="13">
        <f>Agridata[[#This Row],[Final_Profit_NGN]] * (1-Agridata[[#This Row],[Storage_Loss_%]]/100)</f>
        <v>214867.98079999999</v>
      </c>
      <c r="AA3638" s="13">
        <f>Agridata[[#This Row],[Final_Profit_NGN]]+Agridata[[#This Row],[Input_Cost_NGN]]</f>
        <v>297811</v>
      </c>
    </row>
    <row r="3639" spans="1:27" x14ac:dyDescent="0.35">
      <c r="A3639" t="s">
        <v>502</v>
      </c>
      <c r="B3639" t="s">
        <v>1472</v>
      </c>
      <c r="C3639" t="s">
        <v>1487</v>
      </c>
      <c r="D3639">
        <v>2024</v>
      </c>
      <c r="E3639" t="s">
        <v>1502</v>
      </c>
      <c r="F3639" t="s">
        <v>1505</v>
      </c>
      <c r="G3639">
        <v>1.58</v>
      </c>
      <c r="H3639">
        <v>19701</v>
      </c>
      <c r="I3639">
        <v>15299</v>
      </c>
      <c r="J3639">
        <v>12.1</v>
      </c>
      <c r="K3639" t="s">
        <v>1513</v>
      </c>
      <c r="L3639">
        <v>1.72</v>
      </c>
      <c r="M3639" t="s">
        <v>1518</v>
      </c>
      <c r="N3639" s="13">
        <v>501</v>
      </c>
      <c r="O3639">
        <v>14</v>
      </c>
      <c r="P3639" s="11">
        <f>Agridata[[#This Row],[Storage_Loss_%]]/100</f>
        <v>0.22339999999999999</v>
      </c>
      <c r="Q3639" s="7">
        <v>22.34</v>
      </c>
      <c r="R3639" s="13">
        <v>18135</v>
      </c>
      <c r="S3639">
        <v>93</v>
      </c>
      <c r="T3639" t="s">
        <v>1521</v>
      </c>
      <c r="U3639" t="s">
        <v>1522</v>
      </c>
      <c r="V3639" s="13">
        <v>1389943</v>
      </c>
      <c r="W3639" s="7">
        <f>(Agridata[[#This Row],[Profit_After_Storage_Loss]]/Agridata[[#This Row],[Total_Revenue]])*100</f>
        <v>76.65979681523325</v>
      </c>
      <c r="X3639">
        <f>(1-Agridata[[#This Row],[Transport_Cost_NGN]]/(Agridata[[#This Row],[Input_Cost_NGN]]+Agridata[[#This Row],[Final_Profit_NGN]]))*100</f>
        <v>99.964419584710512</v>
      </c>
      <c r="Y3639" s="13">
        <f>Agridata[[#This Row],[Final_Profit_NGN]]*Agridata[[#This Row],[Storage_Loss_%]]</f>
        <v>31051326.620000001</v>
      </c>
      <c r="Z3639" s="13">
        <f>Agridata[[#This Row],[Final_Profit_NGN]] * (1-Agridata[[#This Row],[Storage_Loss_%]]/100)</f>
        <v>1079429.7338</v>
      </c>
      <c r="AA3639" s="13">
        <f>Agridata[[#This Row],[Final_Profit_NGN]]+Agridata[[#This Row],[Input_Cost_NGN]]</f>
        <v>1408078</v>
      </c>
    </row>
    <row r="3640" spans="1:27" x14ac:dyDescent="0.35">
      <c r="A3640" t="s">
        <v>1343</v>
      </c>
      <c r="B3640" t="s">
        <v>1472</v>
      </c>
      <c r="C3640" t="s">
        <v>1488</v>
      </c>
      <c r="D3640">
        <v>2021</v>
      </c>
      <c r="E3640" t="s">
        <v>1501</v>
      </c>
      <c r="F3640" t="s">
        <v>1509</v>
      </c>
      <c r="G3640">
        <v>1.03</v>
      </c>
      <c r="H3640">
        <v>10803</v>
      </c>
      <c r="I3640">
        <v>9135</v>
      </c>
      <c r="J3640">
        <v>17.100000000000001</v>
      </c>
      <c r="K3640" t="s">
        <v>1511</v>
      </c>
      <c r="L3640">
        <v>1.72</v>
      </c>
      <c r="M3640" t="s">
        <v>1516</v>
      </c>
      <c r="N3640" s="13">
        <v>2479</v>
      </c>
      <c r="O3640">
        <v>3</v>
      </c>
      <c r="P3640" s="11">
        <f>Agridata[[#This Row],[Storage_Loss_%]]/100</f>
        <v>0.15439999999999998</v>
      </c>
      <c r="Q3640" s="7">
        <v>15.44</v>
      </c>
      <c r="R3640" s="13">
        <v>35778</v>
      </c>
      <c r="S3640">
        <v>275</v>
      </c>
      <c r="T3640" t="s">
        <v>1520</v>
      </c>
      <c r="U3640" t="s">
        <v>1523</v>
      </c>
      <c r="V3640" s="13">
        <v>2448747</v>
      </c>
      <c r="W3640" s="7">
        <f>(Agridata[[#This Row],[Profit_After_Storage_Loss]]/Agridata[[#This Row],[Total_Revenue]])*100</f>
        <v>83.342307410873303</v>
      </c>
      <c r="X3640">
        <f>(1-Agridata[[#This Row],[Transport_Cost_NGN]]/(Agridata[[#This Row],[Input_Cost_NGN]]+Agridata[[#This Row],[Final_Profit_NGN]]))*100</f>
        <v>99.900222376510612</v>
      </c>
      <c r="Y3640" s="13">
        <f>Agridata[[#This Row],[Final_Profit_NGN]]*Agridata[[#This Row],[Storage_Loss_%]]</f>
        <v>37808653.68</v>
      </c>
      <c r="Z3640" s="13">
        <f>Agridata[[#This Row],[Final_Profit_NGN]] * (1-Agridata[[#This Row],[Storage_Loss_%]]/100)</f>
        <v>2070660.4632000001</v>
      </c>
      <c r="AA3640" s="13">
        <f>Agridata[[#This Row],[Final_Profit_NGN]]+Agridata[[#This Row],[Input_Cost_NGN]]</f>
        <v>2484525</v>
      </c>
    </row>
    <row r="3641" spans="1:27" x14ac:dyDescent="0.35">
      <c r="A3641" t="s">
        <v>1177</v>
      </c>
      <c r="B3641" t="s">
        <v>1472</v>
      </c>
      <c r="C3641" t="s">
        <v>1479</v>
      </c>
      <c r="D3641">
        <v>2022</v>
      </c>
      <c r="E3641" t="s">
        <v>1501</v>
      </c>
      <c r="F3641" t="s">
        <v>1503</v>
      </c>
      <c r="G3641">
        <v>2.2200000000000002</v>
      </c>
      <c r="H3641">
        <v>17033</v>
      </c>
      <c r="I3641">
        <v>10454</v>
      </c>
      <c r="J3641">
        <v>27.1</v>
      </c>
      <c r="K3641" t="s">
        <v>1511</v>
      </c>
      <c r="L3641">
        <v>2.2000000000000002</v>
      </c>
      <c r="M3641" t="s">
        <v>1516</v>
      </c>
      <c r="N3641" s="13">
        <v>3898</v>
      </c>
      <c r="O3641">
        <v>30</v>
      </c>
      <c r="P3641" s="11">
        <f>Agridata[[#This Row],[Storage_Loss_%]]/100</f>
        <v>0.38619999999999999</v>
      </c>
      <c r="Q3641" s="7">
        <v>38.619999999999997</v>
      </c>
      <c r="R3641" s="13">
        <v>21805</v>
      </c>
      <c r="S3641">
        <v>334</v>
      </c>
      <c r="T3641" t="s">
        <v>1520</v>
      </c>
      <c r="U3641" t="s">
        <v>1523</v>
      </c>
      <c r="V3641" s="13">
        <v>3431017</v>
      </c>
      <c r="W3641" s="7">
        <f>(Agridata[[#This Row],[Profit_After_Storage_Loss]]/Agridata[[#This Row],[Total_Revenue]])*100</f>
        <v>60.9923776725241</v>
      </c>
      <c r="X3641">
        <f>(1-Agridata[[#This Row],[Transport_Cost_NGN]]/(Agridata[[#This Row],[Input_Cost_NGN]]+Agridata[[#This Row],[Final_Profit_NGN]]))*100</f>
        <v>99.88710683608943</v>
      </c>
      <c r="Y3641" s="13">
        <f>Agridata[[#This Row],[Final_Profit_NGN]]*Agridata[[#This Row],[Storage_Loss_%]]</f>
        <v>132505876.53999999</v>
      </c>
      <c r="Z3641" s="13">
        <f>Agridata[[#This Row],[Final_Profit_NGN]] * (1-Agridata[[#This Row],[Storage_Loss_%]]/100)</f>
        <v>2105958.2346000001</v>
      </c>
      <c r="AA3641" s="13">
        <f>Agridata[[#This Row],[Final_Profit_NGN]]+Agridata[[#This Row],[Input_Cost_NGN]]</f>
        <v>3452822</v>
      </c>
    </row>
    <row r="3642" spans="1:27" x14ac:dyDescent="0.35">
      <c r="A3642" t="s">
        <v>168</v>
      </c>
      <c r="B3642" t="s">
        <v>1471</v>
      </c>
      <c r="C3642" t="s">
        <v>1486</v>
      </c>
      <c r="D3642">
        <v>2021</v>
      </c>
      <c r="E3642" t="s">
        <v>1501</v>
      </c>
      <c r="F3642" t="s">
        <v>1504</v>
      </c>
      <c r="G3642">
        <v>1.81</v>
      </c>
      <c r="H3642">
        <v>15236</v>
      </c>
      <c r="I3642">
        <v>12222</v>
      </c>
      <c r="J3642">
        <v>8</v>
      </c>
      <c r="K3642" t="s">
        <v>1512</v>
      </c>
      <c r="L3642">
        <v>0.97</v>
      </c>
      <c r="M3642" t="s">
        <v>1518</v>
      </c>
      <c r="N3642" s="13">
        <v>1500</v>
      </c>
      <c r="O3642">
        <v>2</v>
      </c>
      <c r="P3642" s="11">
        <f>Agridata[[#This Row],[Storage_Loss_%]]/100</f>
        <v>0.1978</v>
      </c>
      <c r="Q3642" s="7">
        <v>19.78</v>
      </c>
      <c r="R3642" s="13">
        <v>33403</v>
      </c>
      <c r="S3642">
        <v>207</v>
      </c>
      <c r="T3642" t="s">
        <v>1521</v>
      </c>
      <c r="U3642" t="s">
        <v>1522</v>
      </c>
      <c r="V3642" s="13">
        <v>2469752</v>
      </c>
      <c r="W3642" s="7">
        <f>(Agridata[[#This Row],[Profit_After_Storage_Loss]]/Agridata[[#This Row],[Total_Revenue]])*100</f>
        <v>79.149515487454835</v>
      </c>
      <c r="X3642">
        <f>(1-Agridata[[#This Row],[Transport_Cost_NGN]]/(Agridata[[#This Row],[Input_Cost_NGN]]+Agridata[[#This Row],[Final_Profit_NGN]]))*100</f>
        <v>99.940075624561814</v>
      </c>
      <c r="Y3642" s="13">
        <f>Agridata[[#This Row],[Final_Profit_NGN]]*Agridata[[#This Row],[Storage_Loss_%]]</f>
        <v>48851694.560000002</v>
      </c>
      <c r="Z3642" s="13">
        <f>Agridata[[#This Row],[Final_Profit_NGN]] * (1-Agridata[[#This Row],[Storage_Loss_%]]/100)</f>
        <v>1981235.0544</v>
      </c>
      <c r="AA3642" s="13">
        <f>Agridata[[#This Row],[Final_Profit_NGN]]+Agridata[[#This Row],[Input_Cost_NGN]]</f>
        <v>2503155</v>
      </c>
    </row>
    <row r="3643" spans="1:27" x14ac:dyDescent="0.35">
      <c r="A3643" t="s">
        <v>801</v>
      </c>
      <c r="B3643" t="s">
        <v>1470</v>
      </c>
      <c r="C3643" t="s">
        <v>1482</v>
      </c>
      <c r="D3643">
        <v>2024</v>
      </c>
      <c r="E3643" t="s">
        <v>1502</v>
      </c>
      <c r="F3643" t="s">
        <v>1505</v>
      </c>
      <c r="G3643">
        <v>1.1299999999999999</v>
      </c>
      <c r="H3643">
        <v>13350</v>
      </c>
      <c r="I3643">
        <v>10868</v>
      </c>
      <c r="J3643">
        <v>18.899999999999999</v>
      </c>
      <c r="K3643" t="s">
        <v>1512</v>
      </c>
      <c r="L3643">
        <v>0.68</v>
      </c>
      <c r="M3643" t="s">
        <v>1517</v>
      </c>
      <c r="N3643" s="13">
        <v>5173</v>
      </c>
      <c r="O3643">
        <v>7</v>
      </c>
      <c r="P3643" s="11">
        <f>Agridata[[#This Row],[Storage_Loss_%]]/100</f>
        <v>0.18590000000000001</v>
      </c>
      <c r="Q3643" s="7">
        <v>18.59</v>
      </c>
      <c r="R3643" s="13">
        <v>14183</v>
      </c>
      <c r="S3643">
        <v>111</v>
      </c>
      <c r="T3643" t="s">
        <v>1519</v>
      </c>
      <c r="U3643" t="s">
        <v>1522</v>
      </c>
      <c r="V3643" s="13">
        <v>1174929</v>
      </c>
      <c r="W3643" s="7">
        <f>(Agridata[[#This Row],[Profit_After_Storage_Loss]]/Agridata[[#This Row],[Total_Revenue]])*100</f>
        <v>80.438991356575329</v>
      </c>
      <c r="X3643">
        <f>(1-Agridata[[#This Row],[Transport_Cost_NGN]]/(Agridata[[#This Row],[Input_Cost_NGN]]+Agridata[[#This Row],[Final_Profit_NGN]]))*100</f>
        <v>99.564969489837793</v>
      </c>
      <c r="Y3643" s="13">
        <f>Agridata[[#This Row],[Final_Profit_NGN]]*Agridata[[#This Row],[Storage_Loss_%]]</f>
        <v>21841930.109999999</v>
      </c>
      <c r="Z3643" s="13">
        <f>Agridata[[#This Row],[Final_Profit_NGN]] * (1-Agridata[[#This Row],[Storage_Loss_%]]/100)</f>
        <v>956509.69890000008</v>
      </c>
      <c r="AA3643" s="13">
        <f>Agridata[[#This Row],[Final_Profit_NGN]]+Agridata[[#This Row],[Input_Cost_NGN]]</f>
        <v>1189112</v>
      </c>
    </row>
    <row r="3644" spans="1:27" x14ac:dyDescent="0.35">
      <c r="A3644" t="s">
        <v>1270</v>
      </c>
      <c r="B3644" t="s">
        <v>1472</v>
      </c>
      <c r="C3644" t="s">
        <v>1489</v>
      </c>
      <c r="D3644">
        <v>2025</v>
      </c>
      <c r="E3644" t="s">
        <v>1501</v>
      </c>
      <c r="F3644" t="s">
        <v>1504</v>
      </c>
      <c r="G3644">
        <v>1.07</v>
      </c>
      <c r="H3644">
        <v>6417</v>
      </c>
      <c r="I3644">
        <v>4985</v>
      </c>
      <c r="J3644">
        <v>44.3</v>
      </c>
      <c r="K3644" t="s">
        <v>1512</v>
      </c>
      <c r="L3644">
        <v>1.51</v>
      </c>
      <c r="M3644" t="s">
        <v>1517</v>
      </c>
      <c r="N3644" s="13">
        <v>9711</v>
      </c>
      <c r="O3644">
        <v>5</v>
      </c>
      <c r="P3644" s="11">
        <f>Agridata[[#This Row],[Storage_Loss_%]]/100</f>
        <v>0.22309999999999999</v>
      </c>
      <c r="Q3644" s="7">
        <v>22.31</v>
      </c>
      <c r="R3644" s="13">
        <v>17934</v>
      </c>
      <c r="S3644">
        <v>294</v>
      </c>
      <c r="T3644" t="s">
        <v>1520</v>
      </c>
      <c r="U3644" t="s">
        <v>1522</v>
      </c>
      <c r="V3644" s="13">
        <v>1423290</v>
      </c>
      <c r="W3644" s="7">
        <f>(Agridata[[#This Row],[Profit_After_Storage_Loss]]/Agridata[[#This Row],[Total_Revenue]])*100</f>
        <v>76.723257522772329</v>
      </c>
      <c r="X3644">
        <f>(1-Agridata[[#This Row],[Transport_Cost_NGN]]/(Agridata[[#This Row],[Input_Cost_NGN]]+Agridata[[#This Row],[Final_Profit_NGN]]))*100</f>
        <v>99.326197731927863</v>
      </c>
      <c r="Y3644" s="13">
        <f>Agridata[[#This Row],[Final_Profit_NGN]]*Agridata[[#This Row],[Storage_Loss_%]]</f>
        <v>31753599.899999999</v>
      </c>
      <c r="Z3644" s="13">
        <f>Agridata[[#This Row],[Final_Profit_NGN]] * (1-Agridata[[#This Row],[Storage_Loss_%]]/100)</f>
        <v>1105754.0010000002</v>
      </c>
      <c r="AA3644" s="13">
        <f>Agridata[[#This Row],[Final_Profit_NGN]]+Agridata[[#This Row],[Input_Cost_NGN]]</f>
        <v>1441224</v>
      </c>
    </row>
    <row r="3645" spans="1:27" x14ac:dyDescent="0.35">
      <c r="A3645" t="s">
        <v>1224</v>
      </c>
      <c r="B3645" t="s">
        <v>1472</v>
      </c>
      <c r="C3645" t="s">
        <v>1489</v>
      </c>
      <c r="D3645">
        <v>2021</v>
      </c>
      <c r="E3645" t="s">
        <v>1502</v>
      </c>
      <c r="F3645" t="s">
        <v>1508</v>
      </c>
      <c r="G3645">
        <v>9.67</v>
      </c>
      <c r="H3645">
        <v>8297</v>
      </c>
      <c r="I3645">
        <v>3318</v>
      </c>
      <c r="J3645">
        <v>47.4</v>
      </c>
      <c r="K3645" t="s">
        <v>1512</v>
      </c>
      <c r="L3645">
        <v>1.22</v>
      </c>
      <c r="M3645" t="s">
        <v>1516</v>
      </c>
      <c r="N3645" s="13">
        <v>12070</v>
      </c>
      <c r="O3645">
        <v>60</v>
      </c>
      <c r="P3645" s="11">
        <f>Agridata[[#This Row],[Storage_Loss_%]]/100</f>
        <v>0.6</v>
      </c>
      <c r="Q3645" s="7">
        <v>60</v>
      </c>
      <c r="R3645" s="13">
        <v>91907</v>
      </c>
      <c r="S3645">
        <v>220</v>
      </c>
      <c r="T3645" t="s">
        <v>1521</v>
      </c>
      <c r="U3645" t="s">
        <v>1523</v>
      </c>
      <c r="V3645" s="13">
        <v>618684</v>
      </c>
      <c r="W3645" s="7">
        <f>(Agridata[[#This Row],[Profit_After_Storage_Loss]]/Agridata[[#This Row],[Total_Revenue]])*100</f>
        <v>34.826447281206768</v>
      </c>
      <c r="X3645">
        <f>(1-Agridata[[#This Row],[Transport_Cost_NGN]]/(Agridata[[#This Row],[Input_Cost_NGN]]+Agridata[[#This Row],[Final_Profit_NGN]]))*100</f>
        <v>98.301413893505554</v>
      </c>
      <c r="Y3645" s="13">
        <f>Agridata[[#This Row],[Final_Profit_NGN]]*Agridata[[#This Row],[Storage_Loss_%]]</f>
        <v>37121040</v>
      </c>
      <c r="Z3645" s="13">
        <f>Agridata[[#This Row],[Final_Profit_NGN]] * (1-Agridata[[#This Row],[Storage_Loss_%]]/100)</f>
        <v>247473.6</v>
      </c>
      <c r="AA3645" s="13">
        <f>Agridata[[#This Row],[Final_Profit_NGN]]+Agridata[[#This Row],[Input_Cost_NGN]]</f>
        <v>710591</v>
      </c>
    </row>
    <row r="3646" spans="1:27" x14ac:dyDescent="0.35">
      <c r="A3646" t="s">
        <v>1166</v>
      </c>
      <c r="B3646" t="s">
        <v>1471</v>
      </c>
      <c r="C3646" t="s">
        <v>1483</v>
      </c>
      <c r="D3646">
        <v>2023</v>
      </c>
      <c r="E3646" t="s">
        <v>1502</v>
      </c>
      <c r="F3646" t="s">
        <v>1505</v>
      </c>
      <c r="G3646">
        <v>1.1599999999999999</v>
      </c>
      <c r="H3646">
        <v>10210</v>
      </c>
      <c r="I3646">
        <v>8616</v>
      </c>
      <c r="J3646">
        <v>51.7</v>
      </c>
      <c r="K3646" t="s">
        <v>1512</v>
      </c>
      <c r="L3646">
        <v>1.63</v>
      </c>
      <c r="M3646" t="s">
        <v>1516</v>
      </c>
      <c r="N3646" s="13">
        <v>10673</v>
      </c>
      <c r="O3646">
        <v>7</v>
      </c>
      <c r="P3646" s="11">
        <f>Agridata[[#This Row],[Storage_Loss_%]]/100</f>
        <v>0.15609999999999999</v>
      </c>
      <c r="Q3646" s="7">
        <v>15.61</v>
      </c>
      <c r="R3646" s="13">
        <v>12152</v>
      </c>
      <c r="S3646">
        <v>94</v>
      </c>
      <c r="T3646" t="s">
        <v>1520</v>
      </c>
      <c r="U3646" t="s">
        <v>1523</v>
      </c>
      <c r="V3646" s="13">
        <v>778980</v>
      </c>
      <c r="W3646" s="7">
        <f>(Agridata[[#This Row],[Profit_After_Storage_Loss]]/Agridata[[#This Row],[Total_Revenue]])*100</f>
        <v>83.093746934771943</v>
      </c>
      <c r="X3646">
        <f>(1-Agridata[[#This Row],[Transport_Cost_NGN]]/(Agridata[[#This Row],[Input_Cost_NGN]]+Agridata[[#This Row],[Final_Profit_NGN]]))*100</f>
        <v>98.650920453223989</v>
      </c>
      <c r="Y3646" s="13">
        <f>Agridata[[#This Row],[Final_Profit_NGN]]*Agridata[[#This Row],[Storage_Loss_%]]</f>
        <v>12159877.799999999</v>
      </c>
      <c r="Z3646" s="13">
        <f>Agridata[[#This Row],[Final_Profit_NGN]] * (1-Agridata[[#This Row],[Storage_Loss_%]]/100)</f>
        <v>657381.22199999995</v>
      </c>
      <c r="AA3646" s="13">
        <f>Agridata[[#This Row],[Final_Profit_NGN]]+Agridata[[#This Row],[Input_Cost_NGN]]</f>
        <v>791132</v>
      </c>
    </row>
    <row r="3647" spans="1:27" x14ac:dyDescent="0.35">
      <c r="A3647" t="s">
        <v>1100</v>
      </c>
      <c r="B3647" t="s">
        <v>1471</v>
      </c>
      <c r="C3647" t="s">
        <v>1500</v>
      </c>
      <c r="D3647">
        <v>2024</v>
      </c>
      <c r="E3647" t="s">
        <v>1502</v>
      </c>
      <c r="F3647" t="s">
        <v>1510</v>
      </c>
      <c r="G3647">
        <v>0.2</v>
      </c>
      <c r="H3647">
        <v>5507</v>
      </c>
      <c r="I3647">
        <v>3804</v>
      </c>
      <c r="J3647">
        <v>27.7</v>
      </c>
      <c r="K3647" t="s">
        <v>1515</v>
      </c>
      <c r="L3647">
        <v>2.13</v>
      </c>
      <c r="M3647" t="s">
        <v>1516</v>
      </c>
      <c r="N3647" s="13">
        <v>4295</v>
      </c>
      <c r="O3647">
        <v>5</v>
      </c>
      <c r="P3647" s="11">
        <f>Agridata[[#This Row],[Storage_Loss_%]]/100</f>
        <v>0.30909999999999999</v>
      </c>
      <c r="Q3647" s="7">
        <v>30.91</v>
      </c>
      <c r="R3647" s="13">
        <v>4230</v>
      </c>
      <c r="S3647">
        <v>336</v>
      </c>
      <c r="T3647" t="s">
        <v>1520</v>
      </c>
      <c r="U3647" t="s">
        <v>1522</v>
      </c>
      <c r="V3647" s="13">
        <v>1256838</v>
      </c>
      <c r="W3647" s="7">
        <f>(Agridata[[#This Row],[Profit_After_Storage_Loss]]/Agridata[[#This Row],[Total_Revenue]])*100</f>
        <v>68.858251434498385</v>
      </c>
      <c r="X3647">
        <f>(1-Agridata[[#This Row],[Transport_Cost_NGN]]/(Agridata[[#This Row],[Input_Cost_NGN]]+Agridata[[#This Row],[Final_Profit_NGN]]))*100</f>
        <v>99.65941566989251</v>
      </c>
      <c r="Y3647" s="13">
        <f>Agridata[[#This Row],[Final_Profit_NGN]]*Agridata[[#This Row],[Storage_Loss_%]]</f>
        <v>38848862.579999998</v>
      </c>
      <c r="Z3647" s="13">
        <f>Agridata[[#This Row],[Final_Profit_NGN]] * (1-Agridata[[#This Row],[Storage_Loss_%]]/100)</f>
        <v>868349.37420000008</v>
      </c>
      <c r="AA3647" s="13">
        <f>Agridata[[#This Row],[Final_Profit_NGN]]+Agridata[[#This Row],[Input_Cost_NGN]]</f>
        <v>1261068</v>
      </c>
    </row>
    <row r="3648" spans="1:27" x14ac:dyDescent="0.35">
      <c r="A3648" t="s">
        <v>1163</v>
      </c>
      <c r="B3648" t="s">
        <v>1472</v>
      </c>
      <c r="C3648" t="s">
        <v>1488</v>
      </c>
      <c r="D3648">
        <v>2022</v>
      </c>
      <c r="E3648" t="s">
        <v>1501</v>
      </c>
      <c r="F3648" t="s">
        <v>1504</v>
      </c>
      <c r="G3648">
        <v>1.24</v>
      </c>
      <c r="H3648">
        <v>10239</v>
      </c>
      <c r="I3648">
        <v>8219</v>
      </c>
      <c r="J3648">
        <v>10.3</v>
      </c>
      <c r="K3648" t="s">
        <v>1512</v>
      </c>
      <c r="L3648">
        <v>1.55</v>
      </c>
      <c r="M3648" t="s">
        <v>1518</v>
      </c>
      <c r="N3648" s="13">
        <v>2460</v>
      </c>
      <c r="O3648">
        <v>4</v>
      </c>
      <c r="P3648" s="11">
        <f>Agridata[[#This Row],[Storage_Loss_%]]/100</f>
        <v>0.19719999999999999</v>
      </c>
      <c r="Q3648" s="7">
        <v>19.72</v>
      </c>
      <c r="R3648" s="13">
        <v>23265</v>
      </c>
      <c r="S3648">
        <v>242</v>
      </c>
      <c r="T3648" t="s">
        <v>1520</v>
      </c>
      <c r="U3648" t="s">
        <v>1522</v>
      </c>
      <c r="V3648" s="13">
        <v>1943384</v>
      </c>
      <c r="W3648" s="7">
        <f>(Agridata[[#This Row],[Profit_After_Storage_Loss]]/Agridata[[#This Row],[Total_Revenue]])*100</f>
        <v>79.330306282412366</v>
      </c>
      <c r="X3648">
        <f>(1-Agridata[[#This Row],[Transport_Cost_NGN]]/(Agridata[[#This Row],[Input_Cost_NGN]]+Agridata[[#This Row],[Final_Profit_NGN]]))*100</f>
        <v>99.874914130584557</v>
      </c>
      <c r="Y3648" s="13">
        <f>Agridata[[#This Row],[Final_Profit_NGN]]*Agridata[[#This Row],[Storage_Loss_%]]</f>
        <v>38323532.479999997</v>
      </c>
      <c r="Z3648" s="13">
        <f>Agridata[[#This Row],[Final_Profit_NGN]] * (1-Agridata[[#This Row],[Storage_Loss_%]]/100)</f>
        <v>1560148.6751999999</v>
      </c>
      <c r="AA3648" s="13">
        <f>Agridata[[#This Row],[Final_Profit_NGN]]+Agridata[[#This Row],[Input_Cost_NGN]]</f>
        <v>1966649</v>
      </c>
    </row>
    <row r="3649" spans="1:27" x14ac:dyDescent="0.35">
      <c r="A3649" t="s">
        <v>563</v>
      </c>
      <c r="B3649" t="s">
        <v>1473</v>
      </c>
      <c r="C3649" t="s">
        <v>1484</v>
      </c>
      <c r="D3649">
        <v>2025</v>
      </c>
      <c r="E3649" t="s">
        <v>1502</v>
      </c>
      <c r="F3649" t="s">
        <v>1509</v>
      </c>
      <c r="G3649">
        <v>1.29</v>
      </c>
      <c r="H3649">
        <v>16446</v>
      </c>
      <c r="I3649">
        <v>13373</v>
      </c>
      <c r="J3649">
        <v>46.5</v>
      </c>
      <c r="K3649" t="s">
        <v>1512</v>
      </c>
      <c r="L3649">
        <v>2.4900000000000002</v>
      </c>
      <c r="M3649" t="s">
        <v>1516</v>
      </c>
      <c r="N3649" s="13">
        <v>10840</v>
      </c>
      <c r="O3649">
        <v>3</v>
      </c>
      <c r="P3649" s="11">
        <f>Agridata[[#This Row],[Storage_Loss_%]]/100</f>
        <v>0.18679999999999999</v>
      </c>
      <c r="Q3649" s="7">
        <v>18.68</v>
      </c>
      <c r="R3649" s="13">
        <v>35509</v>
      </c>
      <c r="S3649">
        <v>340</v>
      </c>
      <c r="T3649" t="s">
        <v>1520</v>
      </c>
      <c r="U3649" t="s">
        <v>1522</v>
      </c>
      <c r="V3649" s="13">
        <v>4455003</v>
      </c>
      <c r="W3649" s="7">
        <f>(Agridata[[#This Row],[Profit_After_Storage_Loss]]/Agridata[[#This Row],[Total_Revenue]])*100</f>
        <v>80.676957095315643</v>
      </c>
      <c r="X3649">
        <f>(1-Agridata[[#This Row],[Transport_Cost_NGN]]/(Agridata[[#This Row],[Input_Cost_NGN]]+Agridata[[#This Row],[Final_Profit_NGN]]))*100</f>
        <v>99.758602137128236</v>
      </c>
      <c r="Y3649" s="13">
        <f>Agridata[[#This Row],[Final_Profit_NGN]]*Agridata[[#This Row],[Storage_Loss_%]]</f>
        <v>83219456.039999992</v>
      </c>
      <c r="Z3649" s="13">
        <f>Agridata[[#This Row],[Final_Profit_NGN]] * (1-Agridata[[#This Row],[Storage_Loss_%]]/100)</f>
        <v>3622808.4396000002</v>
      </c>
      <c r="AA3649" s="13">
        <f>Agridata[[#This Row],[Final_Profit_NGN]]+Agridata[[#This Row],[Input_Cost_NGN]]</f>
        <v>4490512</v>
      </c>
    </row>
    <row r="3650" spans="1:27" x14ac:dyDescent="0.35">
      <c r="A3650" t="s">
        <v>1355</v>
      </c>
      <c r="B3650" t="s">
        <v>1471</v>
      </c>
      <c r="C3650" t="s">
        <v>1486</v>
      </c>
      <c r="D3650">
        <v>2023</v>
      </c>
      <c r="E3650" t="s">
        <v>1501</v>
      </c>
      <c r="F3650" t="s">
        <v>1504</v>
      </c>
      <c r="G3650">
        <v>2.4500000000000002</v>
      </c>
      <c r="H3650">
        <v>23471</v>
      </c>
      <c r="I3650">
        <v>18192</v>
      </c>
      <c r="J3650">
        <v>5.6</v>
      </c>
      <c r="K3650" t="s">
        <v>1512</v>
      </c>
      <c r="L3650">
        <v>1.55</v>
      </c>
      <c r="M3650" t="s">
        <v>1518</v>
      </c>
      <c r="N3650" s="13">
        <v>1292</v>
      </c>
      <c r="O3650">
        <v>5</v>
      </c>
      <c r="P3650" s="11">
        <f>Agridata[[#This Row],[Storage_Loss_%]]/100</f>
        <v>0.22489999999999999</v>
      </c>
      <c r="Q3650" s="7">
        <v>22.49</v>
      </c>
      <c r="R3650" s="13">
        <v>58168</v>
      </c>
      <c r="S3650">
        <v>296</v>
      </c>
      <c r="T3650" t="s">
        <v>1520</v>
      </c>
      <c r="U3650" t="s">
        <v>1523</v>
      </c>
      <c r="V3650" s="13">
        <v>5271524</v>
      </c>
      <c r="W3650" s="7">
        <f>(Agridata[[#This Row],[Profit_After_Storage_Loss]]/Agridata[[#This Row],[Total_Revenue]])*100</f>
        <v>76.66405961920502</v>
      </c>
      <c r="X3650">
        <f>(1-Agridata[[#This Row],[Transport_Cost_NGN]]/(Agridata[[#This Row],[Input_Cost_NGN]]+Agridata[[#This Row],[Final_Profit_NGN]]))*100</f>
        <v>99.975758449081113</v>
      </c>
      <c r="Y3650" s="13">
        <f>Agridata[[#This Row],[Final_Profit_NGN]]*Agridata[[#This Row],[Storage_Loss_%]]</f>
        <v>118556574.75999999</v>
      </c>
      <c r="Z3650" s="13">
        <f>Agridata[[#This Row],[Final_Profit_NGN]] * (1-Agridata[[#This Row],[Storage_Loss_%]]/100)</f>
        <v>4085958.2524000001</v>
      </c>
      <c r="AA3650" s="13">
        <f>Agridata[[#This Row],[Final_Profit_NGN]]+Agridata[[#This Row],[Input_Cost_NGN]]</f>
        <v>5329692</v>
      </c>
    </row>
    <row r="3651" spans="1:27" x14ac:dyDescent="0.35">
      <c r="A3651" t="s">
        <v>1242</v>
      </c>
      <c r="B3651" t="s">
        <v>1469</v>
      </c>
      <c r="C3651" t="s">
        <v>1498</v>
      </c>
      <c r="D3651">
        <v>2022</v>
      </c>
      <c r="E3651" t="s">
        <v>1501</v>
      </c>
      <c r="F3651" t="s">
        <v>1510</v>
      </c>
      <c r="G3651">
        <v>0.54</v>
      </c>
      <c r="H3651">
        <v>15577</v>
      </c>
      <c r="I3651">
        <v>11283</v>
      </c>
      <c r="J3651">
        <v>11.8</v>
      </c>
      <c r="K3651" t="s">
        <v>1511</v>
      </c>
      <c r="L3651">
        <v>1.32</v>
      </c>
      <c r="M3651" t="s">
        <v>1517</v>
      </c>
      <c r="N3651" s="13">
        <v>1611</v>
      </c>
      <c r="O3651">
        <v>1</v>
      </c>
      <c r="P3651" s="11">
        <f>Agridata[[#This Row],[Storage_Loss_%]]/100</f>
        <v>0.27560000000000001</v>
      </c>
      <c r="Q3651" s="7">
        <v>27.56</v>
      </c>
      <c r="R3651" s="13">
        <v>10376</v>
      </c>
      <c r="S3651">
        <v>397</v>
      </c>
      <c r="T3651" t="s">
        <v>1520</v>
      </c>
      <c r="U3651" t="s">
        <v>1523</v>
      </c>
      <c r="V3651" s="13">
        <v>4422571</v>
      </c>
      <c r="W3651" s="7">
        <f>(Agridata[[#This Row],[Profit_After_Storage_Loss]]/Agridata[[#This Row],[Total_Revenue]])*100</f>
        <v>72.270442944614487</v>
      </c>
      <c r="X3651">
        <f>(1-Agridata[[#This Row],[Transport_Cost_NGN]]/(Agridata[[#This Row],[Input_Cost_NGN]]+Agridata[[#This Row],[Final_Profit_NGN]]))*100</f>
        <v>99.963658487232081</v>
      </c>
      <c r="Y3651" s="13">
        <f>Agridata[[#This Row],[Final_Profit_NGN]]*Agridata[[#This Row],[Storage_Loss_%]]</f>
        <v>121886056.75999999</v>
      </c>
      <c r="Z3651" s="13">
        <f>Agridata[[#This Row],[Final_Profit_NGN]] * (1-Agridata[[#This Row],[Storage_Loss_%]]/100)</f>
        <v>3203710.4323999998</v>
      </c>
      <c r="AA3651" s="13">
        <f>Agridata[[#This Row],[Final_Profit_NGN]]+Agridata[[#This Row],[Input_Cost_NGN]]</f>
        <v>4432947</v>
      </c>
    </row>
    <row r="3652" spans="1:27" x14ac:dyDescent="0.35">
      <c r="A3652" t="s">
        <v>215</v>
      </c>
      <c r="B3652" t="s">
        <v>1473</v>
      </c>
      <c r="C3652" t="s">
        <v>1493</v>
      </c>
      <c r="D3652">
        <v>2024</v>
      </c>
      <c r="E3652" t="s">
        <v>1501</v>
      </c>
      <c r="F3652" t="s">
        <v>1505</v>
      </c>
      <c r="G3652">
        <v>2.5299999999999998</v>
      </c>
      <c r="H3652">
        <v>30271</v>
      </c>
      <c r="I3652">
        <v>18876</v>
      </c>
      <c r="J3652">
        <v>25.1</v>
      </c>
      <c r="K3652" t="s">
        <v>1512</v>
      </c>
      <c r="L3652">
        <v>0.77</v>
      </c>
      <c r="M3652" t="s">
        <v>1518</v>
      </c>
      <c r="N3652" s="13">
        <v>6401</v>
      </c>
      <c r="O3652">
        <v>30</v>
      </c>
      <c r="P3652" s="11">
        <f>Agridata[[#This Row],[Storage_Loss_%]]/100</f>
        <v>0.37640000000000001</v>
      </c>
      <c r="Q3652" s="7">
        <v>37.64</v>
      </c>
      <c r="R3652" s="13">
        <v>30931</v>
      </c>
      <c r="S3652">
        <v>100</v>
      </c>
      <c r="T3652" t="s">
        <v>1520</v>
      </c>
      <c r="U3652" t="s">
        <v>1523</v>
      </c>
      <c r="V3652" s="13">
        <v>1831392</v>
      </c>
      <c r="W3652" s="7">
        <f>(Agridata[[#This Row],[Profit_After_Storage_Loss]]/Agridata[[#This Row],[Total_Revenue]])*100</f>
        <v>61.324273565863706</v>
      </c>
      <c r="X3652">
        <f>(1-Agridata[[#This Row],[Transport_Cost_NGN]]/(Agridata[[#This Row],[Input_Cost_NGN]]+Agridata[[#This Row],[Final_Profit_NGN]]))*100</f>
        <v>99.656289483618039</v>
      </c>
      <c r="Y3652" s="13">
        <f>Agridata[[#This Row],[Final_Profit_NGN]]*Agridata[[#This Row],[Storage_Loss_%]]</f>
        <v>68933594.879999995</v>
      </c>
      <c r="Z3652" s="13">
        <f>Agridata[[#This Row],[Final_Profit_NGN]] * (1-Agridata[[#This Row],[Storage_Loss_%]]/100)</f>
        <v>1142056.0511999999</v>
      </c>
      <c r="AA3652" s="13">
        <f>Agridata[[#This Row],[Final_Profit_NGN]]+Agridata[[#This Row],[Input_Cost_NGN]]</f>
        <v>1862323</v>
      </c>
    </row>
    <row r="3653" spans="1:27" x14ac:dyDescent="0.35">
      <c r="A3653" t="s">
        <v>1068</v>
      </c>
      <c r="B3653" t="s">
        <v>1470</v>
      </c>
      <c r="C3653" t="s">
        <v>1491</v>
      </c>
      <c r="D3653">
        <v>2025</v>
      </c>
      <c r="E3653" t="s">
        <v>1501</v>
      </c>
      <c r="F3653" t="s">
        <v>1507</v>
      </c>
      <c r="G3653">
        <v>3.58</v>
      </c>
      <c r="H3653">
        <v>5535</v>
      </c>
      <c r="I3653">
        <v>4380</v>
      </c>
      <c r="J3653">
        <v>1</v>
      </c>
      <c r="K3653" t="s">
        <v>1513</v>
      </c>
      <c r="L3653">
        <v>1.1299999999999999</v>
      </c>
      <c r="M3653" t="s">
        <v>1517</v>
      </c>
      <c r="N3653" s="13">
        <v>200</v>
      </c>
      <c r="O3653">
        <v>14</v>
      </c>
      <c r="P3653" s="11">
        <f>Agridata[[#This Row],[Storage_Loss_%]]/100</f>
        <v>0.20860000000000001</v>
      </c>
      <c r="Q3653" s="7">
        <v>20.86</v>
      </c>
      <c r="R3653" s="13">
        <v>43218</v>
      </c>
      <c r="S3653">
        <v>260</v>
      </c>
      <c r="T3653" t="s">
        <v>1520</v>
      </c>
      <c r="U3653" t="s">
        <v>1523</v>
      </c>
      <c r="V3653" s="13">
        <v>1083994</v>
      </c>
      <c r="W3653" s="7">
        <f>(Agridata[[#This Row],[Profit_After_Storage_Loss]]/Agridata[[#This Row],[Total_Revenue]])*100</f>
        <v>76.105723821251019</v>
      </c>
      <c r="X3653">
        <f>(1-Agridata[[#This Row],[Transport_Cost_NGN]]/(Agridata[[#This Row],[Input_Cost_NGN]]+Agridata[[#This Row],[Final_Profit_NGN]]))*100</f>
        <v>99.982257108689396</v>
      </c>
      <c r="Y3653" s="13">
        <f>Agridata[[#This Row],[Final_Profit_NGN]]*Agridata[[#This Row],[Storage_Loss_%]]</f>
        <v>22612114.84</v>
      </c>
      <c r="Z3653" s="13">
        <f>Agridata[[#This Row],[Final_Profit_NGN]] * (1-Agridata[[#This Row],[Storage_Loss_%]]/100)</f>
        <v>857872.85159999994</v>
      </c>
      <c r="AA3653" s="13">
        <f>Agridata[[#This Row],[Final_Profit_NGN]]+Agridata[[#This Row],[Input_Cost_NGN]]</f>
        <v>1127212</v>
      </c>
    </row>
    <row r="3654" spans="1:27" x14ac:dyDescent="0.35">
      <c r="A3654" t="s">
        <v>1377</v>
      </c>
      <c r="B3654" t="s">
        <v>1471</v>
      </c>
      <c r="C3654" t="s">
        <v>1483</v>
      </c>
      <c r="D3654">
        <v>2022</v>
      </c>
      <c r="E3654" t="s">
        <v>1501</v>
      </c>
      <c r="F3654" t="s">
        <v>1504</v>
      </c>
      <c r="G3654">
        <v>1.83</v>
      </c>
      <c r="H3654">
        <v>17971</v>
      </c>
      <c r="I3654">
        <v>14644</v>
      </c>
      <c r="J3654">
        <v>27.1</v>
      </c>
      <c r="K3654" t="s">
        <v>1513</v>
      </c>
      <c r="L3654">
        <v>1.71</v>
      </c>
      <c r="M3654" t="s">
        <v>1518</v>
      </c>
      <c r="N3654" s="13">
        <v>803</v>
      </c>
      <c r="O3654">
        <v>4</v>
      </c>
      <c r="P3654" s="11">
        <f>Agridata[[#This Row],[Storage_Loss_%]]/100</f>
        <v>0.18510000000000001</v>
      </c>
      <c r="Q3654" s="7">
        <v>18.510000000000002</v>
      </c>
      <c r="R3654" s="13">
        <v>39077</v>
      </c>
      <c r="S3654">
        <v>208</v>
      </c>
      <c r="T3654" t="s">
        <v>1520</v>
      </c>
      <c r="U3654" t="s">
        <v>1522</v>
      </c>
      <c r="V3654" s="13">
        <v>2975613</v>
      </c>
      <c r="W3654" s="7">
        <f>(Agridata[[#This Row],[Profit_After_Storage_Loss]]/Agridata[[#This Row],[Total_Revenue]])*100</f>
        <v>80.433710719841841</v>
      </c>
      <c r="X3654">
        <f>(1-Agridata[[#This Row],[Transport_Cost_NGN]]/(Agridata[[#This Row],[Input_Cost_NGN]]+Agridata[[#This Row],[Final_Profit_NGN]]))*100</f>
        <v>99.973363762111518</v>
      </c>
      <c r="Y3654" s="13">
        <f>Agridata[[#This Row],[Final_Profit_NGN]]*Agridata[[#This Row],[Storage_Loss_%]]</f>
        <v>55078596.630000003</v>
      </c>
      <c r="Z3654" s="13">
        <f>Agridata[[#This Row],[Final_Profit_NGN]] * (1-Agridata[[#This Row],[Storage_Loss_%]]/100)</f>
        <v>2424827.0337</v>
      </c>
      <c r="AA3654" s="13">
        <f>Agridata[[#This Row],[Final_Profit_NGN]]+Agridata[[#This Row],[Input_Cost_NGN]]</f>
        <v>3014690</v>
      </c>
    </row>
    <row r="3655" spans="1:27" x14ac:dyDescent="0.35">
      <c r="A3655" t="s">
        <v>40</v>
      </c>
      <c r="B3655" t="s">
        <v>1469</v>
      </c>
      <c r="C3655" t="s">
        <v>1474</v>
      </c>
      <c r="D3655">
        <v>2023</v>
      </c>
      <c r="E3655" t="s">
        <v>1502</v>
      </c>
      <c r="F3655" t="s">
        <v>1504</v>
      </c>
      <c r="G3655">
        <v>0.91</v>
      </c>
      <c r="H3655">
        <v>8821</v>
      </c>
      <c r="I3655">
        <v>6569</v>
      </c>
      <c r="J3655">
        <v>12.5</v>
      </c>
      <c r="K3655" t="s">
        <v>1513</v>
      </c>
      <c r="L3655">
        <v>1.5</v>
      </c>
      <c r="M3655" t="s">
        <v>1516</v>
      </c>
      <c r="N3655" s="13">
        <v>367</v>
      </c>
      <c r="O3655">
        <v>7</v>
      </c>
      <c r="P3655" s="11">
        <f>Agridata[[#This Row],[Storage_Loss_%]]/100</f>
        <v>0.25519999999999998</v>
      </c>
      <c r="Q3655" s="7">
        <v>25.52</v>
      </c>
      <c r="R3655" s="13">
        <v>17200</v>
      </c>
      <c r="S3655">
        <v>244</v>
      </c>
      <c r="T3655" t="s">
        <v>1520</v>
      </c>
      <c r="U3655" t="s">
        <v>1522</v>
      </c>
      <c r="V3655" s="13">
        <v>1569241</v>
      </c>
      <c r="W3655" s="7">
        <f>(Agridata[[#This Row],[Profit_After_Storage_Loss]]/Agridata[[#This Row],[Total_Revenue]])*100</f>
        <v>73.672496916052978</v>
      </c>
      <c r="X3655">
        <f>(1-Agridata[[#This Row],[Transport_Cost_NGN]]/(Agridata[[#This Row],[Input_Cost_NGN]]+Agridata[[#This Row],[Final_Profit_NGN]]))*100</f>
        <v>99.976866457687365</v>
      </c>
      <c r="Y3655" s="13">
        <f>Agridata[[#This Row],[Final_Profit_NGN]]*Agridata[[#This Row],[Storage_Loss_%]]</f>
        <v>40047030.32</v>
      </c>
      <c r="Z3655" s="13">
        <f>Agridata[[#This Row],[Final_Profit_NGN]] * (1-Agridata[[#This Row],[Storage_Loss_%]]/100)</f>
        <v>1168770.6968</v>
      </c>
      <c r="AA3655" s="13">
        <f>Agridata[[#This Row],[Final_Profit_NGN]]+Agridata[[#This Row],[Input_Cost_NGN]]</f>
        <v>1586441</v>
      </c>
    </row>
    <row r="3656" spans="1:27" x14ac:dyDescent="0.35">
      <c r="A3656" t="s">
        <v>978</v>
      </c>
      <c r="B3656" t="s">
        <v>1472</v>
      </c>
      <c r="C3656" t="s">
        <v>1478</v>
      </c>
      <c r="D3656">
        <v>2025</v>
      </c>
      <c r="E3656" t="s">
        <v>1501</v>
      </c>
      <c r="F3656" t="s">
        <v>1508</v>
      </c>
      <c r="G3656">
        <v>2.2599999999999998</v>
      </c>
      <c r="H3656">
        <v>4063</v>
      </c>
      <c r="I3656">
        <v>3421</v>
      </c>
      <c r="J3656">
        <v>20.100000000000001</v>
      </c>
      <c r="K3656" t="s">
        <v>1514</v>
      </c>
      <c r="L3656">
        <v>1.49</v>
      </c>
      <c r="M3656" t="s">
        <v>1517</v>
      </c>
      <c r="N3656" s="13">
        <v>3492</v>
      </c>
      <c r="O3656">
        <v>7</v>
      </c>
      <c r="P3656" s="11">
        <f>Agridata[[#This Row],[Storage_Loss_%]]/100</f>
        <v>0.158</v>
      </c>
      <c r="Q3656" s="7">
        <v>15.8</v>
      </c>
      <c r="R3656" s="13">
        <v>31497</v>
      </c>
      <c r="S3656">
        <v>213</v>
      </c>
      <c r="T3656" t="s">
        <v>1520</v>
      </c>
      <c r="U3656" t="s">
        <v>1522</v>
      </c>
      <c r="V3656" s="13">
        <v>686398</v>
      </c>
      <c r="W3656" s="7">
        <f>(Agridata[[#This Row],[Profit_After_Storage_Loss]]/Agridata[[#This Row],[Total_Revenue]])*100</f>
        <v>80.505800430425055</v>
      </c>
      <c r="X3656">
        <f>(1-Agridata[[#This Row],[Transport_Cost_NGN]]/(Agridata[[#This Row],[Input_Cost_NGN]]+Agridata[[#This Row],[Final_Profit_NGN]]))*100</f>
        <v>99.51357789091719</v>
      </c>
      <c r="Y3656" s="13">
        <f>Agridata[[#This Row],[Final_Profit_NGN]]*Agridata[[#This Row],[Storage_Loss_%]]</f>
        <v>10845088.4</v>
      </c>
      <c r="Z3656" s="13">
        <f>Agridata[[#This Row],[Final_Profit_NGN]] * (1-Agridata[[#This Row],[Storage_Loss_%]]/100)</f>
        <v>577947.11599999992</v>
      </c>
      <c r="AA3656" s="13">
        <f>Agridata[[#This Row],[Final_Profit_NGN]]+Agridata[[#This Row],[Input_Cost_NGN]]</f>
        <v>717895</v>
      </c>
    </row>
    <row r="3657" spans="1:27" x14ac:dyDescent="0.35">
      <c r="A3657" t="s">
        <v>159</v>
      </c>
      <c r="B3657" t="s">
        <v>1473</v>
      </c>
      <c r="C3657" t="s">
        <v>1497</v>
      </c>
      <c r="D3657">
        <v>2023</v>
      </c>
      <c r="E3657" t="s">
        <v>1501</v>
      </c>
      <c r="F3657" t="s">
        <v>1506</v>
      </c>
      <c r="G3657">
        <v>1.41</v>
      </c>
      <c r="H3657">
        <v>4831</v>
      </c>
      <c r="I3657">
        <v>3079</v>
      </c>
      <c r="J3657">
        <v>11.4</v>
      </c>
      <c r="K3657" t="s">
        <v>1512</v>
      </c>
      <c r="L3657">
        <v>0.39</v>
      </c>
      <c r="M3657" t="s">
        <v>1516</v>
      </c>
      <c r="N3657" s="13">
        <v>2955</v>
      </c>
      <c r="O3657">
        <v>30</v>
      </c>
      <c r="P3657" s="11">
        <f>Agridata[[#This Row],[Storage_Loss_%]]/100</f>
        <v>0.36249999999999999</v>
      </c>
      <c r="Q3657" s="7">
        <v>36.25</v>
      </c>
      <c r="R3657" s="13">
        <v>42133</v>
      </c>
      <c r="S3657">
        <v>364</v>
      </c>
      <c r="T3657" t="s">
        <v>1520</v>
      </c>
      <c r="U3657" t="s">
        <v>1523</v>
      </c>
      <c r="V3657" s="13">
        <v>1064461</v>
      </c>
      <c r="W3657" s="7">
        <f>(Agridata[[#This Row],[Profit_After_Storage_Loss]]/Agridata[[#This Row],[Total_Revenue]])*100</f>
        <v>61.32275138849478</v>
      </c>
      <c r="X3657">
        <f>(1-Agridata[[#This Row],[Transport_Cost_NGN]]/(Agridata[[#This Row],[Input_Cost_NGN]]+Agridata[[#This Row],[Final_Profit_NGN]]))*100</f>
        <v>99.732964393445116</v>
      </c>
      <c r="Y3657" s="13">
        <f>Agridata[[#This Row],[Final_Profit_NGN]]*Agridata[[#This Row],[Storage_Loss_%]]</f>
        <v>38586711.25</v>
      </c>
      <c r="Z3657" s="13">
        <f>Agridata[[#This Row],[Final_Profit_NGN]] * (1-Agridata[[#This Row],[Storage_Loss_%]]/100)</f>
        <v>678593.88749999995</v>
      </c>
      <c r="AA3657" s="13">
        <f>Agridata[[#This Row],[Final_Profit_NGN]]+Agridata[[#This Row],[Input_Cost_NGN]]</f>
        <v>1106594</v>
      </c>
    </row>
    <row r="3658" spans="1:27" x14ac:dyDescent="0.35">
      <c r="A3658" t="s">
        <v>819</v>
      </c>
      <c r="B3658" t="s">
        <v>1470</v>
      </c>
      <c r="C3658" t="s">
        <v>1495</v>
      </c>
      <c r="D3658">
        <v>2021</v>
      </c>
      <c r="E3658" t="s">
        <v>1501</v>
      </c>
      <c r="F3658" t="s">
        <v>1510</v>
      </c>
      <c r="G3658">
        <v>2.17</v>
      </c>
      <c r="H3658">
        <v>43397</v>
      </c>
      <c r="I3658">
        <v>31640</v>
      </c>
      <c r="J3658">
        <v>169.1</v>
      </c>
      <c r="K3658" t="s">
        <v>1512</v>
      </c>
      <c r="L3658">
        <v>5.2</v>
      </c>
      <c r="M3658" t="s">
        <v>1516</v>
      </c>
      <c r="N3658" s="13">
        <v>42110</v>
      </c>
      <c r="O3658">
        <v>1</v>
      </c>
      <c r="P3658" s="11">
        <f>Agridata[[#This Row],[Storage_Loss_%]]/100</f>
        <v>0.27089999999999997</v>
      </c>
      <c r="Q3658" s="7">
        <v>27.09</v>
      </c>
      <c r="R3658" s="13">
        <v>78053</v>
      </c>
      <c r="S3658">
        <v>409</v>
      </c>
      <c r="T3658" t="s">
        <v>1520</v>
      </c>
      <c r="U3658" t="s">
        <v>1523</v>
      </c>
      <c r="V3658" s="13">
        <v>12691190</v>
      </c>
      <c r="W3658" s="7">
        <f>(Agridata[[#This Row],[Profit_After_Storage_Loss]]/Agridata[[#This Row],[Total_Revenue]])*100</f>
        <v>72.464331902838737</v>
      </c>
      <c r="X3658">
        <f>(1-Agridata[[#This Row],[Transport_Cost_NGN]]/(Agridata[[#This Row],[Input_Cost_NGN]]+Agridata[[#This Row],[Final_Profit_NGN]]))*100</f>
        <v>99.670223207436806</v>
      </c>
      <c r="Y3658" s="13">
        <f>Agridata[[#This Row],[Final_Profit_NGN]]*Agridata[[#This Row],[Storage_Loss_%]]</f>
        <v>343804337.10000002</v>
      </c>
      <c r="Z3658" s="13">
        <f>Agridata[[#This Row],[Final_Profit_NGN]] * (1-Agridata[[#This Row],[Storage_Loss_%]]/100)</f>
        <v>9253146.6290000007</v>
      </c>
      <c r="AA3658" s="13">
        <f>Agridata[[#This Row],[Final_Profit_NGN]]+Agridata[[#This Row],[Input_Cost_NGN]]</f>
        <v>12769243</v>
      </c>
    </row>
    <row r="3659" spans="1:27" x14ac:dyDescent="0.35">
      <c r="A3659" t="s">
        <v>1029</v>
      </c>
      <c r="B3659" t="s">
        <v>1473</v>
      </c>
      <c r="C3659" t="s">
        <v>1497</v>
      </c>
      <c r="D3659">
        <v>2025</v>
      </c>
      <c r="E3659" t="s">
        <v>1502</v>
      </c>
      <c r="F3659" t="s">
        <v>1508</v>
      </c>
      <c r="G3659">
        <v>1.55</v>
      </c>
      <c r="H3659">
        <v>2203</v>
      </c>
      <c r="I3659">
        <v>1954</v>
      </c>
      <c r="J3659">
        <v>10.3</v>
      </c>
      <c r="K3659" t="s">
        <v>1512</v>
      </c>
      <c r="L3659">
        <v>0.46</v>
      </c>
      <c r="M3659" t="s">
        <v>1518</v>
      </c>
      <c r="N3659" s="13">
        <v>2681</v>
      </c>
      <c r="O3659">
        <v>7</v>
      </c>
      <c r="P3659" s="11">
        <f>Agridata[[#This Row],[Storage_Loss_%]]/100</f>
        <v>0.11259999999999999</v>
      </c>
      <c r="Q3659" s="7">
        <v>11.26</v>
      </c>
      <c r="R3659" s="13">
        <v>11666</v>
      </c>
      <c r="S3659">
        <v>250</v>
      </c>
      <c r="T3659" t="s">
        <v>1521</v>
      </c>
      <c r="U3659" t="s">
        <v>1522</v>
      </c>
      <c r="V3659" s="13">
        <v>469268</v>
      </c>
      <c r="W3659" s="7">
        <f>(Agridata[[#This Row],[Profit_After_Storage_Loss]]/Agridata[[#This Row],[Total_Revenue]])*100</f>
        <v>86.587436779267009</v>
      </c>
      <c r="X3659">
        <f>(1-Agridata[[#This Row],[Transport_Cost_NGN]]/(Agridata[[#This Row],[Input_Cost_NGN]]+Agridata[[#This Row],[Final_Profit_NGN]]))*100</f>
        <v>99.442543051645345</v>
      </c>
      <c r="Y3659" s="13">
        <f>Agridata[[#This Row],[Final_Profit_NGN]]*Agridata[[#This Row],[Storage_Loss_%]]</f>
        <v>5283957.68</v>
      </c>
      <c r="Z3659" s="13">
        <f>Agridata[[#This Row],[Final_Profit_NGN]] * (1-Agridata[[#This Row],[Storage_Loss_%]]/100)</f>
        <v>416428.42319999996</v>
      </c>
      <c r="AA3659" s="13">
        <f>Agridata[[#This Row],[Final_Profit_NGN]]+Agridata[[#This Row],[Input_Cost_NGN]]</f>
        <v>480934</v>
      </c>
    </row>
    <row r="3660" spans="1:27" x14ac:dyDescent="0.35">
      <c r="A3660" t="s">
        <v>1317</v>
      </c>
      <c r="B3660" t="s">
        <v>1473</v>
      </c>
      <c r="C3660" t="s">
        <v>1494</v>
      </c>
      <c r="D3660">
        <v>2022</v>
      </c>
      <c r="E3660" t="s">
        <v>1502</v>
      </c>
      <c r="F3660" t="s">
        <v>1507</v>
      </c>
      <c r="G3660">
        <v>0.85</v>
      </c>
      <c r="H3660">
        <v>1641</v>
      </c>
      <c r="I3660">
        <v>1380</v>
      </c>
      <c r="J3660">
        <v>8</v>
      </c>
      <c r="K3660" t="s">
        <v>1512</v>
      </c>
      <c r="L3660">
        <v>1.6</v>
      </c>
      <c r="M3660" t="s">
        <v>1516</v>
      </c>
      <c r="N3660" s="13">
        <v>1860</v>
      </c>
      <c r="O3660">
        <v>7</v>
      </c>
      <c r="P3660" s="11">
        <f>Agridata[[#This Row],[Storage_Loss_%]]/100</f>
        <v>0.15890000000000001</v>
      </c>
      <c r="Q3660" s="7">
        <v>15.89</v>
      </c>
      <c r="R3660" s="13">
        <v>10558</v>
      </c>
      <c r="S3660">
        <v>240</v>
      </c>
      <c r="T3660" t="s">
        <v>1521</v>
      </c>
      <c r="U3660" t="s">
        <v>1522</v>
      </c>
      <c r="V3660" s="13">
        <v>315470</v>
      </c>
      <c r="W3660" s="7">
        <f>(Agridata[[#This Row],[Profit_After_Storage_Loss]]/Agridata[[#This Row],[Total_Revenue]])*100</f>
        <v>81.386205172561858</v>
      </c>
      <c r="X3660">
        <f>(1-Agridata[[#This Row],[Transport_Cost_NGN]]/(Agridata[[#This Row],[Input_Cost_NGN]]+Agridata[[#This Row],[Final_Profit_NGN]]))*100</f>
        <v>99.429496853031026</v>
      </c>
      <c r="Y3660" s="13">
        <f>Agridata[[#This Row],[Final_Profit_NGN]]*Agridata[[#This Row],[Storage_Loss_%]]</f>
        <v>5012818.3</v>
      </c>
      <c r="Z3660" s="13">
        <f>Agridata[[#This Row],[Final_Profit_NGN]] * (1-Agridata[[#This Row],[Storage_Loss_%]]/100)</f>
        <v>265341.81699999998</v>
      </c>
      <c r="AA3660" s="13">
        <f>Agridata[[#This Row],[Final_Profit_NGN]]+Agridata[[#This Row],[Input_Cost_NGN]]</f>
        <v>326028</v>
      </c>
    </row>
    <row r="3661" spans="1:27" x14ac:dyDescent="0.35">
      <c r="A3661" t="s">
        <v>272</v>
      </c>
      <c r="B3661" t="s">
        <v>1473</v>
      </c>
      <c r="C3661" t="s">
        <v>1493</v>
      </c>
      <c r="D3661">
        <v>2024</v>
      </c>
      <c r="E3661" t="s">
        <v>1501</v>
      </c>
      <c r="F3661" t="s">
        <v>1510</v>
      </c>
      <c r="G3661">
        <v>2.73</v>
      </c>
      <c r="H3661">
        <v>81089</v>
      </c>
      <c r="I3661">
        <v>56583</v>
      </c>
      <c r="J3661">
        <v>2.1</v>
      </c>
      <c r="K3661" t="s">
        <v>1513</v>
      </c>
      <c r="L3661">
        <v>0.91</v>
      </c>
      <c r="M3661" t="s">
        <v>1516</v>
      </c>
      <c r="N3661" s="13">
        <v>200</v>
      </c>
      <c r="O3661">
        <v>7</v>
      </c>
      <c r="P3661" s="11">
        <f>Agridata[[#This Row],[Storage_Loss_%]]/100</f>
        <v>0.30219999999999997</v>
      </c>
      <c r="Q3661" s="7">
        <v>30.22</v>
      </c>
      <c r="R3661" s="13">
        <v>51259</v>
      </c>
      <c r="S3661">
        <v>326</v>
      </c>
      <c r="T3661" t="s">
        <v>1519</v>
      </c>
      <c r="U3661" t="s">
        <v>1522</v>
      </c>
      <c r="V3661" s="13">
        <v>18210139</v>
      </c>
      <c r="W3661" s="7">
        <f>(Agridata[[#This Row],[Profit_After_Storage_Loss]]/Agridata[[#This Row],[Total_Revenue]])*100</f>
        <v>69.584130383665027</v>
      </c>
      <c r="X3661">
        <f>(1-Agridata[[#This Row],[Transport_Cost_NGN]]/(Agridata[[#This Row],[Input_Cost_NGN]]+Agridata[[#This Row],[Final_Profit_NGN]]))*100</f>
        <v>99.998904793597958</v>
      </c>
      <c r="Y3661" s="13">
        <f>Agridata[[#This Row],[Final_Profit_NGN]]*Agridata[[#This Row],[Storage_Loss_%]]</f>
        <v>550310400.57999992</v>
      </c>
      <c r="Z3661" s="13">
        <f>Agridata[[#This Row],[Final_Profit_NGN]] * (1-Agridata[[#This Row],[Storage_Loss_%]]/100)</f>
        <v>12707034.994199999</v>
      </c>
      <c r="AA3661" s="13">
        <f>Agridata[[#This Row],[Final_Profit_NGN]]+Agridata[[#This Row],[Input_Cost_NGN]]</f>
        <v>18261398</v>
      </c>
    </row>
    <row r="3662" spans="1:27" x14ac:dyDescent="0.35">
      <c r="A3662" t="s">
        <v>966</v>
      </c>
      <c r="B3662" t="s">
        <v>1472</v>
      </c>
      <c r="C3662" t="s">
        <v>1488</v>
      </c>
      <c r="D3662">
        <v>2024</v>
      </c>
      <c r="E3662" t="s">
        <v>1501</v>
      </c>
      <c r="F3662" t="s">
        <v>1503</v>
      </c>
      <c r="G3662">
        <v>5.2</v>
      </c>
      <c r="H3662">
        <v>39511</v>
      </c>
      <c r="I3662">
        <v>32778</v>
      </c>
      <c r="J3662">
        <v>2.2999999999999998</v>
      </c>
      <c r="K3662" t="s">
        <v>1513</v>
      </c>
      <c r="L3662">
        <v>0.14000000000000001</v>
      </c>
      <c r="M3662" t="s">
        <v>1518</v>
      </c>
      <c r="N3662" s="13">
        <v>200</v>
      </c>
      <c r="O3662">
        <v>7</v>
      </c>
      <c r="P3662" s="11">
        <f>Agridata[[#This Row],[Storage_Loss_%]]/100</f>
        <v>0.1704</v>
      </c>
      <c r="Q3662" s="7">
        <v>17.04</v>
      </c>
      <c r="R3662" s="13">
        <v>81714</v>
      </c>
      <c r="S3662">
        <v>317</v>
      </c>
      <c r="T3662" t="s">
        <v>1520</v>
      </c>
      <c r="U3662" t="s">
        <v>1522</v>
      </c>
      <c r="V3662" s="13">
        <v>10204806</v>
      </c>
      <c r="W3662" s="7">
        <f>(Agridata[[#This Row],[Profit_After_Storage_Loss]]/Agridata[[#This Row],[Total_Revenue]])*100</f>
        <v>82.300982816346064</v>
      </c>
      <c r="X3662">
        <f>(1-Agridata[[#This Row],[Transport_Cost_NGN]]/(Agridata[[#This Row],[Input_Cost_NGN]]+Agridata[[#This Row],[Final_Profit_NGN]]))*100</f>
        <v>99.998055707858441</v>
      </c>
      <c r="Y3662" s="13">
        <f>Agridata[[#This Row],[Final_Profit_NGN]]*Agridata[[#This Row],[Storage_Loss_%]]</f>
        <v>173889894.23999998</v>
      </c>
      <c r="Z3662" s="13">
        <f>Agridata[[#This Row],[Final_Profit_NGN]] * (1-Agridata[[#This Row],[Storage_Loss_%]]/100)</f>
        <v>8465907.0576000009</v>
      </c>
      <c r="AA3662" s="13">
        <f>Agridata[[#This Row],[Final_Profit_NGN]]+Agridata[[#This Row],[Input_Cost_NGN]]</f>
        <v>10286520</v>
      </c>
    </row>
    <row r="3663" spans="1:27" x14ac:dyDescent="0.35">
      <c r="A3663" t="s">
        <v>928</v>
      </c>
      <c r="B3663" t="s">
        <v>1470</v>
      </c>
      <c r="C3663" t="s">
        <v>1485</v>
      </c>
      <c r="D3663">
        <v>2021</v>
      </c>
      <c r="E3663" t="s">
        <v>1501</v>
      </c>
      <c r="F3663" t="s">
        <v>1507</v>
      </c>
      <c r="G3663">
        <v>1.45</v>
      </c>
      <c r="H3663">
        <v>2898</v>
      </c>
      <c r="I3663">
        <v>1728</v>
      </c>
      <c r="J3663">
        <v>9.5</v>
      </c>
      <c r="K3663" t="s">
        <v>1513</v>
      </c>
      <c r="L3663">
        <v>0.41</v>
      </c>
      <c r="M3663" t="s">
        <v>1516</v>
      </c>
      <c r="N3663" s="13">
        <v>463</v>
      </c>
      <c r="O3663">
        <v>30</v>
      </c>
      <c r="P3663" s="11">
        <f>Agridata[[#This Row],[Storage_Loss_%]]/100</f>
        <v>0.40369999999999995</v>
      </c>
      <c r="Q3663" s="7">
        <v>40.369999999999997</v>
      </c>
      <c r="R3663" s="13">
        <v>16328</v>
      </c>
      <c r="S3663">
        <v>194</v>
      </c>
      <c r="T3663" t="s">
        <v>1521</v>
      </c>
      <c r="U3663" t="s">
        <v>1522</v>
      </c>
      <c r="V3663" s="13">
        <v>315089</v>
      </c>
      <c r="W3663" s="7">
        <f>(Agridata[[#This Row],[Profit_After_Storage_Loss]]/Agridata[[#This Row],[Total_Revenue]])*100</f>
        <v>56.692194636967926</v>
      </c>
      <c r="X3663">
        <f>(1-Agridata[[#This Row],[Transport_Cost_NGN]]/(Agridata[[#This Row],[Input_Cost_NGN]]+Agridata[[#This Row],[Final_Profit_NGN]]))*100</f>
        <v>99.860296846570947</v>
      </c>
      <c r="Y3663" s="13">
        <f>Agridata[[#This Row],[Final_Profit_NGN]]*Agridata[[#This Row],[Storage_Loss_%]]</f>
        <v>12720142.93</v>
      </c>
      <c r="Z3663" s="13">
        <f>Agridata[[#This Row],[Final_Profit_NGN]] * (1-Agridata[[#This Row],[Storage_Loss_%]]/100)</f>
        <v>187887.57070000001</v>
      </c>
      <c r="AA3663" s="13">
        <f>Agridata[[#This Row],[Final_Profit_NGN]]+Agridata[[#This Row],[Input_Cost_NGN]]</f>
        <v>331417</v>
      </c>
    </row>
    <row r="3664" spans="1:27" x14ac:dyDescent="0.35">
      <c r="A3664" t="s">
        <v>1023</v>
      </c>
      <c r="B3664" t="s">
        <v>1473</v>
      </c>
      <c r="C3664" t="s">
        <v>1496</v>
      </c>
      <c r="D3664">
        <v>2024</v>
      </c>
      <c r="E3664" t="s">
        <v>1502</v>
      </c>
      <c r="F3664" t="s">
        <v>1509</v>
      </c>
      <c r="G3664">
        <v>1.18</v>
      </c>
      <c r="H3664">
        <v>16672</v>
      </c>
      <c r="I3664">
        <v>13192</v>
      </c>
      <c r="J3664">
        <v>55.9</v>
      </c>
      <c r="K3664" t="s">
        <v>1512</v>
      </c>
      <c r="L3664">
        <v>2.14</v>
      </c>
      <c r="M3664" t="s">
        <v>1516</v>
      </c>
      <c r="N3664" s="13">
        <v>13033</v>
      </c>
      <c r="O3664">
        <v>5</v>
      </c>
      <c r="P3664" s="11">
        <f>Agridata[[#This Row],[Storage_Loss_%]]/100</f>
        <v>0.2087</v>
      </c>
      <c r="Q3664" s="7">
        <v>20.87</v>
      </c>
      <c r="R3664" s="13">
        <v>39057</v>
      </c>
      <c r="S3664">
        <v>349</v>
      </c>
      <c r="T3664" t="s">
        <v>1519</v>
      </c>
      <c r="U3664" t="s">
        <v>1522</v>
      </c>
      <c r="V3664" s="13">
        <v>4505878</v>
      </c>
      <c r="W3664" s="7">
        <f>(Agridata[[#This Row],[Profit_After_Storage_Loss]]/Agridata[[#This Row],[Total_Revenue]])*100</f>
        <v>78.449994585181088</v>
      </c>
      <c r="X3664">
        <f>(1-Agridata[[#This Row],[Transport_Cost_NGN]]/(Agridata[[#This Row],[Input_Cost_NGN]]+Agridata[[#This Row],[Final_Profit_NGN]]))*100</f>
        <v>99.71324122347184</v>
      </c>
      <c r="Y3664" s="13">
        <f>Agridata[[#This Row],[Final_Profit_NGN]]*Agridata[[#This Row],[Storage_Loss_%]]</f>
        <v>94037673.859999999</v>
      </c>
      <c r="Z3664" s="13">
        <f>Agridata[[#This Row],[Final_Profit_NGN]] * (1-Agridata[[#This Row],[Storage_Loss_%]]/100)</f>
        <v>3565501.2614000002</v>
      </c>
      <c r="AA3664" s="13">
        <f>Agridata[[#This Row],[Final_Profit_NGN]]+Agridata[[#This Row],[Input_Cost_NGN]]</f>
        <v>4544935</v>
      </c>
    </row>
    <row r="3665" spans="1:27" x14ac:dyDescent="0.35">
      <c r="A3665" t="s">
        <v>582</v>
      </c>
      <c r="B3665" t="s">
        <v>1471</v>
      </c>
      <c r="C3665" t="s">
        <v>1486</v>
      </c>
      <c r="D3665">
        <v>2023</v>
      </c>
      <c r="E3665" t="s">
        <v>1501</v>
      </c>
      <c r="F3665" t="s">
        <v>1507</v>
      </c>
      <c r="G3665">
        <v>4.5599999999999996</v>
      </c>
      <c r="H3665">
        <v>6477</v>
      </c>
      <c r="I3665">
        <v>5312</v>
      </c>
      <c r="J3665">
        <v>7.4</v>
      </c>
      <c r="K3665" t="s">
        <v>1513</v>
      </c>
      <c r="L3665">
        <v>0.44</v>
      </c>
      <c r="M3665" t="s">
        <v>1518</v>
      </c>
      <c r="N3665" s="13">
        <v>241</v>
      </c>
      <c r="O3665">
        <v>14</v>
      </c>
      <c r="P3665" s="11">
        <f>Agridata[[#This Row],[Storage_Loss_%]]/100</f>
        <v>0.17980000000000002</v>
      </c>
      <c r="Q3665" s="7">
        <v>17.98</v>
      </c>
      <c r="R3665" s="13">
        <v>93590</v>
      </c>
      <c r="S3665">
        <v>219</v>
      </c>
      <c r="T3665" t="s">
        <v>1521</v>
      </c>
      <c r="U3665" t="s">
        <v>1522</v>
      </c>
      <c r="V3665" s="13">
        <v>1057864</v>
      </c>
      <c r="W3665" s="7">
        <f>(Agridata[[#This Row],[Profit_After_Storage_Loss]]/Agridata[[#This Row],[Total_Revenue]])*100</f>
        <v>75.353427301481432</v>
      </c>
      <c r="X3665">
        <f>(1-Agridata[[#This Row],[Transport_Cost_NGN]]/(Agridata[[#This Row],[Input_Cost_NGN]]+Agridata[[#This Row],[Final_Profit_NGN]]))*100</f>
        <v>99.979069941135293</v>
      </c>
      <c r="Y3665" s="13">
        <f>Agridata[[#This Row],[Final_Profit_NGN]]*Agridata[[#This Row],[Storage_Loss_%]]</f>
        <v>19020394.719999999</v>
      </c>
      <c r="Z3665" s="13">
        <f>Agridata[[#This Row],[Final_Profit_NGN]] * (1-Agridata[[#This Row],[Storage_Loss_%]]/100)</f>
        <v>867660.05280000006</v>
      </c>
      <c r="AA3665" s="13">
        <f>Agridata[[#This Row],[Final_Profit_NGN]]+Agridata[[#This Row],[Input_Cost_NGN]]</f>
        <v>1151454</v>
      </c>
    </row>
    <row r="3666" spans="1:27" x14ac:dyDescent="0.35">
      <c r="A3666" t="s">
        <v>1381</v>
      </c>
      <c r="B3666" t="s">
        <v>1472</v>
      </c>
      <c r="C3666" t="s">
        <v>1487</v>
      </c>
      <c r="D3666">
        <v>2022</v>
      </c>
      <c r="E3666" t="s">
        <v>1502</v>
      </c>
      <c r="F3666" t="s">
        <v>1506</v>
      </c>
      <c r="G3666">
        <v>2.77</v>
      </c>
      <c r="H3666">
        <v>9014</v>
      </c>
      <c r="I3666">
        <v>7281</v>
      </c>
      <c r="J3666">
        <v>65.599999999999994</v>
      </c>
      <c r="K3666" t="s">
        <v>1515</v>
      </c>
      <c r="L3666">
        <v>2.59</v>
      </c>
      <c r="M3666" t="s">
        <v>1516</v>
      </c>
      <c r="N3666" s="13">
        <v>13958</v>
      </c>
      <c r="O3666">
        <v>14</v>
      </c>
      <c r="P3666" s="11">
        <f>Agridata[[#This Row],[Storage_Loss_%]]/100</f>
        <v>0.19219999999999998</v>
      </c>
      <c r="Q3666" s="7">
        <v>19.22</v>
      </c>
      <c r="R3666" s="13">
        <v>52415</v>
      </c>
      <c r="S3666">
        <v>363</v>
      </c>
      <c r="T3666" t="s">
        <v>1520</v>
      </c>
      <c r="U3666" t="s">
        <v>1523</v>
      </c>
      <c r="V3666" s="13">
        <v>2550200</v>
      </c>
      <c r="W3666" s="7">
        <f>(Agridata[[#This Row],[Profit_After_Storage_Loss]]/Agridata[[#This Row],[Total_Revenue]])*100</f>
        <v>79.153142512434613</v>
      </c>
      <c r="X3666">
        <f>(1-Agridata[[#This Row],[Transport_Cost_NGN]]/(Agridata[[#This Row],[Input_Cost_NGN]]+Agridata[[#This Row],[Final_Profit_NGN]]))*100</f>
        <v>99.463693246984292</v>
      </c>
      <c r="Y3666" s="13">
        <f>Agridata[[#This Row],[Final_Profit_NGN]]*Agridata[[#This Row],[Storage_Loss_%]]</f>
        <v>49014844</v>
      </c>
      <c r="Z3666" s="13">
        <f>Agridata[[#This Row],[Final_Profit_NGN]] * (1-Agridata[[#This Row],[Storage_Loss_%]]/100)</f>
        <v>2060051.5600000003</v>
      </c>
      <c r="AA3666" s="13">
        <f>Agridata[[#This Row],[Final_Profit_NGN]]+Agridata[[#This Row],[Input_Cost_NGN]]</f>
        <v>2602615</v>
      </c>
    </row>
    <row r="3667" spans="1:27" x14ac:dyDescent="0.35">
      <c r="A3667" t="s">
        <v>129</v>
      </c>
      <c r="B3667" t="s">
        <v>1472</v>
      </c>
      <c r="C3667" t="s">
        <v>1488</v>
      </c>
      <c r="D3667">
        <v>2025</v>
      </c>
      <c r="E3667" t="s">
        <v>1501</v>
      </c>
      <c r="F3667" t="s">
        <v>1507</v>
      </c>
      <c r="G3667">
        <v>3.64</v>
      </c>
      <c r="H3667">
        <v>10157</v>
      </c>
      <c r="I3667">
        <v>8523</v>
      </c>
      <c r="J3667">
        <v>55.1</v>
      </c>
      <c r="K3667" t="s">
        <v>1512</v>
      </c>
      <c r="L3667">
        <v>2.1</v>
      </c>
      <c r="M3667" t="s">
        <v>1518</v>
      </c>
      <c r="N3667" s="13">
        <v>16204</v>
      </c>
      <c r="O3667">
        <v>7</v>
      </c>
      <c r="P3667" s="11">
        <f>Agridata[[#This Row],[Storage_Loss_%]]/100</f>
        <v>0.16079999999999997</v>
      </c>
      <c r="Q3667" s="7">
        <v>16.079999999999998</v>
      </c>
      <c r="R3667" s="13">
        <v>39806</v>
      </c>
      <c r="S3667">
        <v>273</v>
      </c>
      <c r="T3667" t="s">
        <v>1521</v>
      </c>
      <c r="U3667" t="s">
        <v>1522</v>
      </c>
      <c r="V3667" s="13">
        <v>2247502</v>
      </c>
      <c r="W3667" s="7">
        <f>(Agridata[[#This Row],[Profit_After_Storage_Loss]]/Agridata[[#This Row],[Total_Revenue]])*100</f>
        <v>82.45954101502727</v>
      </c>
      <c r="X3667">
        <f>(1-Agridata[[#This Row],[Transport_Cost_NGN]]/(Agridata[[#This Row],[Input_Cost_NGN]]+Agridata[[#This Row],[Final_Profit_NGN]]))*100</f>
        <v>99.291568953547142</v>
      </c>
      <c r="Y3667" s="13">
        <f>Agridata[[#This Row],[Final_Profit_NGN]]*Agridata[[#This Row],[Storage_Loss_%]]</f>
        <v>36139832.159999996</v>
      </c>
      <c r="Z3667" s="13">
        <f>Agridata[[#This Row],[Final_Profit_NGN]] * (1-Agridata[[#This Row],[Storage_Loss_%]]/100)</f>
        <v>1886103.6784000001</v>
      </c>
      <c r="AA3667" s="13">
        <f>Agridata[[#This Row],[Final_Profit_NGN]]+Agridata[[#This Row],[Input_Cost_NGN]]</f>
        <v>2287308</v>
      </c>
    </row>
    <row r="3668" spans="1:27" x14ac:dyDescent="0.35">
      <c r="A3668" t="s">
        <v>182</v>
      </c>
      <c r="B3668" t="s">
        <v>1473</v>
      </c>
      <c r="C3668" t="s">
        <v>1493</v>
      </c>
      <c r="D3668">
        <v>2023</v>
      </c>
      <c r="E3668" t="s">
        <v>1502</v>
      </c>
      <c r="F3668" t="s">
        <v>1506</v>
      </c>
      <c r="G3668">
        <v>1.76</v>
      </c>
      <c r="H3668">
        <v>3124</v>
      </c>
      <c r="I3668">
        <v>2847</v>
      </c>
      <c r="J3668">
        <v>22.6</v>
      </c>
      <c r="K3668" t="s">
        <v>1512</v>
      </c>
      <c r="L3668">
        <v>1.33</v>
      </c>
      <c r="M3668" t="s">
        <v>1518</v>
      </c>
      <c r="N3668" s="13">
        <v>5571</v>
      </c>
      <c r="O3668">
        <v>3</v>
      </c>
      <c r="P3668" s="11">
        <f>Agridata[[#This Row],[Storage_Loss_%]]/100</f>
        <v>8.8399999999999992E-2</v>
      </c>
      <c r="Q3668" s="7">
        <v>8.84</v>
      </c>
      <c r="R3668" s="13">
        <v>25730</v>
      </c>
      <c r="S3668">
        <v>381</v>
      </c>
      <c r="T3668" t="s">
        <v>1520</v>
      </c>
      <c r="U3668" t="s">
        <v>1523</v>
      </c>
      <c r="V3668" s="13">
        <v>1042559</v>
      </c>
      <c r="W3668" s="7">
        <f>(Agridata[[#This Row],[Profit_After_Storage_Loss]]/Agridata[[#This Row],[Total_Revenue]])*100</f>
        <v>88.964389261707282</v>
      </c>
      <c r="X3668">
        <f>(1-Agridata[[#This Row],[Transport_Cost_NGN]]/(Agridata[[#This Row],[Input_Cost_NGN]]+Agridata[[#This Row],[Final_Profit_NGN]]))*100</f>
        <v>99.47851190080587</v>
      </c>
      <c r="Y3668" s="13">
        <f>Agridata[[#This Row],[Final_Profit_NGN]]*Agridata[[#This Row],[Storage_Loss_%]]</f>
        <v>9216221.5600000005</v>
      </c>
      <c r="Z3668" s="13">
        <f>Agridata[[#This Row],[Final_Profit_NGN]] * (1-Agridata[[#This Row],[Storage_Loss_%]]/100)</f>
        <v>950396.7844</v>
      </c>
      <c r="AA3668" s="13">
        <f>Agridata[[#This Row],[Final_Profit_NGN]]+Agridata[[#This Row],[Input_Cost_NGN]]</f>
        <v>1068289</v>
      </c>
    </row>
    <row r="3669" spans="1:27" x14ac:dyDescent="0.35">
      <c r="A3669" t="s">
        <v>919</v>
      </c>
      <c r="B3669" t="s">
        <v>1472</v>
      </c>
      <c r="C3669" t="s">
        <v>1488</v>
      </c>
      <c r="D3669">
        <v>2022</v>
      </c>
      <c r="E3669" t="s">
        <v>1501</v>
      </c>
      <c r="F3669" t="s">
        <v>1509</v>
      </c>
      <c r="G3669">
        <v>2</v>
      </c>
      <c r="H3669">
        <v>32364</v>
      </c>
      <c r="I3669">
        <v>27056</v>
      </c>
      <c r="J3669">
        <v>31.3</v>
      </c>
      <c r="K3669" t="s">
        <v>1511</v>
      </c>
      <c r="L3669">
        <v>0.92</v>
      </c>
      <c r="M3669" t="s">
        <v>1516</v>
      </c>
      <c r="N3669" s="13">
        <v>4409</v>
      </c>
      <c r="O3669">
        <v>3</v>
      </c>
      <c r="P3669" s="11">
        <f>Agridata[[#This Row],[Storage_Loss_%]]/100</f>
        <v>0.16399999999999998</v>
      </c>
      <c r="Q3669" s="7">
        <v>16.399999999999999</v>
      </c>
      <c r="R3669" s="13">
        <v>64821</v>
      </c>
      <c r="S3669">
        <v>356</v>
      </c>
      <c r="T3669" t="s">
        <v>1520</v>
      </c>
      <c r="U3669" t="s">
        <v>1522</v>
      </c>
      <c r="V3669" s="13">
        <v>9466387</v>
      </c>
      <c r="W3669" s="7">
        <f>(Agridata[[#This Row],[Profit_After_Storage_Loss]]/Agridata[[#This Row],[Total_Revenue]])*100</f>
        <v>83.031442939866594</v>
      </c>
      <c r="X3669">
        <f>(1-Agridata[[#This Row],[Transport_Cost_NGN]]/(Agridata[[#This Row],[Input_Cost_NGN]]+Agridata[[#This Row],[Final_Profit_NGN]]))*100</f>
        <v>99.953741435503247</v>
      </c>
      <c r="Y3669" s="13">
        <f>Agridata[[#This Row],[Final_Profit_NGN]]*Agridata[[#This Row],[Storage_Loss_%]]</f>
        <v>155248746.79999998</v>
      </c>
      <c r="Z3669" s="13">
        <f>Agridata[[#This Row],[Final_Profit_NGN]] * (1-Agridata[[#This Row],[Storage_Loss_%]]/100)</f>
        <v>7913899.5320000006</v>
      </c>
      <c r="AA3669" s="13">
        <f>Agridata[[#This Row],[Final_Profit_NGN]]+Agridata[[#This Row],[Input_Cost_NGN]]</f>
        <v>9531208</v>
      </c>
    </row>
    <row r="3670" spans="1:27" x14ac:dyDescent="0.35">
      <c r="A3670" t="s">
        <v>797</v>
      </c>
      <c r="B3670" t="s">
        <v>1472</v>
      </c>
      <c r="C3670" t="s">
        <v>1489</v>
      </c>
      <c r="D3670">
        <v>2023</v>
      </c>
      <c r="E3670" t="s">
        <v>1502</v>
      </c>
      <c r="F3670" t="s">
        <v>1504</v>
      </c>
      <c r="G3670">
        <v>1.98</v>
      </c>
      <c r="H3670">
        <v>15607</v>
      </c>
      <c r="I3670">
        <v>12582</v>
      </c>
      <c r="J3670">
        <v>52.5</v>
      </c>
      <c r="K3670" t="s">
        <v>1511</v>
      </c>
      <c r="L3670">
        <v>2.56</v>
      </c>
      <c r="M3670" t="s">
        <v>1516</v>
      </c>
      <c r="N3670" s="13">
        <v>7674</v>
      </c>
      <c r="O3670">
        <v>2</v>
      </c>
      <c r="P3670" s="11">
        <f>Agridata[[#This Row],[Storage_Loss_%]]/100</f>
        <v>0.1938</v>
      </c>
      <c r="Q3670" s="7">
        <v>19.38</v>
      </c>
      <c r="R3670" s="13">
        <v>42424</v>
      </c>
      <c r="S3670">
        <v>350</v>
      </c>
      <c r="T3670" t="s">
        <v>1519</v>
      </c>
      <c r="U3670" t="s">
        <v>1522</v>
      </c>
      <c r="V3670" s="13">
        <v>4309565</v>
      </c>
      <c r="W3670" s="7">
        <f>(Agridata[[#This Row],[Profit_After_Storage_Loss]]/Agridata[[#This Row],[Total_Revenue]])*100</f>
        <v>79.834101212112444</v>
      </c>
      <c r="X3670">
        <f>(1-Agridata[[#This Row],[Transport_Cost_NGN]]/(Agridata[[#This Row],[Input_Cost_NGN]]+Agridata[[#This Row],[Final_Profit_NGN]]))*100</f>
        <v>99.823666833716715</v>
      </c>
      <c r="Y3670" s="13">
        <f>Agridata[[#This Row],[Final_Profit_NGN]]*Agridata[[#This Row],[Storage_Loss_%]]</f>
        <v>83519369.700000003</v>
      </c>
      <c r="Z3670" s="13">
        <f>Agridata[[#This Row],[Final_Profit_NGN]] * (1-Agridata[[#This Row],[Storage_Loss_%]]/100)</f>
        <v>3474371.3030000003</v>
      </c>
      <c r="AA3670" s="13">
        <f>Agridata[[#This Row],[Final_Profit_NGN]]+Agridata[[#This Row],[Input_Cost_NGN]]</f>
        <v>4351989</v>
      </c>
    </row>
    <row r="3671" spans="1:27" x14ac:dyDescent="0.35">
      <c r="A3671" t="s">
        <v>124</v>
      </c>
      <c r="B3671" t="s">
        <v>1473</v>
      </c>
      <c r="C3671" t="s">
        <v>1496</v>
      </c>
      <c r="D3671">
        <v>2022</v>
      </c>
      <c r="E3671" t="s">
        <v>1501</v>
      </c>
      <c r="F3671" t="s">
        <v>1504</v>
      </c>
      <c r="G3671">
        <v>1.25</v>
      </c>
      <c r="H3671">
        <v>13768</v>
      </c>
      <c r="I3671">
        <v>10582</v>
      </c>
      <c r="J3671">
        <v>2.2999999999999998</v>
      </c>
      <c r="K3671" t="s">
        <v>1513</v>
      </c>
      <c r="L3671">
        <v>1.02</v>
      </c>
      <c r="M3671" t="s">
        <v>1516</v>
      </c>
      <c r="N3671" s="13">
        <v>200</v>
      </c>
      <c r="O3671">
        <v>3</v>
      </c>
      <c r="P3671" s="11">
        <f>Agridata[[#This Row],[Storage_Loss_%]]/100</f>
        <v>0.23139999999999999</v>
      </c>
      <c r="Q3671" s="7">
        <v>23.14</v>
      </c>
      <c r="R3671" s="13">
        <v>22440</v>
      </c>
      <c r="S3671">
        <v>270</v>
      </c>
      <c r="T3671" t="s">
        <v>1520</v>
      </c>
      <c r="U3671" t="s">
        <v>1523</v>
      </c>
      <c r="V3671" s="13">
        <v>2805929</v>
      </c>
      <c r="W3671" s="7">
        <f>(Agridata[[#This Row],[Profit_After_Storage_Loss]]/Agridata[[#This Row],[Total_Revenue]])*100</f>
        <v>76.250200359288328</v>
      </c>
      <c r="X3671">
        <f>(1-Agridata[[#This Row],[Transport_Cost_NGN]]/(Agridata[[#This Row],[Input_Cost_NGN]]+Agridata[[#This Row],[Final_Profit_NGN]]))*100</f>
        <v>99.992928786873279</v>
      </c>
      <c r="Y3671" s="13">
        <f>Agridata[[#This Row],[Final_Profit_NGN]]*Agridata[[#This Row],[Storage_Loss_%]]</f>
        <v>64929197.060000002</v>
      </c>
      <c r="Z3671" s="13">
        <f>Agridata[[#This Row],[Final_Profit_NGN]] * (1-Agridata[[#This Row],[Storage_Loss_%]]/100)</f>
        <v>2156637.0293999999</v>
      </c>
      <c r="AA3671" s="13">
        <f>Agridata[[#This Row],[Final_Profit_NGN]]+Agridata[[#This Row],[Input_Cost_NGN]]</f>
        <v>2828369</v>
      </c>
    </row>
    <row r="3672" spans="1:27" x14ac:dyDescent="0.35">
      <c r="A3672" t="s">
        <v>64</v>
      </c>
      <c r="B3672" t="s">
        <v>1473</v>
      </c>
      <c r="C3672" t="s">
        <v>1497</v>
      </c>
      <c r="D3672">
        <v>2023</v>
      </c>
      <c r="E3672" t="s">
        <v>1501</v>
      </c>
      <c r="F3672" t="s">
        <v>1506</v>
      </c>
      <c r="G3672">
        <v>0.84</v>
      </c>
      <c r="H3672">
        <v>2899</v>
      </c>
      <c r="I3672">
        <v>2476</v>
      </c>
      <c r="J3672">
        <v>10.6</v>
      </c>
      <c r="K3672" t="s">
        <v>1514</v>
      </c>
      <c r="L3672">
        <v>1.69</v>
      </c>
      <c r="M3672" t="s">
        <v>1518</v>
      </c>
      <c r="N3672" s="13">
        <v>1664</v>
      </c>
      <c r="O3672">
        <v>7</v>
      </c>
      <c r="P3672" s="11">
        <f>Agridata[[#This Row],[Storage_Loss_%]]/100</f>
        <v>0.1459</v>
      </c>
      <c r="Q3672" s="7">
        <v>14.59</v>
      </c>
      <c r="R3672" s="13">
        <v>25923</v>
      </c>
      <c r="S3672">
        <v>405</v>
      </c>
      <c r="T3672" t="s">
        <v>1520</v>
      </c>
      <c r="U3672" t="s">
        <v>1523</v>
      </c>
      <c r="V3672" s="13">
        <v>965166</v>
      </c>
      <c r="W3672" s="7">
        <f>(Agridata[[#This Row],[Profit_After_Storage_Loss]]/Agridata[[#This Row],[Total_Revenue]])*100</f>
        <v>83.176009480480559</v>
      </c>
      <c r="X3672">
        <f>(1-Agridata[[#This Row],[Transport_Cost_NGN]]/(Agridata[[#This Row],[Input_Cost_NGN]]+Agridata[[#This Row],[Final_Profit_NGN]]))*100</f>
        <v>99.832103877653779</v>
      </c>
      <c r="Y3672" s="13">
        <f>Agridata[[#This Row],[Final_Profit_NGN]]*Agridata[[#This Row],[Storage_Loss_%]]</f>
        <v>14081771.939999999</v>
      </c>
      <c r="Z3672" s="13">
        <f>Agridata[[#This Row],[Final_Profit_NGN]] * (1-Agridata[[#This Row],[Storage_Loss_%]]/100)</f>
        <v>824348.28059999994</v>
      </c>
      <c r="AA3672" s="13">
        <f>Agridata[[#This Row],[Final_Profit_NGN]]+Agridata[[#This Row],[Input_Cost_NGN]]</f>
        <v>991089</v>
      </c>
    </row>
    <row r="3673" spans="1:27" x14ac:dyDescent="0.35">
      <c r="A3673" t="s">
        <v>957</v>
      </c>
      <c r="B3673" t="s">
        <v>1471</v>
      </c>
      <c r="C3673" t="s">
        <v>1492</v>
      </c>
      <c r="D3673">
        <v>2021</v>
      </c>
      <c r="E3673" t="s">
        <v>1501</v>
      </c>
      <c r="F3673" t="s">
        <v>1507</v>
      </c>
      <c r="G3673">
        <v>1.58</v>
      </c>
      <c r="H3673">
        <v>2769</v>
      </c>
      <c r="I3673">
        <v>1790</v>
      </c>
      <c r="J3673">
        <v>161.69999999999999</v>
      </c>
      <c r="K3673" t="s">
        <v>1512</v>
      </c>
      <c r="L3673">
        <v>4.41</v>
      </c>
      <c r="M3673" t="s">
        <v>1518</v>
      </c>
      <c r="N3673" s="13">
        <v>30929</v>
      </c>
      <c r="O3673">
        <v>30</v>
      </c>
      <c r="P3673" s="11">
        <f>Agridata[[#This Row],[Storage_Loss_%]]/100</f>
        <v>0.3533</v>
      </c>
      <c r="Q3673" s="7">
        <v>35.33</v>
      </c>
      <c r="R3673" s="13">
        <v>18934</v>
      </c>
      <c r="S3673">
        <v>237</v>
      </c>
      <c r="T3673" t="s">
        <v>1521</v>
      </c>
      <c r="U3673" t="s">
        <v>1522</v>
      </c>
      <c r="V3673" s="13">
        <v>370125</v>
      </c>
      <c r="W3673" s="7">
        <f>(Agridata[[#This Row],[Profit_After_Storage_Loss]]/Agridata[[#This Row],[Total_Revenue]])*100</f>
        <v>61.522760686682489</v>
      </c>
      <c r="X3673">
        <f>(1-Agridata[[#This Row],[Transport_Cost_NGN]]/(Agridata[[#This Row],[Input_Cost_NGN]]+Agridata[[#This Row],[Final_Profit_NGN]]))*100</f>
        <v>92.050305994720588</v>
      </c>
      <c r="Y3673" s="13">
        <f>Agridata[[#This Row],[Final_Profit_NGN]]*Agridata[[#This Row],[Storage_Loss_%]]</f>
        <v>13076516.25</v>
      </c>
      <c r="Z3673" s="13">
        <f>Agridata[[#This Row],[Final_Profit_NGN]] * (1-Agridata[[#This Row],[Storage_Loss_%]]/100)</f>
        <v>239359.83750000002</v>
      </c>
      <c r="AA3673" s="13">
        <f>Agridata[[#This Row],[Final_Profit_NGN]]+Agridata[[#This Row],[Input_Cost_NGN]]</f>
        <v>389059</v>
      </c>
    </row>
    <row r="3674" spans="1:27" x14ac:dyDescent="0.35">
      <c r="A3674" t="s">
        <v>70</v>
      </c>
      <c r="B3674" t="s">
        <v>1472</v>
      </c>
      <c r="C3674" t="s">
        <v>1487</v>
      </c>
      <c r="D3674">
        <v>2022</v>
      </c>
      <c r="E3674" t="s">
        <v>1502</v>
      </c>
      <c r="F3674" t="s">
        <v>1507</v>
      </c>
      <c r="G3674">
        <v>0.9</v>
      </c>
      <c r="H3674">
        <v>1077</v>
      </c>
      <c r="I3674">
        <v>871</v>
      </c>
      <c r="J3674">
        <v>17.100000000000001</v>
      </c>
      <c r="K3674" t="s">
        <v>1514</v>
      </c>
      <c r="L3674">
        <v>1.42</v>
      </c>
      <c r="M3674" t="s">
        <v>1518</v>
      </c>
      <c r="N3674" s="13">
        <v>2894</v>
      </c>
      <c r="O3674">
        <v>14</v>
      </c>
      <c r="P3674" s="11">
        <f>Agridata[[#This Row],[Storage_Loss_%]]/100</f>
        <v>0.19039999999999999</v>
      </c>
      <c r="Q3674" s="7">
        <v>19.04</v>
      </c>
      <c r="R3674" s="13">
        <v>10383</v>
      </c>
      <c r="S3674">
        <v>280</v>
      </c>
      <c r="T3674" t="s">
        <v>1521</v>
      </c>
      <c r="U3674" t="s">
        <v>1522</v>
      </c>
      <c r="V3674" s="13">
        <v>228165</v>
      </c>
      <c r="W3674" s="7">
        <f>(Agridata[[#This Row],[Profit_After_Storage_Loss]]/Agridata[[#This Row],[Total_Revenue]])*100</f>
        <v>77.436148699632781</v>
      </c>
      <c r="X3674">
        <f>(1-Agridata[[#This Row],[Transport_Cost_NGN]]/(Agridata[[#This Row],[Input_Cost_NGN]]+Agridata[[#This Row],[Final_Profit_NGN]]))*100</f>
        <v>98.786826969834166</v>
      </c>
      <c r="Y3674" s="13">
        <f>Agridata[[#This Row],[Final_Profit_NGN]]*Agridata[[#This Row],[Storage_Loss_%]]</f>
        <v>4344261.5999999996</v>
      </c>
      <c r="Z3674" s="13">
        <f>Agridata[[#This Row],[Final_Profit_NGN]] * (1-Agridata[[#This Row],[Storage_Loss_%]]/100)</f>
        <v>184722.38399999999</v>
      </c>
      <c r="AA3674" s="13">
        <f>Agridata[[#This Row],[Final_Profit_NGN]]+Agridata[[#This Row],[Input_Cost_NGN]]</f>
        <v>238548</v>
      </c>
    </row>
    <row r="3675" spans="1:27" x14ac:dyDescent="0.35">
      <c r="A3675" t="s">
        <v>508</v>
      </c>
      <c r="B3675" t="s">
        <v>1470</v>
      </c>
      <c r="C3675" t="s">
        <v>1482</v>
      </c>
      <c r="D3675">
        <v>2023</v>
      </c>
      <c r="E3675" t="s">
        <v>1501</v>
      </c>
      <c r="F3675" t="s">
        <v>1510</v>
      </c>
      <c r="G3675">
        <v>1.79</v>
      </c>
      <c r="H3675">
        <v>32655</v>
      </c>
      <c r="I3675">
        <v>21029</v>
      </c>
      <c r="J3675">
        <v>10.7</v>
      </c>
      <c r="K3675" t="s">
        <v>1512</v>
      </c>
      <c r="L3675">
        <v>0.56000000000000005</v>
      </c>
      <c r="M3675" t="s">
        <v>1516</v>
      </c>
      <c r="N3675" s="13">
        <v>3057</v>
      </c>
      <c r="O3675">
        <v>7</v>
      </c>
      <c r="P3675" s="11">
        <f>Agridata[[#This Row],[Storage_Loss_%]]/100</f>
        <v>0.35600000000000004</v>
      </c>
      <c r="Q3675" s="7">
        <v>35.6</v>
      </c>
      <c r="R3675" s="13">
        <v>41146</v>
      </c>
      <c r="S3675">
        <v>399</v>
      </c>
      <c r="T3675" t="s">
        <v>1520</v>
      </c>
      <c r="U3675" t="s">
        <v>1522</v>
      </c>
      <c r="V3675" s="13">
        <v>8262463</v>
      </c>
      <c r="W3675" s="7">
        <f>(Agridata[[#This Row],[Profit_After_Storage_Loss]]/Agridata[[#This Row],[Total_Revenue]])*100</f>
        <v>64.080885455950536</v>
      </c>
      <c r="X3675">
        <f>(1-Agridata[[#This Row],[Transport_Cost_NGN]]/(Agridata[[#This Row],[Input_Cost_NGN]]+Agridata[[#This Row],[Final_Profit_NGN]]))*100</f>
        <v>99.963184682708444</v>
      </c>
      <c r="Y3675" s="13">
        <f>Agridata[[#This Row],[Final_Profit_NGN]]*Agridata[[#This Row],[Storage_Loss_%]]</f>
        <v>294143682.80000001</v>
      </c>
      <c r="Z3675" s="13">
        <f>Agridata[[#This Row],[Final_Profit_NGN]] * (1-Agridata[[#This Row],[Storage_Loss_%]]/100)</f>
        <v>5321026.1719999993</v>
      </c>
      <c r="AA3675" s="13">
        <f>Agridata[[#This Row],[Final_Profit_NGN]]+Agridata[[#This Row],[Input_Cost_NGN]]</f>
        <v>8303609</v>
      </c>
    </row>
    <row r="3676" spans="1:27" x14ac:dyDescent="0.35">
      <c r="A3676" t="s">
        <v>1101</v>
      </c>
      <c r="B3676" t="s">
        <v>1473</v>
      </c>
      <c r="C3676" t="s">
        <v>1484</v>
      </c>
      <c r="D3676">
        <v>2023</v>
      </c>
      <c r="E3676" t="s">
        <v>1501</v>
      </c>
      <c r="F3676" t="s">
        <v>1510</v>
      </c>
      <c r="G3676">
        <v>8.3800000000000008</v>
      </c>
      <c r="H3676">
        <v>252593</v>
      </c>
      <c r="I3676">
        <v>189798</v>
      </c>
      <c r="J3676">
        <v>56.7</v>
      </c>
      <c r="K3676" t="s">
        <v>1512</v>
      </c>
      <c r="L3676">
        <v>2.5</v>
      </c>
      <c r="M3676" t="s">
        <v>1516</v>
      </c>
      <c r="N3676" s="13">
        <v>12999</v>
      </c>
      <c r="O3676">
        <v>1</v>
      </c>
      <c r="P3676" s="11">
        <f>Agridata[[#This Row],[Storage_Loss_%]]/100</f>
        <v>0.24859999999999999</v>
      </c>
      <c r="Q3676" s="7">
        <v>24.86</v>
      </c>
      <c r="R3676" s="13">
        <v>241951</v>
      </c>
      <c r="S3676">
        <v>315</v>
      </c>
      <c r="T3676" t="s">
        <v>1520</v>
      </c>
      <c r="U3676" t="s">
        <v>1523</v>
      </c>
      <c r="V3676" s="13">
        <v>58933557</v>
      </c>
      <c r="W3676" s="7">
        <f>(Agridata[[#This Row],[Profit_After_Storage_Loss]]/Agridata[[#This Row],[Total_Revenue]])*100</f>
        <v>74.832774954462579</v>
      </c>
      <c r="X3676">
        <f>(1-Agridata[[#This Row],[Transport_Cost_NGN]]/(Agridata[[#This Row],[Input_Cost_NGN]]+Agridata[[#This Row],[Final_Profit_NGN]]))*100</f>
        <v>99.978033141684236</v>
      </c>
      <c r="Y3676" s="13">
        <f>Agridata[[#This Row],[Final_Profit_NGN]]*Agridata[[#This Row],[Storage_Loss_%]]</f>
        <v>1465088227.02</v>
      </c>
      <c r="Z3676" s="13">
        <f>Agridata[[#This Row],[Final_Profit_NGN]] * (1-Agridata[[#This Row],[Storage_Loss_%]]/100)</f>
        <v>44282674.729800001</v>
      </c>
      <c r="AA3676" s="13">
        <f>Agridata[[#This Row],[Final_Profit_NGN]]+Agridata[[#This Row],[Input_Cost_NGN]]</f>
        <v>59175508</v>
      </c>
    </row>
    <row r="3677" spans="1:27" x14ac:dyDescent="0.35">
      <c r="A3677" t="s">
        <v>334</v>
      </c>
      <c r="B3677" t="s">
        <v>1472</v>
      </c>
      <c r="C3677" t="s">
        <v>1487</v>
      </c>
      <c r="D3677">
        <v>2025</v>
      </c>
      <c r="E3677" t="s">
        <v>1502</v>
      </c>
      <c r="F3677" t="s">
        <v>1503</v>
      </c>
      <c r="G3677">
        <v>1.02</v>
      </c>
      <c r="H3677">
        <v>6468</v>
      </c>
      <c r="I3677">
        <v>5356</v>
      </c>
      <c r="J3677">
        <v>16.899999999999999</v>
      </c>
      <c r="K3677" t="s">
        <v>1511</v>
      </c>
      <c r="L3677">
        <v>1.65</v>
      </c>
      <c r="M3677" t="s">
        <v>1518</v>
      </c>
      <c r="N3677" s="13">
        <v>2495</v>
      </c>
      <c r="O3677">
        <v>7</v>
      </c>
      <c r="P3677" s="11">
        <f>Agridata[[#This Row],[Storage_Loss_%]]/100</f>
        <v>0.17190000000000003</v>
      </c>
      <c r="Q3677" s="7">
        <v>17.190000000000001</v>
      </c>
      <c r="R3677" s="13">
        <v>10813</v>
      </c>
      <c r="S3677">
        <v>310</v>
      </c>
      <c r="T3677" t="s">
        <v>1520</v>
      </c>
      <c r="U3677" t="s">
        <v>1522</v>
      </c>
      <c r="V3677" s="13">
        <v>1630449</v>
      </c>
      <c r="W3677" s="7">
        <f>(Agridata[[#This Row],[Profit_After_Storage_Loss]]/Agridata[[#This Row],[Total_Revenue]])*100</f>
        <v>82.264429256267434</v>
      </c>
      <c r="X3677">
        <f>(1-Agridata[[#This Row],[Transport_Cost_NGN]]/(Agridata[[#This Row],[Input_Cost_NGN]]+Agridata[[#This Row],[Final_Profit_NGN]]))*100</f>
        <v>99.847982832722622</v>
      </c>
      <c r="Y3677" s="13">
        <f>Agridata[[#This Row],[Final_Profit_NGN]]*Agridata[[#This Row],[Storage_Loss_%]]</f>
        <v>28027418.310000002</v>
      </c>
      <c r="Z3677" s="13">
        <f>Agridata[[#This Row],[Final_Profit_NGN]] * (1-Agridata[[#This Row],[Storage_Loss_%]]/100)</f>
        <v>1350174.8169</v>
      </c>
      <c r="AA3677" s="13">
        <f>Agridata[[#This Row],[Final_Profit_NGN]]+Agridata[[#This Row],[Input_Cost_NGN]]</f>
        <v>1641262</v>
      </c>
    </row>
    <row r="3678" spans="1:27" x14ac:dyDescent="0.35">
      <c r="A3678" t="s">
        <v>532</v>
      </c>
      <c r="B3678" t="s">
        <v>1470</v>
      </c>
      <c r="C3678" t="s">
        <v>1490</v>
      </c>
      <c r="D3678">
        <v>2023</v>
      </c>
      <c r="E3678" t="s">
        <v>1502</v>
      </c>
      <c r="F3678" t="s">
        <v>1504</v>
      </c>
      <c r="G3678">
        <v>1.61</v>
      </c>
      <c r="H3678">
        <v>9468</v>
      </c>
      <c r="I3678">
        <v>7254</v>
      </c>
      <c r="J3678">
        <v>8.5</v>
      </c>
      <c r="K3678" t="s">
        <v>1513</v>
      </c>
      <c r="L3678">
        <v>0.42</v>
      </c>
      <c r="M3678" t="s">
        <v>1516</v>
      </c>
      <c r="N3678" s="13">
        <v>349</v>
      </c>
      <c r="O3678">
        <v>7</v>
      </c>
      <c r="P3678" s="11">
        <f>Agridata[[#This Row],[Storage_Loss_%]]/100</f>
        <v>0.23379999999999998</v>
      </c>
      <c r="Q3678" s="7">
        <v>23.38</v>
      </c>
      <c r="R3678" s="13">
        <v>37584</v>
      </c>
      <c r="S3678">
        <v>320</v>
      </c>
      <c r="T3678" t="s">
        <v>1520</v>
      </c>
      <c r="U3678" t="s">
        <v>1522</v>
      </c>
      <c r="V3678" s="13">
        <v>2260135</v>
      </c>
      <c r="W3678" s="7">
        <f>(Agridata[[#This Row],[Profit_After_Storage_Loss]]/Agridata[[#This Row],[Total_Revenue]])*100</f>
        <v>75.366719646745324</v>
      </c>
      <c r="X3678">
        <f>(1-Agridata[[#This Row],[Transport_Cost_NGN]]/(Agridata[[#This Row],[Input_Cost_NGN]]+Agridata[[#This Row],[Final_Profit_NGN]]))*100</f>
        <v>99.984811023454128</v>
      </c>
      <c r="Y3678" s="13">
        <f>Agridata[[#This Row],[Final_Profit_NGN]]*Agridata[[#This Row],[Storage_Loss_%]]</f>
        <v>52841956.299999997</v>
      </c>
      <c r="Z3678" s="13">
        <f>Agridata[[#This Row],[Final_Profit_NGN]] * (1-Agridata[[#This Row],[Storage_Loss_%]]/100)</f>
        <v>1731715.4369999999</v>
      </c>
      <c r="AA3678" s="13">
        <f>Agridata[[#This Row],[Final_Profit_NGN]]+Agridata[[#This Row],[Input_Cost_NGN]]</f>
        <v>2297719</v>
      </c>
    </row>
    <row r="3679" spans="1:27" x14ac:dyDescent="0.35">
      <c r="A3679" t="s">
        <v>1091</v>
      </c>
      <c r="B3679" t="s">
        <v>1473</v>
      </c>
      <c r="C3679" t="s">
        <v>1497</v>
      </c>
      <c r="D3679">
        <v>2024</v>
      </c>
      <c r="E3679" t="s">
        <v>1501</v>
      </c>
      <c r="F3679" t="s">
        <v>1509</v>
      </c>
      <c r="G3679">
        <v>0.41</v>
      </c>
      <c r="H3679">
        <v>4884</v>
      </c>
      <c r="I3679">
        <v>4093</v>
      </c>
      <c r="J3679">
        <v>7.2</v>
      </c>
      <c r="K3679" t="s">
        <v>1513</v>
      </c>
      <c r="L3679">
        <v>0.86</v>
      </c>
      <c r="M3679" t="s">
        <v>1517</v>
      </c>
      <c r="N3679" s="13">
        <v>319</v>
      </c>
      <c r="O3679">
        <v>1</v>
      </c>
      <c r="P3679" s="11">
        <f>Agridata[[#This Row],[Storage_Loss_%]]/100</f>
        <v>0.16190000000000002</v>
      </c>
      <c r="Q3679" s="7">
        <v>16.190000000000001</v>
      </c>
      <c r="R3679" s="13">
        <v>13932</v>
      </c>
      <c r="S3679">
        <v>375</v>
      </c>
      <c r="T3679" t="s">
        <v>1520</v>
      </c>
      <c r="U3679" t="s">
        <v>1522</v>
      </c>
      <c r="V3679" s="13">
        <v>1505276</v>
      </c>
      <c r="W3679" s="7">
        <f>(Agridata[[#This Row],[Profit_After_Storage_Loss]]/Agridata[[#This Row],[Total_Revenue]])*100</f>
        <v>83.041414710823005</v>
      </c>
      <c r="X3679">
        <f>(1-Agridata[[#This Row],[Transport_Cost_NGN]]/(Agridata[[#This Row],[Input_Cost_NGN]]+Agridata[[#This Row],[Final_Profit_NGN]]))*100</f>
        <v>99.979002216944622</v>
      </c>
      <c r="Y3679" s="13">
        <f>Agridata[[#This Row],[Final_Profit_NGN]]*Agridata[[#This Row],[Storage_Loss_%]]</f>
        <v>24370418.440000001</v>
      </c>
      <c r="Z3679" s="13">
        <f>Agridata[[#This Row],[Final_Profit_NGN]] * (1-Agridata[[#This Row],[Storage_Loss_%]]/100)</f>
        <v>1261571.8155999999</v>
      </c>
      <c r="AA3679" s="13">
        <f>Agridata[[#This Row],[Final_Profit_NGN]]+Agridata[[#This Row],[Input_Cost_NGN]]</f>
        <v>1519208</v>
      </c>
    </row>
    <row r="3680" spans="1:27" x14ac:dyDescent="0.35">
      <c r="A3680" t="s">
        <v>219</v>
      </c>
      <c r="B3680" t="s">
        <v>1473</v>
      </c>
      <c r="C3680" t="s">
        <v>1484</v>
      </c>
      <c r="D3680">
        <v>2021</v>
      </c>
      <c r="E3680" t="s">
        <v>1501</v>
      </c>
      <c r="F3680" t="s">
        <v>1505</v>
      </c>
      <c r="G3680">
        <v>0.98</v>
      </c>
      <c r="H3680">
        <v>11376</v>
      </c>
      <c r="I3680">
        <v>9005</v>
      </c>
      <c r="J3680">
        <v>28.4</v>
      </c>
      <c r="K3680" t="s">
        <v>1512</v>
      </c>
      <c r="L3680">
        <v>0.86</v>
      </c>
      <c r="M3680" t="s">
        <v>1516</v>
      </c>
      <c r="N3680" s="13">
        <v>6952</v>
      </c>
      <c r="O3680">
        <v>14</v>
      </c>
      <c r="P3680" s="11">
        <f>Agridata[[#This Row],[Storage_Loss_%]]/100</f>
        <v>0.2084</v>
      </c>
      <c r="Q3680" s="7">
        <v>20.84</v>
      </c>
      <c r="R3680" s="13">
        <v>10747</v>
      </c>
      <c r="S3680">
        <v>77</v>
      </c>
      <c r="T3680" t="s">
        <v>1520</v>
      </c>
      <c r="U3680" t="s">
        <v>1522</v>
      </c>
      <c r="V3680" s="13">
        <v>668753</v>
      </c>
      <c r="W3680" s="7">
        <f>(Agridata[[#This Row],[Profit_After_Storage_Loss]]/Agridata[[#This Row],[Total_Revenue]])*100</f>
        <v>77.90800217807211</v>
      </c>
      <c r="X3680">
        <f>(1-Agridata[[#This Row],[Transport_Cost_NGN]]/(Agridata[[#This Row],[Input_Cost_NGN]]+Agridata[[#This Row],[Final_Profit_NGN]]))*100</f>
        <v>98.976894775570273</v>
      </c>
      <c r="Y3680" s="13">
        <f>Agridata[[#This Row],[Final_Profit_NGN]]*Agridata[[#This Row],[Storage_Loss_%]]</f>
        <v>13936812.52</v>
      </c>
      <c r="Z3680" s="13">
        <f>Agridata[[#This Row],[Final_Profit_NGN]] * (1-Agridata[[#This Row],[Storage_Loss_%]]/100)</f>
        <v>529384.87479999999</v>
      </c>
      <c r="AA3680" s="13">
        <f>Agridata[[#This Row],[Final_Profit_NGN]]+Agridata[[#This Row],[Input_Cost_NGN]]</f>
        <v>679500</v>
      </c>
    </row>
    <row r="3681" spans="1:27" x14ac:dyDescent="0.35">
      <c r="A3681" t="s">
        <v>1382</v>
      </c>
      <c r="B3681" t="s">
        <v>1469</v>
      </c>
      <c r="C3681" t="s">
        <v>1484</v>
      </c>
      <c r="D3681">
        <v>2024</v>
      </c>
      <c r="E3681" t="s">
        <v>1502</v>
      </c>
      <c r="F3681" t="s">
        <v>1507</v>
      </c>
      <c r="G3681">
        <v>4.79</v>
      </c>
      <c r="H3681">
        <v>7138</v>
      </c>
      <c r="I3681">
        <v>4555</v>
      </c>
      <c r="J3681">
        <v>11.9</v>
      </c>
      <c r="K3681" t="s">
        <v>1513</v>
      </c>
      <c r="L3681">
        <v>1.39</v>
      </c>
      <c r="M3681" t="s">
        <v>1517</v>
      </c>
      <c r="N3681" s="13">
        <v>429</v>
      </c>
      <c r="O3681">
        <v>30</v>
      </c>
      <c r="P3681" s="11">
        <f>Agridata[[#This Row],[Storage_Loss_%]]/100</f>
        <v>0.36180000000000001</v>
      </c>
      <c r="Q3681" s="7">
        <v>36.18</v>
      </c>
      <c r="R3681" s="13">
        <v>109773</v>
      </c>
      <c r="S3681">
        <v>222</v>
      </c>
      <c r="T3681" t="s">
        <v>1521</v>
      </c>
      <c r="U3681" t="s">
        <v>1522</v>
      </c>
      <c r="V3681" s="13">
        <v>890896</v>
      </c>
      <c r="W3681" s="7">
        <f>(Agridata[[#This Row],[Profit_After_Storage_Loss]]/Agridata[[#This Row],[Total_Revenue]])*100</f>
        <v>56.818970828515717</v>
      </c>
      <c r="X3681">
        <f>(1-Agridata[[#This Row],[Transport_Cost_NGN]]/(Agridata[[#This Row],[Input_Cost_NGN]]+Agridata[[#This Row],[Final_Profit_NGN]]))*100</f>
        <v>99.957128680912462</v>
      </c>
      <c r="Y3681" s="13">
        <f>Agridata[[#This Row],[Final_Profit_NGN]]*Agridata[[#This Row],[Storage_Loss_%]]</f>
        <v>32232617.280000001</v>
      </c>
      <c r="Z3681" s="13">
        <f>Agridata[[#This Row],[Final_Profit_NGN]] * (1-Agridata[[#This Row],[Storage_Loss_%]]/100)</f>
        <v>568569.82719999994</v>
      </c>
      <c r="AA3681" s="13">
        <f>Agridata[[#This Row],[Final_Profit_NGN]]+Agridata[[#This Row],[Input_Cost_NGN]]</f>
        <v>1000669</v>
      </c>
    </row>
    <row r="3682" spans="1:27" x14ac:dyDescent="0.35">
      <c r="A3682" t="s">
        <v>1186</v>
      </c>
      <c r="B3682" t="s">
        <v>1473</v>
      </c>
      <c r="C3682" t="s">
        <v>1484</v>
      </c>
      <c r="D3682">
        <v>2021</v>
      </c>
      <c r="E3682" t="s">
        <v>1501</v>
      </c>
      <c r="F3682" t="s">
        <v>1510</v>
      </c>
      <c r="G3682">
        <v>0.46</v>
      </c>
      <c r="H3682">
        <v>6301</v>
      </c>
      <c r="I3682">
        <v>4483</v>
      </c>
      <c r="J3682">
        <v>5.7</v>
      </c>
      <c r="K3682" t="s">
        <v>1512</v>
      </c>
      <c r="L3682">
        <v>1.1399999999999999</v>
      </c>
      <c r="M3682" t="s">
        <v>1516</v>
      </c>
      <c r="N3682" s="13">
        <v>1280</v>
      </c>
      <c r="O3682">
        <v>4</v>
      </c>
      <c r="P3682" s="11">
        <f>Agridata[[#This Row],[Storage_Loss_%]]/100</f>
        <v>0.28850000000000003</v>
      </c>
      <c r="Q3682" s="7">
        <v>28.85</v>
      </c>
      <c r="R3682" s="13">
        <v>14714</v>
      </c>
      <c r="S3682">
        <v>342</v>
      </c>
      <c r="T3682" t="s">
        <v>1520</v>
      </c>
      <c r="U3682" t="s">
        <v>1522</v>
      </c>
      <c r="V3682" s="13">
        <v>1501861</v>
      </c>
      <c r="W3682" s="7">
        <f>(Agridata[[#This Row],[Profit_After_Storage_Loss]]/Agridata[[#This Row],[Total_Revenue]])*100</f>
        <v>70.459693816659254</v>
      </c>
      <c r="X3682">
        <f>(1-Agridata[[#This Row],[Transport_Cost_NGN]]/(Agridata[[#This Row],[Input_Cost_NGN]]+Agridata[[#This Row],[Final_Profit_NGN]]))*100</f>
        <v>99.915599294462851</v>
      </c>
      <c r="Y3682" s="13">
        <f>Agridata[[#This Row],[Final_Profit_NGN]]*Agridata[[#This Row],[Storage_Loss_%]]</f>
        <v>43328689.850000001</v>
      </c>
      <c r="Z3682" s="13">
        <f>Agridata[[#This Row],[Final_Profit_NGN]] * (1-Agridata[[#This Row],[Storage_Loss_%]]/100)</f>
        <v>1068574.1015000001</v>
      </c>
      <c r="AA3682" s="13">
        <f>Agridata[[#This Row],[Final_Profit_NGN]]+Agridata[[#This Row],[Input_Cost_NGN]]</f>
        <v>1516575</v>
      </c>
    </row>
    <row r="3683" spans="1:27" x14ac:dyDescent="0.35">
      <c r="A3683" t="s">
        <v>1217</v>
      </c>
      <c r="B3683" t="s">
        <v>1473</v>
      </c>
      <c r="C3683" t="s">
        <v>1494</v>
      </c>
      <c r="D3683">
        <v>2025</v>
      </c>
      <c r="E3683" t="s">
        <v>1501</v>
      </c>
      <c r="F3683" t="s">
        <v>1507</v>
      </c>
      <c r="G3683">
        <v>4.37</v>
      </c>
      <c r="H3683">
        <v>12903</v>
      </c>
      <c r="I3683">
        <v>11216</v>
      </c>
      <c r="J3683">
        <v>1.3</v>
      </c>
      <c r="K3683" t="s">
        <v>1512</v>
      </c>
      <c r="L3683">
        <v>0.56999999999999995</v>
      </c>
      <c r="M3683" t="s">
        <v>1517</v>
      </c>
      <c r="N3683" s="13">
        <v>264</v>
      </c>
      <c r="O3683">
        <v>3</v>
      </c>
      <c r="P3683" s="11">
        <f>Agridata[[#This Row],[Storage_Loss_%]]/100</f>
        <v>0.13070000000000001</v>
      </c>
      <c r="Q3683" s="7">
        <v>13.07</v>
      </c>
      <c r="R3683" s="13">
        <v>99639</v>
      </c>
      <c r="S3683">
        <v>248</v>
      </c>
      <c r="T3683" t="s">
        <v>1520</v>
      </c>
      <c r="U3683" t="s">
        <v>1523</v>
      </c>
      <c r="V3683" s="13">
        <v>2653850</v>
      </c>
      <c r="W3683" s="7">
        <f>(Agridata[[#This Row],[Profit_After_Storage_Loss]]/Agridata[[#This Row],[Total_Revenue]])*100</f>
        <v>83.784311649692427</v>
      </c>
      <c r="X3683">
        <f>(1-Agridata[[#This Row],[Transport_Cost_NGN]]/(Agridata[[#This Row],[Input_Cost_NGN]]+Agridata[[#This Row],[Final_Profit_NGN]]))*100</f>
        <v>99.990412164348569</v>
      </c>
      <c r="Y3683" s="13">
        <f>Agridata[[#This Row],[Final_Profit_NGN]]*Agridata[[#This Row],[Storage_Loss_%]]</f>
        <v>34685819.5</v>
      </c>
      <c r="Z3683" s="13">
        <f>Agridata[[#This Row],[Final_Profit_NGN]] * (1-Agridata[[#This Row],[Storage_Loss_%]]/100)</f>
        <v>2306991.8049999997</v>
      </c>
      <c r="AA3683" s="13">
        <f>Agridata[[#This Row],[Final_Profit_NGN]]+Agridata[[#This Row],[Input_Cost_NGN]]</f>
        <v>2753489</v>
      </c>
    </row>
    <row r="3684" spans="1:27" x14ac:dyDescent="0.35">
      <c r="A3684" t="s">
        <v>131</v>
      </c>
      <c r="B3684" t="s">
        <v>1471</v>
      </c>
      <c r="C3684" t="s">
        <v>1477</v>
      </c>
      <c r="D3684">
        <v>2022</v>
      </c>
      <c r="E3684" t="s">
        <v>1501</v>
      </c>
      <c r="F3684" t="s">
        <v>1508</v>
      </c>
      <c r="G3684">
        <v>1.18</v>
      </c>
      <c r="H3684">
        <v>1545</v>
      </c>
      <c r="I3684">
        <v>900</v>
      </c>
      <c r="J3684">
        <v>1.8</v>
      </c>
      <c r="K3684" t="s">
        <v>1513</v>
      </c>
      <c r="L3684">
        <v>1.54</v>
      </c>
      <c r="M3684" t="s">
        <v>1517</v>
      </c>
      <c r="N3684" s="13">
        <v>200</v>
      </c>
      <c r="O3684">
        <v>30</v>
      </c>
      <c r="P3684" s="11">
        <f>Agridata[[#This Row],[Storage_Loss_%]]/100</f>
        <v>0.41700000000000004</v>
      </c>
      <c r="Q3684" s="7">
        <v>41.7</v>
      </c>
      <c r="R3684" s="13">
        <v>14609</v>
      </c>
      <c r="S3684">
        <v>224</v>
      </c>
      <c r="T3684" t="s">
        <v>1520</v>
      </c>
      <c r="U3684" t="s">
        <v>1522</v>
      </c>
      <c r="V3684" s="13">
        <v>184775</v>
      </c>
      <c r="W3684" s="7">
        <f>(Agridata[[#This Row],[Profit_After_Storage_Loss]]/Agridata[[#This Row],[Total_Revenue]])*100</f>
        <v>54.028319724752237</v>
      </c>
      <c r="X3684">
        <f>(1-Agridata[[#This Row],[Transport_Cost_NGN]]/(Agridata[[#This Row],[Input_Cost_NGN]]+Agridata[[#This Row],[Final_Profit_NGN]]))*100</f>
        <v>99.899691048429162</v>
      </c>
      <c r="Y3684" s="13">
        <f>Agridata[[#This Row],[Final_Profit_NGN]]*Agridata[[#This Row],[Storage_Loss_%]]</f>
        <v>7705117.5000000009</v>
      </c>
      <c r="Z3684" s="13">
        <f>Agridata[[#This Row],[Final_Profit_NGN]] * (1-Agridata[[#This Row],[Storage_Loss_%]]/100)</f>
        <v>107723.825</v>
      </c>
      <c r="AA3684" s="13">
        <f>Agridata[[#This Row],[Final_Profit_NGN]]+Agridata[[#This Row],[Input_Cost_NGN]]</f>
        <v>199384</v>
      </c>
    </row>
    <row r="3685" spans="1:27" x14ac:dyDescent="0.35">
      <c r="A3685" t="s">
        <v>332</v>
      </c>
      <c r="B3685" t="s">
        <v>1472</v>
      </c>
      <c r="C3685" t="s">
        <v>1478</v>
      </c>
      <c r="D3685">
        <v>2024</v>
      </c>
      <c r="E3685" t="s">
        <v>1502</v>
      </c>
      <c r="F3685" t="s">
        <v>1510</v>
      </c>
      <c r="G3685">
        <v>1.56</v>
      </c>
      <c r="H3685">
        <v>38253</v>
      </c>
      <c r="I3685">
        <v>29141</v>
      </c>
      <c r="J3685">
        <v>44.6</v>
      </c>
      <c r="K3685" t="s">
        <v>1512</v>
      </c>
      <c r="L3685">
        <v>1.94</v>
      </c>
      <c r="M3685" t="s">
        <v>1517</v>
      </c>
      <c r="N3685" s="13">
        <v>12135</v>
      </c>
      <c r="O3685">
        <v>1</v>
      </c>
      <c r="P3685" s="11">
        <f>Agridata[[#This Row],[Storage_Loss_%]]/100</f>
        <v>0.2382</v>
      </c>
      <c r="Q3685" s="7">
        <v>23.82</v>
      </c>
      <c r="R3685" s="13">
        <v>28695</v>
      </c>
      <c r="S3685">
        <v>460</v>
      </c>
      <c r="T3685" t="s">
        <v>1520</v>
      </c>
      <c r="U3685" t="s">
        <v>1522</v>
      </c>
      <c r="V3685" s="13">
        <v>13229982</v>
      </c>
      <c r="W3685" s="7">
        <f>(Agridata[[#This Row],[Profit_After_Storage_Loss]]/Agridata[[#This Row],[Total_Revenue]])*100</f>
        <v>76.015127961862277</v>
      </c>
      <c r="X3685">
        <f>(1-Agridata[[#This Row],[Transport_Cost_NGN]]/(Agridata[[#This Row],[Input_Cost_NGN]]+Agridata[[#This Row],[Final_Profit_NGN]]))*100</f>
        <v>99.90847503110605</v>
      </c>
      <c r="Y3685" s="13">
        <f>Agridata[[#This Row],[Final_Profit_NGN]]*Agridata[[#This Row],[Storage_Loss_%]]</f>
        <v>315138171.24000001</v>
      </c>
      <c r="Z3685" s="13">
        <f>Agridata[[#This Row],[Final_Profit_NGN]] * (1-Agridata[[#This Row],[Storage_Loss_%]]/100)</f>
        <v>10078600.287600001</v>
      </c>
      <c r="AA3685" s="13">
        <f>Agridata[[#This Row],[Final_Profit_NGN]]+Agridata[[#This Row],[Input_Cost_NGN]]</f>
        <v>13258677</v>
      </c>
    </row>
    <row r="3686" spans="1:27" x14ac:dyDescent="0.35">
      <c r="A3686" t="s">
        <v>792</v>
      </c>
      <c r="B3686" t="s">
        <v>1469</v>
      </c>
      <c r="C3686" t="s">
        <v>1498</v>
      </c>
      <c r="D3686">
        <v>2022</v>
      </c>
      <c r="E3686" t="s">
        <v>1502</v>
      </c>
      <c r="F3686" t="s">
        <v>1510</v>
      </c>
      <c r="G3686">
        <v>0.83</v>
      </c>
      <c r="H3686">
        <v>12953</v>
      </c>
      <c r="I3686">
        <v>8762</v>
      </c>
      <c r="J3686">
        <v>7.1</v>
      </c>
      <c r="K3686" t="s">
        <v>1511</v>
      </c>
      <c r="L3686">
        <v>0.7</v>
      </c>
      <c r="M3686" t="s">
        <v>1518</v>
      </c>
      <c r="N3686" s="13">
        <v>995</v>
      </c>
      <c r="O3686">
        <v>4</v>
      </c>
      <c r="P3686" s="11">
        <f>Agridata[[#This Row],[Storage_Loss_%]]/100</f>
        <v>0.32350000000000001</v>
      </c>
      <c r="Q3686" s="7">
        <v>32.35</v>
      </c>
      <c r="R3686" s="13">
        <v>21385</v>
      </c>
      <c r="S3686">
        <v>361</v>
      </c>
      <c r="T3686" t="s">
        <v>1520</v>
      </c>
      <c r="U3686" t="s">
        <v>1522</v>
      </c>
      <c r="V3686" s="13">
        <v>3109072</v>
      </c>
      <c r="W3686" s="7">
        <f>(Agridata[[#This Row],[Profit_After_Storage_Loss]]/Agridata[[#This Row],[Total_Revenue]])*100</f>
        <v>67.187864519461542</v>
      </c>
      <c r="X3686">
        <f>(1-Agridata[[#This Row],[Transport_Cost_NGN]]/(Agridata[[#This Row],[Input_Cost_NGN]]+Agridata[[#This Row],[Final_Profit_NGN]]))*100</f>
        <v>99.968215503359417</v>
      </c>
      <c r="Y3686" s="13">
        <f>Agridata[[#This Row],[Final_Profit_NGN]]*Agridata[[#This Row],[Storage_Loss_%]]</f>
        <v>100578479.2</v>
      </c>
      <c r="Z3686" s="13">
        <f>Agridata[[#This Row],[Final_Profit_NGN]] * (1-Agridata[[#This Row],[Storage_Loss_%]]/100)</f>
        <v>2103287.2080000001</v>
      </c>
      <c r="AA3686" s="13">
        <f>Agridata[[#This Row],[Final_Profit_NGN]]+Agridata[[#This Row],[Input_Cost_NGN]]</f>
        <v>3130457</v>
      </c>
    </row>
    <row r="3687" spans="1:27" x14ac:dyDescent="0.35">
      <c r="A3687" t="s">
        <v>1383</v>
      </c>
      <c r="B3687" t="s">
        <v>1473</v>
      </c>
      <c r="C3687" t="s">
        <v>1494</v>
      </c>
      <c r="D3687">
        <v>2024</v>
      </c>
      <c r="E3687" t="s">
        <v>1501</v>
      </c>
      <c r="F3687" t="s">
        <v>1509</v>
      </c>
      <c r="G3687">
        <v>0.66</v>
      </c>
      <c r="H3687">
        <v>9379</v>
      </c>
      <c r="I3687">
        <v>7279</v>
      </c>
      <c r="J3687">
        <v>45.4</v>
      </c>
      <c r="K3687" t="s">
        <v>1511</v>
      </c>
      <c r="L3687">
        <v>2.4500000000000002</v>
      </c>
      <c r="M3687" t="s">
        <v>1517</v>
      </c>
      <c r="N3687" s="13">
        <v>6716</v>
      </c>
      <c r="O3687">
        <v>7</v>
      </c>
      <c r="P3687" s="11">
        <f>Agridata[[#This Row],[Storage_Loss_%]]/100</f>
        <v>0.22390000000000002</v>
      </c>
      <c r="Q3687" s="7">
        <v>22.39</v>
      </c>
      <c r="R3687" s="13">
        <v>13934</v>
      </c>
      <c r="S3687">
        <v>273</v>
      </c>
      <c r="T3687" t="s">
        <v>1521</v>
      </c>
      <c r="U3687" t="s">
        <v>1522</v>
      </c>
      <c r="V3687" s="13">
        <v>1946646</v>
      </c>
      <c r="W3687" s="7">
        <f>(Agridata[[#This Row],[Profit_After_Storage_Loss]]/Agridata[[#This Row],[Total_Revenue]])*100</f>
        <v>77.058419477909595</v>
      </c>
      <c r="X3687">
        <f>(1-Agridata[[#This Row],[Transport_Cost_NGN]]/(Agridata[[#This Row],[Input_Cost_NGN]]+Agridata[[#This Row],[Final_Profit_NGN]]))*100</f>
        <v>99.657448306113494</v>
      </c>
      <c r="Y3687" s="13">
        <f>Agridata[[#This Row],[Final_Profit_NGN]]*Agridata[[#This Row],[Storage_Loss_%]]</f>
        <v>43585403.939999998</v>
      </c>
      <c r="Z3687" s="13">
        <f>Agridata[[#This Row],[Final_Profit_NGN]] * (1-Agridata[[#This Row],[Storage_Loss_%]]/100)</f>
        <v>1510791.9606000001</v>
      </c>
      <c r="AA3687" s="13">
        <f>Agridata[[#This Row],[Final_Profit_NGN]]+Agridata[[#This Row],[Input_Cost_NGN]]</f>
        <v>1960580</v>
      </c>
    </row>
    <row r="3688" spans="1:27" x14ac:dyDescent="0.35">
      <c r="A3688" t="s">
        <v>377</v>
      </c>
      <c r="B3688" t="s">
        <v>1469</v>
      </c>
      <c r="C3688" t="s">
        <v>1480</v>
      </c>
      <c r="D3688">
        <v>2022</v>
      </c>
      <c r="E3688" t="s">
        <v>1501</v>
      </c>
      <c r="F3688" t="s">
        <v>1507</v>
      </c>
      <c r="G3688">
        <v>1.17</v>
      </c>
      <c r="H3688">
        <v>3567</v>
      </c>
      <c r="I3688">
        <v>2989</v>
      </c>
      <c r="J3688">
        <v>26</v>
      </c>
      <c r="K3688" t="s">
        <v>1512</v>
      </c>
      <c r="L3688">
        <v>1.05</v>
      </c>
      <c r="M3688" t="s">
        <v>1516</v>
      </c>
      <c r="N3688" s="13">
        <v>5601</v>
      </c>
      <c r="O3688">
        <v>7</v>
      </c>
      <c r="P3688" s="11">
        <f>Agridata[[#This Row],[Storage_Loss_%]]/100</f>
        <v>0.1618</v>
      </c>
      <c r="Q3688" s="7">
        <v>16.18</v>
      </c>
      <c r="R3688" s="13">
        <v>12798</v>
      </c>
      <c r="S3688">
        <v>216</v>
      </c>
      <c r="T3688" t="s">
        <v>1520</v>
      </c>
      <c r="U3688" t="s">
        <v>1523</v>
      </c>
      <c r="V3688" s="13">
        <v>620769</v>
      </c>
      <c r="W3688" s="7">
        <f>(Agridata[[#This Row],[Profit_After_Storage_Loss]]/Agridata[[#This Row],[Total_Revenue]])*100</f>
        <v>82.126843064742957</v>
      </c>
      <c r="X3688">
        <f>(1-Agridata[[#This Row],[Transport_Cost_NGN]]/(Agridata[[#This Row],[Input_Cost_NGN]]+Agridata[[#This Row],[Final_Profit_NGN]]))*100</f>
        <v>99.115957744011283</v>
      </c>
      <c r="Y3688" s="13">
        <f>Agridata[[#This Row],[Final_Profit_NGN]]*Agridata[[#This Row],[Storage_Loss_%]]</f>
        <v>10044042.42</v>
      </c>
      <c r="Z3688" s="13">
        <f>Agridata[[#This Row],[Final_Profit_NGN]] * (1-Agridata[[#This Row],[Storage_Loss_%]]/100)</f>
        <v>520328.57580000005</v>
      </c>
      <c r="AA3688" s="13">
        <f>Agridata[[#This Row],[Final_Profit_NGN]]+Agridata[[#This Row],[Input_Cost_NGN]]</f>
        <v>633567</v>
      </c>
    </row>
    <row r="3689" spans="1:27" x14ac:dyDescent="0.35">
      <c r="A3689" t="s">
        <v>1384</v>
      </c>
      <c r="B3689" t="s">
        <v>1471</v>
      </c>
      <c r="C3689" t="s">
        <v>1492</v>
      </c>
      <c r="D3689">
        <v>2024</v>
      </c>
      <c r="E3689" t="s">
        <v>1502</v>
      </c>
      <c r="F3689" t="s">
        <v>1506</v>
      </c>
      <c r="G3689">
        <v>2.4500000000000002</v>
      </c>
      <c r="H3689">
        <v>6005</v>
      </c>
      <c r="I3689">
        <v>2402</v>
      </c>
      <c r="J3689">
        <v>21.7</v>
      </c>
      <c r="K3689" t="s">
        <v>1511</v>
      </c>
      <c r="L3689">
        <v>1.77</v>
      </c>
      <c r="M3689" t="s">
        <v>1516</v>
      </c>
      <c r="N3689" s="13">
        <v>3000</v>
      </c>
      <c r="O3689">
        <v>60</v>
      </c>
      <c r="P3689" s="11">
        <f>Agridata[[#This Row],[Storage_Loss_%]]/100</f>
        <v>0.6</v>
      </c>
      <c r="Q3689" s="7">
        <v>60</v>
      </c>
      <c r="R3689" s="13">
        <v>45738</v>
      </c>
      <c r="S3689">
        <v>356</v>
      </c>
      <c r="T3689" t="s">
        <v>1520</v>
      </c>
      <c r="U3689" t="s">
        <v>1523</v>
      </c>
      <c r="V3689" s="13">
        <v>797823</v>
      </c>
      <c r="W3689" s="7">
        <f>(Agridata[[#This Row],[Profit_After_Storage_Loss]]/Agridata[[#This Row],[Total_Revenue]])*100</f>
        <v>37.831194187497999</v>
      </c>
      <c r="X3689">
        <f>(1-Agridata[[#This Row],[Transport_Cost_NGN]]/(Agridata[[#This Row],[Input_Cost_NGN]]+Agridata[[#This Row],[Final_Profit_NGN]]))*100</f>
        <v>99.644364782155648</v>
      </c>
      <c r="Y3689" s="13">
        <f>Agridata[[#This Row],[Final_Profit_NGN]]*Agridata[[#This Row],[Storage_Loss_%]]</f>
        <v>47869380</v>
      </c>
      <c r="Z3689" s="13">
        <f>Agridata[[#This Row],[Final_Profit_NGN]] * (1-Agridata[[#This Row],[Storage_Loss_%]]/100)</f>
        <v>319129.2</v>
      </c>
      <c r="AA3689" s="13">
        <f>Agridata[[#This Row],[Final_Profit_NGN]]+Agridata[[#This Row],[Input_Cost_NGN]]</f>
        <v>843561</v>
      </c>
    </row>
    <row r="3690" spans="1:27" x14ac:dyDescent="0.35">
      <c r="A3690" t="s">
        <v>29</v>
      </c>
      <c r="B3690" t="s">
        <v>1473</v>
      </c>
      <c r="C3690" t="s">
        <v>1493</v>
      </c>
      <c r="D3690">
        <v>2022</v>
      </c>
      <c r="E3690" t="s">
        <v>1501</v>
      </c>
      <c r="F3690" t="s">
        <v>1505</v>
      </c>
      <c r="G3690">
        <v>4.32</v>
      </c>
      <c r="H3690">
        <v>43308</v>
      </c>
      <c r="I3690">
        <v>31653</v>
      </c>
      <c r="J3690">
        <v>52.6</v>
      </c>
      <c r="K3690" t="s">
        <v>1512</v>
      </c>
      <c r="L3690">
        <v>1.36</v>
      </c>
      <c r="M3690" t="s">
        <v>1516</v>
      </c>
      <c r="N3690" s="13">
        <v>13561</v>
      </c>
      <c r="O3690">
        <v>14</v>
      </c>
      <c r="P3690" s="11">
        <f>Agridata[[#This Row],[Storage_Loss_%]]/100</f>
        <v>0.26910000000000001</v>
      </c>
      <c r="Q3690" s="7">
        <v>26.91</v>
      </c>
      <c r="R3690" s="13">
        <v>33149</v>
      </c>
      <c r="S3690">
        <v>78</v>
      </c>
      <c r="T3690" t="s">
        <v>1520</v>
      </c>
      <c r="U3690" t="s">
        <v>1523</v>
      </c>
      <c r="V3690" s="13">
        <v>2397535</v>
      </c>
      <c r="W3690" s="7">
        <f>(Agridata[[#This Row],[Profit_After_Storage_Loss]]/Agridata[[#This Row],[Total_Revenue]])*100</f>
        <v>72.093218678363797</v>
      </c>
      <c r="X3690">
        <f>(1-Agridata[[#This Row],[Transport_Cost_NGN]]/(Agridata[[#This Row],[Input_Cost_NGN]]+Agridata[[#This Row],[Final_Profit_NGN]]))*100</f>
        <v>99.442091197374893</v>
      </c>
      <c r="Y3690" s="13">
        <f>Agridata[[#This Row],[Final_Profit_NGN]]*Agridata[[#This Row],[Storage_Loss_%]]</f>
        <v>64517666.850000001</v>
      </c>
      <c r="Z3690" s="13">
        <f>Agridata[[#This Row],[Final_Profit_NGN]] * (1-Agridata[[#This Row],[Storage_Loss_%]]/100)</f>
        <v>1752358.3315000001</v>
      </c>
      <c r="AA3690" s="13">
        <f>Agridata[[#This Row],[Final_Profit_NGN]]+Agridata[[#This Row],[Input_Cost_NGN]]</f>
        <v>2430684</v>
      </c>
    </row>
    <row r="3691" spans="1:27" x14ac:dyDescent="0.35">
      <c r="A3691" t="s">
        <v>736</v>
      </c>
      <c r="B3691" t="s">
        <v>1469</v>
      </c>
      <c r="C3691" t="s">
        <v>1480</v>
      </c>
      <c r="D3691">
        <v>2024</v>
      </c>
      <c r="E3691" t="s">
        <v>1502</v>
      </c>
      <c r="F3691" t="s">
        <v>1503</v>
      </c>
      <c r="G3691">
        <v>0.67</v>
      </c>
      <c r="H3691">
        <v>6248</v>
      </c>
      <c r="I3691">
        <v>5396</v>
      </c>
      <c r="J3691">
        <v>26.6</v>
      </c>
      <c r="K3691" t="s">
        <v>1513</v>
      </c>
      <c r="L3691">
        <v>1.86</v>
      </c>
      <c r="M3691" t="s">
        <v>1518</v>
      </c>
      <c r="N3691" s="13">
        <v>900</v>
      </c>
      <c r="O3691">
        <v>7</v>
      </c>
      <c r="P3691" s="11">
        <f>Agridata[[#This Row],[Storage_Loss_%]]/100</f>
        <v>0.1363</v>
      </c>
      <c r="Q3691" s="7">
        <v>13.63</v>
      </c>
      <c r="R3691" s="13">
        <v>11767</v>
      </c>
      <c r="S3691">
        <v>292</v>
      </c>
      <c r="T3691" t="s">
        <v>1520</v>
      </c>
      <c r="U3691" t="s">
        <v>1522</v>
      </c>
      <c r="V3691" s="13">
        <v>1547209</v>
      </c>
      <c r="W3691" s="7">
        <f>(Agridata[[#This Row],[Profit_After_Storage_Loss]]/Agridata[[#This Row],[Total_Revenue]])*100</f>
        <v>85.718087597243326</v>
      </c>
      <c r="X3691">
        <f>(1-Agridata[[#This Row],[Transport_Cost_NGN]]/(Agridata[[#This Row],[Input_Cost_NGN]]+Agridata[[#This Row],[Final_Profit_NGN]]))*100</f>
        <v>99.942269797610734</v>
      </c>
      <c r="Y3691" s="13">
        <f>Agridata[[#This Row],[Final_Profit_NGN]]*Agridata[[#This Row],[Storage_Loss_%]]</f>
        <v>21088458.670000002</v>
      </c>
      <c r="Z3691" s="13">
        <f>Agridata[[#This Row],[Final_Profit_NGN]] * (1-Agridata[[#This Row],[Storage_Loss_%]]/100)</f>
        <v>1336324.4133000001</v>
      </c>
      <c r="AA3691" s="13">
        <f>Agridata[[#This Row],[Final_Profit_NGN]]+Agridata[[#This Row],[Input_Cost_NGN]]</f>
        <v>1558976</v>
      </c>
    </row>
    <row r="3692" spans="1:27" x14ac:dyDescent="0.35">
      <c r="A3692" t="s">
        <v>282</v>
      </c>
      <c r="B3692" t="s">
        <v>1472</v>
      </c>
      <c r="C3692" t="s">
        <v>1478</v>
      </c>
      <c r="D3692">
        <v>2024</v>
      </c>
      <c r="E3692" t="s">
        <v>1501</v>
      </c>
      <c r="F3692" t="s">
        <v>1504</v>
      </c>
      <c r="G3692">
        <v>0.66</v>
      </c>
      <c r="H3692">
        <v>5073</v>
      </c>
      <c r="I3692">
        <v>3605</v>
      </c>
      <c r="J3692">
        <v>11.9</v>
      </c>
      <c r="K3692" t="s">
        <v>1511</v>
      </c>
      <c r="L3692">
        <v>0.56999999999999995</v>
      </c>
      <c r="M3692" t="s">
        <v>1516</v>
      </c>
      <c r="N3692" s="13">
        <v>1684</v>
      </c>
      <c r="O3692">
        <v>7</v>
      </c>
      <c r="P3692" s="11">
        <f>Agridata[[#This Row],[Storage_Loss_%]]/100</f>
        <v>0.2893</v>
      </c>
      <c r="Q3692" s="7">
        <v>28.93</v>
      </c>
      <c r="R3692" s="13">
        <v>14282</v>
      </c>
      <c r="S3692">
        <v>249</v>
      </c>
      <c r="T3692" t="s">
        <v>1521</v>
      </c>
      <c r="U3692" t="s">
        <v>1522</v>
      </c>
      <c r="V3692" s="13">
        <v>872703</v>
      </c>
      <c r="W3692" s="7">
        <f>(Agridata[[#This Row],[Profit_After_Storage_Loss]]/Agridata[[#This Row],[Total_Revenue]])*100</f>
        <v>69.925649486744419</v>
      </c>
      <c r="X3692">
        <f>(1-Agridata[[#This Row],[Transport_Cost_NGN]]/(Agridata[[#This Row],[Input_Cost_NGN]]+Agridata[[#This Row],[Final_Profit_NGN]]))*100</f>
        <v>99.810143350789474</v>
      </c>
      <c r="Y3692" s="13">
        <f>Agridata[[#This Row],[Final_Profit_NGN]]*Agridata[[#This Row],[Storage_Loss_%]]</f>
        <v>25247297.789999999</v>
      </c>
      <c r="Z3692" s="13">
        <f>Agridata[[#This Row],[Final_Profit_NGN]] * (1-Agridata[[#This Row],[Storage_Loss_%]]/100)</f>
        <v>620230.02209999994</v>
      </c>
      <c r="AA3692" s="13">
        <f>Agridata[[#This Row],[Final_Profit_NGN]]+Agridata[[#This Row],[Input_Cost_NGN]]</f>
        <v>886985</v>
      </c>
    </row>
    <row r="3693" spans="1:27" x14ac:dyDescent="0.35">
      <c r="A3693" t="s">
        <v>292</v>
      </c>
      <c r="B3693" t="s">
        <v>1471</v>
      </c>
      <c r="C3693" t="s">
        <v>1500</v>
      </c>
      <c r="D3693">
        <v>2024</v>
      </c>
      <c r="E3693" t="s">
        <v>1501</v>
      </c>
      <c r="F3693" t="s">
        <v>1507</v>
      </c>
      <c r="G3693">
        <v>2.7</v>
      </c>
      <c r="H3693">
        <v>7122</v>
      </c>
      <c r="I3693">
        <v>6174</v>
      </c>
      <c r="J3693">
        <v>106</v>
      </c>
      <c r="K3693" t="s">
        <v>1512</v>
      </c>
      <c r="L3693">
        <v>3.55</v>
      </c>
      <c r="M3693" t="s">
        <v>1516</v>
      </c>
      <c r="N3693" s="13">
        <v>20817</v>
      </c>
      <c r="O3693">
        <v>7</v>
      </c>
      <c r="P3693" s="11">
        <f>Agridata[[#This Row],[Storage_Loss_%]]/100</f>
        <v>0.1331</v>
      </c>
      <c r="Q3693" s="7">
        <v>13.31</v>
      </c>
      <c r="R3693" s="13">
        <v>44186</v>
      </c>
      <c r="S3693">
        <v>179</v>
      </c>
      <c r="T3693" t="s">
        <v>1520</v>
      </c>
      <c r="U3693" t="s">
        <v>1522</v>
      </c>
      <c r="V3693" s="13">
        <v>1029092</v>
      </c>
      <c r="W3693" s="7">
        <f>(Agridata[[#This Row],[Profit_After_Storage_Loss]]/Agridata[[#This Row],[Total_Revenue]])*100</f>
        <v>83.121041780414757</v>
      </c>
      <c r="X3693">
        <f>(1-Agridata[[#This Row],[Transport_Cost_NGN]]/(Agridata[[#This Row],[Input_Cost_NGN]]+Agridata[[#This Row],[Final_Profit_NGN]]))*100</f>
        <v>98.060427959950729</v>
      </c>
      <c r="Y3693" s="13">
        <f>Agridata[[#This Row],[Final_Profit_NGN]]*Agridata[[#This Row],[Storage_Loss_%]]</f>
        <v>13697214.520000001</v>
      </c>
      <c r="Z3693" s="13">
        <f>Agridata[[#This Row],[Final_Profit_NGN]] * (1-Agridata[[#This Row],[Storage_Loss_%]]/100)</f>
        <v>892119.85479999997</v>
      </c>
      <c r="AA3693" s="13">
        <f>Agridata[[#This Row],[Final_Profit_NGN]]+Agridata[[#This Row],[Input_Cost_NGN]]</f>
        <v>1073278</v>
      </c>
    </row>
    <row r="3694" spans="1:27" x14ac:dyDescent="0.35">
      <c r="A3694" t="s">
        <v>253</v>
      </c>
      <c r="B3694" t="s">
        <v>1470</v>
      </c>
      <c r="C3694" t="s">
        <v>1491</v>
      </c>
      <c r="D3694">
        <v>2025</v>
      </c>
      <c r="E3694" t="s">
        <v>1502</v>
      </c>
      <c r="F3694" t="s">
        <v>1505</v>
      </c>
      <c r="G3694">
        <v>0.94</v>
      </c>
      <c r="H3694">
        <v>8774</v>
      </c>
      <c r="I3694">
        <v>7224</v>
      </c>
      <c r="J3694">
        <v>3</v>
      </c>
      <c r="K3694" t="s">
        <v>1513</v>
      </c>
      <c r="L3694">
        <v>0.53</v>
      </c>
      <c r="M3694" t="s">
        <v>1517</v>
      </c>
      <c r="N3694" s="13">
        <v>200</v>
      </c>
      <c r="O3694">
        <v>7</v>
      </c>
      <c r="P3694" s="11">
        <f>Agridata[[#This Row],[Storage_Loss_%]]/100</f>
        <v>0.17660000000000001</v>
      </c>
      <c r="Q3694" s="7">
        <v>17.66</v>
      </c>
      <c r="R3694" s="13">
        <v>9337</v>
      </c>
      <c r="S3694">
        <v>139</v>
      </c>
      <c r="T3694" t="s">
        <v>1520</v>
      </c>
      <c r="U3694" t="s">
        <v>1522</v>
      </c>
      <c r="V3694" s="13">
        <v>984558</v>
      </c>
      <c r="W3694" s="7">
        <f>(Agridata[[#This Row],[Profit_After_Storage_Loss]]/Agridata[[#This Row],[Total_Revenue]])*100</f>
        <v>81.566469013326355</v>
      </c>
      <c r="X3694">
        <f>(1-Agridata[[#This Row],[Transport_Cost_NGN]]/(Agridata[[#This Row],[Input_Cost_NGN]]+Agridata[[#This Row],[Final_Profit_NGN]]))*100</f>
        <v>99.979877150000746</v>
      </c>
      <c r="Y3694" s="13">
        <f>Agridata[[#This Row],[Final_Profit_NGN]]*Agridata[[#This Row],[Storage_Loss_%]]</f>
        <v>17387294.280000001</v>
      </c>
      <c r="Z3694" s="13">
        <f>Agridata[[#This Row],[Final_Profit_NGN]] * (1-Agridata[[#This Row],[Storage_Loss_%]]/100)</f>
        <v>810685.05720000004</v>
      </c>
      <c r="AA3694" s="13">
        <f>Agridata[[#This Row],[Final_Profit_NGN]]+Agridata[[#This Row],[Input_Cost_NGN]]</f>
        <v>993895</v>
      </c>
    </row>
    <row r="3695" spans="1:27" x14ac:dyDescent="0.35">
      <c r="A3695" t="s">
        <v>1385</v>
      </c>
      <c r="B3695" t="s">
        <v>1471</v>
      </c>
      <c r="C3695" t="s">
        <v>1492</v>
      </c>
      <c r="D3695">
        <v>2023</v>
      </c>
      <c r="E3695" t="s">
        <v>1501</v>
      </c>
      <c r="F3695" t="s">
        <v>1509</v>
      </c>
      <c r="G3695">
        <v>10.31</v>
      </c>
      <c r="H3695">
        <v>153711</v>
      </c>
      <c r="I3695">
        <v>131084</v>
      </c>
      <c r="J3695">
        <v>28.3</v>
      </c>
      <c r="K3695" t="s">
        <v>1512</v>
      </c>
      <c r="L3695">
        <v>1.68</v>
      </c>
      <c r="M3695" t="s">
        <v>1516</v>
      </c>
      <c r="N3695" s="13">
        <v>5233</v>
      </c>
      <c r="O3695">
        <v>2</v>
      </c>
      <c r="P3695" s="11">
        <f>Agridata[[#This Row],[Storage_Loss_%]]/100</f>
        <v>0.1472</v>
      </c>
      <c r="Q3695" s="7">
        <v>14.72</v>
      </c>
      <c r="R3695" s="13">
        <v>209370</v>
      </c>
      <c r="S3695">
        <v>317</v>
      </c>
      <c r="T3695" t="s">
        <v>1520</v>
      </c>
      <c r="U3695" t="s">
        <v>1523</v>
      </c>
      <c r="V3695" s="13">
        <v>40923489</v>
      </c>
      <c r="W3695" s="7">
        <f>(Agridata[[#This Row],[Profit_After_Storage_Loss]]/Agridata[[#This Row],[Total_Revenue]])*100</f>
        <v>84.845917029983269</v>
      </c>
      <c r="X3695">
        <f>(1-Agridata[[#This Row],[Transport_Cost_NGN]]/(Agridata[[#This Row],[Input_Cost_NGN]]+Agridata[[#This Row],[Final_Profit_NGN]]))*100</f>
        <v>99.987277811153362</v>
      </c>
      <c r="Y3695" s="13">
        <f>Agridata[[#This Row],[Final_Profit_NGN]]*Agridata[[#This Row],[Storage_Loss_%]]</f>
        <v>602393758.08000004</v>
      </c>
      <c r="Z3695" s="13">
        <f>Agridata[[#This Row],[Final_Profit_NGN]] * (1-Agridata[[#This Row],[Storage_Loss_%]]/100)</f>
        <v>34899551.419200003</v>
      </c>
      <c r="AA3695" s="13">
        <f>Agridata[[#This Row],[Final_Profit_NGN]]+Agridata[[#This Row],[Input_Cost_NGN]]</f>
        <v>41132859</v>
      </c>
    </row>
    <row r="3696" spans="1:27" x14ac:dyDescent="0.35">
      <c r="A3696" t="s">
        <v>268</v>
      </c>
      <c r="B3696" t="s">
        <v>1470</v>
      </c>
      <c r="C3696" t="s">
        <v>1485</v>
      </c>
      <c r="D3696">
        <v>2025</v>
      </c>
      <c r="E3696" t="s">
        <v>1501</v>
      </c>
      <c r="F3696" t="s">
        <v>1508</v>
      </c>
      <c r="G3696">
        <v>2.88</v>
      </c>
      <c r="H3696">
        <v>5838</v>
      </c>
      <c r="I3696">
        <v>4617</v>
      </c>
      <c r="J3696">
        <v>4.5</v>
      </c>
      <c r="K3696" t="s">
        <v>1513</v>
      </c>
      <c r="L3696">
        <v>0.83</v>
      </c>
      <c r="M3696" t="s">
        <v>1517</v>
      </c>
      <c r="N3696" s="13">
        <v>200</v>
      </c>
      <c r="O3696">
        <v>14</v>
      </c>
      <c r="P3696" s="11">
        <f>Agridata[[#This Row],[Storage_Loss_%]]/100</f>
        <v>0.20910000000000001</v>
      </c>
      <c r="Q3696" s="7">
        <v>20.91</v>
      </c>
      <c r="R3696" s="13">
        <v>43073</v>
      </c>
      <c r="S3696">
        <v>243</v>
      </c>
      <c r="T3696" t="s">
        <v>1520</v>
      </c>
      <c r="U3696" t="s">
        <v>1522</v>
      </c>
      <c r="V3696" s="13">
        <v>1067439</v>
      </c>
      <c r="W3696" s="7">
        <f>(Agridata[[#This Row],[Profit_After_Storage_Loss]]/Agridata[[#This Row],[Total_Revenue]])*100</f>
        <v>76.022366719134951</v>
      </c>
      <c r="X3696">
        <f>(1-Agridata[[#This Row],[Transport_Cost_NGN]]/(Agridata[[#This Row],[Input_Cost_NGN]]+Agridata[[#This Row],[Final_Profit_NGN]]))*100</f>
        <v>99.981990289163917</v>
      </c>
      <c r="Y3696" s="13">
        <f>Agridata[[#This Row],[Final_Profit_NGN]]*Agridata[[#This Row],[Storage_Loss_%]]</f>
        <v>22320149.489999998</v>
      </c>
      <c r="Z3696" s="13">
        <f>Agridata[[#This Row],[Final_Profit_NGN]] * (1-Agridata[[#This Row],[Storage_Loss_%]]/100)</f>
        <v>844237.50509999995</v>
      </c>
      <c r="AA3696" s="13">
        <f>Agridata[[#This Row],[Final_Profit_NGN]]+Agridata[[#This Row],[Input_Cost_NGN]]</f>
        <v>1110512</v>
      </c>
    </row>
    <row r="3697" spans="1:27" x14ac:dyDescent="0.35">
      <c r="A3697" t="s">
        <v>1128</v>
      </c>
      <c r="B3697" t="s">
        <v>1470</v>
      </c>
      <c r="C3697" t="s">
        <v>1475</v>
      </c>
      <c r="D3697">
        <v>2022</v>
      </c>
      <c r="E3697" t="s">
        <v>1501</v>
      </c>
      <c r="F3697" t="s">
        <v>1508</v>
      </c>
      <c r="G3697">
        <v>0.55000000000000004</v>
      </c>
      <c r="H3697">
        <v>866</v>
      </c>
      <c r="I3697">
        <v>540</v>
      </c>
      <c r="J3697">
        <v>26.4</v>
      </c>
      <c r="K3697" t="s">
        <v>1512</v>
      </c>
      <c r="L3697">
        <v>1.1000000000000001</v>
      </c>
      <c r="M3697" t="s">
        <v>1517</v>
      </c>
      <c r="N3697" s="13">
        <v>6815</v>
      </c>
      <c r="O3697">
        <v>30</v>
      </c>
      <c r="P3697" s="11">
        <f>Agridata[[#This Row],[Storage_Loss_%]]/100</f>
        <v>0.37640000000000001</v>
      </c>
      <c r="Q3697" s="7">
        <v>37.64</v>
      </c>
      <c r="R3697" s="13">
        <v>3898</v>
      </c>
      <c r="S3697">
        <v>220</v>
      </c>
      <c r="T3697" t="s">
        <v>1520</v>
      </c>
      <c r="U3697" t="s">
        <v>1522</v>
      </c>
      <c r="V3697" s="13">
        <v>106899</v>
      </c>
      <c r="W3697" s="7">
        <f>(Agridata[[#This Row],[Profit_After_Storage_Loss]]/Agridata[[#This Row],[Total_Revenue]])*100</f>
        <v>60.166084280260293</v>
      </c>
      <c r="X3697">
        <f>(1-Agridata[[#This Row],[Transport_Cost_NGN]]/(Agridata[[#This Row],[Input_Cost_NGN]]+Agridata[[#This Row],[Final_Profit_NGN]]))*100</f>
        <v>93.849111438035322</v>
      </c>
      <c r="Y3697" s="13">
        <f>Agridata[[#This Row],[Final_Profit_NGN]]*Agridata[[#This Row],[Storage_Loss_%]]</f>
        <v>4023678.36</v>
      </c>
      <c r="Z3697" s="13">
        <f>Agridata[[#This Row],[Final_Profit_NGN]] * (1-Agridata[[#This Row],[Storage_Loss_%]]/100)</f>
        <v>66662.21639999999</v>
      </c>
      <c r="AA3697" s="13">
        <f>Agridata[[#This Row],[Final_Profit_NGN]]+Agridata[[#This Row],[Input_Cost_NGN]]</f>
        <v>110797</v>
      </c>
    </row>
    <row r="3698" spans="1:27" x14ac:dyDescent="0.35">
      <c r="A3698" t="s">
        <v>350</v>
      </c>
      <c r="B3698" t="s">
        <v>1470</v>
      </c>
      <c r="C3698" t="s">
        <v>1476</v>
      </c>
      <c r="D3698">
        <v>2024</v>
      </c>
      <c r="E3698" t="s">
        <v>1502</v>
      </c>
      <c r="F3698" t="s">
        <v>1509</v>
      </c>
      <c r="G3698">
        <v>1.61</v>
      </c>
      <c r="H3698">
        <v>13200</v>
      </c>
      <c r="I3698">
        <v>10883</v>
      </c>
      <c r="J3698">
        <v>20.3</v>
      </c>
      <c r="K3698" t="s">
        <v>1513</v>
      </c>
      <c r="L3698">
        <v>1.88</v>
      </c>
      <c r="M3698" t="s">
        <v>1517</v>
      </c>
      <c r="N3698" s="13">
        <v>862</v>
      </c>
      <c r="O3698">
        <v>2</v>
      </c>
      <c r="P3698" s="11">
        <f>Agridata[[#This Row],[Storage_Loss_%]]/100</f>
        <v>0.17550000000000002</v>
      </c>
      <c r="Q3698" s="7">
        <v>17.55</v>
      </c>
      <c r="R3698" s="13">
        <v>31172</v>
      </c>
      <c r="S3698">
        <v>412</v>
      </c>
      <c r="T3698" t="s">
        <v>1520</v>
      </c>
      <c r="U3698" t="s">
        <v>1522</v>
      </c>
      <c r="V3698" s="13">
        <v>4406925</v>
      </c>
      <c r="W3698" s="7">
        <f>(Agridata[[#This Row],[Profit_After_Storage_Loss]]/Agridata[[#This Row],[Total_Revenue]])*100</f>
        <v>81.870893369387829</v>
      </c>
      <c r="X3698">
        <f>(1-Agridata[[#This Row],[Transport_Cost_NGN]]/(Agridata[[#This Row],[Input_Cost_NGN]]+Agridata[[#This Row],[Final_Profit_NGN]]))*100</f>
        <v>99.980577260929621</v>
      </c>
      <c r="Y3698" s="13">
        <f>Agridata[[#This Row],[Final_Profit_NGN]]*Agridata[[#This Row],[Storage_Loss_%]]</f>
        <v>77341533.75</v>
      </c>
      <c r="Z3698" s="13">
        <f>Agridata[[#This Row],[Final_Profit_NGN]] * (1-Agridata[[#This Row],[Storage_Loss_%]]/100)</f>
        <v>3633509.6625000001</v>
      </c>
      <c r="AA3698" s="13">
        <f>Agridata[[#This Row],[Final_Profit_NGN]]+Agridata[[#This Row],[Input_Cost_NGN]]</f>
        <v>4438097</v>
      </c>
    </row>
    <row r="3699" spans="1:27" x14ac:dyDescent="0.35">
      <c r="A3699" t="s">
        <v>1251</v>
      </c>
      <c r="B3699" t="s">
        <v>1473</v>
      </c>
      <c r="C3699" t="s">
        <v>1484</v>
      </c>
      <c r="D3699">
        <v>2022</v>
      </c>
      <c r="E3699" t="s">
        <v>1501</v>
      </c>
      <c r="F3699" t="s">
        <v>1510</v>
      </c>
      <c r="G3699">
        <v>1.39</v>
      </c>
      <c r="H3699">
        <v>37761</v>
      </c>
      <c r="I3699">
        <v>25443</v>
      </c>
      <c r="J3699">
        <v>5.3</v>
      </c>
      <c r="K3699" t="s">
        <v>1513</v>
      </c>
      <c r="L3699">
        <v>1.65</v>
      </c>
      <c r="M3699" t="s">
        <v>1516</v>
      </c>
      <c r="N3699" s="13">
        <v>223</v>
      </c>
      <c r="O3699">
        <v>7</v>
      </c>
      <c r="P3699" s="11">
        <f>Agridata[[#This Row],[Storage_Loss_%]]/100</f>
        <v>0.32619999999999999</v>
      </c>
      <c r="Q3699" s="7">
        <v>32.619999999999997</v>
      </c>
      <c r="R3699" s="13">
        <v>35032</v>
      </c>
      <c r="S3699">
        <v>359</v>
      </c>
      <c r="T3699" t="s">
        <v>1520</v>
      </c>
      <c r="U3699" t="s">
        <v>1522</v>
      </c>
      <c r="V3699" s="13">
        <v>9007442</v>
      </c>
      <c r="W3699" s="7">
        <f>(Agridata[[#This Row],[Profit_After_Storage_Loss]]/Agridata[[#This Row],[Total_Revenue]])*100</f>
        <v>67.11895903267181</v>
      </c>
      <c r="X3699">
        <f>(1-Agridata[[#This Row],[Transport_Cost_NGN]]/(Agridata[[#This Row],[Input_Cost_NGN]]+Agridata[[#This Row],[Final_Profit_NGN]]))*100</f>
        <v>99.997533860755368</v>
      </c>
      <c r="Y3699" s="13">
        <f>Agridata[[#This Row],[Final_Profit_NGN]]*Agridata[[#This Row],[Storage_Loss_%]]</f>
        <v>293822758.03999996</v>
      </c>
      <c r="Z3699" s="13">
        <f>Agridata[[#This Row],[Final_Profit_NGN]] * (1-Agridata[[#This Row],[Storage_Loss_%]]/100)</f>
        <v>6069214.4195999997</v>
      </c>
      <c r="AA3699" s="13">
        <f>Agridata[[#This Row],[Final_Profit_NGN]]+Agridata[[#This Row],[Input_Cost_NGN]]</f>
        <v>9042474</v>
      </c>
    </row>
    <row r="3700" spans="1:27" x14ac:dyDescent="0.35">
      <c r="A3700" t="s">
        <v>776</v>
      </c>
      <c r="B3700" t="s">
        <v>1472</v>
      </c>
      <c r="C3700" t="s">
        <v>1487</v>
      </c>
      <c r="D3700">
        <v>2024</v>
      </c>
      <c r="E3700" t="s">
        <v>1501</v>
      </c>
      <c r="F3700" t="s">
        <v>1504</v>
      </c>
      <c r="G3700">
        <v>4.17</v>
      </c>
      <c r="H3700">
        <v>26798</v>
      </c>
      <c r="I3700">
        <v>20304</v>
      </c>
      <c r="J3700">
        <v>46.1</v>
      </c>
      <c r="K3700" t="s">
        <v>1511</v>
      </c>
      <c r="L3700">
        <v>2.09</v>
      </c>
      <c r="M3700" t="s">
        <v>1516</v>
      </c>
      <c r="N3700" s="13">
        <v>7009</v>
      </c>
      <c r="O3700">
        <v>5</v>
      </c>
      <c r="P3700" s="11">
        <f>Agridata[[#This Row],[Storage_Loss_%]]/100</f>
        <v>0.24230000000000002</v>
      </c>
      <c r="Q3700" s="7">
        <v>24.23</v>
      </c>
      <c r="R3700" s="13">
        <v>86337</v>
      </c>
      <c r="S3700">
        <v>251</v>
      </c>
      <c r="T3700" t="s">
        <v>1520</v>
      </c>
      <c r="U3700" t="s">
        <v>1522</v>
      </c>
      <c r="V3700" s="13">
        <v>4951995</v>
      </c>
      <c r="W3700" s="7">
        <f>(Agridata[[#This Row],[Profit_After_Storage_Loss]]/Agridata[[#This Row],[Total_Revenue]])*100</f>
        <v>74.471603131750754</v>
      </c>
      <c r="X3700">
        <f>(1-Agridata[[#This Row],[Transport_Cost_NGN]]/(Agridata[[#This Row],[Input_Cost_NGN]]+Agridata[[#This Row],[Final_Profit_NGN]]))*100</f>
        <v>99.860886499738413</v>
      </c>
      <c r="Y3700" s="13">
        <f>Agridata[[#This Row],[Final_Profit_NGN]]*Agridata[[#This Row],[Storage_Loss_%]]</f>
        <v>119986838.85000001</v>
      </c>
      <c r="Z3700" s="13">
        <f>Agridata[[#This Row],[Final_Profit_NGN]] * (1-Agridata[[#This Row],[Storage_Loss_%]]/100)</f>
        <v>3752126.6115000001</v>
      </c>
      <c r="AA3700" s="13">
        <f>Agridata[[#This Row],[Final_Profit_NGN]]+Agridata[[#This Row],[Input_Cost_NGN]]</f>
        <v>5038332</v>
      </c>
    </row>
    <row r="3701" spans="1:27" x14ac:dyDescent="0.35">
      <c r="A3701" t="s">
        <v>853</v>
      </c>
      <c r="B3701" t="s">
        <v>1473</v>
      </c>
      <c r="C3701" t="s">
        <v>1484</v>
      </c>
      <c r="D3701">
        <v>2021</v>
      </c>
      <c r="E3701" t="s">
        <v>1501</v>
      </c>
      <c r="F3701" t="s">
        <v>1506</v>
      </c>
      <c r="G3701">
        <v>1.07</v>
      </c>
      <c r="H3701">
        <v>4036</v>
      </c>
      <c r="I3701">
        <v>2638</v>
      </c>
      <c r="J3701">
        <v>35.700000000000003</v>
      </c>
      <c r="K3701" t="s">
        <v>1511</v>
      </c>
      <c r="L3701">
        <v>1.38</v>
      </c>
      <c r="M3701" t="s">
        <v>1518</v>
      </c>
      <c r="N3701" s="13">
        <v>5362</v>
      </c>
      <c r="O3701">
        <v>30</v>
      </c>
      <c r="P3701" s="11">
        <f>Agridata[[#This Row],[Storage_Loss_%]]/100</f>
        <v>0.34619999999999995</v>
      </c>
      <c r="Q3701" s="7">
        <v>34.619999999999997</v>
      </c>
      <c r="R3701" s="13">
        <v>29248</v>
      </c>
      <c r="S3701">
        <v>347</v>
      </c>
      <c r="T3701" t="s">
        <v>1519</v>
      </c>
      <c r="U3701" t="s">
        <v>1523</v>
      </c>
      <c r="V3701" s="13">
        <v>871623</v>
      </c>
      <c r="W3701" s="7">
        <f>(Agridata[[#This Row],[Profit_After_Storage_Loss]]/Agridata[[#This Row],[Total_Revenue]])*100</f>
        <v>63.257349542831321</v>
      </c>
      <c r="X3701">
        <f>(1-Agridata[[#This Row],[Transport_Cost_NGN]]/(Agridata[[#This Row],[Input_Cost_NGN]]+Agridata[[#This Row],[Final_Profit_NGN]]))*100</f>
        <v>99.404798245253758</v>
      </c>
      <c r="Y3701" s="13">
        <f>Agridata[[#This Row],[Final_Profit_NGN]]*Agridata[[#This Row],[Storage_Loss_%]]</f>
        <v>30175588.259999998</v>
      </c>
      <c r="Z3701" s="13">
        <f>Agridata[[#This Row],[Final_Profit_NGN]] * (1-Agridata[[#This Row],[Storage_Loss_%]]/100)</f>
        <v>569867.11739999999</v>
      </c>
      <c r="AA3701" s="13">
        <f>Agridata[[#This Row],[Final_Profit_NGN]]+Agridata[[#This Row],[Input_Cost_NGN]]</f>
        <v>900871</v>
      </c>
    </row>
    <row r="3702" spans="1:27" x14ac:dyDescent="0.35">
      <c r="A3702" t="s">
        <v>311</v>
      </c>
      <c r="B3702" t="s">
        <v>1471</v>
      </c>
      <c r="C3702" t="s">
        <v>1500</v>
      </c>
      <c r="D3702">
        <v>2024</v>
      </c>
      <c r="E3702" t="s">
        <v>1501</v>
      </c>
      <c r="F3702" t="s">
        <v>1508</v>
      </c>
      <c r="G3702">
        <v>6.19</v>
      </c>
      <c r="H3702">
        <v>15015</v>
      </c>
      <c r="I3702">
        <v>13564</v>
      </c>
      <c r="J3702">
        <v>17</v>
      </c>
      <c r="K3702" t="s">
        <v>1512</v>
      </c>
      <c r="L3702">
        <v>1.71</v>
      </c>
      <c r="M3702" t="s">
        <v>1516</v>
      </c>
      <c r="N3702" s="13">
        <v>3828</v>
      </c>
      <c r="O3702">
        <v>1</v>
      </c>
      <c r="P3702" s="11">
        <f>Agridata[[#This Row],[Storage_Loss_%]]/100</f>
        <v>9.6600000000000005E-2</v>
      </c>
      <c r="Q3702" s="7">
        <v>9.66</v>
      </c>
      <c r="R3702" s="13">
        <v>73534</v>
      </c>
      <c r="S3702">
        <v>222</v>
      </c>
      <c r="T3702" t="s">
        <v>1520</v>
      </c>
      <c r="U3702" t="s">
        <v>1523</v>
      </c>
      <c r="V3702" s="13">
        <v>2903734</v>
      </c>
      <c r="W3702" s="7">
        <f>(Agridata[[#This Row],[Profit_After_Storage_Loss]]/Agridata[[#This Row],[Total_Revenue]])*100</f>
        <v>88.108739139372062</v>
      </c>
      <c r="X3702">
        <f>(1-Agridata[[#This Row],[Transport_Cost_NGN]]/(Agridata[[#This Row],[Input_Cost_NGN]]+Agridata[[#This Row],[Final_Profit_NGN]]))*100</f>
        <v>99.871425750050051</v>
      </c>
      <c r="Y3702" s="13">
        <f>Agridata[[#This Row],[Final_Profit_NGN]]*Agridata[[#This Row],[Storage_Loss_%]]</f>
        <v>28050070.440000001</v>
      </c>
      <c r="Z3702" s="13">
        <f>Agridata[[#This Row],[Final_Profit_NGN]] * (1-Agridata[[#This Row],[Storage_Loss_%]]/100)</f>
        <v>2623233.2955999998</v>
      </c>
      <c r="AA3702" s="13">
        <f>Agridata[[#This Row],[Final_Profit_NGN]]+Agridata[[#This Row],[Input_Cost_NGN]]</f>
        <v>2977268</v>
      </c>
    </row>
    <row r="3703" spans="1:27" x14ac:dyDescent="0.35">
      <c r="A3703" t="s">
        <v>432</v>
      </c>
      <c r="B3703" t="s">
        <v>1469</v>
      </c>
      <c r="C3703" t="s">
        <v>1474</v>
      </c>
      <c r="D3703">
        <v>2022</v>
      </c>
      <c r="E3703" t="s">
        <v>1502</v>
      </c>
      <c r="F3703" t="s">
        <v>1503</v>
      </c>
      <c r="G3703">
        <v>0.66</v>
      </c>
      <c r="H3703">
        <v>4309</v>
      </c>
      <c r="I3703">
        <v>3963</v>
      </c>
      <c r="J3703">
        <v>1</v>
      </c>
      <c r="K3703" t="s">
        <v>1513</v>
      </c>
      <c r="L3703">
        <v>0.43</v>
      </c>
      <c r="M3703" t="s">
        <v>1517</v>
      </c>
      <c r="N3703" s="13">
        <v>200</v>
      </c>
      <c r="O3703">
        <v>3</v>
      </c>
      <c r="P3703" s="11">
        <f>Agridata[[#This Row],[Storage_Loss_%]]/100</f>
        <v>8.0199999999999994E-2</v>
      </c>
      <c r="Q3703" s="7">
        <v>8.02</v>
      </c>
      <c r="R3703" s="13">
        <v>8169</v>
      </c>
      <c r="S3703">
        <v>273</v>
      </c>
      <c r="T3703" t="s">
        <v>1520</v>
      </c>
      <c r="U3703" t="s">
        <v>1522</v>
      </c>
      <c r="V3703" s="13">
        <v>1062712</v>
      </c>
      <c r="W3703" s="7">
        <f>(Agridata[[#This Row],[Profit_After_Storage_Loss]]/Agridata[[#This Row],[Total_Revenue]])*100</f>
        <v>91.27834909761215</v>
      </c>
      <c r="X3703">
        <f>(1-Agridata[[#This Row],[Transport_Cost_NGN]]/(Agridata[[#This Row],[Input_Cost_NGN]]+Agridata[[#This Row],[Final_Profit_NGN]]))*100</f>
        <v>99.981323788544202</v>
      </c>
      <c r="Y3703" s="13">
        <f>Agridata[[#This Row],[Final_Profit_NGN]]*Agridata[[#This Row],[Storage_Loss_%]]</f>
        <v>8522950.2400000002</v>
      </c>
      <c r="Z3703" s="13">
        <f>Agridata[[#This Row],[Final_Profit_NGN]] * (1-Agridata[[#This Row],[Storage_Loss_%]]/100)</f>
        <v>977482.4976</v>
      </c>
      <c r="AA3703" s="13">
        <f>Agridata[[#This Row],[Final_Profit_NGN]]+Agridata[[#This Row],[Input_Cost_NGN]]</f>
        <v>1070881</v>
      </c>
    </row>
    <row r="3704" spans="1:27" x14ac:dyDescent="0.35">
      <c r="A3704" t="s">
        <v>164</v>
      </c>
      <c r="B3704" t="s">
        <v>1473</v>
      </c>
      <c r="C3704" t="s">
        <v>1484</v>
      </c>
      <c r="D3704">
        <v>2023</v>
      </c>
      <c r="E3704" t="s">
        <v>1502</v>
      </c>
      <c r="F3704" t="s">
        <v>1504</v>
      </c>
      <c r="G3704">
        <v>2.3199999999999998</v>
      </c>
      <c r="H3704">
        <v>17651</v>
      </c>
      <c r="I3704">
        <v>14029</v>
      </c>
      <c r="J3704">
        <v>1.7</v>
      </c>
      <c r="K3704" t="s">
        <v>1511</v>
      </c>
      <c r="L3704">
        <v>1.37</v>
      </c>
      <c r="M3704" t="s">
        <v>1516</v>
      </c>
      <c r="N3704" s="13">
        <v>225</v>
      </c>
      <c r="O3704">
        <v>3</v>
      </c>
      <c r="P3704" s="11">
        <f>Agridata[[#This Row],[Storage_Loss_%]]/100</f>
        <v>0.20519999999999999</v>
      </c>
      <c r="Q3704" s="7">
        <v>20.52</v>
      </c>
      <c r="R3704" s="13">
        <v>48940</v>
      </c>
      <c r="S3704">
        <v>242</v>
      </c>
      <c r="T3704" t="s">
        <v>1520</v>
      </c>
      <c r="U3704" t="s">
        <v>1523</v>
      </c>
      <c r="V3704" s="13">
        <v>3311903</v>
      </c>
      <c r="W3704" s="7">
        <f>(Agridata[[#This Row],[Profit_After_Storage_Loss]]/Agridata[[#This Row],[Total_Revenue]])*100</f>
        <v>78.322626329168017</v>
      </c>
      <c r="X3704">
        <f>(1-Agridata[[#This Row],[Transport_Cost_NGN]]/(Agridata[[#This Row],[Input_Cost_NGN]]+Agridata[[#This Row],[Final_Profit_NGN]]))*100</f>
        <v>99.993305251093261</v>
      </c>
      <c r="Y3704" s="13">
        <f>Agridata[[#This Row],[Final_Profit_NGN]]*Agridata[[#This Row],[Storage_Loss_%]]</f>
        <v>67960249.560000002</v>
      </c>
      <c r="Z3704" s="13">
        <f>Agridata[[#This Row],[Final_Profit_NGN]] * (1-Agridata[[#This Row],[Storage_Loss_%]]/100)</f>
        <v>2632300.5044</v>
      </c>
      <c r="AA3704" s="13">
        <f>Agridata[[#This Row],[Final_Profit_NGN]]+Agridata[[#This Row],[Input_Cost_NGN]]</f>
        <v>3360843</v>
      </c>
    </row>
    <row r="3705" spans="1:27" x14ac:dyDescent="0.35">
      <c r="A3705" t="s">
        <v>1075</v>
      </c>
      <c r="B3705" t="s">
        <v>1471</v>
      </c>
      <c r="C3705" t="s">
        <v>1477</v>
      </c>
      <c r="D3705">
        <v>2022</v>
      </c>
      <c r="E3705" t="s">
        <v>1501</v>
      </c>
      <c r="F3705" t="s">
        <v>1503</v>
      </c>
      <c r="G3705">
        <v>0.41</v>
      </c>
      <c r="H3705">
        <v>4237</v>
      </c>
      <c r="I3705">
        <v>3471</v>
      </c>
      <c r="J3705">
        <v>26.1</v>
      </c>
      <c r="K3705" t="s">
        <v>1511</v>
      </c>
      <c r="L3705">
        <v>0.82</v>
      </c>
      <c r="M3705" t="s">
        <v>1518</v>
      </c>
      <c r="N3705" s="13">
        <v>3883</v>
      </c>
      <c r="O3705">
        <v>14</v>
      </c>
      <c r="P3705" s="11">
        <f>Agridata[[#This Row],[Storage_Loss_%]]/100</f>
        <v>0.18059999999999998</v>
      </c>
      <c r="Q3705" s="7">
        <v>18.059999999999999</v>
      </c>
      <c r="R3705" s="13">
        <v>3848</v>
      </c>
      <c r="S3705">
        <v>287</v>
      </c>
      <c r="T3705" t="s">
        <v>1520</v>
      </c>
      <c r="U3705" t="s">
        <v>1523</v>
      </c>
      <c r="V3705" s="13">
        <v>978485</v>
      </c>
      <c r="W3705" s="7">
        <f>(Agridata[[#This Row],[Profit_After_Storage_Loss]]/Agridata[[#This Row],[Total_Revenue]])*100</f>
        <v>81.619024200551138</v>
      </c>
      <c r="X3705">
        <f>(1-Agridata[[#This Row],[Transport_Cost_NGN]]/(Agridata[[#This Row],[Input_Cost_NGN]]+Agridata[[#This Row],[Final_Profit_NGN]]))*100</f>
        <v>99.604716526880395</v>
      </c>
      <c r="Y3705" s="13">
        <f>Agridata[[#This Row],[Final_Profit_NGN]]*Agridata[[#This Row],[Storage_Loss_%]]</f>
        <v>17671439.099999998</v>
      </c>
      <c r="Z3705" s="13">
        <f>Agridata[[#This Row],[Final_Profit_NGN]] * (1-Agridata[[#This Row],[Storage_Loss_%]]/100)</f>
        <v>801770.60900000005</v>
      </c>
      <c r="AA3705" s="13">
        <f>Agridata[[#This Row],[Final_Profit_NGN]]+Agridata[[#This Row],[Input_Cost_NGN]]</f>
        <v>982333</v>
      </c>
    </row>
    <row r="3706" spans="1:27" x14ac:dyDescent="0.35">
      <c r="A3706" t="s">
        <v>60</v>
      </c>
      <c r="B3706" t="s">
        <v>1473</v>
      </c>
      <c r="C3706" t="s">
        <v>1497</v>
      </c>
      <c r="D3706">
        <v>2025</v>
      </c>
      <c r="E3706" t="s">
        <v>1501</v>
      </c>
      <c r="F3706" t="s">
        <v>1508</v>
      </c>
      <c r="G3706">
        <v>4.4000000000000004</v>
      </c>
      <c r="H3706">
        <v>9741</v>
      </c>
      <c r="I3706">
        <v>5728</v>
      </c>
      <c r="J3706">
        <v>106.1</v>
      </c>
      <c r="K3706" t="s">
        <v>1514</v>
      </c>
      <c r="L3706">
        <v>5.13</v>
      </c>
      <c r="M3706" t="s">
        <v>1517</v>
      </c>
      <c r="N3706" s="13">
        <v>16243</v>
      </c>
      <c r="O3706">
        <v>30</v>
      </c>
      <c r="P3706" s="11">
        <f>Agridata[[#This Row],[Storage_Loss_%]]/100</f>
        <v>0.41189999999999999</v>
      </c>
      <c r="Q3706" s="7">
        <v>41.19</v>
      </c>
      <c r="R3706" s="13">
        <v>33077</v>
      </c>
      <c r="S3706">
        <v>246</v>
      </c>
      <c r="T3706" t="s">
        <v>1520</v>
      </c>
      <c r="U3706" t="s">
        <v>1523</v>
      </c>
      <c r="V3706" s="13">
        <v>1345678</v>
      </c>
      <c r="W3706" s="7">
        <f>(Agridata[[#This Row],[Profit_After_Storage_Loss]]/Agridata[[#This Row],[Total_Revenue]])*100</f>
        <v>57.399119626039443</v>
      </c>
      <c r="X3706">
        <f>(1-Agridata[[#This Row],[Transport_Cost_NGN]]/(Agridata[[#This Row],[Input_Cost_NGN]]+Agridata[[#This Row],[Final_Profit_NGN]]))*100</f>
        <v>98.821908170777263</v>
      </c>
      <c r="Y3706" s="13">
        <f>Agridata[[#This Row],[Final_Profit_NGN]]*Agridata[[#This Row],[Storage_Loss_%]]</f>
        <v>55428476.82</v>
      </c>
      <c r="Z3706" s="13">
        <f>Agridata[[#This Row],[Final_Profit_NGN]] * (1-Agridata[[#This Row],[Storage_Loss_%]]/100)</f>
        <v>791393.23180000007</v>
      </c>
      <c r="AA3706" s="13">
        <f>Agridata[[#This Row],[Final_Profit_NGN]]+Agridata[[#This Row],[Input_Cost_NGN]]</f>
        <v>1378755</v>
      </c>
    </row>
    <row r="3707" spans="1:27" x14ac:dyDescent="0.35">
      <c r="A3707" t="s">
        <v>56</v>
      </c>
      <c r="B3707" t="s">
        <v>1473</v>
      </c>
      <c r="C3707" t="s">
        <v>1497</v>
      </c>
      <c r="D3707">
        <v>2024</v>
      </c>
      <c r="E3707" t="s">
        <v>1501</v>
      </c>
      <c r="F3707" t="s">
        <v>1507</v>
      </c>
      <c r="G3707">
        <v>3.11</v>
      </c>
      <c r="H3707">
        <v>6360</v>
      </c>
      <c r="I3707">
        <v>4947</v>
      </c>
      <c r="J3707">
        <v>50.7</v>
      </c>
      <c r="K3707" t="s">
        <v>1512</v>
      </c>
      <c r="L3707">
        <v>2.5099999999999998</v>
      </c>
      <c r="M3707" t="s">
        <v>1518</v>
      </c>
      <c r="N3707" s="13">
        <v>12331</v>
      </c>
      <c r="O3707">
        <v>14</v>
      </c>
      <c r="P3707" s="11">
        <f>Agridata[[#This Row],[Storage_Loss_%]]/100</f>
        <v>0.22210000000000002</v>
      </c>
      <c r="Q3707" s="7">
        <v>22.21</v>
      </c>
      <c r="R3707" s="13">
        <v>47423</v>
      </c>
      <c r="S3707">
        <v>250</v>
      </c>
      <c r="T3707" t="s">
        <v>1520</v>
      </c>
      <c r="U3707" t="s">
        <v>1523</v>
      </c>
      <c r="V3707" s="13">
        <v>1164629</v>
      </c>
      <c r="W3707" s="7">
        <f>(Agridata[[#This Row],[Profit_After_Storage_Loss]]/Agridata[[#This Row],[Total_Revenue]])*100</f>
        <v>74.746372193602255</v>
      </c>
      <c r="X3707">
        <f>(1-Agridata[[#This Row],[Transport_Cost_NGN]]/(Agridata[[#This Row],[Input_Cost_NGN]]+Agridata[[#This Row],[Final_Profit_NGN]]))*100</f>
        <v>98.982634408424715</v>
      </c>
      <c r="Y3707" s="13">
        <f>Agridata[[#This Row],[Final_Profit_NGN]]*Agridata[[#This Row],[Storage_Loss_%]]</f>
        <v>25866410.09</v>
      </c>
      <c r="Z3707" s="13">
        <f>Agridata[[#This Row],[Final_Profit_NGN]] * (1-Agridata[[#This Row],[Storage_Loss_%]]/100)</f>
        <v>905964.89910000004</v>
      </c>
      <c r="AA3707" s="13">
        <f>Agridata[[#This Row],[Final_Profit_NGN]]+Agridata[[#This Row],[Input_Cost_NGN]]</f>
        <v>1212052</v>
      </c>
    </row>
    <row r="3708" spans="1:27" x14ac:dyDescent="0.35">
      <c r="A3708" t="s">
        <v>580</v>
      </c>
      <c r="B3708" t="s">
        <v>1470</v>
      </c>
      <c r="C3708" t="s">
        <v>1499</v>
      </c>
      <c r="D3708">
        <v>2021</v>
      </c>
      <c r="E3708" t="s">
        <v>1501</v>
      </c>
      <c r="F3708" t="s">
        <v>1508</v>
      </c>
      <c r="G3708">
        <v>0.76</v>
      </c>
      <c r="H3708">
        <v>1433</v>
      </c>
      <c r="I3708">
        <v>1114</v>
      </c>
      <c r="J3708">
        <v>69.099999999999994</v>
      </c>
      <c r="K3708" t="s">
        <v>1512</v>
      </c>
      <c r="L3708">
        <v>1.83</v>
      </c>
      <c r="M3708" t="s">
        <v>1518</v>
      </c>
      <c r="N3708" s="13">
        <v>16031</v>
      </c>
      <c r="O3708">
        <v>14</v>
      </c>
      <c r="P3708" s="11">
        <f>Agridata[[#This Row],[Storage_Loss_%]]/100</f>
        <v>0.22239999999999999</v>
      </c>
      <c r="Q3708" s="7">
        <v>22.24</v>
      </c>
      <c r="R3708" s="13">
        <v>7878</v>
      </c>
      <c r="S3708">
        <v>193</v>
      </c>
      <c r="T3708" t="s">
        <v>1520</v>
      </c>
      <c r="U3708" t="s">
        <v>1522</v>
      </c>
      <c r="V3708" s="13">
        <v>188943</v>
      </c>
      <c r="W3708" s="7">
        <f>(Agridata[[#This Row],[Profit_After_Storage_Loss]]/Agridata[[#This Row],[Total_Revenue]])*100</f>
        <v>74.64756138826651</v>
      </c>
      <c r="X3708">
        <f>(1-Agridata[[#This Row],[Transport_Cost_NGN]]/(Agridata[[#This Row],[Input_Cost_NGN]]+Agridata[[#This Row],[Final_Profit_NGN]]))*100</f>
        <v>91.855035793944751</v>
      </c>
      <c r="Y3708" s="13">
        <f>Agridata[[#This Row],[Final_Profit_NGN]]*Agridata[[#This Row],[Storage_Loss_%]]</f>
        <v>4202092.3199999994</v>
      </c>
      <c r="Z3708" s="13">
        <f>Agridata[[#This Row],[Final_Profit_NGN]] * (1-Agridata[[#This Row],[Storage_Loss_%]]/100)</f>
        <v>146922.07680000001</v>
      </c>
      <c r="AA3708" s="13">
        <f>Agridata[[#This Row],[Final_Profit_NGN]]+Agridata[[#This Row],[Input_Cost_NGN]]</f>
        <v>196821</v>
      </c>
    </row>
    <row r="3709" spans="1:27" x14ac:dyDescent="0.35">
      <c r="A3709" t="s">
        <v>966</v>
      </c>
      <c r="B3709" t="s">
        <v>1470</v>
      </c>
      <c r="C3709" t="s">
        <v>1485</v>
      </c>
      <c r="D3709">
        <v>2022</v>
      </c>
      <c r="E3709" t="s">
        <v>1502</v>
      </c>
      <c r="F3709" t="s">
        <v>1507</v>
      </c>
      <c r="G3709">
        <v>0.77</v>
      </c>
      <c r="H3709">
        <v>2077</v>
      </c>
      <c r="I3709">
        <v>1264</v>
      </c>
      <c r="J3709">
        <v>70</v>
      </c>
      <c r="K3709" t="s">
        <v>1512</v>
      </c>
      <c r="L3709">
        <v>1.74</v>
      </c>
      <c r="M3709" t="s">
        <v>1518</v>
      </c>
      <c r="N3709" s="13">
        <v>20688</v>
      </c>
      <c r="O3709">
        <v>30</v>
      </c>
      <c r="P3709" s="11">
        <f>Agridata[[#This Row],[Storage_Loss_%]]/100</f>
        <v>0.3911</v>
      </c>
      <c r="Q3709" s="7">
        <v>39.11</v>
      </c>
      <c r="R3709" s="13">
        <v>16934</v>
      </c>
      <c r="S3709">
        <v>265</v>
      </c>
      <c r="T3709" t="s">
        <v>1520</v>
      </c>
      <c r="U3709" t="s">
        <v>1523</v>
      </c>
      <c r="V3709" s="13">
        <v>293989</v>
      </c>
      <c r="W3709" s="7">
        <f>(Agridata[[#This Row],[Profit_After_Storage_Loss]]/Agridata[[#This Row],[Total_Revenue]])*100</f>
        <v>57.573708635256956</v>
      </c>
      <c r="X3709">
        <f>(1-Agridata[[#This Row],[Transport_Cost_NGN]]/(Agridata[[#This Row],[Input_Cost_NGN]]+Agridata[[#This Row],[Final_Profit_NGN]]))*100</f>
        <v>93.346262579481092</v>
      </c>
      <c r="Y3709" s="13">
        <f>Agridata[[#This Row],[Final_Profit_NGN]]*Agridata[[#This Row],[Storage_Loss_%]]</f>
        <v>11497909.789999999</v>
      </c>
      <c r="Z3709" s="13">
        <f>Agridata[[#This Row],[Final_Profit_NGN]] * (1-Agridata[[#This Row],[Storage_Loss_%]]/100)</f>
        <v>179009.90210000001</v>
      </c>
      <c r="AA3709" s="13">
        <f>Agridata[[#This Row],[Final_Profit_NGN]]+Agridata[[#This Row],[Input_Cost_NGN]]</f>
        <v>310923</v>
      </c>
    </row>
    <row r="3710" spans="1:27" x14ac:dyDescent="0.35">
      <c r="A3710" t="s">
        <v>1203</v>
      </c>
      <c r="B3710" t="s">
        <v>1472</v>
      </c>
      <c r="C3710" t="s">
        <v>1478</v>
      </c>
      <c r="D3710">
        <v>2022</v>
      </c>
      <c r="E3710" t="s">
        <v>1502</v>
      </c>
      <c r="F3710" t="s">
        <v>1506</v>
      </c>
      <c r="G3710">
        <v>2.4</v>
      </c>
      <c r="H3710">
        <v>7771</v>
      </c>
      <c r="I3710">
        <v>6998</v>
      </c>
      <c r="J3710">
        <v>36.700000000000003</v>
      </c>
      <c r="K3710" t="s">
        <v>1512</v>
      </c>
      <c r="L3710">
        <v>1.44</v>
      </c>
      <c r="M3710" t="s">
        <v>1516</v>
      </c>
      <c r="N3710" s="13">
        <v>8019</v>
      </c>
      <c r="O3710">
        <v>7</v>
      </c>
      <c r="P3710" s="11">
        <f>Agridata[[#This Row],[Storage_Loss_%]]/100</f>
        <v>9.9399999999999988E-2</v>
      </c>
      <c r="Q3710" s="7">
        <v>9.94</v>
      </c>
      <c r="R3710" s="13">
        <v>36292</v>
      </c>
      <c r="S3710">
        <v>317</v>
      </c>
      <c r="T3710" t="s">
        <v>1520</v>
      </c>
      <c r="U3710" t="s">
        <v>1523</v>
      </c>
      <c r="V3710" s="13">
        <v>2151872</v>
      </c>
      <c r="W3710" s="7">
        <f>(Agridata[[#This Row],[Profit_After_Storage_Loss]]/Agridata[[#This Row],[Total_Revenue]])*100</f>
        <v>88.566301392400206</v>
      </c>
      <c r="X3710">
        <f>(1-Agridata[[#This Row],[Transport_Cost_NGN]]/(Agridata[[#This Row],[Input_Cost_NGN]]+Agridata[[#This Row],[Final_Profit_NGN]]))*100</f>
        <v>99.633528382698927</v>
      </c>
      <c r="Y3710" s="13">
        <f>Agridata[[#This Row],[Final_Profit_NGN]]*Agridata[[#This Row],[Storage_Loss_%]]</f>
        <v>21389607.68</v>
      </c>
      <c r="Z3710" s="13">
        <f>Agridata[[#This Row],[Final_Profit_NGN]] * (1-Agridata[[#This Row],[Storage_Loss_%]]/100)</f>
        <v>1937975.9232000001</v>
      </c>
      <c r="AA3710" s="13">
        <f>Agridata[[#This Row],[Final_Profit_NGN]]+Agridata[[#This Row],[Input_Cost_NGN]]</f>
        <v>2188164</v>
      </c>
    </row>
    <row r="3711" spans="1:27" x14ac:dyDescent="0.35">
      <c r="A3711" t="s">
        <v>534</v>
      </c>
      <c r="B3711" t="s">
        <v>1473</v>
      </c>
      <c r="C3711" t="s">
        <v>1493</v>
      </c>
      <c r="D3711">
        <v>2025</v>
      </c>
      <c r="E3711" t="s">
        <v>1502</v>
      </c>
      <c r="F3711" t="s">
        <v>1505</v>
      </c>
      <c r="G3711">
        <v>6.88</v>
      </c>
      <c r="H3711">
        <v>48740</v>
      </c>
      <c r="I3711">
        <v>28971</v>
      </c>
      <c r="J3711">
        <v>33.6</v>
      </c>
      <c r="K3711" t="s">
        <v>1512</v>
      </c>
      <c r="L3711">
        <v>1.38</v>
      </c>
      <c r="M3711" t="s">
        <v>1518</v>
      </c>
      <c r="N3711" s="13">
        <v>7562</v>
      </c>
      <c r="O3711">
        <v>30</v>
      </c>
      <c r="P3711" s="11">
        <f>Agridata[[#This Row],[Storage_Loss_%]]/100</f>
        <v>0.40560000000000002</v>
      </c>
      <c r="Q3711" s="7">
        <v>40.56</v>
      </c>
      <c r="R3711" s="13">
        <v>67573</v>
      </c>
      <c r="S3711">
        <v>95</v>
      </c>
      <c r="T3711" t="s">
        <v>1520</v>
      </c>
      <c r="U3711" t="s">
        <v>1523</v>
      </c>
      <c r="V3711" s="13">
        <v>2649588</v>
      </c>
      <c r="W3711" s="7">
        <f>(Agridata[[#This Row],[Profit_After_Storage_Loss]]/Agridata[[#This Row],[Total_Revenue]])*100</f>
        <v>57.961788322443908</v>
      </c>
      <c r="X3711">
        <f>(1-Agridata[[#This Row],[Transport_Cost_NGN]]/(Agridata[[#This Row],[Input_Cost_NGN]]+Agridata[[#This Row],[Final_Profit_NGN]]))*100</f>
        <v>99.721694813078798</v>
      </c>
      <c r="Y3711" s="13">
        <f>Agridata[[#This Row],[Final_Profit_NGN]]*Agridata[[#This Row],[Storage_Loss_%]]</f>
        <v>107467289.28</v>
      </c>
      <c r="Z3711" s="13">
        <f>Agridata[[#This Row],[Final_Profit_NGN]] * (1-Agridata[[#This Row],[Storage_Loss_%]]/100)</f>
        <v>1574915.1072000002</v>
      </c>
      <c r="AA3711" s="13">
        <f>Agridata[[#This Row],[Final_Profit_NGN]]+Agridata[[#This Row],[Input_Cost_NGN]]</f>
        <v>2717161</v>
      </c>
    </row>
    <row r="3712" spans="1:27" x14ac:dyDescent="0.35">
      <c r="A3712" t="s">
        <v>1030</v>
      </c>
      <c r="B3712" t="s">
        <v>1473</v>
      </c>
      <c r="C3712" t="s">
        <v>1484</v>
      </c>
      <c r="D3712">
        <v>2023</v>
      </c>
      <c r="E3712" t="s">
        <v>1502</v>
      </c>
      <c r="F3712" t="s">
        <v>1510</v>
      </c>
      <c r="G3712">
        <v>0.2</v>
      </c>
      <c r="H3712">
        <v>4278</v>
      </c>
      <c r="I3712">
        <v>3143</v>
      </c>
      <c r="J3712">
        <v>4.9000000000000004</v>
      </c>
      <c r="K3712" t="s">
        <v>1511</v>
      </c>
      <c r="L3712">
        <v>0.2</v>
      </c>
      <c r="M3712" t="s">
        <v>1516</v>
      </c>
      <c r="N3712" s="13">
        <v>695</v>
      </c>
      <c r="O3712">
        <v>1</v>
      </c>
      <c r="P3712" s="11">
        <f>Agridata[[#This Row],[Storage_Loss_%]]/100</f>
        <v>0.2651</v>
      </c>
      <c r="Q3712" s="7">
        <v>26.51</v>
      </c>
      <c r="R3712" s="13">
        <v>4597</v>
      </c>
      <c r="S3712">
        <v>452</v>
      </c>
      <c r="T3712" t="s">
        <v>1520</v>
      </c>
      <c r="U3712" t="s">
        <v>1523</v>
      </c>
      <c r="V3712" s="13">
        <v>1401138</v>
      </c>
      <c r="W3712" s="7">
        <f>(Agridata[[#This Row],[Profit_After_Storage_Loss]]/Agridata[[#This Row],[Total_Revenue]])*100</f>
        <v>73.24967481068623</v>
      </c>
      <c r="X3712">
        <f>(1-Agridata[[#This Row],[Transport_Cost_NGN]]/(Agridata[[#This Row],[Input_Cost_NGN]]+Agridata[[#This Row],[Final_Profit_NGN]]))*100</f>
        <v>99.950559671630856</v>
      </c>
      <c r="Y3712" s="13">
        <f>Agridata[[#This Row],[Final_Profit_NGN]]*Agridata[[#This Row],[Storage_Loss_%]]</f>
        <v>37144168.380000003</v>
      </c>
      <c r="Z3712" s="13">
        <f>Agridata[[#This Row],[Final_Profit_NGN]] * (1-Agridata[[#This Row],[Storage_Loss_%]]/100)</f>
        <v>1029696.3162</v>
      </c>
      <c r="AA3712" s="13">
        <f>Agridata[[#This Row],[Final_Profit_NGN]]+Agridata[[#This Row],[Input_Cost_NGN]]</f>
        <v>1405735</v>
      </c>
    </row>
    <row r="3713" spans="1:27" x14ac:dyDescent="0.35">
      <c r="A3713" t="s">
        <v>1386</v>
      </c>
      <c r="B3713" t="s">
        <v>1470</v>
      </c>
      <c r="C3713" t="s">
        <v>1495</v>
      </c>
      <c r="D3713">
        <v>2024</v>
      </c>
      <c r="E3713" t="s">
        <v>1502</v>
      </c>
      <c r="F3713" t="s">
        <v>1508</v>
      </c>
      <c r="G3713">
        <v>0.47</v>
      </c>
      <c r="H3713">
        <v>915</v>
      </c>
      <c r="I3713">
        <v>696</v>
      </c>
      <c r="J3713">
        <v>1</v>
      </c>
      <c r="K3713" t="s">
        <v>1512</v>
      </c>
      <c r="L3713">
        <v>0.41</v>
      </c>
      <c r="M3713" t="s">
        <v>1516</v>
      </c>
      <c r="N3713" s="13">
        <v>230</v>
      </c>
      <c r="O3713">
        <v>14</v>
      </c>
      <c r="P3713" s="11">
        <f>Agridata[[#This Row],[Storage_Loss_%]]/100</f>
        <v>0.2384</v>
      </c>
      <c r="Q3713" s="7">
        <v>23.84</v>
      </c>
      <c r="R3713" s="13">
        <v>6194</v>
      </c>
      <c r="S3713">
        <v>216</v>
      </c>
      <c r="T3713" t="s">
        <v>1520</v>
      </c>
      <c r="U3713" t="s">
        <v>1522</v>
      </c>
      <c r="V3713" s="13">
        <v>142409</v>
      </c>
      <c r="W3713" s="7">
        <f>(Agridata[[#This Row],[Profit_After_Storage_Loss]]/Agridata[[#This Row],[Total_Revenue]])*100</f>
        <v>72.985534881529986</v>
      </c>
      <c r="X3713">
        <f>(1-Agridata[[#This Row],[Transport_Cost_NGN]]/(Agridata[[#This Row],[Input_Cost_NGN]]+Agridata[[#This Row],[Final_Profit_NGN]]))*100</f>
        <v>99.845225197337868</v>
      </c>
      <c r="Y3713" s="13">
        <f>Agridata[[#This Row],[Final_Profit_NGN]]*Agridata[[#This Row],[Storage_Loss_%]]</f>
        <v>3395030.56</v>
      </c>
      <c r="Z3713" s="13">
        <f>Agridata[[#This Row],[Final_Profit_NGN]] * (1-Agridata[[#This Row],[Storage_Loss_%]]/100)</f>
        <v>108458.69440000001</v>
      </c>
      <c r="AA3713" s="13">
        <f>Agridata[[#This Row],[Final_Profit_NGN]]+Agridata[[#This Row],[Input_Cost_NGN]]</f>
        <v>148603</v>
      </c>
    </row>
    <row r="3714" spans="1:27" x14ac:dyDescent="0.35">
      <c r="A3714" t="s">
        <v>41</v>
      </c>
      <c r="B3714" t="s">
        <v>1473</v>
      </c>
      <c r="C3714" t="s">
        <v>1493</v>
      </c>
      <c r="D3714">
        <v>2022</v>
      </c>
      <c r="E3714" t="s">
        <v>1502</v>
      </c>
      <c r="F3714" t="s">
        <v>1505</v>
      </c>
      <c r="G3714">
        <v>5.65</v>
      </c>
      <c r="H3714">
        <v>73842</v>
      </c>
      <c r="I3714">
        <v>46269</v>
      </c>
      <c r="J3714">
        <v>2.2999999999999998</v>
      </c>
      <c r="K3714" t="s">
        <v>1511</v>
      </c>
      <c r="L3714">
        <v>0.56999999999999995</v>
      </c>
      <c r="M3714" t="s">
        <v>1516</v>
      </c>
      <c r="N3714" s="13">
        <v>303</v>
      </c>
      <c r="O3714">
        <v>30</v>
      </c>
      <c r="P3714" s="11">
        <f>Agridata[[#This Row],[Storage_Loss_%]]/100</f>
        <v>0.37340000000000001</v>
      </c>
      <c r="Q3714" s="7">
        <v>37.340000000000003</v>
      </c>
      <c r="R3714" s="13">
        <v>35335</v>
      </c>
      <c r="S3714">
        <v>83</v>
      </c>
      <c r="T3714" t="s">
        <v>1520</v>
      </c>
      <c r="U3714" t="s">
        <v>1522</v>
      </c>
      <c r="V3714" s="13">
        <v>3766286</v>
      </c>
      <c r="W3714" s="7">
        <f>(Agridata[[#This Row],[Profit_After_Storage_Loss]]/Agridata[[#This Row],[Total_Revenue]])*100</f>
        <v>62.077592889980352</v>
      </c>
      <c r="X3714">
        <f>(1-Agridata[[#This Row],[Transport_Cost_NGN]]/(Agridata[[#This Row],[Input_Cost_NGN]]+Agridata[[#This Row],[Final_Profit_NGN]]))*100</f>
        <v>99.992029715744948</v>
      </c>
      <c r="Y3714" s="13">
        <f>Agridata[[#This Row],[Final_Profit_NGN]]*Agridata[[#This Row],[Storage_Loss_%]]</f>
        <v>140633119.24000001</v>
      </c>
      <c r="Z3714" s="13">
        <f>Agridata[[#This Row],[Final_Profit_NGN]] * (1-Agridata[[#This Row],[Storage_Loss_%]]/100)</f>
        <v>2359954.8075999999</v>
      </c>
      <c r="AA3714" s="13">
        <f>Agridata[[#This Row],[Final_Profit_NGN]]+Agridata[[#This Row],[Input_Cost_NGN]]</f>
        <v>3801621</v>
      </c>
    </row>
    <row r="3715" spans="1:27" x14ac:dyDescent="0.35">
      <c r="A3715" t="s">
        <v>1387</v>
      </c>
      <c r="B3715" t="s">
        <v>1470</v>
      </c>
      <c r="C3715" t="s">
        <v>1485</v>
      </c>
      <c r="D3715">
        <v>2023</v>
      </c>
      <c r="E3715" t="s">
        <v>1501</v>
      </c>
      <c r="F3715" t="s">
        <v>1508</v>
      </c>
      <c r="G3715">
        <v>4.59</v>
      </c>
      <c r="H3715">
        <v>9365</v>
      </c>
      <c r="I3715">
        <v>5916</v>
      </c>
      <c r="J3715">
        <v>3.1</v>
      </c>
      <c r="K3715" t="s">
        <v>1511</v>
      </c>
      <c r="L3715">
        <v>0.97</v>
      </c>
      <c r="M3715" t="s">
        <v>1517</v>
      </c>
      <c r="N3715" s="13">
        <v>563</v>
      </c>
      <c r="O3715">
        <v>30</v>
      </c>
      <c r="P3715" s="11">
        <f>Agridata[[#This Row],[Storage_Loss_%]]/100</f>
        <v>0.36820000000000003</v>
      </c>
      <c r="Q3715" s="7">
        <v>36.82</v>
      </c>
      <c r="R3715" s="13">
        <v>40462</v>
      </c>
      <c r="S3715">
        <v>228</v>
      </c>
      <c r="T3715" t="s">
        <v>1520</v>
      </c>
      <c r="U3715" t="s">
        <v>1522</v>
      </c>
      <c r="V3715" s="13">
        <v>1294335</v>
      </c>
      <c r="W3715" s="7">
        <f>(Agridata[[#This Row],[Profit_After_Storage_Loss]]/Agridata[[#This Row],[Total_Revenue]])*100</f>
        <v>61.264810529241522</v>
      </c>
      <c r="X3715">
        <f>(1-Agridata[[#This Row],[Transport_Cost_NGN]]/(Agridata[[#This Row],[Input_Cost_NGN]]+Agridata[[#This Row],[Final_Profit_NGN]]))*100</f>
        <v>99.957821301666101</v>
      </c>
      <c r="Y3715" s="13">
        <f>Agridata[[#This Row],[Final_Profit_NGN]]*Agridata[[#This Row],[Storage_Loss_%]]</f>
        <v>47657414.700000003</v>
      </c>
      <c r="Z3715" s="13">
        <f>Agridata[[#This Row],[Final_Profit_NGN]] * (1-Agridata[[#This Row],[Storage_Loss_%]]/100)</f>
        <v>817760.85299999989</v>
      </c>
      <c r="AA3715" s="13">
        <f>Agridata[[#This Row],[Final_Profit_NGN]]+Agridata[[#This Row],[Input_Cost_NGN]]</f>
        <v>1334797</v>
      </c>
    </row>
    <row r="3716" spans="1:27" x14ac:dyDescent="0.35">
      <c r="A3716" t="s">
        <v>1060</v>
      </c>
      <c r="B3716" t="s">
        <v>1472</v>
      </c>
      <c r="C3716" t="s">
        <v>1479</v>
      </c>
      <c r="D3716">
        <v>2025</v>
      </c>
      <c r="E3716" t="s">
        <v>1502</v>
      </c>
      <c r="F3716" t="s">
        <v>1510</v>
      </c>
      <c r="G3716">
        <v>1.43</v>
      </c>
      <c r="H3716">
        <v>19985</v>
      </c>
      <c r="I3716">
        <v>14355</v>
      </c>
      <c r="J3716">
        <v>25.8</v>
      </c>
      <c r="K3716" t="s">
        <v>1512</v>
      </c>
      <c r="L3716">
        <v>0.79</v>
      </c>
      <c r="M3716" t="s">
        <v>1518</v>
      </c>
      <c r="N3716" s="13">
        <v>7495</v>
      </c>
      <c r="O3716">
        <v>5</v>
      </c>
      <c r="P3716" s="11">
        <f>Agridata[[#This Row],[Storage_Loss_%]]/100</f>
        <v>0.28170000000000001</v>
      </c>
      <c r="Q3716" s="7">
        <v>28.17</v>
      </c>
      <c r="R3716" s="13">
        <v>36417</v>
      </c>
      <c r="S3716">
        <v>474</v>
      </c>
      <c r="T3716" t="s">
        <v>1520</v>
      </c>
      <c r="U3716" t="s">
        <v>1522</v>
      </c>
      <c r="V3716" s="13">
        <v>6692316</v>
      </c>
      <c r="W3716" s="7">
        <f>(Agridata[[#This Row],[Profit_After_Storage_Loss]]/Agridata[[#This Row],[Total_Revenue]])*100</f>
        <v>71.441244329355911</v>
      </c>
      <c r="X3716">
        <f>(1-Agridata[[#This Row],[Transport_Cost_NGN]]/(Agridata[[#This Row],[Input_Cost_NGN]]+Agridata[[#This Row],[Final_Profit_NGN]]))*100</f>
        <v>99.888612016556451</v>
      </c>
      <c r="Y3716" s="13">
        <f>Agridata[[#This Row],[Final_Profit_NGN]]*Agridata[[#This Row],[Storage_Loss_%]]</f>
        <v>188522541.72</v>
      </c>
      <c r="Z3716" s="13">
        <f>Agridata[[#This Row],[Final_Profit_NGN]] * (1-Agridata[[#This Row],[Storage_Loss_%]]/100)</f>
        <v>4807090.5828</v>
      </c>
      <c r="AA3716" s="13">
        <f>Agridata[[#This Row],[Final_Profit_NGN]]+Agridata[[#This Row],[Input_Cost_NGN]]</f>
        <v>6728733</v>
      </c>
    </row>
    <row r="3717" spans="1:27" x14ac:dyDescent="0.35">
      <c r="A3717" t="s">
        <v>100</v>
      </c>
      <c r="B3717" t="s">
        <v>1469</v>
      </c>
      <c r="C3717" t="s">
        <v>1484</v>
      </c>
      <c r="D3717">
        <v>2022</v>
      </c>
      <c r="E3717" t="s">
        <v>1501</v>
      </c>
      <c r="F3717" t="s">
        <v>1508</v>
      </c>
      <c r="G3717">
        <v>0.75</v>
      </c>
      <c r="H3717">
        <v>1103</v>
      </c>
      <c r="I3717">
        <v>970</v>
      </c>
      <c r="J3717">
        <v>23.5</v>
      </c>
      <c r="K3717" t="s">
        <v>1512</v>
      </c>
      <c r="L3717">
        <v>0.64</v>
      </c>
      <c r="M3717" t="s">
        <v>1516</v>
      </c>
      <c r="N3717" s="13">
        <v>3971</v>
      </c>
      <c r="O3717">
        <v>7</v>
      </c>
      <c r="P3717" s="11">
        <f>Agridata[[#This Row],[Storage_Loss_%]]/100</f>
        <v>0.1202</v>
      </c>
      <c r="Q3717" s="7">
        <v>12.02</v>
      </c>
      <c r="R3717" s="13">
        <v>7993</v>
      </c>
      <c r="S3717">
        <v>220</v>
      </c>
      <c r="T3717" t="s">
        <v>1520</v>
      </c>
      <c r="U3717" t="s">
        <v>1523</v>
      </c>
      <c r="V3717" s="13">
        <v>199302</v>
      </c>
      <c r="W3717" s="7">
        <f>(Agridata[[#This Row],[Profit_After_Storage_Loss]]/Agridata[[#This Row],[Total_Revenue]])*100</f>
        <v>84.587616488579073</v>
      </c>
      <c r="X3717">
        <f>(1-Agridata[[#This Row],[Transport_Cost_NGN]]/(Agridata[[#This Row],[Input_Cost_NGN]]+Agridata[[#This Row],[Final_Profit_NGN]]))*100</f>
        <v>98.084372512602812</v>
      </c>
      <c r="Y3717" s="13">
        <f>Agridata[[#This Row],[Final_Profit_NGN]]*Agridata[[#This Row],[Storage_Loss_%]]</f>
        <v>2395610.04</v>
      </c>
      <c r="Z3717" s="13">
        <f>Agridata[[#This Row],[Final_Profit_NGN]] * (1-Agridata[[#This Row],[Storage_Loss_%]]/100)</f>
        <v>175345.8996</v>
      </c>
      <c r="AA3717" s="13">
        <f>Agridata[[#This Row],[Final_Profit_NGN]]+Agridata[[#This Row],[Input_Cost_NGN]]</f>
        <v>207295</v>
      </c>
    </row>
    <row r="3718" spans="1:27" x14ac:dyDescent="0.35">
      <c r="A3718" t="s">
        <v>123</v>
      </c>
      <c r="B3718" t="s">
        <v>1471</v>
      </c>
      <c r="C3718" t="s">
        <v>1486</v>
      </c>
      <c r="D3718">
        <v>2023</v>
      </c>
      <c r="E3718" t="s">
        <v>1501</v>
      </c>
      <c r="F3718" t="s">
        <v>1506</v>
      </c>
      <c r="G3718">
        <v>0.71</v>
      </c>
      <c r="H3718">
        <v>1926</v>
      </c>
      <c r="I3718">
        <v>1508</v>
      </c>
      <c r="J3718">
        <v>2.2000000000000002</v>
      </c>
      <c r="K3718" t="s">
        <v>1513</v>
      </c>
      <c r="L3718">
        <v>1.17</v>
      </c>
      <c r="M3718" t="s">
        <v>1516</v>
      </c>
      <c r="N3718" s="13">
        <v>200</v>
      </c>
      <c r="O3718">
        <v>14</v>
      </c>
      <c r="P3718" s="11">
        <f>Agridata[[#This Row],[Storage_Loss_%]]/100</f>
        <v>0.217</v>
      </c>
      <c r="Q3718" s="7">
        <v>21.7</v>
      </c>
      <c r="R3718" s="13">
        <v>18967</v>
      </c>
      <c r="S3718">
        <v>251</v>
      </c>
      <c r="T3718" t="s">
        <v>1520</v>
      </c>
      <c r="U3718" t="s">
        <v>1522</v>
      </c>
      <c r="V3718" s="13">
        <v>355556</v>
      </c>
      <c r="W3718" s="7">
        <f>(Agridata[[#This Row],[Profit_After_Storage_Loss]]/Agridata[[#This Row],[Total_Revenue]])*100</f>
        <v>74.334646470310233</v>
      </c>
      <c r="X3718">
        <f>(1-Agridata[[#This Row],[Transport_Cost_NGN]]/(Agridata[[#This Row],[Input_Cost_NGN]]+Agridata[[#This Row],[Final_Profit_NGN]]))*100</f>
        <v>99.946598740264278</v>
      </c>
      <c r="Y3718" s="13">
        <f>Agridata[[#This Row],[Final_Profit_NGN]]*Agridata[[#This Row],[Storage_Loss_%]]</f>
        <v>7715565.2000000002</v>
      </c>
      <c r="Z3718" s="13">
        <f>Agridata[[#This Row],[Final_Profit_NGN]] * (1-Agridata[[#This Row],[Storage_Loss_%]]/100)</f>
        <v>278400.348</v>
      </c>
      <c r="AA3718" s="13">
        <f>Agridata[[#This Row],[Final_Profit_NGN]]+Agridata[[#This Row],[Input_Cost_NGN]]</f>
        <v>374523</v>
      </c>
    </row>
    <row r="3719" spans="1:27" x14ac:dyDescent="0.35">
      <c r="A3719" t="s">
        <v>846</v>
      </c>
      <c r="B3719" t="s">
        <v>1471</v>
      </c>
      <c r="C3719" t="s">
        <v>1486</v>
      </c>
      <c r="D3719">
        <v>2022</v>
      </c>
      <c r="E3719" t="s">
        <v>1502</v>
      </c>
      <c r="F3719" t="s">
        <v>1509</v>
      </c>
      <c r="G3719">
        <v>1.34</v>
      </c>
      <c r="H3719">
        <v>16420</v>
      </c>
      <c r="I3719">
        <v>14301</v>
      </c>
      <c r="J3719">
        <v>7.9</v>
      </c>
      <c r="K3719" t="s">
        <v>1511</v>
      </c>
      <c r="L3719">
        <v>0.2</v>
      </c>
      <c r="M3719" t="s">
        <v>1518</v>
      </c>
      <c r="N3719" s="13">
        <v>1069</v>
      </c>
      <c r="O3719">
        <v>2</v>
      </c>
      <c r="P3719" s="11">
        <f>Agridata[[#This Row],[Storage_Loss_%]]/100</f>
        <v>0.129</v>
      </c>
      <c r="Q3719" s="7">
        <v>12.9</v>
      </c>
      <c r="R3719" s="13">
        <v>38491</v>
      </c>
      <c r="S3719">
        <v>278</v>
      </c>
      <c r="T3719" t="s">
        <v>1521</v>
      </c>
      <c r="U3719" t="s">
        <v>1522</v>
      </c>
      <c r="V3719" s="13">
        <v>3896362</v>
      </c>
      <c r="W3719" s="7">
        <f>(Agridata[[#This Row],[Profit_After_Storage_Loss]]/Agridata[[#This Row],[Total_Revenue]])*100</f>
        <v>86.247981868700052</v>
      </c>
      <c r="X3719">
        <f>(1-Agridata[[#This Row],[Transport_Cost_NGN]]/(Agridata[[#This Row],[Input_Cost_NGN]]+Agridata[[#This Row],[Final_Profit_NGN]]))*100</f>
        <v>99.97283253021142</v>
      </c>
      <c r="Y3719" s="13">
        <f>Agridata[[#This Row],[Final_Profit_NGN]]*Agridata[[#This Row],[Storage_Loss_%]]</f>
        <v>50263069.800000004</v>
      </c>
      <c r="Z3719" s="13">
        <f>Agridata[[#This Row],[Final_Profit_NGN]] * (1-Agridata[[#This Row],[Storage_Loss_%]]/100)</f>
        <v>3393731.3020000001</v>
      </c>
      <c r="AA3719" s="13">
        <f>Agridata[[#This Row],[Final_Profit_NGN]]+Agridata[[#This Row],[Input_Cost_NGN]]</f>
        <v>3934853</v>
      </c>
    </row>
    <row r="3720" spans="1:27" x14ac:dyDescent="0.35">
      <c r="A3720" t="s">
        <v>950</v>
      </c>
      <c r="B3720" t="s">
        <v>1472</v>
      </c>
      <c r="C3720" t="s">
        <v>1489</v>
      </c>
      <c r="D3720">
        <v>2021</v>
      </c>
      <c r="E3720" t="s">
        <v>1502</v>
      </c>
      <c r="F3720" t="s">
        <v>1508</v>
      </c>
      <c r="G3720">
        <v>0.62</v>
      </c>
      <c r="H3720">
        <v>573</v>
      </c>
      <c r="I3720">
        <v>495</v>
      </c>
      <c r="J3720">
        <v>16.3</v>
      </c>
      <c r="K3720" t="s">
        <v>1512</v>
      </c>
      <c r="L3720">
        <v>1.47</v>
      </c>
      <c r="M3720" t="s">
        <v>1516</v>
      </c>
      <c r="N3720" s="13">
        <v>3788</v>
      </c>
      <c r="O3720">
        <v>7</v>
      </c>
      <c r="P3720" s="11">
        <f>Agridata[[#This Row],[Storage_Loss_%]]/100</f>
        <v>0.13449999999999998</v>
      </c>
      <c r="Q3720" s="7">
        <v>13.45</v>
      </c>
      <c r="R3720" s="13">
        <v>7480</v>
      </c>
      <c r="S3720">
        <v>201</v>
      </c>
      <c r="T3720" t="s">
        <v>1520</v>
      </c>
      <c r="U3720" t="s">
        <v>1522</v>
      </c>
      <c r="V3720" s="13">
        <v>87233</v>
      </c>
      <c r="W3720" s="7">
        <f>(Agridata[[#This Row],[Profit_After_Storage_Loss]]/Agridata[[#This Row],[Total_Revenue]])*100</f>
        <v>79.714676443571634</v>
      </c>
      <c r="X3720">
        <f>(1-Agridata[[#This Row],[Transport_Cost_NGN]]/(Agridata[[#This Row],[Input_Cost_NGN]]+Agridata[[#This Row],[Final_Profit_NGN]]))*100</f>
        <v>96.0005490270607</v>
      </c>
      <c r="Y3720" s="13">
        <f>Agridata[[#This Row],[Final_Profit_NGN]]*Agridata[[#This Row],[Storage_Loss_%]]</f>
        <v>1173283.8499999999</v>
      </c>
      <c r="Z3720" s="13">
        <f>Agridata[[#This Row],[Final_Profit_NGN]] * (1-Agridata[[#This Row],[Storage_Loss_%]]/100)</f>
        <v>75500.161500000002</v>
      </c>
      <c r="AA3720" s="13">
        <f>Agridata[[#This Row],[Final_Profit_NGN]]+Agridata[[#This Row],[Input_Cost_NGN]]</f>
        <v>94713</v>
      </c>
    </row>
    <row r="3721" spans="1:27" x14ac:dyDescent="0.35">
      <c r="A3721" t="s">
        <v>614</v>
      </c>
      <c r="B3721" t="s">
        <v>1469</v>
      </c>
      <c r="C3721" t="s">
        <v>1498</v>
      </c>
      <c r="D3721">
        <v>2025</v>
      </c>
      <c r="E3721" t="s">
        <v>1501</v>
      </c>
      <c r="F3721" t="s">
        <v>1505</v>
      </c>
      <c r="G3721">
        <v>3.93</v>
      </c>
      <c r="H3721">
        <v>48068</v>
      </c>
      <c r="I3721">
        <v>27989</v>
      </c>
      <c r="J3721">
        <v>11.6</v>
      </c>
      <c r="K3721" t="s">
        <v>1513</v>
      </c>
      <c r="L3721">
        <v>0.51</v>
      </c>
      <c r="M3721" t="s">
        <v>1517</v>
      </c>
      <c r="N3721" s="13">
        <v>390</v>
      </c>
      <c r="O3721">
        <v>30</v>
      </c>
      <c r="P3721" s="11">
        <f>Agridata[[#This Row],[Storage_Loss_%]]/100</f>
        <v>0.41770000000000002</v>
      </c>
      <c r="Q3721" s="7">
        <v>41.77</v>
      </c>
      <c r="R3721" s="13">
        <v>26549</v>
      </c>
      <c r="S3721">
        <v>107</v>
      </c>
      <c r="T3721" t="s">
        <v>1520</v>
      </c>
      <c r="U3721" t="s">
        <v>1523</v>
      </c>
      <c r="V3721" s="13">
        <v>2937936</v>
      </c>
      <c r="W3721" s="7">
        <f>(Agridata[[#This Row],[Profit_After_Storage_Loss]]/Agridata[[#This Row],[Total_Revenue]])*100</f>
        <v>57.7085103415939</v>
      </c>
      <c r="X3721">
        <f>(1-Agridata[[#This Row],[Transport_Cost_NGN]]/(Agridata[[#This Row],[Input_Cost_NGN]]+Agridata[[#This Row],[Final_Profit_NGN]]))*100</f>
        <v>99.986844257940248</v>
      </c>
      <c r="Y3721" s="13">
        <f>Agridata[[#This Row],[Final_Profit_NGN]]*Agridata[[#This Row],[Storage_Loss_%]]</f>
        <v>122717586.72000001</v>
      </c>
      <c r="Z3721" s="13">
        <f>Agridata[[#This Row],[Final_Profit_NGN]] * (1-Agridata[[#This Row],[Storage_Loss_%]]/100)</f>
        <v>1710760.1328</v>
      </c>
      <c r="AA3721" s="13">
        <f>Agridata[[#This Row],[Final_Profit_NGN]]+Agridata[[#This Row],[Input_Cost_NGN]]</f>
        <v>2964485</v>
      </c>
    </row>
    <row r="3722" spans="1:27" x14ac:dyDescent="0.35">
      <c r="A3722" t="s">
        <v>1388</v>
      </c>
      <c r="B3722" t="s">
        <v>1473</v>
      </c>
      <c r="C3722" t="s">
        <v>1497</v>
      </c>
      <c r="D3722">
        <v>2023</v>
      </c>
      <c r="E3722" t="s">
        <v>1501</v>
      </c>
      <c r="F3722" t="s">
        <v>1507</v>
      </c>
      <c r="G3722">
        <v>0.36</v>
      </c>
      <c r="H3722">
        <v>845</v>
      </c>
      <c r="I3722">
        <v>527</v>
      </c>
      <c r="J3722">
        <v>79.2</v>
      </c>
      <c r="K3722" t="s">
        <v>1512</v>
      </c>
      <c r="L3722">
        <v>2.95</v>
      </c>
      <c r="M3722" t="s">
        <v>1516</v>
      </c>
      <c r="N3722" s="13">
        <v>18159</v>
      </c>
      <c r="O3722">
        <v>30</v>
      </c>
      <c r="P3722" s="11">
        <f>Agridata[[#This Row],[Storage_Loss_%]]/100</f>
        <v>0.37619999999999998</v>
      </c>
      <c r="Q3722" s="7">
        <v>37.619999999999997</v>
      </c>
      <c r="R3722" s="13">
        <v>5892</v>
      </c>
      <c r="S3722">
        <v>205</v>
      </c>
      <c r="T3722" t="s">
        <v>1521</v>
      </c>
      <c r="U3722" t="s">
        <v>1522</v>
      </c>
      <c r="V3722" s="13">
        <v>82904</v>
      </c>
      <c r="W3722" s="7">
        <f>(Agridata[[#This Row],[Profit_After_Storage_Loss]]/Agridata[[#This Row],[Total_Revenue]])*100</f>
        <v>58.240816252984374</v>
      </c>
      <c r="X3722">
        <f>(1-Agridata[[#This Row],[Transport_Cost_NGN]]/(Agridata[[#This Row],[Input_Cost_NGN]]+Agridata[[#This Row],[Final_Profit_NGN]]))*100</f>
        <v>79.549754493445661</v>
      </c>
      <c r="Y3722" s="13">
        <f>Agridata[[#This Row],[Final_Profit_NGN]]*Agridata[[#This Row],[Storage_Loss_%]]</f>
        <v>3118848.48</v>
      </c>
      <c r="Z3722" s="13">
        <f>Agridata[[#This Row],[Final_Profit_NGN]] * (1-Agridata[[#This Row],[Storage_Loss_%]]/100)</f>
        <v>51715.515200000002</v>
      </c>
      <c r="AA3722" s="13">
        <f>Agridata[[#This Row],[Final_Profit_NGN]]+Agridata[[#This Row],[Input_Cost_NGN]]</f>
        <v>88796</v>
      </c>
    </row>
    <row r="3723" spans="1:27" x14ac:dyDescent="0.35">
      <c r="A3723" t="s">
        <v>1308</v>
      </c>
      <c r="B3723" t="s">
        <v>1472</v>
      </c>
      <c r="C3723" t="s">
        <v>1488</v>
      </c>
      <c r="D3723">
        <v>2024</v>
      </c>
      <c r="E3723" t="s">
        <v>1501</v>
      </c>
      <c r="F3723" t="s">
        <v>1504</v>
      </c>
      <c r="G3723">
        <v>1.55</v>
      </c>
      <c r="H3723">
        <v>14340</v>
      </c>
      <c r="I3723">
        <v>10756</v>
      </c>
      <c r="J3723">
        <v>7.9</v>
      </c>
      <c r="K3723" t="s">
        <v>1515</v>
      </c>
      <c r="L3723">
        <v>0.35</v>
      </c>
      <c r="M3723" t="s">
        <v>1516</v>
      </c>
      <c r="N3723" s="13">
        <v>1462</v>
      </c>
      <c r="O3723">
        <v>3</v>
      </c>
      <c r="P3723" s="11">
        <f>Agridata[[#This Row],[Storage_Loss_%]]/100</f>
        <v>0.24989999999999998</v>
      </c>
      <c r="Q3723" s="7">
        <v>24.99</v>
      </c>
      <c r="R3723" s="13">
        <v>36543</v>
      </c>
      <c r="S3723">
        <v>355</v>
      </c>
      <c r="T3723" t="s">
        <v>1520</v>
      </c>
      <c r="U3723" t="s">
        <v>1522</v>
      </c>
      <c r="V3723" s="13">
        <v>3742192</v>
      </c>
      <c r="W3723" s="7">
        <f>(Agridata[[#This Row],[Profit_After_Storage_Loss]]/Agridata[[#This Row],[Total_Revenue]])*100</f>
        <v>74.284601042412348</v>
      </c>
      <c r="X3723">
        <f>(1-Agridata[[#This Row],[Transport_Cost_NGN]]/(Agridata[[#This Row],[Input_Cost_NGN]]+Agridata[[#This Row],[Final_Profit_NGN]]))*100</f>
        <v>99.961309803413045</v>
      </c>
      <c r="Y3723" s="13">
        <f>Agridata[[#This Row],[Final_Profit_NGN]]*Agridata[[#This Row],[Storage_Loss_%]]</f>
        <v>93517378.079999998</v>
      </c>
      <c r="Z3723" s="13">
        <f>Agridata[[#This Row],[Final_Profit_NGN]] * (1-Agridata[[#This Row],[Storage_Loss_%]]/100)</f>
        <v>2807018.2192000002</v>
      </c>
      <c r="AA3723" s="13">
        <f>Agridata[[#This Row],[Final_Profit_NGN]]+Agridata[[#This Row],[Input_Cost_NGN]]</f>
        <v>3778735</v>
      </c>
    </row>
    <row r="3724" spans="1:27" x14ac:dyDescent="0.35">
      <c r="A3724" t="s">
        <v>801</v>
      </c>
      <c r="B3724" t="s">
        <v>1473</v>
      </c>
      <c r="C3724" t="s">
        <v>1497</v>
      </c>
      <c r="D3724">
        <v>2025</v>
      </c>
      <c r="E3724" t="s">
        <v>1502</v>
      </c>
      <c r="F3724" t="s">
        <v>1506</v>
      </c>
      <c r="G3724">
        <v>6.01</v>
      </c>
      <c r="H3724">
        <v>16890</v>
      </c>
      <c r="I3724">
        <v>6756</v>
      </c>
      <c r="J3724">
        <v>31.5</v>
      </c>
      <c r="K3724" t="s">
        <v>1512</v>
      </c>
      <c r="L3724">
        <v>1.49</v>
      </c>
      <c r="M3724" t="s">
        <v>1517</v>
      </c>
      <c r="N3724" s="13">
        <v>7365</v>
      </c>
      <c r="O3724">
        <v>60</v>
      </c>
      <c r="P3724" s="11">
        <f>Agridata[[#This Row],[Storage_Loss_%]]/100</f>
        <v>0.6</v>
      </c>
      <c r="Q3724" s="7">
        <v>60</v>
      </c>
      <c r="R3724" s="13">
        <v>187560</v>
      </c>
      <c r="S3724">
        <v>293</v>
      </c>
      <c r="T3724" t="s">
        <v>1519</v>
      </c>
      <c r="U3724" t="s">
        <v>1523</v>
      </c>
      <c r="V3724" s="13">
        <v>1764788</v>
      </c>
      <c r="W3724" s="7">
        <f>(Agridata[[#This Row],[Profit_After_Storage_Loss]]/Agridata[[#This Row],[Total_Revenue]])*100</f>
        <v>36.157242458823937</v>
      </c>
      <c r="X3724">
        <f>(1-Agridata[[#This Row],[Transport_Cost_NGN]]/(Agridata[[#This Row],[Input_Cost_NGN]]+Agridata[[#This Row],[Final_Profit_NGN]]))*100</f>
        <v>99.622761925640305</v>
      </c>
      <c r="Y3724" s="13">
        <f>Agridata[[#This Row],[Final_Profit_NGN]]*Agridata[[#This Row],[Storage_Loss_%]]</f>
        <v>105887280</v>
      </c>
      <c r="Z3724" s="13">
        <f>Agridata[[#This Row],[Final_Profit_NGN]] * (1-Agridata[[#This Row],[Storage_Loss_%]]/100)</f>
        <v>705915.20000000007</v>
      </c>
      <c r="AA3724" s="13">
        <f>Agridata[[#This Row],[Final_Profit_NGN]]+Agridata[[#This Row],[Input_Cost_NGN]]</f>
        <v>1952348</v>
      </c>
    </row>
    <row r="3725" spans="1:27" x14ac:dyDescent="0.35">
      <c r="A3725" t="s">
        <v>1369</v>
      </c>
      <c r="B3725" t="s">
        <v>1473</v>
      </c>
      <c r="C3725" t="s">
        <v>1496</v>
      </c>
      <c r="D3725">
        <v>2022</v>
      </c>
      <c r="E3725" t="s">
        <v>1502</v>
      </c>
      <c r="F3725" t="s">
        <v>1507</v>
      </c>
      <c r="G3725">
        <v>1.58</v>
      </c>
      <c r="H3725">
        <v>3191</v>
      </c>
      <c r="I3725">
        <v>2457</v>
      </c>
      <c r="J3725">
        <v>29.3</v>
      </c>
      <c r="K3725" t="s">
        <v>1513</v>
      </c>
      <c r="L3725">
        <v>1.65</v>
      </c>
      <c r="M3725" t="s">
        <v>1516</v>
      </c>
      <c r="N3725" s="13">
        <v>1004</v>
      </c>
      <c r="O3725">
        <v>14</v>
      </c>
      <c r="P3725" s="11">
        <f>Agridata[[#This Row],[Storage_Loss_%]]/100</f>
        <v>0.22989999999999999</v>
      </c>
      <c r="Q3725" s="7">
        <v>22.99</v>
      </c>
      <c r="R3725" s="13">
        <v>28145</v>
      </c>
      <c r="S3725">
        <v>237</v>
      </c>
      <c r="T3725" t="s">
        <v>1520</v>
      </c>
      <c r="U3725" t="s">
        <v>1522</v>
      </c>
      <c r="V3725" s="13">
        <v>547337</v>
      </c>
      <c r="W3725" s="7">
        <f>(Agridata[[#This Row],[Profit_After_Storage_Loss]]/Agridata[[#This Row],[Total_Revenue]])*100</f>
        <v>73.243685067473891</v>
      </c>
      <c r="X3725">
        <f>(1-Agridata[[#This Row],[Transport_Cost_NGN]]/(Agridata[[#This Row],[Input_Cost_NGN]]+Agridata[[#This Row],[Final_Profit_NGN]]))*100</f>
        <v>99.825537549393374</v>
      </c>
      <c r="Y3725" s="13">
        <f>Agridata[[#This Row],[Final_Profit_NGN]]*Agridata[[#This Row],[Storage_Loss_%]]</f>
        <v>12583277.629999999</v>
      </c>
      <c r="Z3725" s="13">
        <f>Agridata[[#This Row],[Final_Profit_NGN]] * (1-Agridata[[#This Row],[Storage_Loss_%]]/100)</f>
        <v>421504.22370000003</v>
      </c>
      <c r="AA3725" s="13">
        <f>Agridata[[#This Row],[Final_Profit_NGN]]+Agridata[[#This Row],[Input_Cost_NGN]]</f>
        <v>575482</v>
      </c>
    </row>
    <row r="3726" spans="1:27" x14ac:dyDescent="0.35">
      <c r="A3726" t="s">
        <v>488</v>
      </c>
      <c r="B3726" t="s">
        <v>1472</v>
      </c>
      <c r="C3726" t="s">
        <v>1478</v>
      </c>
      <c r="D3726">
        <v>2021</v>
      </c>
      <c r="E3726" t="s">
        <v>1501</v>
      </c>
      <c r="F3726" t="s">
        <v>1504</v>
      </c>
      <c r="G3726">
        <v>3.9</v>
      </c>
      <c r="H3726">
        <v>24478</v>
      </c>
      <c r="I3726">
        <v>20179</v>
      </c>
      <c r="J3726">
        <v>41.6</v>
      </c>
      <c r="K3726" t="s">
        <v>1512</v>
      </c>
      <c r="L3726">
        <v>1.24</v>
      </c>
      <c r="M3726" t="s">
        <v>1518</v>
      </c>
      <c r="N3726" s="13">
        <v>9338</v>
      </c>
      <c r="O3726">
        <v>1</v>
      </c>
      <c r="P3726" s="11">
        <f>Agridata[[#This Row],[Storage_Loss_%]]/100</f>
        <v>0.17559999999999998</v>
      </c>
      <c r="Q3726" s="7">
        <v>17.559999999999999</v>
      </c>
      <c r="R3726" s="13">
        <v>66948</v>
      </c>
      <c r="S3726">
        <v>259</v>
      </c>
      <c r="T3726" t="s">
        <v>1521</v>
      </c>
      <c r="U3726" t="s">
        <v>1522</v>
      </c>
      <c r="V3726" s="13">
        <v>5097812</v>
      </c>
      <c r="W3726" s="7">
        <f>(Agridata[[#This Row],[Profit_After_Storage_Loss]]/Agridata[[#This Row],[Total_Revenue]])*100</f>
        <v>81.371374716346935</v>
      </c>
      <c r="X3726">
        <f>(1-Agridata[[#This Row],[Transport_Cost_NGN]]/(Agridata[[#This Row],[Input_Cost_NGN]]+Agridata[[#This Row],[Final_Profit_NGN]]))*100</f>
        <v>99.819197794282786</v>
      </c>
      <c r="Y3726" s="13">
        <f>Agridata[[#This Row],[Final_Profit_NGN]]*Agridata[[#This Row],[Storage_Loss_%]]</f>
        <v>89517578.719999999</v>
      </c>
      <c r="Z3726" s="13">
        <f>Agridata[[#This Row],[Final_Profit_NGN]] * (1-Agridata[[#This Row],[Storage_Loss_%]]/100)</f>
        <v>4202636.2127999999</v>
      </c>
      <c r="AA3726" s="13">
        <f>Agridata[[#This Row],[Final_Profit_NGN]]+Agridata[[#This Row],[Input_Cost_NGN]]</f>
        <v>5164760</v>
      </c>
    </row>
    <row r="3727" spans="1:27" x14ac:dyDescent="0.35">
      <c r="A3727" t="s">
        <v>1145</v>
      </c>
      <c r="B3727" t="s">
        <v>1470</v>
      </c>
      <c r="C3727" t="s">
        <v>1475</v>
      </c>
      <c r="D3727">
        <v>2021</v>
      </c>
      <c r="E3727" t="s">
        <v>1502</v>
      </c>
      <c r="F3727" t="s">
        <v>1506</v>
      </c>
      <c r="G3727">
        <v>3.56</v>
      </c>
      <c r="H3727">
        <v>8743</v>
      </c>
      <c r="I3727">
        <v>6823</v>
      </c>
      <c r="J3727">
        <v>7.3</v>
      </c>
      <c r="K3727" t="s">
        <v>1512</v>
      </c>
      <c r="L3727">
        <v>1.55</v>
      </c>
      <c r="M3727" t="s">
        <v>1516</v>
      </c>
      <c r="N3727" s="13">
        <v>2015</v>
      </c>
      <c r="O3727">
        <v>14</v>
      </c>
      <c r="P3727" s="11">
        <f>Agridata[[#This Row],[Storage_Loss_%]]/100</f>
        <v>0.2195</v>
      </c>
      <c r="Q3727" s="7">
        <v>21.95</v>
      </c>
      <c r="R3727" s="13">
        <v>79445</v>
      </c>
      <c r="S3727">
        <v>282</v>
      </c>
      <c r="T3727" t="s">
        <v>1520</v>
      </c>
      <c r="U3727" t="s">
        <v>1523</v>
      </c>
      <c r="V3727" s="13">
        <v>1823386</v>
      </c>
      <c r="W3727" s="7">
        <f>(Agridata[[#This Row],[Profit_After_Storage_Loss]]/Agridata[[#This Row],[Total_Revenue]])*100</f>
        <v>74.791338432052029</v>
      </c>
      <c r="X3727">
        <f>(1-Agridata[[#This Row],[Transport_Cost_NGN]]/(Agridata[[#This Row],[Input_Cost_NGN]]+Agridata[[#This Row],[Final_Profit_NGN]]))*100</f>
        <v>99.894105151744952</v>
      </c>
      <c r="Y3727" s="13">
        <f>Agridata[[#This Row],[Final_Profit_NGN]]*Agridata[[#This Row],[Storage_Loss_%]]</f>
        <v>40023322.699999996</v>
      </c>
      <c r="Z3727" s="13">
        <f>Agridata[[#This Row],[Final_Profit_NGN]] * (1-Agridata[[#This Row],[Storage_Loss_%]]/100)</f>
        <v>1423152.773</v>
      </c>
      <c r="AA3727" s="13">
        <f>Agridata[[#This Row],[Final_Profit_NGN]]+Agridata[[#This Row],[Input_Cost_NGN]]</f>
        <v>1902831</v>
      </c>
    </row>
    <row r="3728" spans="1:27" x14ac:dyDescent="0.35">
      <c r="A3728" t="s">
        <v>1269</v>
      </c>
      <c r="B3728" t="s">
        <v>1469</v>
      </c>
      <c r="C3728" t="s">
        <v>1481</v>
      </c>
      <c r="D3728">
        <v>2023</v>
      </c>
      <c r="E3728" t="s">
        <v>1501</v>
      </c>
      <c r="F3728" t="s">
        <v>1509</v>
      </c>
      <c r="G3728">
        <v>1.01</v>
      </c>
      <c r="H3728">
        <v>11305</v>
      </c>
      <c r="I3728">
        <v>9218</v>
      </c>
      <c r="J3728">
        <v>17.899999999999999</v>
      </c>
      <c r="K3728" t="s">
        <v>1512</v>
      </c>
      <c r="L3728">
        <v>1.77</v>
      </c>
      <c r="M3728" t="s">
        <v>1517</v>
      </c>
      <c r="N3728" s="13">
        <v>3097</v>
      </c>
      <c r="O3728">
        <v>1</v>
      </c>
      <c r="P3728" s="11">
        <f>Agridata[[#This Row],[Storage_Loss_%]]/100</f>
        <v>0.18460000000000001</v>
      </c>
      <c r="Q3728" s="7">
        <v>18.46</v>
      </c>
      <c r="R3728" s="13">
        <v>17940</v>
      </c>
      <c r="S3728">
        <v>282</v>
      </c>
      <c r="T3728" t="s">
        <v>1521</v>
      </c>
      <c r="U3728" t="s">
        <v>1522</v>
      </c>
      <c r="V3728" s="13">
        <v>2552445</v>
      </c>
      <c r="W3728" s="7">
        <f>(Agridata[[#This Row],[Profit_After_Storage_Loss]]/Agridata[[#This Row],[Total_Revenue]])*100</f>
        <v>80.970891636855953</v>
      </c>
      <c r="X3728">
        <f>(1-Agridata[[#This Row],[Transport_Cost_NGN]]/(Agridata[[#This Row],[Input_Cost_NGN]]+Agridata[[#This Row],[Final_Profit_NGN]]))*100</f>
        <v>99.879512213150946</v>
      </c>
      <c r="Y3728" s="13">
        <f>Agridata[[#This Row],[Final_Profit_NGN]]*Agridata[[#This Row],[Storage_Loss_%]]</f>
        <v>47118134.700000003</v>
      </c>
      <c r="Z3728" s="13">
        <f>Agridata[[#This Row],[Final_Profit_NGN]] * (1-Agridata[[#This Row],[Storage_Loss_%]]/100)</f>
        <v>2081263.6529999999</v>
      </c>
      <c r="AA3728" s="13">
        <f>Agridata[[#This Row],[Final_Profit_NGN]]+Agridata[[#This Row],[Input_Cost_NGN]]</f>
        <v>2570385</v>
      </c>
    </row>
    <row r="3729" spans="1:27" x14ac:dyDescent="0.35">
      <c r="A3729" t="s">
        <v>1344</v>
      </c>
      <c r="B3729" t="s">
        <v>1469</v>
      </c>
      <c r="C3729" t="s">
        <v>1484</v>
      </c>
      <c r="D3729">
        <v>2025</v>
      </c>
      <c r="E3729" t="s">
        <v>1502</v>
      </c>
      <c r="F3729" t="s">
        <v>1503</v>
      </c>
      <c r="G3729">
        <v>1.51</v>
      </c>
      <c r="H3729">
        <v>8210</v>
      </c>
      <c r="I3729">
        <v>6133</v>
      </c>
      <c r="J3729">
        <v>26.3</v>
      </c>
      <c r="K3729" t="s">
        <v>1512</v>
      </c>
      <c r="L3729">
        <v>2.2000000000000002</v>
      </c>
      <c r="M3729" t="s">
        <v>1517</v>
      </c>
      <c r="N3729" s="13">
        <v>4795</v>
      </c>
      <c r="O3729">
        <v>14</v>
      </c>
      <c r="P3729" s="11">
        <f>Agridata[[#This Row],[Storage_Loss_%]]/100</f>
        <v>0.25290000000000001</v>
      </c>
      <c r="Q3729" s="7">
        <v>25.29</v>
      </c>
      <c r="R3729" s="13">
        <v>18890</v>
      </c>
      <c r="S3729">
        <v>287</v>
      </c>
      <c r="T3729" t="s">
        <v>1520</v>
      </c>
      <c r="U3729" t="s">
        <v>1522</v>
      </c>
      <c r="V3729" s="13">
        <v>1718885</v>
      </c>
      <c r="W3729" s="7">
        <f>(Agridata[[#This Row],[Profit_After_Storage_Loss]]/Agridata[[#This Row],[Total_Revenue]])*100</f>
        <v>73.89788571592986</v>
      </c>
      <c r="X3729">
        <f>(1-Agridata[[#This Row],[Transport_Cost_NGN]]/(Agridata[[#This Row],[Input_Cost_NGN]]+Agridata[[#This Row],[Final_Profit_NGN]]))*100</f>
        <v>99.724072448964904</v>
      </c>
      <c r="Y3729" s="13">
        <f>Agridata[[#This Row],[Final_Profit_NGN]]*Agridata[[#This Row],[Storage_Loss_%]]</f>
        <v>43470601.649999999</v>
      </c>
      <c r="Z3729" s="13">
        <f>Agridata[[#This Row],[Final_Profit_NGN]] * (1-Agridata[[#This Row],[Storage_Loss_%]]/100)</f>
        <v>1284178.9835000001</v>
      </c>
      <c r="AA3729" s="13">
        <f>Agridata[[#This Row],[Final_Profit_NGN]]+Agridata[[#This Row],[Input_Cost_NGN]]</f>
        <v>1737775</v>
      </c>
    </row>
    <row r="3730" spans="1:27" x14ac:dyDescent="0.35">
      <c r="A3730" t="s">
        <v>1389</v>
      </c>
      <c r="B3730" t="s">
        <v>1472</v>
      </c>
      <c r="C3730" t="s">
        <v>1479</v>
      </c>
      <c r="D3730">
        <v>2022</v>
      </c>
      <c r="E3730" t="s">
        <v>1502</v>
      </c>
      <c r="F3730" t="s">
        <v>1508</v>
      </c>
      <c r="G3730">
        <v>2.7</v>
      </c>
      <c r="H3730">
        <v>2869</v>
      </c>
      <c r="I3730">
        <v>2245</v>
      </c>
      <c r="J3730">
        <v>10.6</v>
      </c>
      <c r="K3730" t="s">
        <v>1515</v>
      </c>
      <c r="L3730">
        <v>0.37</v>
      </c>
      <c r="M3730" t="s">
        <v>1516</v>
      </c>
      <c r="N3730" s="13">
        <v>2227</v>
      </c>
      <c r="O3730">
        <v>14</v>
      </c>
      <c r="P3730" s="11">
        <f>Agridata[[#This Row],[Storage_Loss_%]]/100</f>
        <v>0.21729999999999999</v>
      </c>
      <c r="Q3730" s="7">
        <v>21.73</v>
      </c>
      <c r="R3730" s="13">
        <v>42623</v>
      </c>
      <c r="S3730">
        <v>215</v>
      </c>
      <c r="T3730" t="s">
        <v>1520</v>
      </c>
      <c r="U3730" t="s">
        <v>1523</v>
      </c>
      <c r="V3730" s="13">
        <v>432999</v>
      </c>
      <c r="W3730" s="7">
        <f>(Agridata[[#This Row],[Profit_After_Storage_Loss]]/Agridata[[#This Row],[Total_Revenue]])*100</f>
        <v>71.255811821152093</v>
      </c>
      <c r="X3730">
        <f>(1-Agridata[[#This Row],[Transport_Cost_NGN]]/(Agridata[[#This Row],[Input_Cost_NGN]]+Agridata[[#This Row],[Final_Profit_NGN]]))*100</f>
        <v>99.53177102825353</v>
      </c>
      <c r="Y3730" s="13">
        <f>Agridata[[#This Row],[Final_Profit_NGN]]*Agridata[[#This Row],[Storage_Loss_%]]</f>
        <v>9409068.2699999996</v>
      </c>
      <c r="Z3730" s="13">
        <f>Agridata[[#This Row],[Final_Profit_NGN]] * (1-Agridata[[#This Row],[Storage_Loss_%]]/100)</f>
        <v>338908.3173</v>
      </c>
      <c r="AA3730" s="13">
        <f>Agridata[[#This Row],[Final_Profit_NGN]]+Agridata[[#This Row],[Input_Cost_NGN]]</f>
        <v>475622</v>
      </c>
    </row>
    <row r="3731" spans="1:27" x14ac:dyDescent="0.35">
      <c r="A3731" t="s">
        <v>282</v>
      </c>
      <c r="B3731" t="s">
        <v>1473</v>
      </c>
      <c r="C3731" t="s">
        <v>1484</v>
      </c>
      <c r="D3731">
        <v>2021</v>
      </c>
      <c r="E3731" t="s">
        <v>1501</v>
      </c>
      <c r="F3731" t="s">
        <v>1509</v>
      </c>
      <c r="G3731">
        <v>0.73</v>
      </c>
      <c r="H3731">
        <v>6598</v>
      </c>
      <c r="I3731">
        <v>5467</v>
      </c>
      <c r="J3731">
        <v>6.6</v>
      </c>
      <c r="K3731" t="s">
        <v>1513</v>
      </c>
      <c r="L3731">
        <v>0.24</v>
      </c>
      <c r="M3731" t="s">
        <v>1518</v>
      </c>
      <c r="N3731" s="13">
        <v>291</v>
      </c>
      <c r="O3731">
        <v>1</v>
      </c>
      <c r="P3731" s="11">
        <f>Agridata[[#This Row],[Storage_Loss_%]]/100</f>
        <v>0.1714</v>
      </c>
      <c r="Q3731" s="7">
        <v>17.14</v>
      </c>
      <c r="R3731" s="13">
        <v>21388</v>
      </c>
      <c r="S3731">
        <v>305</v>
      </c>
      <c r="T3731" t="s">
        <v>1520</v>
      </c>
      <c r="U3731" t="s">
        <v>1523</v>
      </c>
      <c r="V3731" s="13">
        <v>1629082</v>
      </c>
      <c r="W3731" s="7">
        <f>(Agridata[[#This Row],[Profit_After_Storage_Loss]]/Agridata[[#This Row],[Total_Revenue]])*100</f>
        <v>81.786239386356613</v>
      </c>
      <c r="X3731">
        <f>(1-Agridata[[#This Row],[Transport_Cost_NGN]]/(Agridata[[#This Row],[Input_Cost_NGN]]+Agridata[[#This Row],[Final_Profit_NGN]]))*100</f>
        <v>99.982368658624509</v>
      </c>
      <c r="Y3731" s="13">
        <f>Agridata[[#This Row],[Final_Profit_NGN]]*Agridata[[#This Row],[Storage_Loss_%]]</f>
        <v>27922465.48</v>
      </c>
      <c r="Z3731" s="13">
        <f>Agridata[[#This Row],[Final_Profit_NGN]] * (1-Agridata[[#This Row],[Storage_Loss_%]]/100)</f>
        <v>1349857.3452000001</v>
      </c>
      <c r="AA3731" s="13">
        <f>Agridata[[#This Row],[Final_Profit_NGN]]+Agridata[[#This Row],[Input_Cost_NGN]]</f>
        <v>1650470</v>
      </c>
    </row>
    <row r="3732" spans="1:27" x14ac:dyDescent="0.35">
      <c r="A3732" t="s">
        <v>721</v>
      </c>
      <c r="B3732" t="s">
        <v>1470</v>
      </c>
      <c r="C3732" t="s">
        <v>1476</v>
      </c>
      <c r="D3732">
        <v>2025</v>
      </c>
      <c r="E3732" t="s">
        <v>1501</v>
      </c>
      <c r="F3732" t="s">
        <v>1506</v>
      </c>
      <c r="G3732">
        <v>0.94</v>
      </c>
      <c r="H3732">
        <v>2463</v>
      </c>
      <c r="I3732">
        <v>2003</v>
      </c>
      <c r="J3732">
        <v>93.5</v>
      </c>
      <c r="K3732" t="s">
        <v>1511</v>
      </c>
      <c r="L3732">
        <v>3.55</v>
      </c>
      <c r="M3732" t="s">
        <v>1516</v>
      </c>
      <c r="N3732" s="13">
        <v>12695</v>
      </c>
      <c r="O3732">
        <v>14</v>
      </c>
      <c r="P3732" s="11">
        <f>Agridata[[#This Row],[Storage_Loss_%]]/100</f>
        <v>0.1865</v>
      </c>
      <c r="Q3732" s="7">
        <v>18.649999999999999</v>
      </c>
      <c r="R3732" s="13">
        <v>29175</v>
      </c>
      <c r="S3732">
        <v>398</v>
      </c>
      <c r="T3732" t="s">
        <v>1520</v>
      </c>
      <c r="U3732" t="s">
        <v>1522</v>
      </c>
      <c r="V3732" s="13">
        <v>747353</v>
      </c>
      <c r="W3732" s="7">
        <f>(Agridata[[#This Row],[Profit_After_Storage_Loss]]/Agridata[[#This Row],[Total_Revenue]])*100</f>
        <v>78.293592182123504</v>
      </c>
      <c r="X3732">
        <f>(1-Agridata[[#This Row],[Transport_Cost_NGN]]/(Agridata[[#This Row],[Input_Cost_NGN]]+Agridata[[#This Row],[Final_Profit_NGN]]))*100</f>
        <v>98.365158757958511</v>
      </c>
      <c r="Y3732" s="13">
        <f>Agridata[[#This Row],[Final_Profit_NGN]]*Agridata[[#This Row],[Storage_Loss_%]]</f>
        <v>13938133.449999999</v>
      </c>
      <c r="Z3732" s="13">
        <f>Agridata[[#This Row],[Final_Profit_NGN]] * (1-Agridata[[#This Row],[Storage_Loss_%]]/100)</f>
        <v>607971.6655</v>
      </c>
      <c r="AA3732" s="13">
        <f>Agridata[[#This Row],[Final_Profit_NGN]]+Agridata[[#This Row],[Input_Cost_NGN]]</f>
        <v>776528</v>
      </c>
    </row>
    <row r="3733" spans="1:27" x14ac:dyDescent="0.35">
      <c r="A3733" t="s">
        <v>229</v>
      </c>
      <c r="B3733" t="s">
        <v>1473</v>
      </c>
      <c r="C3733" t="s">
        <v>1494</v>
      </c>
      <c r="D3733">
        <v>2021</v>
      </c>
      <c r="E3733" t="s">
        <v>1501</v>
      </c>
      <c r="F3733" t="s">
        <v>1505</v>
      </c>
      <c r="G3733">
        <v>3.59</v>
      </c>
      <c r="H3733">
        <v>29132</v>
      </c>
      <c r="I3733">
        <v>16809</v>
      </c>
      <c r="J3733">
        <v>8.5</v>
      </c>
      <c r="K3733" t="s">
        <v>1512</v>
      </c>
      <c r="L3733">
        <v>1.65</v>
      </c>
      <c r="M3733" t="s">
        <v>1517</v>
      </c>
      <c r="N3733" s="13">
        <v>2071</v>
      </c>
      <c r="O3733">
        <v>30</v>
      </c>
      <c r="P3733" s="11">
        <f>Agridata[[#This Row],[Storage_Loss_%]]/100</f>
        <v>0.42299999999999999</v>
      </c>
      <c r="Q3733" s="7">
        <v>42.3</v>
      </c>
      <c r="R3733" s="13">
        <v>22953</v>
      </c>
      <c r="S3733">
        <v>105</v>
      </c>
      <c r="T3733" t="s">
        <v>1520</v>
      </c>
      <c r="U3733" t="s">
        <v>1523</v>
      </c>
      <c r="V3733" s="13">
        <v>1722272</v>
      </c>
      <c r="W3733" s="7">
        <f>(Agridata[[#This Row],[Profit_After_Storage_Loss]]/Agridata[[#This Row],[Total_Revenue]])*100</f>
        <v>56.941136185878605</v>
      </c>
      <c r="X3733">
        <f>(1-Agridata[[#This Row],[Transport_Cost_NGN]]/(Agridata[[#This Row],[Input_Cost_NGN]]+Agridata[[#This Row],[Final_Profit_NGN]]))*100</f>
        <v>99.88133335243306</v>
      </c>
      <c r="Y3733" s="13">
        <f>Agridata[[#This Row],[Final_Profit_NGN]]*Agridata[[#This Row],[Storage_Loss_%]]</f>
        <v>72852105.599999994</v>
      </c>
      <c r="Z3733" s="13">
        <f>Agridata[[#This Row],[Final_Profit_NGN]] * (1-Agridata[[#This Row],[Storage_Loss_%]]/100)</f>
        <v>993750.9439999999</v>
      </c>
      <c r="AA3733" s="13">
        <f>Agridata[[#This Row],[Final_Profit_NGN]]+Agridata[[#This Row],[Input_Cost_NGN]]</f>
        <v>1745225</v>
      </c>
    </row>
    <row r="3734" spans="1:27" x14ac:dyDescent="0.35">
      <c r="A3734" t="s">
        <v>403</v>
      </c>
      <c r="B3734" t="s">
        <v>1471</v>
      </c>
      <c r="C3734" t="s">
        <v>1483</v>
      </c>
      <c r="D3734">
        <v>2024</v>
      </c>
      <c r="E3734" t="s">
        <v>1502</v>
      </c>
      <c r="F3734" t="s">
        <v>1506</v>
      </c>
      <c r="G3734">
        <v>3.63</v>
      </c>
      <c r="H3734">
        <v>10487</v>
      </c>
      <c r="I3734">
        <v>8597</v>
      </c>
      <c r="J3734">
        <v>17.8</v>
      </c>
      <c r="K3734" t="s">
        <v>1512</v>
      </c>
      <c r="L3734">
        <v>1.45</v>
      </c>
      <c r="M3734" t="s">
        <v>1518</v>
      </c>
      <c r="N3734" s="13">
        <v>4091</v>
      </c>
      <c r="O3734">
        <v>14</v>
      </c>
      <c r="P3734" s="11">
        <f>Agridata[[#This Row],[Storage_Loss_%]]/100</f>
        <v>0.1802</v>
      </c>
      <c r="Q3734" s="7">
        <v>18.02</v>
      </c>
      <c r="R3734" s="13">
        <v>83582</v>
      </c>
      <c r="S3734">
        <v>311</v>
      </c>
      <c r="T3734" t="s">
        <v>1521</v>
      </c>
      <c r="U3734" t="s">
        <v>1522</v>
      </c>
      <c r="V3734" s="13">
        <v>2559258</v>
      </c>
      <c r="W3734" s="7">
        <f>(Agridata[[#This Row],[Profit_After_Storage_Loss]]/Agridata[[#This Row],[Total_Revenue]])*100</f>
        <v>79.387314722041438</v>
      </c>
      <c r="X3734">
        <f>(1-Agridata[[#This Row],[Transport_Cost_NGN]]/(Agridata[[#This Row],[Input_Cost_NGN]]+Agridata[[#This Row],[Final_Profit_NGN]]))*100</f>
        <v>99.845204401325844</v>
      </c>
      <c r="Y3734" s="13">
        <f>Agridata[[#This Row],[Final_Profit_NGN]]*Agridata[[#This Row],[Storage_Loss_%]]</f>
        <v>46117829.159999996</v>
      </c>
      <c r="Z3734" s="13">
        <f>Agridata[[#This Row],[Final_Profit_NGN]] * (1-Agridata[[#This Row],[Storage_Loss_%]]/100)</f>
        <v>2098079.7083999999</v>
      </c>
      <c r="AA3734" s="13">
        <f>Agridata[[#This Row],[Final_Profit_NGN]]+Agridata[[#This Row],[Input_Cost_NGN]]</f>
        <v>2642840</v>
      </c>
    </row>
    <row r="3735" spans="1:27" x14ac:dyDescent="0.35">
      <c r="A3735" t="s">
        <v>156</v>
      </c>
      <c r="B3735" t="s">
        <v>1469</v>
      </c>
      <c r="C3735" t="s">
        <v>1498</v>
      </c>
      <c r="D3735">
        <v>2024</v>
      </c>
      <c r="E3735" t="s">
        <v>1502</v>
      </c>
      <c r="F3735" t="s">
        <v>1507</v>
      </c>
      <c r="G3735">
        <v>3.55</v>
      </c>
      <c r="H3735">
        <v>5206</v>
      </c>
      <c r="I3735">
        <v>2082</v>
      </c>
      <c r="J3735">
        <v>20.399999999999999</v>
      </c>
      <c r="K3735" t="s">
        <v>1511</v>
      </c>
      <c r="L3735">
        <v>1.99</v>
      </c>
      <c r="M3735" t="s">
        <v>1517</v>
      </c>
      <c r="N3735" s="13">
        <v>2217</v>
      </c>
      <c r="O3735">
        <v>60</v>
      </c>
      <c r="P3735" s="11">
        <f>Agridata[[#This Row],[Storage_Loss_%]]/100</f>
        <v>0.6</v>
      </c>
      <c r="Q3735" s="7">
        <v>60</v>
      </c>
      <c r="R3735" s="13">
        <v>37951</v>
      </c>
      <c r="S3735">
        <v>222</v>
      </c>
      <c r="T3735" t="s">
        <v>1520</v>
      </c>
      <c r="U3735" t="s">
        <v>1523</v>
      </c>
      <c r="V3735" s="13">
        <v>417414</v>
      </c>
      <c r="W3735" s="7">
        <f>(Agridata[[#This Row],[Profit_After_Storage_Loss]]/Agridata[[#This Row],[Total_Revenue]])*100</f>
        <v>36.666322620315569</v>
      </c>
      <c r="X3735">
        <f>(1-Agridata[[#This Row],[Transport_Cost_NGN]]/(Agridata[[#This Row],[Input_Cost_NGN]]+Agridata[[#This Row],[Final_Profit_NGN]]))*100</f>
        <v>99.513137812524022</v>
      </c>
      <c r="Y3735" s="13">
        <f>Agridata[[#This Row],[Final_Profit_NGN]]*Agridata[[#This Row],[Storage_Loss_%]]</f>
        <v>25044840</v>
      </c>
      <c r="Z3735" s="13">
        <f>Agridata[[#This Row],[Final_Profit_NGN]] * (1-Agridata[[#This Row],[Storage_Loss_%]]/100)</f>
        <v>166965.6</v>
      </c>
      <c r="AA3735" s="13">
        <f>Agridata[[#This Row],[Final_Profit_NGN]]+Agridata[[#This Row],[Input_Cost_NGN]]</f>
        <v>455365</v>
      </c>
    </row>
    <row r="3736" spans="1:27" x14ac:dyDescent="0.35">
      <c r="A3736" t="s">
        <v>587</v>
      </c>
      <c r="B3736" t="s">
        <v>1470</v>
      </c>
      <c r="C3736" t="s">
        <v>1499</v>
      </c>
      <c r="D3736">
        <v>2022</v>
      </c>
      <c r="E3736" t="s">
        <v>1502</v>
      </c>
      <c r="F3736" t="s">
        <v>1507</v>
      </c>
      <c r="G3736">
        <v>1.02</v>
      </c>
      <c r="H3736">
        <v>1233</v>
      </c>
      <c r="I3736">
        <v>940</v>
      </c>
      <c r="J3736">
        <v>19.3</v>
      </c>
      <c r="K3736" t="s">
        <v>1513</v>
      </c>
      <c r="L3736">
        <v>1.1599999999999999</v>
      </c>
      <c r="M3736" t="s">
        <v>1518</v>
      </c>
      <c r="N3736" s="13">
        <v>850</v>
      </c>
      <c r="O3736">
        <v>14</v>
      </c>
      <c r="P3736" s="11">
        <f>Agridata[[#This Row],[Storage_Loss_%]]/100</f>
        <v>0.23760000000000001</v>
      </c>
      <c r="Q3736" s="7">
        <v>23.76</v>
      </c>
      <c r="R3736" s="13">
        <v>23930</v>
      </c>
      <c r="S3736">
        <v>275</v>
      </c>
      <c r="T3736" t="s">
        <v>1520</v>
      </c>
      <c r="U3736" t="s">
        <v>1522</v>
      </c>
      <c r="V3736" s="13">
        <v>231135</v>
      </c>
      <c r="W3736" s="7">
        <f>(Agridata[[#This Row],[Profit_After_Storage_Loss]]/Agridata[[#This Row],[Total_Revenue]])*100</f>
        <v>69.087222472703033</v>
      </c>
      <c r="X3736">
        <f>(1-Agridata[[#This Row],[Transport_Cost_NGN]]/(Agridata[[#This Row],[Input_Cost_NGN]]+Agridata[[#This Row],[Final_Profit_NGN]]))*100</f>
        <v>99.66675161233411</v>
      </c>
      <c r="Y3736" s="13">
        <f>Agridata[[#This Row],[Final_Profit_NGN]]*Agridata[[#This Row],[Storage_Loss_%]]</f>
        <v>5491767.6000000006</v>
      </c>
      <c r="Z3736" s="13">
        <f>Agridata[[#This Row],[Final_Profit_NGN]] * (1-Agridata[[#This Row],[Storage_Loss_%]]/100)</f>
        <v>176217.32399999999</v>
      </c>
      <c r="AA3736" s="13">
        <f>Agridata[[#This Row],[Final_Profit_NGN]]+Agridata[[#This Row],[Input_Cost_NGN]]</f>
        <v>255065</v>
      </c>
    </row>
    <row r="3737" spans="1:27" x14ac:dyDescent="0.35">
      <c r="A3737" t="s">
        <v>1355</v>
      </c>
      <c r="B3737" t="s">
        <v>1473</v>
      </c>
      <c r="C3737" t="s">
        <v>1494</v>
      </c>
      <c r="D3737">
        <v>2021</v>
      </c>
      <c r="E3737" t="s">
        <v>1501</v>
      </c>
      <c r="F3737" t="s">
        <v>1505</v>
      </c>
      <c r="G3737">
        <v>1.35</v>
      </c>
      <c r="H3737">
        <v>11242</v>
      </c>
      <c r="I3737">
        <v>4496</v>
      </c>
      <c r="J3737">
        <v>105.3</v>
      </c>
      <c r="K3737" t="s">
        <v>1511</v>
      </c>
      <c r="L3737">
        <v>4.2699999999999996</v>
      </c>
      <c r="M3737" t="s">
        <v>1516</v>
      </c>
      <c r="N3737" s="13">
        <v>17677</v>
      </c>
      <c r="O3737">
        <v>60</v>
      </c>
      <c r="P3737" s="11">
        <f>Agridata[[#This Row],[Storage_Loss_%]]/100</f>
        <v>0.6</v>
      </c>
      <c r="Q3737" s="7">
        <v>60</v>
      </c>
      <c r="R3737" s="13">
        <v>12001</v>
      </c>
      <c r="S3737">
        <v>85</v>
      </c>
      <c r="T3737" t="s">
        <v>1520</v>
      </c>
      <c r="U3737" t="s">
        <v>1522</v>
      </c>
      <c r="V3737" s="13">
        <v>348661</v>
      </c>
      <c r="W3737" s="7">
        <f>(Agridata[[#This Row],[Profit_After_Storage_Loss]]/Agridata[[#This Row],[Total_Revenue]])*100</f>
        <v>38.66900311094598</v>
      </c>
      <c r="X3737">
        <f>(1-Agridata[[#This Row],[Transport_Cost_NGN]]/(Agridata[[#This Row],[Input_Cost_NGN]]+Agridata[[#This Row],[Final_Profit_NGN]]))*100</f>
        <v>95.09873510378138</v>
      </c>
      <c r="Y3737" s="13">
        <f>Agridata[[#This Row],[Final_Profit_NGN]]*Agridata[[#This Row],[Storage_Loss_%]]</f>
        <v>20919660</v>
      </c>
      <c r="Z3737" s="13">
        <f>Agridata[[#This Row],[Final_Profit_NGN]] * (1-Agridata[[#This Row],[Storage_Loss_%]]/100)</f>
        <v>139464.4</v>
      </c>
      <c r="AA3737" s="13">
        <f>Agridata[[#This Row],[Final_Profit_NGN]]+Agridata[[#This Row],[Input_Cost_NGN]]</f>
        <v>360662</v>
      </c>
    </row>
    <row r="3738" spans="1:27" x14ac:dyDescent="0.35">
      <c r="A3738" t="s">
        <v>47</v>
      </c>
      <c r="B3738" t="s">
        <v>1472</v>
      </c>
      <c r="C3738" t="s">
        <v>1478</v>
      </c>
      <c r="D3738">
        <v>2022</v>
      </c>
      <c r="E3738" t="s">
        <v>1501</v>
      </c>
      <c r="F3738" t="s">
        <v>1509</v>
      </c>
      <c r="G3738">
        <v>0.62</v>
      </c>
      <c r="H3738">
        <v>10693</v>
      </c>
      <c r="I3738">
        <v>9005</v>
      </c>
      <c r="J3738">
        <v>15</v>
      </c>
      <c r="K3738" t="s">
        <v>1511</v>
      </c>
      <c r="L3738">
        <v>1</v>
      </c>
      <c r="M3738" t="s">
        <v>1516</v>
      </c>
      <c r="N3738" s="13">
        <v>2074</v>
      </c>
      <c r="O3738">
        <v>1</v>
      </c>
      <c r="P3738" s="11">
        <f>Agridata[[#This Row],[Storage_Loss_%]]/100</f>
        <v>0.1578</v>
      </c>
      <c r="Q3738" s="7">
        <v>15.78</v>
      </c>
      <c r="R3738" s="13">
        <v>12435</v>
      </c>
      <c r="S3738">
        <v>307</v>
      </c>
      <c r="T3738" t="s">
        <v>1521</v>
      </c>
      <c r="U3738" t="s">
        <v>1523</v>
      </c>
      <c r="V3738" s="13">
        <v>2722381</v>
      </c>
      <c r="W3738" s="7">
        <f>(Agridata[[#This Row],[Profit_After_Storage_Loss]]/Agridata[[#This Row],[Total_Revenue]])*100</f>
        <v>83.837058076302029</v>
      </c>
      <c r="X3738">
        <f>(1-Agridata[[#This Row],[Transport_Cost_NGN]]/(Agridata[[#This Row],[Input_Cost_NGN]]+Agridata[[#This Row],[Final_Profit_NGN]]))*100</f>
        <v>99.924163088120011</v>
      </c>
      <c r="Y3738" s="13">
        <f>Agridata[[#This Row],[Final_Profit_NGN]]*Agridata[[#This Row],[Storage_Loss_%]]</f>
        <v>42959172.18</v>
      </c>
      <c r="Z3738" s="13">
        <f>Agridata[[#This Row],[Final_Profit_NGN]] * (1-Agridata[[#This Row],[Storage_Loss_%]]/100)</f>
        <v>2292789.2782000001</v>
      </c>
      <c r="AA3738" s="13">
        <f>Agridata[[#This Row],[Final_Profit_NGN]]+Agridata[[#This Row],[Input_Cost_NGN]]</f>
        <v>2734816</v>
      </c>
    </row>
    <row r="3739" spans="1:27" x14ac:dyDescent="0.35">
      <c r="A3739" t="s">
        <v>916</v>
      </c>
      <c r="B3739" t="s">
        <v>1471</v>
      </c>
      <c r="C3739" t="s">
        <v>1486</v>
      </c>
      <c r="D3739">
        <v>2024</v>
      </c>
      <c r="E3739" t="s">
        <v>1502</v>
      </c>
      <c r="F3739" t="s">
        <v>1508</v>
      </c>
      <c r="G3739">
        <v>5.28</v>
      </c>
      <c r="H3739">
        <v>9783</v>
      </c>
      <c r="I3739">
        <v>9003</v>
      </c>
      <c r="J3739">
        <v>125.3</v>
      </c>
      <c r="K3739" t="s">
        <v>1511</v>
      </c>
      <c r="L3739">
        <v>4.97</v>
      </c>
      <c r="M3739" t="s">
        <v>1516</v>
      </c>
      <c r="N3739" s="13">
        <v>15311</v>
      </c>
      <c r="O3739">
        <v>1</v>
      </c>
      <c r="P3739" s="11">
        <f>Agridata[[#This Row],[Storage_Loss_%]]/100</f>
        <v>7.9699999999999993E-2</v>
      </c>
      <c r="Q3739" s="7">
        <v>7.97</v>
      </c>
      <c r="R3739" s="13">
        <v>83861</v>
      </c>
      <c r="S3739">
        <v>240</v>
      </c>
      <c r="T3739" t="s">
        <v>1521</v>
      </c>
      <c r="U3739" t="s">
        <v>1523</v>
      </c>
      <c r="V3739" s="13">
        <v>2039941</v>
      </c>
      <c r="W3739" s="7">
        <f>(Agridata[[#This Row],[Profit_After_Storage_Loss]]/Agridata[[#This Row],[Total_Revenue]])*100</f>
        <v>88.396079403823904</v>
      </c>
      <c r="X3739">
        <f>(1-Agridata[[#This Row],[Transport_Cost_NGN]]/(Agridata[[#This Row],[Input_Cost_NGN]]+Agridata[[#This Row],[Final_Profit_NGN]]))*100</f>
        <v>99.279075921390032</v>
      </c>
      <c r="Y3739" s="13">
        <f>Agridata[[#This Row],[Final_Profit_NGN]]*Agridata[[#This Row],[Storage_Loss_%]]</f>
        <v>16258329.77</v>
      </c>
      <c r="Z3739" s="13">
        <f>Agridata[[#This Row],[Final_Profit_NGN]] * (1-Agridata[[#This Row],[Storage_Loss_%]]/100)</f>
        <v>1877357.7023</v>
      </c>
      <c r="AA3739" s="13">
        <f>Agridata[[#This Row],[Final_Profit_NGN]]+Agridata[[#This Row],[Input_Cost_NGN]]</f>
        <v>2123802</v>
      </c>
    </row>
    <row r="3740" spans="1:27" x14ac:dyDescent="0.35">
      <c r="A3740" t="s">
        <v>250</v>
      </c>
      <c r="B3740" t="s">
        <v>1472</v>
      </c>
      <c r="C3740" t="s">
        <v>1479</v>
      </c>
      <c r="D3740">
        <v>2025</v>
      </c>
      <c r="E3740" t="s">
        <v>1501</v>
      </c>
      <c r="F3740" t="s">
        <v>1505</v>
      </c>
      <c r="G3740">
        <v>0.77</v>
      </c>
      <c r="H3740">
        <v>9994</v>
      </c>
      <c r="I3740">
        <v>8369</v>
      </c>
      <c r="J3740">
        <v>8.6</v>
      </c>
      <c r="K3740" t="s">
        <v>1513</v>
      </c>
      <c r="L3740">
        <v>0.28999999999999998</v>
      </c>
      <c r="M3740" t="s">
        <v>1516</v>
      </c>
      <c r="N3740" s="13">
        <v>390</v>
      </c>
      <c r="O3740">
        <v>7</v>
      </c>
      <c r="P3740" s="11">
        <f>Agridata[[#This Row],[Storage_Loss_%]]/100</f>
        <v>0.16250000000000001</v>
      </c>
      <c r="Q3740" s="7">
        <v>16.25</v>
      </c>
      <c r="R3740" s="13">
        <v>8960</v>
      </c>
      <c r="S3740">
        <v>97</v>
      </c>
      <c r="T3740" t="s">
        <v>1521</v>
      </c>
      <c r="U3740" t="s">
        <v>1522</v>
      </c>
      <c r="V3740" s="13">
        <v>794326</v>
      </c>
      <c r="W3740" s="7">
        <f>(Agridata[[#This Row],[Profit_After_Storage_Loss]]/Agridata[[#This Row],[Total_Revenue]])*100</f>
        <v>82.815837074217654</v>
      </c>
      <c r="X3740">
        <f>(1-Agridata[[#This Row],[Transport_Cost_NGN]]/(Agridata[[#This Row],[Input_Cost_NGN]]+Agridata[[#This Row],[Final_Profit_NGN]]))*100</f>
        <v>99.951449421501181</v>
      </c>
      <c r="Y3740" s="13">
        <f>Agridata[[#This Row],[Final_Profit_NGN]]*Agridata[[#This Row],[Storage_Loss_%]]</f>
        <v>12907797.5</v>
      </c>
      <c r="Z3740" s="13">
        <f>Agridata[[#This Row],[Final_Profit_NGN]] * (1-Agridata[[#This Row],[Storage_Loss_%]]/100)</f>
        <v>665248.02500000002</v>
      </c>
      <c r="AA3740" s="13">
        <f>Agridata[[#This Row],[Final_Profit_NGN]]+Agridata[[#This Row],[Input_Cost_NGN]]</f>
        <v>803286</v>
      </c>
    </row>
    <row r="3741" spans="1:27" x14ac:dyDescent="0.35">
      <c r="A3741" t="s">
        <v>1050</v>
      </c>
      <c r="B3741" t="s">
        <v>1472</v>
      </c>
      <c r="C3741" t="s">
        <v>1479</v>
      </c>
      <c r="D3741">
        <v>2021</v>
      </c>
      <c r="E3741" t="s">
        <v>1502</v>
      </c>
      <c r="F3741" t="s">
        <v>1506</v>
      </c>
      <c r="G3741">
        <v>1.77</v>
      </c>
      <c r="H3741">
        <v>4649</v>
      </c>
      <c r="I3741">
        <v>4122</v>
      </c>
      <c r="J3741">
        <v>1</v>
      </c>
      <c r="K3741" t="s">
        <v>1512</v>
      </c>
      <c r="L3741">
        <v>0.34</v>
      </c>
      <c r="M3741" t="s">
        <v>1518</v>
      </c>
      <c r="N3741" s="13">
        <v>280</v>
      </c>
      <c r="O3741">
        <v>7</v>
      </c>
      <c r="P3741" s="11">
        <f>Agridata[[#This Row],[Storage_Loss_%]]/100</f>
        <v>0.11320000000000001</v>
      </c>
      <c r="Q3741" s="7">
        <v>11.32</v>
      </c>
      <c r="R3741" s="13">
        <v>34731</v>
      </c>
      <c r="S3741">
        <v>308</v>
      </c>
      <c r="T3741" t="s">
        <v>1520</v>
      </c>
      <c r="U3741" t="s">
        <v>1522</v>
      </c>
      <c r="V3741" s="13">
        <v>1221870</v>
      </c>
      <c r="W3741" s="7">
        <f>(Agridata[[#This Row],[Profit_After_Storage_Loss]]/Agridata[[#This Row],[Total_Revenue]])*100</f>
        <v>86.228987244161047</v>
      </c>
      <c r="X3741">
        <f>(1-Agridata[[#This Row],[Transport_Cost_NGN]]/(Agridata[[#This Row],[Input_Cost_NGN]]+Agridata[[#This Row],[Final_Profit_NGN]]))*100</f>
        <v>99.977717668535988</v>
      </c>
      <c r="Y3741" s="13">
        <f>Agridata[[#This Row],[Final_Profit_NGN]]*Agridata[[#This Row],[Storage_Loss_%]]</f>
        <v>13831568.4</v>
      </c>
      <c r="Z3741" s="13">
        <f>Agridata[[#This Row],[Final_Profit_NGN]] * (1-Agridata[[#This Row],[Storage_Loss_%]]/100)</f>
        <v>1083554.3160000001</v>
      </c>
      <c r="AA3741" s="13">
        <f>Agridata[[#This Row],[Final_Profit_NGN]]+Agridata[[#This Row],[Input_Cost_NGN]]</f>
        <v>1256601</v>
      </c>
    </row>
    <row r="3742" spans="1:27" x14ac:dyDescent="0.35">
      <c r="A3742" t="s">
        <v>476</v>
      </c>
      <c r="B3742" t="s">
        <v>1469</v>
      </c>
      <c r="C3742" t="s">
        <v>1474</v>
      </c>
      <c r="D3742">
        <v>2024</v>
      </c>
      <c r="E3742" t="s">
        <v>1501</v>
      </c>
      <c r="F3742" t="s">
        <v>1508</v>
      </c>
      <c r="G3742">
        <v>2.2999999999999998</v>
      </c>
      <c r="H3742">
        <v>4112</v>
      </c>
      <c r="I3742">
        <v>3484</v>
      </c>
      <c r="J3742">
        <v>1</v>
      </c>
      <c r="K3742" t="s">
        <v>1513</v>
      </c>
      <c r="L3742">
        <v>1.42</v>
      </c>
      <c r="M3742" t="s">
        <v>1516</v>
      </c>
      <c r="N3742" s="13">
        <v>200</v>
      </c>
      <c r="O3742">
        <v>7</v>
      </c>
      <c r="P3742" s="11">
        <f>Agridata[[#This Row],[Storage_Loss_%]]/100</f>
        <v>0.1527</v>
      </c>
      <c r="Q3742" s="7">
        <v>15.27</v>
      </c>
      <c r="R3742" s="13">
        <v>19459</v>
      </c>
      <c r="S3742">
        <v>183</v>
      </c>
      <c r="T3742" t="s">
        <v>1521</v>
      </c>
      <c r="U3742" t="s">
        <v>1523</v>
      </c>
      <c r="V3742" s="13">
        <v>611538</v>
      </c>
      <c r="W3742" s="7">
        <f>(Agridata[[#This Row],[Profit_After_Storage_Loss]]/Agridata[[#This Row],[Total_Revenue]])*100</f>
        <v>82.117054027198222</v>
      </c>
      <c r="X3742">
        <f>(1-Agridata[[#This Row],[Transport_Cost_NGN]]/(Agridata[[#This Row],[Input_Cost_NGN]]+Agridata[[#This Row],[Final_Profit_NGN]]))*100</f>
        <v>99.968304128228823</v>
      </c>
      <c r="Y3742" s="13">
        <f>Agridata[[#This Row],[Final_Profit_NGN]]*Agridata[[#This Row],[Storage_Loss_%]]</f>
        <v>9338185.2599999998</v>
      </c>
      <c r="Z3742" s="13">
        <f>Agridata[[#This Row],[Final_Profit_NGN]] * (1-Agridata[[#This Row],[Storage_Loss_%]]/100)</f>
        <v>518156.14739999996</v>
      </c>
      <c r="AA3742" s="13">
        <f>Agridata[[#This Row],[Final_Profit_NGN]]+Agridata[[#This Row],[Input_Cost_NGN]]</f>
        <v>630997</v>
      </c>
    </row>
    <row r="3743" spans="1:27" x14ac:dyDescent="0.35">
      <c r="A3743" t="s">
        <v>529</v>
      </c>
      <c r="B3743" t="s">
        <v>1470</v>
      </c>
      <c r="C3743" t="s">
        <v>1490</v>
      </c>
      <c r="D3743">
        <v>2021</v>
      </c>
      <c r="E3743" t="s">
        <v>1502</v>
      </c>
      <c r="F3743" t="s">
        <v>1503</v>
      </c>
      <c r="G3743">
        <v>1.5</v>
      </c>
      <c r="H3743">
        <v>12454</v>
      </c>
      <c r="I3743">
        <v>9638</v>
      </c>
      <c r="J3743">
        <v>40.299999999999997</v>
      </c>
      <c r="K3743" t="s">
        <v>1512</v>
      </c>
      <c r="L3743">
        <v>1.51</v>
      </c>
      <c r="M3743" t="s">
        <v>1516</v>
      </c>
      <c r="N3743" s="13">
        <v>12440</v>
      </c>
      <c r="O3743">
        <v>14</v>
      </c>
      <c r="P3743" s="11">
        <f>Agridata[[#This Row],[Storage_Loss_%]]/100</f>
        <v>0.2261</v>
      </c>
      <c r="Q3743" s="7">
        <v>22.61</v>
      </c>
      <c r="R3743" s="13">
        <v>21830</v>
      </c>
      <c r="S3743">
        <v>250</v>
      </c>
      <c r="T3743" t="s">
        <v>1521</v>
      </c>
      <c r="U3743" t="s">
        <v>1523</v>
      </c>
      <c r="V3743" s="13">
        <v>2351135</v>
      </c>
      <c r="W3743" s="7">
        <f>(Agridata[[#This Row],[Profit_After_Storage_Loss]]/Agridata[[#This Row],[Total_Revenue]])*100</f>
        <v>76.678053679679223</v>
      </c>
      <c r="X3743">
        <f>(1-Agridata[[#This Row],[Transport_Cost_NGN]]/(Agridata[[#This Row],[Input_Cost_NGN]]+Agridata[[#This Row],[Final_Profit_NGN]]))*100</f>
        <v>99.475761336555749</v>
      </c>
      <c r="Y3743" s="13">
        <f>Agridata[[#This Row],[Final_Profit_NGN]]*Agridata[[#This Row],[Storage_Loss_%]]</f>
        <v>53159162.350000001</v>
      </c>
      <c r="Z3743" s="13">
        <f>Agridata[[#This Row],[Final_Profit_NGN]] * (1-Agridata[[#This Row],[Storage_Loss_%]]/100)</f>
        <v>1819543.3765</v>
      </c>
      <c r="AA3743" s="13">
        <f>Agridata[[#This Row],[Final_Profit_NGN]]+Agridata[[#This Row],[Input_Cost_NGN]]</f>
        <v>2372965</v>
      </c>
    </row>
    <row r="3744" spans="1:27" x14ac:dyDescent="0.35">
      <c r="A3744" t="s">
        <v>1307</v>
      </c>
      <c r="B3744" t="s">
        <v>1471</v>
      </c>
      <c r="C3744" t="s">
        <v>1500</v>
      </c>
      <c r="D3744">
        <v>2021</v>
      </c>
      <c r="E3744" t="s">
        <v>1502</v>
      </c>
      <c r="F3744" t="s">
        <v>1509</v>
      </c>
      <c r="G3744">
        <v>1.34</v>
      </c>
      <c r="H3744">
        <v>13441</v>
      </c>
      <c r="I3744">
        <v>10983</v>
      </c>
      <c r="J3744">
        <v>19.600000000000001</v>
      </c>
      <c r="K3744" t="s">
        <v>1512</v>
      </c>
      <c r="L3744">
        <v>1.67</v>
      </c>
      <c r="M3744" t="s">
        <v>1516</v>
      </c>
      <c r="N3744" s="13">
        <v>4511</v>
      </c>
      <c r="O3744">
        <v>3</v>
      </c>
      <c r="P3744" s="11">
        <f>Agridata[[#This Row],[Storage_Loss_%]]/100</f>
        <v>0.18280000000000002</v>
      </c>
      <c r="Q3744" s="7">
        <v>18.28</v>
      </c>
      <c r="R3744" s="13">
        <v>43079</v>
      </c>
      <c r="S3744">
        <v>236</v>
      </c>
      <c r="T3744" t="s">
        <v>1520</v>
      </c>
      <c r="U3744" t="s">
        <v>1522</v>
      </c>
      <c r="V3744" s="13">
        <v>2518479</v>
      </c>
      <c r="W3744" s="7">
        <f>(Agridata[[#This Row],[Profit_After_Storage_Loss]]/Agridata[[#This Row],[Total_Revenue]])*100</f>
        <v>80.345673953117583</v>
      </c>
      <c r="X3744">
        <f>(1-Agridata[[#This Row],[Transport_Cost_NGN]]/(Agridata[[#This Row],[Input_Cost_NGN]]+Agridata[[#This Row],[Final_Profit_NGN]]))*100</f>
        <v>99.823896238148819</v>
      </c>
      <c r="Y3744" s="13">
        <f>Agridata[[#This Row],[Final_Profit_NGN]]*Agridata[[#This Row],[Storage_Loss_%]]</f>
        <v>46037796.120000005</v>
      </c>
      <c r="Z3744" s="13">
        <f>Agridata[[#This Row],[Final_Profit_NGN]] * (1-Agridata[[#This Row],[Storage_Loss_%]]/100)</f>
        <v>2058101.0387999997</v>
      </c>
      <c r="AA3744" s="13">
        <f>Agridata[[#This Row],[Final_Profit_NGN]]+Agridata[[#This Row],[Input_Cost_NGN]]</f>
        <v>2561558</v>
      </c>
    </row>
    <row r="3745" spans="1:27" x14ac:dyDescent="0.35">
      <c r="A3745" t="s">
        <v>1326</v>
      </c>
      <c r="B3745" t="s">
        <v>1471</v>
      </c>
      <c r="C3745" t="s">
        <v>1500</v>
      </c>
      <c r="D3745">
        <v>2021</v>
      </c>
      <c r="E3745" t="s">
        <v>1502</v>
      </c>
      <c r="F3745" t="s">
        <v>1509</v>
      </c>
      <c r="G3745">
        <v>0.95</v>
      </c>
      <c r="H3745">
        <v>14432</v>
      </c>
      <c r="I3745">
        <v>12222</v>
      </c>
      <c r="J3745">
        <v>17.5</v>
      </c>
      <c r="K3745" t="s">
        <v>1512</v>
      </c>
      <c r="L3745">
        <v>1.91</v>
      </c>
      <c r="M3745" t="s">
        <v>1516</v>
      </c>
      <c r="N3745" s="13">
        <v>4331</v>
      </c>
      <c r="O3745">
        <v>1</v>
      </c>
      <c r="P3745" s="11">
        <f>Agridata[[#This Row],[Storage_Loss_%]]/100</f>
        <v>0.15310000000000001</v>
      </c>
      <c r="Q3745" s="7">
        <v>15.31</v>
      </c>
      <c r="R3745" s="13">
        <v>20262</v>
      </c>
      <c r="S3745">
        <v>258</v>
      </c>
      <c r="T3745" t="s">
        <v>1521</v>
      </c>
      <c r="U3745" t="s">
        <v>1522</v>
      </c>
      <c r="V3745" s="13">
        <v>3097151</v>
      </c>
      <c r="W3745" s="7">
        <f>(Agridata[[#This Row],[Profit_After_Storage_Loss]]/Agridata[[#This Row],[Total_Revenue]])*100</f>
        <v>84.139547179023111</v>
      </c>
      <c r="X3745">
        <f>(1-Agridata[[#This Row],[Transport_Cost_NGN]]/(Agridata[[#This Row],[Input_Cost_NGN]]+Agridata[[#This Row],[Final_Profit_NGN]]))*100</f>
        <v>99.861070701892885</v>
      </c>
      <c r="Y3745" s="13">
        <f>Agridata[[#This Row],[Final_Profit_NGN]]*Agridata[[#This Row],[Storage_Loss_%]]</f>
        <v>47417381.810000002</v>
      </c>
      <c r="Z3745" s="13">
        <f>Agridata[[#This Row],[Final_Profit_NGN]] * (1-Agridata[[#This Row],[Storage_Loss_%]]/100)</f>
        <v>2622977.1818999997</v>
      </c>
      <c r="AA3745" s="13">
        <f>Agridata[[#This Row],[Final_Profit_NGN]]+Agridata[[#This Row],[Input_Cost_NGN]]</f>
        <v>3117413</v>
      </c>
    </row>
    <row r="3746" spans="1:27" x14ac:dyDescent="0.35">
      <c r="A3746" t="s">
        <v>1182</v>
      </c>
      <c r="B3746" t="s">
        <v>1469</v>
      </c>
      <c r="C3746" t="s">
        <v>1498</v>
      </c>
      <c r="D3746">
        <v>2021</v>
      </c>
      <c r="E3746" t="s">
        <v>1502</v>
      </c>
      <c r="F3746" t="s">
        <v>1504</v>
      </c>
      <c r="G3746">
        <v>0.31</v>
      </c>
      <c r="H3746">
        <v>1460</v>
      </c>
      <c r="I3746">
        <v>1088</v>
      </c>
      <c r="J3746">
        <v>14.9</v>
      </c>
      <c r="K3746" t="s">
        <v>1512</v>
      </c>
      <c r="L3746">
        <v>1.4</v>
      </c>
      <c r="M3746" t="s">
        <v>1518</v>
      </c>
      <c r="N3746" s="13">
        <v>2623</v>
      </c>
      <c r="O3746">
        <v>4</v>
      </c>
      <c r="P3746" s="11">
        <f>Agridata[[#This Row],[Storage_Loss_%]]/100</f>
        <v>0.2545</v>
      </c>
      <c r="Q3746" s="7">
        <v>25.45</v>
      </c>
      <c r="R3746" s="13">
        <v>4431</v>
      </c>
      <c r="S3746">
        <v>231</v>
      </c>
      <c r="T3746" t="s">
        <v>1521</v>
      </c>
      <c r="U3746" t="s">
        <v>1522</v>
      </c>
      <c r="V3746" s="13">
        <v>241761</v>
      </c>
      <c r="W3746" s="7">
        <f>(Agridata[[#This Row],[Profit_After_Storage_Loss]]/Agridata[[#This Row],[Total_Revenue]])*100</f>
        <v>73.208238082472221</v>
      </c>
      <c r="X3746">
        <f>(1-Agridata[[#This Row],[Transport_Cost_NGN]]/(Agridata[[#This Row],[Input_Cost_NGN]]+Agridata[[#This Row],[Final_Profit_NGN]]))*100</f>
        <v>98.934571391434318</v>
      </c>
      <c r="Y3746" s="13">
        <f>Agridata[[#This Row],[Final_Profit_NGN]]*Agridata[[#This Row],[Storage_Loss_%]]</f>
        <v>6152817.4500000002</v>
      </c>
      <c r="Z3746" s="13">
        <f>Agridata[[#This Row],[Final_Profit_NGN]] * (1-Agridata[[#This Row],[Storage_Loss_%]]/100)</f>
        <v>180232.82550000001</v>
      </c>
      <c r="AA3746" s="13">
        <f>Agridata[[#This Row],[Final_Profit_NGN]]+Agridata[[#This Row],[Input_Cost_NGN]]</f>
        <v>246192</v>
      </c>
    </row>
    <row r="3747" spans="1:27" x14ac:dyDescent="0.35">
      <c r="A3747" t="s">
        <v>1390</v>
      </c>
      <c r="B3747" t="s">
        <v>1472</v>
      </c>
      <c r="C3747" t="s">
        <v>1479</v>
      </c>
      <c r="D3747">
        <v>2024</v>
      </c>
      <c r="E3747" t="s">
        <v>1501</v>
      </c>
      <c r="F3747" t="s">
        <v>1510</v>
      </c>
      <c r="G3747">
        <v>3.92</v>
      </c>
      <c r="H3747">
        <v>69670</v>
      </c>
      <c r="I3747">
        <v>47368</v>
      </c>
      <c r="J3747">
        <v>9</v>
      </c>
      <c r="K3747" t="s">
        <v>1512</v>
      </c>
      <c r="L3747">
        <v>0.66</v>
      </c>
      <c r="M3747" t="s">
        <v>1517</v>
      </c>
      <c r="N3747" s="13">
        <v>2357</v>
      </c>
      <c r="O3747">
        <v>7</v>
      </c>
      <c r="P3747" s="11">
        <f>Agridata[[#This Row],[Storage_Loss_%]]/100</f>
        <v>0.3201</v>
      </c>
      <c r="Q3747" s="7">
        <v>32.01</v>
      </c>
      <c r="R3747" s="13">
        <v>129583</v>
      </c>
      <c r="S3747">
        <v>425</v>
      </c>
      <c r="T3747" t="s">
        <v>1520</v>
      </c>
      <c r="U3747" t="s">
        <v>1522</v>
      </c>
      <c r="V3747" s="13">
        <v>19798146</v>
      </c>
      <c r="W3747" s="7">
        <f>(Agridata[[#This Row],[Profit_After_Storage_Loss]]/Agridata[[#This Row],[Total_Revenue]])*100</f>
        <v>67.547884986794031</v>
      </c>
      <c r="X3747">
        <f>(1-Agridata[[#This Row],[Transport_Cost_NGN]]/(Agridata[[#This Row],[Input_Cost_NGN]]+Agridata[[#This Row],[Final_Profit_NGN]]))*100</f>
        <v>99.988172259869657</v>
      </c>
      <c r="Y3747" s="13">
        <f>Agridata[[#This Row],[Final_Profit_NGN]]*Agridata[[#This Row],[Storage_Loss_%]]</f>
        <v>633738653.45999992</v>
      </c>
      <c r="Z3747" s="13">
        <f>Agridata[[#This Row],[Final_Profit_NGN]] * (1-Agridata[[#This Row],[Storage_Loss_%]]/100)</f>
        <v>13460759.465399999</v>
      </c>
      <c r="AA3747" s="13">
        <f>Agridata[[#This Row],[Final_Profit_NGN]]+Agridata[[#This Row],[Input_Cost_NGN]]</f>
        <v>19927729</v>
      </c>
    </row>
    <row r="3748" spans="1:27" x14ac:dyDescent="0.35">
      <c r="A3748" t="s">
        <v>732</v>
      </c>
      <c r="B3748" t="s">
        <v>1469</v>
      </c>
      <c r="C3748" t="s">
        <v>1474</v>
      </c>
      <c r="D3748">
        <v>2021</v>
      </c>
      <c r="E3748" t="s">
        <v>1502</v>
      </c>
      <c r="F3748" t="s">
        <v>1503</v>
      </c>
      <c r="G3748">
        <v>1.51</v>
      </c>
      <c r="H3748">
        <v>10585</v>
      </c>
      <c r="I3748">
        <v>4234</v>
      </c>
      <c r="J3748">
        <v>51.2</v>
      </c>
      <c r="K3748" t="s">
        <v>1512</v>
      </c>
      <c r="L3748">
        <v>2.39</v>
      </c>
      <c r="M3748" t="s">
        <v>1518</v>
      </c>
      <c r="N3748" s="13">
        <v>9049</v>
      </c>
      <c r="O3748">
        <v>60</v>
      </c>
      <c r="P3748" s="11">
        <f>Agridata[[#This Row],[Storage_Loss_%]]/100</f>
        <v>0.6</v>
      </c>
      <c r="Q3748" s="7">
        <v>60</v>
      </c>
      <c r="R3748" s="13">
        <v>12886</v>
      </c>
      <c r="S3748">
        <v>244</v>
      </c>
      <c r="T3748" t="s">
        <v>1520</v>
      </c>
      <c r="U3748" t="s">
        <v>1523</v>
      </c>
      <c r="V3748" s="13">
        <v>1000831</v>
      </c>
      <c r="W3748" s="7">
        <f>(Agridata[[#This Row],[Profit_After_Storage_Loss]]/Agridata[[#This Row],[Total_Revenue]])*100</f>
        <v>39.491534619622634</v>
      </c>
      <c r="X3748">
        <f>(1-Agridata[[#This Row],[Transport_Cost_NGN]]/(Agridata[[#This Row],[Input_Cost_NGN]]+Agridata[[#This Row],[Final_Profit_NGN]]))*100</f>
        <v>99.107344554742596</v>
      </c>
      <c r="Y3748" s="13">
        <f>Agridata[[#This Row],[Final_Profit_NGN]]*Agridata[[#This Row],[Storage_Loss_%]]</f>
        <v>60049860</v>
      </c>
      <c r="Z3748" s="13">
        <f>Agridata[[#This Row],[Final_Profit_NGN]] * (1-Agridata[[#This Row],[Storage_Loss_%]]/100)</f>
        <v>400332.4</v>
      </c>
      <c r="AA3748" s="13">
        <f>Agridata[[#This Row],[Final_Profit_NGN]]+Agridata[[#This Row],[Input_Cost_NGN]]</f>
        <v>1013717</v>
      </c>
    </row>
    <row r="3749" spans="1:27" x14ac:dyDescent="0.35">
      <c r="A3749" t="s">
        <v>773</v>
      </c>
      <c r="B3749" t="s">
        <v>1470</v>
      </c>
      <c r="C3749" t="s">
        <v>1476</v>
      </c>
      <c r="D3749">
        <v>2025</v>
      </c>
      <c r="E3749" t="s">
        <v>1501</v>
      </c>
      <c r="F3749" t="s">
        <v>1505</v>
      </c>
      <c r="G3749">
        <v>1.47</v>
      </c>
      <c r="H3749">
        <v>22177</v>
      </c>
      <c r="I3749">
        <v>13448</v>
      </c>
      <c r="J3749">
        <v>48.5</v>
      </c>
      <c r="K3749" t="s">
        <v>1511</v>
      </c>
      <c r="L3749">
        <v>2.67</v>
      </c>
      <c r="M3749" t="s">
        <v>1516</v>
      </c>
      <c r="N3749" s="13">
        <v>8929</v>
      </c>
      <c r="O3749">
        <v>30</v>
      </c>
      <c r="P3749" s="11">
        <f>Agridata[[#This Row],[Storage_Loss_%]]/100</f>
        <v>0.39360000000000001</v>
      </c>
      <c r="Q3749" s="7">
        <v>39.36</v>
      </c>
      <c r="R3749" s="13">
        <v>15312</v>
      </c>
      <c r="S3749">
        <v>109</v>
      </c>
      <c r="T3749" t="s">
        <v>1519</v>
      </c>
      <c r="U3749" t="s">
        <v>1522</v>
      </c>
      <c r="V3749" s="13">
        <v>1426933</v>
      </c>
      <c r="W3749" s="7">
        <f>(Agridata[[#This Row],[Profit_After_Storage_Loss]]/Agridata[[#This Row],[Total_Revenue]])*100</f>
        <v>59.996198371289211</v>
      </c>
      <c r="X3749">
        <f>(1-Agridata[[#This Row],[Transport_Cost_NGN]]/(Agridata[[#This Row],[Input_Cost_NGN]]+Agridata[[#This Row],[Final_Profit_NGN]]))*100</f>
        <v>99.38089575626887</v>
      </c>
      <c r="Y3749" s="13">
        <f>Agridata[[#This Row],[Final_Profit_NGN]]*Agridata[[#This Row],[Storage_Loss_%]]</f>
        <v>56164082.880000003</v>
      </c>
      <c r="Z3749" s="13">
        <f>Agridata[[#This Row],[Final_Profit_NGN]] * (1-Agridata[[#This Row],[Storage_Loss_%]]/100)</f>
        <v>865292.1712000001</v>
      </c>
      <c r="AA3749" s="13">
        <f>Agridata[[#This Row],[Final_Profit_NGN]]+Agridata[[#This Row],[Input_Cost_NGN]]</f>
        <v>1442245</v>
      </c>
    </row>
    <row r="3750" spans="1:27" x14ac:dyDescent="0.35">
      <c r="A3750" t="s">
        <v>490</v>
      </c>
      <c r="B3750" t="s">
        <v>1472</v>
      </c>
      <c r="C3750" t="s">
        <v>1489</v>
      </c>
      <c r="D3750">
        <v>2024</v>
      </c>
      <c r="E3750" t="s">
        <v>1502</v>
      </c>
      <c r="F3750" t="s">
        <v>1508</v>
      </c>
      <c r="G3750">
        <v>2.96</v>
      </c>
      <c r="H3750">
        <v>6102</v>
      </c>
      <c r="I3750">
        <v>4943</v>
      </c>
      <c r="J3750">
        <v>13.3</v>
      </c>
      <c r="K3750" t="s">
        <v>1512</v>
      </c>
      <c r="L3750">
        <v>0.43</v>
      </c>
      <c r="M3750" t="s">
        <v>1516</v>
      </c>
      <c r="N3750" s="13">
        <v>2980</v>
      </c>
      <c r="O3750">
        <v>14</v>
      </c>
      <c r="P3750" s="11">
        <f>Agridata[[#This Row],[Storage_Loss_%]]/100</f>
        <v>0.18989999999999999</v>
      </c>
      <c r="Q3750" s="7">
        <v>18.989999999999998</v>
      </c>
      <c r="R3750" s="13">
        <v>26348</v>
      </c>
      <c r="S3750">
        <v>241</v>
      </c>
      <c r="T3750" t="s">
        <v>1520</v>
      </c>
      <c r="U3750" t="s">
        <v>1522</v>
      </c>
      <c r="V3750" s="13">
        <v>1150023</v>
      </c>
      <c r="W3750" s="7">
        <f>(Agridata[[#This Row],[Profit_After_Storage_Loss]]/Agridata[[#This Row],[Total_Revenue]])*100</f>
        <v>79.195562649878312</v>
      </c>
      <c r="X3750">
        <f>(1-Agridata[[#This Row],[Transport_Cost_NGN]]/(Agridata[[#This Row],[Input_Cost_NGN]]+Agridata[[#This Row],[Final_Profit_NGN]]))*100</f>
        <v>99.746678556339802</v>
      </c>
      <c r="Y3750" s="13">
        <f>Agridata[[#This Row],[Final_Profit_NGN]]*Agridata[[#This Row],[Storage_Loss_%]]</f>
        <v>21838936.77</v>
      </c>
      <c r="Z3750" s="13">
        <f>Agridata[[#This Row],[Final_Profit_NGN]] * (1-Agridata[[#This Row],[Storage_Loss_%]]/100)</f>
        <v>931633.63230000006</v>
      </c>
      <c r="AA3750" s="13">
        <f>Agridata[[#This Row],[Final_Profit_NGN]]+Agridata[[#This Row],[Input_Cost_NGN]]</f>
        <v>1176371</v>
      </c>
    </row>
    <row r="3751" spans="1:27" x14ac:dyDescent="0.35">
      <c r="A3751" t="s">
        <v>848</v>
      </c>
      <c r="B3751" t="s">
        <v>1471</v>
      </c>
      <c r="C3751" t="s">
        <v>1486</v>
      </c>
      <c r="D3751">
        <v>2023</v>
      </c>
      <c r="E3751" t="s">
        <v>1501</v>
      </c>
      <c r="F3751" t="s">
        <v>1510</v>
      </c>
      <c r="G3751">
        <v>1.21</v>
      </c>
      <c r="H3751">
        <v>30620</v>
      </c>
      <c r="I3751">
        <v>20806</v>
      </c>
      <c r="J3751">
        <v>61.7</v>
      </c>
      <c r="K3751" t="s">
        <v>1512</v>
      </c>
      <c r="L3751">
        <v>3.24</v>
      </c>
      <c r="M3751" t="s">
        <v>1517</v>
      </c>
      <c r="N3751" s="13">
        <v>14607</v>
      </c>
      <c r="O3751">
        <v>4</v>
      </c>
      <c r="P3751" s="11">
        <f>Agridata[[#This Row],[Storage_Loss_%]]/100</f>
        <v>0.32049999999999995</v>
      </c>
      <c r="Q3751" s="7">
        <v>32.049999999999997</v>
      </c>
      <c r="R3751" s="13">
        <v>39911</v>
      </c>
      <c r="S3751">
        <v>427</v>
      </c>
      <c r="T3751" t="s">
        <v>1521</v>
      </c>
      <c r="U3751" t="s">
        <v>1523</v>
      </c>
      <c r="V3751" s="13">
        <v>8740803</v>
      </c>
      <c r="W3751" s="7">
        <f>(Agridata[[#This Row],[Profit_After_Storage_Loss]]/Agridata[[#This Row],[Total_Revenue]])*100</f>
        <v>67.641146705154057</v>
      </c>
      <c r="X3751">
        <f>(1-Agridata[[#This Row],[Transport_Cost_NGN]]/(Agridata[[#This Row],[Input_Cost_NGN]]+Agridata[[#This Row],[Final_Profit_NGN]]))*100</f>
        <v>99.833646785443648</v>
      </c>
      <c r="Y3751" s="13">
        <f>Agridata[[#This Row],[Final_Profit_NGN]]*Agridata[[#This Row],[Storage_Loss_%]]</f>
        <v>280142736.14999998</v>
      </c>
      <c r="Z3751" s="13">
        <f>Agridata[[#This Row],[Final_Profit_NGN]] * (1-Agridata[[#This Row],[Storage_Loss_%]]/100)</f>
        <v>5939375.6385000004</v>
      </c>
      <c r="AA3751" s="13">
        <f>Agridata[[#This Row],[Final_Profit_NGN]]+Agridata[[#This Row],[Input_Cost_NGN]]</f>
        <v>8780714</v>
      </c>
    </row>
    <row r="3752" spans="1:27" x14ac:dyDescent="0.35">
      <c r="A3752" t="s">
        <v>658</v>
      </c>
      <c r="B3752" t="s">
        <v>1472</v>
      </c>
      <c r="C3752" t="s">
        <v>1488</v>
      </c>
      <c r="D3752">
        <v>2021</v>
      </c>
      <c r="E3752" t="s">
        <v>1502</v>
      </c>
      <c r="F3752" t="s">
        <v>1508</v>
      </c>
      <c r="G3752">
        <v>5.09</v>
      </c>
      <c r="H3752">
        <v>6247</v>
      </c>
      <c r="I3752">
        <v>4796</v>
      </c>
      <c r="J3752">
        <v>41.9</v>
      </c>
      <c r="K3752" t="s">
        <v>1511</v>
      </c>
      <c r="L3752">
        <v>1.59</v>
      </c>
      <c r="M3752" t="s">
        <v>1516</v>
      </c>
      <c r="N3752" s="13">
        <v>6569</v>
      </c>
      <c r="O3752">
        <v>14</v>
      </c>
      <c r="P3752" s="11">
        <f>Agridata[[#This Row],[Storage_Loss_%]]/100</f>
        <v>0.23219999999999999</v>
      </c>
      <c r="Q3752" s="7">
        <v>23.22</v>
      </c>
      <c r="R3752" s="13">
        <v>55135</v>
      </c>
      <c r="S3752">
        <v>239</v>
      </c>
      <c r="T3752" t="s">
        <v>1520</v>
      </c>
      <c r="U3752" t="s">
        <v>1523</v>
      </c>
      <c r="V3752" s="13">
        <v>1073078</v>
      </c>
      <c r="W3752" s="7">
        <f>(Agridata[[#This Row],[Profit_After_Storage_Loss]]/Agridata[[#This Row],[Total_Revenue]])*100</f>
        <v>73.027813755026756</v>
      </c>
      <c r="X3752">
        <f>(1-Agridata[[#This Row],[Transport_Cost_NGN]]/(Agridata[[#This Row],[Input_Cost_NGN]]+Agridata[[#This Row],[Final_Profit_NGN]]))*100</f>
        <v>99.417751789777284</v>
      </c>
      <c r="Y3752" s="13">
        <f>Agridata[[#This Row],[Final_Profit_NGN]]*Agridata[[#This Row],[Storage_Loss_%]]</f>
        <v>24916871.16</v>
      </c>
      <c r="Z3752" s="13">
        <f>Agridata[[#This Row],[Final_Profit_NGN]] * (1-Agridata[[#This Row],[Storage_Loss_%]]/100)</f>
        <v>823909.28840000008</v>
      </c>
      <c r="AA3752" s="13">
        <f>Agridata[[#This Row],[Final_Profit_NGN]]+Agridata[[#This Row],[Input_Cost_NGN]]</f>
        <v>1128213</v>
      </c>
    </row>
    <row r="3753" spans="1:27" x14ac:dyDescent="0.35">
      <c r="A3753" t="s">
        <v>1313</v>
      </c>
      <c r="B3753" t="s">
        <v>1469</v>
      </c>
      <c r="C3753" t="s">
        <v>1484</v>
      </c>
      <c r="D3753">
        <v>2025</v>
      </c>
      <c r="E3753" t="s">
        <v>1502</v>
      </c>
      <c r="F3753" t="s">
        <v>1510</v>
      </c>
      <c r="G3753">
        <v>3.15</v>
      </c>
      <c r="H3753">
        <v>59629</v>
      </c>
      <c r="I3753">
        <v>42914</v>
      </c>
      <c r="J3753">
        <v>8.6</v>
      </c>
      <c r="K3753" t="s">
        <v>1513</v>
      </c>
      <c r="L3753">
        <v>0.48</v>
      </c>
      <c r="M3753" t="s">
        <v>1518</v>
      </c>
      <c r="N3753" s="13">
        <v>267</v>
      </c>
      <c r="O3753">
        <v>1</v>
      </c>
      <c r="P3753" s="11">
        <f>Agridata[[#This Row],[Storage_Loss_%]]/100</f>
        <v>0.28029999999999999</v>
      </c>
      <c r="Q3753" s="7">
        <v>28.03</v>
      </c>
      <c r="R3753" s="13">
        <v>76184</v>
      </c>
      <c r="S3753">
        <v>441</v>
      </c>
      <c r="T3753" t="s">
        <v>1520</v>
      </c>
      <c r="U3753" t="s">
        <v>1522</v>
      </c>
      <c r="V3753" s="13">
        <v>18659373</v>
      </c>
      <c r="W3753" s="7">
        <f>(Agridata[[#This Row],[Profit_After_Storage_Loss]]/Agridata[[#This Row],[Total_Revenue]])*100</f>
        <v>71.677349907985118</v>
      </c>
      <c r="X3753">
        <f>(1-Agridata[[#This Row],[Transport_Cost_NGN]]/(Agridata[[#This Row],[Input_Cost_NGN]]+Agridata[[#This Row],[Final_Profit_NGN]]))*100</f>
        <v>99.998574902256706</v>
      </c>
      <c r="Y3753" s="13">
        <f>Agridata[[#This Row],[Final_Profit_NGN]]*Agridata[[#This Row],[Storage_Loss_%]]</f>
        <v>523022225.19</v>
      </c>
      <c r="Z3753" s="13">
        <f>Agridata[[#This Row],[Final_Profit_NGN]] * (1-Agridata[[#This Row],[Storage_Loss_%]]/100)</f>
        <v>13429150.7481</v>
      </c>
      <c r="AA3753" s="13">
        <f>Agridata[[#This Row],[Final_Profit_NGN]]+Agridata[[#This Row],[Input_Cost_NGN]]</f>
        <v>18735557</v>
      </c>
    </row>
    <row r="3754" spans="1:27" x14ac:dyDescent="0.35">
      <c r="A3754" t="s">
        <v>914</v>
      </c>
      <c r="B3754" t="s">
        <v>1471</v>
      </c>
      <c r="C3754" t="s">
        <v>1492</v>
      </c>
      <c r="D3754">
        <v>2023</v>
      </c>
      <c r="E3754" t="s">
        <v>1502</v>
      </c>
      <c r="F3754" t="s">
        <v>1503</v>
      </c>
      <c r="G3754">
        <v>1.82</v>
      </c>
      <c r="H3754">
        <v>14606</v>
      </c>
      <c r="I3754">
        <v>13098</v>
      </c>
      <c r="J3754">
        <v>7.9</v>
      </c>
      <c r="K3754" t="s">
        <v>1513</v>
      </c>
      <c r="L3754">
        <v>0.33</v>
      </c>
      <c r="M3754" t="s">
        <v>1516</v>
      </c>
      <c r="N3754" s="13">
        <v>242</v>
      </c>
      <c r="O3754">
        <v>3</v>
      </c>
      <c r="P3754" s="11">
        <f>Agridata[[#This Row],[Storage_Loss_%]]/100</f>
        <v>0.1032</v>
      </c>
      <c r="Q3754" s="7">
        <v>10.32</v>
      </c>
      <c r="R3754" s="13">
        <v>23855</v>
      </c>
      <c r="S3754">
        <v>309</v>
      </c>
      <c r="T3754" t="s">
        <v>1519</v>
      </c>
      <c r="U3754" t="s">
        <v>1523</v>
      </c>
      <c r="V3754" s="13">
        <v>3982713</v>
      </c>
      <c r="W3754" s="7">
        <f>(Agridata[[#This Row],[Profit_After_Storage_Loss]]/Agridata[[#This Row],[Total_Revenue]])*100</f>
        <v>89.146047649759097</v>
      </c>
      <c r="X3754">
        <f>(1-Agridata[[#This Row],[Transport_Cost_NGN]]/(Agridata[[#This Row],[Input_Cost_NGN]]+Agridata[[#This Row],[Final_Profit_NGN]]))*100</f>
        <v>99.993959917814948</v>
      </c>
      <c r="Y3754" s="13">
        <f>Agridata[[#This Row],[Final_Profit_NGN]]*Agridata[[#This Row],[Storage_Loss_%]]</f>
        <v>41101598.160000004</v>
      </c>
      <c r="Z3754" s="13">
        <f>Agridata[[#This Row],[Final_Profit_NGN]] * (1-Agridata[[#This Row],[Storage_Loss_%]]/100)</f>
        <v>3571697.0183999999</v>
      </c>
      <c r="AA3754" s="13">
        <f>Agridata[[#This Row],[Final_Profit_NGN]]+Agridata[[#This Row],[Input_Cost_NGN]]</f>
        <v>4006568</v>
      </c>
    </row>
    <row r="3755" spans="1:27" x14ac:dyDescent="0.35">
      <c r="A3755" t="s">
        <v>657</v>
      </c>
      <c r="B3755" t="s">
        <v>1470</v>
      </c>
      <c r="C3755" t="s">
        <v>1499</v>
      </c>
      <c r="D3755">
        <v>2021</v>
      </c>
      <c r="E3755" t="s">
        <v>1502</v>
      </c>
      <c r="F3755" t="s">
        <v>1509</v>
      </c>
      <c r="G3755">
        <v>1.05</v>
      </c>
      <c r="H3755">
        <v>14894</v>
      </c>
      <c r="I3755">
        <v>11933</v>
      </c>
      <c r="J3755">
        <v>64.400000000000006</v>
      </c>
      <c r="K3755" t="s">
        <v>1512</v>
      </c>
      <c r="L3755">
        <v>2.5499999999999998</v>
      </c>
      <c r="M3755" t="s">
        <v>1516</v>
      </c>
      <c r="N3755" s="13">
        <v>18661</v>
      </c>
      <c r="O3755">
        <v>4</v>
      </c>
      <c r="P3755" s="11">
        <f>Agridata[[#This Row],[Storage_Loss_%]]/100</f>
        <v>0.19879999999999998</v>
      </c>
      <c r="Q3755" s="7">
        <v>19.88</v>
      </c>
      <c r="R3755" s="13">
        <v>16194</v>
      </c>
      <c r="S3755">
        <v>272</v>
      </c>
      <c r="T3755" t="s">
        <v>1520</v>
      </c>
      <c r="U3755" t="s">
        <v>1523</v>
      </c>
      <c r="V3755" s="13">
        <v>3178464</v>
      </c>
      <c r="W3755" s="7">
        <f>(Agridata[[#This Row],[Profit_After_Storage_Loss]]/Agridata[[#This Row],[Total_Revenue]])*100</f>
        <v>79.713864732938561</v>
      </c>
      <c r="X3755">
        <f>(1-Agridata[[#This Row],[Transport_Cost_NGN]]/(Agridata[[#This Row],[Input_Cost_NGN]]+Agridata[[#This Row],[Final_Profit_NGN]]))*100</f>
        <v>99.415868615670291</v>
      </c>
      <c r="Y3755" s="13">
        <f>Agridata[[#This Row],[Final_Profit_NGN]]*Agridata[[#This Row],[Storage_Loss_%]]</f>
        <v>63187864.32</v>
      </c>
      <c r="Z3755" s="13">
        <f>Agridata[[#This Row],[Final_Profit_NGN]] * (1-Agridata[[#This Row],[Storage_Loss_%]]/100)</f>
        <v>2546585.3568000002</v>
      </c>
      <c r="AA3755" s="13">
        <f>Agridata[[#This Row],[Final_Profit_NGN]]+Agridata[[#This Row],[Input_Cost_NGN]]</f>
        <v>3194658</v>
      </c>
    </row>
    <row r="3756" spans="1:27" x14ac:dyDescent="0.35">
      <c r="A3756" t="s">
        <v>640</v>
      </c>
      <c r="B3756" t="s">
        <v>1471</v>
      </c>
      <c r="C3756" t="s">
        <v>1483</v>
      </c>
      <c r="D3756">
        <v>2021</v>
      </c>
      <c r="E3756" t="s">
        <v>1502</v>
      </c>
      <c r="F3756" t="s">
        <v>1506</v>
      </c>
      <c r="G3756">
        <v>2.59</v>
      </c>
      <c r="H3756">
        <v>6923</v>
      </c>
      <c r="I3756">
        <v>6054</v>
      </c>
      <c r="J3756">
        <v>9.6</v>
      </c>
      <c r="K3756" t="s">
        <v>1513</v>
      </c>
      <c r="L3756">
        <v>0.73</v>
      </c>
      <c r="M3756" t="s">
        <v>1516</v>
      </c>
      <c r="N3756" s="13">
        <v>361</v>
      </c>
      <c r="O3756">
        <v>7</v>
      </c>
      <c r="P3756" s="11">
        <f>Agridata[[#This Row],[Storage_Loss_%]]/100</f>
        <v>0.1255</v>
      </c>
      <c r="Q3756" s="7">
        <v>12.55</v>
      </c>
      <c r="R3756" s="13">
        <v>39590</v>
      </c>
      <c r="S3756">
        <v>282</v>
      </c>
      <c r="T3756" t="s">
        <v>1519</v>
      </c>
      <c r="U3756" t="s">
        <v>1523</v>
      </c>
      <c r="V3756" s="13">
        <v>1650205</v>
      </c>
      <c r="W3756" s="7">
        <f>(Agridata[[#This Row],[Profit_After_Storage_Loss]]/Agridata[[#This Row],[Total_Revenue]])*100</f>
        <v>85.401144665477176</v>
      </c>
      <c r="X3756">
        <f>(1-Agridata[[#This Row],[Transport_Cost_NGN]]/(Agridata[[#This Row],[Input_Cost_NGN]]+Agridata[[#This Row],[Final_Profit_NGN]]))*100</f>
        <v>99.978636461819335</v>
      </c>
      <c r="Y3756" s="13">
        <f>Agridata[[#This Row],[Final_Profit_NGN]]*Agridata[[#This Row],[Storage_Loss_%]]</f>
        <v>20710072.75</v>
      </c>
      <c r="Z3756" s="13">
        <f>Agridata[[#This Row],[Final_Profit_NGN]] * (1-Agridata[[#This Row],[Storage_Loss_%]]/100)</f>
        <v>1443104.2725000002</v>
      </c>
      <c r="AA3756" s="13">
        <f>Agridata[[#This Row],[Final_Profit_NGN]]+Agridata[[#This Row],[Input_Cost_NGN]]</f>
        <v>1689795</v>
      </c>
    </row>
    <row r="3757" spans="1:27" x14ac:dyDescent="0.35">
      <c r="A3757" t="s">
        <v>1193</v>
      </c>
      <c r="B3757" t="s">
        <v>1472</v>
      </c>
      <c r="C3757" t="s">
        <v>1488</v>
      </c>
      <c r="D3757">
        <v>2021</v>
      </c>
      <c r="E3757" t="s">
        <v>1501</v>
      </c>
      <c r="F3757" t="s">
        <v>1504</v>
      </c>
      <c r="G3757">
        <v>1.0900000000000001</v>
      </c>
      <c r="H3757">
        <v>6280</v>
      </c>
      <c r="I3757">
        <v>4857</v>
      </c>
      <c r="J3757">
        <v>15.4</v>
      </c>
      <c r="K3757" t="s">
        <v>1515</v>
      </c>
      <c r="L3757">
        <v>1.5</v>
      </c>
      <c r="M3757" t="s">
        <v>1516</v>
      </c>
      <c r="N3757" s="13">
        <v>2714</v>
      </c>
      <c r="O3757">
        <v>1</v>
      </c>
      <c r="P3757" s="11">
        <f>Agridata[[#This Row],[Storage_Loss_%]]/100</f>
        <v>0.22649999999999998</v>
      </c>
      <c r="Q3757" s="7">
        <v>22.65</v>
      </c>
      <c r="R3757" s="13">
        <v>12104</v>
      </c>
      <c r="S3757">
        <v>255</v>
      </c>
      <c r="T3757" t="s">
        <v>1520</v>
      </c>
      <c r="U3757" t="s">
        <v>1522</v>
      </c>
      <c r="V3757" s="13">
        <v>1211332</v>
      </c>
      <c r="W3757" s="7">
        <f>(Agridata[[#This Row],[Profit_After_Storage_Loss]]/Agridata[[#This Row],[Total_Revenue]])*100</f>
        <v>76.584741825481686</v>
      </c>
      <c r="X3757">
        <f>(1-Agridata[[#This Row],[Transport_Cost_NGN]]/(Agridata[[#This Row],[Input_Cost_NGN]]+Agridata[[#This Row],[Final_Profit_NGN]]))*100</f>
        <v>99.77816575611638</v>
      </c>
      <c r="Y3757" s="13">
        <f>Agridata[[#This Row],[Final_Profit_NGN]]*Agridata[[#This Row],[Storage_Loss_%]]</f>
        <v>27436669.799999997</v>
      </c>
      <c r="Z3757" s="13">
        <f>Agridata[[#This Row],[Final_Profit_NGN]] * (1-Agridata[[#This Row],[Storage_Loss_%]]/100)</f>
        <v>936965.30200000014</v>
      </c>
      <c r="AA3757" s="13">
        <f>Agridata[[#This Row],[Final_Profit_NGN]]+Agridata[[#This Row],[Input_Cost_NGN]]</f>
        <v>1223436</v>
      </c>
    </row>
    <row r="3758" spans="1:27" x14ac:dyDescent="0.35">
      <c r="A3758" t="s">
        <v>921</v>
      </c>
      <c r="B3758" t="s">
        <v>1469</v>
      </c>
      <c r="C3758" t="s">
        <v>1481</v>
      </c>
      <c r="D3758">
        <v>2024</v>
      </c>
      <c r="E3758" t="s">
        <v>1502</v>
      </c>
      <c r="F3758" t="s">
        <v>1504</v>
      </c>
      <c r="G3758">
        <v>1.89</v>
      </c>
      <c r="H3758">
        <v>9544</v>
      </c>
      <c r="I3758">
        <v>7173</v>
      </c>
      <c r="J3758">
        <v>7.5</v>
      </c>
      <c r="K3758" t="s">
        <v>1512</v>
      </c>
      <c r="L3758">
        <v>0.48</v>
      </c>
      <c r="M3758" t="s">
        <v>1518</v>
      </c>
      <c r="N3758" s="13">
        <v>1577</v>
      </c>
      <c r="O3758">
        <v>5</v>
      </c>
      <c r="P3758" s="11">
        <f>Agridata[[#This Row],[Storage_Loss_%]]/100</f>
        <v>0.24840000000000001</v>
      </c>
      <c r="Q3758" s="7">
        <v>24.84</v>
      </c>
      <c r="R3758" s="13">
        <v>40801</v>
      </c>
      <c r="S3758">
        <v>315</v>
      </c>
      <c r="T3758" t="s">
        <v>1520</v>
      </c>
      <c r="U3758" t="s">
        <v>1523</v>
      </c>
      <c r="V3758" s="13">
        <v>2194523</v>
      </c>
      <c r="W3758" s="7">
        <f>(Agridata[[#This Row],[Profit_After_Storage_Loss]]/Agridata[[#This Row],[Total_Revenue]])*100</f>
        <v>73.788116926226351</v>
      </c>
      <c r="X3758">
        <f>(1-Agridata[[#This Row],[Transport_Cost_NGN]]/(Agridata[[#This Row],[Input_Cost_NGN]]+Agridata[[#This Row],[Final_Profit_NGN]]))*100</f>
        <v>99.929450943129495</v>
      </c>
      <c r="Y3758" s="13">
        <f>Agridata[[#This Row],[Final_Profit_NGN]]*Agridata[[#This Row],[Storage_Loss_%]]</f>
        <v>54511951.32</v>
      </c>
      <c r="Z3758" s="13">
        <f>Agridata[[#This Row],[Final_Profit_NGN]] * (1-Agridata[[#This Row],[Storage_Loss_%]]/100)</f>
        <v>1649403.4868000001</v>
      </c>
      <c r="AA3758" s="13">
        <f>Agridata[[#This Row],[Final_Profit_NGN]]+Agridata[[#This Row],[Input_Cost_NGN]]</f>
        <v>2235324</v>
      </c>
    </row>
    <row r="3759" spans="1:27" x14ac:dyDescent="0.35">
      <c r="A3759" t="s">
        <v>1354</v>
      </c>
      <c r="B3759" t="s">
        <v>1470</v>
      </c>
      <c r="C3759" t="s">
        <v>1499</v>
      </c>
      <c r="D3759">
        <v>2021</v>
      </c>
      <c r="E3759" t="s">
        <v>1502</v>
      </c>
      <c r="F3759" t="s">
        <v>1503</v>
      </c>
      <c r="G3759">
        <v>3.77</v>
      </c>
      <c r="H3759">
        <v>34075</v>
      </c>
      <c r="I3759">
        <v>28415</v>
      </c>
      <c r="J3759">
        <v>6.5</v>
      </c>
      <c r="K3759" t="s">
        <v>1513</v>
      </c>
      <c r="L3759">
        <v>0.41</v>
      </c>
      <c r="M3759" t="s">
        <v>1516</v>
      </c>
      <c r="N3759" s="13">
        <v>271</v>
      </c>
      <c r="O3759">
        <v>7</v>
      </c>
      <c r="P3759" s="11">
        <f>Agridata[[#This Row],[Storage_Loss_%]]/100</f>
        <v>0.1661</v>
      </c>
      <c r="Q3759" s="7">
        <v>16.61</v>
      </c>
      <c r="R3759" s="13">
        <v>36237</v>
      </c>
      <c r="S3759">
        <v>293</v>
      </c>
      <c r="T3759" t="s">
        <v>1520</v>
      </c>
      <c r="U3759" t="s">
        <v>1523</v>
      </c>
      <c r="V3759" s="13">
        <v>8205832</v>
      </c>
      <c r="W3759" s="7">
        <f>(Agridata[[#This Row],[Profit_After_Storage_Loss]]/Agridata[[#This Row],[Total_Revenue]])*100</f>
        <v>83.023368341128915</v>
      </c>
      <c r="X3759">
        <f>(1-Agridata[[#This Row],[Transport_Cost_NGN]]/(Agridata[[#This Row],[Input_Cost_NGN]]+Agridata[[#This Row],[Final_Profit_NGN]]))*100</f>
        <v>99.996711990642154</v>
      </c>
      <c r="Y3759" s="13">
        <f>Agridata[[#This Row],[Final_Profit_NGN]]*Agridata[[#This Row],[Storage_Loss_%]]</f>
        <v>136298869.51999998</v>
      </c>
      <c r="Z3759" s="13">
        <f>Agridata[[#This Row],[Final_Profit_NGN]] * (1-Agridata[[#This Row],[Storage_Loss_%]]/100)</f>
        <v>6842843.3048</v>
      </c>
      <c r="AA3759" s="13">
        <f>Agridata[[#This Row],[Final_Profit_NGN]]+Agridata[[#This Row],[Input_Cost_NGN]]</f>
        <v>8242069</v>
      </c>
    </row>
    <row r="3760" spans="1:27" x14ac:dyDescent="0.35">
      <c r="A3760" t="s">
        <v>1391</v>
      </c>
      <c r="B3760" t="s">
        <v>1473</v>
      </c>
      <c r="C3760" t="s">
        <v>1494</v>
      </c>
      <c r="D3760">
        <v>2021</v>
      </c>
      <c r="E3760" t="s">
        <v>1501</v>
      </c>
      <c r="F3760" t="s">
        <v>1506</v>
      </c>
      <c r="G3760">
        <v>15</v>
      </c>
      <c r="H3760">
        <v>47316</v>
      </c>
      <c r="I3760">
        <v>38169</v>
      </c>
      <c r="J3760">
        <v>37.5</v>
      </c>
      <c r="K3760" t="s">
        <v>1511</v>
      </c>
      <c r="L3760">
        <v>1.47</v>
      </c>
      <c r="M3760" t="s">
        <v>1516</v>
      </c>
      <c r="N3760" s="13">
        <v>6030</v>
      </c>
      <c r="O3760">
        <v>14</v>
      </c>
      <c r="P3760" s="11">
        <f>Agridata[[#This Row],[Storage_Loss_%]]/100</f>
        <v>0.19329999999999997</v>
      </c>
      <c r="Q3760" s="7">
        <v>19.329999999999998</v>
      </c>
      <c r="R3760" s="13">
        <v>419300</v>
      </c>
      <c r="S3760">
        <v>277</v>
      </c>
      <c r="T3760" t="s">
        <v>1520</v>
      </c>
      <c r="U3760" t="s">
        <v>1523</v>
      </c>
      <c r="V3760" s="13">
        <v>10041755</v>
      </c>
      <c r="W3760" s="7">
        <f>(Agridata[[#This Row],[Profit_After_Storage_Loss]]/Agridata[[#This Row],[Total_Revenue]])*100</f>
        <v>77.436585110201591</v>
      </c>
      <c r="X3760">
        <f>(1-Agridata[[#This Row],[Transport_Cost_NGN]]/(Agridata[[#This Row],[Input_Cost_NGN]]+Agridata[[#This Row],[Final_Profit_NGN]]))*100</f>
        <v>99.942357630277257</v>
      </c>
      <c r="Y3760" s="13">
        <f>Agridata[[#This Row],[Final_Profit_NGN]]*Agridata[[#This Row],[Storage_Loss_%]]</f>
        <v>194107124.14999998</v>
      </c>
      <c r="Z3760" s="13">
        <f>Agridata[[#This Row],[Final_Profit_NGN]] * (1-Agridata[[#This Row],[Storage_Loss_%]]/100)</f>
        <v>8100683.7584999995</v>
      </c>
      <c r="AA3760" s="13">
        <f>Agridata[[#This Row],[Final_Profit_NGN]]+Agridata[[#This Row],[Input_Cost_NGN]]</f>
        <v>10461055</v>
      </c>
    </row>
    <row r="3761" spans="1:27" x14ac:dyDescent="0.35">
      <c r="A3761" t="s">
        <v>602</v>
      </c>
      <c r="B3761" t="s">
        <v>1470</v>
      </c>
      <c r="C3761" t="s">
        <v>1490</v>
      </c>
      <c r="D3761">
        <v>2025</v>
      </c>
      <c r="E3761" t="s">
        <v>1501</v>
      </c>
      <c r="F3761" t="s">
        <v>1503</v>
      </c>
      <c r="G3761">
        <v>0.62</v>
      </c>
      <c r="H3761">
        <v>4790</v>
      </c>
      <c r="I3761">
        <v>4096</v>
      </c>
      <c r="J3761">
        <v>4.9000000000000004</v>
      </c>
      <c r="K3761" t="s">
        <v>1513</v>
      </c>
      <c r="L3761">
        <v>1.0900000000000001</v>
      </c>
      <c r="M3761" t="s">
        <v>1516</v>
      </c>
      <c r="N3761" s="13">
        <v>200</v>
      </c>
      <c r="O3761">
        <v>7</v>
      </c>
      <c r="P3761" s="11">
        <f>Agridata[[#This Row],[Storage_Loss_%]]/100</f>
        <v>0.14480000000000001</v>
      </c>
      <c r="Q3761" s="7">
        <v>14.48</v>
      </c>
      <c r="R3761" s="13">
        <v>6686</v>
      </c>
      <c r="S3761">
        <v>349</v>
      </c>
      <c r="T3761" t="s">
        <v>1521</v>
      </c>
      <c r="U3761" t="s">
        <v>1522</v>
      </c>
      <c r="V3761" s="13">
        <v>1408323</v>
      </c>
      <c r="W3761" s="7">
        <f>(Agridata[[#This Row],[Profit_After_Storage_Loss]]/Agridata[[#This Row],[Total_Revenue]])*100</f>
        <v>85.115913015394256</v>
      </c>
      <c r="X3761">
        <f>(1-Agridata[[#This Row],[Transport_Cost_NGN]]/(Agridata[[#This Row],[Input_Cost_NGN]]+Agridata[[#This Row],[Final_Profit_NGN]]))*100</f>
        <v>99.985865814281041</v>
      </c>
      <c r="Y3761" s="13">
        <f>Agridata[[#This Row],[Final_Profit_NGN]]*Agridata[[#This Row],[Storage_Loss_%]]</f>
        <v>20392517.039999999</v>
      </c>
      <c r="Z3761" s="13">
        <f>Agridata[[#This Row],[Final_Profit_NGN]] * (1-Agridata[[#This Row],[Storage_Loss_%]]/100)</f>
        <v>1204397.8296000001</v>
      </c>
      <c r="AA3761" s="13">
        <f>Agridata[[#This Row],[Final_Profit_NGN]]+Agridata[[#This Row],[Input_Cost_NGN]]</f>
        <v>1415009</v>
      </c>
    </row>
    <row r="3762" spans="1:27" x14ac:dyDescent="0.35">
      <c r="A3762" t="s">
        <v>1392</v>
      </c>
      <c r="B3762" t="s">
        <v>1473</v>
      </c>
      <c r="C3762" t="s">
        <v>1484</v>
      </c>
      <c r="D3762">
        <v>2025</v>
      </c>
      <c r="E3762" t="s">
        <v>1501</v>
      </c>
      <c r="F3762" t="s">
        <v>1503</v>
      </c>
      <c r="G3762">
        <v>2.1800000000000002</v>
      </c>
      <c r="H3762">
        <v>23954</v>
      </c>
      <c r="I3762">
        <v>14010</v>
      </c>
      <c r="J3762">
        <v>17.2</v>
      </c>
      <c r="K3762" t="s">
        <v>1511</v>
      </c>
      <c r="L3762">
        <v>1.03</v>
      </c>
      <c r="M3762" t="s">
        <v>1517</v>
      </c>
      <c r="N3762" s="13">
        <v>2125</v>
      </c>
      <c r="O3762">
        <v>30</v>
      </c>
      <c r="P3762" s="11">
        <f>Agridata[[#This Row],[Storage_Loss_%]]/100</f>
        <v>0.41509999999999997</v>
      </c>
      <c r="Q3762" s="7">
        <v>41.51</v>
      </c>
      <c r="R3762" s="13">
        <v>24326</v>
      </c>
      <c r="S3762">
        <v>314</v>
      </c>
      <c r="T3762" t="s">
        <v>1521</v>
      </c>
      <c r="U3762" t="s">
        <v>1522</v>
      </c>
      <c r="V3762" s="13">
        <v>4328698</v>
      </c>
      <c r="W3762" s="7">
        <f>(Agridata[[#This Row],[Profit_After_Storage_Loss]]/Agridata[[#This Row],[Total_Revenue]])*100</f>
        <v>58.163140387004532</v>
      </c>
      <c r="X3762">
        <f>(1-Agridata[[#This Row],[Transport_Cost_NGN]]/(Agridata[[#This Row],[Input_Cost_NGN]]+Agridata[[#This Row],[Final_Profit_NGN]]))*100</f>
        <v>99.951183361267937</v>
      </c>
      <c r="Y3762" s="13">
        <f>Agridata[[#This Row],[Final_Profit_NGN]]*Agridata[[#This Row],[Storage_Loss_%]]</f>
        <v>179684253.97999999</v>
      </c>
      <c r="Z3762" s="13">
        <f>Agridata[[#This Row],[Final_Profit_NGN]] * (1-Agridata[[#This Row],[Storage_Loss_%]]/100)</f>
        <v>2531855.4602000001</v>
      </c>
      <c r="AA3762" s="13">
        <f>Agridata[[#This Row],[Final_Profit_NGN]]+Agridata[[#This Row],[Input_Cost_NGN]]</f>
        <v>4353024</v>
      </c>
    </row>
    <row r="3763" spans="1:27" x14ac:dyDescent="0.35">
      <c r="A3763" t="s">
        <v>1276</v>
      </c>
      <c r="B3763" t="s">
        <v>1471</v>
      </c>
      <c r="C3763" t="s">
        <v>1483</v>
      </c>
      <c r="D3763">
        <v>2022</v>
      </c>
      <c r="E3763" t="s">
        <v>1502</v>
      </c>
      <c r="F3763" t="s">
        <v>1507</v>
      </c>
      <c r="G3763">
        <v>1.85</v>
      </c>
      <c r="H3763">
        <v>4210</v>
      </c>
      <c r="I3763">
        <v>4042</v>
      </c>
      <c r="J3763">
        <v>7.3</v>
      </c>
      <c r="K3763" t="s">
        <v>1513</v>
      </c>
      <c r="L3763">
        <v>0.4</v>
      </c>
      <c r="M3763" t="s">
        <v>1518</v>
      </c>
      <c r="N3763" s="13">
        <v>287</v>
      </c>
      <c r="O3763">
        <v>1</v>
      </c>
      <c r="P3763" s="11">
        <f>Agridata[[#This Row],[Storage_Loss_%]]/100</f>
        <v>3.9800000000000002E-2</v>
      </c>
      <c r="Q3763" s="7">
        <v>3.98</v>
      </c>
      <c r="R3763" s="13">
        <v>38298</v>
      </c>
      <c r="S3763">
        <v>243</v>
      </c>
      <c r="T3763" t="s">
        <v>1520</v>
      </c>
      <c r="U3763" t="s">
        <v>1522</v>
      </c>
      <c r="V3763" s="13">
        <v>933799</v>
      </c>
      <c r="W3763" s="7">
        <f>(Agridata[[#This Row],[Profit_After_Storage_Loss]]/Agridata[[#This Row],[Total_Revenue]])*100</f>
        <v>92.237070971312534</v>
      </c>
      <c r="X3763">
        <f>(1-Agridata[[#This Row],[Transport_Cost_NGN]]/(Agridata[[#This Row],[Input_Cost_NGN]]+Agridata[[#This Row],[Final_Profit_NGN]]))*100</f>
        <v>99.970476197334207</v>
      </c>
      <c r="Y3763" s="13">
        <f>Agridata[[#This Row],[Final_Profit_NGN]]*Agridata[[#This Row],[Storage_Loss_%]]</f>
        <v>3716520.02</v>
      </c>
      <c r="Z3763" s="13">
        <f>Agridata[[#This Row],[Final_Profit_NGN]] * (1-Agridata[[#This Row],[Storage_Loss_%]]/100)</f>
        <v>896633.79979999992</v>
      </c>
      <c r="AA3763" s="13">
        <f>Agridata[[#This Row],[Final_Profit_NGN]]+Agridata[[#This Row],[Input_Cost_NGN]]</f>
        <v>972097</v>
      </c>
    </row>
    <row r="3764" spans="1:27" x14ac:dyDescent="0.35">
      <c r="A3764" t="s">
        <v>311</v>
      </c>
      <c r="B3764" t="s">
        <v>1472</v>
      </c>
      <c r="C3764" t="s">
        <v>1478</v>
      </c>
      <c r="D3764">
        <v>2024</v>
      </c>
      <c r="E3764" t="s">
        <v>1501</v>
      </c>
      <c r="F3764" t="s">
        <v>1506</v>
      </c>
      <c r="G3764">
        <v>1.02</v>
      </c>
      <c r="H3764">
        <v>1948</v>
      </c>
      <c r="I3764">
        <v>779</v>
      </c>
      <c r="J3764">
        <v>19.7</v>
      </c>
      <c r="K3764" t="s">
        <v>1512</v>
      </c>
      <c r="L3764">
        <v>1.67</v>
      </c>
      <c r="M3764" t="s">
        <v>1516</v>
      </c>
      <c r="N3764" s="13">
        <v>5166</v>
      </c>
      <c r="O3764">
        <v>60</v>
      </c>
      <c r="P3764" s="11">
        <f>Agridata[[#This Row],[Storage_Loss_%]]/100</f>
        <v>0.6</v>
      </c>
      <c r="Q3764" s="7">
        <v>60</v>
      </c>
      <c r="R3764" s="13">
        <v>15058</v>
      </c>
      <c r="S3764">
        <v>367</v>
      </c>
      <c r="T3764" t="s">
        <v>1520</v>
      </c>
      <c r="U3764" t="s">
        <v>1522</v>
      </c>
      <c r="V3764" s="13">
        <v>262811</v>
      </c>
      <c r="W3764" s="7">
        <f>(Agridata[[#This Row],[Profit_After_Storage_Loss]]/Agridata[[#This Row],[Total_Revenue]])*100</f>
        <v>37.832359853024272</v>
      </c>
      <c r="X3764">
        <f>(1-Agridata[[#This Row],[Transport_Cost_NGN]]/(Agridata[[#This Row],[Input_Cost_NGN]]+Agridata[[#This Row],[Final_Profit_NGN]]))*100</f>
        <v>98.140850544681129</v>
      </c>
      <c r="Y3764" s="13">
        <f>Agridata[[#This Row],[Final_Profit_NGN]]*Agridata[[#This Row],[Storage_Loss_%]]</f>
        <v>15768660</v>
      </c>
      <c r="Z3764" s="13">
        <f>Agridata[[#This Row],[Final_Profit_NGN]] * (1-Agridata[[#This Row],[Storage_Loss_%]]/100)</f>
        <v>105124.40000000001</v>
      </c>
      <c r="AA3764" s="13">
        <f>Agridata[[#This Row],[Final_Profit_NGN]]+Agridata[[#This Row],[Input_Cost_NGN]]</f>
        <v>277869</v>
      </c>
    </row>
    <row r="3765" spans="1:27" x14ac:dyDescent="0.35">
      <c r="A3765" t="s">
        <v>658</v>
      </c>
      <c r="B3765" t="s">
        <v>1472</v>
      </c>
      <c r="C3765" t="s">
        <v>1479</v>
      </c>
      <c r="D3765">
        <v>2025</v>
      </c>
      <c r="E3765" t="s">
        <v>1502</v>
      </c>
      <c r="F3765" t="s">
        <v>1509</v>
      </c>
      <c r="G3765">
        <v>1.61</v>
      </c>
      <c r="H3765">
        <v>13626</v>
      </c>
      <c r="I3765">
        <v>10880</v>
      </c>
      <c r="J3765">
        <v>16.100000000000001</v>
      </c>
      <c r="K3765" t="s">
        <v>1512</v>
      </c>
      <c r="L3765">
        <v>1.72</v>
      </c>
      <c r="M3765" t="s">
        <v>1518</v>
      </c>
      <c r="N3765" s="13">
        <v>4138</v>
      </c>
      <c r="O3765">
        <v>4</v>
      </c>
      <c r="P3765" s="11">
        <f>Agridata[[#This Row],[Storage_Loss_%]]/100</f>
        <v>0.20149999999999998</v>
      </c>
      <c r="Q3765" s="7">
        <v>20.149999999999999</v>
      </c>
      <c r="R3765" s="13">
        <v>29787</v>
      </c>
      <c r="S3765">
        <v>286</v>
      </c>
      <c r="T3765" t="s">
        <v>1520</v>
      </c>
      <c r="U3765" t="s">
        <v>1523</v>
      </c>
      <c r="V3765" s="13">
        <v>3046639</v>
      </c>
      <c r="W3765" s="7">
        <f>(Agridata[[#This Row],[Profit_After_Storage_Loss]]/Agridata[[#This Row],[Total_Revenue]])*100</f>
        <v>79.0768652163257</v>
      </c>
      <c r="X3765">
        <f>(1-Agridata[[#This Row],[Transport_Cost_NGN]]/(Agridata[[#This Row],[Input_Cost_NGN]]+Agridata[[#This Row],[Final_Profit_NGN]]))*100</f>
        <v>99.865493270437838</v>
      </c>
      <c r="Y3765" s="13">
        <f>Agridata[[#This Row],[Final_Profit_NGN]]*Agridata[[#This Row],[Storage_Loss_%]]</f>
        <v>61389775.849999994</v>
      </c>
      <c r="Z3765" s="13">
        <f>Agridata[[#This Row],[Final_Profit_NGN]] * (1-Agridata[[#This Row],[Storage_Loss_%]]/100)</f>
        <v>2432741.2415</v>
      </c>
      <c r="AA3765" s="13">
        <f>Agridata[[#This Row],[Final_Profit_NGN]]+Agridata[[#This Row],[Input_Cost_NGN]]</f>
        <v>3076426</v>
      </c>
    </row>
    <row r="3766" spans="1:27" x14ac:dyDescent="0.35">
      <c r="A3766" t="s">
        <v>1393</v>
      </c>
      <c r="B3766" t="s">
        <v>1469</v>
      </c>
      <c r="C3766" t="s">
        <v>1474</v>
      </c>
      <c r="D3766">
        <v>2024</v>
      </c>
      <c r="E3766" t="s">
        <v>1501</v>
      </c>
      <c r="F3766" t="s">
        <v>1507</v>
      </c>
      <c r="G3766">
        <v>1.8</v>
      </c>
      <c r="H3766">
        <v>3848</v>
      </c>
      <c r="I3766">
        <v>3393</v>
      </c>
      <c r="J3766">
        <v>57.9</v>
      </c>
      <c r="K3766" t="s">
        <v>1512</v>
      </c>
      <c r="L3766">
        <v>2.87</v>
      </c>
      <c r="M3766" t="s">
        <v>1516</v>
      </c>
      <c r="N3766" s="13">
        <v>12397</v>
      </c>
      <c r="O3766">
        <v>1</v>
      </c>
      <c r="P3766" s="11">
        <f>Agridata[[#This Row],[Storage_Loss_%]]/100</f>
        <v>0.1182</v>
      </c>
      <c r="Q3766" s="7">
        <v>11.82</v>
      </c>
      <c r="R3766" s="13">
        <v>26976</v>
      </c>
      <c r="S3766">
        <v>286</v>
      </c>
      <c r="T3766" t="s">
        <v>1521</v>
      </c>
      <c r="U3766" t="s">
        <v>1522</v>
      </c>
      <c r="V3766" s="13">
        <v>921322</v>
      </c>
      <c r="W3766" s="7">
        <f>(Agridata[[#This Row],[Profit_After_Storage_Loss]]/Agridata[[#This Row],[Total_Revenue]])*100</f>
        <v>85.671565225277277</v>
      </c>
      <c r="X3766">
        <f>(1-Agridata[[#This Row],[Transport_Cost_NGN]]/(Agridata[[#This Row],[Input_Cost_NGN]]+Agridata[[#This Row],[Final_Profit_NGN]]))*100</f>
        <v>98.692710519267152</v>
      </c>
      <c r="Y3766" s="13">
        <f>Agridata[[#This Row],[Final_Profit_NGN]]*Agridata[[#This Row],[Storage_Loss_%]]</f>
        <v>10890026.040000001</v>
      </c>
      <c r="Z3766" s="13">
        <f>Agridata[[#This Row],[Final_Profit_NGN]] * (1-Agridata[[#This Row],[Storage_Loss_%]]/100)</f>
        <v>812421.73959999997</v>
      </c>
      <c r="AA3766" s="13">
        <f>Agridata[[#This Row],[Final_Profit_NGN]]+Agridata[[#This Row],[Input_Cost_NGN]]</f>
        <v>948298</v>
      </c>
    </row>
    <row r="3767" spans="1:27" x14ac:dyDescent="0.35">
      <c r="A3767" t="s">
        <v>268</v>
      </c>
      <c r="B3767" t="s">
        <v>1470</v>
      </c>
      <c r="C3767" t="s">
        <v>1495</v>
      </c>
      <c r="D3767">
        <v>2022</v>
      </c>
      <c r="E3767" t="s">
        <v>1501</v>
      </c>
      <c r="F3767" t="s">
        <v>1504</v>
      </c>
      <c r="G3767">
        <v>0.85</v>
      </c>
      <c r="H3767">
        <v>7506</v>
      </c>
      <c r="I3767">
        <v>6089</v>
      </c>
      <c r="J3767">
        <v>79.599999999999994</v>
      </c>
      <c r="K3767" t="s">
        <v>1511</v>
      </c>
      <c r="L3767">
        <v>2.4700000000000002</v>
      </c>
      <c r="M3767" t="s">
        <v>1516</v>
      </c>
      <c r="N3767" s="13">
        <v>12104</v>
      </c>
      <c r="O3767">
        <v>1</v>
      </c>
      <c r="P3767" s="11">
        <f>Agridata[[#This Row],[Storage_Loss_%]]/100</f>
        <v>0.18870000000000001</v>
      </c>
      <c r="Q3767" s="7">
        <v>18.87</v>
      </c>
      <c r="R3767" s="13">
        <v>20038</v>
      </c>
      <c r="S3767">
        <v>227</v>
      </c>
      <c r="T3767" t="s">
        <v>1520</v>
      </c>
      <c r="U3767" t="s">
        <v>1523</v>
      </c>
      <c r="V3767" s="13">
        <v>1336239</v>
      </c>
      <c r="W3767" s="7">
        <f>(Agridata[[#This Row],[Profit_After_Storage_Loss]]/Agridata[[#This Row],[Total_Revenue]])*100</f>
        <v>79.931363629995928</v>
      </c>
      <c r="X3767">
        <f>(1-Agridata[[#This Row],[Transport_Cost_NGN]]/(Agridata[[#This Row],[Input_Cost_NGN]]+Agridata[[#This Row],[Final_Profit_NGN]]))*100</f>
        <v>99.107556937115348</v>
      </c>
      <c r="Y3767" s="13">
        <f>Agridata[[#This Row],[Final_Profit_NGN]]*Agridata[[#This Row],[Storage_Loss_%]]</f>
        <v>25214829.93</v>
      </c>
      <c r="Z3767" s="13">
        <f>Agridata[[#This Row],[Final_Profit_NGN]] * (1-Agridata[[#This Row],[Storage_Loss_%]]/100)</f>
        <v>1084090.7006999999</v>
      </c>
      <c r="AA3767" s="13">
        <f>Agridata[[#This Row],[Final_Profit_NGN]]+Agridata[[#This Row],[Input_Cost_NGN]]</f>
        <v>1356277</v>
      </c>
    </row>
    <row r="3768" spans="1:27" x14ac:dyDescent="0.35">
      <c r="A3768" t="s">
        <v>1004</v>
      </c>
      <c r="B3768" t="s">
        <v>1470</v>
      </c>
      <c r="C3768" t="s">
        <v>1499</v>
      </c>
      <c r="D3768">
        <v>2024</v>
      </c>
      <c r="E3768" t="s">
        <v>1502</v>
      </c>
      <c r="F3768" t="s">
        <v>1503</v>
      </c>
      <c r="G3768">
        <v>1.73</v>
      </c>
      <c r="H3768">
        <v>18687</v>
      </c>
      <c r="I3768">
        <v>13933</v>
      </c>
      <c r="J3768">
        <v>17.8</v>
      </c>
      <c r="K3768" t="s">
        <v>1512</v>
      </c>
      <c r="L3768">
        <v>1.83</v>
      </c>
      <c r="M3768" t="s">
        <v>1518</v>
      </c>
      <c r="N3768" s="13">
        <v>5234</v>
      </c>
      <c r="O3768">
        <v>14</v>
      </c>
      <c r="P3768" s="11">
        <f>Agridata[[#This Row],[Storage_Loss_%]]/100</f>
        <v>0.25440000000000002</v>
      </c>
      <c r="Q3768" s="7">
        <v>25.44</v>
      </c>
      <c r="R3768" s="13">
        <v>17358</v>
      </c>
      <c r="S3768">
        <v>348</v>
      </c>
      <c r="T3768" t="s">
        <v>1521</v>
      </c>
      <c r="U3768" t="s">
        <v>1522</v>
      </c>
      <c r="V3768" s="13">
        <v>4777606</v>
      </c>
      <c r="W3768" s="7">
        <f>(Agridata[[#This Row],[Profit_After_Storage_Loss]]/Agridata[[#This Row],[Total_Revenue]])*100</f>
        <v>74.290089218605189</v>
      </c>
      <c r="X3768">
        <f>(1-Agridata[[#This Row],[Transport_Cost_NGN]]/(Agridata[[#This Row],[Input_Cost_NGN]]+Agridata[[#This Row],[Final_Profit_NGN]]))*100</f>
        <v>99.890843810297639</v>
      </c>
      <c r="Y3768" s="13">
        <f>Agridata[[#This Row],[Final_Profit_NGN]]*Agridata[[#This Row],[Storage_Loss_%]]</f>
        <v>121542296.64</v>
      </c>
      <c r="Z3768" s="13">
        <f>Agridata[[#This Row],[Final_Profit_NGN]] * (1-Agridata[[#This Row],[Storage_Loss_%]]/100)</f>
        <v>3562183.0336000002</v>
      </c>
      <c r="AA3768" s="13">
        <f>Agridata[[#This Row],[Final_Profit_NGN]]+Agridata[[#This Row],[Input_Cost_NGN]]</f>
        <v>4794964</v>
      </c>
    </row>
    <row r="3769" spans="1:27" x14ac:dyDescent="0.35">
      <c r="A3769" t="s">
        <v>330</v>
      </c>
      <c r="B3769" t="s">
        <v>1473</v>
      </c>
      <c r="C3769" t="s">
        <v>1493</v>
      </c>
      <c r="D3769">
        <v>2025</v>
      </c>
      <c r="E3769" t="s">
        <v>1501</v>
      </c>
      <c r="F3769" t="s">
        <v>1507</v>
      </c>
      <c r="G3769">
        <v>1.76</v>
      </c>
      <c r="H3769">
        <v>3484</v>
      </c>
      <c r="I3769">
        <v>1393</v>
      </c>
      <c r="J3769">
        <v>5.7</v>
      </c>
      <c r="K3769" t="s">
        <v>1512</v>
      </c>
      <c r="L3769">
        <v>1.03</v>
      </c>
      <c r="M3769" t="s">
        <v>1517</v>
      </c>
      <c r="N3769" s="13">
        <v>1512</v>
      </c>
      <c r="O3769">
        <v>60</v>
      </c>
      <c r="P3769" s="11">
        <f>Agridata[[#This Row],[Storage_Loss_%]]/100</f>
        <v>0.6</v>
      </c>
      <c r="Q3769" s="7">
        <v>60</v>
      </c>
      <c r="R3769" s="13">
        <v>23254</v>
      </c>
      <c r="S3769">
        <v>246</v>
      </c>
      <c r="T3769" t="s">
        <v>1520</v>
      </c>
      <c r="U3769" t="s">
        <v>1523</v>
      </c>
      <c r="V3769" s="13">
        <v>314486</v>
      </c>
      <c r="W3769" s="7">
        <f>(Agridata[[#This Row],[Profit_After_Storage_Loss]]/Agridata[[#This Row],[Total_Revenue]])*100</f>
        <v>37.245928820986563</v>
      </c>
      <c r="X3769">
        <f>(1-Agridata[[#This Row],[Transport_Cost_NGN]]/(Agridata[[#This Row],[Input_Cost_NGN]]+Agridata[[#This Row],[Final_Profit_NGN]]))*100</f>
        <v>99.552318351394561</v>
      </c>
      <c r="Y3769" s="13">
        <f>Agridata[[#This Row],[Final_Profit_NGN]]*Agridata[[#This Row],[Storage_Loss_%]]</f>
        <v>18869160</v>
      </c>
      <c r="Z3769" s="13">
        <f>Agridata[[#This Row],[Final_Profit_NGN]] * (1-Agridata[[#This Row],[Storage_Loss_%]]/100)</f>
        <v>125794.40000000001</v>
      </c>
      <c r="AA3769" s="13">
        <f>Agridata[[#This Row],[Final_Profit_NGN]]+Agridata[[#This Row],[Input_Cost_NGN]]</f>
        <v>337740</v>
      </c>
    </row>
    <row r="3770" spans="1:27" x14ac:dyDescent="0.35">
      <c r="A3770" t="s">
        <v>446</v>
      </c>
      <c r="B3770" t="s">
        <v>1472</v>
      </c>
      <c r="C3770" t="s">
        <v>1487</v>
      </c>
      <c r="D3770">
        <v>2024</v>
      </c>
      <c r="E3770" t="s">
        <v>1501</v>
      </c>
      <c r="F3770" t="s">
        <v>1509</v>
      </c>
      <c r="G3770">
        <v>2.0099999999999998</v>
      </c>
      <c r="H3770">
        <v>26946</v>
      </c>
      <c r="I3770">
        <v>22610</v>
      </c>
      <c r="J3770">
        <v>33.1</v>
      </c>
      <c r="K3770" t="s">
        <v>1512</v>
      </c>
      <c r="L3770">
        <v>0.9</v>
      </c>
      <c r="M3770" t="s">
        <v>1516</v>
      </c>
      <c r="N3770" s="13">
        <v>7968</v>
      </c>
      <c r="O3770">
        <v>3</v>
      </c>
      <c r="P3770" s="11">
        <f>Agridata[[#This Row],[Storage_Loss_%]]/100</f>
        <v>0.16089999999999999</v>
      </c>
      <c r="Q3770" s="7">
        <v>16.09</v>
      </c>
      <c r="R3770" s="13">
        <v>57183</v>
      </c>
      <c r="S3770">
        <v>335</v>
      </c>
      <c r="T3770" t="s">
        <v>1520</v>
      </c>
      <c r="U3770" t="s">
        <v>1523</v>
      </c>
      <c r="V3770" s="13">
        <v>7433456</v>
      </c>
      <c r="W3770" s="7">
        <f>(Agridata[[#This Row],[Profit_After_Storage_Loss]]/Agridata[[#This Row],[Total_Revenue]])*100</f>
        <v>83.269437088077524</v>
      </c>
      <c r="X3770">
        <f>(1-Agridata[[#This Row],[Transport_Cost_NGN]]/(Agridata[[#This Row],[Input_Cost_NGN]]+Agridata[[#This Row],[Final_Profit_NGN]]))*100</f>
        <v>99.893627232603251</v>
      </c>
      <c r="Y3770" s="13">
        <f>Agridata[[#This Row],[Final_Profit_NGN]]*Agridata[[#This Row],[Storage_Loss_%]]</f>
        <v>119604307.03999999</v>
      </c>
      <c r="Z3770" s="13">
        <f>Agridata[[#This Row],[Final_Profit_NGN]] * (1-Agridata[[#This Row],[Storage_Loss_%]]/100)</f>
        <v>6237412.9295999995</v>
      </c>
      <c r="AA3770" s="13">
        <f>Agridata[[#This Row],[Final_Profit_NGN]]+Agridata[[#This Row],[Input_Cost_NGN]]</f>
        <v>7490639</v>
      </c>
    </row>
    <row r="3771" spans="1:27" x14ac:dyDescent="0.35">
      <c r="A3771" t="s">
        <v>1199</v>
      </c>
      <c r="B3771" t="s">
        <v>1469</v>
      </c>
      <c r="C3771" t="s">
        <v>1481</v>
      </c>
      <c r="D3771">
        <v>2024</v>
      </c>
      <c r="E3771" t="s">
        <v>1502</v>
      </c>
      <c r="F3771" t="s">
        <v>1505</v>
      </c>
      <c r="G3771">
        <v>0.96</v>
      </c>
      <c r="H3771">
        <v>13240</v>
      </c>
      <c r="I3771">
        <v>8027</v>
      </c>
      <c r="J3771">
        <v>8.1</v>
      </c>
      <c r="K3771" t="s">
        <v>1513</v>
      </c>
      <c r="L3771">
        <v>1.64</v>
      </c>
      <c r="M3771" t="s">
        <v>1517</v>
      </c>
      <c r="N3771" s="13">
        <v>254</v>
      </c>
      <c r="O3771">
        <v>30</v>
      </c>
      <c r="P3771" s="11">
        <f>Agridata[[#This Row],[Storage_Loss_%]]/100</f>
        <v>0.39369999999999999</v>
      </c>
      <c r="Q3771" s="7">
        <v>39.369999999999997</v>
      </c>
      <c r="R3771" s="13">
        <v>8140</v>
      </c>
      <c r="S3771">
        <v>80</v>
      </c>
      <c r="T3771" t="s">
        <v>1520</v>
      </c>
      <c r="U3771" t="s">
        <v>1522</v>
      </c>
      <c r="V3771" s="13">
        <v>627345</v>
      </c>
      <c r="W3771" s="7">
        <f>(Agridata[[#This Row],[Profit_After_Storage_Loss]]/Agridata[[#This Row],[Total_Revenue]])*100</f>
        <v>59.853383400080254</v>
      </c>
      <c r="X3771">
        <f>(1-Agridata[[#This Row],[Transport_Cost_NGN]]/(Agridata[[#This Row],[Input_Cost_NGN]]+Agridata[[#This Row],[Final_Profit_NGN]]))*100</f>
        <v>99.960030527864546</v>
      </c>
      <c r="Y3771" s="13">
        <f>Agridata[[#This Row],[Final_Profit_NGN]]*Agridata[[#This Row],[Storage_Loss_%]]</f>
        <v>24698572.649999999</v>
      </c>
      <c r="Z3771" s="13">
        <f>Agridata[[#This Row],[Final_Profit_NGN]] * (1-Agridata[[#This Row],[Storage_Loss_%]]/100)</f>
        <v>380359.27350000001</v>
      </c>
      <c r="AA3771" s="13">
        <f>Agridata[[#This Row],[Final_Profit_NGN]]+Agridata[[#This Row],[Input_Cost_NGN]]</f>
        <v>635485</v>
      </c>
    </row>
    <row r="3772" spans="1:27" x14ac:dyDescent="0.35">
      <c r="A3772" t="s">
        <v>666</v>
      </c>
      <c r="B3772" t="s">
        <v>1471</v>
      </c>
      <c r="C3772" t="s">
        <v>1500</v>
      </c>
      <c r="D3772">
        <v>2021</v>
      </c>
      <c r="E3772" t="s">
        <v>1501</v>
      </c>
      <c r="F3772" t="s">
        <v>1508</v>
      </c>
      <c r="G3772">
        <v>2.54</v>
      </c>
      <c r="H3772">
        <v>5506</v>
      </c>
      <c r="I3772">
        <v>3370</v>
      </c>
      <c r="J3772">
        <v>33</v>
      </c>
      <c r="K3772" t="s">
        <v>1513</v>
      </c>
      <c r="L3772">
        <v>1.1000000000000001</v>
      </c>
      <c r="M3772" t="s">
        <v>1516</v>
      </c>
      <c r="N3772" s="13">
        <v>1008</v>
      </c>
      <c r="O3772">
        <v>30</v>
      </c>
      <c r="P3772" s="11">
        <f>Agridata[[#This Row],[Storage_Loss_%]]/100</f>
        <v>0.38780000000000003</v>
      </c>
      <c r="Q3772" s="7">
        <v>38.78</v>
      </c>
      <c r="R3772" s="13">
        <v>18450</v>
      </c>
      <c r="S3772">
        <v>189</v>
      </c>
      <c r="T3772" t="s">
        <v>1520</v>
      </c>
      <c r="U3772" t="s">
        <v>1523</v>
      </c>
      <c r="V3772" s="13">
        <v>611103</v>
      </c>
      <c r="W3772" s="7">
        <f>(Agridata[[#This Row],[Profit_After_Storage_Loss]]/Agridata[[#This Row],[Total_Revenue]])*100</f>
        <v>59.425855583247156</v>
      </c>
      <c r="X3772">
        <f>(1-Agridata[[#This Row],[Transport_Cost_NGN]]/(Agridata[[#This Row],[Input_Cost_NGN]]+Agridata[[#This Row],[Final_Profit_NGN]]))*100</f>
        <v>99.839886395585438</v>
      </c>
      <c r="Y3772" s="13">
        <f>Agridata[[#This Row],[Final_Profit_NGN]]*Agridata[[#This Row],[Storage_Loss_%]]</f>
        <v>23698574.34</v>
      </c>
      <c r="Z3772" s="13">
        <f>Agridata[[#This Row],[Final_Profit_NGN]] * (1-Agridata[[#This Row],[Storage_Loss_%]]/100)</f>
        <v>374117.25659999996</v>
      </c>
      <c r="AA3772" s="13">
        <f>Agridata[[#This Row],[Final_Profit_NGN]]+Agridata[[#This Row],[Input_Cost_NGN]]</f>
        <v>629553</v>
      </c>
    </row>
    <row r="3773" spans="1:27" x14ac:dyDescent="0.35">
      <c r="A3773" t="s">
        <v>501</v>
      </c>
      <c r="B3773" t="s">
        <v>1470</v>
      </c>
      <c r="C3773" t="s">
        <v>1482</v>
      </c>
      <c r="D3773">
        <v>2022</v>
      </c>
      <c r="E3773" t="s">
        <v>1502</v>
      </c>
      <c r="F3773" t="s">
        <v>1506</v>
      </c>
      <c r="G3773">
        <v>1.92</v>
      </c>
      <c r="H3773">
        <v>3849</v>
      </c>
      <c r="I3773">
        <v>2513</v>
      </c>
      <c r="J3773">
        <v>14</v>
      </c>
      <c r="K3773" t="s">
        <v>1513</v>
      </c>
      <c r="L3773">
        <v>0.6</v>
      </c>
      <c r="M3773" t="s">
        <v>1516</v>
      </c>
      <c r="N3773" s="13">
        <v>591</v>
      </c>
      <c r="O3773">
        <v>30</v>
      </c>
      <c r="P3773" s="11">
        <f>Agridata[[#This Row],[Storage_Loss_%]]/100</f>
        <v>0.34710000000000002</v>
      </c>
      <c r="Q3773" s="7">
        <v>34.71</v>
      </c>
      <c r="R3773" s="13">
        <v>42809</v>
      </c>
      <c r="S3773">
        <v>374</v>
      </c>
      <c r="T3773" t="s">
        <v>1520</v>
      </c>
      <c r="U3773" t="s">
        <v>1522</v>
      </c>
      <c r="V3773" s="13">
        <v>887064</v>
      </c>
      <c r="W3773" s="7">
        <f>(Agridata[[#This Row],[Profit_After_Storage_Loss]]/Agridata[[#This Row],[Total_Revenue]])*100</f>
        <v>62.284213607664704</v>
      </c>
      <c r="X3773">
        <f>(1-Agridata[[#This Row],[Transport_Cost_NGN]]/(Agridata[[#This Row],[Input_Cost_NGN]]+Agridata[[#This Row],[Final_Profit_NGN]]))*100</f>
        <v>99.936442933604908</v>
      </c>
      <c r="Y3773" s="13">
        <f>Agridata[[#This Row],[Final_Profit_NGN]]*Agridata[[#This Row],[Storage_Loss_%]]</f>
        <v>30789991.440000001</v>
      </c>
      <c r="Z3773" s="13">
        <f>Agridata[[#This Row],[Final_Profit_NGN]] * (1-Agridata[[#This Row],[Storage_Loss_%]]/100)</f>
        <v>579164.08559999999</v>
      </c>
      <c r="AA3773" s="13">
        <f>Agridata[[#This Row],[Final_Profit_NGN]]+Agridata[[#This Row],[Input_Cost_NGN]]</f>
        <v>929873</v>
      </c>
    </row>
    <row r="3774" spans="1:27" x14ac:dyDescent="0.35">
      <c r="A3774" t="s">
        <v>571</v>
      </c>
      <c r="B3774" t="s">
        <v>1473</v>
      </c>
      <c r="C3774" t="s">
        <v>1496</v>
      </c>
      <c r="D3774">
        <v>2022</v>
      </c>
      <c r="E3774" t="s">
        <v>1501</v>
      </c>
      <c r="F3774" t="s">
        <v>1507</v>
      </c>
      <c r="G3774">
        <v>2.3199999999999998</v>
      </c>
      <c r="H3774">
        <v>6813</v>
      </c>
      <c r="I3774">
        <v>2725</v>
      </c>
      <c r="J3774">
        <v>1</v>
      </c>
      <c r="K3774" t="s">
        <v>1513</v>
      </c>
      <c r="L3774">
        <v>1.42</v>
      </c>
      <c r="M3774" t="s">
        <v>1516</v>
      </c>
      <c r="N3774" s="13">
        <v>200</v>
      </c>
      <c r="O3774">
        <v>60</v>
      </c>
      <c r="P3774" s="11">
        <f>Agridata[[#This Row],[Storage_Loss_%]]/100</f>
        <v>0.6</v>
      </c>
      <c r="Q3774" s="7">
        <v>60</v>
      </c>
      <c r="R3774" s="13">
        <v>39212</v>
      </c>
      <c r="S3774">
        <v>266</v>
      </c>
      <c r="T3774" t="s">
        <v>1520</v>
      </c>
      <c r="U3774" t="s">
        <v>1522</v>
      </c>
      <c r="V3774" s="13">
        <v>678190</v>
      </c>
      <c r="W3774" s="7">
        <f>(Agridata[[#This Row],[Profit_After_Storage_Loss]]/Agridata[[#This Row],[Total_Revenue]])*100</f>
        <v>37.813666535638319</v>
      </c>
      <c r="X3774">
        <f>(1-Agridata[[#This Row],[Transport_Cost_NGN]]/(Agridata[[#This Row],[Input_Cost_NGN]]+Agridata[[#This Row],[Final_Profit_NGN]]))*100</f>
        <v>99.972121627762405</v>
      </c>
      <c r="Y3774" s="13">
        <f>Agridata[[#This Row],[Final_Profit_NGN]]*Agridata[[#This Row],[Storage_Loss_%]]</f>
        <v>40691400</v>
      </c>
      <c r="Z3774" s="13">
        <f>Agridata[[#This Row],[Final_Profit_NGN]] * (1-Agridata[[#This Row],[Storage_Loss_%]]/100)</f>
        <v>271276</v>
      </c>
      <c r="AA3774" s="13">
        <f>Agridata[[#This Row],[Final_Profit_NGN]]+Agridata[[#This Row],[Input_Cost_NGN]]</f>
        <v>717402</v>
      </c>
    </row>
    <row r="3775" spans="1:27" x14ac:dyDescent="0.35">
      <c r="A3775" t="s">
        <v>608</v>
      </c>
      <c r="B3775" t="s">
        <v>1470</v>
      </c>
      <c r="C3775" t="s">
        <v>1485</v>
      </c>
      <c r="D3775">
        <v>2021</v>
      </c>
      <c r="E3775" t="s">
        <v>1501</v>
      </c>
      <c r="F3775" t="s">
        <v>1507</v>
      </c>
      <c r="G3775">
        <v>0.63</v>
      </c>
      <c r="H3775">
        <v>1055</v>
      </c>
      <c r="I3775">
        <v>829</v>
      </c>
      <c r="J3775">
        <v>39.299999999999997</v>
      </c>
      <c r="K3775" t="s">
        <v>1512</v>
      </c>
      <c r="L3775">
        <v>1.68</v>
      </c>
      <c r="M3775" t="s">
        <v>1516</v>
      </c>
      <c r="N3775" s="13">
        <v>11945</v>
      </c>
      <c r="O3775">
        <v>14</v>
      </c>
      <c r="P3775" s="11">
        <f>Agridata[[#This Row],[Storage_Loss_%]]/100</f>
        <v>0.21340000000000001</v>
      </c>
      <c r="Q3775" s="7">
        <v>21.34</v>
      </c>
      <c r="R3775" s="13">
        <v>7140</v>
      </c>
      <c r="S3775">
        <v>236</v>
      </c>
      <c r="T3775" t="s">
        <v>1521</v>
      </c>
      <c r="U3775" t="s">
        <v>1522</v>
      </c>
      <c r="V3775" s="13">
        <v>174603</v>
      </c>
      <c r="W3775" s="7">
        <f>(Agridata[[#This Row],[Profit_After_Storage_Loss]]/Agridata[[#This Row],[Total_Revenue]])*100</f>
        <v>75.569743979135367</v>
      </c>
      <c r="X3775">
        <f>(1-Agridata[[#This Row],[Transport_Cost_NGN]]/(Agridata[[#This Row],[Input_Cost_NGN]]+Agridata[[#This Row],[Final_Profit_NGN]]))*100</f>
        <v>93.427532284599678</v>
      </c>
      <c r="Y3775" s="13">
        <f>Agridata[[#This Row],[Final_Profit_NGN]]*Agridata[[#This Row],[Storage_Loss_%]]</f>
        <v>3726028.02</v>
      </c>
      <c r="Z3775" s="13">
        <f>Agridata[[#This Row],[Final_Profit_NGN]] * (1-Agridata[[#This Row],[Storage_Loss_%]]/100)</f>
        <v>137342.71979999999</v>
      </c>
      <c r="AA3775" s="13">
        <f>Agridata[[#This Row],[Final_Profit_NGN]]+Agridata[[#This Row],[Input_Cost_NGN]]</f>
        <v>181743</v>
      </c>
    </row>
    <row r="3776" spans="1:27" x14ac:dyDescent="0.35">
      <c r="A3776" t="s">
        <v>1319</v>
      </c>
      <c r="B3776" t="s">
        <v>1470</v>
      </c>
      <c r="C3776" t="s">
        <v>1475</v>
      </c>
      <c r="D3776">
        <v>2025</v>
      </c>
      <c r="E3776" t="s">
        <v>1501</v>
      </c>
      <c r="F3776" t="s">
        <v>1504</v>
      </c>
      <c r="G3776">
        <v>3.18</v>
      </c>
      <c r="H3776">
        <v>25837</v>
      </c>
      <c r="I3776">
        <v>21129</v>
      </c>
      <c r="J3776">
        <v>2.2000000000000002</v>
      </c>
      <c r="K3776" t="s">
        <v>1512</v>
      </c>
      <c r="L3776">
        <v>0.39</v>
      </c>
      <c r="M3776" t="s">
        <v>1518</v>
      </c>
      <c r="N3776" s="13">
        <v>662</v>
      </c>
      <c r="O3776">
        <v>2</v>
      </c>
      <c r="P3776" s="11">
        <f>Agridata[[#This Row],[Storage_Loss_%]]/100</f>
        <v>0.1822</v>
      </c>
      <c r="Q3776" s="7">
        <v>18.22</v>
      </c>
      <c r="R3776" s="13">
        <v>45147</v>
      </c>
      <c r="S3776">
        <v>237</v>
      </c>
      <c r="T3776" t="s">
        <v>1520</v>
      </c>
      <c r="U3776" t="s">
        <v>1522</v>
      </c>
      <c r="V3776" s="13">
        <v>4911689</v>
      </c>
      <c r="W3776" s="7">
        <f>(Agridata[[#This Row],[Profit_After_Storage_Loss]]/Agridata[[#This Row],[Total_Revenue]])*100</f>
        <v>81.035145487968535</v>
      </c>
      <c r="X3776">
        <f>(1-Agridata[[#This Row],[Transport_Cost_NGN]]/(Agridata[[#This Row],[Input_Cost_NGN]]+Agridata[[#This Row],[Final_Profit_NGN]]))*100</f>
        <v>99.9866447064216</v>
      </c>
      <c r="Y3776" s="13">
        <f>Agridata[[#This Row],[Final_Profit_NGN]]*Agridata[[#This Row],[Storage_Loss_%]]</f>
        <v>89490973.579999998</v>
      </c>
      <c r="Z3776" s="13">
        <f>Agridata[[#This Row],[Final_Profit_NGN]] * (1-Agridata[[#This Row],[Storage_Loss_%]]/100)</f>
        <v>4016779.2642000001</v>
      </c>
      <c r="AA3776" s="13">
        <f>Agridata[[#This Row],[Final_Profit_NGN]]+Agridata[[#This Row],[Input_Cost_NGN]]</f>
        <v>4956836</v>
      </c>
    </row>
    <row r="3777" spans="1:27" x14ac:dyDescent="0.35">
      <c r="A3777" t="s">
        <v>517</v>
      </c>
      <c r="B3777" t="s">
        <v>1471</v>
      </c>
      <c r="C3777" t="s">
        <v>1500</v>
      </c>
      <c r="D3777">
        <v>2022</v>
      </c>
      <c r="E3777" t="s">
        <v>1502</v>
      </c>
      <c r="F3777" t="s">
        <v>1503</v>
      </c>
      <c r="G3777">
        <v>1.06</v>
      </c>
      <c r="H3777">
        <v>10664</v>
      </c>
      <c r="I3777">
        <v>6559</v>
      </c>
      <c r="J3777">
        <v>1.4</v>
      </c>
      <c r="K3777" t="s">
        <v>1513</v>
      </c>
      <c r="L3777">
        <v>1.04</v>
      </c>
      <c r="M3777" t="s">
        <v>1517</v>
      </c>
      <c r="N3777" s="13">
        <v>200</v>
      </c>
      <c r="O3777">
        <v>30</v>
      </c>
      <c r="P3777" s="11">
        <f>Agridata[[#This Row],[Storage_Loss_%]]/100</f>
        <v>0.38490000000000002</v>
      </c>
      <c r="Q3777" s="7">
        <v>38.49</v>
      </c>
      <c r="R3777" s="13">
        <v>10810</v>
      </c>
      <c r="S3777">
        <v>259</v>
      </c>
      <c r="T3777" t="s">
        <v>1521</v>
      </c>
      <c r="U3777" t="s">
        <v>1522</v>
      </c>
      <c r="V3777" s="13">
        <v>1670784</v>
      </c>
      <c r="W3777" s="7">
        <f>(Agridata[[#This Row],[Profit_After_Storage_Loss]]/Agridata[[#This Row],[Total_Revenue]])*100</f>
        <v>61.114587611516214</v>
      </c>
      <c r="X3777">
        <f>(1-Agridata[[#This Row],[Transport_Cost_NGN]]/(Agridata[[#This Row],[Input_Cost_NGN]]+Agridata[[#This Row],[Final_Profit_NGN]]))*100</f>
        <v>99.988106522739741</v>
      </c>
      <c r="Y3777" s="13">
        <f>Agridata[[#This Row],[Final_Profit_NGN]]*Agridata[[#This Row],[Storage_Loss_%]]</f>
        <v>64308476.160000004</v>
      </c>
      <c r="Z3777" s="13">
        <f>Agridata[[#This Row],[Final_Profit_NGN]] * (1-Agridata[[#This Row],[Storage_Loss_%]]/100)</f>
        <v>1027699.2383999999</v>
      </c>
      <c r="AA3777" s="13">
        <f>Agridata[[#This Row],[Final_Profit_NGN]]+Agridata[[#This Row],[Input_Cost_NGN]]</f>
        <v>1681594</v>
      </c>
    </row>
    <row r="3778" spans="1:27" x14ac:dyDescent="0.35">
      <c r="A3778" t="s">
        <v>1265</v>
      </c>
      <c r="B3778" t="s">
        <v>1470</v>
      </c>
      <c r="C3778" t="s">
        <v>1499</v>
      </c>
      <c r="D3778">
        <v>2024</v>
      </c>
      <c r="E3778" t="s">
        <v>1501</v>
      </c>
      <c r="F3778" t="s">
        <v>1506</v>
      </c>
      <c r="G3778">
        <v>2.48</v>
      </c>
      <c r="H3778">
        <v>9289</v>
      </c>
      <c r="I3778">
        <v>7980</v>
      </c>
      <c r="J3778">
        <v>40.799999999999997</v>
      </c>
      <c r="K3778" t="s">
        <v>1512</v>
      </c>
      <c r="L3778">
        <v>1.26</v>
      </c>
      <c r="M3778" t="s">
        <v>1516</v>
      </c>
      <c r="N3778" s="13">
        <v>11153</v>
      </c>
      <c r="O3778">
        <v>7</v>
      </c>
      <c r="P3778" s="11">
        <f>Agridata[[#This Row],[Storage_Loss_%]]/100</f>
        <v>0.1409</v>
      </c>
      <c r="Q3778" s="7">
        <v>14.09</v>
      </c>
      <c r="R3778" s="13">
        <v>46514</v>
      </c>
      <c r="S3778">
        <v>288</v>
      </c>
      <c r="T3778" t="s">
        <v>1521</v>
      </c>
      <c r="U3778" t="s">
        <v>1523</v>
      </c>
      <c r="V3778" s="13">
        <v>2217591</v>
      </c>
      <c r="W3778" s="7">
        <f>(Agridata[[#This Row],[Profit_After_Storage_Loss]]/Agridata[[#This Row],[Total_Revenue]])*100</f>
        <v>84.145056351185119</v>
      </c>
      <c r="X3778">
        <f>(1-Agridata[[#This Row],[Transport_Cost_NGN]]/(Agridata[[#This Row],[Input_Cost_NGN]]+Agridata[[#This Row],[Final_Profit_NGN]]))*100</f>
        <v>99.507399170974836</v>
      </c>
      <c r="Y3778" s="13">
        <f>Agridata[[#This Row],[Final_Profit_NGN]]*Agridata[[#This Row],[Storage_Loss_%]]</f>
        <v>31245857.190000001</v>
      </c>
      <c r="Z3778" s="13">
        <f>Agridata[[#This Row],[Final_Profit_NGN]] * (1-Agridata[[#This Row],[Storage_Loss_%]]/100)</f>
        <v>1905132.4280999999</v>
      </c>
      <c r="AA3778" s="13">
        <f>Agridata[[#This Row],[Final_Profit_NGN]]+Agridata[[#This Row],[Input_Cost_NGN]]</f>
        <v>2264105</v>
      </c>
    </row>
    <row r="3779" spans="1:27" x14ac:dyDescent="0.35">
      <c r="A3779" t="s">
        <v>1385</v>
      </c>
      <c r="B3779" t="s">
        <v>1470</v>
      </c>
      <c r="C3779" t="s">
        <v>1476</v>
      </c>
      <c r="D3779">
        <v>2022</v>
      </c>
      <c r="E3779" t="s">
        <v>1501</v>
      </c>
      <c r="F3779" t="s">
        <v>1508</v>
      </c>
      <c r="G3779">
        <v>1.89</v>
      </c>
      <c r="H3779">
        <v>3776</v>
      </c>
      <c r="I3779">
        <v>2376</v>
      </c>
      <c r="J3779">
        <v>3.2</v>
      </c>
      <c r="K3779" t="s">
        <v>1512</v>
      </c>
      <c r="L3779">
        <v>0.88</v>
      </c>
      <c r="M3779" t="s">
        <v>1516</v>
      </c>
      <c r="N3779" s="13">
        <v>891</v>
      </c>
      <c r="O3779">
        <v>30</v>
      </c>
      <c r="P3779" s="11">
        <f>Agridata[[#This Row],[Storage_Loss_%]]/100</f>
        <v>0.3705</v>
      </c>
      <c r="Q3779" s="7">
        <v>37.049999999999997</v>
      </c>
      <c r="R3779" s="13">
        <v>16809</v>
      </c>
      <c r="S3779">
        <v>262</v>
      </c>
      <c r="T3779" t="s">
        <v>1520</v>
      </c>
      <c r="U3779" t="s">
        <v>1522</v>
      </c>
      <c r="V3779" s="13">
        <v>598587</v>
      </c>
      <c r="W3779" s="7">
        <f>(Agridata[[#This Row],[Profit_After_Storage_Loss]]/Agridata[[#This Row],[Total_Revenue]])*100</f>
        <v>61.230576165590932</v>
      </c>
      <c r="X3779">
        <f>(1-Agridata[[#This Row],[Transport_Cost_NGN]]/(Agridata[[#This Row],[Input_Cost_NGN]]+Agridata[[#This Row],[Final_Profit_NGN]]))*100</f>
        <v>99.855215178519202</v>
      </c>
      <c r="Y3779" s="13">
        <f>Agridata[[#This Row],[Final_Profit_NGN]]*Agridata[[#This Row],[Storage_Loss_%]]</f>
        <v>22177648.349999998</v>
      </c>
      <c r="Z3779" s="13">
        <f>Agridata[[#This Row],[Final_Profit_NGN]] * (1-Agridata[[#This Row],[Storage_Loss_%]]/100)</f>
        <v>376810.51649999997</v>
      </c>
      <c r="AA3779" s="13">
        <f>Agridata[[#This Row],[Final_Profit_NGN]]+Agridata[[#This Row],[Input_Cost_NGN]]</f>
        <v>615396</v>
      </c>
    </row>
    <row r="3780" spans="1:27" x14ac:dyDescent="0.35">
      <c r="A3780" t="s">
        <v>1394</v>
      </c>
      <c r="B3780" t="s">
        <v>1470</v>
      </c>
      <c r="C3780" t="s">
        <v>1475</v>
      </c>
      <c r="D3780">
        <v>2023</v>
      </c>
      <c r="E3780" t="s">
        <v>1502</v>
      </c>
      <c r="F3780" t="s">
        <v>1507</v>
      </c>
      <c r="G3780">
        <v>5.68</v>
      </c>
      <c r="H3780">
        <v>8336</v>
      </c>
      <c r="I3780">
        <v>3334</v>
      </c>
      <c r="J3780">
        <v>7.9</v>
      </c>
      <c r="K3780" t="s">
        <v>1513</v>
      </c>
      <c r="L3780">
        <v>0.75</v>
      </c>
      <c r="M3780" t="s">
        <v>1516</v>
      </c>
      <c r="N3780" s="13">
        <v>298</v>
      </c>
      <c r="O3780">
        <v>60</v>
      </c>
      <c r="P3780" s="11">
        <f>Agridata[[#This Row],[Storage_Loss_%]]/100</f>
        <v>0.6</v>
      </c>
      <c r="Q3780" s="7">
        <v>60</v>
      </c>
      <c r="R3780" s="13">
        <v>61921</v>
      </c>
      <c r="S3780">
        <v>298</v>
      </c>
      <c r="T3780" t="s">
        <v>1520</v>
      </c>
      <c r="U3780" t="s">
        <v>1523</v>
      </c>
      <c r="V3780" s="13">
        <v>921378</v>
      </c>
      <c r="W3780" s="7">
        <f>(Agridata[[#This Row],[Profit_After_Storage_Loss]]/Agridata[[#This Row],[Total_Revenue]])*100</f>
        <v>37.481091712693697</v>
      </c>
      <c r="X3780">
        <f>(1-Agridata[[#This Row],[Transport_Cost_NGN]]/(Agridata[[#This Row],[Input_Cost_NGN]]+Agridata[[#This Row],[Final_Profit_NGN]]))*100</f>
        <v>99.969693857107558</v>
      </c>
      <c r="Y3780" s="13">
        <f>Agridata[[#This Row],[Final_Profit_NGN]]*Agridata[[#This Row],[Storage_Loss_%]]</f>
        <v>55282680</v>
      </c>
      <c r="Z3780" s="13">
        <f>Agridata[[#This Row],[Final_Profit_NGN]] * (1-Agridata[[#This Row],[Storage_Loss_%]]/100)</f>
        <v>368551.2</v>
      </c>
      <c r="AA3780" s="13">
        <f>Agridata[[#This Row],[Final_Profit_NGN]]+Agridata[[#This Row],[Input_Cost_NGN]]</f>
        <v>983299</v>
      </c>
    </row>
    <row r="3781" spans="1:27" x14ac:dyDescent="0.35">
      <c r="A3781" t="s">
        <v>438</v>
      </c>
      <c r="B3781" t="s">
        <v>1471</v>
      </c>
      <c r="C3781" t="s">
        <v>1486</v>
      </c>
      <c r="D3781">
        <v>2021</v>
      </c>
      <c r="E3781" t="s">
        <v>1501</v>
      </c>
      <c r="F3781" t="s">
        <v>1503</v>
      </c>
      <c r="G3781">
        <v>0.8</v>
      </c>
      <c r="H3781">
        <v>7647</v>
      </c>
      <c r="I3781">
        <v>5871</v>
      </c>
      <c r="J3781">
        <v>22.9</v>
      </c>
      <c r="K3781" t="s">
        <v>1512</v>
      </c>
      <c r="L3781">
        <v>1.68</v>
      </c>
      <c r="M3781" t="s">
        <v>1516</v>
      </c>
      <c r="N3781" s="13">
        <v>4559</v>
      </c>
      <c r="O3781">
        <v>14</v>
      </c>
      <c r="P3781" s="11">
        <f>Agridata[[#This Row],[Storage_Loss_%]]/100</f>
        <v>0.23219999999999999</v>
      </c>
      <c r="Q3781" s="7">
        <v>23.22</v>
      </c>
      <c r="R3781" s="13">
        <v>8813</v>
      </c>
      <c r="S3781">
        <v>262</v>
      </c>
      <c r="T3781" t="s">
        <v>1520</v>
      </c>
      <c r="U3781" t="s">
        <v>1522</v>
      </c>
      <c r="V3781" s="13">
        <v>1509448</v>
      </c>
      <c r="W3781" s="7">
        <f>(Agridata[[#This Row],[Profit_After_Storage_Loss]]/Agridata[[#This Row],[Total_Revenue]])*100</f>
        <v>76.334317643672605</v>
      </c>
      <c r="X3781">
        <f>(1-Agridata[[#This Row],[Transport_Cost_NGN]]/(Agridata[[#This Row],[Input_Cost_NGN]]+Agridata[[#This Row],[Final_Profit_NGN]]))*100</f>
        <v>99.699722248019285</v>
      </c>
      <c r="Y3781" s="13">
        <f>Agridata[[#This Row],[Final_Profit_NGN]]*Agridata[[#This Row],[Storage_Loss_%]]</f>
        <v>35049382.559999995</v>
      </c>
      <c r="Z3781" s="13">
        <f>Agridata[[#This Row],[Final_Profit_NGN]] * (1-Agridata[[#This Row],[Storage_Loss_%]]/100)</f>
        <v>1158954.1744000001</v>
      </c>
      <c r="AA3781" s="13">
        <f>Agridata[[#This Row],[Final_Profit_NGN]]+Agridata[[#This Row],[Input_Cost_NGN]]</f>
        <v>1518261</v>
      </c>
    </row>
    <row r="3782" spans="1:27" x14ac:dyDescent="0.35">
      <c r="A3782" t="s">
        <v>548</v>
      </c>
      <c r="B3782" t="s">
        <v>1469</v>
      </c>
      <c r="C3782" t="s">
        <v>1481</v>
      </c>
      <c r="D3782">
        <v>2022</v>
      </c>
      <c r="E3782" t="s">
        <v>1501</v>
      </c>
      <c r="F3782" t="s">
        <v>1509</v>
      </c>
      <c r="G3782">
        <v>3.53</v>
      </c>
      <c r="H3782">
        <v>53221</v>
      </c>
      <c r="I3782">
        <v>41017</v>
      </c>
      <c r="J3782">
        <v>58</v>
      </c>
      <c r="K3782" t="s">
        <v>1512</v>
      </c>
      <c r="L3782">
        <v>1.47</v>
      </c>
      <c r="M3782" t="s">
        <v>1518</v>
      </c>
      <c r="N3782" s="13">
        <v>13552</v>
      </c>
      <c r="O3782">
        <v>5</v>
      </c>
      <c r="P3782" s="11">
        <f>Agridata[[#This Row],[Storage_Loss_%]]/100</f>
        <v>0.2293</v>
      </c>
      <c r="Q3782" s="7">
        <v>22.93</v>
      </c>
      <c r="R3782" s="13">
        <v>97302</v>
      </c>
      <c r="S3782">
        <v>275</v>
      </c>
      <c r="T3782" t="s">
        <v>1521</v>
      </c>
      <c r="U3782" t="s">
        <v>1522</v>
      </c>
      <c r="V3782" s="13">
        <v>11056025</v>
      </c>
      <c r="W3782" s="7">
        <f>(Agridata[[#This Row],[Profit_After_Storage_Loss]]/Agridata[[#This Row],[Total_Revenue]])*100</f>
        <v>76.397638726991502</v>
      </c>
      <c r="X3782">
        <f>(1-Agridata[[#This Row],[Transport_Cost_NGN]]/(Agridata[[#This Row],[Input_Cost_NGN]]+Agridata[[#This Row],[Final_Profit_NGN]]))*100</f>
        <v>99.878493654852946</v>
      </c>
      <c r="Y3782" s="13">
        <f>Agridata[[#This Row],[Final_Profit_NGN]]*Agridata[[#This Row],[Storage_Loss_%]]</f>
        <v>253514653.25</v>
      </c>
      <c r="Z3782" s="13">
        <f>Agridata[[#This Row],[Final_Profit_NGN]] * (1-Agridata[[#This Row],[Storage_Loss_%]]/100)</f>
        <v>8520878.4674999993</v>
      </c>
      <c r="AA3782" s="13">
        <f>Agridata[[#This Row],[Final_Profit_NGN]]+Agridata[[#This Row],[Input_Cost_NGN]]</f>
        <v>11153327</v>
      </c>
    </row>
    <row r="3783" spans="1:27" x14ac:dyDescent="0.35">
      <c r="A3783" t="s">
        <v>343</v>
      </c>
      <c r="B3783" t="s">
        <v>1470</v>
      </c>
      <c r="C3783" t="s">
        <v>1495</v>
      </c>
      <c r="D3783">
        <v>2023</v>
      </c>
      <c r="E3783" t="s">
        <v>1501</v>
      </c>
      <c r="F3783" t="s">
        <v>1504</v>
      </c>
      <c r="G3783">
        <v>3.26</v>
      </c>
      <c r="H3783">
        <v>20016</v>
      </c>
      <c r="I3783">
        <v>16066</v>
      </c>
      <c r="J3783">
        <v>29</v>
      </c>
      <c r="K3783" t="s">
        <v>1512</v>
      </c>
      <c r="L3783">
        <v>1.69</v>
      </c>
      <c r="M3783" t="s">
        <v>1516</v>
      </c>
      <c r="N3783" s="13">
        <v>8311</v>
      </c>
      <c r="O3783">
        <v>1</v>
      </c>
      <c r="P3783" s="11">
        <f>Agridata[[#This Row],[Storage_Loss_%]]/100</f>
        <v>0.1973</v>
      </c>
      <c r="Q3783" s="7">
        <v>19.73</v>
      </c>
      <c r="R3783" s="13">
        <v>41577</v>
      </c>
      <c r="S3783">
        <v>314</v>
      </c>
      <c r="T3783" t="s">
        <v>1519</v>
      </c>
      <c r="U3783" t="s">
        <v>1522</v>
      </c>
      <c r="V3783" s="13">
        <v>4944389</v>
      </c>
      <c r="W3783" s="7">
        <f>(Agridata[[#This Row],[Profit_After_Storage_Loss]]/Agridata[[#This Row],[Total_Revenue]])*100</f>
        <v>79.60064409384259</v>
      </c>
      <c r="X3783">
        <f>(1-Agridata[[#This Row],[Transport_Cost_NGN]]/(Agridata[[#This Row],[Input_Cost_NGN]]+Agridata[[#This Row],[Final_Profit_NGN]]))*100</f>
        <v>99.833312140516</v>
      </c>
      <c r="Y3783" s="13">
        <f>Agridata[[#This Row],[Final_Profit_NGN]]*Agridata[[#This Row],[Storage_Loss_%]]</f>
        <v>97552794.969999999</v>
      </c>
      <c r="Z3783" s="13">
        <f>Agridata[[#This Row],[Final_Profit_NGN]] * (1-Agridata[[#This Row],[Storage_Loss_%]]/100)</f>
        <v>3968861.0502999998</v>
      </c>
      <c r="AA3783" s="13">
        <f>Agridata[[#This Row],[Final_Profit_NGN]]+Agridata[[#This Row],[Input_Cost_NGN]]</f>
        <v>4985966</v>
      </c>
    </row>
    <row r="3784" spans="1:27" x14ac:dyDescent="0.35">
      <c r="A3784" t="s">
        <v>225</v>
      </c>
      <c r="B3784" t="s">
        <v>1469</v>
      </c>
      <c r="C3784" t="s">
        <v>1474</v>
      </c>
      <c r="D3784">
        <v>2025</v>
      </c>
      <c r="E3784" t="s">
        <v>1502</v>
      </c>
      <c r="F3784" t="s">
        <v>1506</v>
      </c>
      <c r="G3784">
        <v>1.78</v>
      </c>
      <c r="H3784">
        <v>4862</v>
      </c>
      <c r="I3784">
        <v>4637</v>
      </c>
      <c r="J3784">
        <v>7.5</v>
      </c>
      <c r="K3784" t="s">
        <v>1511</v>
      </c>
      <c r="L3784">
        <v>0.9</v>
      </c>
      <c r="M3784" t="s">
        <v>1518</v>
      </c>
      <c r="N3784" s="13">
        <v>977</v>
      </c>
      <c r="O3784">
        <v>1</v>
      </c>
      <c r="P3784" s="11">
        <f>Agridata[[#This Row],[Storage_Loss_%]]/100</f>
        <v>4.6199999999999998E-2</v>
      </c>
      <c r="Q3784" s="7">
        <v>4.62</v>
      </c>
      <c r="R3784" s="13">
        <v>40559</v>
      </c>
      <c r="S3784">
        <v>272</v>
      </c>
      <c r="T3784" t="s">
        <v>1521</v>
      </c>
      <c r="U3784" t="s">
        <v>1522</v>
      </c>
      <c r="V3784" s="13">
        <v>1207116</v>
      </c>
      <c r="W3784" s="7">
        <f>(Agridata[[#This Row],[Profit_After_Storage_Loss]]/Agridata[[#This Row],[Total_Revenue]])*100</f>
        <v>92.279418983308958</v>
      </c>
      <c r="X3784">
        <f>(1-Agridata[[#This Row],[Transport_Cost_NGN]]/(Agridata[[#This Row],[Input_Cost_NGN]]+Agridata[[#This Row],[Final_Profit_NGN]]))*100</f>
        <v>99.921694351493784</v>
      </c>
      <c r="Y3784" s="13">
        <f>Agridata[[#This Row],[Final_Profit_NGN]]*Agridata[[#This Row],[Storage_Loss_%]]</f>
        <v>5576875.9199999999</v>
      </c>
      <c r="Z3784" s="13">
        <f>Agridata[[#This Row],[Final_Profit_NGN]] * (1-Agridata[[#This Row],[Storage_Loss_%]]/100)</f>
        <v>1151347.2408</v>
      </c>
      <c r="AA3784" s="13">
        <f>Agridata[[#This Row],[Final_Profit_NGN]]+Agridata[[#This Row],[Input_Cost_NGN]]</f>
        <v>1247675</v>
      </c>
    </row>
    <row r="3785" spans="1:27" x14ac:dyDescent="0.35">
      <c r="A3785" t="s">
        <v>157</v>
      </c>
      <c r="B3785" t="s">
        <v>1469</v>
      </c>
      <c r="C3785" t="s">
        <v>1481</v>
      </c>
      <c r="D3785">
        <v>2022</v>
      </c>
      <c r="E3785" t="s">
        <v>1502</v>
      </c>
      <c r="F3785" t="s">
        <v>1506</v>
      </c>
      <c r="G3785">
        <v>0.68</v>
      </c>
      <c r="H3785">
        <v>1206</v>
      </c>
      <c r="I3785">
        <v>1134</v>
      </c>
      <c r="J3785">
        <v>1</v>
      </c>
      <c r="K3785" t="s">
        <v>1513</v>
      </c>
      <c r="L3785">
        <v>0.28999999999999998</v>
      </c>
      <c r="M3785" t="s">
        <v>1518</v>
      </c>
      <c r="N3785" s="13">
        <v>200</v>
      </c>
      <c r="O3785">
        <v>1</v>
      </c>
      <c r="P3785" s="11">
        <f>Agridata[[#This Row],[Storage_Loss_%]]/100</f>
        <v>5.9699999999999996E-2</v>
      </c>
      <c r="Q3785" s="7">
        <v>5.97</v>
      </c>
      <c r="R3785" s="13">
        <v>18368</v>
      </c>
      <c r="S3785">
        <v>340</v>
      </c>
      <c r="T3785" t="s">
        <v>1520</v>
      </c>
      <c r="U3785" t="s">
        <v>1522</v>
      </c>
      <c r="V3785" s="13">
        <v>363137</v>
      </c>
      <c r="W3785" s="7">
        <f>(Agridata[[#This Row],[Profit_After_Storage_Loss]]/Agridata[[#This Row],[Total_Revenue]])*100</f>
        <v>89.502816765180015</v>
      </c>
      <c r="X3785">
        <f>(1-Agridata[[#This Row],[Transport_Cost_NGN]]/(Agridata[[#This Row],[Input_Cost_NGN]]+Agridata[[#This Row],[Final_Profit_NGN]]))*100</f>
        <v>99.947576047496099</v>
      </c>
      <c r="Y3785" s="13">
        <f>Agridata[[#This Row],[Final_Profit_NGN]]*Agridata[[#This Row],[Storage_Loss_%]]</f>
        <v>2167927.89</v>
      </c>
      <c r="Z3785" s="13">
        <f>Agridata[[#This Row],[Final_Profit_NGN]] * (1-Agridata[[#This Row],[Storage_Loss_%]]/100)</f>
        <v>341457.72110000002</v>
      </c>
      <c r="AA3785" s="13">
        <f>Agridata[[#This Row],[Final_Profit_NGN]]+Agridata[[#This Row],[Input_Cost_NGN]]</f>
        <v>381505</v>
      </c>
    </row>
    <row r="3786" spans="1:27" x14ac:dyDescent="0.35">
      <c r="A3786" t="s">
        <v>260</v>
      </c>
      <c r="B3786" t="s">
        <v>1470</v>
      </c>
      <c r="C3786" t="s">
        <v>1475</v>
      </c>
      <c r="D3786">
        <v>2021</v>
      </c>
      <c r="E3786" t="s">
        <v>1501</v>
      </c>
      <c r="F3786" t="s">
        <v>1507</v>
      </c>
      <c r="G3786">
        <v>1.77</v>
      </c>
      <c r="H3786">
        <v>4997</v>
      </c>
      <c r="I3786">
        <v>3869</v>
      </c>
      <c r="J3786">
        <v>13.1</v>
      </c>
      <c r="K3786" t="s">
        <v>1512</v>
      </c>
      <c r="L3786">
        <v>0.41</v>
      </c>
      <c r="M3786" t="s">
        <v>1516</v>
      </c>
      <c r="N3786" s="13">
        <v>2972</v>
      </c>
      <c r="O3786">
        <v>14</v>
      </c>
      <c r="P3786" s="11">
        <f>Agridata[[#This Row],[Storage_Loss_%]]/100</f>
        <v>0.22570000000000001</v>
      </c>
      <c r="Q3786" s="7">
        <v>22.57</v>
      </c>
      <c r="R3786" s="13">
        <v>30525</v>
      </c>
      <c r="S3786">
        <v>262</v>
      </c>
      <c r="T3786" t="s">
        <v>1520</v>
      </c>
      <c r="U3786" t="s">
        <v>1522</v>
      </c>
      <c r="V3786" s="13">
        <v>970045</v>
      </c>
      <c r="W3786" s="7">
        <f>(Agridata[[#This Row],[Profit_After_Storage_Loss]]/Agridata[[#This Row],[Total_Revenue]])*100</f>
        <v>75.067795706447313</v>
      </c>
      <c r="X3786">
        <f>(1-Agridata[[#This Row],[Transport_Cost_NGN]]/(Agridata[[#This Row],[Input_Cost_NGN]]+Agridata[[#This Row],[Final_Profit_NGN]]))*100</f>
        <v>99.702969307494726</v>
      </c>
      <c r="Y3786" s="13">
        <f>Agridata[[#This Row],[Final_Profit_NGN]]*Agridata[[#This Row],[Storage_Loss_%]]</f>
        <v>21893915.649999999</v>
      </c>
      <c r="Z3786" s="13">
        <f>Agridata[[#This Row],[Final_Profit_NGN]] * (1-Agridata[[#This Row],[Storage_Loss_%]]/100)</f>
        <v>751105.84349999996</v>
      </c>
      <c r="AA3786" s="13">
        <f>Agridata[[#This Row],[Final_Profit_NGN]]+Agridata[[#This Row],[Input_Cost_NGN]]</f>
        <v>1000570</v>
      </c>
    </row>
    <row r="3787" spans="1:27" x14ac:dyDescent="0.35">
      <c r="A3787" t="s">
        <v>413</v>
      </c>
      <c r="B3787" t="s">
        <v>1472</v>
      </c>
      <c r="C3787" t="s">
        <v>1488</v>
      </c>
      <c r="D3787">
        <v>2023</v>
      </c>
      <c r="E3787" t="s">
        <v>1501</v>
      </c>
      <c r="F3787" t="s">
        <v>1504</v>
      </c>
      <c r="G3787">
        <v>2.8</v>
      </c>
      <c r="H3787">
        <v>23736</v>
      </c>
      <c r="I3787">
        <v>17837</v>
      </c>
      <c r="J3787">
        <v>35.1</v>
      </c>
      <c r="K3787" t="s">
        <v>1512</v>
      </c>
      <c r="L3787">
        <v>2.0499999999999998</v>
      </c>
      <c r="M3787" t="s">
        <v>1518</v>
      </c>
      <c r="N3787" s="13">
        <v>9877</v>
      </c>
      <c r="O3787">
        <v>4</v>
      </c>
      <c r="P3787" s="11">
        <f>Agridata[[#This Row],[Storage_Loss_%]]/100</f>
        <v>0.24850000000000003</v>
      </c>
      <c r="Q3787" s="7">
        <v>24.85</v>
      </c>
      <c r="R3787" s="13">
        <v>48282</v>
      </c>
      <c r="S3787">
        <v>230</v>
      </c>
      <c r="T3787" t="s">
        <v>1519</v>
      </c>
      <c r="U3787" t="s">
        <v>1523</v>
      </c>
      <c r="V3787" s="13">
        <v>4003326</v>
      </c>
      <c r="W3787" s="7">
        <f>(Agridata[[#This Row],[Profit_After_Storage_Loss]]/Agridata[[#This Row],[Total_Revenue]])*100</f>
        <v>74.254456230711355</v>
      </c>
      <c r="X3787">
        <f>(1-Agridata[[#This Row],[Transport_Cost_NGN]]/(Agridata[[#This Row],[Input_Cost_NGN]]+Agridata[[#This Row],[Final_Profit_NGN]]))*100</f>
        <v>99.75622024638119</v>
      </c>
      <c r="Y3787" s="13">
        <f>Agridata[[#This Row],[Final_Profit_NGN]]*Agridata[[#This Row],[Storage_Loss_%]]</f>
        <v>99482651.100000009</v>
      </c>
      <c r="Z3787" s="13">
        <f>Agridata[[#This Row],[Final_Profit_NGN]] * (1-Agridata[[#This Row],[Storage_Loss_%]]/100)</f>
        <v>3008499.4889999996</v>
      </c>
      <c r="AA3787" s="13">
        <f>Agridata[[#This Row],[Final_Profit_NGN]]+Agridata[[#This Row],[Input_Cost_NGN]]</f>
        <v>4051608</v>
      </c>
    </row>
    <row r="3788" spans="1:27" x14ac:dyDescent="0.35">
      <c r="A3788" t="s">
        <v>660</v>
      </c>
      <c r="B3788" t="s">
        <v>1472</v>
      </c>
      <c r="C3788" t="s">
        <v>1489</v>
      </c>
      <c r="D3788">
        <v>2024</v>
      </c>
      <c r="E3788" t="s">
        <v>1501</v>
      </c>
      <c r="F3788" t="s">
        <v>1506</v>
      </c>
      <c r="G3788">
        <v>0.69</v>
      </c>
      <c r="H3788">
        <v>2340</v>
      </c>
      <c r="I3788">
        <v>2074</v>
      </c>
      <c r="J3788">
        <v>7.3</v>
      </c>
      <c r="K3788" t="s">
        <v>1511</v>
      </c>
      <c r="L3788">
        <v>1.32</v>
      </c>
      <c r="M3788" t="s">
        <v>1516</v>
      </c>
      <c r="N3788" s="13">
        <v>1011</v>
      </c>
      <c r="O3788">
        <v>7</v>
      </c>
      <c r="P3788" s="11">
        <f>Agridata[[#This Row],[Storage_Loss_%]]/100</f>
        <v>0.1134</v>
      </c>
      <c r="Q3788" s="7">
        <v>11.34</v>
      </c>
      <c r="R3788" s="13">
        <v>20464</v>
      </c>
      <c r="S3788">
        <v>331</v>
      </c>
      <c r="T3788" t="s">
        <v>1520</v>
      </c>
      <c r="U3788" t="s">
        <v>1522</v>
      </c>
      <c r="V3788" s="13">
        <v>658155</v>
      </c>
      <c r="W3788" s="7">
        <f>(Agridata[[#This Row],[Profit_After_Storage_Loss]]/Agridata[[#This Row],[Total_Revenue]])*100</f>
        <v>85.986425814779722</v>
      </c>
      <c r="X3788">
        <f>(1-Agridata[[#This Row],[Transport_Cost_NGN]]/(Agridata[[#This Row],[Input_Cost_NGN]]+Agridata[[#This Row],[Final_Profit_NGN]]))*100</f>
        <v>99.851020970529859</v>
      </c>
      <c r="Y3788" s="13">
        <f>Agridata[[#This Row],[Final_Profit_NGN]]*Agridata[[#This Row],[Storage_Loss_%]]</f>
        <v>7463477.7000000002</v>
      </c>
      <c r="Z3788" s="13">
        <f>Agridata[[#This Row],[Final_Profit_NGN]] * (1-Agridata[[#This Row],[Storage_Loss_%]]/100)</f>
        <v>583520.223</v>
      </c>
      <c r="AA3788" s="13">
        <f>Agridata[[#This Row],[Final_Profit_NGN]]+Agridata[[#This Row],[Input_Cost_NGN]]</f>
        <v>678619</v>
      </c>
    </row>
    <row r="3789" spans="1:27" x14ac:dyDescent="0.35">
      <c r="A3789" t="s">
        <v>704</v>
      </c>
      <c r="B3789" t="s">
        <v>1470</v>
      </c>
      <c r="C3789" t="s">
        <v>1491</v>
      </c>
      <c r="D3789">
        <v>2023</v>
      </c>
      <c r="E3789" t="s">
        <v>1501</v>
      </c>
      <c r="F3789" t="s">
        <v>1510</v>
      </c>
      <c r="G3789">
        <v>0.56999999999999995</v>
      </c>
      <c r="H3789">
        <v>13422</v>
      </c>
      <c r="I3789">
        <v>9667</v>
      </c>
      <c r="J3789">
        <v>2.2999999999999998</v>
      </c>
      <c r="K3789" t="s">
        <v>1515</v>
      </c>
      <c r="L3789">
        <v>0.5</v>
      </c>
      <c r="M3789" t="s">
        <v>1517</v>
      </c>
      <c r="N3789" s="13">
        <v>495</v>
      </c>
      <c r="O3789">
        <v>5</v>
      </c>
      <c r="P3789" s="11">
        <f>Agridata[[#This Row],[Storage_Loss_%]]/100</f>
        <v>0.2797</v>
      </c>
      <c r="Q3789" s="7">
        <v>27.97</v>
      </c>
      <c r="R3789" s="13">
        <v>14010</v>
      </c>
      <c r="S3789">
        <v>424</v>
      </c>
      <c r="T3789" t="s">
        <v>1520</v>
      </c>
      <c r="U3789" t="s">
        <v>1522</v>
      </c>
      <c r="V3789" s="13">
        <v>4043315</v>
      </c>
      <c r="W3789" s="7">
        <f>(Agridata[[#This Row],[Profit_After_Storage_Loss]]/Agridata[[#This Row],[Total_Revenue]])*100</f>
        <v>71.781279402069103</v>
      </c>
      <c r="X3789">
        <f>(1-Agridata[[#This Row],[Transport_Cost_NGN]]/(Agridata[[#This Row],[Input_Cost_NGN]]+Agridata[[#This Row],[Final_Profit_NGN]]))*100</f>
        <v>99.987799843492937</v>
      </c>
      <c r="Y3789" s="13">
        <f>Agridata[[#This Row],[Final_Profit_NGN]]*Agridata[[#This Row],[Storage_Loss_%]]</f>
        <v>113091520.55</v>
      </c>
      <c r="Z3789" s="13">
        <f>Agridata[[#This Row],[Final_Profit_NGN]] * (1-Agridata[[#This Row],[Storage_Loss_%]]/100)</f>
        <v>2912399.7944999998</v>
      </c>
      <c r="AA3789" s="13">
        <f>Agridata[[#This Row],[Final_Profit_NGN]]+Agridata[[#This Row],[Input_Cost_NGN]]</f>
        <v>4057325</v>
      </c>
    </row>
    <row r="3790" spans="1:27" x14ac:dyDescent="0.35">
      <c r="A3790" t="s">
        <v>345</v>
      </c>
      <c r="B3790" t="s">
        <v>1470</v>
      </c>
      <c r="C3790" t="s">
        <v>1475</v>
      </c>
      <c r="D3790">
        <v>2021</v>
      </c>
      <c r="E3790" t="s">
        <v>1502</v>
      </c>
      <c r="F3790" t="s">
        <v>1506</v>
      </c>
      <c r="G3790">
        <v>0.71</v>
      </c>
      <c r="H3790">
        <v>1864</v>
      </c>
      <c r="I3790">
        <v>1644</v>
      </c>
      <c r="J3790">
        <v>13.9</v>
      </c>
      <c r="K3790" t="s">
        <v>1511</v>
      </c>
      <c r="L3790">
        <v>1.1599999999999999</v>
      </c>
      <c r="M3790" t="s">
        <v>1518</v>
      </c>
      <c r="N3790" s="13">
        <v>2193</v>
      </c>
      <c r="O3790">
        <v>7</v>
      </c>
      <c r="P3790" s="11">
        <f>Agridata[[#This Row],[Storage_Loss_%]]/100</f>
        <v>0.1176</v>
      </c>
      <c r="Q3790" s="7">
        <v>11.76</v>
      </c>
      <c r="R3790" s="13">
        <v>17919</v>
      </c>
      <c r="S3790">
        <v>316</v>
      </c>
      <c r="T3790" t="s">
        <v>1520</v>
      </c>
      <c r="U3790" t="s">
        <v>1522</v>
      </c>
      <c r="V3790" s="13">
        <v>494197</v>
      </c>
      <c r="W3790" s="7">
        <f>(Agridata[[#This Row],[Profit_After_Storage_Loss]]/Agridata[[#This Row],[Total_Revenue]])*100</f>
        <v>85.152471861843807</v>
      </c>
      <c r="X3790">
        <f>(1-Agridata[[#This Row],[Transport_Cost_NGN]]/(Agridata[[#This Row],[Input_Cost_NGN]]+Agridata[[#This Row],[Final_Profit_NGN]]))*100</f>
        <v>99.571776706839856</v>
      </c>
      <c r="Y3790" s="13">
        <f>Agridata[[#This Row],[Final_Profit_NGN]]*Agridata[[#This Row],[Storage_Loss_%]]</f>
        <v>5811756.7199999997</v>
      </c>
      <c r="Z3790" s="13">
        <f>Agridata[[#This Row],[Final_Profit_NGN]] * (1-Agridata[[#This Row],[Storage_Loss_%]]/100)</f>
        <v>436079.43280000001</v>
      </c>
      <c r="AA3790" s="13">
        <f>Agridata[[#This Row],[Final_Profit_NGN]]+Agridata[[#This Row],[Input_Cost_NGN]]</f>
        <v>512116</v>
      </c>
    </row>
    <row r="3791" spans="1:27" x14ac:dyDescent="0.35">
      <c r="A3791" t="s">
        <v>363</v>
      </c>
      <c r="B3791" t="s">
        <v>1471</v>
      </c>
      <c r="C3791" t="s">
        <v>1477</v>
      </c>
      <c r="D3791">
        <v>2024</v>
      </c>
      <c r="E3791" t="s">
        <v>1501</v>
      </c>
      <c r="F3791" t="s">
        <v>1510</v>
      </c>
      <c r="G3791">
        <v>7.76</v>
      </c>
      <c r="H3791">
        <v>115955</v>
      </c>
      <c r="I3791">
        <v>87801</v>
      </c>
      <c r="J3791">
        <v>40.1</v>
      </c>
      <c r="K3791" t="s">
        <v>1513</v>
      </c>
      <c r="L3791">
        <v>2.5299999999999998</v>
      </c>
      <c r="M3791" t="s">
        <v>1516</v>
      </c>
      <c r="N3791" s="13">
        <v>1226</v>
      </c>
      <c r="O3791">
        <v>1</v>
      </c>
      <c r="P3791" s="11">
        <f>Agridata[[#This Row],[Storage_Loss_%]]/100</f>
        <v>0.24280000000000002</v>
      </c>
      <c r="Q3791" s="7">
        <v>24.28</v>
      </c>
      <c r="R3791" s="13">
        <v>168881</v>
      </c>
      <c r="S3791">
        <v>429</v>
      </c>
      <c r="T3791" t="s">
        <v>1521</v>
      </c>
      <c r="U3791" t="s">
        <v>1523</v>
      </c>
      <c r="V3791" s="13">
        <v>37119856</v>
      </c>
      <c r="W3791" s="7">
        <f>(Agridata[[#This Row],[Profit_After_Storage_Loss]]/Agridata[[#This Row],[Total_Revenue]])*100</f>
        <v>75.377063490243714</v>
      </c>
      <c r="X3791">
        <f>(1-Agridata[[#This Row],[Transport_Cost_NGN]]/(Agridata[[#This Row],[Input_Cost_NGN]]+Agridata[[#This Row],[Final_Profit_NGN]]))*100</f>
        <v>99.996712143937728</v>
      </c>
      <c r="Y3791" s="13">
        <f>Agridata[[#This Row],[Final_Profit_NGN]]*Agridata[[#This Row],[Storage_Loss_%]]</f>
        <v>901270103.68000007</v>
      </c>
      <c r="Z3791" s="13">
        <f>Agridata[[#This Row],[Final_Profit_NGN]] * (1-Agridata[[#This Row],[Storage_Loss_%]]/100)</f>
        <v>28107154.963199999</v>
      </c>
      <c r="AA3791" s="13">
        <f>Agridata[[#This Row],[Final_Profit_NGN]]+Agridata[[#This Row],[Input_Cost_NGN]]</f>
        <v>37288737</v>
      </c>
    </row>
    <row r="3792" spans="1:27" x14ac:dyDescent="0.35">
      <c r="A3792" t="s">
        <v>864</v>
      </c>
      <c r="B3792" t="s">
        <v>1469</v>
      </c>
      <c r="C3792" t="s">
        <v>1474</v>
      </c>
      <c r="D3792">
        <v>2021</v>
      </c>
      <c r="E3792" t="s">
        <v>1502</v>
      </c>
      <c r="F3792" t="s">
        <v>1504</v>
      </c>
      <c r="G3792">
        <v>0.5</v>
      </c>
      <c r="H3792">
        <v>3636</v>
      </c>
      <c r="I3792">
        <v>3045</v>
      </c>
      <c r="J3792">
        <v>26.7</v>
      </c>
      <c r="K3792" t="s">
        <v>1512</v>
      </c>
      <c r="L3792">
        <v>1.1100000000000001</v>
      </c>
      <c r="M3792" t="s">
        <v>1516</v>
      </c>
      <c r="N3792" s="13">
        <v>4915</v>
      </c>
      <c r="O3792">
        <v>2</v>
      </c>
      <c r="P3792" s="11">
        <f>Agridata[[#This Row],[Storage_Loss_%]]/100</f>
        <v>0.16250000000000001</v>
      </c>
      <c r="Q3792" s="7">
        <v>16.25</v>
      </c>
      <c r="R3792" s="13">
        <v>11133</v>
      </c>
      <c r="S3792">
        <v>218</v>
      </c>
      <c r="T3792" t="s">
        <v>1520</v>
      </c>
      <c r="U3792" t="s">
        <v>1523</v>
      </c>
      <c r="V3792" s="13">
        <v>641124</v>
      </c>
      <c r="W3792" s="7">
        <f>(Agridata[[#This Row],[Profit_After_Storage_Loss]]/Agridata[[#This Row],[Total_Revenue]])*100</f>
        <v>82.320519365832794</v>
      </c>
      <c r="X3792">
        <f>(1-Agridata[[#This Row],[Transport_Cost_NGN]]/(Agridata[[#This Row],[Input_Cost_NGN]]+Agridata[[#This Row],[Final_Profit_NGN]]))*100</f>
        <v>99.246462667322859</v>
      </c>
      <c r="Y3792" s="13">
        <f>Agridata[[#This Row],[Final_Profit_NGN]]*Agridata[[#This Row],[Storage_Loss_%]]</f>
        <v>10418265</v>
      </c>
      <c r="Z3792" s="13">
        <f>Agridata[[#This Row],[Final_Profit_NGN]] * (1-Agridata[[#This Row],[Storage_Loss_%]]/100)</f>
        <v>536941.35</v>
      </c>
      <c r="AA3792" s="13">
        <f>Agridata[[#This Row],[Final_Profit_NGN]]+Agridata[[#This Row],[Input_Cost_NGN]]</f>
        <v>652257</v>
      </c>
    </row>
    <row r="3793" spans="1:27" x14ac:dyDescent="0.35">
      <c r="A3793" t="s">
        <v>1363</v>
      </c>
      <c r="B3793" t="s">
        <v>1470</v>
      </c>
      <c r="C3793" t="s">
        <v>1475</v>
      </c>
      <c r="D3793">
        <v>2023</v>
      </c>
      <c r="E3793" t="s">
        <v>1501</v>
      </c>
      <c r="F3793" t="s">
        <v>1507</v>
      </c>
      <c r="G3793">
        <v>8.07</v>
      </c>
      <c r="H3793">
        <v>15803</v>
      </c>
      <c r="I3793">
        <v>12816</v>
      </c>
      <c r="J3793">
        <v>15.9</v>
      </c>
      <c r="K3793" t="s">
        <v>1511</v>
      </c>
      <c r="L3793">
        <v>1.79</v>
      </c>
      <c r="M3793" t="s">
        <v>1516</v>
      </c>
      <c r="N3793" s="13">
        <v>2703</v>
      </c>
      <c r="O3793">
        <v>14</v>
      </c>
      <c r="P3793" s="11">
        <f>Agridata[[#This Row],[Storage_Loss_%]]/100</f>
        <v>0.18899999999999997</v>
      </c>
      <c r="Q3793" s="7">
        <v>18.899999999999999</v>
      </c>
      <c r="R3793" s="13">
        <v>100974</v>
      </c>
      <c r="S3793">
        <v>254</v>
      </c>
      <c r="T3793" t="s">
        <v>1519</v>
      </c>
      <c r="U3793" t="s">
        <v>1523</v>
      </c>
      <c r="V3793" s="13">
        <v>3119035</v>
      </c>
      <c r="W3793" s="7">
        <f>(Agridata[[#This Row],[Profit_After_Storage_Loss]]/Agridata[[#This Row],[Total_Revenue]])*100</f>
        <v>78.556842077149483</v>
      </c>
      <c r="X3793">
        <f>(1-Agridata[[#This Row],[Transport_Cost_NGN]]/(Agridata[[#This Row],[Input_Cost_NGN]]+Agridata[[#This Row],[Final_Profit_NGN]]))*100</f>
        <v>99.916056135246819</v>
      </c>
      <c r="Y3793" s="13">
        <f>Agridata[[#This Row],[Final_Profit_NGN]]*Agridata[[#This Row],[Storage_Loss_%]]</f>
        <v>58949761.499999993</v>
      </c>
      <c r="Z3793" s="13">
        <f>Agridata[[#This Row],[Final_Profit_NGN]] * (1-Agridata[[#This Row],[Storage_Loss_%]]/100)</f>
        <v>2529537.3850000002</v>
      </c>
      <c r="AA3793" s="13">
        <f>Agridata[[#This Row],[Final_Profit_NGN]]+Agridata[[#This Row],[Input_Cost_NGN]]</f>
        <v>3220009</v>
      </c>
    </row>
    <row r="3794" spans="1:27" x14ac:dyDescent="0.35">
      <c r="A3794" t="s">
        <v>918</v>
      </c>
      <c r="B3794" t="s">
        <v>1472</v>
      </c>
      <c r="C3794" t="s">
        <v>1487</v>
      </c>
      <c r="D3794">
        <v>2021</v>
      </c>
      <c r="E3794" t="s">
        <v>1502</v>
      </c>
      <c r="F3794" t="s">
        <v>1507</v>
      </c>
      <c r="G3794">
        <v>1.1000000000000001</v>
      </c>
      <c r="H3794">
        <v>1785</v>
      </c>
      <c r="I3794">
        <v>1390</v>
      </c>
      <c r="J3794">
        <v>7.8</v>
      </c>
      <c r="K3794" t="s">
        <v>1513</v>
      </c>
      <c r="L3794">
        <v>0.59</v>
      </c>
      <c r="M3794" t="s">
        <v>1516</v>
      </c>
      <c r="N3794" s="13">
        <v>306</v>
      </c>
      <c r="O3794">
        <v>14</v>
      </c>
      <c r="P3794" s="11">
        <f>Agridata[[#This Row],[Storage_Loss_%]]/100</f>
        <v>0.22089999999999999</v>
      </c>
      <c r="Q3794" s="7">
        <v>22.09</v>
      </c>
      <c r="R3794" s="13">
        <v>22326</v>
      </c>
      <c r="S3794">
        <v>194</v>
      </c>
      <c r="T3794" t="s">
        <v>1520</v>
      </c>
      <c r="U3794" t="s">
        <v>1522</v>
      </c>
      <c r="V3794" s="13">
        <v>244332</v>
      </c>
      <c r="W3794" s="7">
        <f>(Agridata[[#This Row],[Profit_After_Storage_Loss]]/Agridata[[#This Row],[Total_Revenue]])*100</f>
        <v>71.386968026460863</v>
      </c>
      <c r="X3794">
        <f>(1-Agridata[[#This Row],[Transport_Cost_NGN]]/(Agridata[[#This Row],[Input_Cost_NGN]]+Agridata[[#This Row],[Final_Profit_NGN]]))*100</f>
        <v>99.885246270503785</v>
      </c>
      <c r="Y3794" s="13">
        <f>Agridata[[#This Row],[Final_Profit_NGN]]*Agridata[[#This Row],[Storage_Loss_%]]</f>
        <v>5397293.8799999999</v>
      </c>
      <c r="Z3794" s="13">
        <f>Agridata[[#This Row],[Final_Profit_NGN]] * (1-Agridata[[#This Row],[Storage_Loss_%]]/100)</f>
        <v>190359.0612</v>
      </c>
      <c r="AA3794" s="13">
        <f>Agridata[[#This Row],[Final_Profit_NGN]]+Agridata[[#This Row],[Input_Cost_NGN]]</f>
        <v>266658</v>
      </c>
    </row>
    <row r="3795" spans="1:27" x14ac:dyDescent="0.35">
      <c r="A3795" t="s">
        <v>946</v>
      </c>
      <c r="B3795" t="s">
        <v>1471</v>
      </c>
      <c r="C3795" t="s">
        <v>1500</v>
      </c>
      <c r="D3795">
        <v>2022</v>
      </c>
      <c r="E3795" t="s">
        <v>1501</v>
      </c>
      <c r="F3795" t="s">
        <v>1510</v>
      </c>
      <c r="G3795">
        <v>1.65</v>
      </c>
      <c r="H3795">
        <v>23473</v>
      </c>
      <c r="I3795">
        <v>15870</v>
      </c>
      <c r="J3795">
        <v>17.7</v>
      </c>
      <c r="K3795" t="s">
        <v>1512</v>
      </c>
      <c r="L3795">
        <v>1.19</v>
      </c>
      <c r="M3795" t="s">
        <v>1517</v>
      </c>
      <c r="N3795" s="13">
        <v>4350</v>
      </c>
      <c r="O3795">
        <v>3</v>
      </c>
      <c r="P3795" s="11">
        <f>Agridata[[#This Row],[Storage_Loss_%]]/100</f>
        <v>0.32390000000000002</v>
      </c>
      <c r="Q3795" s="7">
        <v>32.39</v>
      </c>
      <c r="R3795" s="13">
        <v>42179</v>
      </c>
      <c r="S3795">
        <v>348</v>
      </c>
      <c r="T3795" t="s">
        <v>1520</v>
      </c>
      <c r="U3795" t="s">
        <v>1522</v>
      </c>
      <c r="V3795" s="13">
        <v>5421004</v>
      </c>
      <c r="W3795" s="7">
        <f>(Agridata[[#This Row],[Profit_After_Storage_Loss]]/Agridata[[#This Row],[Total_Revenue]])*100</f>
        <v>67.088010861067616</v>
      </c>
      <c r="X3795">
        <f>(1-Agridata[[#This Row],[Transport_Cost_NGN]]/(Agridata[[#This Row],[Input_Cost_NGN]]+Agridata[[#This Row],[Final_Profit_NGN]]))*100</f>
        <v>99.920376088445138</v>
      </c>
      <c r="Y3795" s="13">
        <f>Agridata[[#This Row],[Final_Profit_NGN]]*Agridata[[#This Row],[Storage_Loss_%]]</f>
        <v>175586319.56</v>
      </c>
      <c r="Z3795" s="13">
        <f>Agridata[[#This Row],[Final_Profit_NGN]] * (1-Agridata[[#This Row],[Storage_Loss_%]]/100)</f>
        <v>3665140.8043999998</v>
      </c>
      <c r="AA3795" s="13">
        <f>Agridata[[#This Row],[Final_Profit_NGN]]+Agridata[[#This Row],[Input_Cost_NGN]]</f>
        <v>5463183</v>
      </c>
    </row>
    <row r="3796" spans="1:27" x14ac:dyDescent="0.35">
      <c r="A3796" t="s">
        <v>263</v>
      </c>
      <c r="B3796" t="s">
        <v>1472</v>
      </c>
      <c r="C3796" t="s">
        <v>1478</v>
      </c>
      <c r="D3796">
        <v>2024</v>
      </c>
      <c r="E3796" t="s">
        <v>1501</v>
      </c>
      <c r="F3796" t="s">
        <v>1504</v>
      </c>
      <c r="G3796">
        <v>0.23</v>
      </c>
      <c r="H3796">
        <v>2098</v>
      </c>
      <c r="I3796">
        <v>1722</v>
      </c>
      <c r="J3796">
        <v>5.6</v>
      </c>
      <c r="K3796" t="s">
        <v>1513</v>
      </c>
      <c r="L3796">
        <v>0.19</v>
      </c>
      <c r="M3796" t="s">
        <v>1516</v>
      </c>
      <c r="N3796" s="13">
        <v>206</v>
      </c>
      <c r="O3796">
        <v>2</v>
      </c>
      <c r="P3796" s="11">
        <f>Agridata[[#This Row],[Storage_Loss_%]]/100</f>
        <v>0.1789</v>
      </c>
      <c r="Q3796" s="7">
        <v>17.89</v>
      </c>
      <c r="R3796" s="13">
        <v>3185</v>
      </c>
      <c r="S3796">
        <v>259</v>
      </c>
      <c r="T3796" t="s">
        <v>1520</v>
      </c>
      <c r="U3796" t="s">
        <v>1522</v>
      </c>
      <c r="V3796" s="13">
        <v>438148</v>
      </c>
      <c r="W3796" s="7">
        <f>(Agridata[[#This Row],[Profit_After_Storage_Loss]]/Agridata[[#This Row],[Total_Revenue]])*100</f>
        <v>81.517430783557984</v>
      </c>
      <c r="X3796">
        <f>(1-Agridata[[#This Row],[Transport_Cost_NGN]]/(Agridata[[#This Row],[Input_Cost_NGN]]+Agridata[[#This Row],[Final_Profit_NGN]]))*100</f>
        <v>99.953323227585528</v>
      </c>
      <c r="Y3796" s="13">
        <f>Agridata[[#This Row],[Final_Profit_NGN]]*Agridata[[#This Row],[Storage_Loss_%]]</f>
        <v>7838467.7200000007</v>
      </c>
      <c r="Z3796" s="13">
        <f>Agridata[[#This Row],[Final_Profit_NGN]] * (1-Agridata[[#This Row],[Storage_Loss_%]]/100)</f>
        <v>359763.32279999997</v>
      </c>
      <c r="AA3796" s="13">
        <f>Agridata[[#This Row],[Final_Profit_NGN]]+Agridata[[#This Row],[Input_Cost_NGN]]</f>
        <v>441333</v>
      </c>
    </row>
    <row r="3797" spans="1:27" x14ac:dyDescent="0.35">
      <c r="A3797" t="s">
        <v>572</v>
      </c>
      <c r="B3797" t="s">
        <v>1470</v>
      </c>
      <c r="C3797" t="s">
        <v>1499</v>
      </c>
      <c r="D3797">
        <v>2025</v>
      </c>
      <c r="E3797" t="s">
        <v>1501</v>
      </c>
      <c r="F3797" t="s">
        <v>1508</v>
      </c>
      <c r="G3797">
        <v>1.84</v>
      </c>
      <c r="H3797">
        <v>3367</v>
      </c>
      <c r="I3797">
        <v>2988</v>
      </c>
      <c r="J3797">
        <v>11.3</v>
      </c>
      <c r="K3797" t="s">
        <v>1511</v>
      </c>
      <c r="L3797">
        <v>1.52</v>
      </c>
      <c r="M3797" t="s">
        <v>1518</v>
      </c>
      <c r="N3797" s="13">
        <v>1687</v>
      </c>
      <c r="O3797">
        <v>7</v>
      </c>
      <c r="P3797" s="11">
        <f>Agridata[[#This Row],[Storage_Loss_%]]/100</f>
        <v>0.1125</v>
      </c>
      <c r="Q3797" s="7">
        <v>11.25</v>
      </c>
      <c r="R3797" s="13">
        <v>14126</v>
      </c>
      <c r="S3797">
        <v>285</v>
      </c>
      <c r="T3797" t="s">
        <v>1520</v>
      </c>
      <c r="U3797" t="s">
        <v>1522</v>
      </c>
      <c r="V3797" s="13">
        <v>827252</v>
      </c>
      <c r="W3797" s="7">
        <f>(Agridata[[#This Row],[Profit_After_Storage_Loss]]/Agridata[[#This Row],[Total_Revenue]])*100</f>
        <v>87.259965199945782</v>
      </c>
      <c r="X3797">
        <f>(1-Agridata[[#This Row],[Transport_Cost_NGN]]/(Agridata[[#This Row],[Input_Cost_NGN]]+Agridata[[#This Row],[Final_Profit_NGN]]))*100</f>
        <v>99.799495589378367</v>
      </c>
      <c r="Y3797" s="13">
        <f>Agridata[[#This Row],[Final_Profit_NGN]]*Agridata[[#This Row],[Storage_Loss_%]]</f>
        <v>9306585</v>
      </c>
      <c r="Z3797" s="13">
        <f>Agridata[[#This Row],[Final_Profit_NGN]] * (1-Agridata[[#This Row],[Storage_Loss_%]]/100)</f>
        <v>734186.14999999991</v>
      </c>
      <c r="AA3797" s="13">
        <f>Agridata[[#This Row],[Final_Profit_NGN]]+Agridata[[#This Row],[Input_Cost_NGN]]</f>
        <v>841378</v>
      </c>
    </row>
    <row r="3798" spans="1:27" x14ac:dyDescent="0.35">
      <c r="A3798" t="s">
        <v>497</v>
      </c>
      <c r="B3798" t="s">
        <v>1471</v>
      </c>
      <c r="C3798" t="s">
        <v>1492</v>
      </c>
      <c r="D3798">
        <v>2021</v>
      </c>
      <c r="E3798" t="s">
        <v>1502</v>
      </c>
      <c r="F3798" t="s">
        <v>1504</v>
      </c>
      <c r="G3798">
        <v>0.56000000000000005</v>
      </c>
      <c r="H3798">
        <v>3146</v>
      </c>
      <c r="I3798">
        <v>2510</v>
      </c>
      <c r="J3798">
        <v>45</v>
      </c>
      <c r="K3798" t="s">
        <v>1512</v>
      </c>
      <c r="L3798">
        <v>2.67</v>
      </c>
      <c r="M3798" t="s">
        <v>1517</v>
      </c>
      <c r="N3798" s="13">
        <v>10971</v>
      </c>
      <c r="O3798">
        <v>2</v>
      </c>
      <c r="P3798" s="11">
        <f>Agridata[[#This Row],[Storage_Loss_%]]/100</f>
        <v>0.20199999999999999</v>
      </c>
      <c r="Q3798" s="7">
        <v>20.2</v>
      </c>
      <c r="R3798" s="13">
        <v>8363</v>
      </c>
      <c r="S3798">
        <v>258</v>
      </c>
      <c r="T3798" t="s">
        <v>1520</v>
      </c>
      <c r="U3798" t="s">
        <v>1523</v>
      </c>
      <c r="V3798" s="13">
        <v>621771</v>
      </c>
      <c r="W3798" s="7">
        <f>(Agridata[[#This Row],[Profit_After_Storage_Loss]]/Agridata[[#This Row],[Total_Revenue]])*100</f>
        <v>78.740911933017415</v>
      </c>
      <c r="X3798">
        <f>(1-Agridata[[#This Row],[Transport_Cost_NGN]]/(Agridata[[#This Row],[Input_Cost_NGN]]+Agridata[[#This Row],[Final_Profit_NGN]]))*100</f>
        <v>98.258941748897854</v>
      </c>
      <c r="Y3798" s="13">
        <f>Agridata[[#This Row],[Final_Profit_NGN]]*Agridata[[#This Row],[Storage_Loss_%]]</f>
        <v>12559774.199999999</v>
      </c>
      <c r="Z3798" s="13">
        <f>Agridata[[#This Row],[Final_Profit_NGN]] * (1-Agridata[[#This Row],[Storage_Loss_%]]/100)</f>
        <v>496173.25800000003</v>
      </c>
      <c r="AA3798" s="13">
        <f>Agridata[[#This Row],[Final_Profit_NGN]]+Agridata[[#This Row],[Input_Cost_NGN]]</f>
        <v>630134</v>
      </c>
    </row>
    <row r="3799" spans="1:27" x14ac:dyDescent="0.35">
      <c r="A3799" t="s">
        <v>930</v>
      </c>
      <c r="B3799" t="s">
        <v>1470</v>
      </c>
      <c r="C3799" t="s">
        <v>1485</v>
      </c>
      <c r="D3799">
        <v>2024</v>
      </c>
      <c r="E3799" t="s">
        <v>1502</v>
      </c>
      <c r="F3799" t="s">
        <v>1506</v>
      </c>
      <c r="G3799">
        <v>1.02</v>
      </c>
      <c r="H3799">
        <v>2671</v>
      </c>
      <c r="I3799">
        <v>2238</v>
      </c>
      <c r="J3799">
        <v>4.3</v>
      </c>
      <c r="K3799" t="s">
        <v>1511</v>
      </c>
      <c r="L3799">
        <v>0.89</v>
      </c>
      <c r="M3799" t="s">
        <v>1516</v>
      </c>
      <c r="N3799" s="13">
        <v>625</v>
      </c>
      <c r="O3799">
        <v>14</v>
      </c>
      <c r="P3799" s="11">
        <f>Agridata[[#This Row],[Storage_Loss_%]]/100</f>
        <v>0.16210000000000002</v>
      </c>
      <c r="Q3799" s="7">
        <v>16.21</v>
      </c>
      <c r="R3799" s="13">
        <v>28138</v>
      </c>
      <c r="S3799">
        <v>363</v>
      </c>
      <c r="T3799" t="s">
        <v>1519</v>
      </c>
      <c r="U3799" t="s">
        <v>1522</v>
      </c>
      <c r="V3799" s="13">
        <v>775508</v>
      </c>
      <c r="W3799" s="7">
        <f>(Agridata[[#This Row],[Profit_After_Storage_Loss]]/Agridata[[#This Row],[Total_Revenue]])*100</f>
        <v>80.856266714448893</v>
      </c>
      <c r="X3799">
        <f>(1-Agridata[[#This Row],[Transport_Cost_NGN]]/(Agridata[[#This Row],[Input_Cost_NGN]]+Agridata[[#This Row],[Final_Profit_NGN]]))*100</f>
        <v>99.922229439330252</v>
      </c>
      <c r="Y3799" s="13">
        <f>Agridata[[#This Row],[Final_Profit_NGN]]*Agridata[[#This Row],[Storage_Loss_%]]</f>
        <v>12570984.680000002</v>
      </c>
      <c r="Z3799" s="13">
        <f>Agridata[[#This Row],[Final_Profit_NGN]] * (1-Agridata[[#This Row],[Storage_Loss_%]]/100)</f>
        <v>649798.15319999994</v>
      </c>
      <c r="AA3799" s="13">
        <f>Agridata[[#This Row],[Final_Profit_NGN]]+Agridata[[#This Row],[Input_Cost_NGN]]</f>
        <v>803646</v>
      </c>
    </row>
    <row r="3800" spans="1:27" x14ac:dyDescent="0.35">
      <c r="A3800" t="s">
        <v>238</v>
      </c>
      <c r="B3800" t="s">
        <v>1472</v>
      </c>
      <c r="C3800" t="s">
        <v>1479</v>
      </c>
      <c r="D3800">
        <v>2024</v>
      </c>
      <c r="E3800" t="s">
        <v>1501</v>
      </c>
      <c r="F3800" t="s">
        <v>1504</v>
      </c>
      <c r="G3800">
        <v>0.44</v>
      </c>
      <c r="H3800">
        <v>2856</v>
      </c>
      <c r="I3800">
        <v>2232</v>
      </c>
      <c r="J3800">
        <v>13.5</v>
      </c>
      <c r="K3800" t="s">
        <v>1512</v>
      </c>
      <c r="L3800">
        <v>0.64</v>
      </c>
      <c r="M3800" t="s">
        <v>1516</v>
      </c>
      <c r="N3800" s="13">
        <v>2907</v>
      </c>
      <c r="O3800">
        <v>3</v>
      </c>
      <c r="P3800" s="11">
        <f>Agridata[[#This Row],[Storage_Loss_%]]/100</f>
        <v>0.21820000000000001</v>
      </c>
      <c r="Q3800" s="7">
        <v>21.82</v>
      </c>
      <c r="R3800" s="13">
        <v>5810</v>
      </c>
      <c r="S3800">
        <v>325</v>
      </c>
      <c r="T3800" t="s">
        <v>1520</v>
      </c>
      <c r="U3800" t="s">
        <v>1522</v>
      </c>
      <c r="V3800" s="13">
        <v>709429</v>
      </c>
      <c r="W3800" s="7">
        <f>(Agridata[[#This Row],[Profit_After_Storage_Loss]]/Agridata[[#This Row],[Total_Revenue]])*100</f>
        <v>77.544931442496861</v>
      </c>
      <c r="X3800">
        <f>(1-Agridata[[#This Row],[Transport_Cost_NGN]]/(Agridata[[#This Row],[Input_Cost_NGN]]+Agridata[[#This Row],[Final_Profit_NGN]]))*100</f>
        <v>99.593562431578817</v>
      </c>
      <c r="Y3800" s="13">
        <f>Agridata[[#This Row],[Final_Profit_NGN]]*Agridata[[#This Row],[Storage_Loss_%]]</f>
        <v>15479740.779999999</v>
      </c>
      <c r="Z3800" s="13">
        <f>Agridata[[#This Row],[Final_Profit_NGN]] * (1-Agridata[[#This Row],[Storage_Loss_%]]/100)</f>
        <v>554631.59220000007</v>
      </c>
      <c r="AA3800" s="13">
        <f>Agridata[[#This Row],[Final_Profit_NGN]]+Agridata[[#This Row],[Input_Cost_NGN]]</f>
        <v>715239</v>
      </c>
    </row>
    <row r="3801" spans="1:27" x14ac:dyDescent="0.35">
      <c r="A3801" t="s">
        <v>822</v>
      </c>
      <c r="B3801" t="s">
        <v>1471</v>
      </c>
      <c r="C3801" t="s">
        <v>1486</v>
      </c>
      <c r="D3801">
        <v>2021</v>
      </c>
      <c r="E3801" t="s">
        <v>1501</v>
      </c>
      <c r="F3801" t="s">
        <v>1510</v>
      </c>
      <c r="G3801">
        <v>2.13</v>
      </c>
      <c r="H3801">
        <v>60272</v>
      </c>
      <c r="I3801">
        <v>43636</v>
      </c>
      <c r="J3801">
        <v>25.6</v>
      </c>
      <c r="K3801" t="s">
        <v>1512</v>
      </c>
      <c r="L3801">
        <v>1.22</v>
      </c>
      <c r="M3801" t="s">
        <v>1516</v>
      </c>
      <c r="N3801" s="13">
        <v>5520</v>
      </c>
      <c r="O3801">
        <v>2</v>
      </c>
      <c r="P3801" s="11">
        <f>Agridata[[#This Row],[Storage_Loss_%]]/100</f>
        <v>0.27600000000000002</v>
      </c>
      <c r="Q3801" s="7">
        <v>27.6</v>
      </c>
      <c r="R3801" s="13">
        <v>83712</v>
      </c>
      <c r="S3801">
        <v>377</v>
      </c>
      <c r="T3801" t="s">
        <v>1520</v>
      </c>
      <c r="U3801" t="s">
        <v>1522</v>
      </c>
      <c r="V3801" s="13">
        <v>16197033</v>
      </c>
      <c r="W3801" s="7">
        <f>(Agridata[[#This Row],[Profit_After_Storage_Loss]]/Agridata[[#This Row],[Total_Revenue]])*100</f>
        <v>72.02773516813879</v>
      </c>
      <c r="X3801">
        <f>(1-Agridata[[#This Row],[Transport_Cost_NGN]]/(Agridata[[#This Row],[Input_Cost_NGN]]+Agridata[[#This Row],[Final_Profit_NGN]]))*100</f>
        <v>99.966094917646586</v>
      </c>
      <c r="Y3801" s="13">
        <f>Agridata[[#This Row],[Final_Profit_NGN]]*Agridata[[#This Row],[Storage_Loss_%]]</f>
        <v>447038110.80000001</v>
      </c>
      <c r="Z3801" s="13">
        <f>Agridata[[#This Row],[Final_Profit_NGN]] * (1-Agridata[[#This Row],[Storage_Loss_%]]/100)</f>
        <v>11726651.891999999</v>
      </c>
      <c r="AA3801" s="13">
        <f>Agridata[[#This Row],[Final_Profit_NGN]]+Agridata[[#This Row],[Input_Cost_NGN]]</f>
        <v>16280745</v>
      </c>
    </row>
    <row r="3802" spans="1:27" x14ac:dyDescent="0.35">
      <c r="A3802" t="s">
        <v>1224</v>
      </c>
      <c r="B3802" t="s">
        <v>1471</v>
      </c>
      <c r="C3802" t="s">
        <v>1486</v>
      </c>
      <c r="D3802">
        <v>2023</v>
      </c>
      <c r="E3802" t="s">
        <v>1501</v>
      </c>
      <c r="F3802" t="s">
        <v>1506</v>
      </c>
      <c r="G3802">
        <v>1.44</v>
      </c>
      <c r="H3802">
        <v>3237</v>
      </c>
      <c r="I3802">
        <v>2699</v>
      </c>
      <c r="J3802">
        <v>34.9</v>
      </c>
      <c r="K3802" t="s">
        <v>1511</v>
      </c>
      <c r="L3802">
        <v>1.69</v>
      </c>
      <c r="M3802" t="s">
        <v>1516</v>
      </c>
      <c r="N3802" s="13">
        <v>4571</v>
      </c>
      <c r="O3802">
        <v>14</v>
      </c>
      <c r="P3802" s="11">
        <f>Agridata[[#This Row],[Storage_Loss_%]]/100</f>
        <v>0.16600000000000001</v>
      </c>
      <c r="Q3802" s="7">
        <v>16.600000000000001</v>
      </c>
      <c r="R3802" s="13">
        <v>45454</v>
      </c>
      <c r="S3802">
        <v>282</v>
      </c>
      <c r="T3802" t="s">
        <v>1519</v>
      </c>
      <c r="U3802" t="s">
        <v>1523</v>
      </c>
      <c r="V3802" s="13">
        <v>703482</v>
      </c>
      <c r="W3802" s="7">
        <f>(Agridata[[#This Row],[Profit_After_Storage_Loss]]/Agridata[[#This Row],[Total_Revenue]])*100</f>
        <v>78.338334383712365</v>
      </c>
      <c r="X3802">
        <f>(1-Agridata[[#This Row],[Transport_Cost_NGN]]/(Agridata[[#This Row],[Input_Cost_NGN]]+Agridata[[#This Row],[Final_Profit_NGN]]))*100</f>
        <v>99.389667474924423</v>
      </c>
      <c r="Y3802" s="13">
        <f>Agridata[[#This Row],[Final_Profit_NGN]]*Agridata[[#This Row],[Storage_Loss_%]]</f>
        <v>11677801.200000001</v>
      </c>
      <c r="Z3802" s="13">
        <f>Agridata[[#This Row],[Final_Profit_NGN]] * (1-Agridata[[#This Row],[Storage_Loss_%]]/100)</f>
        <v>586703.98800000001</v>
      </c>
      <c r="AA3802" s="13">
        <f>Agridata[[#This Row],[Final_Profit_NGN]]+Agridata[[#This Row],[Input_Cost_NGN]]</f>
        <v>748936</v>
      </c>
    </row>
    <row r="3803" spans="1:27" x14ac:dyDescent="0.35">
      <c r="A3803" t="s">
        <v>1395</v>
      </c>
      <c r="B3803" t="s">
        <v>1471</v>
      </c>
      <c r="C3803" t="s">
        <v>1492</v>
      </c>
      <c r="D3803">
        <v>2022</v>
      </c>
      <c r="E3803" t="s">
        <v>1501</v>
      </c>
      <c r="F3803" t="s">
        <v>1509</v>
      </c>
      <c r="G3803">
        <v>0.97</v>
      </c>
      <c r="H3803">
        <v>12443</v>
      </c>
      <c r="I3803">
        <v>9821</v>
      </c>
      <c r="J3803">
        <v>23.2</v>
      </c>
      <c r="K3803" t="s">
        <v>1512</v>
      </c>
      <c r="L3803">
        <v>1.77</v>
      </c>
      <c r="M3803" t="s">
        <v>1516</v>
      </c>
      <c r="N3803" s="13">
        <v>5317</v>
      </c>
      <c r="O3803">
        <v>4</v>
      </c>
      <c r="P3803" s="11">
        <f>Agridata[[#This Row],[Storage_Loss_%]]/100</f>
        <v>0.2107</v>
      </c>
      <c r="Q3803" s="7">
        <v>21.07</v>
      </c>
      <c r="R3803" s="13">
        <v>17808</v>
      </c>
      <c r="S3803">
        <v>305</v>
      </c>
      <c r="T3803" t="s">
        <v>1520</v>
      </c>
      <c r="U3803" t="s">
        <v>1522</v>
      </c>
      <c r="V3803" s="13">
        <v>2942326</v>
      </c>
      <c r="W3803" s="7">
        <f>(Agridata[[#This Row],[Profit_After_Storage_Loss]]/Agridata[[#This Row],[Total_Revenue]])*100</f>
        <v>78.455161550119016</v>
      </c>
      <c r="X3803">
        <f>(1-Agridata[[#This Row],[Transport_Cost_NGN]]/(Agridata[[#This Row],[Input_Cost_NGN]]+Agridata[[#This Row],[Final_Profit_NGN]]))*100</f>
        <v>99.820379753078754</v>
      </c>
      <c r="Y3803" s="13">
        <f>Agridata[[#This Row],[Final_Profit_NGN]]*Agridata[[#This Row],[Storage_Loss_%]]</f>
        <v>61994808.82</v>
      </c>
      <c r="Z3803" s="13">
        <f>Agridata[[#This Row],[Final_Profit_NGN]] * (1-Agridata[[#This Row],[Storage_Loss_%]]/100)</f>
        <v>2322377.9117999999</v>
      </c>
      <c r="AA3803" s="13">
        <f>Agridata[[#This Row],[Final_Profit_NGN]]+Agridata[[#This Row],[Input_Cost_NGN]]</f>
        <v>2960134</v>
      </c>
    </row>
    <row r="3804" spans="1:27" x14ac:dyDescent="0.35">
      <c r="A3804" t="s">
        <v>740</v>
      </c>
      <c r="B3804" t="s">
        <v>1473</v>
      </c>
      <c r="C3804" t="s">
        <v>1484</v>
      </c>
      <c r="D3804">
        <v>2025</v>
      </c>
      <c r="E3804" t="s">
        <v>1501</v>
      </c>
      <c r="F3804" t="s">
        <v>1505</v>
      </c>
      <c r="G3804">
        <v>0.87</v>
      </c>
      <c r="H3804">
        <v>10408</v>
      </c>
      <c r="I3804">
        <v>8586</v>
      </c>
      <c r="J3804">
        <v>14</v>
      </c>
      <c r="K3804" t="s">
        <v>1511</v>
      </c>
      <c r="L3804">
        <v>1.37</v>
      </c>
      <c r="M3804" t="s">
        <v>1518</v>
      </c>
      <c r="N3804" s="13">
        <v>1962</v>
      </c>
      <c r="O3804">
        <v>7</v>
      </c>
      <c r="P3804" s="11">
        <f>Agridata[[#This Row],[Storage_Loss_%]]/100</f>
        <v>0.17499999999999999</v>
      </c>
      <c r="Q3804" s="7">
        <v>17.5</v>
      </c>
      <c r="R3804" s="13">
        <v>5848</v>
      </c>
      <c r="S3804">
        <v>117</v>
      </c>
      <c r="T3804" t="s">
        <v>1520</v>
      </c>
      <c r="U3804" t="s">
        <v>1522</v>
      </c>
      <c r="V3804" s="13">
        <v>986707</v>
      </c>
      <c r="W3804" s="7">
        <f>(Agridata[[#This Row],[Profit_After_Storage_Loss]]/Agridata[[#This Row],[Total_Revenue]])*100</f>
        <v>82.013921142908956</v>
      </c>
      <c r="X3804">
        <f>(1-Agridata[[#This Row],[Transport_Cost_NGN]]/(Agridata[[#This Row],[Input_Cost_NGN]]+Agridata[[#This Row],[Final_Profit_NGN]]))*100</f>
        <v>99.802328334449982</v>
      </c>
      <c r="Y3804" s="13">
        <f>Agridata[[#This Row],[Final_Profit_NGN]]*Agridata[[#This Row],[Storage_Loss_%]]</f>
        <v>17267372.5</v>
      </c>
      <c r="Z3804" s="13">
        <f>Agridata[[#This Row],[Final_Profit_NGN]] * (1-Agridata[[#This Row],[Storage_Loss_%]]/100)</f>
        <v>814033.27499999991</v>
      </c>
      <c r="AA3804" s="13">
        <f>Agridata[[#This Row],[Final_Profit_NGN]]+Agridata[[#This Row],[Input_Cost_NGN]]</f>
        <v>992555</v>
      </c>
    </row>
    <row r="3805" spans="1:27" x14ac:dyDescent="0.35">
      <c r="A3805" t="s">
        <v>611</v>
      </c>
      <c r="B3805" t="s">
        <v>1472</v>
      </c>
      <c r="C3805" t="s">
        <v>1487</v>
      </c>
      <c r="D3805">
        <v>2022</v>
      </c>
      <c r="E3805" t="s">
        <v>1501</v>
      </c>
      <c r="F3805" t="s">
        <v>1507</v>
      </c>
      <c r="G3805">
        <v>1.92</v>
      </c>
      <c r="H3805">
        <v>3920</v>
      </c>
      <c r="I3805">
        <v>1568</v>
      </c>
      <c r="J3805">
        <v>1</v>
      </c>
      <c r="K3805" t="s">
        <v>1511</v>
      </c>
      <c r="L3805">
        <v>0.97</v>
      </c>
      <c r="M3805" t="s">
        <v>1518</v>
      </c>
      <c r="N3805" s="13">
        <v>200</v>
      </c>
      <c r="O3805">
        <v>60</v>
      </c>
      <c r="P3805" s="11">
        <f>Agridata[[#This Row],[Storage_Loss_%]]/100</f>
        <v>0.6</v>
      </c>
      <c r="Q3805" s="7">
        <v>60</v>
      </c>
      <c r="R3805" s="13">
        <v>35563</v>
      </c>
      <c r="S3805">
        <v>218</v>
      </c>
      <c r="T3805" t="s">
        <v>1520</v>
      </c>
      <c r="U3805" t="s">
        <v>1522</v>
      </c>
      <c r="V3805" s="13">
        <v>302643</v>
      </c>
      <c r="W3805" s="7">
        <f>(Agridata[[#This Row],[Profit_After_Storage_Loss]]/Agridata[[#This Row],[Total_Revenue]])*100</f>
        <v>35.793924412931766</v>
      </c>
      <c r="X3805">
        <f>(1-Agridata[[#This Row],[Transport_Cost_NGN]]/(Agridata[[#This Row],[Input_Cost_NGN]]+Agridata[[#This Row],[Final_Profit_NGN]]))*100</f>
        <v>99.940864443563981</v>
      </c>
      <c r="Y3805" s="13">
        <f>Agridata[[#This Row],[Final_Profit_NGN]]*Agridata[[#This Row],[Storage_Loss_%]]</f>
        <v>18158580</v>
      </c>
      <c r="Z3805" s="13">
        <f>Agridata[[#This Row],[Final_Profit_NGN]] * (1-Agridata[[#This Row],[Storage_Loss_%]]/100)</f>
        <v>121057.20000000001</v>
      </c>
      <c r="AA3805" s="13">
        <f>Agridata[[#This Row],[Final_Profit_NGN]]+Agridata[[#This Row],[Input_Cost_NGN]]</f>
        <v>338206</v>
      </c>
    </row>
    <row r="3806" spans="1:27" x14ac:dyDescent="0.35">
      <c r="A3806" t="s">
        <v>1368</v>
      </c>
      <c r="B3806" t="s">
        <v>1471</v>
      </c>
      <c r="C3806" t="s">
        <v>1486</v>
      </c>
      <c r="D3806">
        <v>2021</v>
      </c>
      <c r="E3806" t="s">
        <v>1501</v>
      </c>
      <c r="F3806" t="s">
        <v>1506</v>
      </c>
      <c r="G3806">
        <v>0.65</v>
      </c>
      <c r="H3806">
        <v>1768</v>
      </c>
      <c r="I3806">
        <v>1203</v>
      </c>
      <c r="J3806">
        <v>43.6</v>
      </c>
      <c r="K3806" t="s">
        <v>1515</v>
      </c>
      <c r="L3806">
        <v>2.14</v>
      </c>
      <c r="M3806" t="s">
        <v>1518</v>
      </c>
      <c r="N3806" s="13">
        <v>6673</v>
      </c>
      <c r="O3806">
        <v>30</v>
      </c>
      <c r="P3806" s="11">
        <f>Agridata[[#This Row],[Storage_Loss_%]]/100</f>
        <v>0.31920000000000004</v>
      </c>
      <c r="Q3806" s="7">
        <v>31.92</v>
      </c>
      <c r="R3806" s="13">
        <v>15822</v>
      </c>
      <c r="S3806">
        <v>280</v>
      </c>
      <c r="T3806" t="s">
        <v>1520</v>
      </c>
      <c r="U3806" t="s">
        <v>1522</v>
      </c>
      <c r="V3806" s="13">
        <v>310977</v>
      </c>
      <c r="W3806" s="7">
        <f>(Agridata[[#This Row],[Profit_After_Storage_Loss]]/Agridata[[#This Row],[Total_Revenue]])*100</f>
        <v>64.783901297127585</v>
      </c>
      <c r="X3806">
        <f>(1-Agridata[[#This Row],[Transport_Cost_NGN]]/(Agridata[[#This Row],[Input_Cost_NGN]]+Agridata[[#This Row],[Final_Profit_NGN]]))*100</f>
        <v>97.958072087123895</v>
      </c>
      <c r="Y3806" s="13">
        <f>Agridata[[#This Row],[Final_Profit_NGN]]*Agridata[[#This Row],[Storage_Loss_%]]</f>
        <v>9926385.8399999999</v>
      </c>
      <c r="Z3806" s="13">
        <f>Agridata[[#This Row],[Final_Profit_NGN]] * (1-Agridata[[#This Row],[Storage_Loss_%]]/100)</f>
        <v>211713.14159999997</v>
      </c>
      <c r="AA3806" s="13">
        <f>Agridata[[#This Row],[Final_Profit_NGN]]+Agridata[[#This Row],[Input_Cost_NGN]]</f>
        <v>326799</v>
      </c>
    </row>
    <row r="3807" spans="1:27" x14ac:dyDescent="0.35">
      <c r="A3807" t="s">
        <v>1145</v>
      </c>
      <c r="B3807" t="s">
        <v>1470</v>
      </c>
      <c r="C3807" t="s">
        <v>1476</v>
      </c>
      <c r="D3807">
        <v>2021</v>
      </c>
      <c r="E3807" t="s">
        <v>1501</v>
      </c>
      <c r="F3807" t="s">
        <v>1506</v>
      </c>
      <c r="G3807">
        <v>1.78</v>
      </c>
      <c r="H3807">
        <v>6063</v>
      </c>
      <c r="I3807">
        <v>5397</v>
      </c>
      <c r="J3807">
        <v>5.2</v>
      </c>
      <c r="K3807" t="s">
        <v>1513</v>
      </c>
      <c r="L3807">
        <v>1.45</v>
      </c>
      <c r="M3807" t="s">
        <v>1516</v>
      </c>
      <c r="N3807" s="13">
        <v>217</v>
      </c>
      <c r="O3807">
        <v>7</v>
      </c>
      <c r="P3807" s="11">
        <f>Agridata[[#This Row],[Storage_Loss_%]]/100</f>
        <v>0.10980000000000001</v>
      </c>
      <c r="Q3807" s="7">
        <v>10.98</v>
      </c>
      <c r="R3807" s="13">
        <v>43488</v>
      </c>
      <c r="S3807">
        <v>351</v>
      </c>
      <c r="T3807" t="s">
        <v>1520</v>
      </c>
      <c r="U3807" t="s">
        <v>1522</v>
      </c>
      <c r="V3807" s="13">
        <v>1831699</v>
      </c>
      <c r="W3807" s="7">
        <f>(Agridata[[#This Row],[Profit_After_Storage_Loss]]/Agridata[[#This Row],[Total_Revenue]])*100</f>
        <v>86.955511626307143</v>
      </c>
      <c r="X3807">
        <f>(1-Agridata[[#This Row],[Transport_Cost_NGN]]/(Agridata[[#This Row],[Input_Cost_NGN]]+Agridata[[#This Row],[Final_Profit_NGN]]))*100</f>
        <v>99.988427820798677</v>
      </c>
      <c r="Y3807" s="13">
        <f>Agridata[[#This Row],[Final_Profit_NGN]]*Agridata[[#This Row],[Storage_Loss_%]]</f>
        <v>20112055.02</v>
      </c>
      <c r="Z3807" s="13">
        <f>Agridata[[#This Row],[Final_Profit_NGN]] * (1-Agridata[[#This Row],[Storage_Loss_%]]/100)</f>
        <v>1630578.4498000001</v>
      </c>
      <c r="AA3807" s="13">
        <f>Agridata[[#This Row],[Final_Profit_NGN]]+Agridata[[#This Row],[Input_Cost_NGN]]</f>
        <v>1875187</v>
      </c>
    </row>
    <row r="3808" spans="1:27" x14ac:dyDescent="0.35">
      <c r="A3808" t="s">
        <v>1215</v>
      </c>
      <c r="B3808" t="s">
        <v>1469</v>
      </c>
      <c r="C3808" t="s">
        <v>1480</v>
      </c>
      <c r="D3808">
        <v>2025</v>
      </c>
      <c r="E3808" t="s">
        <v>1501</v>
      </c>
      <c r="F3808" t="s">
        <v>1504</v>
      </c>
      <c r="G3808">
        <v>2.15</v>
      </c>
      <c r="H3808">
        <v>23231</v>
      </c>
      <c r="I3808">
        <v>16730</v>
      </c>
      <c r="J3808">
        <v>5.7</v>
      </c>
      <c r="K3808" t="s">
        <v>1513</v>
      </c>
      <c r="L3808">
        <v>0.3</v>
      </c>
      <c r="M3808" t="s">
        <v>1516</v>
      </c>
      <c r="N3808" s="13">
        <v>200</v>
      </c>
      <c r="O3808">
        <v>7</v>
      </c>
      <c r="P3808" s="11">
        <f>Agridata[[#This Row],[Storage_Loss_%]]/100</f>
        <v>0.27979999999999999</v>
      </c>
      <c r="Q3808" s="7">
        <v>27.98</v>
      </c>
      <c r="R3808" s="13">
        <v>26832</v>
      </c>
      <c r="S3808">
        <v>295</v>
      </c>
      <c r="T3808" t="s">
        <v>1520</v>
      </c>
      <c r="U3808" t="s">
        <v>1522</v>
      </c>
      <c r="V3808" s="13">
        <v>4858965</v>
      </c>
      <c r="W3808" s="7">
        <f>(Agridata[[#This Row],[Profit_After_Storage_Loss]]/Agridata[[#This Row],[Total_Revenue]])*100</f>
        <v>71.624477910154667</v>
      </c>
      <c r="X3808">
        <f>(1-Agridata[[#This Row],[Transport_Cost_NGN]]/(Agridata[[#This Row],[Input_Cost_NGN]]+Agridata[[#This Row],[Final_Profit_NGN]]))*100</f>
        <v>99.99590650205073</v>
      </c>
      <c r="Y3808" s="13">
        <f>Agridata[[#This Row],[Final_Profit_NGN]]*Agridata[[#This Row],[Storage_Loss_%]]</f>
        <v>135953840.69999999</v>
      </c>
      <c r="Z3808" s="13">
        <f>Agridata[[#This Row],[Final_Profit_NGN]] * (1-Agridata[[#This Row],[Storage_Loss_%]]/100)</f>
        <v>3499426.5929999999</v>
      </c>
      <c r="AA3808" s="13">
        <f>Agridata[[#This Row],[Final_Profit_NGN]]+Agridata[[#This Row],[Input_Cost_NGN]]</f>
        <v>4885797</v>
      </c>
    </row>
    <row r="3809" spans="1:27" x14ac:dyDescent="0.35">
      <c r="A3809" t="s">
        <v>537</v>
      </c>
      <c r="B3809" t="s">
        <v>1473</v>
      </c>
      <c r="C3809" t="s">
        <v>1494</v>
      </c>
      <c r="D3809">
        <v>2023</v>
      </c>
      <c r="E3809" t="s">
        <v>1502</v>
      </c>
      <c r="F3809" t="s">
        <v>1509</v>
      </c>
      <c r="G3809">
        <v>1.4</v>
      </c>
      <c r="H3809">
        <v>23086</v>
      </c>
      <c r="I3809">
        <v>19413</v>
      </c>
      <c r="J3809">
        <v>65.599999999999994</v>
      </c>
      <c r="K3809" t="s">
        <v>1512</v>
      </c>
      <c r="L3809">
        <v>2.81</v>
      </c>
      <c r="M3809" t="s">
        <v>1516</v>
      </c>
      <c r="N3809" s="13">
        <v>16890</v>
      </c>
      <c r="O3809">
        <v>3</v>
      </c>
      <c r="P3809" s="11">
        <f>Agridata[[#This Row],[Storage_Loss_%]]/100</f>
        <v>0.15909999999999999</v>
      </c>
      <c r="Q3809" s="7">
        <v>15.91</v>
      </c>
      <c r="R3809" s="13">
        <v>40903</v>
      </c>
      <c r="S3809">
        <v>335</v>
      </c>
      <c r="T3809" t="s">
        <v>1520</v>
      </c>
      <c r="U3809" t="s">
        <v>1523</v>
      </c>
      <c r="V3809" s="13">
        <v>6380529</v>
      </c>
      <c r="W3809" s="7">
        <f>(Agridata[[#This Row],[Profit_After_Storage_Loss]]/Agridata[[#This Row],[Total_Revenue]])*100</f>
        <v>83.554366628814265</v>
      </c>
      <c r="X3809">
        <f>(1-Agridata[[#This Row],[Transport_Cost_NGN]]/(Agridata[[#This Row],[Input_Cost_NGN]]+Agridata[[#This Row],[Final_Profit_NGN]]))*100</f>
        <v>99.736974556454072</v>
      </c>
      <c r="Y3809" s="13">
        <f>Agridata[[#This Row],[Final_Profit_NGN]]*Agridata[[#This Row],[Storage_Loss_%]]</f>
        <v>101514216.39</v>
      </c>
      <c r="Z3809" s="13">
        <f>Agridata[[#This Row],[Final_Profit_NGN]] * (1-Agridata[[#This Row],[Storage_Loss_%]]/100)</f>
        <v>5365386.8361</v>
      </c>
      <c r="AA3809" s="13">
        <f>Agridata[[#This Row],[Final_Profit_NGN]]+Agridata[[#This Row],[Input_Cost_NGN]]</f>
        <v>6421432</v>
      </c>
    </row>
    <row r="3810" spans="1:27" x14ac:dyDescent="0.35">
      <c r="A3810" t="s">
        <v>1396</v>
      </c>
      <c r="B3810" t="s">
        <v>1470</v>
      </c>
      <c r="C3810" t="s">
        <v>1485</v>
      </c>
      <c r="D3810">
        <v>2024</v>
      </c>
      <c r="E3810" t="s">
        <v>1502</v>
      </c>
      <c r="F3810" t="s">
        <v>1508</v>
      </c>
      <c r="G3810">
        <v>2.39</v>
      </c>
      <c r="H3810">
        <v>2472</v>
      </c>
      <c r="I3810">
        <v>988</v>
      </c>
      <c r="J3810">
        <v>4.5999999999999996</v>
      </c>
      <c r="K3810" t="s">
        <v>1511</v>
      </c>
      <c r="L3810">
        <v>1.53</v>
      </c>
      <c r="M3810" t="s">
        <v>1518</v>
      </c>
      <c r="N3810" s="13">
        <v>707</v>
      </c>
      <c r="O3810">
        <v>60</v>
      </c>
      <c r="P3810" s="11">
        <f>Agridata[[#This Row],[Storage_Loss_%]]/100</f>
        <v>0.6</v>
      </c>
      <c r="Q3810" s="7">
        <v>60</v>
      </c>
      <c r="R3810" s="13">
        <v>28492</v>
      </c>
      <c r="S3810">
        <v>270</v>
      </c>
      <c r="T3810" t="s">
        <v>1520</v>
      </c>
      <c r="U3810" t="s">
        <v>1522</v>
      </c>
      <c r="V3810" s="13">
        <v>234894</v>
      </c>
      <c r="W3810" s="7">
        <f>(Agridata[[#This Row],[Profit_After_Storage_Loss]]/Agridata[[#This Row],[Total_Revenue]])*100</f>
        <v>35.672966672488286</v>
      </c>
      <c r="X3810">
        <f>(1-Agridata[[#This Row],[Transport_Cost_NGN]]/(Agridata[[#This Row],[Input_Cost_NGN]]+Agridata[[#This Row],[Final_Profit_NGN]]))*100</f>
        <v>99.731572672807218</v>
      </c>
      <c r="Y3810" s="13">
        <f>Agridata[[#This Row],[Final_Profit_NGN]]*Agridata[[#This Row],[Storage_Loss_%]]</f>
        <v>14093640</v>
      </c>
      <c r="Z3810" s="13">
        <f>Agridata[[#This Row],[Final_Profit_NGN]] * (1-Agridata[[#This Row],[Storage_Loss_%]]/100)</f>
        <v>93957.6</v>
      </c>
      <c r="AA3810" s="13">
        <f>Agridata[[#This Row],[Final_Profit_NGN]]+Agridata[[#This Row],[Input_Cost_NGN]]</f>
        <v>263386</v>
      </c>
    </row>
    <row r="3811" spans="1:27" x14ac:dyDescent="0.35">
      <c r="A3811" t="s">
        <v>1008</v>
      </c>
      <c r="B3811" t="s">
        <v>1472</v>
      </c>
      <c r="C3811" t="s">
        <v>1478</v>
      </c>
      <c r="D3811">
        <v>2022</v>
      </c>
      <c r="E3811" t="s">
        <v>1502</v>
      </c>
      <c r="F3811" t="s">
        <v>1509</v>
      </c>
      <c r="G3811">
        <v>1.84</v>
      </c>
      <c r="H3811">
        <v>17620</v>
      </c>
      <c r="I3811">
        <v>14566</v>
      </c>
      <c r="J3811">
        <v>9.3000000000000007</v>
      </c>
      <c r="K3811" t="s">
        <v>1513</v>
      </c>
      <c r="L3811">
        <v>1.02</v>
      </c>
      <c r="M3811" t="s">
        <v>1518</v>
      </c>
      <c r="N3811" s="13">
        <v>362</v>
      </c>
      <c r="O3811">
        <v>2</v>
      </c>
      <c r="P3811" s="11">
        <f>Agridata[[#This Row],[Storage_Loss_%]]/100</f>
        <v>0.17329999999999998</v>
      </c>
      <c r="Q3811" s="7">
        <v>17.329999999999998</v>
      </c>
      <c r="R3811" s="13">
        <v>58521</v>
      </c>
      <c r="S3811">
        <v>305</v>
      </c>
      <c r="T3811" t="s">
        <v>1519</v>
      </c>
      <c r="U3811" t="s">
        <v>1522</v>
      </c>
      <c r="V3811" s="13">
        <v>4339321</v>
      </c>
      <c r="W3811" s="7">
        <f>(Agridata[[#This Row],[Profit_After_Storage_Loss]]/Agridata[[#This Row],[Total_Revenue]])*100</f>
        <v>81.569930677364027</v>
      </c>
      <c r="X3811">
        <f>(1-Agridata[[#This Row],[Transport_Cost_NGN]]/(Agridata[[#This Row],[Input_Cost_NGN]]+Agridata[[#This Row],[Final_Profit_NGN]]))*100</f>
        <v>99.991768690189417</v>
      </c>
      <c r="Y3811" s="13">
        <f>Agridata[[#This Row],[Final_Profit_NGN]]*Agridata[[#This Row],[Storage_Loss_%]]</f>
        <v>75200432.929999992</v>
      </c>
      <c r="Z3811" s="13">
        <f>Agridata[[#This Row],[Final_Profit_NGN]] * (1-Agridata[[#This Row],[Storage_Loss_%]]/100)</f>
        <v>3587316.6707000001</v>
      </c>
      <c r="AA3811" s="13">
        <f>Agridata[[#This Row],[Final_Profit_NGN]]+Agridata[[#This Row],[Input_Cost_NGN]]</f>
        <v>4397842</v>
      </c>
    </row>
    <row r="3812" spans="1:27" x14ac:dyDescent="0.35">
      <c r="A3812" t="s">
        <v>338</v>
      </c>
      <c r="B3812" t="s">
        <v>1472</v>
      </c>
      <c r="C3812" t="s">
        <v>1489</v>
      </c>
      <c r="D3812">
        <v>2023</v>
      </c>
      <c r="E3812" t="s">
        <v>1501</v>
      </c>
      <c r="F3812" t="s">
        <v>1504</v>
      </c>
      <c r="G3812">
        <v>1.62</v>
      </c>
      <c r="H3812">
        <v>16269</v>
      </c>
      <c r="I3812">
        <v>12512</v>
      </c>
      <c r="J3812">
        <v>22.2</v>
      </c>
      <c r="K3812" t="s">
        <v>1512</v>
      </c>
      <c r="L3812">
        <v>1.63</v>
      </c>
      <c r="M3812" t="s">
        <v>1516</v>
      </c>
      <c r="N3812" s="13">
        <v>5023</v>
      </c>
      <c r="O3812">
        <v>2</v>
      </c>
      <c r="P3812" s="11">
        <f>Agridata[[#This Row],[Storage_Loss_%]]/100</f>
        <v>0.23089999999999999</v>
      </c>
      <c r="Q3812" s="7">
        <v>23.09</v>
      </c>
      <c r="R3812" s="13">
        <v>35191</v>
      </c>
      <c r="S3812">
        <v>337</v>
      </c>
      <c r="T3812" t="s">
        <v>1520</v>
      </c>
      <c r="U3812" t="s">
        <v>1522</v>
      </c>
      <c r="V3812" s="13">
        <v>4134165</v>
      </c>
      <c r="W3812" s="7">
        <f>(Agridata[[#This Row],[Profit_After_Storage_Loss]]/Agridata[[#This Row],[Total_Revenue]])*100</f>
        <v>76.260849433341747</v>
      </c>
      <c r="X3812">
        <f>(1-Agridata[[#This Row],[Transport_Cost_NGN]]/(Agridata[[#This Row],[Input_Cost_NGN]]+Agridata[[#This Row],[Final_Profit_NGN]]))*100</f>
        <v>99.879525758894189</v>
      </c>
      <c r="Y3812" s="13">
        <f>Agridata[[#This Row],[Final_Profit_NGN]]*Agridata[[#This Row],[Storage_Loss_%]]</f>
        <v>95457869.849999994</v>
      </c>
      <c r="Z3812" s="13">
        <f>Agridata[[#This Row],[Final_Profit_NGN]] * (1-Agridata[[#This Row],[Storage_Loss_%]]/100)</f>
        <v>3179586.3015000001</v>
      </c>
      <c r="AA3812" s="13">
        <f>Agridata[[#This Row],[Final_Profit_NGN]]+Agridata[[#This Row],[Input_Cost_NGN]]</f>
        <v>4169356</v>
      </c>
    </row>
    <row r="3813" spans="1:27" x14ac:dyDescent="0.35">
      <c r="A3813" t="s">
        <v>980</v>
      </c>
      <c r="B3813" t="s">
        <v>1473</v>
      </c>
      <c r="C3813" t="s">
        <v>1496</v>
      </c>
      <c r="D3813">
        <v>2025</v>
      </c>
      <c r="E3813" t="s">
        <v>1502</v>
      </c>
      <c r="F3813" t="s">
        <v>1507</v>
      </c>
      <c r="G3813">
        <v>1.23</v>
      </c>
      <c r="H3813">
        <v>1928</v>
      </c>
      <c r="I3813">
        <v>1655</v>
      </c>
      <c r="J3813">
        <v>49.5</v>
      </c>
      <c r="K3813" t="s">
        <v>1511</v>
      </c>
      <c r="L3813">
        <v>2.36</v>
      </c>
      <c r="M3813" t="s">
        <v>1518</v>
      </c>
      <c r="N3813" s="13">
        <v>7054</v>
      </c>
      <c r="O3813">
        <v>7</v>
      </c>
      <c r="P3813" s="11">
        <f>Agridata[[#This Row],[Storage_Loss_%]]/100</f>
        <v>0.14130000000000001</v>
      </c>
      <c r="Q3813" s="7">
        <v>14.13</v>
      </c>
      <c r="R3813" s="13">
        <v>28270</v>
      </c>
      <c r="S3813">
        <v>243</v>
      </c>
      <c r="T3813" t="s">
        <v>1520</v>
      </c>
      <c r="U3813" t="s">
        <v>1522</v>
      </c>
      <c r="V3813" s="13">
        <v>362820</v>
      </c>
      <c r="W3813" s="7">
        <f>(Agridata[[#This Row],[Profit_After_Storage_Loss]]/Agridata[[#This Row],[Total_Revenue]])*100</f>
        <v>79.662874018768065</v>
      </c>
      <c r="X3813">
        <f>(1-Agridata[[#This Row],[Transport_Cost_NGN]]/(Agridata[[#This Row],[Input_Cost_NGN]]+Agridata[[#This Row],[Final_Profit_NGN]]))*100</f>
        <v>98.196323096985353</v>
      </c>
      <c r="Y3813" s="13">
        <f>Agridata[[#This Row],[Final_Profit_NGN]]*Agridata[[#This Row],[Storage_Loss_%]]</f>
        <v>5126646.6000000006</v>
      </c>
      <c r="Z3813" s="13">
        <f>Agridata[[#This Row],[Final_Profit_NGN]] * (1-Agridata[[#This Row],[Storage_Loss_%]]/100)</f>
        <v>311553.53399999999</v>
      </c>
      <c r="AA3813" s="13">
        <f>Agridata[[#This Row],[Final_Profit_NGN]]+Agridata[[#This Row],[Input_Cost_NGN]]</f>
        <v>391090</v>
      </c>
    </row>
    <row r="3814" spans="1:27" x14ac:dyDescent="0.35">
      <c r="A3814" t="s">
        <v>1125</v>
      </c>
      <c r="B3814" t="s">
        <v>1471</v>
      </c>
      <c r="C3814" t="s">
        <v>1486</v>
      </c>
      <c r="D3814">
        <v>2024</v>
      </c>
      <c r="E3814" t="s">
        <v>1502</v>
      </c>
      <c r="F3814" t="s">
        <v>1510</v>
      </c>
      <c r="G3814">
        <v>2.71</v>
      </c>
      <c r="H3814">
        <v>45481</v>
      </c>
      <c r="I3814">
        <v>33965</v>
      </c>
      <c r="J3814">
        <v>70.8</v>
      </c>
      <c r="K3814" t="s">
        <v>1512</v>
      </c>
      <c r="L3814">
        <v>2.36</v>
      </c>
      <c r="M3814" t="s">
        <v>1518</v>
      </c>
      <c r="N3814" s="13">
        <v>17544</v>
      </c>
      <c r="O3814">
        <v>2</v>
      </c>
      <c r="P3814" s="11">
        <f>Agridata[[#This Row],[Storage_Loss_%]]/100</f>
        <v>0.25319999999999998</v>
      </c>
      <c r="Q3814" s="7">
        <v>25.32</v>
      </c>
      <c r="R3814" s="13">
        <v>97228</v>
      </c>
      <c r="S3814">
        <v>369</v>
      </c>
      <c r="T3814" t="s">
        <v>1519</v>
      </c>
      <c r="U3814" t="s">
        <v>1522</v>
      </c>
      <c r="V3814" s="13">
        <v>12292983</v>
      </c>
      <c r="W3814" s="7">
        <f>(Agridata[[#This Row],[Profit_After_Storage_Loss]]/Agridata[[#This Row],[Total_Revenue]])*100</f>
        <v>74.093973899233845</v>
      </c>
      <c r="X3814">
        <f>(1-Agridata[[#This Row],[Transport_Cost_NGN]]/(Agridata[[#This Row],[Input_Cost_NGN]]+Agridata[[#This Row],[Final_Profit_NGN]]))*100</f>
        <v>99.858404348400526</v>
      </c>
      <c r="Y3814" s="13">
        <f>Agridata[[#This Row],[Final_Profit_NGN]]*Agridata[[#This Row],[Storage_Loss_%]]</f>
        <v>311258329.56</v>
      </c>
      <c r="Z3814" s="13">
        <f>Agridata[[#This Row],[Final_Profit_NGN]] * (1-Agridata[[#This Row],[Storage_Loss_%]]/100)</f>
        <v>9180399.7044000011</v>
      </c>
      <c r="AA3814" s="13">
        <f>Agridata[[#This Row],[Final_Profit_NGN]]+Agridata[[#This Row],[Input_Cost_NGN]]</f>
        <v>12390211</v>
      </c>
    </row>
    <row r="3815" spans="1:27" x14ac:dyDescent="0.35">
      <c r="A3815" t="s">
        <v>295</v>
      </c>
      <c r="B3815" t="s">
        <v>1471</v>
      </c>
      <c r="C3815" t="s">
        <v>1486</v>
      </c>
      <c r="D3815">
        <v>2021</v>
      </c>
      <c r="E3815" t="s">
        <v>1502</v>
      </c>
      <c r="F3815" t="s">
        <v>1507</v>
      </c>
      <c r="G3815">
        <v>1.05</v>
      </c>
      <c r="H3815">
        <v>2207</v>
      </c>
      <c r="I3815">
        <v>1685</v>
      </c>
      <c r="J3815">
        <v>70</v>
      </c>
      <c r="K3815" t="s">
        <v>1511</v>
      </c>
      <c r="L3815">
        <v>2.67</v>
      </c>
      <c r="M3815" t="s">
        <v>1518</v>
      </c>
      <c r="N3815" s="13">
        <v>8485</v>
      </c>
      <c r="O3815">
        <v>14</v>
      </c>
      <c r="P3815" s="11">
        <f>Agridata[[#This Row],[Storage_Loss_%]]/100</f>
        <v>0.23649999999999999</v>
      </c>
      <c r="Q3815" s="7">
        <v>23.65</v>
      </c>
      <c r="R3815" s="13">
        <v>20162</v>
      </c>
      <c r="S3815">
        <v>183</v>
      </c>
      <c r="T3815" t="s">
        <v>1520</v>
      </c>
      <c r="U3815" t="s">
        <v>1523</v>
      </c>
      <c r="V3815" s="13">
        <v>276625</v>
      </c>
      <c r="W3815" s="7">
        <f>(Agridata[[#This Row],[Profit_After_Storage_Loss]]/Agridata[[#This Row],[Total_Revenue]])*100</f>
        <v>71.163220592546182</v>
      </c>
      <c r="X3815">
        <f>(1-Agridata[[#This Row],[Transport_Cost_NGN]]/(Agridata[[#This Row],[Input_Cost_NGN]]+Agridata[[#This Row],[Final_Profit_NGN]]))*100</f>
        <v>97.141047283068332</v>
      </c>
      <c r="Y3815" s="13">
        <f>Agridata[[#This Row],[Final_Profit_NGN]]*Agridata[[#This Row],[Storage_Loss_%]]</f>
        <v>6542181.25</v>
      </c>
      <c r="Z3815" s="13">
        <f>Agridata[[#This Row],[Final_Profit_NGN]] * (1-Agridata[[#This Row],[Storage_Loss_%]]/100)</f>
        <v>211203.18750000003</v>
      </c>
      <c r="AA3815" s="13">
        <f>Agridata[[#This Row],[Final_Profit_NGN]]+Agridata[[#This Row],[Input_Cost_NGN]]</f>
        <v>296787</v>
      </c>
    </row>
    <row r="3816" spans="1:27" x14ac:dyDescent="0.35">
      <c r="A3816" t="s">
        <v>586</v>
      </c>
      <c r="B3816" t="s">
        <v>1473</v>
      </c>
      <c r="C3816" t="s">
        <v>1497</v>
      </c>
      <c r="D3816">
        <v>2025</v>
      </c>
      <c r="E3816" t="s">
        <v>1502</v>
      </c>
      <c r="F3816" t="s">
        <v>1508</v>
      </c>
      <c r="G3816">
        <v>0.86</v>
      </c>
      <c r="H3816">
        <v>1551</v>
      </c>
      <c r="I3816">
        <v>1252</v>
      </c>
      <c r="J3816">
        <v>19.5</v>
      </c>
      <c r="K3816" t="s">
        <v>1511</v>
      </c>
      <c r="L3816">
        <v>0.86</v>
      </c>
      <c r="M3816" t="s">
        <v>1517</v>
      </c>
      <c r="N3816" s="13">
        <v>2883</v>
      </c>
      <c r="O3816">
        <v>14</v>
      </c>
      <c r="P3816" s="11">
        <f>Agridata[[#This Row],[Storage_Loss_%]]/100</f>
        <v>0.1925</v>
      </c>
      <c r="Q3816" s="7">
        <v>19.25</v>
      </c>
      <c r="R3816" s="13">
        <v>12172</v>
      </c>
      <c r="S3816">
        <v>210</v>
      </c>
      <c r="T3816" t="s">
        <v>1520</v>
      </c>
      <c r="U3816" t="s">
        <v>1523</v>
      </c>
      <c r="V3816" s="13">
        <v>245236</v>
      </c>
      <c r="W3816" s="7">
        <f>(Agridata[[#This Row],[Profit_After_Storage_Loss]]/Agridata[[#This Row],[Total_Revenue]])*100</f>
        <v>76.931591092739936</v>
      </c>
      <c r="X3816">
        <f>(1-Agridata[[#This Row],[Transport_Cost_NGN]]/(Agridata[[#This Row],[Input_Cost_NGN]]+Agridata[[#This Row],[Final_Profit_NGN]]))*100</f>
        <v>98.879988189955242</v>
      </c>
      <c r="Y3816" s="13">
        <f>Agridata[[#This Row],[Final_Profit_NGN]]*Agridata[[#This Row],[Storage_Loss_%]]</f>
        <v>4720793</v>
      </c>
      <c r="Z3816" s="13">
        <f>Agridata[[#This Row],[Final_Profit_NGN]] * (1-Agridata[[#This Row],[Storage_Loss_%]]/100)</f>
        <v>198028.07</v>
      </c>
      <c r="AA3816" s="13">
        <f>Agridata[[#This Row],[Final_Profit_NGN]]+Agridata[[#This Row],[Input_Cost_NGN]]</f>
        <v>257408</v>
      </c>
    </row>
    <row r="3817" spans="1:27" x14ac:dyDescent="0.35">
      <c r="A3817" t="s">
        <v>333</v>
      </c>
      <c r="B3817" t="s">
        <v>1471</v>
      </c>
      <c r="C3817" t="s">
        <v>1477</v>
      </c>
      <c r="D3817">
        <v>2021</v>
      </c>
      <c r="E3817" t="s">
        <v>1501</v>
      </c>
      <c r="F3817" t="s">
        <v>1510</v>
      </c>
      <c r="G3817">
        <v>4.34</v>
      </c>
      <c r="H3817">
        <v>126523</v>
      </c>
      <c r="I3817">
        <v>93475</v>
      </c>
      <c r="J3817">
        <v>43.1</v>
      </c>
      <c r="K3817" t="s">
        <v>1511</v>
      </c>
      <c r="L3817">
        <v>2.56</v>
      </c>
      <c r="M3817" t="s">
        <v>1517</v>
      </c>
      <c r="N3817" s="13">
        <v>4843</v>
      </c>
      <c r="O3817">
        <v>2</v>
      </c>
      <c r="P3817" s="11">
        <f>Agridata[[#This Row],[Storage_Loss_%]]/100</f>
        <v>0.26119999999999999</v>
      </c>
      <c r="Q3817" s="7">
        <v>26.12</v>
      </c>
      <c r="R3817" s="13">
        <v>146565</v>
      </c>
      <c r="S3817">
        <v>354</v>
      </c>
      <c r="T3817" t="s">
        <v>1520</v>
      </c>
      <c r="U3817" t="s">
        <v>1523</v>
      </c>
      <c r="V3817" s="13">
        <v>32607841</v>
      </c>
      <c r="W3817" s="7">
        <f>(Agridata[[#This Row],[Profit_After_Storage_Loss]]/Agridata[[#This Row],[Total_Revenue]])*100</f>
        <v>73.549411736546233</v>
      </c>
      <c r="X3817">
        <f>(1-Agridata[[#This Row],[Transport_Cost_NGN]]/(Agridata[[#This Row],[Input_Cost_NGN]]+Agridata[[#This Row],[Final_Profit_NGN]]))*100</f>
        <v>99.985214202938067</v>
      </c>
      <c r="Y3817" s="13">
        <f>Agridata[[#This Row],[Final_Profit_NGN]]*Agridata[[#This Row],[Storage_Loss_%]]</f>
        <v>851716806.92000008</v>
      </c>
      <c r="Z3817" s="13">
        <f>Agridata[[#This Row],[Final_Profit_NGN]] * (1-Agridata[[#This Row],[Storage_Loss_%]]/100)</f>
        <v>24090672.930800002</v>
      </c>
      <c r="AA3817" s="13">
        <f>Agridata[[#This Row],[Final_Profit_NGN]]+Agridata[[#This Row],[Input_Cost_NGN]]</f>
        <v>32754406</v>
      </c>
    </row>
    <row r="3818" spans="1:27" x14ac:dyDescent="0.35">
      <c r="A3818" t="s">
        <v>553</v>
      </c>
      <c r="B3818" t="s">
        <v>1472</v>
      </c>
      <c r="C3818" t="s">
        <v>1488</v>
      </c>
      <c r="D3818">
        <v>2024</v>
      </c>
      <c r="E3818" t="s">
        <v>1502</v>
      </c>
      <c r="F3818" t="s">
        <v>1505</v>
      </c>
      <c r="G3818">
        <v>1.78</v>
      </c>
      <c r="H3818">
        <v>19752</v>
      </c>
      <c r="I3818">
        <v>17984</v>
      </c>
      <c r="J3818">
        <v>29.7</v>
      </c>
      <c r="K3818" t="s">
        <v>1513</v>
      </c>
      <c r="L3818">
        <v>1.73</v>
      </c>
      <c r="M3818" t="s">
        <v>1516</v>
      </c>
      <c r="N3818" s="13">
        <v>1371</v>
      </c>
      <c r="O3818">
        <v>1</v>
      </c>
      <c r="P3818" s="11">
        <f>Agridata[[#This Row],[Storage_Loss_%]]/100</f>
        <v>8.9499999999999996E-2</v>
      </c>
      <c r="Q3818" s="7">
        <v>8.9499999999999993</v>
      </c>
      <c r="R3818" s="13">
        <v>13568</v>
      </c>
      <c r="S3818">
        <v>130</v>
      </c>
      <c r="T3818" t="s">
        <v>1520</v>
      </c>
      <c r="U3818" t="s">
        <v>1522</v>
      </c>
      <c r="V3818" s="13">
        <v>2299602</v>
      </c>
      <c r="W3818" s="7">
        <f>(Agridata[[#This Row],[Profit_After_Storage_Loss]]/Agridata[[#This Row],[Total_Revenue]])*100</f>
        <v>90.515942235114593</v>
      </c>
      <c r="X3818">
        <f>(1-Agridata[[#This Row],[Transport_Cost_NGN]]/(Agridata[[#This Row],[Input_Cost_NGN]]+Agridata[[#This Row],[Final_Profit_NGN]]))*100</f>
        <v>99.940730685595952</v>
      </c>
      <c r="Y3818" s="13">
        <f>Agridata[[#This Row],[Final_Profit_NGN]]*Agridata[[#This Row],[Storage_Loss_%]]</f>
        <v>20581437.899999999</v>
      </c>
      <c r="Z3818" s="13">
        <f>Agridata[[#This Row],[Final_Profit_NGN]] * (1-Agridata[[#This Row],[Storage_Loss_%]]/100)</f>
        <v>2093787.621</v>
      </c>
      <c r="AA3818" s="13">
        <f>Agridata[[#This Row],[Final_Profit_NGN]]+Agridata[[#This Row],[Input_Cost_NGN]]</f>
        <v>2313170</v>
      </c>
    </row>
    <row r="3819" spans="1:27" x14ac:dyDescent="0.35">
      <c r="A3819" t="s">
        <v>1216</v>
      </c>
      <c r="B3819" t="s">
        <v>1470</v>
      </c>
      <c r="C3819" t="s">
        <v>1490</v>
      </c>
      <c r="D3819">
        <v>2024</v>
      </c>
      <c r="E3819" t="s">
        <v>1502</v>
      </c>
      <c r="F3819" t="s">
        <v>1506</v>
      </c>
      <c r="G3819">
        <v>0.42</v>
      </c>
      <c r="H3819">
        <v>988</v>
      </c>
      <c r="I3819">
        <v>881</v>
      </c>
      <c r="J3819">
        <v>4.5999999999999996</v>
      </c>
      <c r="K3819" t="s">
        <v>1511</v>
      </c>
      <c r="L3819">
        <v>0.91</v>
      </c>
      <c r="M3819" t="s">
        <v>1518</v>
      </c>
      <c r="N3819" s="13">
        <v>707</v>
      </c>
      <c r="O3819">
        <v>7</v>
      </c>
      <c r="P3819" s="11">
        <f>Agridata[[#This Row],[Storage_Loss_%]]/100</f>
        <v>0.1074</v>
      </c>
      <c r="Q3819" s="7">
        <v>10.74</v>
      </c>
      <c r="R3819" s="13">
        <v>7397</v>
      </c>
      <c r="S3819">
        <v>410</v>
      </c>
      <c r="T3819" t="s">
        <v>1521</v>
      </c>
      <c r="U3819" t="s">
        <v>1522</v>
      </c>
      <c r="V3819" s="13">
        <v>349494</v>
      </c>
      <c r="W3819" s="7">
        <f>(Agridata[[#This Row],[Profit_After_Storage_Loss]]/Agridata[[#This Row],[Total_Revenue]])*100</f>
        <v>87.409977948449253</v>
      </c>
      <c r="X3819">
        <f>(1-Agridata[[#This Row],[Transport_Cost_NGN]]/(Agridata[[#This Row],[Input_Cost_NGN]]+Agridata[[#This Row],[Final_Profit_NGN]]))*100</f>
        <v>99.801900300091631</v>
      </c>
      <c r="Y3819" s="13">
        <f>Agridata[[#This Row],[Final_Profit_NGN]]*Agridata[[#This Row],[Storage_Loss_%]]</f>
        <v>3753565.56</v>
      </c>
      <c r="Z3819" s="13">
        <f>Agridata[[#This Row],[Final_Profit_NGN]] * (1-Agridata[[#This Row],[Storage_Loss_%]]/100)</f>
        <v>311958.3444</v>
      </c>
      <c r="AA3819" s="13">
        <f>Agridata[[#This Row],[Final_Profit_NGN]]+Agridata[[#This Row],[Input_Cost_NGN]]</f>
        <v>356891</v>
      </c>
    </row>
    <row r="3820" spans="1:27" x14ac:dyDescent="0.35">
      <c r="A3820" t="s">
        <v>889</v>
      </c>
      <c r="B3820" t="s">
        <v>1472</v>
      </c>
      <c r="C3820" t="s">
        <v>1488</v>
      </c>
      <c r="D3820">
        <v>2022</v>
      </c>
      <c r="E3820" t="s">
        <v>1502</v>
      </c>
      <c r="F3820" t="s">
        <v>1510</v>
      </c>
      <c r="G3820">
        <v>4.3499999999999996</v>
      </c>
      <c r="H3820">
        <v>63985</v>
      </c>
      <c r="I3820">
        <v>47566</v>
      </c>
      <c r="J3820">
        <v>29.9</v>
      </c>
      <c r="K3820" t="s">
        <v>1511</v>
      </c>
      <c r="L3820">
        <v>1.8</v>
      </c>
      <c r="M3820" t="s">
        <v>1516</v>
      </c>
      <c r="N3820" s="13">
        <v>4052</v>
      </c>
      <c r="O3820">
        <v>2</v>
      </c>
      <c r="P3820" s="11">
        <f>Agridata[[#This Row],[Storage_Loss_%]]/100</f>
        <v>0.25659999999999999</v>
      </c>
      <c r="Q3820" s="7">
        <v>25.66</v>
      </c>
      <c r="R3820" s="13">
        <v>148926</v>
      </c>
      <c r="S3820">
        <v>359</v>
      </c>
      <c r="T3820" t="s">
        <v>1520</v>
      </c>
      <c r="U3820" t="s">
        <v>1523</v>
      </c>
      <c r="V3820" s="13">
        <v>16752455</v>
      </c>
      <c r="W3820" s="7">
        <f>(Agridata[[#This Row],[Profit_After_Storage_Loss]]/Agridata[[#This Row],[Total_Revenue]])*100</f>
        <v>73.68495537139836</v>
      </c>
      <c r="X3820">
        <f>(1-Agridata[[#This Row],[Transport_Cost_NGN]]/(Agridata[[#This Row],[Input_Cost_NGN]]+Agridata[[#This Row],[Final_Profit_NGN]]))*100</f>
        <v>99.976025627728291</v>
      </c>
      <c r="Y3820" s="13">
        <f>Agridata[[#This Row],[Final_Profit_NGN]]*Agridata[[#This Row],[Storage_Loss_%]]</f>
        <v>429867995.30000001</v>
      </c>
      <c r="Z3820" s="13">
        <f>Agridata[[#This Row],[Final_Profit_NGN]] * (1-Agridata[[#This Row],[Storage_Loss_%]]/100)</f>
        <v>12453775.047</v>
      </c>
      <c r="AA3820" s="13">
        <f>Agridata[[#This Row],[Final_Profit_NGN]]+Agridata[[#This Row],[Input_Cost_NGN]]</f>
        <v>16901381</v>
      </c>
    </row>
    <row r="3821" spans="1:27" x14ac:dyDescent="0.35">
      <c r="A3821" t="s">
        <v>299</v>
      </c>
      <c r="B3821" t="s">
        <v>1469</v>
      </c>
      <c r="C3821" t="s">
        <v>1481</v>
      </c>
      <c r="D3821">
        <v>2021</v>
      </c>
      <c r="E3821" t="s">
        <v>1501</v>
      </c>
      <c r="F3821" t="s">
        <v>1505</v>
      </c>
      <c r="G3821">
        <v>10.49</v>
      </c>
      <c r="H3821">
        <v>96103</v>
      </c>
      <c r="I3821">
        <v>72365</v>
      </c>
      <c r="J3821">
        <v>36.700000000000003</v>
      </c>
      <c r="K3821" t="s">
        <v>1512</v>
      </c>
      <c r="L3821">
        <v>2.12</v>
      </c>
      <c r="M3821" t="s">
        <v>1516</v>
      </c>
      <c r="N3821" s="13">
        <v>6443</v>
      </c>
      <c r="O3821">
        <v>14</v>
      </c>
      <c r="P3821" s="11">
        <f>Agridata[[#This Row],[Storage_Loss_%]]/100</f>
        <v>0.247</v>
      </c>
      <c r="Q3821" s="7">
        <v>24.7</v>
      </c>
      <c r="R3821" s="13">
        <v>134232</v>
      </c>
      <c r="S3821">
        <v>93</v>
      </c>
      <c r="T3821" t="s">
        <v>1521</v>
      </c>
      <c r="U3821" t="s">
        <v>1523</v>
      </c>
      <c r="V3821" s="13">
        <v>6521971</v>
      </c>
      <c r="W3821" s="7">
        <f>(Agridata[[#This Row],[Profit_After_Storage_Loss]]/Agridata[[#This Row],[Total_Revenue]])*100</f>
        <v>73.781466145188176</v>
      </c>
      <c r="X3821">
        <f>(1-Agridata[[#This Row],[Transport_Cost_NGN]]/(Agridata[[#This Row],[Input_Cost_NGN]]+Agridata[[#This Row],[Final_Profit_NGN]]))*100</f>
        <v>99.903203072382269</v>
      </c>
      <c r="Y3821" s="13">
        <f>Agridata[[#This Row],[Final_Profit_NGN]]*Agridata[[#This Row],[Storage_Loss_%]]</f>
        <v>161092683.69999999</v>
      </c>
      <c r="Z3821" s="13">
        <f>Agridata[[#This Row],[Final_Profit_NGN]] * (1-Agridata[[#This Row],[Storage_Loss_%]]/100)</f>
        <v>4911044.1629999997</v>
      </c>
      <c r="AA3821" s="13">
        <f>Agridata[[#This Row],[Final_Profit_NGN]]+Agridata[[#This Row],[Input_Cost_NGN]]</f>
        <v>6656203</v>
      </c>
    </row>
    <row r="3822" spans="1:27" x14ac:dyDescent="0.35">
      <c r="A3822" t="s">
        <v>45</v>
      </c>
      <c r="B3822" t="s">
        <v>1472</v>
      </c>
      <c r="C3822" t="s">
        <v>1478</v>
      </c>
      <c r="D3822">
        <v>2025</v>
      </c>
      <c r="E3822" t="s">
        <v>1501</v>
      </c>
      <c r="F3822" t="s">
        <v>1507</v>
      </c>
      <c r="G3822">
        <v>0.81</v>
      </c>
      <c r="H3822">
        <v>2402</v>
      </c>
      <c r="I3822">
        <v>2149</v>
      </c>
      <c r="J3822">
        <v>32</v>
      </c>
      <c r="K3822" t="s">
        <v>1513</v>
      </c>
      <c r="L3822">
        <v>1.32</v>
      </c>
      <c r="M3822" t="s">
        <v>1517</v>
      </c>
      <c r="N3822" s="13">
        <v>1143</v>
      </c>
      <c r="O3822">
        <v>1</v>
      </c>
      <c r="P3822" s="11">
        <f>Agridata[[#This Row],[Storage_Loss_%]]/100</f>
        <v>0.105</v>
      </c>
      <c r="Q3822" s="7">
        <v>10.5</v>
      </c>
      <c r="R3822" s="13">
        <v>14706</v>
      </c>
      <c r="S3822">
        <v>280</v>
      </c>
      <c r="T3822" t="s">
        <v>1520</v>
      </c>
      <c r="U3822" t="s">
        <v>1522</v>
      </c>
      <c r="V3822" s="13">
        <v>579854</v>
      </c>
      <c r="W3822" s="7">
        <f>(Agridata[[#This Row],[Profit_After_Storage_Loss]]/Agridata[[#This Row],[Total_Revenue]])*100</f>
        <v>87.286283974703977</v>
      </c>
      <c r="X3822">
        <f>(1-Agridata[[#This Row],[Transport_Cost_NGN]]/(Agridata[[#This Row],[Input_Cost_NGN]]+Agridata[[#This Row],[Final_Profit_NGN]]))*100</f>
        <v>99.807756996770721</v>
      </c>
      <c r="Y3822" s="13">
        <f>Agridata[[#This Row],[Final_Profit_NGN]]*Agridata[[#This Row],[Storage_Loss_%]]</f>
        <v>6088467</v>
      </c>
      <c r="Z3822" s="13">
        <f>Agridata[[#This Row],[Final_Profit_NGN]] * (1-Agridata[[#This Row],[Storage_Loss_%]]/100)</f>
        <v>518969.33</v>
      </c>
      <c r="AA3822" s="13">
        <f>Agridata[[#This Row],[Final_Profit_NGN]]+Agridata[[#This Row],[Input_Cost_NGN]]</f>
        <v>594560</v>
      </c>
    </row>
    <row r="3823" spans="1:27" x14ac:dyDescent="0.35">
      <c r="A3823" t="s">
        <v>1238</v>
      </c>
      <c r="B3823" t="s">
        <v>1469</v>
      </c>
      <c r="C3823" t="s">
        <v>1474</v>
      </c>
      <c r="D3823">
        <v>2023</v>
      </c>
      <c r="E3823" t="s">
        <v>1501</v>
      </c>
      <c r="F3823" t="s">
        <v>1506</v>
      </c>
      <c r="G3823">
        <v>1.33</v>
      </c>
      <c r="H3823">
        <v>4453</v>
      </c>
      <c r="I3823">
        <v>3510</v>
      </c>
      <c r="J3823">
        <v>4.2</v>
      </c>
      <c r="K3823" t="s">
        <v>1513</v>
      </c>
      <c r="L3823">
        <v>0.33</v>
      </c>
      <c r="M3823" t="s">
        <v>1516</v>
      </c>
      <c r="N3823" s="13">
        <v>200</v>
      </c>
      <c r="O3823">
        <v>14</v>
      </c>
      <c r="P3823" s="11">
        <f>Agridata[[#This Row],[Storage_Loss_%]]/100</f>
        <v>0.21160000000000001</v>
      </c>
      <c r="Q3823" s="7">
        <v>21.16</v>
      </c>
      <c r="R3823" s="13">
        <v>33519</v>
      </c>
      <c r="S3823">
        <v>284</v>
      </c>
      <c r="T3823" t="s">
        <v>1520</v>
      </c>
      <c r="U3823" t="s">
        <v>1522</v>
      </c>
      <c r="V3823" s="13">
        <v>953153</v>
      </c>
      <c r="W3823" s="7">
        <f>(Agridata[[#This Row],[Profit_After_Storage_Loss]]/Agridata[[#This Row],[Total_Revenue]])*100</f>
        <v>76.161665193701651</v>
      </c>
      <c r="X3823">
        <f>(1-Agridata[[#This Row],[Transport_Cost_NGN]]/(Agridata[[#This Row],[Input_Cost_NGN]]+Agridata[[#This Row],[Final_Profit_NGN]]))*100</f>
        <v>99.979729839298173</v>
      </c>
      <c r="Y3823" s="13">
        <f>Agridata[[#This Row],[Final_Profit_NGN]]*Agridata[[#This Row],[Storage_Loss_%]]</f>
        <v>20168717.48</v>
      </c>
      <c r="Z3823" s="13">
        <f>Agridata[[#This Row],[Final_Profit_NGN]] * (1-Agridata[[#This Row],[Storage_Loss_%]]/100)</f>
        <v>751465.82519999996</v>
      </c>
      <c r="AA3823" s="13">
        <f>Agridata[[#This Row],[Final_Profit_NGN]]+Agridata[[#This Row],[Input_Cost_NGN]]</f>
        <v>986672</v>
      </c>
    </row>
    <row r="3824" spans="1:27" x14ac:dyDescent="0.35">
      <c r="A3824" t="s">
        <v>363</v>
      </c>
      <c r="B3824" t="s">
        <v>1473</v>
      </c>
      <c r="C3824" t="s">
        <v>1493</v>
      </c>
      <c r="D3824">
        <v>2024</v>
      </c>
      <c r="E3824" t="s">
        <v>1502</v>
      </c>
      <c r="F3824" t="s">
        <v>1507</v>
      </c>
      <c r="G3824">
        <v>0.28999999999999998</v>
      </c>
      <c r="H3824">
        <v>647</v>
      </c>
      <c r="I3824">
        <v>370</v>
      </c>
      <c r="J3824">
        <v>1</v>
      </c>
      <c r="K3824" t="s">
        <v>1513</v>
      </c>
      <c r="L3824">
        <v>0.42</v>
      </c>
      <c r="M3824" t="s">
        <v>1517</v>
      </c>
      <c r="N3824" s="13">
        <v>200</v>
      </c>
      <c r="O3824">
        <v>30</v>
      </c>
      <c r="P3824" s="11">
        <f>Agridata[[#This Row],[Storage_Loss_%]]/100</f>
        <v>0.4274</v>
      </c>
      <c r="Q3824" s="7">
        <v>42.74</v>
      </c>
      <c r="R3824" s="13">
        <v>5153</v>
      </c>
      <c r="S3824">
        <v>254</v>
      </c>
      <c r="T3824" t="s">
        <v>1520</v>
      </c>
      <c r="U3824" t="s">
        <v>1522</v>
      </c>
      <c r="V3824" s="13">
        <v>87688</v>
      </c>
      <c r="W3824" s="7">
        <f>(Agridata[[#This Row],[Profit_After_Storage_Loss]]/Agridata[[#This Row],[Total_Revenue]])*100</f>
        <v>54.081869863530116</v>
      </c>
      <c r="X3824">
        <f>(1-Agridata[[#This Row],[Transport_Cost_NGN]]/(Agridata[[#This Row],[Input_Cost_NGN]]+Agridata[[#This Row],[Final_Profit_NGN]]))*100</f>
        <v>99.784577934317809</v>
      </c>
      <c r="Y3824" s="13">
        <f>Agridata[[#This Row],[Final_Profit_NGN]]*Agridata[[#This Row],[Storage_Loss_%]]</f>
        <v>3747785.12</v>
      </c>
      <c r="Z3824" s="13">
        <f>Agridata[[#This Row],[Final_Profit_NGN]] * (1-Agridata[[#This Row],[Storage_Loss_%]]/100)</f>
        <v>50210.148800000003</v>
      </c>
      <c r="AA3824" s="13">
        <f>Agridata[[#This Row],[Final_Profit_NGN]]+Agridata[[#This Row],[Input_Cost_NGN]]</f>
        <v>92841</v>
      </c>
    </row>
    <row r="3825" spans="1:27" x14ac:dyDescent="0.35">
      <c r="A3825" t="s">
        <v>119</v>
      </c>
      <c r="B3825" t="s">
        <v>1470</v>
      </c>
      <c r="C3825" t="s">
        <v>1491</v>
      </c>
      <c r="D3825">
        <v>2023</v>
      </c>
      <c r="E3825" t="s">
        <v>1501</v>
      </c>
      <c r="F3825" t="s">
        <v>1503</v>
      </c>
      <c r="G3825">
        <v>3.64</v>
      </c>
      <c r="H3825">
        <v>43112</v>
      </c>
      <c r="I3825">
        <v>26643</v>
      </c>
      <c r="J3825">
        <v>36.4</v>
      </c>
      <c r="K3825" t="s">
        <v>1511</v>
      </c>
      <c r="L3825">
        <v>2.0299999999999998</v>
      </c>
      <c r="M3825" t="s">
        <v>1518</v>
      </c>
      <c r="N3825" s="13">
        <v>6193</v>
      </c>
      <c r="O3825">
        <v>30</v>
      </c>
      <c r="P3825" s="11">
        <f>Agridata[[#This Row],[Storage_Loss_%]]/100</f>
        <v>0.38200000000000001</v>
      </c>
      <c r="Q3825" s="7">
        <v>38.200000000000003</v>
      </c>
      <c r="R3825" s="13">
        <v>69079</v>
      </c>
      <c r="S3825">
        <v>268</v>
      </c>
      <c r="T3825" t="s">
        <v>1520</v>
      </c>
      <c r="U3825" t="s">
        <v>1523</v>
      </c>
      <c r="V3825" s="13">
        <v>6993649</v>
      </c>
      <c r="W3825" s="7">
        <f>(Agridata[[#This Row],[Profit_After_Storage_Loss]]/Agridata[[#This Row],[Total_Revenue]])*100</f>
        <v>61.195547697716812</v>
      </c>
      <c r="X3825">
        <f>(1-Agridata[[#This Row],[Transport_Cost_NGN]]/(Agridata[[#This Row],[Input_Cost_NGN]]+Agridata[[#This Row],[Final_Profit_NGN]]))*100</f>
        <v>99.912314335197394</v>
      </c>
      <c r="Y3825" s="13">
        <f>Agridata[[#This Row],[Final_Profit_NGN]]*Agridata[[#This Row],[Storage_Loss_%]]</f>
        <v>267157391.80000001</v>
      </c>
      <c r="Z3825" s="13">
        <f>Agridata[[#This Row],[Final_Profit_NGN]] * (1-Agridata[[#This Row],[Storage_Loss_%]]/100)</f>
        <v>4322075.0820000004</v>
      </c>
      <c r="AA3825" s="13">
        <f>Agridata[[#This Row],[Final_Profit_NGN]]+Agridata[[#This Row],[Input_Cost_NGN]]</f>
        <v>7062728</v>
      </c>
    </row>
    <row r="3826" spans="1:27" x14ac:dyDescent="0.35">
      <c r="A3826" t="s">
        <v>960</v>
      </c>
      <c r="B3826" t="s">
        <v>1473</v>
      </c>
      <c r="C3826" t="s">
        <v>1497</v>
      </c>
      <c r="D3826">
        <v>2024</v>
      </c>
      <c r="E3826" t="s">
        <v>1501</v>
      </c>
      <c r="F3826" t="s">
        <v>1510</v>
      </c>
      <c r="G3826">
        <v>1.64</v>
      </c>
      <c r="H3826">
        <v>52888</v>
      </c>
      <c r="I3826">
        <v>36349</v>
      </c>
      <c r="J3826">
        <v>12.1</v>
      </c>
      <c r="K3826" t="s">
        <v>1512</v>
      </c>
      <c r="L3826">
        <v>1.4</v>
      </c>
      <c r="M3826" t="s">
        <v>1517</v>
      </c>
      <c r="N3826" s="13">
        <v>2633</v>
      </c>
      <c r="O3826">
        <v>2</v>
      </c>
      <c r="P3826" s="11">
        <f>Agridata[[#This Row],[Storage_Loss_%]]/100</f>
        <v>0.31269999999999998</v>
      </c>
      <c r="Q3826" s="7">
        <v>31.27</v>
      </c>
      <c r="R3826" s="13">
        <v>57457</v>
      </c>
      <c r="S3826">
        <v>319</v>
      </c>
      <c r="T3826" t="s">
        <v>1520</v>
      </c>
      <c r="U3826" t="s">
        <v>1523</v>
      </c>
      <c r="V3826" s="13">
        <v>11419288</v>
      </c>
      <c r="W3826" s="7">
        <f>(Agridata[[#This Row],[Profit_After_Storage_Loss]]/Agridata[[#This Row],[Total_Revenue]])*100</f>
        <v>68.385911183005291</v>
      </c>
      <c r="X3826">
        <f>(1-Agridata[[#This Row],[Transport_Cost_NGN]]/(Agridata[[#This Row],[Input_Cost_NGN]]+Agridata[[#This Row],[Final_Profit_NGN]]))*100</f>
        <v>99.977057955021223</v>
      </c>
      <c r="Y3826" s="13">
        <f>Agridata[[#This Row],[Final_Profit_NGN]]*Agridata[[#This Row],[Storage_Loss_%]]</f>
        <v>357081135.75999999</v>
      </c>
      <c r="Z3826" s="13">
        <f>Agridata[[#This Row],[Final_Profit_NGN]] * (1-Agridata[[#This Row],[Storage_Loss_%]]/100)</f>
        <v>7848476.6424000002</v>
      </c>
      <c r="AA3826" s="13">
        <f>Agridata[[#This Row],[Final_Profit_NGN]]+Agridata[[#This Row],[Input_Cost_NGN]]</f>
        <v>11476745</v>
      </c>
    </row>
    <row r="3827" spans="1:27" x14ac:dyDescent="0.35">
      <c r="A3827" t="s">
        <v>768</v>
      </c>
      <c r="B3827" t="s">
        <v>1472</v>
      </c>
      <c r="C3827" t="s">
        <v>1489</v>
      </c>
      <c r="D3827">
        <v>2024</v>
      </c>
      <c r="E3827" t="s">
        <v>1501</v>
      </c>
      <c r="F3827" t="s">
        <v>1506</v>
      </c>
      <c r="G3827">
        <v>1.88</v>
      </c>
      <c r="H3827">
        <v>3223</v>
      </c>
      <c r="I3827">
        <v>2622</v>
      </c>
      <c r="J3827">
        <v>4</v>
      </c>
      <c r="K3827" t="s">
        <v>1513</v>
      </c>
      <c r="L3827">
        <v>0.61</v>
      </c>
      <c r="M3827" t="s">
        <v>1516</v>
      </c>
      <c r="N3827" s="13">
        <v>200</v>
      </c>
      <c r="O3827">
        <v>14</v>
      </c>
      <c r="P3827" s="11">
        <f>Agridata[[#This Row],[Storage_Loss_%]]/100</f>
        <v>0.18640000000000001</v>
      </c>
      <c r="Q3827" s="7">
        <v>18.64</v>
      </c>
      <c r="R3827" s="13">
        <v>53539</v>
      </c>
      <c r="S3827">
        <v>305</v>
      </c>
      <c r="T3827" t="s">
        <v>1519</v>
      </c>
      <c r="U3827" t="s">
        <v>1522</v>
      </c>
      <c r="V3827" s="13">
        <v>737974</v>
      </c>
      <c r="W3827" s="7">
        <f>(Agridata[[#This Row],[Profit_After_Storage_Loss]]/Agridata[[#This Row],[Total_Revenue]])*100</f>
        <v>75.856700572195265</v>
      </c>
      <c r="X3827">
        <f>(1-Agridata[[#This Row],[Transport_Cost_NGN]]/(Agridata[[#This Row],[Input_Cost_NGN]]+Agridata[[#This Row],[Final_Profit_NGN]]))*100</f>
        <v>99.974731937441334</v>
      </c>
      <c r="Y3827" s="13">
        <f>Agridata[[#This Row],[Final_Profit_NGN]]*Agridata[[#This Row],[Storage_Loss_%]]</f>
        <v>13755835.360000001</v>
      </c>
      <c r="Z3827" s="13">
        <f>Agridata[[#This Row],[Final_Profit_NGN]] * (1-Agridata[[#This Row],[Storage_Loss_%]]/100)</f>
        <v>600415.64639999997</v>
      </c>
      <c r="AA3827" s="13">
        <f>Agridata[[#This Row],[Final_Profit_NGN]]+Agridata[[#This Row],[Input_Cost_NGN]]</f>
        <v>791513</v>
      </c>
    </row>
    <row r="3828" spans="1:27" x14ac:dyDescent="0.35">
      <c r="A3828" t="s">
        <v>270</v>
      </c>
      <c r="B3828" t="s">
        <v>1471</v>
      </c>
      <c r="C3828" t="s">
        <v>1486</v>
      </c>
      <c r="D3828">
        <v>2025</v>
      </c>
      <c r="E3828" t="s">
        <v>1502</v>
      </c>
      <c r="F3828" t="s">
        <v>1510</v>
      </c>
      <c r="G3828">
        <v>1.19</v>
      </c>
      <c r="H3828">
        <v>27506</v>
      </c>
      <c r="I3828">
        <v>19014</v>
      </c>
      <c r="J3828">
        <v>90.1</v>
      </c>
      <c r="K3828" t="s">
        <v>1511</v>
      </c>
      <c r="L3828">
        <v>4.41</v>
      </c>
      <c r="M3828" t="s">
        <v>1517</v>
      </c>
      <c r="N3828" s="13">
        <v>13446</v>
      </c>
      <c r="O3828">
        <v>4</v>
      </c>
      <c r="P3828" s="11">
        <f>Agridata[[#This Row],[Storage_Loss_%]]/100</f>
        <v>0.30870000000000003</v>
      </c>
      <c r="Q3828" s="7">
        <v>30.87</v>
      </c>
      <c r="R3828" s="13">
        <v>35797</v>
      </c>
      <c r="S3828">
        <v>432</v>
      </c>
      <c r="T3828" t="s">
        <v>1520</v>
      </c>
      <c r="U3828" t="s">
        <v>1522</v>
      </c>
      <c r="V3828" s="13">
        <v>8082665</v>
      </c>
      <c r="W3828" s="7">
        <f>(Agridata[[#This Row],[Profit_After_Storage_Loss]]/Agridata[[#This Row],[Total_Revenue]])*100</f>
        <v>68.825182830196169</v>
      </c>
      <c r="X3828">
        <f>(1-Agridata[[#This Row],[Transport_Cost_NGN]]/(Agridata[[#This Row],[Input_Cost_NGN]]+Agridata[[#This Row],[Final_Profit_NGN]]))*100</f>
        <v>99.834377496624356</v>
      </c>
      <c r="Y3828" s="13">
        <f>Agridata[[#This Row],[Final_Profit_NGN]]*Agridata[[#This Row],[Storage_Loss_%]]</f>
        <v>249511868.55000001</v>
      </c>
      <c r="Z3828" s="13">
        <f>Agridata[[#This Row],[Final_Profit_NGN]] * (1-Agridata[[#This Row],[Storage_Loss_%]]/100)</f>
        <v>5587546.3145000003</v>
      </c>
      <c r="AA3828" s="13">
        <f>Agridata[[#This Row],[Final_Profit_NGN]]+Agridata[[#This Row],[Input_Cost_NGN]]</f>
        <v>8118462</v>
      </c>
    </row>
    <row r="3829" spans="1:27" x14ac:dyDescent="0.35">
      <c r="A3829" t="s">
        <v>180</v>
      </c>
      <c r="B3829" t="s">
        <v>1472</v>
      </c>
      <c r="C3829" t="s">
        <v>1479</v>
      </c>
      <c r="D3829">
        <v>2023</v>
      </c>
      <c r="E3829" t="s">
        <v>1502</v>
      </c>
      <c r="F3829" t="s">
        <v>1507</v>
      </c>
      <c r="G3829">
        <v>0.69</v>
      </c>
      <c r="H3829">
        <v>1061</v>
      </c>
      <c r="I3829">
        <v>629</v>
      </c>
      <c r="J3829">
        <v>21.5</v>
      </c>
      <c r="K3829" t="s">
        <v>1511</v>
      </c>
      <c r="L3829">
        <v>1.1299999999999999</v>
      </c>
      <c r="M3829" t="s">
        <v>1518</v>
      </c>
      <c r="N3829" s="13">
        <v>2964</v>
      </c>
      <c r="O3829">
        <v>30</v>
      </c>
      <c r="P3829" s="11">
        <f>Agridata[[#This Row],[Storage_Loss_%]]/100</f>
        <v>0.40679999999999999</v>
      </c>
      <c r="Q3829" s="7">
        <v>40.68</v>
      </c>
      <c r="R3829" s="13">
        <v>14796</v>
      </c>
      <c r="S3829">
        <v>196</v>
      </c>
      <c r="T3829" t="s">
        <v>1520</v>
      </c>
      <c r="U3829" t="s">
        <v>1522</v>
      </c>
      <c r="V3829" s="13">
        <v>104292</v>
      </c>
      <c r="W3829" s="7">
        <f>(Agridata[[#This Row],[Profit_After_Storage_Loss]]/Agridata[[#This Row],[Total_Revenue]])*100</f>
        <v>51.949830713421996</v>
      </c>
      <c r="X3829">
        <f>(1-Agridata[[#This Row],[Transport_Cost_NGN]]/(Agridata[[#This Row],[Input_Cost_NGN]]+Agridata[[#This Row],[Final_Profit_NGN]]))*100</f>
        <v>97.511084240225728</v>
      </c>
      <c r="Y3829" s="13">
        <f>Agridata[[#This Row],[Final_Profit_NGN]]*Agridata[[#This Row],[Storage_Loss_%]]</f>
        <v>4242598.5599999996</v>
      </c>
      <c r="Z3829" s="13">
        <f>Agridata[[#This Row],[Final_Profit_NGN]] * (1-Agridata[[#This Row],[Storage_Loss_%]]/100)</f>
        <v>61866.014399999993</v>
      </c>
      <c r="AA3829" s="13">
        <f>Agridata[[#This Row],[Final_Profit_NGN]]+Agridata[[#This Row],[Input_Cost_NGN]]</f>
        <v>119088</v>
      </c>
    </row>
    <row r="3830" spans="1:27" x14ac:dyDescent="0.35">
      <c r="A3830" t="s">
        <v>167</v>
      </c>
      <c r="B3830" t="s">
        <v>1469</v>
      </c>
      <c r="C3830" t="s">
        <v>1480</v>
      </c>
      <c r="D3830">
        <v>2024</v>
      </c>
      <c r="E3830" t="s">
        <v>1502</v>
      </c>
      <c r="F3830" t="s">
        <v>1503</v>
      </c>
      <c r="G3830">
        <v>2.75</v>
      </c>
      <c r="H3830">
        <v>27535</v>
      </c>
      <c r="I3830">
        <v>15584</v>
      </c>
      <c r="J3830">
        <v>23.6</v>
      </c>
      <c r="K3830" t="s">
        <v>1513</v>
      </c>
      <c r="L3830">
        <v>1.32</v>
      </c>
      <c r="M3830" t="s">
        <v>1517</v>
      </c>
      <c r="N3830" s="13">
        <v>859</v>
      </c>
      <c r="O3830">
        <v>30</v>
      </c>
      <c r="P3830" s="11">
        <f>Agridata[[#This Row],[Storage_Loss_%]]/100</f>
        <v>0.434</v>
      </c>
      <c r="Q3830" s="7">
        <v>43.4</v>
      </c>
      <c r="R3830" s="13">
        <v>31050</v>
      </c>
      <c r="S3830">
        <v>260</v>
      </c>
      <c r="T3830" t="s">
        <v>1520</v>
      </c>
      <c r="U3830" t="s">
        <v>1522</v>
      </c>
      <c r="V3830" s="13">
        <v>3979413</v>
      </c>
      <c r="W3830" s="7">
        <f>(Agridata[[#This Row],[Profit_After_Storage_Loss]]/Agridata[[#This Row],[Total_Revenue]])*100</f>
        <v>56.161788751074383</v>
      </c>
      <c r="X3830">
        <f>(1-Agridata[[#This Row],[Transport_Cost_NGN]]/(Agridata[[#This Row],[Input_Cost_NGN]]+Agridata[[#This Row],[Final_Profit_NGN]]))*100</f>
        <v>99.978581026679464</v>
      </c>
      <c r="Y3830" s="13">
        <f>Agridata[[#This Row],[Final_Profit_NGN]]*Agridata[[#This Row],[Storage_Loss_%]]</f>
        <v>172706524.19999999</v>
      </c>
      <c r="Z3830" s="13">
        <f>Agridata[[#This Row],[Final_Profit_NGN]] * (1-Agridata[[#This Row],[Storage_Loss_%]]/100)</f>
        <v>2252347.7580000004</v>
      </c>
      <c r="AA3830" s="13">
        <f>Agridata[[#This Row],[Final_Profit_NGN]]+Agridata[[#This Row],[Input_Cost_NGN]]</f>
        <v>4010463</v>
      </c>
    </row>
    <row r="3831" spans="1:27" x14ac:dyDescent="0.35">
      <c r="A3831" t="s">
        <v>351</v>
      </c>
      <c r="B3831" t="s">
        <v>1473</v>
      </c>
      <c r="C3831" t="s">
        <v>1493</v>
      </c>
      <c r="D3831">
        <v>2023</v>
      </c>
      <c r="E3831" t="s">
        <v>1502</v>
      </c>
      <c r="F3831" t="s">
        <v>1510</v>
      </c>
      <c r="G3831">
        <v>2.96</v>
      </c>
      <c r="H3831">
        <v>52048</v>
      </c>
      <c r="I3831">
        <v>36646</v>
      </c>
      <c r="J3831">
        <v>35.299999999999997</v>
      </c>
      <c r="K3831" t="s">
        <v>1512</v>
      </c>
      <c r="L3831">
        <v>1</v>
      </c>
      <c r="M3831" t="s">
        <v>1516</v>
      </c>
      <c r="N3831" s="13">
        <v>9043</v>
      </c>
      <c r="O3831">
        <v>4</v>
      </c>
      <c r="P3831" s="11">
        <f>Agridata[[#This Row],[Storage_Loss_%]]/100</f>
        <v>0.2959</v>
      </c>
      <c r="Q3831" s="7">
        <v>29.59</v>
      </c>
      <c r="R3831" s="13">
        <v>55752</v>
      </c>
      <c r="S3831">
        <v>384</v>
      </c>
      <c r="T3831" t="s">
        <v>1520</v>
      </c>
      <c r="U3831" t="s">
        <v>1523</v>
      </c>
      <c r="V3831" s="13">
        <v>13866549</v>
      </c>
      <c r="W3831" s="7">
        <f>(Agridata[[#This Row],[Profit_After_Storage_Loss]]/Agridata[[#This Row],[Total_Revenue]])*100</f>
        <v>70.128042418419184</v>
      </c>
      <c r="X3831">
        <f>(1-Agridata[[#This Row],[Transport_Cost_NGN]]/(Agridata[[#This Row],[Input_Cost_NGN]]+Agridata[[#This Row],[Final_Profit_NGN]]))*100</f>
        <v>99.935046656439908</v>
      </c>
      <c r="Y3831" s="13">
        <f>Agridata[[#This Row],[Final_Profit_NGN]]*Agridata[[#This Row],[Storage_Loss_%]]</f>
        <v>410311184.91000003</v>
      </c>
      <c r="Z3831" s="13">
        <f>Agridata[[#This Row],[Final_Profit_NGN]] * (1-Agridata[[#This Row],[Storage_Loss_%]]/100)</f>
        <v>9763437.1508999988</v>
      </c>
      <c r="AA3831" s="13">
        <f>Agridata[[#This Row],[Final_Profit_NGN]]+Agridata[[#This Row],[Input_Cost_NGN]]</f>
        <v>13922301</v>
      </c>
    </row>
    <row r="3832" spans="1:27" x14ac:dyDescent="0.35">
      <c r="A3832" t="s">
        <v>1397</v>
      </c>
      <c r="B3832" t="s">
        <v>1469</v>
      </c>
      <c r="C3832" t="s">
        <v>1498</v>
      </c>
      <c r="D3832">
        <v>2023</v>
      </c>
      <c r="E3832" t="s">
        <v>1501</v>
      </c>
      <c r="F3832" t="s">
        <v>1503</v>
      </c>
      <c r="G3832">
        <v>2.0099999999999998</v>
      </c>
      <c r="H3832">
        <v>14311</v>
      </c>
      <c r="I3832">
        <v>10999</v>
      </c>
      <c r="J3832">
        <v>16.2</v>
      </c>
      <c r="K3832" t="s">
        <v>1511</v>
      </c>
      <c r="L3832">
        <v>1.56</v>
      </c>
      <c r="M3832" t="s">
        <v>1517</v>
      </c>
      <c r="N3832" s="13">
        <v>1921</v>
      </c>
      <c r="O3832">
        <v>14</v>
      </c>
      <c r="P3832" s="11">
        <f>Agridata[[#This Row],[Storage_Loss_%]]/100</f>
        <v>0.23139999999999999</v>
      </c>
      <c r="Q3832" s="7">
        <v>23.14</v>
      </c>
      <c r="R3832" s="13">
        <v>17586</v>
      </c>
      <c r="S3832">
        <v>293</v>
      </c>
      <c r="T3832" t="s">
        <v>1520</v>
      </c>
      <c r="U3832" t="s">
        <v>1523</v>
      </c>
      <c r="V3832" s="13">
        <v>3170973</v>
      </c>
      <c r="W3832" s="7">
        <f>(Agridata[[#This Row],[Profit_After_Storage_Loss]]/Agridata[[#This Row],[Total_Revenue]])*100</f>
        <v>76.436090654116782</v>
      </c>
      <c r="X3832">
        <f>(1-Agridata[[#This Row],[Transport_Cost_NGN]]/(Agridata[[#This Row],[Input_Cost_NGN]]+Agridata[[#This Row],[Final_Profit_NGN]]))*100</f>
        <v>99.939753349397023</v>
      </c>
      <c r="Y3832" s="13">
        <f>Agridata[[#This Row],[Final_Profit_NGN]]*Agridata[[#This Row],[Storage_Loss_%]]</f>
        <v>73376315.219999999</v>
      </c>
      <c r="Z3832" s="13">
        <f>Agridata[[#This Row],[Final_Profit_NGN]] * (1-Agridata[[#This Row],[Storage_Loss_%]]/100)</f>
        <v>2437209.8477999996</v>
      </c>
      <c r="AA3832" s="13">
        <f>Agridata[[#This Row],[Final_Profit_NGN]]+Agridata[[#This Row],[Input_Cost_NGN]]</f>
        <v>3188559</v>
      </c>
    </row>
    <row r="3833" spans="1:27" x14ac:dyDescent="0.35">
      <c r="A3833" t="s">
        <v>263</v>
      </c>
      <c r="B3833" t="s">
        <v>1471</v>
      </c>
      <c r="C3833" t="s">
        <v>1500</v>
      </c>
      <c r="D3833">
        <v>2023</v>
      </c>
      <c r="E3833" t="s">
        <v>1501</v>
      </c>
      <c r="F3833" t="s">
        <v>1507</v>
      </c>
      <c r="G3833">
        <v>1.01</v>
      </c>
      <c r="H3833">
        <v>2840</v>
      </c>
      <c r="I3833">
        <v>2274</v>
      </c>
      <c r="J3833">
        <v>81.599999999999994</v>
      </c>
      <c r="K3833" t="s">
        <v>1512</v>
      </c>
      <c r="L3833">
        <v>2.5499999999999998</v>
      </c>
      <c r="M3833" t="s">
        <v>1518</v>
      </c>
      <c r="N3833" s="13">
        <v>17567</v>
      </c>
      <c r="O3833">
        <v>14</v>
      </c>
      <c r="P3833" s="11">
        <f>Agridata[[#This Row],[Storage_Loss_%]]/100</f>
        <v>0.19920000000000002</v>
      </c>
      <c r="Q3833" s="7">
        <v>19.920000000000002</v>
      </c>
      <c r="R3833" s="13">
        <v>20651</v>
      </c>
      <c r="S3833">
        <v>204</v>
      </c>
      <c r="T3833" t="s">
        <v>1520</v>
      </c>
      <c r="U3833" t="s">
        <v>1522</v>
      </c>
      <c r="V3833" s="13">
        <v>421040</v>
      </c>
      <c r="W3833" s="7">
        <f>(Agridata[[#This Row],[Profit_After_Storage_Loss]]/Agridata[[#This Row],[Total_Revenue]])*100</f>
        <v>76.335907229262091</v>
      </c>
      <c r="X3833">
        <f>(1-Agridata[[#This Row],[Transport_Cost_NGN]]/(Agridata[[#This Row],[Input_Cost_NGN]]+Agridata[[#This Row],[Final_Profit_NGN]]))*100</f>
        <v>96.022785159761014</v>
      </c>
      <c r="Y3833" s="13">
        <f>Agridata[[#This Row],[Final_Profit_NGN]]*Agridata[[#This Row],[Storage_Loss_%]]</f>
        <v>8387116.8000000007</v>
      </c>
      <c r="Z3833" s="13">
        <f>Agridata[[#This Row],[Final_Profit_NGN]] * (1-Agridata[[#This Row],[Storage_Loss_%]]/100)</f>
        <v>337168.83199999999</v>
      </c>
      <c r="AA3833" s="13">
        <f>Agridata[[#This Row],[Final_Profit_NGN]]+Agridata[[#This Row],[Input_Cost_NGN]]</f>
        <v>441691</v>
      </c>
    </row>
    <row r="3834" spans="1:27" x14ac:dyDescent="0.35">
      <c r="A3834" t="s">
        <v>1279</v>
      </c>
      <c r="B3834" t="s">
        <v>1471</v>
      </c>
      <c r="C3834" t="s">
        <v>1483</v>
      </c>
      <c r="D3834">
        <v>2024</v>
      </c>
      <c r="E3834" t="s">
        <v>1502</v>
      </c>
      <c r="F3834" t="s">
        <v>1506</v>
      </c>
      <c r="G3834">
        <v>0.82</v>
      </c>
      <c r="H3834">
        <v>2868</v>
      </c>
      <c r="I3834">
        <v>2510</v>
      </c>
      <c r="J3834">
        <v>2.5</v>
      </c>
      <c r="K3834" t="s">
        <v>1513</v>
      </c>
      <c r="L3834">
        <v>1.1000000000000001</v>
      </c>
      <c r="M3834" t="s">
        <v>1517</v>
      </c>
      <c r="N3834" s="13">
        <v>200</v>
      </c>
      <c r="O3834">
        <v>3</v>
      </c>
      <c r="P3834" s="11">
        <f>Agridata[[#This Row],[Storage_Loss_%]]/100</f>
        <v>0.12470000000000001</v>
      </c>
      <c r="Q3834" s="7">
        <v>12.47</v>
      </c>
      <c r="R3834" s="13">
        <v>12651</v>
      </c>
      <c r="S3834">
        <v>297</v>
      </c>
      <c r="T3834" t="s">
        <v>1520</v>
      </c>
      <c r="U3834" t="s">
        <v>1522</v>
      </c>
      <c r="V3834" s="13">
        <v>725165</v>
      </c>
      <c r="W3834" s="7">
        <f>(Agridata[[#This Row],[Profit_After_Storage_Loss]]/Agridata[[#This Row],[Total_Revenue]])*100</f>
        <v>86.029162352131152</v>
      </c>
      <c r="X3834">
        <f>(1-Agridata[[#This Row],[Transport_Cost_NGN]]/(Agridata[[#This Row],[Input_Cost_NGN]]+Agridata[[#This Row],[Final_Profit_NGN]]))*100</f>
        <v>99.972892970605145</v>
      </c>
      <c r="Y3834" s="13">
        <f>Agridata[[#This Row],[Final_Profit_NGN]]*Agridata[[#This Row],[Storage_Loss_%]]</f>
        <v>9042807.5500000007</v>
      </c>
      <c r="Z3834" s="13">
        <f>Agridata[[#This Row],[Final_Profit_NGN]] * (1-Agridata[[#This Row],[Storage_Loss_%]]/100)</f>
        <v>634736.92449999996</v>
      </c>
      <c r="AA3834" s="13">
        <f>Agridata[[#This Row],[Final_Profit_NGN]]+Agridata[[#This Row],[Input_Cost_NGN]]</f>
        <v>737816</v>
      </c>
    </row>
    <row r="3835" spans="1:27" x14ac:dyDescent="0.35">
      <c r="A3835" t="s">
        <v>1398</v>
      </c>
      <c r="B3835" t="s">
        <v>1472</v>
      </c>
      <c r="C3835" t="s">
        <v>1487</v>
      </c>
      <c r="D3835">
        <v>2025</v>
      </c>
      <c r="E3835" t="s">
        <v>1502</v>
      </c>
      <c r="F3835" t="s">
        <v>1503</v>
      </c>
      <c r="G3835">
        <v>15</v>
      </c>
      <c r="H3835">
        <v>125684</v>
      </c>
      <c r="I3835">
        <v>73625</v>
      </c>
      <c r="J3835">
        <v>28.5</v>
      </c>
      <c r="K3835" t="s">
        <v>1515</v>
      </c>
      <c r="L3835">
        <v>1.65</v>
      </c>
      <c r="M3835" t="s">
        <v>1518</v>
      </c>
      <c r="N3835" s="13">
        <v>4974</v>
      </c>
      <c r="O3835">
        <v>30</v>
      </c>
      <c r="P3835" s="11">
        <f>Agridata[[#This Row],[Storage_Loss_%]]/100</f>
        <v>0.41420000000000001</v>
      </c>
      <c r="Q3835" s="7">
        <v>41.42</v>
      </c>
      <c r="R3835" s="13">
        <v>276638</v>
      </c>
      <c r="S3835">
        <v>355</v>
      </c>
      <c r="T3835" t="s">
        <v>1519</v>
      </c>
      <c r="U3835" t="s">
        <v>1523</v>
      </c>
      <c r="V3835" s="13">
        <v>25593895</v>
      </c>
      <c r="W3835" s="7">
        <f>(Agridata[[#This Row],[Profit_After_Storage_Loss]]/Agridata[[#This Row],[Total_Revenue]])*100</f>
        <v>57.953594118064743</v>
      </c>
      <c r="X3835">
        <f>(1-Agridata[[#This Row],[Transport_Cost_NGN]]/(Agridata[[#This Row],[Input_Cost_NGN]]+Agridata[[#This Row],[Final_Profit_NGN]]))*100</f>
        <v>99.98077349237451</v>
      </c>
      <c r="Y3835" s="13">
        <f>Agridata[[#This Row],[Final_Profit_NGN]]*Agridata[[#This Row],[Storage_Loss_%]]</f>
        <v>1060099130.9000001</v>
      </c>
      <c r="Z3835" s="13">
        <f>Agridata[[#This Row],[Final_Profit_NGN]] * (1-Agridata[[#This Row],[Storage_Loss_%]]/100)</f>
        <v>14992903.691</v>
      </c>
      <c r="AA3835" s="13">
        <f>Agridata[[#This Row],[Final_Profit_NGN]]+Agridata[[#This Row],[Input_Cost_NGN]]</f>
        <v>25870533</v>
      </c>
    </row>
    <row r="3836" spans="1:27" x14ac:dyDescent="0.35">
      <c r="A3836" t="s">
        <v>1399</v>
      </c>
      <c r="B3836" t="s">
        <v>1469</v>
      </c>
      <c r="C3836" t="s">
        <v>1474</v>
      </c>
      <c r="D3836">
        <v>2025</v>
      </c>
      <c r="E3836" t="s">
        <v>1501</v>
      </c>
      <c r="F3836" t="s">
        <v>1508</v>
      </c>
      <c r="G3836">
        <v>5.72</v>
      </c>
      <c r="H3836">
        <v>8983</v>
      </c>
      <c r="I3836">
        <v>8112</v>
      </c>
      <c r="J3836">
        <v>41.6</v>
      </c>
      <c r="K3836" t="s">
        <v>1511</v>
      </c>
      <c r="L3836">
        <v>1.57</v>
      </c>
      <c r="M3836" t="s">
        <v>1518</v>
      </c>
      <c r="N3836" s="13">
        <v>5350</v>
      </c>
      <c r="O3836">
        <v>1</v>
      </c>
      <c r="P3836" s="11">
        <f>Agridata[[#This Row],[Storage_Loss_%]]/100</f>
        <v>9.69E-2</v>
      </c>
      <c r="Q3836" s="7">
        <v>9.69</v>
      </c>
      <c r="R3836" s="13">
        <v>60132</v>
      </c>
      <c r="S3836">
        <v>249</v>
      </c>
      <c r="T3836" t="s">
        <v>1520</v>
      </c>
      <c r="U3836" t="s">
        <v>1523</v>
      </c>
      <c r="V3836" s="13">
        <v>1934208</v>
      </c>
      <c r="W3836" s="7">
        <f>(Agridata[[#This Row],[Profit_After_Storage_Loss]]/Agridata[[#This Row],[Total_Revenue]])*100</f>
        <v>87.587033544932154</v>
      </c>
      <c r="X3836">
        <f>(1-Agridata[[#This Row],[Transport_Cost_NGN]]/(Agridata[[#This Row],[Input_Cost_NGN]]+Agridata[[#This Row],[Final_Profit_NGN]]))*100</f>
        <v>99.731740826539109</v>
      </c>
      <c r="Y3836" s="13">
        <f>Agridata[[#This Row],[Final_Profit_NGN]]*Agridata[[#This Row],[Storage_Loss_%]]</f>
        <v>18742475.52</v>
      </c>
      <c r="Z3836" s="13">
        <f>Agridata[[#This Row],[Final_Profit_NGN]] * (1-Agridata[[#This Row],[Storage_Loss_%]]/100)</f>
        <v>1746783.2448</v>
      </c>
      <c r="AA3836" s="13">
        <f>Agridata[[#This Row],[Final_Profit_NGN]]+Agridata[[#This Row],[Input_Cost_NGN]]</f>
        <v>1994340</v>
      </c>
    </row>
    <row r="3837" spans="1:27" x14ac:dyDescent="0.35">
      <c r="A3837" t="s">
        <v>261</v>
      </c>
      <c r="B3837" t="s">
        <v>1472</v>
      </c>
      <c r="C3837" t="s">
        <v>1487</v>
      </c>
      <c r="D3837">
        <v>2023</v>
      </c>
      <c r="E3837" t="s">
        <v>1502</v>
      </c>
      <c r="F3837" t="s">
        <v>1508</v>
      </c>
      <c r="G3837">
        <v>1.29</v>
      </c>
      <c r="H3837">
        <v>2354</v>
      </c>
      <c r="I3837">
        <v>1806</v>
      </c>
      <c r="J3837">
        <v>2.2000000000000002</v>
      </c>
      <c r="K3837" t="s">
        <v>1511</v>
      </c>
      <c r="L3837">
        <v>1.17</v>
      </c>
      <c r="M3837" t="s">
        <v>1518</v>
      </c>
      <c r="N3837" s="13">
        <v>337</v>
      </c>
      <c r="O3837">
        <v>14</v>
      </c>
      <c r="P3837" s="11">
        <f>Agridata[[#This Row],[Storage_Loss_%]]/100</f>
        <v>0.23250000000000001</v>
      </c>
      <c r="Q3837" s="7">
        <v>23.25</v>
      </c>
      <c r="R3837" s="13">
        <v>11184</v>
      </c>
      <c r="S3837">
        <v>187</v>
      </c>
      <c r="T3837" t="s">
        <v>1521</v>
      </c>
      <c r="U3837" t="s">
        <v>1522</v>
      </c>
      <c r="V3837" s="13">
        <v>322824</v>
      </c>
      <c r="W3837" s="7">
        <f>(Agridata[[#This Row],[Profit_After_Storage_Loss]]/Agridata[[#This Row],[Total_Revenue]])*100</f>
        <v>74.180085506933963</v>
      </c>
      <c r="X3837">
        <f>(1-Agridata[[#This Row],[Transport_Cost_NGN]]/(Agridata[[#This Row],[Input_Cost_NGN]]+Agridata[[#This Row],[Final_Profit_NGN]]))*100</f>
        <v>99.899104213072746</v>
      </c>
      <c r="Y3837" s="13">
        <f>Agridata[[#This Row],[Final_Profit_NGN]]*Agridata[[#This Row],[Storage_Loss_%]]</f>
        <v>7505658</v>
      </c>
      <c r="Z3837" s="13">
        <f>Agridata[[#This Row],[Final_Profit_NGN]] * (1-Agridata[[#This Row],[Storage_Loss_%]]/100)</f>
        <v>247767.41999999998</v>
      </c>
      <c r="AA3837" s="13">
        <f>Agridata[[#This Row],[Final_Profit_NGN]]+Agridata[[#This Row],[Input_Cost_NGN]]</f>
        <v>334008</v>
      </c>
    </row>
    <row r="3838" spans="1:27" x14ac:dyDescent="0.35">
      <c r="A3838" t="s">
        <v>1147</v>
      </c>
      <c r="B3838" t="s">
        <v>1472</v>
      </c>
      <c r="C3838" t="s">
        <v>1489</v>
      </c>
      <c r="D3838">
        <v>2023</v>
      </c>
      <c r="E3838" t="s">
        <v>1501</v>
      </c>
      <c r="F3838" t="s">
        <v>1504</v>
      </c>
      <c r="G3838">
        <v>0.99</v>
      </c>
      <c r="H3838">
        <v>6133</v>
      </c>
      <c r="I3838">
        <v>4726</v>
      </c>
      <c r="J3838">
        <v>7.9</v>
      </c>
      <c r="K3838" t="s">
        <v>1512</v>
      </c>
      <c r="L3838">
        <v>0.65</v>
      </c>
      <c r="M3838" t="s">
        <v>1516</v>
      </c>
      <c r="N3838" s="13">
        <v>2143</v>
      </c>
      <c r="O3838">
        <v>3</v>
      </c>
      <c r="P3838" s="11">
        <f>Agridata[[#This Row],[Storage_Loss_%]]/100</f>
        <v>0.22940000000000002</v>
      </c>
      <c r="Q3838" s="7">
        <v>22.94</v>
      </c>
      <c r="R3838" s="13">
        <v>16022</v>
      </c>
      <c r="S3838">
        <v>308</v>
      </c>
      <c r="T3838" t="s">
        <v>1519</v>
      </c>
      <c r="U3838" t="s">
        <v>1522</v>
      </c>
      <c r="V3838" s="13">
        <v>1422887</v>
      </c>
      <c r="W3838" s="7">
        <f>(Agridata[[#This Row],[Profit_After_Storage_Loss]]/Agridata[[#This Row],[Total_Revenue]])*100</f>
        <v>76.201950380461852</v>
      </c>
      <c r="X3838">
        <f>(1-Agridata[[#This Row],[Transport_Cost_NGN]]/(Agridata[[#This Row],[Input_Cost_NGN]]+Agridata[[#This Row],[Final_Profit_NGN]]))*100</f>
        <v>99.851067718667409</v>
      </c>
      <c r="Y3838" s="13">
        <f>Agridata[[#This Row],[Final_Profit_NGN]]*Agridata[[#This Row],[Storage_Loss_%]]</f>
        <v>32641027.780000001</v>
      </c>
      <c r="Z3838" s="13">
        <f>Agridata[[#This Row],[Final_Profit_NGN]] * (1-Agridata[[#This Row],[Storage_Loss_%]]/100)</f>
        <v>1096476.7222</v>
      </c>
      <c r="AA3838" s="13">
        <f>Agridata[[#This Row],[Final_Profit_NGN]]+Agridata[[#This Row],[Input_Cost_NGN]]</f>
        <v>1438909</v>
      </c>
    </row>
    <row r="3839" spans="1:27" x14ac:dyDescent="0.35">
      <c r="A3839" t="s">
        <v>672</v>
      </c>
      <c r="B3839" t="s">
        <v>1471</v>
      </c>
      <c r="C3839" t="s">
        <v>1477</v>
      </c>
      <c r="D3839">
        <v>2025</v>
      </c>
      <c r="E3839" t="s">
        <v>1502</v>
      </c>
      <c r="F3839" t="s">
        <v>1504</v>
      </c>
      <c r="G3839">
        <v>2.12</v>
      </c>
      <c r="H3839">
        <v>10479</v>
      </c>
      <c r="I3839">
        <v>8396</v>
      </c>
      <c r="J3839">
        <v>6.3</v>
      </c>
      <c r="K3839" t="s">
        <v>1512</v>
      </c>
      <c r="L3839">
        <v>0.78</v>
      </c>
      <c r="M3839" t="s">
        <v>1518</v>
      </c>
      <c r="N3839" s="13">
        <v>1235</v>
      </c>
      <c r="O3839">
        <v>3</v>
      </c>
      <c r="P3839" s="11">
        <f>Agridata[[#This Row],[Storage_Loss_%]]/100</f>
        <v>0.19870000000000002</v>
      </c>
      <c r="Q3839" s="7">
        <v>19.87</v>
      </c>
      <c r="R3839" s="13">
        <v>29514</v>
      </c>
      <c r="S3839">
        <v>373</v>
      </c>
      <c r="T3839" t="s">
        <v>1520</v>
      </c>
      <c r="U3839" t="s">
        <v>1523</v>
      </c>
      <c r="V3839" s="13">
        <v>3069642</v>
      </c>
      <c r="W3839" s="7">
        <f>(Agridata[[#This Row],[Profit_After_Storage_Loss]]/Agridata[[#This Row],[Total_Revenue]])*100</f>
        <v>79.366902943898282</v>
      </c>
      <c r="X3839">
        <f>(1-Agridata[[#This Row],[Transport_Cost_NGN]]/(Agridata[[#This Row],[Input_Cost_NGN]]+Agridata[[#This Row],[Final_Profit_NGN]]))*100</f>
        <v>99.960150440958756</v>
      </c>
      <c r="Y3839" s="13">
        <f>Agridata[[#This Row],[Final_Profit_NGN]]*Agridata[[#This Row],[Storage_Loss_%]]</f>
        <v>60993786.540000007</v>
      </c>
      <c r="Z3839" s="13">
        <f>Agridata[[#This Row],[Final_Profit_NGN]] * (1-Agridata[[#This Row],[Storage_Loss_%]]/100)</f>
        <v>2459704.1346</v>
      </c>
      <c r="AA3839" s="13">
        <f>Agridata[[#This Row],[Final_Profit_NGN]]+Agridata[[#This Row],[Input_Cost_NGN]]</f>
        <v>3099156</v>
      </c>
    </row>
    <row r="3840" spans="1:27" x14ac:dyDescent="0.35">
      <c r="A3840" t="s">
        <v>1282</v>
      </c>
      <c r="B3840" t="s">
        <v>1473</v>
      </c>
      <c r="C3840" t="s">
        <v>1497</v>
      </c>
      <c r="D3840">
        <v>2025</v>
      </c>
      <c r="E3840" t="s">
        <v>1501</v>
      </c>
      <c r="F3840" t="s">
        <v>1508</v>
      </c>
      <c r="G3840">
        <v>4.12</v>
      </c>
      <c r="H3840">
        <v>5278</v>
      </c>
      <c r="I3840">
        <v>4889</v>
      </c>
      <c r="J3840">
        <v>28.2</v>
      </c>
      <c r="K3840" t="s">
        <v>1512</v>
      </c>
      <c r="L3840">
        <v>1.21</v>
      </c>
      <c r="M3840" t="s">
        <v>1518</v>
      </c>
      <c r="N3840" s="13">
        <v>6526</v>
      </c>
      <c r="O3840">
        <v>1</v>
      </c>
      <c r="P3840" s="11">
        <f>Agridata[[#This Row],[Storage_Loss_%]]/100</f>
        <v>7.3599999999999999E-2</v>
      </c>
      <c r="Q3840" s="7">
        <v>7.36</v>
      </c>
      <c r="R3840" s="13">
        <v>44699</v>
      </c>
      <c r="S3840">
        <v>257</v>
      </c>
      <c r="T3840" t="s">
        <v>1520</v>
      </c>
      <c r="U3840" t="s">
        <v>1522</v>
      </c>
      <c r="V3840" s="13">
        <v>1192684</v>
      </c>
      <c r="W3840" s="7">
        <f>(Agridata[[#This Row],[Profit_After_Storage_Loss]]/Agridata[[#This Row],[Total_Revenue]])*100</f>
        <v>89.293489372328537</v>
      </c>
      <c r="X3840">
        <f>(1-Agridata[[#This Row],[Transport_Cost_NGN]]/(Agridata[[#This Row],[Input_Cost_NGN]]+Agridata[[#This Row],[Final_Profit_NGN]]))*100</f>
        <v>99.472596601052388</v>
      </c>
      <c r="Y3840" s="13">
        <f>Agridata[[#This Row],[Final_Profit_NGN]]*Agridata[[#This Row],[Storage_Loss_%]]</f>
        <v>8778154.2400000002</v>
      </c>
      <c r="Z3840" s="13">
        <f>Agridata[[#This Row],[Final_Profit_NGN]] * (1-Agridata[[#This Row],[Storage_Loss_%]]/100)</f>
        <v>1104902.4576000001</v>
      </c>
      <c r="AA3840" s="13">
        <f>Agridata[[#This Row],[Final_Profit_NGN]]+Agridata[[#This Row],[Input_Cost_NGN]]</f>
        <v>1237383</v>
      </c>
    </row>
    <row r="3841" spans="1:27" x14ac:dyDescent="0.35">
      <c r="A3841" t="s">
        <v>638</v>
      </c>
      <c r="B3841" t="s">
        <v>1472</v>
      </c>
      <c r="C3841" t="s">
        <v>1478</v>
      </c>
      <c r="D3841">
        <v>2022</v>
      </c>
      <c r="E3841" t="s">
        <v>1502</v>
      </c>
      <c r="F3841" t="s">
        <v>1504</v>
      </c>
      <c r="G3841">
        <v>0.32</v>
      </c>
      <c r="H3841">
        <v>1859</v>
      </c>
      <c r="I3841">
        <v>1421</v>
      </c>
      <c r="J3841">
        <v>16.8</v>
      </c>
      <c r="K3841" t="s">
        <v>1511</v>
      </c>
      <c r="L3841">
        <v>1.63</v>
      </c>
      <c r="M3841" t="s">
        <v>1518</v>
      </c>
      <c r="N3841" s="13">
        <v>2744</v>
      </c>
      <c r="O3841">
        <v>3</v>
      </c>
      <c r="P3841" s="11">
        <f>Agridata[[#This Row],[Storage_Loss_%]]/100</f>
        <v>0.23519999999999999</v>
      </c>
      <c r="Q3841" s="7">
        <v>23.52</v>
      </c>
      <c r="R3841" s="13">
        <v>7154</v>
      </c>
      <c r="S3841">
        <v>252</v>
      </c>
      <c r="T3841" t="s">
        <v>1520</v>
      </c>
      <c r="U3841" t="s">
        <v>1523</v>
      </c>
      <c r="V3841" s="13">
        <v>344614</v>
      </c>
      <c r="W3841" s="7">
        <f>(Agridata[[#This Row],[Profit_After_Storage_Loss]]/Agridata[[#This Row],[Total_Revenue]])*100</f>
        <v>74.924605762889186</v>
      </c>
      <c r="X3841">
        <f>(1-Agridata[[#This Row],[Transport_Cost_NGN]]/(Agridata[[#This Row],[Input_Cost_NGN]]+Agridata[[#This Row],[Final_Profit_NGN]]))*100</f>
        <v>99.219940415273697</v>
      </c>
      <c r="Y3841" s="13">
        <f>Agridata[[#This Row],[Final_Profit_NGN]]*Agridata[[#This Row],[Storage_Loss_%]]</f>
        <v>8105321.2800000003</v>
      </c>
      <c r="Z3841" s="13">
        <f>Agridata[[#This Row],[Final_Profit_NGN]] * (1-Agridata[[#This Row],[Storage_Loss_%]]/100)</f>
        <v>263560.78720000002</v>
      </c>
      <c r="AA3841" s="13">
        <f>Agridata[[#This Row],[Final_Profit_NGN]]+Agridata[[#This Row],[Input_Cost_NGN]]</f>
        <v>351768</v>
      </c>
    </row>
    <row r="3842" spans="1:27" x14ac:dyDescent="0.35">
      <c r="A3842" t="s">
        <v>570</v>
      </c>
      <c r="B3842" t="s">
        <v>1471</v>
      </c>
      <c r="C3842" t="s">
        <v>1486</v>
      </c>
      <c r="D3842">
        <v>2024</v>
      </c>
      <c r="E3842" t="s">
        <v>1501</v>
      </c>
      <c r="F3842" t="s">
        <v>1507</v>
      </c>
      <c r="G3842">
        <v>1.26</v>
      </c>
      <c r="H3842">
        <v>2221</v>
      </c>
      <c r="I3842">
        <v>2014</v>
      </c>
      <c r="J3842">
        <v>1</v>
      </c>
      <c r="K3842" t="s">
        <v>1511</v>
      </c>
      <c r="L3842">
        <v>0.36</v>
      </c>
      <c r="M3842" t="s">
        <v>1517</v>
      </c>
      <c r="N3842" s="13">
        <v>200</v>
      </c>
      <c r="O3842">
        <v>1</v>
      </c>
      <c r="P3842" s="11">
        <f>Agridata[[#This Row],[Storage_Loss_%]]/100</f>
        <v>9.3100000000000002E-2</v>
      </c>
      <c r="Q3842" s="7">
        <v>9.31</v>
      </c>
      <c r="R3842" s="13">
        <v>18078</v>
      </c>
      <c r="S3842">
        <v>268</v>
      </c>
      <c r="T3842" t="s">
        <v>1520</v>
      </c>
      <c r="U3842" t="s">
        <v>1522</v>
      </c>
      <c r="V3842" s="13">
        <v>516077</v>
      </c>
      <c r="W3842" s="7">
        <f>(Agridata[[#This Row],[Profit_After_Storage_Loss]]/Agridata[[#This Row],[Total_Revenue]])*100</f>
        <v>87.620677762072816</v>
      </c>
      <c r="X3842">
        <f>(1-Agridata[[#This Row],[Transport_Cost_NGN]]/(Agridata[[#This Row],[Input_Cost_NGN]]+Agridata[[#This Row],[Final_Profit_NGN]]))*100</f>
        <v>99.962557684567216</v>
      </c>
      <c r="Y3842" s="13">
        <f>Agridata[[#This Row],[Final_Profit_NGN]]*Agridata[[#This Row],[Storage_Loss_%]]</f>
        <v>4804676.87</v>
      </c>
      <c r="Z3842" s="13">
        <f>Agridata[[#This Row],[Final_Profit_NGN]] * (1-Agridata[[#This Row],[Storage_Loss_%]]/100)</f>
        <v>468030.23130000004</v>
      </c>
      <c r="AA3842" s="13">
        <f>Agridata[[#This Row],[Final_Profit_NGN]]+Agridata[[#This Row],[Input_Cost_NGN]]</f>
        <v>534155</v>
      </c>
    </row>
    <row r="3843" spans="1:27" x14ac:dyDescent="0.35">
      <c r="A3843" t="s">
        <v>1400</v>
      </c>
      <c r="B3843" t="s">
        <v>1472</v>
      </c>
      <c r="C3843" t="s">
        <v>1478</v>
      </c>
      <c r="D3843">
        <v>2022</v>
      </c>
      <c r="E3843" t="s">
        <v>1502</v>
      </c>
      <c r="F3843" t="s">
        <v>1505</v>
      </c>
      <c r="G3843">
        <v>1.82</v>
      </c>
      <c r="H3843">
        <v>17295</v>
      </c>
      <c r="I3843">
        <v>10188</v>
      </c>
      <c r="J3843">
        <v>16</v>
      </c>
      <c r="K3843" t="s">
        <v>1513</v>
      </c>
      <c r="L3843">
        <v>0.56000000000000005</v>
      </c>
      <c r="M3843" t="s">
        <v>1518</v>
      </c>
      <c r="N3843" s="13">
        <v>682</v>
      </c>
      <c r="O3843">
        <v>30</v>
      </c>
      <c r="P3843" s="11">
        <f>Agridata[[#This Row],[Storage_Loss_%]]/100</f>
        <v>0.41090000000000004</v>
      </c>
      <c r="Q3843" s="7">
        <v>41.09</v>
      </c>
      <c r="R3843" s="13">
        <v>20161</v>
      </c>
      <c r="S3843">
        <v>110</v>
      </c>
      <c r="T3843" t="s">
        <v>1521</v>
      </c>
      <c r="U3843" t="s">
        <v>1522</v>
      </c>
      <c r="V3843" s="13">
        <v>1088631</v>
      </c>
      <c r="W3843" s="7">
        <f>(Agridata[[#This Row],[Profit_After_Storage_Loss]]/Agridata[[#This Row],[Total_Revenue]])*100</f>
        <v>57.838848233031982</v>
      </c>
      <c r="X3843">
        <f>(1-Agridata[[#This Row],[Transport_Cost_NGN]]/(Agridata[[#This Row],[Input_Cost_NGN]]+Agridata[[#This Row],[Final_Profit_NGN]]))*100</f>
        <v>99.938491619708657</v>
      </c>
      <c r="Y3843" s="13">
        <f>Agridata[[#This Row],[Final_Profit_NGN]]*Agridata[[#This Row],[Storage_Loss_%]]</f>
        <v>44731847.790000007</v>
      </c>
      <c r="Z3843" s="13">
        <f>Agridata[[#This Row],[Final_Profit_NGN]] * (1-Agridata[[#This Row],[Storage_Loss_%]]/100)</f>
        <v>641312.52209999994</v>
      </c>
      <c r="AA3843" s="13">
        <f>Agridata[[#This Row],[Final_Profit_NGN]]+Agridata[[#This Row],[Input_Cost_NGN]]</f>
        <v>1108792</v>
      </c>
    </row>
    <row r="3844" spans="1:27" x14ac:dyDescent="0.35">
      <c r="A3844" t="s">
        <v>846</v>
      </c>
      <c r="B3844" t="s">
        <v>1472</v>
      </c>
      <c r="C3844" t="s">
        <v>1488</v>
      </c>
      <c r="D3844">
        <v>2024</v>
      </c>
      <c r="E3844" t="s">
        <v>1501</v>
      </c>
      <c r="F3844" t="s">
        <v>1506</v>
      </c>
      <c r="G3844">
        <v>0.51</v>
      </c>
      <c r="H3844">
        <v>1112</v>
      </c>
      <c r="I3844">
        <v>943</v>
      </c>
      <c r="J3844">
        <v>3.7</v>
      </c>
      <c r="K3844" t="s">
        <v>1512</v>
      </c>
      <c r="L3844">
        <v>0.89</v>
      </c>
      <c r="M3844" t="s">
        <v>1516</v>
      </c>
      <c r="N3844" s="13">
        <v>972</v>
      </c>
      <c r="O3844">
        <v>7</v>
      </c>
      <c r="P3844" s="11">
        <f>Agridata[[#This Row],[Storage_Loss_%]]/100</f>
        <v>0.1512</v>
      </c>
      <c r="Q3844" s="7">
        <v>15.12</v>
      </c>
      <c r="R3844" s="13">
        <v>7461</v>
      </c>
      <c r="S3844">
        <v>278</v>
      </c>
      <c r="T3844" t="s">
        <v>1521</v>
      </c>
      <c r="U3844" t="s">
        <v>1522</v>
      </c>
      <c r="V3844" s="13">
        <v>251100</v>
      </c>
      <c r="W3844" s="7">
        <f>(Agridata[[#This Row],[Profit_After_Storage_Loss]]/Agridata[[#This Row],[Total_Revenue]])*100</f>
        <v>82.430714608931737</v>
      </c>
      <c r="X3844">
        <f>(1-Agridata[[#This Row],[Transport_Cost_NGN]]/(Agridata[[#This Row],[Input_Cost_NGN]]+Agridata[[#This Row],[Final_Profit_NGN]]))*100</f>
        <v>99.624073236102902</v>
      </c>
      <c r="Y3844" s="13">
        <f>Agridata[[#This Row],[Final_Profit_NGN]]*Agridata[[#This Row],[Storage_Loss_%]]</f>
        <v>3796632</v>
      </c>
      <c r="Z3844" s="13">
        <f>Agridata[[#This Row],[Final_Profit_NGN]] * (1-Agridata[[#This Row],[Storage_Loss_%]]/100)</f>
        <v>213133.68</v>
      </c>
      <c r="AA3844" s="13">
        <f>Agridata[[#This Row],[Final_Profit_NGN]]+Agridata[[#This Row],[Input_Cost_NGN]]</f>
        <v>258561</v>
      </c>
    </row>
    <row r="3845" spans="1:27" x14ac:dyDescent="0.35">
      <c r="A3845" t="s">
        <v>856</v>
      </c>
      <c r="B3845" t="s">
        <v>1470</v>
      </c>
      <c r="C3845" t="s">
        <v>1485</v>
      </c>
      <c r="D3845">
        <v>2022</v>
      </c>
      <c r="E3845" t="s">
        <v>1501</v>
      </c>
      <c r="F3845" t="s">
        <v>1509</v>
      </c>
      <c r="G3845">
        <v>1.96</v>
      </c>
      <c r="H3845">
        <v>27842</v>
      </c>
      <c r="I3845">
        <v>22936</v>
      </c>
      <c r="J3845">
        <v>14.3</v>
      </c>
      <c r="K3845" t="s">
        <v>1513</v>
      </c>
      <c r="L3845">
        <v>1.55</v>
      </c>
      <c r="M3845" t="s">
        <v>1516</v>
      </c>
      <c r="N3845" s="13">
        <v>571</v>
      </c>
      <c r="O3845">
        <v>2</v>
      </c>
      <c r="P3845" s="11">
        <f>Agridata[[#This Row],[Storage_Loss_%]]/100</f>
        <v>0.17620000000000002</v>
      </c>
      <c r="Q3845" s="7">
        <v>17.62</v>
      </c>
      <c r="R3845" s="13">
        <v>64882</v>
      </c>
      <c r="S3845">
        <v>389</v>
      </c>
      <c r="T3845" t="s">
        <v>1520</v>
      </c>
      <c r="U3845" t="s">
        <v>1522</v>
      </c>
      <c r="V3845" s="13">
        <v>8767430</v>
      </c>
      <c r="W3845" s="7">
        <f>(Agridata[[#This Row],[Profit_After_Storage_Loss]]/Agridata[[#This Row],[Total_Revenue]])*100</f>
        <v>81.774838049199346</v>
      </c>
      <c r="X3845">
        <f>(1-Agridata[[#This Row],[Transport_Cost_NGN]]/(Agridata[[#This Row],[Input_Cost_NGN]]+Agridata[[#This Row],[Final_Profit_NGN]]))*100</f>
        <v>99.993535101567971</v>
      </c>
      <c r="Y3845" s="13">
        <f>Agridata[[#This Row],[Final_Profit_NGN]]*Agridata[[#This Row],[Storage_Loss_%]]</f>
        <v>154482116.59999999</v>
      </c>
      <c r="Z3845" s="13">
        <f>Agridata[[#This Row],[Final_Profit_NGN]] * (1-Agridata[[#This Row],[Storage_Loss_%]]/100)</f>
        <v>7222608.8339999998</v>
      </c>
      <c r="AA3845" s="13">
        <f>Agridata[[#This Row],[Final_Profit_NGN]]+Agridata[[#This Row],[Input_Cost_NGN]]</f>
        <v>8832312</v>
      </c>
    </row>
    <row r="3846" spans="1:27" x14ac:dyDescent="0.35">
      <c r="A3846" t="s">
        <v>1320</v>
      </c>
      <c r="B3846" t="s">
        <v>1472</v>
      </c>
      <c r="C3846" t="s">
        <v>1478</v>
      </c>
      <c r="D3846">
        <v>2021</v>
      </c>
      <c r="E3846" t="s">
        <v>1501</v>
      </c>
      <c r="F3846" t="s">
        <v>1505</v>
      </c>
      <c r="G3846">
        <v>1.42</v>
      </c>
      <c r="H3846">
        <v>21069</v>
      </c>
      <c r="I3846">
        <v>19132</v>
      </c>
      <c r="J3846">
        <v>41.7</v>
      </c>
      <c r="K3846" t="s">
        <v>1512</v>
      </c>
      <c r="L3846">
        <v>1.77</v>
      </c>
      <c r="M3846" t="s">
        <v>1518</v>
      </c>
      <c r="N3846" s="13">
        <v>10108</v>
      </c>
      <c r="O3846">
        <v>1</v>
      </c>
      <c r="P3846" s="11">
        <f>Agridata[[#This Row],[Storage_Loss_%]]/100</f>
        <v>9.1899999999999996E-2</v>
      </c>
      <c r="Q3846" s="7">
        <v>9.19</v>
      </c>
      <c r="R3846" s="13">
        <v>13489</v>
      </c>
      <c r="S3846">
        <v>78</v>
      </c>
      <c r="T3846" t="s">
        <v>1521</v>
      </c>
      <c r="U3846" t="s">
        <v>1522</v>
      </c>
      <c r="V3846" s="13">
        <v>1453777</v>
      </c>
      <c r="W3846" s="7">
        <f>(Agridata[[#This Row],[Profit_After_Storage_Loss]]/Agridata[[#This Row],[Total_Revenue]])*100</f>
        <v>89.975157449296859</v>
      </c>
      <c r="X3846">
        <f>(1-Agridata[[#This Row],[Transport_Cost_NGN]]/(Agridata[[#This Row],[Input_Cost_NGN]]+Agridata[[#This Row],[Final_Profit_NGN]]))*100</f>
        <v>99.311099691535148</v>
      </c>
      <c r="Y3846" s="13">
        <f>Agridata[[#This Row],[Final_Profit_NGN]]*Agridata[[#This Row],[Storage_Loss_%]]</f>
        <v>13360210.629999999</v>
      </c>
      <c r="Z3846" s="13">
        <f>Agridata[[#This Row],[Final_Profit_NGN]] * (1-Agridata[[#This Row],[Storage_Loss_%]]/100)</f>
        <v>1320174.8937000001</v>
      </c>
      <c r="AA3846" s="13">
        <f>Agridata[[#This Row],[Final_Profit_NGN]]+Agridata[[#This Row],[Input_Cost_NGN]]</f>
        <v>1467266</v>
      </c>
    </row>
    <row r="3847" spans="1:27" x14ac:dyDescent="0.35">
      <c r="A3847" t="s">
        <v>1268</v>
      </c>
      <c r="B3847" t="s">
        <v>1470</v>
      </c>
      <c r="C3847" t="s">
        <v>1482</v>
      </c>
      <c r="D3847">
        <v>2025</v>
      </c>
      <c r="E3847" t="s">
        <v>1502</v>
      </c>
      <c r="F3847" t="s">
        <v>1510</v>
      </c>
      <c r="G3847">
        <v>1.65</v>
      </c>
      <c r="H3847">
        <v>32266</v>
      </c>
      <c r="I3847">
        <v>22573</v>
      </c>
      <c r="J3847">
        <v>7.3</v>
      </c>
      <c r="K3847" t="s">
        <v>1512</v>
      </c>
      <c r="L3847">
        <v>1.5</v>
      </c>
      <c r="M3847" t="s">
        <v>1516</v>
      </c>
      <c r="N3847" s="13">
        <v>1901</v>
      </c>
      <c r="O3847">
        <v>1</v>
      </c>
      <c r="P3847" s="11">
        <f>Agridata[[#This Row],[Storage_Loss_%]]/100</f>
        <v>0.3004</v>
      </c>
      <c r="Q3847" s="7">
        <v>30.04</v>
      </c>
      <c r="R3847" s="13">
        <v>30165</v>
      </c>
      <c r="S3847">
        <v>559</v>
      </c>
      <c r="T3847" t="s">
        <v>1519</v>
      </c>
      <c r="U3847" t="s">
        <v>1522</v>
      </c>
      <c r="V3847" s="13">
        <v>12460058</v>
      </c>
      <c r="W3847" s="7">
        <f>(Agridata[[#This Row],[Profit_After_Storage_Loss]]/Agridata[[#This Row],[Total_Revenue]])*100</f>
        <v>69.79104037453935</v>
      </c>
      <c r="X3847">
        <f>(1-Agridata[[#This Row],[Transport_Cost_NGN]]/(Agridata[[#This Row],[Input_Cost_NGN]]+Agridata[[#This Row],[Final_Profit_NGN]]))*100</f>
        <v>99.984780095599575</v>
      </c>
      <c r="Y3847" s="13">
        <f>Agridata[[#This Row],[Final_Profit_NGN]]*Agridata[[#This Row],[Storage_Loss_%]]</f>
        <v>374300142.31999999</v>
      </c>
      <c r="Z3847" s="13">
        <f>Agridata[[#This Row],[Final_Profit_NGN]] * (1-Agridata[[#This Row],[Storage_Loss_%]]/100)</f>
        <v>8717056.5767999999</v>
      </c>
      <c r="AA3847" s="13">
        <f>Agridata[[#This Row],[Final_Profit_NGN]]+Agridata[[#This Row],[Input_Cost_NGN]]</f>
        <v>12490223</v>
      </c>
    </row>
    <row r="3848" spans="1:27" x14ac:dyDescent="0.35">
      <c r="A3848" t="s">
        <v>1260</v>
      </c>
      <c r="B3848" t="s">
        <v>1470</v>
      </c>
      <c r="C3848" t="s">
        <v>1499</v>
      </c>
      <c r="D3848">
        <v>2024</v>
      </c>
      <c r="E3848" t="s">
        <v>1502</v>
      </c>
      <c r="F3848" t="s">
        <v>1505</v>
      </c>
      <c r="G3848">
        <v>2.17</v>
      </c>
      <c r="H3848">
        <v>20409</v>
      </c>
      <c r="I3848">
        <v>16955</v>
      </c>
      <c r="J3848">
        <v>61.5</v>
      </c>
      <c r="K3848" t="s">
        <v>1512</v>
      </c>
      <c r="L3848">
        <v>2.35</v>
      </c>
      <c r="M3848" t="s">
        <v>1516</v>
      </c>
      <c r="N3848" s="13">
        <v>14179</v>
      </c>
      <c r="O3848">
        <v>7</v>
      </c>
      <c r="P3848" s="11">
        <f>Agridata[[#This Row],[Storage_Loss_%]]/100</f>
        <v>0.16920000000000002</v>
      </c>
      <c r="Q3848" s="7">
        <v>16.920000000000002</v>
      </c>
      <c r="R3848" s="13">
        <v>25996</v>
      </c>
      <c r="S3848">
        <v>102</v>
      </c>
      <c r="T3848" t="s">
        <v>1520</v>
      </c>
      <c r="U3848" t="s">
        <v>1522</v>
      </c>
      <c r="V3848" s="13">
        <v>1671941</v>
      </c>
      <c r="W3848" s="7">
        <f>(Agridata[[#This Row],[Profit_After_Storage_Loss]]/Agridata[[#This Row],[Total_Revenue]])*100</f>
        <v>81.808016598966859</v>
      </c>
      <c r="X3848">
        <f>(1-Agridata[[#This Row],[Transport_Cost_NGN]]/(Agridata[[#This Row],[Input_Cost_NGN]]+Agridata[[#This Row],[Final_Profit_NGN]]))*100</f>
        <v>99.164927791784976</v>
      </c>
      <c r="Y3848" s="13">
        <f>Agridata[[#This Row],[Final_Profit_NGN]]*Agridata[[#This Row],[Storage_Loss_%]]</f>
        <v>28289241.720000003</v>
      </c>
      <c r="Z3848" s="13">
        <f>Agridata[[#This Row],[Final_Profit_NGN]] * (1-Agridata[[#This Row],[Storage_Loss_%]]/100)</f>
        <v>1389048.5828</v>
      </c>
      <c r="AA3848" s="13">
        <f>Agridata[[#This Row],[Final_Profit_NGN]]+Agridata[[#This Row],[Input_Cost_NGN]]</f>
        <v>1697937</v>
      </c>
    </row>
    <row r="3849" spans="1:27" x14ac:dyDescent="0.35">
      <c r="A3849" t="s">
        <v>1104</v>
      </c>
      <c r="B3849" t="s">
        <v>1470</v>
      </c>
      <c r="C3849" t="s">
        <v>1485</v>
      </c>
      <c r="D3849">
        <v>2025</v>
      </c>
      <c r="E3849" t="s">
        <v>1501</v>
      </c>
      <c r="F3849" t="s">
        <v>1510</v>
      </c>
      <c r="G3849">
        <v>1.2</v>
      </c>
      <c r="H3849">
        <v>22299</v>
      </c>
      <c r="I3849">
        <v>16289</v>
      </c>
      <c r="J3849">
        <v>9.8000000000000007</v>
      </c>
      <c r="K3849" t="s">
        <v>1513</v>
      </c>
      <c r="L3849">
        <v>0.98</v>
      </c>
      <c r="M3849" t="s">
        <v>1518</v>
      </c>
      <c r="N3849" s="13">
        <v>411</v>
      </c>
      <c r="O3849">
        <v>2</v>
      </c>
      <c r="P3849" s="11">
        <f>Agridata[[#This Row],[Storage_Loss_%]]/100</f>
        <v>0.26950000000000002</v>
      </c>
      <c r="Q3849" s="7">
        <v>26.95</v>
      </c>
      <c r="R3849" s="13">
        <v>28961</v>
      </c>
      <c r="S3849">
        <v>490</v>
      </c>
      <c r="T3849" t="s">
        <v>1520</v>
      </c>
      <c r="U3849" t="s">
        <v>1522</v>
      </c>
      <c r="V3849" s="13">
        <v>7872422</v>
      </c>
      <c r="W3849" s="7">
        <f>(Agridata[[#This Row],[Profit_After_Storage_Loss]]/Agridata[[#This Row],[Total_Revenue]])*100</f>
        <v>72.782249272057811</v>
      </c>
      <c r="X3849">
        <f>(1-Agridata[[#This Row],[Transport_Cost_NGN]]/(Agridata[[#This Row],[Input_Cost_NGN]]+Agridata[[#This Row],[Final_Profit_NGN]]))*100</f>
        <v>99.994798378967332</v>
      </c>
      <c r="Y3849" s="13">
        <f>Agridata[[#This Row],[Final_Profit_NGN]]*Agridata[[#This Row],[Storage_Loss_%]]</f>
        <v>212161772.90000001</v>
      </c>
      <c r="Z3849" s="13">
        <f>Agridata[[#This Row],[Final_Profit_NGN]] * (1-Agridata[[#This Row],[Storage_Loss_%]]/100)</f>
        <v>5750804.2709999997</v>
      </c>
      <c r="AA3849" s="13">
        <f>Agridata[[#This Row],[Final_Profit_NGN]]+Agridata[[#This Row],[Input_Cost_NGN]]</f>
        <v>7901383</v>
      </c>
    </row>
    <row r="3850" spans="1:27" x14ac:dyDescent="0.35">
      <c r="A3850" t="s">
        <v>1017</v>
      </c>
      <c r="B3850" t="s">
        <v>1471</v>
      </c>
      <c r="C3850" t="s">
        <v>1483</v>
      </c>
      <c r="D3850">
        <v>2021</v>
      </c>
      <c r="E3850" t="s">
        <v>1502</v>
      </c>
      <c r="F3850" t="s">
        <v>1505</v>
      </c>
      <c r="G3850">
        <v>0.84</v>
      </c>
      <c r="H3850">
        <v>9404</v>
      </c>
      <c r="I3850">
        <v>3761</v>
      </c>
      <c r="J3850">
        <v>30.7</v>
      </c>
      <c r="K3850" t="s">
        <v>1513</v>
      </c>
      <c r="L3850">
        <v>1.47</v>
      </c>
      <c r="M3850" t="s">
        <v>1518</v>
      </c>
      <c r="N3850" s="13">
        <v>1088</v>
      </c>
      <c r="O3850">
        <v>60</v>
      </c>
      <c r="P3850" s="11">
        <f>Agridata[[#This Row],[Storage_Loss_%]]/100</f>
        <v>0.6</v>
      </c>
      <c r="Q3850" s="7">
        <v>60</v>
      </c>
      <c r="R3850" s="13">
        <v>5191</v>
      </c>
      <c r="S3850">
        <v>96</v>
      </c>
      <c r="T3850" t="s">
        <v>1520</v>
      </c>
      <c r="U3850" t="s">
        <v>1522</v>
      </c>
      <c r="V3850" s="13">
        <v>351167</v>
      </c>
      <c r="W3850" s="7">
        <f>(Agridata[[#This Row],[Profit_After_Storage_Loss]]/Agridata[[#This Row],[Total_Revenue]])*100</f>
        <v>39.417327518955666</v>
      </c>
      <c r="X3850">
        <f>(1-Agridata[[#This Row],[Transport_Cost_NGN]]/(Agridata[[#This Row],[Input_Cost_NGN]]+Agridata[[#This Row],[Final_Profit_NGN]]))*100</f>
        <v>99.694689048653316</v>
      </c>
      <c r="Y3850" s="13">
        <f>Agridata[[#This Row],[Final_Profit_NGN]]*Agridata[[#This Row],[Storage_Loss_%]]</f>
        <v>21070020</v>
      </c>
      <c r="Z3850" s="13">
        <f>Agridata[[#This Row],[Final_Profit_NGN]] * (1-Agridata[[#This Row],[Storage_Loss_%]]/100)</f>
        <v>140466.80000000002</v>
      </c>
      <c r="AA3850" s="13">
        <f>Agridata[[#This Row],[Final_Profit_NGN]]+Agridata[[#This Row],[Input_Cost_NGN]]</f>
        <v>356358</v>
      </c>
    </row>
    <row r="3851" spans="1:27" x14ac:dyDescent="0.35">
      <c r="A3851" t="s">
        <v>1119</v>
      </c>
      <c r="B3851" t="s">
        <v>1473</v>
      </c>
      <c r="C3851" t="s">
        <v>1497</v>
      </c>
      <c r="D3851">
        <v>2024</v>
      </c>
      <c r="E3851" t="s">
        <v>1501</v>
      </c>
      <c r="F3851" t="s">
        <v>1508</v>
      </c>
      <c r="G3851">
        <v>1.57</v>
      </c>
      <c r="H3851">
        <v>3745</v>
      </c>
      <c r="I3851">
        <v>3407</v>
      </c>
      <c r="J3851">
        <v>1.4</v>
      </c>
      <c r="K3851" t="s">
        <v>1512</v>
      </c>
      <c r="L3851">
        <v>1.33</v>
      </c>
      <c r="M3851" t="s">
        <v>1518</v>
      </c>
      <c r="N3851" s="13">
        <v>291</v>
      </c>
      <c r="O3851">
        <v>3</v>
      </c>
      <c r="P3851" s="11">
        <f>Agridata[[#This Row],[Storage_Loss_%]]/100</f>
        <v>9.01E-2</v>
      </c>
      <c r="Q3851" s="7">
        <v>9.01</v>
      </c>
      <c r="R3851" s="13">
        <v>14206</v>
      </c>
      <c r="S3851">
        <v>261</v>
      </c>
      <c r="T3851" t="s">
        <v>1520</v>
      </c>
      <c r="U3851" t="s">
        <v>1522</v>
      </c>
      <c r="V3851" s="13">
        <v>865838</v>
      </c>
      <c r="W3851" s="7">
        <f>(Agridata[[#This Row],[Profit_After_Storage_Loss]]/Agridata[[#This Row],[Total_Revenue]])*100</f>
        <v>89.521205326097345</v>
      </c>
      <c r="X3851">
        <f>(1-Agridata[[#This Row],[Transport_Cost_NGN]]/(Agridata[[#This Row],[Input_Cost_NGN]]+Agridata[[#This Row],[Final_Profit_NGN]]))*100</f>
        <v>99.966933471508241</v>
      </c>
      <c r="Y3851" s="13">
        <f>Agridata[[#This Row],[Final_Profit_NGN]]*Agridata[[#This Row],[Storage_Loss_%]]</f>
        <v>7801200.3799999999</v>
      </c>
      <c r="Z3851" s="13">
        <f>Agridata[[#This Row],[Final_Profit_NGN]] * (1-Agridata[[#This Row],[Storage_Loss_%]]/100)</f>
        <v>787825.99620000005</v>
      </c>
      <c r="AA3851" s="13">
        <f>Agridata[[#This Row],[Final_Profit_NGN]]+Agridata[[#This Row],[Input_Cost_NGN]]</f>
        <v>880044</v>
      </c>
    </row>
    <row r="3852" spans="1:27" x14ac:dyDescent="0.35">
      <c r="A3852" t="s">
        <v>1401</v>
      </c>
      <c r="B3852" t="s">
        <v>1473</v>
      </c>
      <c r="C3852" t="s">
        <v>1496</v>
      </c>
      <c r="D3852">
        <v>2023</v>
      </c>
      <c r="E3852" t="s">
        <v>1501</v>
      </c>
      <c r="F3852" t="s">
        <v>1505</v>
      </c>
      <c r="G3852">
        <v>2.81</v>
      </c>
      <c r="H3852">
        <v>39011</v>
      </c>
      <c r="I3852">
        <v>28673</v>
      </c>
      <c r="J3852">
        <v>40.700000000000003</v>
      </c>
      <c r="K3852" t="s">
        <v>1512</v>
      </c>
      <c r="L3852">
        <v>1.08</v>
      </c>
      <c r="M3852" t="s">
        <v>1516</v>
      </c>
      <c r="N3852" s="13">
        <v>9290</v>
      </c>
      <c r="O3852">
        <v>14</v>
      </c>
      <c r="P3852" s="11">
        <f>Agridata[[#This Row],[Storage_Loss_%]]/100</f>
        <v>0.26500000000000001</v>
      </c>
      <c r="Q3852" s="7">
        <v>26.5</v>
      </c>
      <c r="R3852" s="13">
        <v>25565</v>
      </c>
      <c r="S3852">
        <v>87</v>
      </c>
      <c r="T3852" t="s">
        <v>1520</v>
      </c>
      <c r="U3852" t="s">
        <v>1523</v>
      </c>
      <c r="V3852" s="13">
        <v>2434751</v>
      </c>
      <c r="W3852" s="7">
        <f>(Agridata[[#This Row],[Profit_After_Storage_Loss]]/Agridata[[#This Row],[Total_Revenue]])*100</f>
        <v>72.736265788622262</v>
      </c>
      <c r="X3852">
        <f>(1-Agridata[[#This Row],[Transport_Cost_NGN]]/(Agridata[[#This Row],[Input_Cost_NGN]]+Agridata[[#This Row],[Final_Profit_NGN]]))*100</f>
        <v>99.622406227492732</v>
      </c>
      <c r="Y3852" s="13">
        <f>Agridata[[#This Row],[Final_Profit_NGN]]*Agridata[[#This Row],[Storage_Loss_%]]</f>
        <v>64520901.5</v>
      </c>
      <c r="Z3852" s="13">
        <f>Agridata[[#This Row],[Final_Profit_NGN]] * (1-Agridata[[#This Row],[Storage_Loss_%]]/100)</f>
        <v>1789541.9849999999</v>
      </c>
      <c r="AA3852" s="13">
        <f>Agridata[[#This Row],[Final_Profit_NGN]]+Agridata[[#This Row],[Input_Cost_NGN]]</f>
        <v>2460316</v>
      </c>
    </row>
    <row r="3853" spans="1:27" x14ac:dyDescent="0.35">
      <c r="A3853" t="s">
        <v>1402</v>
      </c>
      <c r="B3853" t="s">
        <v>1469</v>
      </c>
      <c r="C3853" t="s">
        <v>1481</v>
      </c>
      <c r="D3853">
        <v>2024</v>
      </c>
      <c r="E3853" t="s">
        <v>1501</v>
      </c>
      <c r="F3853" t="s">
        <v>1508</v>
      </c>
      <c r="G3853">
        <v>1.91</v>
      </c>
      <c r="H3853">
        <v>2577</v>
      </c>
      <c r="I3853">
        <v>2368</v>
      </c>
      <c r="J3853">
        <v>7.6</v>
      </c>
      <c r="K3853" t="s">
        <v>1513</v>
      </c>
      <c r="L3853">
        <v>0.47</v>
      </c>
      <c r="M3853" t="s">
        <v>1516</v>
      </c>
      <c r="N3853" s="13">
        <v>226</v>
      </c>
      <c r="O3853">
        <v>1</v>
      </c>
      <c r="P3853" s="11">
        <f>Agridata[[#This Row],[Storage_Loss_%]]/100</f>
        <v>8.09E-2</v>
      </c>
      <c r="Q3853" s="7">
        <v>8.09</v>
      </c>
      <c r="R3853" s="13">
        <v>25479</v>
      </c>
      <c r="S3853">
        <v>179</v>
      </c>
      <c r="T3853" t="s">
        <v>1520</v>
      </c>
      <c r="U3853" t="s">
        <v>1523</v>
      </c>
      <c r="V3853" s="13">
        <v>393929</v>
      </c>
      <c r="W3853" s="7">
        <f>(Agridata[[#This Row],[Profit_After_Storage_Loss]]/Agridata[[#This Row],[Total_Revenue]])*100</f>
        <v>86.326475389119906</v>
      </c>
      <c r="X3853">
        <f>(1-Agridata[[#This Row],[Transport_Cost_NGN]]/(Agridata[[#This Row],[Input_Cost_NGN]]+Agridata[[#This Row],[Final_Profit_NGN]]))*100</f>
        <v>99.94611452332812</v>
      </c>
      <c r="Y3853" s="13">
        <f>Agridata[[#This Row],[Final_Profit_NGN]]*Agridata[[#This Row],[Storage_Loss_%]]</f>
        <v>3186885.61</v>
      </c>
      <c r="Z3853" s="13">
        <f>Agridata[[#This Row],[Final_Profit_NGN]] * (1-Agridata[[#This Row],[Storage_Loss_%]]/100)</f>
        <v>362060.14390000002</v>
      </c>
      <c r="AA3853" s="13">
        <f>Agridata[[#This Row],[Final_Profit_NGN]]+Agridata[[#This Row],[Input_Cost_NGN]]</f>
        <v>419408</v>
      </c>
    </row>
    <row r="3854" spans="1:27" x14ac:dyDescent="0.35">
      <c r="A3854" t="s">
        <v>787</v>
      </c>
      <c r="B3854" t="s">
        <v>1470</v>
      </c>
      <c r="C3854" t="s">
        <v>1476</v>
      </c>
      <c r="D3854">
        <v>2024</v>
      </c>
      <c r="E3854" t="s">
        <v>1501</v>
      </c>
      <c r="F3854" t="s">
        <v>1509</v>
      </c>
      <c r="G3854">
        <v>1.59</v>
      </c>
      <c r="H3854">
        <v>14557</v>
      </c>
      <c r="I3854">
        <v>12484</v>
      </c>
      <c r="J3854">
        <v>4.8</v>
      </c>
      <c r="K3854" t="s">
        <v>1511</v>
      </c>
      <c r="L3854">
        <v>0.36</v>
      </c>
      <c r="M3854" t="s">
        <v>1518</v>
      </c>
      <c r="N3854" s="13">
        <v>861</v>
      </c>
      <c r="O3854">
        <v>1</v>
      </c>
      <c r="P3854" s="11">
        <f>Agridata[[#This Row],[Storage_Loss_%]]/100</f>
        <v>0.1424</v>
      </c>
      <c r="Q3854" s="7">
        <v>14.24</v>
      </c>
      <c r="R3854" s="13">
        <v>25595</v>
      </c>
      <c r="S3854">
        <v>421</v>
      </c>
      <c r="T3854" t="s">
        <v>1520</v>
      </c>
      <c r="U3854" t="s">
        <v>1523</v>
      </c>
      <c r="V3854" s="13">
        <v>5176751</v>
      </c>
      <c r="W3854" s="7">
        <f>(Agridata[[#This Row],[Profit_After_Storage_Loss]]/Agridata[[#This Row],[Total_Revenue]])*100</f>
        <v>85.338069740074971</v>
      </c>
      <c r="X3854">
        <f>(1-Agridata[[#This Row],[Transport_Cost_NGN]]/(Agridata[[#This Row],[Input_Cost_NGN]]+Agridata[[#This Row],[Final_Profit_NGN]]))*100</f>
        <v>99.983449774390238</v>
      </c>
      <c r="Y3854" s="13">
        <f>Agridata[[#This Row],[Final_Profit_NGN]]*Agridata[[#This Row],[Storage_Loss_%]]</f>
        <v>73716934.239999995</v>
      </c>
      <c r="Z3854" s="13">
        <f>Agridata[[#This Row],[Final_Profit_NGN]] * (1-Agridata[[#This Row],[Storage_Loss_%]]/100)</f>
        <v>4439581.6576000005</v>
      </c>
      <c r="AA3854" s="13">
        <f>Agridata[[#This Row],[Final_Profit_NGN]]+Agridata[[#This Row],[Input_Cost_NGN]]</f>
        <v>5202346</v>
      </c>
    </row>
    <row r="3855" spans="1:27" x14ac:dyDescent="0.35">
      <c r="A3855" t="s">
        <v>202</v>
      </c>
      <c r="B3855" t="s">
        <v>1471</v>
      </c>
      <c r="C3855" t="s">
        <v>1500</v>
      </c>
      <c r="D3855">
        <v>2022</v>
      </c>
      <c r="E3855" t="s">
        <v>1501</v>
      </c>
      <c r="F3855" t="s">
        <v>1507</v>
      </c>
      <c r="G3855">
        <v>4.13</v>
      </c>
      <c r="H3855">
        <v>5946</v>
      </c>
      <c r="I3855">
        <v>3724</v>
      </c>
      <c r="J3855">
        <v>61.2</v>
      </c>
      <c r="K3855" t="s">
        <v>1512</v>
      </c>
      <c r="L3855">
        <v>2.2599999999999998</v>
      </c>
      <c r="M3855" t="s">
        <v>1516</v>
      </c>
      <c r="N3855" s="13">
        <v>13078</v>
      </c>
      <c r="O3855">
        <v>30</v>
      </c>
      <c r="P3855" s="11">
        <f>Agridata[[#This Row],[Storage_Loss_%]]/100</f>
        <v>0.37359999999999999</v>
      </c>
      <c r="Q3855" s="7">
        <v>37.36</v>
      </c>
      <c r="R3855" s="13">
        <v>97702</v>
      </c>
      <c r="S3855">
        <v>177</v>
      </c>
      <c r="T3855" t="s">
        <v>1520</v>
      </c>
      <c r="U3855" t="s">
        <v>1522</v>
      </c>
      <c r="V3855" s="13">
        <v>541777</v>
      </c>
      <c r="W3855" s="7">
        <f>(Agridata[[#This Row],[Profit_After_Storage_Loss]]/Agridata[[#This Row],[Total_Revenue]])*100</f>
        <v>53.069625867307614</v>
      </c>
      <c r="X3855">
        <f>(1-Agridata[[#This Row],[Transport_Cost_NGN]]/(Agridata[[#This Row],[Input_Cost_NGN]]+Agridata[[#This Row],[Final_Profit_NGN]]))*100</f>
        <v>97.954897658875424</v>
      </c>
      <c r="Y3855" s="13">
        <f>Agridata[[#This Row],[Final_Profit_NGN]]*Agridata[[#This Row],[Storage_Loss_%]]</f>
        <v>20240788.719999999</v>
      </c>
      <c r="Z3855" s="13">
        <f>Agridata[[#This Row],[Final_Profit_NGN]] * (1-Agridata[[#This Row],[Storage_Loss_%]]/100)</f>
        <v>339369.11280000006</v>
      </c>
      <c r="AA3855" s="13">
        <f>Agridata[[#This Row],[Final_Profit_NGN]]+Agridata[[#This Row],[Input_Cost_NGN]]</f>
        <v>639479</v>
      </c>
    </row>
    <row r="3856" spans="1:27" x14ac:dyDescent="0.35">
      <c r="A3856" t="s">
        <v>1403</v>
      </c>
      <c r="B3856" t="s">
        <v>1473</v>
      </c>
      <c r="C3856" t="s">
        <v>1493</v>
      </c>
      <c r="D3856">
        <v>2022</v>
      </c>
      <c r="E3856" t="s">
        <v>1501</v>
      </c>
      <c r="F3856" t="s">
        <v>1508</v>
      </c>
      <c r="G3856">
        <v>4.76</v>
      </c>
      <c r="H3856">
        <v>10537</v>
      </c>
      <c r="I3856">
        <v>9191</v>
      </c>
      <c r="J3856">
        <v>35.299999999999997</v>
      </c>
      <c r="K3856" t="s">
        <v>1512</v>
      </c>
      <c r="L3856">
        <v>0.8</v>
      </c>
      <c r="M3856" t="s">
        <v>1518</v>
      </c>
      <c r="N3856" s="13">
        <v>7340</v>
      </c>
      <c r="O3856">
        <v>7</v>
      </c>
      <c r="P3856" s="11">
        <f>Agridata[[#This Row],[Storage_Loss_%]]/100</f>
        <v>0.12770000000000001</v>
      </c>
      <c r="Q3856" s="7">
        <v>12.77</v>
      </c>
      <c r="R3856" s="13">
        <v>64501</v>
      </c>
      <c r="S3856">
        <v>197</v>
      </c>
      <c r="T3856" t="s">
        <v>1520</v>
      </c>
      <c r="U3856" t="s">
        <v>1523</v>
      </c>
      <c r="V3856" s="13">
        <v>1720680</v>
      </c>
      <c r="W3856" s="7">
        <f>(Agridata[[#This Row],[Profit_After_Storage_Loss]]/Agridata[[#This Row],[Total_Revenue]])*100</f>
        <v>84.078262316258119</v>
      </c>
      <c r="X3856">
        <f>(1-Agridata[[#This Row],[Transport_Cost_NGN]]/(Agridata[[#This Row],[Input_Cost_NGN]]+Agridata[[#This Row],[Final_Profit_NGN]]))*100</f>
        <v>99.588837210344494</v>
      </c>
      <c r="Y3856" s="13">
        <f>Agridata[[#This Row],[Final_Profit_NGN]]*Agridata[[#This Row],[Storage_Loss_%]]</f>
        <v>21973083.599999998</v>
      </c>
      <c r="Z3856" s="13">
        <f>Agridata[[#This Row],[Final_Profit_NGN]] * (1-Agridata[[#This Row],[Storage_Loss_%]]/100)</f>
        <v>1500949.1639999999</v>
      </c>
      <c r="AA3856" s="13">
        <f>Agridata[[#This Row],[Final_Profit_NGN]]+Agridata[[#This Row],[Input_Cost_NGN]]</f>
        <v>1785181</v>
      </c>
    </row>
    <row r="3857" spans="1:27" x14ac:dyDescent="0.35">
      <c r="A3857" t="s">
        <v>737</v>
      </c>
      <c r="B3857" t="s">
        <v>1472</v>
      </c>
      <c r="C3857" t="s">
        <v>1489</v>
      </c>
      <c r="D3857">
        <v>2024</v>
      </c>
      <c r="E3857" t="s">
        <v>1501</v>
      </c>
      <c r="F3857" t="s">
        <v>1505</v>
      </c>
      <c r="G3857">
        <v>0.99</v>
      </c>
      <c r="H3857">
        <v>9374</v>
      </c>
      <c r="I3857">
        <v>5768</v>
      </c>
      <c r="J3857">
        <v>15.1</v>
      </c>
      <c r="K3857" t="s">
        <v>1512</v>
      </c>
      <c r="L3857">
        <v>0.68</v>
      </c>
      <c r="M3857" t="s">
        <v>1516</v>
      </c>
      <c r="N3857" s="13">
        <v>3676</v>
      </c>
      <c r="O3857">
        <v>30</v>
      </c>
      <c r="P3857" s="11">
        <f>Agridata[[#This Row],[Storage_Loss_%]]/100</f>
        <v>0.3846</v>
      </c>
      <c r="Q3857" s="7">
        <v>38.46</v>
      </c>
      <c r="R3857" s="13">
        <v>8566</v>
      </c>
      <c r="S3857">
        <v>99</v>
      </c>
      <c r="T3857" t="s">
        <v>1520</v>
      </c>
      <c r="U3857" t="s">
        <v>1523</v>
      </c>
      <c r="V3857" s="13">
        <v>553080</v>
      </c>
      <c r="W3857" s="7">
        <f>(Agridata[[#This Row],[Profit_After_Storage_Loss]]/Agridata[[#This Row],[Total_Revenue]])*100</f>
        <v>60.601416550638653</v>
      </c>
      <c r="X3857">
        <f>(1-Agridata[[#This Row],[Transport_Cost_NGN]]/(Agridata[[#This Row],[Input_Cost_NGN]]+Agridata[[#This Row],[Final_Profit_NGN]]))*100</f>
        <v>99.345495205164823</v>
      </c>
      <c r="Y3857" s="13">
        <f>Agridata[[#This Row],[Final_Profit_NGN]]*Agridata[[#This Row],[Storage_Loss_%]]</f>
        <v>21271456.800000001</v>
      </c>
      <c r="Z3857" s="13">
        <f>Agridata[[#This Row],[Final_Profit_NGN]] * (1-Agridata[[#This Row],[Storage_Loss_%]]/100)</f>
        <v>340365.43199999997</v>
      </c>
      <c r="AA3857" s="13">
        <f>Agridata[[#This Row],[Final_Profit_NGN]]+Agridata[[#This Row],[Input_Cost_NGN]]</f>
        <v>561646</v>
      </c>
    </row>
    <row r="3858" spans="1:27" x14ac:dyDescent="0.35">
      <c r="A3858" t="s">
        <v>571</v>
      </c>
      <c r="B3858" t="s">
        <v>1472</v>
      </c>
      <c r="C3858" t="s">
        <v>1489</v>
      </c>
      <c r="D3858">
        <v>2021</v>
      </c>
      <c r="E3858" t="s">
        <v>1501</v>
      </c>
      <c r="F3858" t="s">
        <v>1505</v>
      </c>
      <c r="G3858">
        <v>2.88</v>
      </c>
      <c r="H3858">
        <v>41747</v>
      </c>
      <c r="I3858">
        <v>31765</v>
      </c>
      <c r="J3858">
        <v>1</v>
      </c>
      <c r="K3858" t="s">
        <v>1513</v>
      </c>
      <c r="L3858">
        <v>0.86</v>
      </c>
      <c r="M3858" t="s">
        <v>1516</v>
      </c>
      <c r="N3858" s="13">
        <v>200</v>
      </c>
      <c r="O3858">
        <v>14</v>
      </c>
      <c r="P3858" s="11">
        <f>Agridata[[#This Row],[Storage_Loss_%]]/100</f>
        <v>0.23910000000000001</v>
      </c>
      <c r="Q3858" s="7">
        <v>23.91</v>
      </c>
      <c r="R3858" s="13">
        <v>22220</v>
      </c>
      <c r="S3858">
        <v>82</v>
      </c>
      <c r="T3858" t="s">
        <v>1521</v>
      </c>
      <c r="U3858" t="s">
        <v>1523</v>
      </c>
      <c r="V3858" s="13">
        <v>2556263</v>
      </c>
      <c r="W3858" s="7">
        <f>(Agridata[[#This Row],[Profit_After_Storage_Loss]]/Agridata[[#This Row],[Total_Revenue]])*100</f>
        <v>75.434296704690311</v>
      </c>
      <c r="X3858">
        <f>(1-Agridata[[#This Row],[Transport_Cost_NGN]]/(Agridata[[#This Row],[Input_Cost_NGN]]+Agridata[[#This Row],[Final_Profit_NGN]]))*100</f>
        <v>99.992243501314533</v>
      </c>
      <c r="Y3858" s="13">
        <f>Agridata[[#This Row],[Final_Profit_NGN]]*Agridata[[#This Row],[Storage_Loss_%]]</f>
        <v>61120248.329999998</v>
      </c>
      <c r="Z3858" s="13">
        <f>Agridata[[#This Row],[Final_Profit_NGN]] * (1-Agridata[[#This Row],[Storage_Loss_%]]/100)</f>
        <v>1945060.5167</v>
      </c>
      <c r="AA3858" s="13">
        <f>Agridata[[#This Row],[Final_Profit_NGN]]+Agridata[[#This Row],[Input_Cost_NGN]]</f>
        <v>2578483</v>
      </c>
    </row>
    <row r="3859" spans="1:27" x14ac:dyDescent="0.35">
      <c r="A3859" t="s">
        <v>1280</v>
      </c>
      <c r="B3859" t="s">
        <v>1473</v>
      </c>
      <c r="C3859" t="s">
        <v>1493</v>
      </c>
      <c r="D3859">
        <v>2025</v>
      </c>
      <c r="E3859" t="s">
        <v>1501</v>
      </c>
      <c r="F3859" t="s">
        <v>1505</v>
      </c>
      <c r="G3859">
        <v>0.56000000000000005</v>
      </c>
      <c r="H3859">
        <v>4282</v>
      </c>
      <c r="I3859">
        <v>3332</v>
      </c>
      <c r="J3859">
        <v>28.6</v>
      </c>
      <c r="K3859" t="s">
        <v>1512</v>
      </c>
      <c r="L3859">
        <v>1.71</v>
      </c>
      <c r="M3859" t="s">
        <v>1518</v>
      </c>
      <c r="N3859" s="13">
        <v>6159</v>
      </c>
      <c r="O3859">
        <v>14</v>
      </c>
      <c r="P3859" s="11">
        <f>Agridata[[#This Row],[Storage_Loss_%]]/100</f>
        <v>0.2218</v>
      </c>
      <c r="Q3859" s="7">
        <v>22.18</v>
      </c>
      <c r="R3859" s="13">
        <v>5511</v>
      </c>
      <c r="S3859">
        <v>91</v>
      </c>
      <c r="T3859" t="s">
        <v>1520</v>
      </c>
      <c r="U3859" t="s">
        <v>1522</v>
      </c>
      <c r="V3859" s="13">
        <v>288510</v>
      </c>
      <c r="W3859" s="7">
        <f>(Agridata[[#This Row],[Profit_After_Storage_Loss]]/Agridata[[#This Row],[Total_Revenue]])*100</f>
        <v>76.361376228228593</v>
      </c>
      <c r="X3859">
        <f>(1-Agridata[[#This Row],[Transport_Cost_NGN]]/(Agridata[[#This Row],[Input_Cost_NGN]]+Agridata[[#This Row],[Final_Profit_NGN]]))*100</f>
        <v>97.905251665697349</v>
      </c>
      <c r="Y3859" s="13">
        <f>Agridata[[#This Row],[Final_Profit_NGN]]*Agridata[[#This Row],[Storage_Loss_%]]</f>
        <v>6399151.7999999998</v>
      </c>
      <c r="Z3859" s="13">
        <f>Agridata[[#This Row],[Final_Profit_NGN]] * (1-Agridata[[#This Row],[Storage_Loss_%]]/100)</f>
        <v>224518.48199999999</v>
      </c>
      <c r="AA3859" s="13">
        <f>Agridata[[#This Row],[Final_Profit_NGN]]+Agridata[[#This Row],[Input_Cost_NGN]]</f>
        <v>294021</v>
      </c>
    </row>
    <row r="3860" spans="1:27" x14ac:dyDescent="0.35">
      <c r="A3860" t="s">
        <v>529</v>
      </c>
      <c r="B3860" t="s">
        <v>1471</v>
      </c>
      <c r="C3860" t="s">
        <v>1483</v>
      </c>
      <c r="D3860">
        <v>2021</v>
      </c>
      <c r="E3860" t="s">
        <v>1501</v>
      </c>
      <c r="F3860" t="s">
        <v>1505</v>
      </c>
      <c r="G3860">
        <v>1.92</v>
      </c>
      <c r="H3860">
        <v>22420</v>
      </c>
      <c r="I3860">
        <v>13669</v>
      </c>
      <c r="J3860">
        <v>12.4</v>
      </c>
      <c r="K3860" t="s">
        <v>1512</v>
      </c>
      <c r="L3860">
        <v>0.59</v>
      </c>
      <c r="M3860" t="s">
        <v>1518</v>
      </c>
      <c r="N3860" s="13">
        <v>2798</v>
      </c>
      <c r="O3860">
        <v>30</v>
      </c>
      <c r="P3860" s="11">
        <f>Agridata[[#This Row],[Storage_Loss_%]]/100</f>
        <v>0.39030000000000004</v>
      </c>
      <c r="Q3860" s="7">
        <v>39.03</v>
      </c>
      <c r="R3860" s="13">
        <v>16073</v>
      </c>
      <c r="S3860">
        <v>69</v>
      </c>
      <c r="T3860" t="s">
        <v>1520</v>
      </c>
      <c r="U3860" t="s">
        <v>1523</v>
      </c>
      <c r="V3860" s="13">
        <v>914859</v>
      </c>
      <c r="W3860" s="7">
        <f>(Agridata[[#This Row],[Profit_After_Storage_Loss]]/Agridata[[#This Row],[Total_Revenue]])*100</f>
        <v>59.917322887171132</v>
      </c>
      <c r="X3860">
        <f>(1-Agridata[[#This Row],[Transport_Cost_NGN]]/(Agridata[[#This Row],[Input_Cost_NGN]]+Agridata[[#This Row],[Final_Profit_NGN]]))*100</f>
        <v>99.699440990319374</v>
      </c>
      <c r="Y3860" s="13">
        <f>Agridata[[#This Row],[Final_Profit_NGN]]*Agridata[[#This Row],[Storage_Loss_%]]</f>
        <v>35706946.770000003</v>
      </c>
      <c r="Z3860" s="13">
        <f>Agridata[[#This Row],[Final_Profit_NGN]] * (1-Agridata[[#This Row],[Storage_Loss_%]]/100)</f>
        <v>557789.53229999996</v>
      </c>
      <c r="AA3860" s="13">
        <f>Agridata[[#This Row],[Final_Profit_NGN]]+Agridata[[#This Row],[Input_Cost_NGN]]</f>
        <v>930932</v>
      </c>
    </row>
    <row r="3861" spans="1:27" x14ac:dyDescent="0.35">
      <c r="A3861" t="s">
        <v>942</v>
      </c>
      <c r="B3861" t="s">
        <v>1472</v>
      </c>
      <c r="C3861" t="s">
        <v>1488</v>
      </c>
      <c r="D3861">
        <v>2023</v>
      </c>
      <c r="E3861" t="s">
        <v>1502</v>
      </c>
      <c r="F3861" t="s">
        <v>1503</v>
      </c>
      <c r="G3861">
        <v>2.25</v>
      </c>
      <c r="H3861">
        <v>14504</v>
      </c>
      <c r="I3861">
        <v>12244</v>
      </c>
      <c r="J3861">
        <v>4.7</v>
      </c>
      <c r="K3861" t="s">
        <v>1511</v>
      </c>
      <c r="L3861">
        <v>0.97</v>
      </c>
      <c r="M3861" t="s">
        <v>1516</v>
      </c>
      <c r="N3861" s="13">
        <v>736</v>
      </c>
      <c r="O3861">
        <v>7</v>
      </c>
      <c r="P3861" s="11">
        <f>Agridata[[#This Row],[Storage_Loss_%]]/100</f>
        <v>0.15579999999999999</v>
      </c>
      <c r="Q3861" s="7">
        <v>15.58</v>
      </c>
      <c r="R3861" s="13">
        <v>37598</v>
      </c>
      <c r="S3861">
        <v>285</v>
      </c>
      <c r="T3861" t="s">
        <v>1520</v>
      </c>
      <c r="U3861" t="s">
        <v>1522</v>
      </c>
      <c r="V3861" s="13">
        <v>3416311</v>
      </c>
      <c r="W3861" s="7">
        <f>(Agridata[[#This Row],[Profit_After_Storage_Loss]]/Agridata[[#This Row],[Total_Revenue]])*100</f>
        <v>83.501034514806278</v>
      </c>
      <c r="X3861">
        <f>(1-Agridata[[#This Row],[Transport_Cost_NGN]]/(Agridata[[#This Row],[Input_Cost_NGN]]+Agridata[[#This Row],[Final_Profit_NGN]]))*100</f>
        <v>99.978690810904396</v>
      </c>
      <c r="Y3861" s="13">
        <f>Agridata[[#This Row],[Final_Profit_NGN]]*Agridata[[#This Row],[Storage_Loss_%]]</f>
        <v>53226125.380000003</v>
      </c>
      <c r="Z3861" s="13">
        <f>Agridata[[#This Row],[Final_Profit_NGN]] * (1-Agridata[[#This Row],[Storage_Loss_%]]/100)</f>
        <v>2884049.7462000004</v>
      </c>
      <c r="AA3861" s="13">
        <f>Agridata[[#This Row],[Final_Profit_NGN]]+Agridata[[#This Row],[Input_Cost_NGN]]</f>
        <v>3453909</v>
      </c>
    </row>
    <row r="3862" spans="1:27" x14ac:dyDescent="0.35">
      <c r="A3862" t="s">
        <v>980</v>
      </c>
      <c r="B3862" t="s">
        <v>1469</v>
      </c>
      <c r="C3862" t="s">
        <v>1484</v>
      </c>
      <c r="D3862">
        <v>2024</v>
      </c>
      <c r="E3862" t="s">
        <v>1501</v>
      </c>
      <c r="F3862" t="s">
        <v>1506</v>
      </c>
      <c r="G3862">
        <v>2.2999999999999998</v>
      </c>
      <c r="H3862">
        <v>5563</v>
      </c>
      <c r="I3862">
        <v>4822</v>
      </c>
      <c r="J3862">
        <v>65.400000000000006</v>
      </c>
      <c r="K3862" t="s">
        <v>1512</v>
      </c>
      <c r="L3862">
        <v>3.5</v>
      </c>
      <c r="M3862" t="s">
        <v>1517</v>
      </c>
      <c r="N3862" s="13">
        <v>11404</v>
      </c>
      <c r="O3862">
        <v>7</v>
      </c>
      <c r="P3862" s="11">
        <f>Agridata[[#This Row],[Storage_Loss_%]]/100</f>
        <v>0.1331</v>
      </c>
      <c r="Q3862" s="7">
        <v>13.31</v>
      </c>
      <c r="R3862" s="13">
        <v>50588</v>
      </c>
      <c r="S3862">
        <v>353</v>
      </c>
      <c r="T3862" t="s">
        <v>1520</v>
      </c>
      <c r="U3862" t="s">
        <v>1522</v>
      </c>
      <c r="V3862" s="13">
        <v>1623153</v>
      </c>
      <c r="W3862" s="7">
        <f>(Agridata[[#This Row],[Profit_After_Storage_Loss]]/Agridata[[#This Row],[Total_Revenue]])*100</f>
        <v>84.069837310551634</v>
      </c>
      <c r="X3862">
        <f>(1-Agridata[[#This Row],[Transport_Cost_NGN]]/(Agridata[[#This Row],[Input_Cost_NGN]]+Agridata[[#This Row],[Final_Profit_NGN]]))*100</f>
        <v>99.318652049510646</v>
      </c>
      <c r="Y3862" s="13">
        <f>Agridata[[#This Row],[Final_Profit_NGN]]*Agridata[[#This Row],[Storage_Loss_%]]</f>
        <v>21604166.43</v>
      </c>
      <c r="Z3862" s="13">
        <f>Agridata[[#This Row],[Final_Profit_NGN]] * (1-Agridata[[#This Row],[Storage_Loss_%]]/100)</f>
        <v>1407111.3356999999</v>
      </c>
      <c r="AA3862" s="13">
        <f>Agridata[[#This Row],[Final_Profit_NGN]]+Agridata[[#This Row],[Input_Cost_NGN]]</f>
        <v>1673741</v>
      </c>
    </row>
    <row r="3863" spans="1:27" x14ac:dyDescent="0.35">
      <c r="A3863" t="s">
        <v>1040</v>
      </c>
      <c r="B3863" t="s">
        <v>1473</v>
      </c>
      <c r="C3863" t="s">
        <v>1493</v>
      </c>
      <c r="D3863">
        <v>2024</v>
      </c>
      <c r="E3863" t="s">
        <v>1501</v>
      </c>
      <c r="F3863" t="s">
        <v>1505</v>
      </c>
      <c r="G3863">
        <v>2.65</v>
      </c>
      <c r="H3863">
        <v>21896</v>
      </c>
      <c r="I3863">
        <v>17843</v>
      </c>
      <c r="J3863">
        <v>43.1</v>
      </c>
      <c r="K3863" t="s">
        <v>1514</v>
      </c>
      <c r="L3863">
        <v>1.88</v>
      </c>
      <c r="M3863" t="s">
        <v>1516</v>
      </c>
      <c r="N3863" s="13">
        <v>8499</v>
      </c>
      <c r="O3863">
        <v>7</v>
      </c>
      <c r="P3863" s="11">
        <f>Agridata[[#This Row],[Storage_Loss_%]]/100</f>
        <v>0.18510000000000001</v>
      </c>
      <c r="Q3863" s="7">
        <v>18.510000000000002</v>
      </c>
      <c r="R3863" s="13">
        <v>22778</v>
      </c>
      <c r="S3863">
        <v>107</v>
      </c>
      <c r="T3863" t="s">
        <v>1519</v>
      </c>
      <c r="U3863" t="s">
        <v>1522</v>
      </c>
      <c r="V3863" s="13">
        <v>1858832</v>
      </c>
      <c r="W3863" s="7">
        <f>(Agridata[[#This Row],[Profit_After_Storage_Loss]]/Agridata[[#This Row],[Total_Revenue]])*100</f>
        <v>80.503515436248748</v>
      </c>
      <c r="X3863">
        <f>(1-Agridata[[#This Row],[Transport_Cost_NGN]]/(Agridata[[#This Row],[Input_Cost_NGN]]+Agridata[[#This Row],[Final_Profit_NGN]]))*100</f>
        <v>99.548312349530448</v>
      </c>
      <c r="Y3863" s="13">
        <f>Agridata[[#This Row],[Final_Profit_NGN]]*Agridata[[#This Row],[Storage_Loss_%]]</f>
        <v>34406980.32</v>
      </c>
      <c r="Z3863" s="13">
        <f>Agridata[[#This Row],[Final_Profit_NGN]] * (1-Agridata[[#This Row],[Storage_Loss_%]]/100)</f>
        <v>1514762.1968</v>
      </c>
      <c r="AA3863" s="13">
        <f>Agridata[[#This Row],[Final_Profit_NGN]]+Agridata[[#This Row],[Input_Cost_NGN]]</f>
        <v>1881610</v>
      </c>
    </row>
    <row r="3864" spans="1:27" x14ac:dyDescent="0.35">
      <c r="A3864" t="s">
        <v>1404</v>
      </c>
      <c r="B3864" t="s">
        <v>1469</v>
      </c>
      <c r="C3864" t="s">
        <v>1498</v>
      </c>
      <c r="D3864">
        <v>2025</v>
      </c>
      <c r="E3864" t="s">
        <v>1502</v>
      </c>
      <c r="F3864" t="s">
        <v>1504</v>
      </c>
      <c r="G3864">
        <v>0.79</v>
      </c>
      <c r="H3864">
        <v>8352</v>
      </c>
      <c r="I3864">
        <v>6466</v>
      </c>
      <c r="J3864">
        <v>1</v>
      </c>
      <c r="K3864" t="s">
        <v>1513</v>
      </c>
      <c r="L3864">
        <v>0.19</v>
      </c>
      <c r="M3864" t="s">
        <v>1517</v>
      </c>
      <c r="N3864" s="13">
        <v>200</v>
      </c>
      <c r="O3864">
        <v>5</v>
      </c>
      <c r="P3864" s="11">
        <f>Agridata[[#This Row],[Storage_Loss_%]]/100</f>
        <v>0.22579999999999997</v>
      </c>
      <c r="Q3864" s="7">
        <v>22.58</v>
      </c>
      <c r="R3864" s="13">
        <v>12967</v>
      </c>
      <c r="S3864">
        <v>357</v>
      </c>
      <c r="T3864" t="s">
        <v>1520</v>
      </c>
      <c r="U3864" t="s">
        <v>1522</v>
      </c>
      <c r="V3864" s="13">
        <v>2272112</v>
      </c>
      <c r="W3864" s="7">
        <f>(Agridata[[#This Row],[Profit_After_Storage_Loss]]/Agridata[[#This Row],[Total_Revenue]])*100</f>
        <v>76.980669394799918</v>
      </c>
      <c r="X3864">
        <f>(1-Agridata[[#This Row],[Transport_Cost_NGN]]/(Agridata[[#This Row],[Input_Cost_NGN]]+Agridata[[#This Row],[Final_Profit_NGN]]))*100</f>
        <v>99.991247567370749</v>
      </c>
      <c r="Y3864" s="13">
        <f>Agridata[[#This Row],[Final_Profit_NGN]]*Agridata[[#This Row],[Storage_Loss_%]]</f>
        <v>51304288.959999993</v>
      </c>
      <c r="Z3864" s="13">
        <f>Agridata[[#This Row],[Final_Profit_NGN]] * (1-Agridata[[#This Row],[Storage_Loss_%]]/100)</f>
        <v>1759069.1103999999</v>
      </c>
      <c r="AA3864" s="13">
        <f>Agridata[[#This Row],[Final_Profit_NGN]]+Agridata[[#This Row],[Input_Cost_NGN]]</f>
        <v>2285079</v>
      </c>
    </row>
    <row r="3865" spans="1:27" x14ac:dyDescent="0.35">
      <c r="A3865" t="s">
        <v>1302</v>
      </c>
      <c r="B3865" t="s">
        <v>1470</v>
      </c>
      <c r="C3865" t="s">
        <v>1476</v>
      </c>
      <c r="D3865">
        <v>2022</v>
      </c>
      <c r="E3865" t="s">
        <v>1501</v>
      </c>
      <c r="F3865" t="s">
        <v>1505</v>
      </c>
      <c r="G3865">
        <v>0.94</v>
      </c>
      <c r="H3865">
        <v>7523</v>
      </c>
      <c r="I3865">
        <v>4588</v>
      </c>
      <c r="J3865">
        <v>29.3</v>
      </c>
      <c r="K3865" t="s">
        <v>1512</v>
      </c>
      <c r="L3865">
        <v>2.25</v>
      </c>
      <c r="M3865" t="s">
        <v>1517</v>
      </c>
      <c r="N3865" s="13">
        <v>8278</v>
      </c>
      <c r="O3865">
        <v>30</v>
      </c>
      <c r="P3865" s="11">
        <f>Agridata[[#This Row],[Storage_Loss_%]]/100</f>
        <v>0.3901</v>
      </c>
      <c r="Q3865" s="7">
        <v>39.01</v>
      </c>
      <c r="R3865" s="13">
        <v>6312</v>
      </c>
      <c r="S3865">
        <v>119</v>
      </c>
      <c r="T3865" t="s">
        <v>1519</v>
      </c>
      <c r="U3865" t="s">
        <v>1522</v>
      </c>
      <c r="V3865" s="13">
        <v>525923</v>
      </c>
      <c r="W3865" s="7">
        <f>(Agridata[[#This Row],[Profit_After_Storage_Loss]]/Agridata[[#This Row],[Total_Revenue]])*100</f>
        <v>60.266693791276417</v>
      </c>
      <c r="X3865">
        <f>(1-Agridata[[#This Row],[Transport_Cost_NGN]]/(Agridata[[#This Row],[Input_Cost_NGN]]+Agridata[[#This Row],[Final_Profit_NGN]]))*100</f>
        <v>98.444671996392572</v>
      </c>
      <c r="Y3865" s="13">
        <f>Agridata[[#This Row],[Final_Profit_NGN]]*Agridata[[#This Row],[Storage_Loss_%]]</f>
        <v>20516256.23</v>
      </c>
      <c r="Z3865" s="13">
        <f>Agridata[[#This Row],[Final_Profit_NGN]] * (1-Agridata[[#This Row],[Storage_Loss_%]]/100)</f>
        <v>320760.43770000001</v>
      </c>
      <c r="AA3865" s="13">
        <f>Agridata[[#This Row],[Final_Profit_NGN]]+Agridata[[#This Row],[Input_Cost_NGN]]</f>
        <v>532235</v>
      </c>
    </row>
    <row r="3866" spans="1:27" x14ac:dyDescent="0.35">
      <c r="A3866" t="s">
        <v>1279</v>
      </c>
      <c r="B3866" t="s">
        <v>1471</v>
      </c>
      <c r="C3866" t="s">
        <v>1492</v>
      </c>
      <c r="D3866">
        <v>2022</v>
      </c>
      <c r="E3866" t="s">
        <v>1501</v>
      </c>
      <c r="F3866" t="s">
        <v>1503</v>
      </c>
      <c r="G3866">
        <v>0.5</v>
      </c>
      <c r="H3866">
        <v>3689</v>
      </c>
      <c r="I3866">
        <v>2892</v>
      </c>
      <c r="J3866">
        <v>72.599999999999994</v>
      </c>
      <c r="K3866" t="s">
        <v>1511</v>
      </c>
      <c r="L3866">
        <v>3.03</v>
      </c>
      <c r="M3866" t="s">
        <v>1517</v>
      </c>
      <c r="N3866" s="13">
        <v>8694</v>
      </c>
      <c r="O3866">
        <v>14</v>
      </c>
      <c r="P3866" s="11">
        <f>Agridata[[#This Row],[Storage_Loss_%]]/100</f>
        <v>0.21600000000000003</v>
      </c>
      <c r="Q3866" s="7">
        <v>21.6</v>
      </c>
      <c r="R3866" s="13">
        <v>6114</v>
      </c>
      <c r="S3866">
        <v>243</v>
      </c>
      <c r="T3866" t="s">
        <v>1521</v>
      </c>
      <c r="U3866" t="s">
        <v>1522</v>
      </c>
      <c r="V3866" s="13">
        <v>680921</v>
      </c>
      <c r="W3866" s="7">
        <f>(Agridata[[#This Row],[Profit_After_Storage_Loss]]/Agridata[[#This Row],[Total_Revenue]])*100</f>
        <v>77.70230978043331</v>
      </c>
      <c r="X3866">
        <f>(1-Agridata[[#This Row],[Transport_Cost_NGN]]/(Agridata[[#This Row],[Input_Cost_NGN]]+Agridata[[#This Row],[Final_Profit_NGN]]))*100</f>
        <v>98.734562285764198</v>
      </c>
      <c r="Y3866" s="13">
        <f>Agridata[[#This Row],[Final_Profit_NGN]]*Agridata[[#This Row],[Storage_Loss_%]]</f>
        <v>14707893.600000001</v>
      </c>
      <c r="Z3866" s="13">
        <f>Agridata[[#This Row],[Final_Profit_NGN]] * (1-Agridata[[#This Row],[Storage_Loss_%]]/100)</f>
        <v>533842.06400000001</v>
      </c>
      <c r="AA3866" s="13">
        <f>Agridata[[#This Row],[Final_Profit_NGN]]+Agridata[[#This Row],[Input_Cost_NGN]]</f>
        <v>687035</v>
      </c>
    </row>
    <row r="3867" spans="1:27" x14ac:dyDescent="0.35">
      <c r="A3867" t="s">
        <v>309</v>
      </c>
      <c r="B3867" t="s">
        <v>1469</v>
      </c>
      <c r="C3867" t="s">
        <v>1484</v>
      </c>
      <c r="D3867">
        <v>2021</v>
      </c>
      <c r="E3867" t="s">
        <v>1501</v>
      </c>
      <c r="F3867" t="s">
        <v>1505</v>
      </c>
      <c r="G3867">
        <v>1.83</v>
      </c>
      <c r="H3867">
        <v>16765</v>
      </c>
      <c r="I3867">
        <v>13304</v>
      </c>
      <c r="J3867">
        <v>15.2</v>
      </c>
      <c r="K3867" t="s">
        <v>1512</v>
      </c>
      <c r="L3867">
        <v>0.91</v>
      </c>
      <c r="M3867" t="s">
        <v>1518</v>
      </c>
      <c r="N3867" s="13">
        <v>3043</v>
      </c>
      <c r="O3867">
        <v>14</v>
      </c>
      <c r="P3867" s="11">
        <f>Agridata[[#This Row],[Storage_Loss_%]]/100</f>
        <v>0.2064</v>
      </c>
      <c r="Q3867" s="7">
        <v>20.64</v>
      </c>
      <c r="R3867" s="13">
        <v>14090</v>
      </c>
      <c r="S3867">
        <v>94</v>
      </c>
      <c r="T3867" t="s">
        <v>1521</v>
      </c>
      <c r="U3867" t="s">
        <v>1523</v>
      </c>
      <c r="V3867" s="13">
        <v>1220938</v>
      </c>
      <c r="W3867" s="7">
        <f>(Agridata[[#This Row],[Profit_After_Storage_Loss]]/Agridata[[#This Row],[Total_Revenue]])*100</f>
        <v>78.45460967686563</v>
      </c>
      <c r="X3867">
        <f>(1-Agridata[[#This Row],[Transport_Cost_NGN]]/(Agridata[[#This Row],[Input_Cost_NGN]]+Agridata[[#This Row],[Final_Profit_NGN]]))*100</f>
        <v>99.753608825063083</v>
      </c>
      <c r="Y3867" s="13">
        <f>Agridata[[#This Row],[Final_Profit_NGN]]*Agridata[[#This Row],[Storage_Loss_%]]</f>
        <v>25200160.32</v>
      </c>
      <c r="Z3867" s="13">
        <f>Agridata[[#This Row],[Final_Profit_NGN]] * (1-Agridata[[#This Row],[Storage_Loss_%]]/100)</f>
        <v>968936.39679999999</v>
      </c>
      <c r="AA3867" s="13">
        <f>Agridata[[#This Row],[Final_Profit_NGN]]+Agridata[[#This Row],[Input_Cost_NGN]]</f>
        <v>1235028</v>
      </c>
    </row>
    <row r="3868" spans="1:27" x14ac:dyDescent="0.35">
      <c r="A3868" t="s">
        <v>1166</v>
      </c>
      <c r="B3868" t="s">
        <v>1471</v>
      </c>
      <c r="C3868" t="s">
        <v>1483</v>
      </c>
      <c r="D3868">
        <v>2023</v>
      </c>
      <c r="E3868" t="s">
        <v>1501</v>
      </c>
      <c r="F3868" t="s">
        <v>1505</v>
      </c>
      <c r="G3868">
        <v>2.54</v>
      </c>
      <c r="H3868">
        <v>29141</v>
      </c>
      <c r="I3868">
        <v>11656</v>
      </c>
      <c r="J3868">
        <v>3.4</v>
      </c>
      <c r="K3868" t="s">
        <v>1511</v>
      </c>
      <c r="L3868">
        <v>1.1000000000000001</v>
      </c>
      <c r="M3868" t="s">
        <v>1518</v>
      </c>
      <c r="N3868" s="13">
        <v>459</v>
      </c>
      <c r="O3868">
        <v>60</v>
      </c>
      <c r="P3868" s="11">
        <f>Agridata[[#This Row],[Storage_Loss_%]]/100</f>
        <v>0.6</v>
      </c>
      <c r="Q3868" s="7">
        <v>60</v>
      </c>
      <c r="R3868" s="13">
        <v>21187</v>
      </c>
      <c r="S3868">
        <v>89</v>
      </c>
      <c r="T3868" t="s">
        <v>1520</v>
      </c>
      <c r="U3868" t="s">
        <v>1522</v>
      </c>
      <c r="V3868" s="13">
        <v>1005365</v>
      </c>
      <c r="W3868" s="7">
        <f>(Agridata[[#This Row],[Profit_After_Storage_Loss]]/Agridata[[#This Row],[Total_Revenue]])*100</f>
        <v>39.174440262159152</v>
      </c>
      <c r="X3868">
        <f>(1-Agridata[[#This Row],[Transport_Cost_NGN]]/(Agridata[[#This Row],[Input_Cost_NGN]]+Agridata[[#This Row],[Final_Profit_NGN]]))*100</f>
        <v>99.955287213896611</v>
      </c>
      <c r="Y3868" s="13">
        <f>Agridata[[#This Row],[Final_Profit_NGN]]*Agridata[[#This Row],[Storage_Loss_%]]</f>
        <v>60321900</v>
      </c>
      <c r="Z3868" s="13">
        <f>Agridata[[#This Row],[Final_Profit_NGN]] * (1-Agridata[[#This Row],[Storage_Loss_%]]/100)</f>
        <v>402146</v>
      </c>
      <c r="AA3868" s="13">
        <f>Agridata[[#This Row],[Final_Profit_NGN]]+Agridata[[#This Row],[Input_Cost_NGN]]</f>
        <v>1026552</v>
      </c>
    </row>
    <row r="3869" spans="1:27" x14ac:dyDescent="0.35">
      <c r="A3869" t="s">
        <v>582</v>
      </c>
      <c r="B3869" t="s">
        <v>1472</v>
      </c>
      <c r="C3869" t="s">
        <v>1478</v>
      </c>
      <c r="D3869">
        <v>2022</v>
      </c>
      <c r="E3869" t="s">
        <v>1501</v>
      </c>
      <c r="F3869" t="s">
        <v>1504</v>
      </c>
      <c r="G3869">
        <v>1.56</v>
      </c>
      <c r="H3869">
        <v>18085</v>
      </c>
      <c r="I3869">
        <v>14534</v>
      </c>
      <c r="J3869">
        <v>6.6</v>
      </c>
      <c r="K3869" t="s">
        <v>1513</v>
      </c>
      <c r="L3869">
        <v>0.23</v>
      </c>
      <c r="M3869" t="s">
        <v>1517</v>
      </c>
      <c r="N3869" s="13">
        <v>311</v>
      </c>
      <c r="O3869">
        <v>3</v>
      </c>
      <c r="P3869" s="11">
        <f>Agridata[[#This Row],[Storage_Loss_%]]/100</f>
        <v>0.1963</v>
      </c>
      <c r="Q3869" s="7">
        <v>19.63</v>
      </c>
      <c r="R3869" s="13">
        <v>34886</v>
      </c>
      <c r="S3869">
        <v>240</v>
      </c>
      <c r="T3869" t="s">
        <v>1521</v>
      </c>
      <c r="U3869" t="s">
        <v>1523</v>
      </c>
      <c r="V3869" s="13">
        <v>3418082</v>
      </c>
      <c r="W3869" s="7">
        <f>(Agridata[[#This Row],[Profit_After_Storage_Loss]]/Agridata[[#This Row],[Total_Revenue]])*100</f>
        <v>79.558006428093165</v>
      </c>
      <c r="X3869">
        <f>(1-Agridata[[#This Row],[Transport_Cost_NGN]]/(Agridata[[#This Row],[Input_Cost_NGN]]+Agridata[[#This Row],[Final_Profit_NGN]]))*100</f>
        <v>99.990993255657159</v>
      </c>
      <c r="Y3869" s="13">
        <f>Agridata[[#This Row],[Final_Profit_NGN]]*Agridata[[#This Row],[Storage_Loss_%]]</f>
        <v>67096949.659999996</v>
      </c>
      <c r="Z3869" s="13">
        <f>Agridata[[#This Row],[Final_Profit_NGN]] * (1-Agridata[[#This Row],[Storage_Loss_%]]/100)</f>
        <v>2747112.5033999998</v>
      </c>
      <c r="AA3869" s="13">
        <f>Agridata[[#This Row],[Final_Profit_NGN]]+Agridata[[#This Row],[Input_Cost_NGN]]</f>
        <v>3452968</v>
      </c>
    </row>
    <row r="3870" spans="1:27" x14ac:dyDescent="0.35">
      <c r="A3870" t="s">
        <v>1116</v>
      </c>
      <c r="B3870" t="s">
        <v>1469</v>
      </c>
      <c r="C3870" t="s">
        <v>1480</v>
      </c>
      <c r="D3870">
        <v>2022</v>
      </c>
      <c r="E3870" t="s">
        <v>1501</v>
      </c>
      <c r="F3870" t="s">
        <v>1505</v>
      </c>
      <c r="G3870">
        <v>1.34</v>
      </c>
      <c r="H3870">
        <v>9871</v>
      </c>
      <c r="I3870">
        <v>3948</v>
      </c>
      <c r="J3870">
        <v>4.7</v>
      </c>
      <c r="K3870" t="s">
        <v>1513</v>
      </c>
      <c r="L3870">
        <v>0.43</v>
      </c>
      <c r="M3870" t="s">
        <v>1517</v>
      </c>
      <c r="N3870" s="13">
        <v>200</v>
      </c>
      <c r="O3870">
        <v>60</v>
      </c>
      <c r="P3870" s="11">
        <f>Agridata[[#This Row],[Storage_Loss_%]]/100</f>
        <v>0.6</v>
      </c>
      <c r="Q3870" s="7">
        <v>60</v>
      </c>
      <c r="R3870" s="13">
        <v>13138</v>
      </c>
      <c r="S3870">
        <v>99</v>
      </c>
      <c r="T3870" t="s">
        <v>1520</v>
      </c>
      <c r="U3870" t="s">
        <v>1523</v>
      </c>
      <c r="V3870" s="13">
        <v>373606</v>
      </c>
      <c r="W3870" s="7">
        <f>(Agridata[[#This Row],[Profit_After_Storage_Loss]]/Agridata[[#This Row],[Total_Revenue]])*100</f>
        <v>38.641168318060522</v>
      </c>
      <c r="X3870">
        <f>(1-Agridata[[#This Row],[Transport_Cost_NGN]]/(Agridata[[#This Row],[Input_Cost_NGN]]+Agridata[[#This Row],[Final_Profit_NGN]]))*100</f>
        <v>99.948286204827994</v>
      </c>
      <c r="Y3870" s="13">
        <f>Agridata[[#This Row],[Final_Profit_NGN]]*Agridata[[#This Row],[Storage_Loss_%]]</f>
        <v>22416360</v>
      </c>
      <c r="Z3870" s="13">
        <f>Agridata[[#This Row],[Final_Profit_NGN]] * (1-Agridata[[#This Row],[Storage_Loss_%]]/100)</f>
        <v>149442.4</v>
      </c>
      <c r="AA3870" s="13">
        <f>Agridata[[#This Row],[Final_Profit_NGN]]+Agridata[[#This Row],[Input_Cost_NGN]]</f>
        <v>386744</v>
      </c>
    </row>
    <row r="3871" spans="1:27" x14ac:dyDescent="0.35">
      <c r="A3871" t="s">
        <v>58</v>
      </c>
      <c r="B3871" t="s">
        <v>1472</v>
      </c>
      <c r="C3871" t="s">
        <v>1488</v>
      </c>
      <c r="D3871">
        <v>2025</v>
      </c>
      <c r="E3871" t="s">
        <v>1501</v>
      </c>
      <c r="F3871" t="s">
        <v>1508</v>
      </c>
      <c r="G3871">
        <v>0.62</v>
      </c>
      <c r="H3871">
        <v>1064</v>
      </c>
      <c r="I3871">
        <v>425</v>
      </c>
      <c r="J3871">
        <v>1.5</v>
      </c>
      <c r="K3871" t="s">
        <v>1512</v>
      </c>
      <c r="L3871">
        <v>0.65</v>
      </c>
      <c r="M3871" t="s">
        <v>1517</v>
      </c>
      <c r="N3871" s="13">
        <v>355</v>
      </c>
      <c r="O3871">
        <v>60</v>
      </c>
      <c r="P3871" s="11">
        <f>Agridata[[#This Row],[Storage_Loss_%]]/100</f>
        <v>0.6</v>
      </c>
      <c r="Q3871" s="7">
        <v>60</v>
      </c>
      <c r="R3871" s="13">
        <v>6449</v>
      </c>
      <c r="S3871">
        <v>266</v>
      </c>
      <c r="T3871" t="s">
        <v>1520</v>
      </c>
      <c r="U3871" t="s">
        <v>1522</v>
      </c>
      <c r="V3871" s="13">
        <v>105116</v>
      </c>
      <c r="W3871" s="7">
        <f>(Agridata[[#This Row],[Profit_After_Storage_Loss]]/Agridata[[#This Row],[Total_Revenue]])*100</f>
        <v>37.687805315287051</v>
      </c>
      <c r="X3871">
        <f>(1-Agridata[[#This Row],[Transport_Cost_NGN]]/(Agridata[[#This Row],[Input_Cost_NGN]]+Agridata[[#This Row],[Final_Profit_NGN]]))*100</f>
        <v>99.681799847622472</v>
      </c>
      <c r="Y3871" s="13">
        <f>Agridata[[#This Row],[Final_Profit_NGN]]*Agridata[[#This Row],[Storage_Loss_%]]</f>
        <v>6306960</v>
      </c>
      <c r="Z3871" s="13">
        <f>Agridata[[#This Row],[Final_Profit_NGN]] * (1-Agridata[[#This Row],[Storage_Loss_%]]/100)</f>
        <v>42046.400000000001</v>
      </c>
      <c r="AA3871" s="13">
        <f>Agridata[[#This Row],[Final_Profit_NGN]]+Agridata[[#This Row],[Input_Cost_NGN]]</f>
        <v>111565</v>
      </c>
    </row>
    <row r="3872" spans="1:27" x14ac:dyDescent="0.35">
      <c r="A3872" t="s">
        <v>290</v>
      </c>
      <c r="B3872" t="s">
        <v>1469</v>
      </c>
      <c r="C3872" t="s">
        <v>1484</v>
      </c>
      <c r="D3872">
        <v>2021</v>
      </c>
      <c r="E3872" t="s">
        <v>1502</v>
      </c>
      <c r="F3872" t="s">
        <v>1510</v>
      </c>
      <c r="G3872">
        <v>1.64</v>
      </c>
      <c r="H3872">
        <v>19777</v>
      </c>
      <c r="I3872">
        <v>14692</v>
      </c>
      <c r="J3872">
        <v>24.2</v>
      </c>
      <c r="K3872" t="s">
        <v>1513</v>
      </c>
      <c r="L3872">
        <v>1.1499999999999999</v>
      </c>
      <c r="M3872" t="s">
        <v>1518</v>
      </c>
      <c r="N3872" s="13">
        <v>774</v>
      </c>
      <c r="O3872">
        <v>1</v>
      </c>
      <c r="P3872" s="11">
        <f>Agridata[[#This Row],[Storage_Loss_%]]/100</f>
        <v>0.2571</v>
      </c>
      <c r="Q3872" s="7">
        <v>25.71</v>
      </c>
      <c r="R3872" s="13">
        <v>32028</v>
      </c>
      <c r="S3872">
        <v>306</v>
      </c>
      <c r="T3872" t="s">
        <v>1521</v>
      </c>
      <c r="U3872" t="s">
        <v>1522</v>
      </c>
      <c r="V3872" s="13">
        <v>4417993</v>
      </c>
      <c r="W3872" s="7">
        <f>(Agridata[[#This Row],[Profit_After_Storage_Loss]]/Agridata[[#This Row],[Total_Revenue]])*100</f>
        <v>73.755314855817531</v>
      </c>
      <c r="X3872">
        <f>(1-Agridata[[#This Row],[Transport_Cost_NGN]]/(Agridata[[#This Row],[Input_Cost_NGN]]+Agridata[[#This Row],[Final_Profit_NGN]]))*100</f>
        <v>99.9826068236532</v>
      </c>
      <c r="Y3872" s="13">
        <f>Agridata[[#This Row],[Final_Profit_NGN]]*Agridata[[#This Row],[Storage_Loss_%]]</f>
        <v>113586600.03</v>
      </c>
      <c r="Z3872" s="13">
        <f>Agridata[[#This Row],[Final_Profit_NGN]] * (1-Agridata[[#This Row],[Storage_Loss_%]]/100)</f>
        <v>3282126.9997</v>
      </c>
      <c r="AA3872" s="13">
        <f>Agridata[[#This Row],[Final_Profit_NGN]]+Agridata[[#This Row],[Input_Cost_NGN]]</f>
        <v>4450021</v>
      </c>
    </row>
    <row r="3873" spans="1:27" x14ac:dyDescent="0.35">
      <c r="A3873" t="s">
        <v>764</v>
      </c>
      <c r="B3873" t="s">
        <v>1469</v>
      </c>
      <c r="C3873" t="s">
        <v>1474</v>
      </c>
      <c r="D3873">
        <v>2024</v>
      </c>
      <c r="E3873" t="s">
        <v>1502</v>
      </c>
      <c r="F3873" t="s">
        <v>1509</v>
      </c>
      <c r="G3873">
        <v>0.9</v>
      </c>
      <c r="H3873">
        <v>12767</v>
      </c>
      <c r="I3873">
        <v>9987</v>
      </c>
      <c r="J3873">
        <v>16.8</v>
      </c>
      <c r="K3873" t="s">
        <v>1512</v>
      </c>
      <c r="L3873">
        <v>1.67</v>
      </c>
      <c r="M3873" t="s">
        <v>1516</v>
      </c>
      <c r="N3873" s="13">
        <v>3505</v>
      </c>
      <c r="O3873">
        <v>3</v>
      </c>
      <c r="P3873" s="11">
        <f>Agridata[[#This Row],[Storage_Loss_%]]/100</f>
        <v>0.2177</v>
      </c>
      <c r="Q3873" s="7">
        <v>21.77</v>
      </c>
      <c r="R3873" s="13">
        <v>30682</v>
      </c>
      <c r="S3873">
        <v>335</v>
      </c>
      <c r="T3873" t="s">
        <v>1519</v>
      </c>
      <c r="U3873" t="s">
        <v>1522</v>
      </c>
      <c r="V3873" s="13">
        <v>3278002</v>
      </c>
      <c r="W3873" s="7">
        <f>(Agridata[[#This Row],[Profit_After_Storage_Loss]]/Agridata[[#This Row],[Total_Revenue]])*100</f>
        <v>77.504559655742284</v>
      </c>
      <c r="X3873">
        <f>(1-Agridata[[#This Row],[Transport_Cost_NGN]]/(Agridata[[#This Row],[Input_Cost_NGN]]+Agridata[[#This Row],[Final_Profit_NGN]]))*100</f>
        <v>99.89406664401919</v>
      </c>
      <c r="Y3873" s="13">
        <f>Agridata[[#This Row],[Final_Profit_NGN]]*Agridata[[#This Row],[Storage_Loss_%]]</f>
        <v>71362103.539999992</v>
      </c>
      <c r="Z3873" s="13">
        <f>Agridata[[#This Row],[Final_Profit_NGN]] * (1-Agridata[[#This Row],[Storage_Loss_%]]/100)</f>
        <v>2564380.9646000001</v>
      </c>
      <c r="AA3873" s="13">
        <f>Agridata[[#This Row],[Final_Profit_NGN]]+Agridata[[#This Row],[Input_Cost_NGN]]</f>
        <v>3308684</v>
      </c>
    </row>
    <row r="3874" spans="1:27" x14ac:dyDescent="0.35">
      <c r="A3874" t="s">
        <v>149</v>
      </c>
      <c r="B3874" t="s">
        <v>1473</v>
      </c>
      <c r="C3874" t="s">
        <v>1494</v>
      </c>
      <c r="D3874">
        <v>2022</v>
      </c>
      <c r="E3874" t="s">
        <v>1502</v>
      </c>
      <c r="F3874" t="s">
        <v>1509</v>
      </c>
      <c r="G3874">
        <v>10.55</v>
      </c>
      <c r="H3874">
        <v>166504</v>
      </c>
      <c r="I3874">
        <v>137648</v>
      </c>
      <c r="J3874">
        <v>1</v>
      </c>
      <c r="K3874" t="s">
        <v>1513</v>
      </c>
      <c r="L3874">
        <v>1.0900000000000001</v>
      </c>
      <c r="M3874" t="s">
        <v>1516</v>
      </c>
      <c r="N3874" s="13">
        <v>200</v>
      </c>
      <c r="O3874">
        <v>1</v>
      </c>
      <c r="P3874" s="11">
        <f>Agridata[[#This Row],[Storage_Loss_%]]/100</f>
        <v>0.17329999999999998</v>
      </c>
      <c r="Q3874" s="7">
        <v>17.329999999999998</v>
      </c>
      <c r="R3874" s="13">
        <v>174440</v>
      </c>
      <c r="S3874">
        <v>298</v>
      </c>
      <c r="T3874" t="s">
        <v>1520</v>
      </c>
      <c r="U3874" t="s">
        <v>1522</v>
      </c>
      <c r="V3874" s="13">
        <v>40434273</v>
      </c>
      <c r="W3874" s="7">
        <f>(Agridata[[#This Row],[Profit_After_Storage_Loss]]/Agridata[[#This Row],[Total_Revenue]])*100</f>
        <v>82.314880279756707</v>
      </c>
      <c r="X3874">
        <f>(1-Agridata[[#This Row],[Transport_Cost_NGN]]/(Agridata[[#This Row],[Input_Cost_NGN]]+Agridata[[#This Row],[Final_Profit_NGN]]))*100</f>
        <v>99.99950749485707</v>
      </c>
      <c r="Y3874" s="13">
        <f>Agridata[[#This Row],[Final_Profit_NGN]]*Agridata[[#This Row],[Storage_Loss_%]]</f>
        <v>700725951.08999991</v>
      </c>
      <c r="Z3874" s="13">
        <f>Agridata[[#This Row],[Final_Profit_NGN]] * (1-Agridata[[#This Row],[Storage_Loss_%]]/100)</f>
        <v>33427013.489099998</v>
      </c>
      <c r="AA3874" s="13">
        <f>Agridata[[#This Row],[Final_Profit_NGN]]+Agridata[[#This Row],[Input_Cost_NGN]]</f>
        <v>40608713</v>
      </c>
    </row>
    <row r="3875" spans="1:27" x14ac:dyDescent="0.35">
      <c r="A3875" t="s">
        <v>764</v>
      </c>
      <c r="B3875" t="s">
        <v>1469</v>
      </c>
      <c r="C3875" t="s">
        <v>1498</v>
      </c>
      <c r="D3875">
        <v>2021</v>
      </c>
      <c r="E3875" t="s">
        <v>1502</v>
      </c>
      <c r="F3875" t="s">
        <v>1504</v>
      </c>
      <c r="G3875">
        <v>1.81</v>
      </c>
      <c r="H3875">
        <v>17216</v>
      </c>
      <c r="I3875">
        <v>13170</v>
      </c>
      <c r="J3875">
        <v>18.2</v>
      </c>
      <c r="K3875" t="s">
        <v>1514</v>
      </c>
      <c r="L3875">
        <v>1.82</v>
      </c>
      <c r="M3875" t="s">
        <v>1517</v>
      </c>
      <c r="N3875" s="13">
        <v>2666</v>
      </c>
      <c r="O3875">
        <v>2</v>
      </c>
      <c r="P3875" s="11">
        <f>Agridata[[#This Row],[Storage_Loss_%]]/100</f>
        <v>0.23499999999999999</v>
      </c>
      <c r="Q3875" s="7">
        <v>23.5</v>
      </c>
      <c r="R3875" s="13">
        <v>23762</v>
      </c>
      <c r="S3875">
        <v>202</v>
      </c>
      <c r="T3875" t="s">
        <v>1519</v>
      </c>
      <c r="U3875" t="s">
        <v>1522</v>
      </c>
      <c r="V3875" s="13">
        <v>2607309</v>
      </c>
      <c r="W3875" s="7">
        <f>(Agridata[[#This Row],[Profit_After_Storage_Loss]]/Agridata[[#This Row],[Total_Revenue]])*100</f>
        <v>75.809105303505689</v>
      </c>
      <c r="X3875">
        <f>(1-Agridata[[#This Row],[Transport_Cost_NGN]]/(Agridata[[#This Row],[Input_Cost_NGN]]+Agridata[[#This Row],[Final_Profit_NGN]]))*100</f>
        <v>99.898672441754712</v>
      </c>
      <c r="Y3875" s="13">
        <f>Agridata[[#This Row],[Final_Profit_NGN]]*Agridata[[#This Row],[Storage_Loss_%]]</f>
        <v>61271761.5</v>
      </c>
      <c r="Z3875" s="13">
        <f>Agridata[[#This Row],[Final_Profit_NGN]] * (1-Agridata[[#This Row],[Storage_Loss_%]]/100)</f>
        <v>1994591.385</v>
      </c>
      <c r="AA3875" s="13">
        <f>Agridata[[#This Row],[Final_Profit_NGN]]+Agridata[[#This Row],[Input_Cost_NGN]]</f>
        <v>2631071</v>
      </c>
    </row>
    <row r="3876" spans="1:27" x14ac:dyDescent="0.35">
      <c r="A3876" t="s">
        <v>583</v>
      </c>
      <c r="B3876" t="s">
        <v>1473</v>
      </c>
      <c r="C3876" t="s">
        <v>1497</v>
      </c>
      <c r="D3876">
        <v>2025</v>
      </c>
      <c r="E3876" t="s">
        <v>1501</v>
      </c>
      <c r="F3876" t="s">
        <v>1508</v>
      </c>
      <c r="G3876">
        <v>4.5</v>
      </c>
      <c r="H3876">
        <v>9292</v>
      </c>
      <c r="I3876">
        <v>5531</v>
      </c>
      <c r="J3876">
        <v>17.2</v>
      </c>
      <c r="K3876" t="s">
        <v>1512</v>
      </c>
      <c r="L3876">
        <v>1.59</v>
      </c>
      <c r="M3876" t="s">
        <v>1518</v>
      </c>
      <c r="N3876" s="13">
        <v>3950</v>
      </c>
      <c r="O3876">
        <v>30</v>
      </c>
      <c r="P3876" s="11">
        <f>Agridata[[#This Row],[Storage_Loss_%]]/100</f>
        <v>0.4047</v>
      </c>
      <c r="Q3876" s="7">
        <v>40.47</v>
      </c>
      <c r="R3876" s="13">
        <v>58366</v>
      </c>
      <c r="S3876">
        <v>197</v>
      </c>
      <c r="T3876" t="s">
        <v>1521</v>
      </c>
      <c r="U3876" t="s">
        <v>1523</v>
      </c>
      <c r="V3876" s="13">
        <v>1016395</v>
      </c>
      <c r="W3876" s="7">
        <f>(Agridata[[#This Row],[Profit_After_Storage_Loss]]/Agridata[[#This Row],[Total_Revenue]])*100</f>
        <v>56.297162206295162</v>
      </c>
      <c r="X3876">
        <f>(1-Agridata[[#This Row],[Transport_Cost_NGN]]/(Agridata[[#This Row],[Input_Cost_NGN]]+Agridata[[#This Row],[Final_Profit_NGN]]))*100</f>
        <v>99.632476429643418</v>
      </c>
      <c r="Y3876" s="13">
        <f>Agridata[[#This Row],[Final_Profit_NGN]]*Agridata[[#This Row],[Storage_Loss_%]]</f>
        <v>41133505.649999999</v>
      </c>
      <c r="Z3876" s="13">
        <f>Agridata[[#This Row],[Final_Profit_NGN]] * (1-Agridata[[#This Row],[Storage_Loss_%]]/100)</f>
        <v>605059.94349999994</v>
      </c>
      <c r="AA3876" s="13">
        <f>Agridata[[#This Row],[Final_Profit_NGN]]+Agridata[[#This Row],[Input_Cost_NGN]]</f>
        <v>1074761</v>
      </c>
    </row>
    <row r="3877" spans="1:27" x14ac:dyDescent="0.35">
      <c r="A3877" t="s">
        <v>974</v>
      </c>
      <c r="B3877" t="s">
        <v>1471</v>
      </c>
      <c r="C3877" t="s">
        <v>1492</v>
      </c>
      <c r="D3877">
        <v>2022</v>
      </c>
      <c r="E3877" t="s">
        <v>1502</v>
      </c>
      <c r="F3877" t="s">
        <v>1506</v>
      </c>
      <c r="G3877">
        <v>2.82</v>
      </c>
      <c r="H3877">
        <v>5618</v>
      </c>
      <c r="I3877">
        <v>4846</v>
      </c>
      <c r="J3877">
        <v>2.7</v>
      </c>
      <c r="K3877" t="s">
        <v>1512</v>
      </c>
      <c r="L3877">
        <v>0.09</v>
      </c>
      <c r="M3877" t="s">
        <v>1518</v>
      </c>
      <c r="N3877" s="13">
        <v>614</v>
      </c>
      <c r="O3877">
        <v>3</v>
      </c>
      <c r="P3877" s="11">
        <f>Agridata[[#This Row],[Storage_Loss_%]]/100</f>
        <v>0.13739999999999999</v>
      </c>
      <c r="Q3877" s="7">
        <v>13.74</v>
      </c>
      <c r="R3877" s="13">
        <v>49754</v>
      </c>
      <c r="S3877">
        <v>279</v>
      </c>
      <c r="T3877" t="s">
        <v>1521</v>
      </c>
      <c r="U3877" t="s">
        <v>1522</v>
      </c>
      <c r="V3877" s="13">
        <v>1288146</v>
      </c>
      <c r="W3877" s="7">
        <f>(Agridata[[#This Row],[Profit_After_Storage_Loss]]/Agridata[[#This Row],[Total_Revenue]])*100</f>
        <v>83.05215184991404</v>
      </c>
      <c r="X3877">
        <f>(1-Agridata[[#This Row],[Transport_Cost_NGN]]/(Agridata[[#This Row],[Input_Cost_NGN]]+Agridata[[#This Row],[Final_Profit_NGN]]))*100</f>
        <v>99.954107182898582</v>
      </c>
      <c r="Y3877" s="13">
        <f>Agridata[[#This Row],[Final_Profit_NGN]]*Agridata[[#This Row],[Storage_Loss_%]]</f>
        <v>17699126.039999999</v>
      </c>
      <c r="Z3877" s="13">
        <f>Agridata[[#This Row],[Final_Profit_NGN]] * (1-Agridata[[#This Row],[Storage_Loss_%]]/100)</f>
        <v>1111154.7396</v>
      </c>
      <c r="AA3877" s="13">
        <f>Agridata[[#This Row],[Final_Profit_NGN]]+Agridata[[#This Row],[Input_Cost_NGN]]</f>
        <v>1337900</v>
      </c>
    </row>
    <row r="3878" spans="1:27" x14ac:dyDescent="0.35">
      <c r="A3878" t="s">
        <v>655</v>
      </c>
      <c r="B3878" t="s">
        <v>1470</v>
      </c>
      <c r="C3878" t="s">
        <v>1476</v>
      </c>
      <c r="D3878">
        <v>2025</v>
      </c>
      <c r="E3878" t="s">
        <v>1502</v>
      </c>
      <c r="F3878" t="s">
        <v>1506</v>
      </c>
      <c r="G3878">
        <v>3.99</v>
      </c>
      <c r="H3878">
        <v>6789</v>
      </c>
      <c r="I3878">
        <v>5842</v>
      </c>
      <c r="J3878">
        <v>7.1</v>
      </c>
      <c r="K3878" t="s">
        <v>1511</v>
      </c>
      <c r="L3878">
        <v>0.94</v>
      </c>
      <c r="M3878" t="s">
        <v>1517</v>
      </c>
      <c r="N3878" s="13">
        <v>1122</v>
      </c>
      <c r="O3878">
        <v>7</v>
      </c>
      <c r="P3878" s="11">
        <f>Agridata[[#This Row],[Storage_Loss_%]]/100</f>
        <v>0.1394</v>
      </c>
      <c r="Q3878" s="7">
        <v>13.94</v>
      </c>
      <c r="R3878" s="13">
        <v>125411</v>
      </c>
      <c r="S3878">
        <v>324</v>
      </c>
      <c r="T3878" t="s">
        <v>1520</v>
      </c>
      <c r="U3878" t="s">
        <v>1523</v>
      </c>
      <c r="V3878" s="13">
        <v>1747347</v>
      </c>
      <c r="W3878" s="7">
        <f>(Agridata[[#This Row],[Profit_After_Storage_Loss]]/Agridata[[#This Row],[Total_Revenue]])*100</f>
        <v>80.296911197282299</v>
      </c>
      <c r="X3878">
        <f>(1-Agridata[[#This Row],[Transport_Cost_NGN]]/(Agridata[[#This Row],[Input_Cost_NGN]]+Agridata[[#This Row],[Final_Profit_NGN]]))*100</f>
        <v>99.940088361656976</v>
      </c>
      <c r="Y3878" s="13">
        <f>Agridata[[#This Row],[Final_Profit_NGN]]*Agridata[[#This Row],[Storage_Loss_%]]</f>
        <v>24358017.18</v>
      </c>
      <c r="Z3878" s="13">
        <f>Agridata[[#This Row],[Final_Profit_NGN]] * (1-Agridata[[#This Row],[Storage_Loss_%]]/100)</f>
        <v>1503766.8282000001</v>
      </c>
      <c r="AA3878" s="13">
        <f>Agridata[[#This Row],[Final_Profit_NGN]]+Agridata[[#This Row],[Input_Cost_NGN]]</f>
        <v>1872758</v>
      </c>
    </row>
    <row r="3879" spans="1:27" x14ac:dyDescent="0.35">
      <c r="A3879" t="s">
        <v>1100</v>
      </c>
      <c r="B3879" t="s">
        <v>1469</v>
      </c>
      <c r="C3879" t="s">
        <v>1481</v>
      </c>
      <c r="D3879">
        <v>2024</v>
      </c>
      <c r="E3879" t="s">
        <v>1502</v>
      </c>
      <c r="F3879" t="s">
        <v>1503</v>
      </c>
      <c r="G3879">
        <v>1.6</v>
      </c>
      <c r="H3879">
        <v>16225</v>
      </c>
      <c r="I3879">
        <v>9668</v>
      </c>
      <c r="J3879">
        <v>38.700000000000003</v>
      </c>
      <c r="K3879" t="s">
        <v>1512</v>
      </c>
      <c r="L3879">
        <v>1.22</v>
      </c>
      <c r="M3879" t="s">
        <v>1518</v>
      </c>
      <c r="N3879" s="13">
        <v>8609</v>
      </c>
      <c r="O3879">
        <v>30</v>
      </c>
      <c r="P3879" s="11">
        <f>Agridata[[#This Row],[Storage_Loss_%]]/100</f>
        <v>0.40409999999999996</v>
      </c>
      <c r="Q3879" s="7">
        <v>40.409999999999997</v>
      </c>
      <c r="R3879" s="13">
        <v>21999</v>
      </c>
      <c r="S3879">
        <v>338</v>
      </c>
      <c r="T3879" t="s">
        <v>1520</v>
      </c>
      <c r="U3879" t="s">
        <v>1523</v>
      </c>
      <c r="V3879" s="13">
        <v>3204499</v>
      </c>
      <c r="W3879" s="7">
        <f>(Agridata[[#This Row],[Profit_After_Storage_Loss]]/Agridata[[#This Row],[Total_Revenue]])*100</f>
        <v>59.183701775113462</v>
      </c>
      <c r="X3879">
        <f>(1-Agridata[[#This Row],[Transport_Cost_NGN]]/(Agridata[[#This Row],[Input_Cost_NGN]]+Agridata[[#This Row],[Final_Profit_NGN]]))*100</f>
        <v>99.733178201257218</v>
      </c>
      <c r="Y3879" s="13">
        <f>Agridata[[#This Row],[Final_Profit_NGN]]*Agridata[[#This Row],[Storage_Loss_%]]</f>
        <v>129493804.58999999</v>
      </c>
      <c r="Z3879" s="13">
        <f>Agridata[[#This Row],[Final_Profit_NGN]] * (1-Agridata[[#This Row],[Storage_Loss_%]]/100)</f>
        <v>1909560.9541000002</v>
      </c>
      <c r="AA3879" s="13">
        <f>Agridata[[#This Row],[Final_Profit_NGN]]+Agridata[[#This Row],[Input_Cost_NGN]]</f>
        <v>3226498</v>
      </c>
    </row>
    <row r="3880" spans="1:27" x14ac:dyDescent="0.35">
      <c r="A3880" t="s">
        <v>78</v>
      </c>
      <c r="B3880" t="s">
        <v>1470</v>
      </c>
      <c r="C3880" t="s">
        <v>1475</v>
      </c>
      <c r="D3880">
        <v>2025</v>
      </c>
      <c r="E3880" t="s">
        <v>1501</v>
      </c>
      <c r="F3880" t="s">
        <v>1505</v>
      </c>
      <c r="G3880">
        <v>1.35</v>
      </c>
      <c r="H3880">
        <v>14646</v>
      </c>
      <c r="I3880">
        <v>12261</v>
      </c>
      <c r="J3880">
        <v>56</v>
      </c>
      <c r="K3880" t="s">
        <v>1512</v>
      </c>
      <c r="L3880">
        <v>2.76</v>
      </c>
      <c r="M3880" t="s">
        <v>1516</v>
      </c>
      <c r="N3880" s="13">
        <v>14426</v>
      </c>
      <c r="O3880">
        <v>7</v>
      </c>
      <c r="P3880" s="11">
        <f>Agridata[[#This Row],[Storage_Loss_%]]/100</f>
        <v>0.1628</v>
      </c>
      <c r="Q3880" s="7">
        <v>16.28</v>
      </c>
      <c r="R3880" s="13">
        <v>12434</v>
      </c>
      <c r="S3880">
        <v>123</v>
      </c>
      <c r="T3880" t="s">
        <v>1520</v>
      </c>
      <c r="U3880" t="s">
        <v>1522</v>
      </c>
      <c r="V3880" s="13">
        <v>1466162</v>
      </c>
      <c r="W3880" s="7">
        <f>(Agridata[[#This Row],[Profit_After_Storage_Loss]]/Agridata[[#This Row],[Total_Revenue]])*100</f>
        <v>83.015970988694676</v>
      </c>
      <c r="X3880">
        <f>(1-Agridata[[#This Row],[Transport_Cost_NGN]]/(Agridata[[#This Row],[Input_Cost_NGN]]+Agridata[[#This Row],[Final_Profit_NGN]]))*100</f>
        <v>99.024344716203743</v>
      </c>
      <c r="Y3880" s="13">
        <f>Agridata[[#This Row],[Final_Profit_NGN]]*Agridata[[#This Row],[Storage_Loss_%]]</f>
        <v>23869117.360000003</v>
      </c>
      <c r="Z3880" s="13">
        <f>Agridata[[#This Row],[Final_Profit_NGN]] * (1-Agridata[[#This Row],[Storage_Loss_%]]/100)</f>
        <v>1227470.8263999999</v>
      </c>
      <c r="AA3880" s="13">
        <f>Agridata[[#This Row],[Final_Profit_NGN]]+Agridata[[#This Row],[Input_Cost_NGN]]</f>
        <v>1478596</v>
      </c>
    </row>
    <row r="3881" spans="1:27" x14ac:dyDescent="0.35">
      <c r="A3881" t="s">
        <v>287</v>
      </c>
      <c r="B3881" t="s">
        <v>1471</v>
      </c>
      <c r="C3881" t="s">
        <v>1500</v>
      </c>
      <c r="D3881">
        <v>2023</v>
      </c>
      <c r="E3881" t="s">
        <v>1501</v>
      </c>
      <c r="F3881" t="s">
        <v>1503</v>
      </c>
      <c r="G3881">
        <v>1.59</v>
      </c>
      <c r="H3881">
        <v>19366</v>
      </c>
      <c r="I3881">
        <v>17086</v>
      </c>
      <c r="J3881">
        <v>43.5</v>
      </c>
      <c r="K3881" t="s">
        <v>1512</v>
      </c>
      <c r="L3881">
        <v>2.48</v>
      </c>
      <c r="M3881" t="s">
        <v>1516</v>
      </c>
      <c r="N3881" s="13">
        <v>8789</v>
      </c>
      <c r="O3881">
        <v>7</v>
      </c>
      <c r="P3881" s="11">
        <f>Agridata[[#This Row],[Storage_Loss_%]]/100</f>
        <v>0.1177</v>
      </c>
      <c r="Q3881" s="7">
        <v>11.77</v>
      </c>
      <c r="R3881" s="13">
        <v>19416</v>
      </c>
      <c r="S3881">
        <v>230</v>
      </c>
      <c r="T3881" t="s">
        <v>1520</v>
      </c>
      <c r="U3881" t="s">
        <v>1522</v>
      </c>
      <c r="V3881" s="13">
        <v>3862278</v>
      </c>
      <c r="W3881" s="7">
        <f>(Agridata[[#This Row],[Profit_After_Storage_Loss]]/Agridata[[#This Row],[Total_Revenue]])*100</f>
        <v>87.788678844854857</v>
      </c>
      <c r="X3881">
        <f>(1-Agridata[[#This Row],[Transport_Cost_NGN]]/(Agridata[[#This Row],[Input_Cost_NGN]]+Agridata[[#This Row],[Final_Profit_NGN]]))*100</f>
        <v>99.773578236718294</v>
      </c>
      <c r="Y3881" s="13">
        <f>Agridata[[#This Row],[Final_Profit_NGN]]*Agridata[[#This Row],[Storage_Loss_%]]</f>
        <v>45459012.059999995</v>
      </c>
      <c r="Z3881" s="13">
        <f>Agridata[[#This Row],[Final_Profit_NGN]] * (1-Agridata[[#This Row],[Storage_Loss_%]]/100)</f>
        <v>3407687.8794</v>
      </c>
      <c r="AA3881" s="13">
        <f>Agridata[[#This Row],[Final_Profit_NGN]]+Agridata[[#This Row],[Input_Cost_NGN]]</f>
        <v>3881694</v>
      </c>
    </row>
    <row r="3882" spans="1:27" x14ac:dyDescent="0.35">
      <c r="A3882" t="s">
        <v>1194</v>
      </c>
      <c r="B3882" t="s">
        <v>1470</v>
      </c>
      <c r="C3882" t="s">
        <v>1491</v>
      </c>
      <c r="D3882">
        <v>2021</v>
      </c>
      <c r="E3882" t="s">
        <v>1501</v>
      </c>
      <c r="F3882" t="s">
        <v>1505</v>
      </c>
      <c r="G3882">
        <v>5.69</v>
      </c>
      <c r="H3882">
        <v>63012</v>
      </c>
      <c r="I3882">
        <v>37195</v>
      </c>
      <c r="J3882">
        <v>18.2</v>
      </c>
      <c r="K3882" t="s">
        <v>1512</v>
      </c>
      <c r="L3882">
        <v>0.46</v>
      </c>
      <c r="M3882" t="s">
        <v>1518</v>
      </c>
      <c r="N3882" s="13">
        <v>5528</v>
      </c>
      <c r="O3882">
        <v>30</v>
      </c>
      <c r="P3882" s="11">
        <f>Agridata[[#This Row],[Storage_Loss_%]]/100</f>
        <v>0.40970000000000001</v>
      </c>
      <c r="Q3882" s="7">
        <v>40.97</v>
      </c>
      <c r="R3882" s="13">
        <v>72672</v>
      </c>
      <c r="S3882">
        <v>108</v>
      </c>
      <c r="T3882" t="s">
        <v>1520</v>
      </c>
      <c r="U3882" t="s">
        <v>1523</v>
      </c>
      <c r="V3882" s="13">
        <v>3898690</v>
      </c>
      <c r="W3882" s="7">
        <f>(Agridata[[#This Row],[Profit_After_Storage_Loss]]/Agridata[[#This Row],[Total_Revenue]])*100</f>
        <v>57.94980933493347</v>
      </c>
      <c r="X3882">
        <f>(1-Agridata[[#This Row],[Transport_Cost_NGN]]/(Agridata[[#This Row],[Input_Cost_NGN]]+Agridata[[#This Row],[Final_Profit_NGN]]))*100</f>
        <v>99.860803422100531</v>
      </c>
      <c r="Y3882" s="13">
        <f>Agridata[[#This Row],[Final_Profit_NGN]]*Agridata[[#This Row],[Storage_Loss_%]]</f>
        <v>159729329.29999998</v>
      </c>
      <c r="Z3882" s="13">
        <f>Agridata[[#This Row],[Final_Profit_NGN]] * (1-Agridata[[#This Row],[Storage_Loss_%]]/100)</f>
        <v>2301396.7070000004</v>
      </c>
      <c r="AA3882" s="13">
        <f>Agridata[[#This Row],[Final_Profit_NGN]]+Agridata[[#This Row],[Input_Cost_NGN]]</f>
        <v>3971362</v>
      </c>
    </row>
    <row r="3883" spans="1:27" x14ac:dyDescent="0.35">
      <c r="A3883" t="s">
        <v>659</v>
      </c>
      <c r="B3883" t="s">
        <v>1472</v>
      </c>
      <c r="C3883" t="s">
        <v>1487</v>
      </c>
      <c r="D3883">
        <v>2021</v>
      </c>
      <c r="E3883" t="s">
        <v>1501</v>
      </c>
      <c r="F3883" t="s">
        <v>1508</v>
      </c>
      <c r="G3883">
        <v>2.4</v>
      </c>
      <c r="H3883">
        <v>5411</v>
      </c>
      <c r="I3883">
        <v>4428</v>
      </c>
      <c r="J3883">
        <v>1</v>
      </c>
      <c r="K3883" t="s">
        <v>1513</v>
      </c>
      <c r="L3883">
        <v>0.2</v>
      </c>
      <c r="M3883" t="s">
        <v>1516</v>
      </c>
      <c r="N3883" s="13">
        <v>200</v>
      </c>
      <c r="O3883">
        <v>7</v>
      </c>
      <c r="P3883" s="11">
        <f>Agridata[[#This Row],[Storage_Loss_%]]/100</f>
        <v>0.18160000000000001</v>
      </c>
      <c r="Q3883" s="7">
        <v>18.16</v>
      </c>
      <c r="R3883" s="13">
        <v>33252</v>
      </c>
      <c r="S3883">
        <v>216</v>
      </c>
      <c r="T3883" t="s">
        <v>1519</v>
      </c>
      <c r="U3883" t="s">
        <v>1522</v>
      </c>
      <c r="V3883" s="13">
        <v>913432</v>
      </c>
      <c r="W3883" s="7">
        <f>(Agridata[[#This Row],[Profit_After_Storage_Loss]]/Agridata[[#This Row],[Total_Revenue]])*100</f>
        <v>78.965393816732941</v>
      </c>
      <c r="X3883">
        <f>(1-Agridata[[#This Row],[Transport_Cost_NGN]]/(Agridata[[#This Row],[Input_Cost_NGN]]+Agridata[[#This Row],[Final_Profit_NGN]]))*100</f>
        <v>99.978873626257553</v>
      </c>
      <c r="Y3883" s="13">
        <f>Agridata[[#This Row],[Final_Profit_NGN]]*Agridata[[#This Row],[Storage_Loss_%]]</f>
        <v>16587925.120000001</v>
      </c>
      <c r="Z3883" s="13">
        <f>Agridata[[#This Row],[Final_Profit_NGN]] * (1-Agridata[[#This Row],[Storage_Loss_%]]/100)</f>
        <v>747552.74880000006</v>
      </c>
      <c r="AA3883" s="13">
        <f>Agridata[[#This Row],[Final_Profit_NGN]]+Agridata[[#This Row],[Input_Cost_NGN]]</f>
        <v>946684</v>
      </c>
    </row>
    <row r="3884" spans="1:27" x14ac:dyDescent="0.35">
      <c r="A3884" t="s">
        <v>1405</v>
      </c>
      <c r="B3884" t="s">
        <v>1473</v>
      </c>
      <c r="C3884" t="s">
        <v>1497</v>
      </c>
      <c r="D3884">
        <v>2022</v>
      </c>
      <c r="E3884" t="s">
        <v>1501</v>
      </c>
      <c r="F3884" t="s">
        <v>1505</v>
      </c>
      <c r="G3884">
        <v>0.52</v>
      </c>
      <c r="H3884">
        <v>4997</v>
      </c>
      <c r="I3884">
        <v>3839</v>
      </c>
      <c r="J3884">
        <v>1.6</v>
      </c>
      <c r="K3884" t="s">
        <v>1512</v>
      </c>
      <c r="L3884">
        <v>1.03</v>
      </c>
      <c r="M3884" t="s">
        <v>1516</v>
      </c>
      <c r="N3884" s="13">
        <v>416</v>
      </c>
      <c r="O3884">
        <v>14</v>
      </c>
      <c r="P3884" s="11">
        <f>Agridata[[#This Row],[Storage_Loss_%]]/100</f>
        <v>0.2316</v>
      </c>
      <c r="Q3884" s="7">
        <v>23.16</v>
      </c>
      <c r="R3884" s="13">
        <v>5837</v>
      </c>
      <c r="S3884">
        <v>90</v>
      </c>
      <c r="T3884" t="s">
        <v>1520</v>
      </c>
      <c r="U3884" t="s">
        <v>1522</v>
      </c>
      <c r="V3884" s="13">
        <v>335802</v>
      </c>
      <c r="W3884" s="7">
        <f>(Agridata[[#This Row],[Profit_After_Storage_Loss]]/Agridata[[#This Row],[Total_Revenue]])*100</f>
        <v>75.527166629102652</v>
      </c>
      <c r="X3884">
        <f>(1-Agridata[[#This Row],[Transport_Cost_NGN]]/(Agridata[[#This Row],[Input_Cost_NGN]]+Agridata[[#This Row],[Final_Profit_NGN]]))*100</f>
        <v>99.878234042366358</v>
      </c>
      <c r="Y3884" s="13">
        <f>Agridata[[#This Row],[Final_Profit_NGN]]*Agridata[[#This Row],[Storage_Loss_%]]</f>
        <v>7777174.3200000003</v>
      </c>
      <c r="Z3884" s="13">
        <f>Agridata[[#This Row],[Final_Profit_NGN]] * (1-Agridata[[#This Row],[Storage_Loss_%]]/100)</f>
        <v>258030.2568</v>
      </c>
      <c r="AA3884" s="13">
        <f>Agridata[[#This Row],[Final_Profit_NGN]]+Agridata[[#This Row],[Input_Cost_NGN]]</f>
        <v>341639</v>
      </c>
    </row>
    <row r="3885" spans="1:27" x14ac:dyDescent="0.35">
      <c r="A3885" t="s">
        <v>398</v>
      </c>
      <c r="B3885" t="s">
        <v>1471</v>
      </c>
      <c r="C3885" t="s">
        <v>1500</v>
      </c>
      <c r="D3885">
        <v>2025</v>
      </c>
      <c r="E3885" t="s">
        <v>1501</v>
      </c>
      <c r="F3885" t="s">
        <v>1505</v>
      </c>
      <c r="G3885">
        <v>1.69</v>
      </c>
      <c r="H3885">
        <v>14336</v>
      </c>
      <c r="I3885">
        <v>11963</v>
      </c>
      <c r="J3885">
        <v>35.9</v>
      </c>
      <c r="K3885" t="s">
        <v>1511</v>
      </c>
      <c r="L3885">
        <v>1.07</v>
      </c>
      <c r="M3885" t="s">
        <v>1516</v>
      </c>
      <c r="N3885" s="13">
        <v>4724</v>
      </c>
      <c r="O3885">
        <v>7</v>
      </c>
      <c r="P3885" s="11">
        <f>Agridata[[#This Row],[Storage_Loss_%]]/100</f>
        <v>0.16550000000000001</v>
      </c>
      <c r="Q3885" s="7">
        <v>16.55</v>
      </c>
      <c r="R3885" s="13">
        <v>13611</v>
      </c>
      <c r="S3885">
        <v>95</v>
      </c>
      <c r="T3885" t="s">
        <v>1520</v>
      </c>
      <c r="U3885" t="s">
        <v>1522</v>
      </c>
      <c r="V3885" s="13">
        <v>1106786</v>
      </c>
      <c r="W3885" s="7">
        <f>(Agridata[[#This Row],[Profit_After_Storage_Loss]]/Agridata[[#This Row],[Total_Revenue]])*100</f>
        <v>82.436218322612433</v>
      </c>
      <c r="X3885">
        <f>(1-Agridata[[#This Row],[Transport_Cost_NGN]]/(Agridata[[#This Row],[Input_Cost_NGN]]+Agridata[[#This Row],[Final_Profit_NGN]]))*100</f>
        <v>99.578363740709761</v>
      </c>
      <c r="Y3885" s="13">
        <f>Agridata[[#This Row],[Final_Profit_NGN]]*Agridata[[#This Row],[Storage_Loss_%]]</f>
        <v>18317308.300000001</v>
      </c>
      <c r="Z3885" s="13">
        <f>Agridata[[#This Row],[Final_Profit_NGN]] * (1-Agridata[[#This Row],[Storage_Loss_%]]/100)</f>
        <v>923612.91700000002</v>
      </c>
      <c r="AA3885" s="13">
        <f>Agridata[[#This Row],[Final_Profit_NGN]]+Agridata[[#This Row],[Input_Cost_NGN]]</f>
        <v>1120397</v>
      </c>
    </row>
    <row r="3886" spans="1:27" x14ac:dyDescent="0.35">
      <c r="A3886" t="s">
        <v>1363</v>
      </c>
      <c r="B3886" t="s">
        <v>1471</v>
      </c>
      <c r="C3886" t="s">
        <v>1483</v>
      </c>
      <c r="D3886">
        <v>2022</v>
      </c>
      <c r="E3886" t="s">
        <v>1501</v>
      </c>
      <c r="F3886" t="s">
        <v>1510</v>
      </c>
      <c r="G3886">
        <v>1.25</v>
      </c>
      <c r="H3886">
        <v>36649</v>
      </c>
      <c r="I3886">
        <v>26079</v>
      </c>
      <c r="J3886">
        <v>35.5</v>
      </c>
      <c r="K3886" t="s">
        <v>1512</v>
      </c>
      <c r="L3886">
        <v>1.69</v>
      </c>
      <c r="M3886" t="s">
        <v>1516</v>
      </c>
      <c r="N3886" s="13">
        <v>7819</v>
      </c>
      <c r="O3886">
        <v>2</v>
      </c>
      <c r="P3886" s="11">
        <f>Agridata[[#This Row],[Storage_Loss_%]]/100</f>
        <v>0.28839999999999999</v>
      </c>
      <c r="Q3886" s="7">
        <v>28.84</v>
      </c>
      <c r="R3886" s="13">
        <v>30924</v>
      </c>
      <c r="S3886">
        <v>289</v>
      </c>
      <c r="T3886" t="s">
        <v>1520</v>
      </c>
      <c r="U3886" t="s">
        <v>1522</v>
      </c>
      <c r="V3886" s="13">
        <v>7422720</v>
      </c>
      <c r="W3886" s="7">
        <f>(Agridata[[#This Row],[Profit_After_Storage_Loss]]/Agridata[[#This Row],[Total_Revenue]])*100</f>
        <v>70.864768320032454</v>
      </c>
      <c r="X3886">
        <f>(1-Agridata[[#This Row],[Transport_Cost_NGN]]/(Agridata[[#This Row],[Input_Cost_NGN]]+Agridata[[#This Row],[Final_Profit_NGN]]))*100</f>
        <v>99.895098290178609</v>
      </c>
      <c r="Y3886" s="13">
        <f>Agridata[[#This Row],[Final_Profit_NGN]]*Agridata[[#This Row],[Storage_Loss_%]]</f>
        <v>214071244.80000001</v>
      </c>
      <c r="Z3886" s="13">
        <f>Agridata[[#This Row],[Final_Profit_NGN]] * (1-Agridata[[#This Row],[Storage_Loss_%]]/100)</f>
        <v>5282007.5520000001</v>
      </c>
      <c r="AA3886" s="13">
        <f>Agridata[[#This Row],[Final_Profit_NGN]]+Agridata[[#This Row],[Input_Cost_NGN]]</f>
        <v>7453644</v>
      </c>
    </row>
    <row r="3887" spans="1:27" x14ac:dyDescent="0.35">
      <c r="A3887" t="s">
        <v>649</v>
      </c>
      <c r="B3887" t="s">
        <v>1469</v>
      </c>
      <c r="C3887" t="s">
        <v>1481</v>
      </c>
      <c r="D3887">
        <v>2022</v>
      </c>
      <c r="E3887" t="s">
        <v>1501</v>
      </c>
      <c r="F3887" t="s">
        <v>1507</v>
      </c>
      <c r="G3887">
        <v>3.86</v>
      </c>
      <c r="H3887">
        <v>8168</v>
      </c>
      <c r="I3887">
        <v>6577</v>
      </c>
      <c r="J3887">
        <v>11.5</v>
      </c>
      <c r="K3887" t="s">
        <v>1512</v>
      </c>
      <c r="L3887">
        <v>1.6</v>
      </c>
      <c r="M3887" t="s">
        <v>1516</v>
      </c>
      <c r="N3887" s="13">
        <v>2294</v>
      </c>
      <c r="O3887">
        <v>14</v>
      </c>
      <c r="P3887" s="11">
        <f>Agridata[[#This Row],[Storage_Loss_%]]/100</f>
        <v>0.19469999999999998</v>
      </c>
      <c r="Q3887" s="7">
        <v>19.47</v>
      </c>
      <c r="R3887" s="13">
        <v>82626</v>
      </c>
      <c r="S3887">
        <v>240</v>
      </c>
      <c r="T3887" t="s">
        <v>1519</v>
      </c>
      <c r="U3887" t="s">
        <v>1523</v>
      </c>
      <c r="V3887" s="13">
        <v>1477776</v>
      </c>
      <c r="W3887" s="7">
        <f>(Agridata[[#This Row],[Profit_After_Storage_Loss]]/Agridata[[#This Row],[Total_Revenue]])*100</f>
        <v>76.265796429381652</v>
      </c>
      <c r="X3887">
        <f>(1-Agridata[[#This Row],[Transport_Cost_NGN]]/(Agridata[[#This Row],[Input_Cost_NGN]]+Agridata[[#This Row],[Final_Profit_NGN]]))*100</f>
        <v>99.852986602170475</v>
      </c>
      <c r="Y3887" s="13">
        <f>Agridata[[#This Row],[Final_Profit_NGN]]*Agridata[[#This Row],[Storage_Loss_%]]</f>
        <v>28772298.719999999</v>
      </c>
      <c r="Z3887" s="13">
        <f>Agridata[[#This Row],[Final_Profit_NGN]] * (1-Agridata[[#This Row],[Storage_Loss_%]]/100)</f>
        <v>1190053.0127999999</v>
      </c>
      <c r="AA3887" s="13">
        <f>Agridata[[#This Row],[Final_Profit_NGN]]+Agridata[[#This Row],[Input_Cost_NGN]]</f>
        <v>1560402</v>
      </c>
    </row>
    <row r="3888" spans="1:27" x14ac:dyDescent="0.35">
      <c r="A3888" t="s">
        <v>809</v>
      </c>
      <c r="B3888" t="s">
        <v>1473</v>
      </c>
      <c r="C3888" t="s">
        <v>1494</v>
      </c>
      <c r="D3888">
        <v>2021</v>
      </c>
      <c r="E3888" t="s">
        <v>1501</v>
      </c>
      <c r="F3888" t="s">
        <v>1508</v>
      </c>
      <c r="G3888">
        <v>1.2</v>
      </c>
      <c r="H3888">
        <v>1748</v>
      </c>
      <c r="I3888">
        <v>1579</v>
      </c>
      <c r="J3888">
        <v>106.5</v>
      </c>
      <c r="K3888" t="s">
        <v>1512</v>
      </c>
      <c r="L3888">
        <v>3.47</v>
      </c>
      <c r="M3888" t="s">
        <v>1516</v>
      </c>
      <c r="N3888" s="13">
        <v>26053</v>
      </c>
      <c r="O3888">
        <v>1</v>
      </c>
      <c r="P3888" s="11">
        <f>Agridata[[#This Row],[Storage_Loss_%]]/100</f>
        <v>9.64E-2</v>
      </c>
      <c r="Q3888" s="7">
        <v>9.64</v>
      </c>
      <c r="R3888" s="13">
        <v>11051</v>
      </c>
      <c r="S3888">
        <v>204</v>
      </c>
      <c r="T3888" t="s">
        <v>1520</v>
      </c>
      <c r="U3888" t="s">
        <v>1523</v>
      </c>
      <c r="V3888" s="13">
        <v>281791</v>
      </c>
      <c r="W3888" s="7">
        <f>(Agridata[[#This Row],[Profit_After_Storage_Loss]]/Agridata[[#This Row],[Total_Revenue]])*100</f>
        <v>86.950078062572985</v>
      </c>
      <c r="X3888">
        <f>(1-Agridata[[#This Row],[Transport_Cost_NGN]]/(Agridata[[#This Row],[Input_Cost_NGN]]+Agridata[[#This Row],[Final_Profit_NGN]]))*100</f>
        <v>91.103393638890594</v>
      </c>
      <c r="Y3888" s="13">
        <f>Agridata[[#This Row],[Final_Profit_NGN]]*Agridata[[#This Row],[Storage_Loss_%]]</f>
        <v>2716465.24</v>
      </c>
      <c r="Z3888" s="13">
        <f>Agridata[[#This Row],[Final_Profit_NGN]] * (1-Agridata[[#This Row],[Storage_Loss_%]]/100)</f>
        <v>254626.34759999998</v>
      </c>
      <c r="AA3888" s="13">
        <f>Agridata[[#This Row],[Final_Profit_NGN]]+Agridata[[#This Row],[Input_Cost_NGN]]</f>
        <v>292842</v>
      </c>
    </row>
    <row r="3889" spans="1:27" x14ac:dyDescent="0.35">
      <c r="A3889" t="s">
        <v>1311</v>
      </c>
      <c r="B3889" t="s">
        <v>1470</v>
      </c>
      <c r="C3889" t="s">
        <v>1495</v>
      </c>
      <c r="D3889">
        <v>2024</v>
      </c>
      <c r="E3889" t="s">
        <v>1501</v>
      </c>
      <c r="F3889" t="s">
        <v>1510</v>
      </c>
      <c r="G3889">
        <v>4.99</v>
      </c>
      <c r="H3889">
        <v>157099</v>
      </c>
      <c r="I3889">
        <v>103779</v>
      </c>
      <c r="J3889">
        <v>57.1</v>
      </c>
      <c r="K3889" t="s">
        <v>1512</v>
      </c>
      <c r="L3889">
        <v>1.95</v>
      </c>
      <c r="M3889" t="s">
        <v>1518</v>
      </c>
      <c r="N3889" s="13">
        <v>13638</v>
      </c>
      <c r="O3889">
        <v>7</v>
      </c>
      <c r="P3889" s="11">
        <f>Agridata[[#This Row],[Storage_Loss_%]]/100</f>
        <v>0.33939999999999998</v>
      </c>
      <c r="Q3889" s="7">
        <v>33.94</v>
      </c>
      <c r="R3889" s="13">
        <v>105468</v>
      </c>
      <c r="S3889">
        <v>413</v>
      </c>
      <c r="T3889" t="s">
        <v>1520</v>
      </c>
      <c r="U3889" t="s">
        <v>1523</v>
      </c>
      <c r="V3889" s="13">
        <v>42313014</v>
      </c>
      <c r="W3889" s="7">
        <f>(Agridata[[#This Row],[Profit_After_Storage_Loss]]/Agridata[[#This Row],[Total_Revenue]])*100</f>
        <v>65.895750461791636</v>
      </c>
      <c r="X3889">
        <f>(1-Agridata[[#This Row],[Transport_Cost_NGN]]/(Agridata[[#This Row],[Input_Cost_NGN]]+Agridata[[#This Row],[Final_Profit_NGN]]))*100</f>
        <v>99.96784892019474</v>
      </c>
      <c r="Y3889" s="13">
        <f>Agridata[[#This Row],[Final_Profit_NGN]]*Agridata[[#This Row],[Storage_Loss_%]]</f>
        <v>1436103695.1599998</v>
      </c>
      <c r="Z3889" s="13">
        <f>Agridata[[#This Row],[Final_Profit_NGN]] * (1-Agridata[[#This Row],[Storage_Loss_%]]/100)</f>
        <v>27951977.048400003</v>
      </c>
      <c r="AA3889" s="13">
        <f>Agridata[[#This Row],[Final_Profit_NGN]]+Agridata[[#This Row],[Input_Cost_NGN]]</f>
        <v>42418482</v>
      </c>
    </row>
    <row r="3890" spans="1:27" x14ac:dyDescent="0.35">
      <c r="A3890" t="s">
        <v>951</v>
      </c>
      <c r="B3890" t="s">
        <v>1473</v>
      </c>
      <c r="C3890" t="s">
        <v>1496</v>
      </c>
      <c r="D3890">
        <v>2023</v>
      </c>
      <c r="E3890" t="s">
        <v>1502</v>
      </c>
      <c r="F3890" t="s">
        <v>1510</v>
      </c>
      <c r="G3890">
        <v>1.91</v>
      </c>
      <c r="H3890">
        <v>30061</v>
      </c>
      <c r="I3890">
        <v>20026</v>
      </c>
      <c r="J3890">
        <v>12.8</v>
      </c>
      <c r="K3890" t="s">
        <v>1511</v>
      </c>
      <c r="L3890">
        <v>1.02</v>
      </c>
      <c r="M3890" t="s">
        <v>1516</v>
      </c>
      <c r="N3890" s="13">
        <v>1878</v>
      </c>
      <c r="O3890">
        <v>7</v>
      </c>
      <c r="P3890" s="11">
        <f>Agridata[[#This Row],[Storage_Loss_%]]/100</f>
        <v>0.33380000000000004</v>
      </c>
      <c r="Q3890" s="7">
        <v>33.380000000000003</v>
      </c>
      <c r="R3890" s="13">
        <v>38044</v>
      </c>
      <c r="S3890">
        <v>364</v>
      </c>
      <c r="T3890" t="s">
        <v>1520</v>
      </c>
      <c r="U3890" t="s">
        <v>1523</v>
      </c>
      <c r="V3890" s="13">
        <v>7176648</v>
      </c>
      <c r="W3890" s="7">
        <f>(Agridata[[#This Row],[Profit_After_Storage_Loss]]/Agridata[[#This Row],[Total_Revenue]])*100</f>
        <v>66.268704160898324</v>
      </c>
      <c r="X3890">
        <f>(1-Agridata[[#This Row],[Transport_Cost_NGN]]/(Agridata[[#This Row],[Input_Cost_NGN]]+Agridata[[#This Row],[Final_Profit_NGN]]))*100</f>
        <v>99.97396978277105</v>
      </c>
      <c r="Y3890" s="13">
        <f>Agridata[[#This Row],[Final_Profit_NGN]]*Agridata[[#This Row],[Storage_Loss_%]]</f>
        <v>239556510.24000001</v>
      </c>
      <c r="Z3890" s="13">
        <f>Agridata[[#This Row],[Final_Profit_NGN]] * (1-Agridata[[#This Row],[Storage_Loss_%]]/100)</f>
        <v>4781082.8975999989</v>
      </c>
      <c r="AA3890" s="13">
        <f>Agridata[[#This Row],[Final_Profit_NGN]]+Agridata[[#This Row],[Input_Cost_NGN]]</f>
        <v>7214692</v>
      </c>
    </row>
    <row r="3891" spans="1:27" x14ac:dyDescent="0.35">
      <c r="A3891" t="s">
        <v>645</v>
      </c>
      <c r="B3891" t="s">
        <v>1472</v>
      </c>
      <c r="C3891" t="s">
        <v>1478</v>
      </c>
      <c r="D3891">
        <v>2023</v>
      </c>
      <c r="E3891" t="s">
        <v>1502</v>
      </c>
      <c r="F3891" t="s">
        <v>1507</v>
      </c>
      <c r="G3891">
        <v>7.27</v>
      </c>
      <c r="H3891">
        <v>17838</v>
      </c>
      <c r="I3891">
        <v>7135</v>
      </c>
      <c r="J3891">
        <v>3.2</v>
      </c>
      <c r="K3891" t="s">
        <v>1513</v>
      </c>
      <c r="L3891">
        <v>0.4</v>
      </c>
      <c r="M3891" t="s">
        <v>1518</v>
      </c>
      <c r="N3891" s="13">
        <v>200</v>
      </c>
      <c r="O3891">
        <v>60</v>
      </c>
      <c r="P3891" s="11">
        <f>Agridata[[#This Row],[Storage_Loss_%]]/100</f>
        <v>0.6</v>
      </c>
      <c r="Q3891" s="7">
        <v>60</v>
      </c>
      <c r="R3891" s="13">
        <v>93079</v>
      </c>
      <c r="S3891">
        <v>292</v>
      </c>
      <c r="T3891" t="s">
        <v>1520</v>
      </c>
      <c r="U3891" t="s">
        <v>1523</v>
      </c>
      <c r="V3891" s="13">
        <v>1969307</v>
      </c>
      <c r="W3891" s="7">
        <f>(Agridata[[#This Row],[Profit_After_Storage_Loss]]/Agridata[[#This Row],[Total_Revenue]])*100</f>
        <v>38.194731733050943</v>
      </c>
      <c r="X3891">
        <f>(1-Agridata[[#This Row],[Transport_Cost_NGN]]/(Agridata[[#This Row],[Input_Cost_NGN]]+Agridata[[#This Row],[Final_Profit_NGN]]))*100</f>
        <v>99.990302494295449</v>
      </c>
      <c r="Y3891" s="13">
        <f>Agridata[[#This Row],[Final_Profit_NGN]]*Agridata[[#This Row],[Storage_Loss_%]]</f>
        <v>118158420</v>
      </c>
      <c r="Z3891" s="13">
        <f>Agridata[[#This Row],[Final_Profit_NGN]] * (1-Agridata[[#This Row],[Storage_Loss_%]]/100)</f>
        <v>787722.8</v>
      </c>
      <c r="AA3891" s="13">
        <f>Agridata[[#This Row],[Final_Profit_NGN]]+Agridata[[#This Row],[Input_Cost_NGN]]</f>
        <v>2062386</v>
      </c>
    </row>
    <row r="3892" spans="1:27" x14ac:dyDescent="0.35">
      <c r="A3892" t="s">
        <v>163</v>
      </c>
      <c r="B3892" t="s">
        <v>1472</v>
      </c>
      <c r="C3892" t="s">
        <v>1488</v>
      </c>
      <c r="D3892">
        <v>2023</v>
      </c>
      <c r="E3892" t="s">
        <v>1501</v>
      </c>
      <c r="F3892" t="s">
        <v>1507</v>
      </c>
      <c r="G3892">
        <v>5.14</v>
      </c>
      <c r="H3892">
        <v>11376</v>
      </c>
      <c r="I3892">
        <v>4550</v>
      </c>
      <c r="J3892">
        <v>2.4</v>
      </c>
      <c r="K3892" t="s">
        <v>1511</v>
      </c>
      <c r="L3892">
        <v>1.18</v>
      </c>
      <c r="M3892" t="s">
        <v>1517</v>
      </c>
      <c r="N3892" s="13">
        <v>383</v>
      </c>
      <c r="O3892">
        <v>60</v>
      </c>
      <c r="P3892" s="11">
        <f>Agridata[[#This Row],[Storage_Loss_%]]/100</f>
        <v>0.6</v>
      </c>
      <c r="Q3892" s="7">
        <v>60</v>
      </c>
      <c r="R3892" s="13">
        <v>97134</v>
      </c>
      <c r="S3892">
        <v>254</v>
      </c>
      <c r="T3892" t="s">
        <v>1521</v>
      </c>
      <c r="U3892" t="s">
        <v>1522</v>
      </c>
      <c r="V3892" s="13">
        <v>1046626</v>
      </c>
      <c r="W3892" s="7">
        <f>(Agridata[[#This Row],[Profit_After_Storage_Loss]]/Agridata[[#This Row],[Total_Revenue]])*100</f>
        <v>36.602993635028334</v>
      </c>
      <c r="X3892">
        <f>(1-Agridata[[#This Row],[Transport_Cost_NGN]]/(Agridata[[#This Row],[Input_Cost_NGN]]+Agridata[[#This Row],[Final_Profit_NGN]]))*100</f>
        <v>99.96651395397636</v>
      </c>
      <c r="Y3892" s="13">
        <f>Agridata[[#This Row],[Final_Profit_NGN]]*Agridata[[#This Row],[Storage_Loss_%]]</f>
        <v>62797560</v>
      </c>
      <c r="Z3892" s="13">
        <f>Agridata[[#This Row],[Final_Profit_NGN]] * (1-Agridata[[#This Row],[Storage_Loss_%]]/100)</f>
        <v>418650.4</v>
      </c>
      <c r="AA3892" s="13">
        <f>Agridata[[#This Row],[Final_Profit_NGN]]+Agridata[[#This Row],[Input_Cost_NGN]]</f>
        <v>1143760</v>
      </c>
    </row>
    <row r="3893" spans="1:27" x14ac:dyDescent="0.35">
      <c r="A3893" t="s">
        <v>149</v>
      </c>
      <c r="B3893" t="s">
        <v>1472</v>
      </c>
      <c r="C3893" t="s">
        <v>1488</v>
      </c>
      <c r="D3893">
        <v>2023</v>
      </c>
      <c r="E3893" t="s">
        <v>1502</v>
      </c>
      <c r="F3893" t="s">
        <v>1504</v>
      </c>
      <c r="G3893">
        <v>1.1100000000000001</v>
      </c>
      <c r="H3893">
        <v>5494</v>
      </c>
      <c r="I3893">
        <v>4417</v>
      </c>
      <c r="J3893">
        <v>7.6</v>
      </c>
      <c r="K3893" t="s">
        <v>1512</v>
      </c>
      <c r="L3893">
        <v>0.36</v>
      </c>
      <c r="M3893" t="s">
        <v>1516</v>
      </c>
      <c r="N3893" s="13">
        <v>1653</v>
      </c>
      <c r="O3893">
        <v>3</v>
      </c>
      <c r="P3893" s="11">
        <f>Agridata[[#This Row],[Storage_Loss_%]]/100</f>
        <v>0.19600000000000001</v>
      </c>
      <c r="Q3893" s="7">
        <v>19.600000000000001</v>
      </c>
      <c r="R3893" s="13">
        <v>23159</v>
      </c>
      <c r="S3893">
        <v>284</v>
      </c>
      <c r="T3893" t="s">
        <v>1520</v>
      </c>
      <c r="U3893" t="s">
        <v>1522</v>
      </c>
      <c r="V3893" s="13">
        <v>1217072</v>
      </c>
      <c r="W3893" s="7">
        <f>(Agridata[[#This Row],[Profit_After_Storage_Loss]]/Agridata[[#This Row],[Total_Revenue]])*100</f>
        <v>78.898680003967002</v>
      </c>
      <c r="X3893">
        <f>(1-Agridata[[#This Row],[Transport_Cost_NGN]]/(Agridata[[#This Row],[Input_Cost_NGN]]+Agridata[[#This Row],[Final_Profit_NGN]]))*100</f>
        <v>99.866718377463542</v>
      </c>
      <c r="Y3893" s="13">
        <f>Agridata[[#This Row],[Final_Profit_NGN]]*Agridata[[#This Row],[Storage_Loss_%]]</f>
        <v>23854611.200000003</v>
      </c>
      <c r="Z3893" s="13">
        <f>Agridata[[#This Row],[Final_Profit_NGN]] * (1-Agridata[[#This Row],[Storage_Loss_%]]/100)</f>
        <v>978525.88800000004</v>
      </c>
      <c r="AA3893" s="13">
        <f>Agridata[[#This Row],[Final_Profit_NGN]]+Agridata[[#This Row],[Input_Cost_NGN]]</f>
        <v>1240231</v>
      </c>
    </row>
    <row r="3894" spans="1:27" x14ac:dyDescent="0.35">
      <c r="A3894" t="s">
        <v>1061</v>
      </c>
      <c r="B3894" t="s">
        <v>1473</v>
      </c>
      <c r="C3894" t="s">
        <v>1493</v>
      </c>
      <c r="D3894">
        <v>2021</v>
      </c>
      <c r="E3894" t="s">
        <v>1501</v>
      </c>
      <c r="F3894" t="s">
        <v>1505</v>
      </c>
      <c r="G3894">
        <v>1.74</v>
      </c>
      <c r="H3894">
        <v>11650</v>
      </c>
      <c r="I3894">
        <v>10792</v>
      </c>
      <c r="J3894">
        <v>6.7</v>
      </c>
      <c r="K3894" t="s">
        <v>1511</v>
      </c>
      <c r="L3894">
        <v>0.38</v>
      </c>
      <c r="M3894" t="s">
        <v>1518</v>
      </c>
      <c r="N3894" s="13">
        <v>1096</v>
      </c>
      <c r="O3894">
        <v>3</v>
      </c>
      <c r="P3894" s="11">
        <f>Agridata[[#This Row],[Storage_Loss_%]]/100</f>
        <v>7.3599999999999999E-2</v>
      </c>
      <c r="Q3894" s="7">
        <v>7.36</v>
      </c>
      <c r="R3894" s="13">
        <v>17895</v>
      </c>
      <c r="S3894">
        <v>83</v>
      </c>
      <c r="T3894" t="s">
        <v>1519</v>
      </c>
      <c r="U3894" t="s">
        <v>1523</v>
      </c>
      <c r="V3894" s="13">
        <v>867788</v>
      </c>
      <c r="W3894" s="7">
        <f>(Agridata[[#This Row],[Profit_After_Storage_Loss]]/Agridata[[#This Row],[Total_Revenue]])*100</f>
        <v>90.768232335948639</v>
      </c>
      <c r="X3894">
        <f>(1-Agridata[[#This Row],[Transport_Cost_NGN]]/(Agridata[[#This Row],[Input_Cost_NGN]]+Agridata[[#This Row],[Final_Profit_NGN]]))*100</f>
        <v>99.876253693477238</v>
      </c>
      <c r="Y3894" s="13">
        <f>Agridata[[#This Row],[Final_Profit_NGN]]*Agridata[[#This Row],[Storage_Loss_%]]</f>
        <v>6386919.6800000006</v>
      </c>
      <c r="Z3894" s="13">
        <f>Agridata[[#This Row],[Final_Profit_NGN]] * (1-Agridata[[#This Row],[Storage_Loss_%]]/100)</f>
        <v>803918.80319999997</v>
      </c>
      <c r="AA3894" s="13">
        <f>Agridata[[#This Row],[Final_Profit_NGN]]+Agridata[[#This Row],[Input_Cost_NGN]]</f>
        <v>885683</v>
      </c>
    </row>
    <row r="3895" spans="1:27" x14ac:dyDescent="0.35">
      <c r="A3895" t="s">
        <v>1382</v>
      </c>
      <c r="B3895" t="s">
        <v>1472</v>
      </c>
      <c r="C3895" t="s">
        <v>1488</v>
      </c>
      <c r="D3895">
        <v>2025</v>
      </c>
      <c r="E3895" t="s">
        <v>1501</v>
      </c>
      <c r="F3895" t="s">
        <v>1509</v>
      </c>
      <c r="G3895">
        <v>1.83</v>
      </c>
      <c r="H3895">
        <v>17630</v>
      </c>
      <c r="I3895">
        <v>14668</v>
      </c>
      <c r="J3895">
        <v>1.1000000000000001</v>
      </c>
      <c r="K3895" t="s">
        <v>1513</v>
      </c>
      <c r="L3895">
        <v>0.2</v>
      </c>
      <c r="M3895" t="s">
        <v>1517</v>
      </c>
      <c r="N3895" s="13">
        <v>200</v>
      </c>
      <c r="O3895">
        <v>1</v>
      </c>
      <c r="P3895" s="11">
        <f>Agridata[[#This Row],[Storage_Loss_%]]/100</f>
        <v>0.16800000000000001</v>
      </c>
      <c r="Q3895" s="7">
        <v>16.8</v>
      </c>
      <c r="R3895" s="13">
        <v>45505</v>
      </c>
      <c r="S3895">
        <v>376</v>
      </c>
      <c r="T3895" t="s">
        <v>1520</v>
      </c>
      <c r="U3895" t="s">
        <v>1522</v>
      </c>
      <c r="V3895" s="13">
        <v>5414312</v>
      </c>
      <c r="W3895" s="7">
        <f>(Agridata[[#This Row],[Profit_After_Storage_Loss]]/Agridata[[#This Row],[Total_Revenue]])*100</f>
        <v>82.506567234762628</v>
      </c>
      <c r="X3895">
        <f>(1-Agridata[[#This Row],[Transport_Cost_NGN]]/(Agridata[[#This Row],[Input_Cost_NGN]]+Agridata[[#This Row],[Final_Profit_NGN]]))*100</f>
        <v>99.996336873561873</v>
      </c>
      <c r="Y3895" s="13">
        <f>Agridata[[#This Row],[Final_Profit_NGN]]*Agridata[[#This Row],[Storage_Loss_%]]</f>
        <v>90960441.600000009</v>
      </c>
      <c r="Z3895" s="13">
        <f>Agridata[[#This Row],[Final_Profit_NGN]] * (1-Agridata[[#This Row],[Storage_Loss_%]]/100)</f>
        <v>4504707.5839999998</v>
      </c>
      <c r="AA3895" s="13">
        <f>Agridata[[#This Row],[Final_Profit_NGN]]+Agridata[[#This Row],[Input_Cost_NGN]]</f>
        <v>5459817</v>
      </c>
    </row>
    <row r="3896" spans="1:27" x14ac:dyDescent="0.35">
      <c r="A3896" t="s">
        <v>1253</v>
      </c>
      <c r="B3896" t="s">
        <v>1471</v>
      </c>
      <c r="C3896" t="s">
        <v>1486</v>
      </c>
      <c r="D3896">
        <v>2022</v>
      </c>
      <c r="E3896" t="s">
        <v>1501</v>
      </c>
      <c r="F3896" t="s">
        <v>1508</v>
      </c>
      <c r="G3896">
        <v>5.88</v>
      </c>
      <c r="H3896">
        <v>10955</v>
      </c>
      <c r="I3896">
        <v>9836</v>
      </c>
      <c r="J3896">
        <v>1.2</v>
      </c>
      <c r="K3896" t="s">
        <v>1511</v>
      </c>
      <c r="L3896">
        <v>1.46</v>
      </c>
      <c r="M3896" t="s">
        <v>1518</v>
      </c>
      <c r="N3896" s="13">
        <v>200</v>
      </c>
      <c r="O3896">
        <v>7</v>
      </c>
      <c r="P3896" s="11">
        <f>Agridata[[#This Row],[Storage_Loss_%]]/100</f>
        <v>0.10210000000000001</v>
      </c>
      <c r="Q3896" s="7">
        <v>10.210000000000001</v>
      </c>
      <c r="R3896" s="13">
        <v>63472</v>
      </c>
      <c r="S3896">
        <v>169</v>
      </c>
      <c r="T3896" t="s">
        <v>1520</v>
      </c>
      <c r="U3896" t="s">
        <v>1522</v>
      </c>
      <c r="V3896" s="13">
        <v>1581990</v>
      </c>
      <c r="W3896" s="7">
        <f>(Agridata[[#This Row],[Profit_After_Storage_Loss]]/Agridata[[#This Row],[Total_Revenue]])*100</f>
        <v>86.32644333324015</v>
      </c>
      <c r="X3896">
        <f>(1-Agridata[[#This Row],[Transport_Cost_NGN]]/(Agridata[[#This Row],[Input_Cost_NGN]]+Agridata[[#This Row],[Final_Profit_NGN]]))*100</f>
        <v>99.987845358932631</v>
      </c>
      <c r="Y3896" s="13">
        <f>Agridata[[#This Row],[Final_Profit_NGN]]*Agridata[[#This Row],[Storage_Loss_%]]</f>
        <v>16152117.900000002</v>
      </c>
      <c r="Z3896" s="13">
        <f>Agridata[[#This Row],[Final_Profit_NGN]] * (1-Agridata[[#This Row],[Storage_Loss_%]]/100)</f>
        <v>1420468.821</v>
      </c>
      <c r="AA3896" s="13">
        <f>Agridata[[#This Row],[Final_Profit_NGN]]+Agridata[[#This Row],[Input_Cost_NGN]]</f>
        <v>1645462</v>
      </c>
    </row>
    <row r="3897" spans="1:27" x14ac:dyDescent="0.35">
      <c r="A3897" t="s">
        <v>1317</v>
      </c>
      <c r="B3897" t="s">
        <v>1469</v>
      </c>
      <c r="C3897" t="s">
        <v>1474</v>
      </c>
      <c r="D3897">
        <v>2022</v>
      </c>
      <c r="E3897" t="s">
        <v>1501</v>
      </c>
      <c r="F3897" t="s">
        <v>1508</v>
      </c>
      <c r="G3897">
        <v>1.6</v>
      </c>
      <c r="H3897">
        <v>2655</v>
      </c>
      <c r="I3897">
        <v>2136</v>
      </c>
      <c r="J3897">
        <v>28.5</v>
      </c>
      <c r="K3897" t="s">
        <v>1512</v>
      </c>
      <c r="L3897">
        <v>1.72</v>
      </c>
      <c r="M3897" t="s">
        <v>1518</v>
      </c>
      <c r="N3897" s="13">
        <v>6653</v>
      </c>
      <c r="O3897">
        <v>14</v>
      </c>
      <c r="P3897" s="11">
        <f>Agridata[[#This Row],[Storage_Loss_%]]/100</f>
        <v>0.19519999999999998</v>
      </c>
      <c r="Q3897" s="7">
        <v>19.52</v>
      </c>
      <c r="R3897" s="13">
        <v>14725</v>
      </c>
      <c r="S3897">
        <v>203</v>
      </c>
      <c r="T3897" t="s">
        <v>1520</v>
      </c>
      <c r="U3897" t="s">
        <v>1522</v>
      </c>
      <c r="V3897" s="13">
        <v>407894</v>
      </c>
      <c r="W3897" s="7">
        <f>(Agridata[[#This Row],[Profit_After_Storage_Loss]]/Agridata[[#This Row],[Total_Revenue]])*100</f>
        <v>77.675895120664222</v>
      </c>
      <c r="X3897">
        <f>(1-Agridata[[#This Row],[Transport_Cost_NGN]]/(Agridata[[#This Row],[Input_Cost_NGN]]+Agridata[[#This Row],[Final_Profit_NGN]]))*100</f>
        <v>98.425768836706354</v>
      </c>
      <c r="Y3897" s="13">
        <f>Agridata[[#This Row],[Final_Profit_NGN]]*Agridata[[#This Row],[Storage_Loss_%]]</f>
        <v>7962090.8799999999</v>
      </c>
      <c r="Z3897" s="13">
        <f>Agridata[[#This Row],[Final_Profit_NGN]] * (1-Agridata[[#This Row],[Storage_Loss_%]]/100)</f>
        <v>328273.09119999997</v>
      </c>
      <c r="AA3897" s="13">
        <f>Agridata[[#This Row],[Final_Profit_NGN]]+Agridata[[#This Row],[Input_Cost_NGN]]</f>
        <v>422619</v>
      </c>
    </row>
    <row r="3898" spans="1:27" x14ac:dyDescent="0.35">
      <c r="A3898" t="s">
        <v>842</v>
      </c>
      <c r="B3898" t="s">
        <v>1471</v>
      </c>
      <c r="C3898" t="s">
        <v>1500</v>
      </c>
      <c r="D3898">
        <v>2023</v>
      </c>
      <c r="E3898" t="s">
        <v>1501</v>
      </c>
      <c r="F3898" t="s">
        <v>1508</v>
      </c>
      <c r="G3898">
        <v>1.7</v>
      </c>
      <c r="H3898">
        <v>2902</v>
      </c>
      <c r="I3898">
        <v>2494</v>
      </c>
      <c r="J3898">
        <v>58.2</v>
      </c>
      <c r="K3898" t="s">
        <v>1512</v>
      </c>
      <c r="L3898">
        <v>2.4900000000000002</v>
      </c>
      <c r="M3898" t="s">
        <v>1516</v>
      </c>
      <c r="N3898" s="13">
        <v>13871</v>
      </c>
      <c r="O3898">
        <v>7</v>
      </c>
      <c r="P3898" s="11">
        <f>Agridata[[#This Row],[Storage_Loss_%]]/100</f>
        <v>0.14029999999999998</v>
      </c>
      <c r="Q3898" s="7">
        <v>14.03</v>
      </c>
      <c r="R3898" s="13">
        <v>13545</v>
      </c>
      <c r="S3898">
        <v>183</v>
      </c>
      <c r="T3898" t="s">
        <v>1520</v>
      </c>
      <c r="U3898" t="s">
        <v>1522</v>
      </c>
      <c r="V3898" s="13">
        <v>424422</v>
      </c>
      <c r="W3898" s="7">
        <f>(Agridata[[#This Row],[Profit_After_Storage_Loss]]/Agridata[[#This Row],[Total_Revenue]])*100</f>
        <v>83.311206871750613</v>
      </c>
      <c r="X3898">
        <f>(1-Agridata[[#This Row],[Transport_Cost_NGN]]/(Agridata[[#This Row],[Input_Cost_NGN]]+Agridata[[#This Row],[Final_Profit_NGN]]))*100</f>
        <v>96.832866403176496</v>
      </c>
      <c r="Y3898" s="13">
        <f>Agridata[[#This Row],[Final_Profit_NGN]]*Agridata[[#This Row],[Storage_Loss_%]]</f>
        <v>5954640.6600000001</v>
      </c>
      <c r="Z3898" s="13">
        <f>Agridata[[#This Row],[Final_Profit_NGN]] * (1-Agridata[[#This Row],[Storage_Loss_%]]/100)</f>
        <v>364875.59340000001</v>
      </c>
      <c r="AA3898" s="13">
        <f>Agridata[[#This Row],[Final_Profit_NGN]]+Agridata[[#This Row],[Input_Cost_NGN]]</f>
        <v>437967</v>
      </c>
    </row>
    <row r="3899" spans="1:27" x14ac:dyDescent="0.35">
      <c r="A3899" t="s">
        <v>1406</v>
      </c>
      <c r="B3899" t="s">
        <v>1473</v>
      </c>
      <c r="C3899" t="s">
        <v>1493</v>
      </c>
      <c r="D3899">
        <v>2024</v>
      </c>
      <c r="E3899" t="s">
        <v>1502</v>
      </c>
      <c r="F3899" t="s">
        <v>1509</v>
      </c>
      <c r="G3899">
        <v>0.42</v>
      </c>
      <c r="H3899">
        <v>4834</v>
      </c>
      <c r="I3899">
        <v>3937</v>
      </c>
      <c r="J3899">
        <v>57.6</v>
      </c>
      <c r="K3899" t="s">
        <v>1511</v>
      </c>
      <c r="L3899">
        <v>2.61</v>
      </c>
      <c r="M3899" t="s">
        <v>1518</v>
      </c>
      <c r="N3899" s="13">
        <v>7874</v>
      </c>
      <c r="O3899">
        <v>2</v>
      </c>
      <c r="P3899" s="11">
        <f>Agridata[[#This Row],[Storage_Loss_%]]/100</f>
        <v>0.1855</v>
      </c>
      <c r="Q3899" s="7">
        <v>18.55</v>
      </c>
      <c r="R3899" s="13">
        <v>9005</v>
      </c>
      <c r="S3899">
        <v>406</v>
      </c>
      <c r="T3899" t="s">
        <v>1520</v>
      </c>
      <c r="U3899" t="s">
        <v>1522</v>
      </c>
      <c r="V3899" s="13">
        <v>1565559</v>
      </c>
      <c r="W3899" s="7">
        <f>(Agridata[[#This Row],[Profit_After_Storage_Loss]]/Agridata[[#This Row],[Total_Revenue]])*100</f>
        <v>80.984183907418185</v>
      </c>
      <c r="X3899">
        <f>(1-Agridata[[#This Row],[Transport_Cost_NGN]]/(Agridata[[#This Row],[Input_Cost_NGN]]+Agridata[[#This Row],[Final_Profit_NGN]]))*100</f>
        <v>99.499925058619397</v>
      </c>
      <c r="Y3899" s="13">
        <f>Agridata[[#This Row],[Final_Profit_NGN]]*Agridata[[#This Row],[Storage_Loss_%]]</f>
        <v>29041119.449999999</v>
      </c>
      <c r="Z3899" s="13">
        <f>Agridata[[#This Row],[Final_Profit_NGN]] * (1-Agridata[[#This Row],[Storage_Loss_%]]/100)</f>
        <v>1275147.8055</v>
      </c>
      <c r="AA3899" s="13">
        <f>Agridata[[#This Row],[Final_Profit_NGN]]+Agridata[[#This Row],[Input_Cost_NGN]]</f>
        <v>1574564</v>
      </c>
    </row>
    <row r="3900" spans="1:27" x14ac:dyDescent="0.35">
      <c r="A3900" t="s">
        <v>1087</v>
      </c>
      <c r="B3900" t="s">
        <v>1472</v>
      </c>
      <c r="C3900" t="s">
        <v>1488</v>
      </c>
      <c r="D3900">
        <v>2025</v>
      </c>
      <c r="E3900" t="s">
        <v>1501</v>
      </c>
      <c r="F3900" t="s">
        <v>1506</v>
      </c>
      <c r="G3900">
        <v>2.14</v>
      </c>
      <c r="H3900">
        <v>5815</v>
      </c>
      <c r="I3900">
        <v>2326</v>
      </c>
      <c r="J3900">
        <v>8.1999999999999993</v>
      </c>
      <c r="K3900" t="s">
        <v>1512</v>
      </c>
      <c r="L3900">
        <v>0.37</v>
      </c>
      <c r="M3900" t="s">
        <v>1516</v>
      </c>
      <c r="N3900" s="13">
        <v>1900</v>
      </c>
      <c r="O3900">
        <v>60</v>
      </c>
      <c r="P3900" s="11">
        <f>Agridata[[#This Row],[Storage_Loss_%]]/100</f>
        <v>0.6</v>
      </c>
      <c r="Q3900" s="7">
        <v>60</v>
      </c>
      <c r="R3900" s="13">
        <v>47887</v>
      </c>
      <c r="S3900">
        <v>385</v>
      </c>
      <c r="T3900" t="s">
        <v>1520</v>
      </c>
      <c r="U3900" t="s">
        <v>1523</v>
      </c>
      <c r="V3900" s="13">
        <v>836768</v>
      </c>
      <c r="W3900" s="7">
        <f>(Agridata[[#This Row],[Profit_After_Storage_Loss]]/Agridata[[#This Row],[Total_Revenue]])*100</f>
        <v>37.83477174717828</v>
      </c>
      <c r="X3900">
        <f>(1-Agridata[[#This Row],[Transport_Cost_NGN]]/(Agridata[[#This Row],[Input_Cost_NGN]]+Agridata[[#This Row],[Final_Profit_NGN]]))*100</f>
        <v>99.785227009399151</v>
      </c>
      <c r="Y3900" s="13">
        <f>Agridata[[#This Row],[Final_Profit_NGN]]*Agridata[[#This Row],[Storage_Loss_%]]</f>
        <v>50206080</v>
      </c>
      <c r="Z3900" s="13">
        <f>Agridata[[#This Row],[Final_Profit_NGN]] * (1-Agridata[[#This Row],[Storage_Loss_%]]/100)</f>
        <v>334707.20000000001</v>
      </c>
      <c r="AA3900" s="13">
        <f>Agridata[[#This Row],[Final_Profit_NGN]]+Agridata[[#This Row],[Input_Cost_NGN]]</f>
        <v>884655</v>
      </c>
    </row>
    <row r="3901" spans="1:27" x14ac:dyDescent="0.35">
      <c r="A3901" t="s">
        <v>1160</v>
      </c>
      <c r="B3901" t="s">
        <v>1470</v>
      </c>
      <c r="C3901" t="s">
        <v>1485</v>
      </c>
      <c r="D3901">
        <v>2021</v>
      </c>
      <c r="E3901" t="s">
        <v>1502</v>
      </c>
      <c r="F3901" t="s">
        <v>1503</v>
      </c>
      <c r="G3901">
        <v>9.5</v>
      </c>
      <c r="H3901">
        <v>90171</v>
      </c>
      <c r="I3901">
        <v>79639</v>
      </c>
      <c r="J3901">
        <v>36.700000000000003</v>
      </c>
      <c r="K3901" t="s">
        <v>1511</v>
      </c>
      <c r="L3901">
        <v>1.83</v>
      </c>
      <c r="M3901" t="s">
        <v>1518</v>
      </c>
      <c r="N3901" s="13">
        <v>5424</v>
      </c>
      <c r="O3901">
        <v>3</v>
      </c>
      <c r="P3901" s="11">
        <f>Agridata[[#This Row],[Storage_Loss_%]]/100</f>
        <v>0.1168</v>
      </c>
      <c r="Q3901" s="7">
        <v>11.68</v>
      </c>
      <c r="R3901" s="13">
        <v>156918</v>
      </c>
      <c r="S3901">
        <v>320</v>
      </c>
      <c r="T3901" t="s">
        <v>1521</v>
      </c>
      <c r="U3901" t="s">
        <v>1523</v>
      </c>
      <c r="V3901" s="13">
        <v>25067294</v>
      </c>
      <c r="W3901" s="7">
        <f>(Agridata[[#This Row],[Profit_After_Storage_Loss]]/Agridata[[#This Row],[Total_Revenue]])*100</f>
        <v>87.770567662529956</v>
      </c>
      <c r="X3901">
        <f>(1-Agridata[[#This Row],[Transport_Cost_NGN]]/(Agridata[[#This Row],[Input_Cost_NGN]]+Agridata[[#This Row],[Final_Profit_NGN]]))*100</f>
        <v>99.978496850565634</v>
      </c>
      <c r="Y3901" s="13">
        <f>Agridata[[#This Row],[Final_Profit_NGN]]*Agridata[[#This Row],[Storage_Loss_%]]</f>
        <v>292785993.92000002</v>
      </c>
      <c r="Z3901" s="13">
        <f>Agridata[[#This Row],[Final_Profit_NGN]] * (1-Agridata[[#This Row],[Storage_Loss_%]]/100)</f>
        <v>22139434.060800001</v>
      </c>
      <c r="AA3901" s="13">
        <f>Agridata[[#This Row],[Final_Profit_NGN]]+Agridata[[#This Row],[Input_Cost_NGN]]</f>
        <v>25224212</v>
      </c>
    </row>
    <row r="3902" spans="1:27" x14ac:dyDescent="0.35">
      <c r="A3902" t="s">
        <v>874</v>
      </c>
      <c r="B3902" t="s">
        <v>1470</v>
      </c>
      <c r="C3902" t="s">
        <v>1476</v>
      </c>
      <c r="D3902">
        <v>2023</v>
      </c>
      <c r="E3902" t="s">
        <v>1502</v>
      </c>
      <c r="F3902" t="s">
        <v>1509</v>
      </c>
      <c r="G3902">
        <v>0.28000000000000003</v>
      </c>
      <c r="H3902">
        <v>3540</v>
      </c>
      <c r="I3902">
        <v>2624</v>
      </c>
      <c r="J3902">
        <v>53</v>
      </c>
      <c r="K3902" t="s">
        <v>1514</v>
      </c>
      <c r="L3902">
        <v>3.32</v>
      </c>
      <c r="M3902" t="s">
        <v>1516</v>
      </c>
      <c r="N3902" s="13">
        <v>10423</v>
      </c>
      <c r="O3902">
        <v>7</v>
      </c>
      <c r="P3902" s="11">
        <f>Agridata[[#This Row],[Storage_Loss_%]]/100</f>
        <v>0.25850000000000001</v>
      </c>
      <c r="Q3902" s="7">
        <v>25.85</v>
      </c>
      <c r="R3902" s="13">
        <v>6210</v>
      </c>
      <c r="S3902">
        <v>309</v>
      </c>
      <c r="T3902" t="s">
        <v>1521</v>
      </c>
      <c r="U3902" t="s">
        <v>1522</v>
      </c>
      <c r="V3902" s="13">
        <v>786075</v>
      </c>
      <c r="W3902" s="7">
        <f>(Agridata[[#This Row],[Profit_After_Storage_Loss]]/Agridata[[#This Row],[Total_Revenue]])*100</f>
        <v>73.568805732785563</v>
      </c>
      <c r="X3902">
        <f>(1-Agridata[[#This Row],[Transport_Cost_NGN]]/(Agridata[[#This Row],[Input_Cost_NGN]]+Agridata[[#This Row],[Final_Profit_NGN]]))*100</f>
        <v>98.684438049439279</v>
      </c>
      <c r="Y3902" s="13">
        <f>Agridata[[#This Row],[Final_Profit_NGN]]*Agridata[[#This Row],[Storage_Loss_%]]</f>
        <v>20320038.75</v>
      </c>
      <c r="Z3902" s="13">
        <f>Agridata[[#This Row],[Final_Profit_NGN]] * (1-Agridata[[#This Row],[Storage_Loss_%]]/100)</f>
        <v>582874.61250000005</v>
      </c>
      <c r="AA3902" s="13">
        <f>Agridata[[#This Row],[Final_Profit_NGN]]+Agridata[[#This Row],[Input_Cost_NGN]]</f>
        <v>792285</v>
      </c>
    </row>
    <row r="3903" spans="1:27" x14ac:dyDescent="0.35">
      <c r="A3903" t="s">
        <v>1018</v>
      </c>
      <c r="B3903" t="s">
        <v>1469</v>
      </c>
      <c r="C3903" t="s">
        <v>1484</v>
      </c>
      <c r="D3903">
        <v>2023</v>
      </c>
      <c r="E3903" t="s">
        <v>1502</v>
      </c>
      <c r="F3903" t="s">
        <v>1508</v>
      </c>
      <c r="G3903">
        <v>0.97</v>
      </c>
      <c r="H3903">
        <v>1362</v>
      </c>
      <c r="I3903">
        <v>544</v>
      </c>
      <c r="J3903">
        <v>4.5999999999999996</v>
      </c>
      <c r="K3903" t="s">
        <v>1513</v>
      </c>
      <c r="L3903">
        <v>0.19</v>
      </c>
      <c r="M3903" t="s">
        <v>1517</v>
      </c>
      <c r="N3903" s="13">
        <v>200</v>
      </c>
      <c r="O3903">
        <v>60</v>
      </c>
      <c r="P3903" s="11">
        <f>Agridata[[#This Row],[Storage_Loss_%]]/100</f>
        <v>0.6</v>
      </c>
      <c r="Q3903" s="7">
        <v>60</v>
      </c>
      <c r="R3903" s="13">
        <v>8071</v>
      </c>
      <c r="S3903">
        <v>198</v>
      </c>
      <c r="T3903" t="s">
        <v>1520</v>
      </c>
      <c r="U3903" t="s">
        <v>1522</v>
      </c>
      <c r="V3903" s="13">
        <v>98364</v>
      </c>
      <c r="W3903" s="7">
        <f>(Agridata[[#This Row],[Profit_After_Storage_Loss]]/Agridata[[#This Row],[Total_Revenue]])*100</f>
        <v>36.966787241039142</v>
      </c>
      <c r="X3903">
        <f>(1-Agridata[[#This Row],[Transport_Cost_NGN]]/(Agridata[[#This Row],[Input_Cost_NGN]]+Agridata[[#This Row],[Final_Profit_NGN]]))*100</f>
        <v>99.812091887067226</v>
      </c>
      <c r="Y3903" s="13">
        <f>Agridata[[#This Row],[Final_Profit_NGN]]*Agridata[[#This Row],[Storage_Loss_%]]</f>
        <v>5901840</v>
      </c>
      <c r="Z3903" s="13">
        <f>Agridata[[#This Row],[Final_Profit_NGN]] * (1-Agridata[[#This Row],[Storage_Loss_%]]/100)</f>
        <v>39345.600000000006</v>
      </c>
      <c r="AA3903" s="13">
        <f>Agridata[[#This Row],[Final_Profit_NGN]]+Agridata[[#This Row],[Input_Cost_NGN]]</f>
        <v>106435</v>
      </c>
    </row>
    <row r="3904" spans="1:27" x14ac:dyDescent="0.35">
      <c r="A3904" t="s">
        <v>791</v>
      </c>
      <c r="B3904" t="s">
        <v>1469</v>
      </c>
      <c r="C3904" t="s">
        <v>1481</v>
      </c>
      <c r="D3904">
        <v>2022</v>
      </c>
      <c r="E3904" t="s">
        <v>1502</v>
      </c>
      <c r="F3904" t="s">
        <v>1505</v>
      </c>
      <c r="G3904">
        <v>3.49</v>
      </c>
      <c r="H3904">
        <v>38236</v>
      </c>
      <c r="I3904">
        <v>30225</v>
      </c>
      <c r="J3904">
        <v>46.8</v>
      </c>
      <c r="K3904" t="s">
        <v>1512</v>
      </c>
      <c r="L3904">
        <v>1.2</v>
      </c>
      <c r="M3904" t="s">
        <v>1516</v>
      </c>
      <c r="N3904" s="13">
        <v>9888</v>
      </c>
      <c r="O3904">
        <v>14</v>
      </c>
      <c r="P3904" s="11">
        <f>Agridata[[#This Row],[Storage_Loss_%]]/100</f>
        <v>0.20949999999999999</v>
      </c>
      <c r="Q3904" s="7">
        <v>20.95</v>
      </c>
      <c r="R3904" s="13">
        <v>37353</v>
      </c>
      <c r="S3904">
        <v>85</v>
      </c>
      <c r="T3904" t="s">
        <v>1520</v>
      </c>
      <c r="U3904" t="s">
        <v>1522</v>
      </c>
      <c r="V3904" s="13">
        <v>2496193</v>
      </c>
      <c r="W3904" s="7">
        <f>(Agridata[[#This Row],[Profit_After_Storage_Loss]]/Agridata[[#This Row],[Total_Revenue]])*100</f>
        <v>77.884536791516709</v>
      </c>
      <c r="X3904">
        <f>(1-Agridata[[#This Row],[Transport_Cost_NGN]]/(Agridata[[#This Row],[Input_Cost_NGN]]+Agridata[[#This Row],[Final_Profit_NGN]]))*100</f>
        <v>99.609716973759305</v>
      </c>
      <c r="Y3904" s="13">
        <f>Agridata[[#This Row],[Final_Profit_NGN]]*Agridata[[#This Row],[Storage_Loss_%]]</f>
        <v>52295243.350000001</v>
      </c>
      <c r="Z3904" s="13">
        <f>Agridata[[#This Row],[Final_Profit_NGN]] * (1-Agridata[[#This Row],[Storage_Loss_%]]/100)</f>
        <v>1973240.5665</v>
      </c>
      <c r="AA3904" s="13">
        <f>Agridata[[#This Row],[Final_Profit_NGN]]+Agridata[[#This Row],[Input_Cost_NGN]]</f>
        <v>2533546</v>
      </c>
    </row>
    <row r="3905" spans="1:27" x14ac:dyDescent="0.35">
      <c r="A3905" t="s">
        <v>1285</v>
      </c>
      <c r="B3905" t="s">
        <v>1470</v>
      </c>
      <c r="C3905" t="s">
        <v>1482</v>
      </c>
      <c r="D3905">
        <v>2023</v>
      </c>
      <c r="E3905" t="s">
        <v>1501</v>
      </c>
      <c r="F3905" t="s">
        <v>1505</v>
      </c>
      <c r="G3905">
        <v>3.37</v>
      </c>
      <c r="H3905">
        <v>26024</v>
      </c>
      <c r="I3905">
        <v>19981</v>
      </c>
      <c r="J3905">
        <v>14.6</v>
      </c>
      <c r="K3905" t="s">
        <v>1513</v>
      </c>
      <c r="L3905">
        <v>0.54</v>
      </c>
      <c r="M3905" t="s">
        <v>1517</v>
      </c>
      <c r="N3905" s="13">
        <v>693</v>
      </c>
      <c r="O3905">
        <v>14</v>
      </c>
      <c r="P3905" s="11">
        <f>Agridata[[#This Row],[Storage_Loss_%]]/100</f>
        <v>0.23219999999999999</v>
      </c>
      <c r="Q3905" s="7">
        <v>23.22</v>
      </c>
      <c r="R3905" s="13">
        <v>35166</v>
      </c>
      <c r="S3905">
        <v>93</v>
      </c>
      <c r="T3905" t="s">
        <v>1520</v>
      </c>
      <c r="U3905" t="s">
        <v>1523</v>
      </c>
      <c r="V3905" s="13">
        <v>1803792</v>
      </c>
      <c r="W3905" s="7">
        <f>(Agridata[[#This Row],[Profit_After_Storage_Loss]]/Agridata[[#This Row],[Total_Revenue]])*100</f>
        <v>75.311752503319823</v>
      </c>
      <c r="X3905">
        <f>(1-Agridata[[#This Row],[Transport_Cost_NGN]]/(Agridata[[#This Row],[Input_Cost_NGN]]+Agridata[[#This Row],[Final_Profit_NGN]]))*100</f>
        <v>99.962315615691054</v>
      </c>
      <c r="Y3905" s="13">
        <f>Agridata[[#This Row],[Final_Profit_NGN]]*Agridata[[#This Row],[Storage_Loss_%]]</f>
        <v>41884050.239999995</v>
      </c>
      <c r="Z3905" s="13">
        <f>Agridata[[#This Row],[Final_Profit_NGN]] * (1-Agridata[[#This Row],[Storage_Loss_%]]/100)</f>
        <v>1384951.4976000001</v>
      </c>
      <c r="AA3905" s="13">
        <f>Agridata[[#This Row],[Final_Profit_NGN]]+Agridata[[#This Row],[Input_Cost_NGN]]</f>
        <v>1838958</v>
      </c>
    </row>
    <row r="3906" spans="1:27" x14ac:dyDescent="0.35">
      <c r="A3906" t="s">
        <v>1302</v>
      </c>
      <c r="B3906" t="s">
        <v>1472</v>
      </c>
      <c r="C3906" t="s">
        <v>1488</v>
      </c>
      <c r="D3906">
        <v>2025</v>
      </c>
      <c r="E3906" t="s">
        <v>1502</v>
      </c>
      <c r="F3906" t="s">
        <v>1507</v>
      </c>
      <c r="G3906">
        <v>7.56</v>
      </c>
      <c r="H3906">
        <v>20601</v>
      </c>
      <c r="I3906">
        <v>17797</v>
      </c>
      <c r="J3906">
        <v>6.7</v>
      </c>
      <c r="K3906" t="s">
        <v>1512</v>
      </c>
      <c r="L3906">
        <v>1.63</v>
      </c>
      <c r="M3906" t="s">
        <v>1518</v>
      </c>
      <c r="N3906" s="13">
        <v>1744</v>
      </c>
      <c r="O3906">
        <v>7</v>
      </c>
      <c r="P3906" s="11">
        <f>Agridata[[#This Row],[Storage_Loss_%]]/100</f>
        <v>0.1361</v>
      </c>
      <c r="Q3906" s="7">
        <v>13.61</v>
      </c>
      <c r="R3906" s="13">
        <v>111787</v>
      </c>
      <c r="S3906">
        <v>341</v>
      </c>
      <c r="T3906" t="s">
        <v>1520</v>
      </c>
      <c r="U3906" t="s">
        <v>1523</v>
      </c>
      <c r="V3906" s="13">
        <v>5894559</v>
      </c>
      <c r="W3906" s="7">
        <f>(Agridata[[#This Row],[Profit_After_Storage_Loss]]/Agridata[[#This Row],[Total_Revenue]])*100</f>
        <v>84.78215407670487</v>
      </c>
      <c r="X3906">
        <f>(1-Agridata[[#This Row],[Transport_Cost_NGN]]/(Agridata[[#This Row],[Input_Cost_NGN]]+Agridata[[#This Row],[Final_Profit_NGN]]))*100</f>
        <v>99.970964043696455</v>
      </c>
      <c r="Y3906" s="13">
        <f>Agridata[[#This Row],[Final_Profit_NGN]]*Agridata[[#This Row],[Storage_Loss_%]]</f>
        <v>80224947.989999995</v>
      </c>
      <c r="Z3906" s="13">
        <f>Agridata[[#This Row],[Final_Profit_NGN]] * (1-Agridata[[#This Row],[Storage_Loss_%]]/100)</f>
        <v>5092309.5201000003</v>
      </c>
      <c r="AA3906" s="13">
        <f>Agridata[[#This Row],[Final_Profit_NGN]]+Agridata[[#This Row],[Input_Cost_NGN]]</f>
        <v>6006346</v>
      </c>
    </row>
    <row r="3907" spans="1:27" x14ac:dyDescent="0.35">
      <c r="A3907" t="s">
        <v>1231</v>
      </c>
      <c r="B3907" t="s">
        <v>1472</v>
      </c>
      <c r="C3907" t="s">
        <v>1487</v>
      </c>
      <c r="D3907">
        <v>2025</v>
      </c>
      <c r="E3907" t="s">
        <v>1501</v>
      </c>
      <c r="F3907" t="s">
        <v>1503</v>
      </c>
      <c r="G3907">
        <v>0.99</v>
      </c>
      <c r="H3907">
        <v>11982</v>
      </c>
      <c r="I3907">
        <v>9351</v>
      </c>
      <c r="J3907">
        <v>12.7</v>
      </c>
      <c r="K3907" t="s">
        <v>1511</v>
      </c>
      <c r="L3907">
        <v>1.84</v>
      </c>
      <c r="M3907" t="s">
        <v>1516</v>
      </c>
      <c r="N3907" s="13">
        <v>1947</v>
      </c>
      <c r="O3907">
        <v>14</v>
      </c>
      <c r="P3907" s="11">
        <f>Agridata[[#This Row],[Storage_Loss_%]]/100</f>
        <v>0.2195</v>
      </c>
      <c r="Q3907" s="7">
        <v>21.95</v>
      </c>
      <c r="R3907" s="13">
        <v>9125</v>
      </c>
      <c r="S3907">
        <v>324</v>
      </c>
      <c r="T3907" t="s">
        <v>1520</v>
      </c>
      <c r="U3907" t="s">
        <v>1522</v>
      </c>
      <c r="V3907" s="13">
        <v>2988355</v>
      </c>
      <c r="W3907" s="7">
        <f>(Agridata[[#This Row],[Profit_After_Storage_Loss]]/Agridata[[#This Row],[Total_Revenue]])*100</f>
        <v>77.81239833126493</v>
      </c>
      <c r="X3907">
        <f>(1-Agridata[[#This Row],[Transport_Cost_NGN]]/(Agridata[[#This Row],[Input_Cost_NGN]]+Agridata[[#This Row],[Final_Profit_NGN]]))*100</f>
        <v>99.935045438168061</v>
      </c>
      <c r="Y3907" s="13">
        <f>Agridata[[#This Row],[Final_Profit_NGN]]*Agridata[[#This Row],[Storage_Loss_%]]</f>
        <v>65594392.25</v>
      </c>
      <c r="Z3907" s="13">
        <f>Agridata[[#This Row],[Final_Profit_NGN]] * (1-Agridata[[#This Row],[Storage_Loss_%]]/100)</f>
        <v>2332411.0775000001</v>
      </c>
      <c r="AA3907" s="13">
        <f>Agridata[[#This Row],[Final_Profit_NGN]]+Agridata[[#This Row],[Input_Cost_NGN]]</f>
        <v>2997480</v>
      </c>
    </row>
    <row r="3908" spans="1:27" x14ac:dyDescent="0.35">
      <c r="A3908" t="s">
        <v>709</v>
      </c>
      <c r="B3908" t="s">
        <v>1472</v>
      </c>
      <c r="C3908" t="s">
        <v>1478</v>
      </c>
      <c r="D3908">
        <v>2021</v>
      </c>
      <c r="E3908" t="s">
        <v>1502</v>
      </c>
      <c r="F3908" t="s">
        <v>1507</v>
      </c>
      <c r="G3908">
        <v>2.68</v>
      </c>
      <c r="H3908">
        <v>4048</v>
      </c>
      <c r="I3908">
        <v>3039</v>
      </c>
      <c r="J3908">
        <v>6</v>
      </c>
      <c r="K3908" t="s">
        <v>1512</v>
      </c>
      <c r="L3908">
        <v>1.08</v>
      </c>
      <c r="M3908" t="s">
        <v>1517</v>
      </c>
      <c r="N3908" s="13">
        <v>1598</v>
      </c>
      <c r="O3908">
        <v>14</v>
      </c>
      <c r="P3908" s="11">
        <f>Agridata[[#This Row],[Storage_Loss_%]]/100</f>
        <v>0.24909999999999999</v>
      </c>
      <c r="Q3908" s="7">
        <v>24.91</v>
      </c>
      <c r="R3908" s="13">
        <v>53164</v>
      </c>
      <c r="S3908">
        <v>190</v>
      </c>
      <c r="T3908" t="s">
        <v>1521</v>
      </c>
      <c r="U3908" t="s">
        <v>1523</v>
      </c>
      <c r="V3908" s="13">
        <v>516874</v>
      </c>
      <c r="W3908" s="7">
        <f>(Agridata[[#This Row],[Profit_After_Storage_Loss]]/Agridata[[#This Row],[Total_Revenue]])*100</f>
        <v>68.08680940568874</v>
      </c>
      <c r="X3908">
        <f>(1-Agridata[[#This Row],[Transport_Cost_NGN]]/(Agridata[[#This Row],[Input_Cost_NGN]]+Agridata[[#This Row],[Final_Profit_NGN]]))*100</f>
        <v>99.719667811619573</v>
      </c>
      <c r="Y3908" s="13">
        <f>Agridata[[#This Row],[Final_Profit_NGN]]*Agridata[[#This Row],[Storage_Loss_%]]</f>
        <v>12875331.34</v>
      </c>
      <c r="Z3908" s="13">
        <f>Agridata[[#This Row],[Final_Profit_NGN]] * (1-Agridata[[#This Row],[Storage_Loss_%]]/100)</f>
        <v>388120.68660000002</v>
      </c>
      <c r="AA3908" s="13">
        <f>Agridata[[#This Row],[Final_Profit_NGN]]+Agridata[[#This Row],[Input_Cost_NGN]]</f>
        <v>570038</v>
      </c>
    </row>
    <row r="3909" spans="1:27" x14ac:dyDescent="0.35">
      <c r="A3909" t="s">
        <v>1407</v>
      </c>
      <c r="B3909" t="s">
        <v>1471</v>
      </c>
      <c r="C3909" t="s">
        <v>1500</v>
      </c>
      <c r="D3909">
        <v>2021</v>
      </c>
      <c r="E3909" t="s">
        <v>1502</v>
      </c>
      <c r="F3909" t="s">
        <v>1503</v>
      </c>
      <c r="G3909">
        <v>4.01</v>
      </c>
      <c r="H3909">
        <v>36928</v>
      </c>
      <c r="I3909">
        <v>27766</v>
      </c>
      <c r="J3909">
        <v>1</v>
      </c>
      <c r="K3909" t="s">
        <v>1511</v>
      </c>
      <c r="L3909">
        <v>0.97</v>
      </c>
      <c r="M3909" t="s">
        <v>1516</v>
      </c>
      <c r="N3909" s="13">
        <v>200</v>
      </c>
      <c r="O3909">
        <v>14</v>
      </c>
      <c r="P3909" s="11">
        <f>Agridata[[#This Row],[Storage_Loss_%]]/100</f>
        <v>0.24809999999999999</v>
      </c>
      <c r="Q3909" s="7">
        <v>24.81</v>
      </c>
      <c r="R3909" s="13">
        <v>72962</v>
      </c>
      <c r="S3909">
        <v>294</v>
      </c>
      <c r="T3909" t="s">
        <v>1519</v>
      </c>
      <c r="U3909" t="s">
        <v>1522</v>
      </c>
      <c r="V3909" s="13">
        <v>8008410</v>
      </c>
      <c r="W3909" s="7">
        <f>(Agridata[[#This Row],[Profit_After_Storage_Loss]]/Agridata[[#This Row],[Total_Revenue]])*100</f>
        <v>74.511153291792525</v>
      </c>
      <c r="X3909">
        <f>(1-Agridata[[#This Row],[Transport_Cost_NGN]]/(Agridata[[#This Row],[Input_Cost_NGN]]+Agridata[[#This Row],[Final_Profit_NGN]]))*100</f>
        <v>99.997525172705821</v>
      </c>
      <c r="Y3909" s="13">
        <f>Agridata[[#This Row],[Final_Profit_NGN]]*Agridata[[#This Row],[Storage_Loss_%]]</f>
        <v>198688652.09999999</v>
      </c>
      <c r="Z3909" s="13">
        <f>Agridata[[#This Row],[Final_Profit_NGN]] * (1-Agridata[[#This Row],[Storage_Loss_%]]/100)</f>
        <v>6021523.4790000003</v>
      </c>
      <c r="AA3909" s="13">
        <f>Agridata[[#This Row],[Final_Profit_NGN]]+Agridata[[#This Row],[Input_Cost_NGN]]</f>
        <v>8081372</v>
      </c>
    </row>
    <row r="3910" spans="1:27" x14ac:dyDescent="0.35">
      <c r="A3910" t="s">
        <v>274</v>
      </c>
      <c r="B3910" t="s">
        <v>1470</v>
      </c>
      <c r="C3910" t="s">
        <v>1495</v>
      </c>
      <c r="D3910">
        <v>2025</v>
      </c>
      <c r="E3910" t="s">
        <v>1502</v>
      </c>
      <c r="F3910" t="s">
        <v>1510</v>
      </c>
      <c r="G3910">
        <v>2.93</v>
      </c>
      <c r="H3910">
        <v>78676</v>
      </c>
      <c r="I3910">
        <v>60619</v>
      </c>
      <c r="J3910">
        <v>11.3</v>
      </c>
      <c r="K3910" t="s">
        <v>1512</v>
      </c>
      <c r="L3910">
        <v>1.57</v>
      </c>
      <c r="M3910" t="s">
        <v>1518</v>
      </c>
      <c r="N3910" s="13">
        <v>3519</v>
      </c>
      <c r="O3910">
        <v>2</v>
      </c>
      <c r="P3910" s="11">
        <f>Agridata[[#This Row],[Storage_Loss_%]]/100</f>
        <v>0.22949999999999998</v>
      </c>
      <c r="Q3910" s="7">
        <v>22.95</v>
      </c>
      <c r="R3910" s="13">
        <v>60742</v>
      </c>
      <c r="S3910">
        <v>498</v>
      </c>
      <c r="T3910" t="s">
        <v>1520</v>
      </c>
      <c r="U3910" t="s">
        <v>1522</v>
      </c>
      <c r="V3910" s="13">
        <v>29822119</v>
      </c>
      <c r="W3910" s="7">
        <f>(Agridata[[#This Row],[Profit_After_Storage_Loss]]/Agridata[[#This Row],[Total_Revenue]])*100</f>
        <v>76.893382763785567</v>
      </c>
      <c r="X3910">
        <f>(1-Agridata[[#This Row],[Transport_Cost_NGN]]/(Agridata[[#This Row],[Input_Cost_NGN]]+Agridata[[#This Row],[Final_Profit_NGN]]))*100</f>
        <v>99.988224019112494</v>
      </c>
      <c r="Y3910" s="13">
        <f>Agridata[[#This Row],[Final_Profit_NGN]]*Agridata[[#This Row],[Storage_Loss_%]]</f>
        <v>684417631.04999995</v>
      </c>
      <c r="Z3910" s="13">
        <f>Agridata[[#This Row],[Final_Profit_NGN]] * (1-Agridata[[#This Row],[Storage_Loss_%]]/100)</f>
        <v>22977942.6895</v>
      </c>
      <c r="AA3910" s="13">
        <f>Agridata[[#This Row],[Final_Profit_NGN]]+Agridata[[#This Row],[Input_Cost_NGN]]</f>
        <v>29882861</v>
      </c>
    </row>
    <row r="3911" spans="1:27" x14ac:dyDescent="0.35">
      <c r="A3911" t="s">
        <v>986</v>
      </c>
      <c r="B3911" t="s">
        <v>1473</v>
      </c>
      <c r="C3911" t="s">
        <v>1494</v>
      </c>
      <c r="D3911">
        <v>2024</v>
      </c>
      <c r="E3911" t="s">
        <v>1501</v>
      </c>
      <c r="F3911" t="s">
        <v>1503</v>
      </c>
      <c r="G3911">
        <v>2.2400000000000002</v>
      </c>
      <c r="H3911">
        <v>23743</v>
      </c>
      <c r="I3911">
        <v>19298</v>
      </c>
      <c r="J3911">
        <v>1</v>
      </c>
      <c r="K3911" t="s">
        <v>1513</v>
      </c>
      <c r="L3911">
        <v>0.22</v>
      </c>
      <c r="M3911" t="s">
        <v>1516</v>
      </c>
      <c r="N3911" s="13">
        <v>200</v>
      </c>
      <c r="O3911">
        <v>14</v>
      </c>
      <c r="P3911" s="11">
        <f>Agridata[[#This Row],[Storage_Loss_%]]/100</f>
        <v>0.18719999999999998</v>
      </c>
      <c r="Q3911" s="7">
        <v>18.72</v>
      </c>
      <c r="R3911" s="13">
        <v>25945</v>
      </c>
      <c r="S3911">
        <v>369</v>
      </c>
      <c r="T3911" t="s">
        <v>1520</v>
      </c>
      <c r="U3911" t="s">
        <v>1522</v>
      </c>
      <c r="V3911" s="13">
        <v>7023608</v>
      </c>
      <c r="W3911" s="7">
        <f>(Agridata[[#This Row],[Profit_After_Storage_Loss]]/Agridata[[#This Row],[Total_Revenue]])*100</f>
        <v>80.980859104116249</v>
      </c>
      <c r="X3911">
        <f>(1-Agridata[[#This Row],[Transport_Cost_NGN]]/(Agridata[[#This Row],[Input_Cost_NGN]]+Agridata[[#This Row],[Final_Profit_NGN]]))*100</f>
        <v>99.99716294068574</v>
      </c>
      <c r="Y3911" s="13">
        <f>Agridata[[#This Row],[Final_Profit_NGN]]*Agridata[[#This Row],[Storage_Loss_%]]</f>
        <v>131481941.75999999</v>
      </c>
      <c r="Z3911" s="13">
        <f>Agridata[[#This Row],[Final_Profit_NGN]] * (1-Agridata[[#This Row],[Storage_Loss_%]]/100)</f>
        <v>5708788.5823999997</v>
      </c>
      <c r="AA3911" s="13">
        <f>Agridata[[#This Row],[Final_Profit_NGN]]+Agridata[[#This Row],[Input_Cost_NGN]]</f>
        <v>7049553</v>
      </c>
    </row>
    <row r="3912" spans="1:27" x14ac:dyDescent="0.35">
      <c r="A3912" t="s">
        <v>803</v>
      </c>
      <c r="B3912" t="s">
        <v>1473</v>
      </c>
      <c r="C3912" t="s">
        <v>1496</v>
      </c>
      <c r="D3912">
        <v>2021</v>
      </c>
      <c r="E3912" t="s">
        <v>1502</v>
      </c>
      <c r="F3912" t="s">
        <v>1507</v>
      </c>
      <c r="G3912">
        <v>1.01</v>
      </c>
      <c r="H3912">
        <v>2063</v>
      </c>
      <c r="I3912">
        <v>1933</v>
      </c>
      <c r="J3912">
        <v>22.6</v>
      </c>
      <c r="K3912" t="s">
        <v>1515</v>
      </c>
      <c r="L3912">
        <v>1.95</v>
      </c>
      <c r="M3912" t="s">
        <v>1516</v>
      </c>
      <c r="N3912" s="13">
        <v>4489</v>
      </c>
      <c r="O3912">
        <v>3</v>
      </c>
      <c r="P3912" s="11">
        <f>Agridata[[#This Row],[Storage_Loss_%]]/100</f>
        <v>6.2800000000000009E-2</v>
      </c>
      <c r="Q3912" s="7">
        <v>6.28</v>
      </c>
      <c r="R3912" s="13">
        <v>17301</v>
      </c>
      <c r="S3912">
        <v>218</v>
      </c>
      <c r="T3912" t="s">
        <v>1520</v>
      </c>
      <c r="U3912" t="s">
        <v>1522</v>
      </c>
      <c r="V3912" s="13">
        <v>395391</v>
      </c>
      <c r="W3912" s="7">
        <f>(Agridata[[#This Row],[Profit_After_Storage_Loss]]/Agridata[[#This Row],[Total_Revenue]])*100</f>
        <v>89.791041551568725</v>
      </c>
      <c r="X3912">
        <f>(1-Agridata[[#This Row],[Transport_Cost_NGN]]/(Agridata[[#This Row],[Input_Cost_NGN]]+Agridata[[#This Row],[Final_Profit_NGN]]))*100</f>
        <v>98.912263867484711</v>
      </c>
      <c r="Y3912" s="13">
        <f>Agridata[[#This Row],[Final_Profit_NGN]]*Agridata[[#This Row],[Storage_Loss_%]]</f>
        <v>2483055.48</v>
      </c>
      <c r="Z3912" s="13">
        <f>Agridata[[#This Row],[Final_Profit_NGN]] * (1-Agridata[[#This Row],[Storage_Loss_%]]/100)</f>
        <v>370560.44520000002</v>
      </c>
      <c r="AA3912" s="13">
        <f>Agridata[[#This Row],[Final_Profit_NGN]]+Agridata[[#This Row],[Input_Cost_NGN]]</f>
        <v>412692</v>
      </c>
    </row>
    <row r="3913" spans="1:27" x14ac:dyDescent="0.35">
      <c r="A3913" t="s">
        <v>364</v>
      </c>
      <c r="B3913" t="s">
        <v>1472</v>
      </c>
      <c r="C3913" t="s">
        <v>1478</v>
      </c>
      <c r="D3913">
        <v>2023</v>
      </c>
      <c r="E3913" t="s">
        <v>1502</v>
      </c>
      <c r="F3913" t="s">
        <v>1504</v>
      </c>
      <c r="G3913">
        <v>3.89</v>
      </c>
      <c r="H3913">
        <v>30036</v>
      </c>
      <c r="I3913">
        <v>22193</v>
      </c>
      <c r="J3913">
        <v>6</v>
      </c>
      <c r="K3913" t="s">
        <v>1512</v>
      </c>
      <c r="L3913">
        <v>0.89</v>
      </c>
      <c r="M3913" t="s">
        <v>1516</v>
      </c>
      <c r="N3913" s="13">
        <v>1492</v>
      </c>
      <c r="O3913">
        <v>4</v>
      </c>
      <c r="P3913" s="11">
        <f>Agridata[[#This Row],[Storage_Loss_%]]/100</f>
        <v>0.2611</v>
      </c>
      <c r="Q3913" s="7">
        <v>26.11</v>
      </c>
      <c r="R3913" s="13">
        <v>89033</v>
      </c>
      <c r="S3913">
        <v>272</v>
      </c>
      <c r="T3913" t="s">
        <v>1520</v>
      </c>
      <c r="U3913" t="s">
        <v>1522</v>
      </c>
      <c r="V3913" s="13">
        <v>5885607</v>
      </c>
      <c r="W3913" s="7">
        <f>(Agridata[[#This Row],[Profit_After_Storage_Loss]]/Agridata[[#This Row],[Total_Revenue]])*100</f>
        <v>72.788904641953309</v>
      </c>
      <c r="X3913">
        <f>(1-Agridata[[#This Row],[Transport_Cost_NGN]]/(Agridata[[#This Row],[Input_Cost_NGN]]+Agridata[[#This Row],[Final_Profit_NGN]]))*100</f>
        <v>99.975027784100803</v>
      </c>
      <c r="Y3913" s="13">
        <f>Agridata[[#This Row],[Final_Profit_NGN]]*Agridata[[#This Row],[Storage_Loss_%]]</f>
        <v>153673198.77000001</v>
      </c>
      <c r="Z3913" s="13">
        <f>Agridata[[#This Row],[Final_Profit_NGN]] * (1-Agridata[[#This Row],[Storage_Loss_%]]/100)</f>
        <v>4348875.0122999996</v>
      </c>
      <c r="AA3913" s="13">
        <f>Agridata[[#This Row],[Final_Profit_NGN]]+Agridata[[#This Row],[Input_Cost_NGN]]</f>
        <v>5974640</v>
      </c>
    </row>
    <row r="3914" spans="1:27" x14ac:dyDescent="0.35">
      <c r="A3914" t="s">
        <v>190</v>
      </c>
      <c r="B3914" t="s">
        <v>1469</v>
      </c>
      <c r="C3914" t="s">
        <v>1484</v>
      </c>
      <c r="D3914">
        <v>2022</v>
      </c>
      <c r="E3914" t="s">
        <v>1501</v>
      </c>
      <c r="F3914" t="s">
        <v>1503</v>
      </c>
      <c r="G3914">
        <v>4.12</v>
      </c>
      <c r="H3914">
        <v>37344</v>
      </c>
      <c r="I3914">
        <v>34957</v>
      </c>
      <c r="J3914">
        <v>1</v>
      </c>
      <c r="K3914" t="s">
        <v>1513</v>
      </c>
      <c r="L3914">
        <v>0.27</v>
      </c>
      <c r="M3914" t="s">
        <v>1518</v>
      </c>
      <c r="N3914" s="13">
        <v>200</v>
      </c>
      <c r="O3914">
        <v>3</v>
      </c>
      <c r="P3914" s="11">
        <f>Agridata[[#This Row],[Storage_Loss_%]]/100</f>
        <v>6.3899999999999998E-2</v>
      </c>
      <c r="Q3914" s="7">
        <v>6.39</v>
      </c>
      <c r="R3914" s="13">
        <v>66475</v>
      </c>
      <c r="S3914">
        <v>313</v>
      </c>
      <c r="T3914" t="s">
        <v>1520</v>
      </c>
      <c r="U3914" t="s">
        <v>1522</v>
      </c>
      <c r="V3914" s="13">
        <v>10765451</v>
      </c>
      <c r="W3914" s="7">
        <f>(Agridata[[#This Row],[Profit_After_Storage_Loss]]/Agridata[[#This Row],[Total_Revenue]])*100</f>
        <v>93.035520009091641</v>
      </c>
      <c r="X3914">
        <f>(1-Agridata[[#This Row],[Transport_Cost_NGN]]/(Agridata[[#This Row],[Input_Cost_NGN]]+Agridata[[#This Row],[Final_Profit_NGN]]))*100</f>
        <v>99.998153606293101</v>
      </c>
      <c r="Y3914" s="13">
        <f>Agridata[[#This Row],[Final_Profit_NGN]]*Agridata[[#This Row],[Storage_Loss_%]]</f>
        <v>68791231.890000001</v>
      </c>
      <c r="Z3914" s="13">
        <f>Agridata[[#This Row],[Final_Profit_NGN]] * (1-Agridata[[#This Row],[Storage_Loss_%]]/100)</f>
        <v>10077538.6811</v>
      </c>
      <c r="AA3914" s="13">
        <f>Agridata[[#This Row],[Final_Profit_NGN]]+Agridata[[#This Row],[Input_Cost_NGN]]</f>
        <v>10831926</v>
      </c>
    </row>
    <row r="3915" spans="1:27" x14ac:dyDescent="0.35">
      <c r="A3915" t="s">
        <v>113</v>
      </c>
      <c r="B3915" t="s">
        <v>1473</v>
      </c>
      <c r="C3915" t="s">
        <v>1497</v>
      </c>
      <c r="D3915">
        <v>2025</v>
      </c>
      <c r="E3915" t="s">
        <v>1501</v>
      </c>
      <c r="F3915" t="s">
        <v>1508</v>
      </c>
      <c r="G3915">
        <v>1.81</v>
      </c>
      <c r="H3915">
        <v>1884</v>
      </c>
      <c r="I3915">
        <v>1595</v>
      </c>
      <c r="J3915">
        <v>1</v>
      </c>
      <c r="K3915" t="s">
        <v>1511</v>
      </c>
      <c r="L3915">
        <v>1.34</v>
      </c>
      <c r="M3915" t="s">
        <v>1518</v>
      </c>
      <c r="N3915" s="13">
        <v>200</v>
      </c>
      <c r="O3915">
        <v>7</v>
      </c>
      <c r="P3915" s="11">
        <f>Agridata[[#This Row],[Storage_Loss_%]]/100</f>
        <v>0.15310000000000001</v>
      </c>
      <c r="Q3915" s="7">
        <v>15.31</v>
      </c>
      <c r="R3915" s="13">
        <v>15050</v>
      </c>
      <c r="S3915">
        <v>263</v>
      </c>
      <c r="T3915" t="s">
        <v>1520</v>
      </c>
      <c r="U3915" t="s">
        <v>1522</v>
      </c>
      <c r="V3915" s="13">
        <v>400041</v>
      </c>
      <c r="W3915" s="7">
        <f>(Agridata[[#This Row],[Profit_After_Storage_Loss]]/Agridata[[#This Row],[Total_Revenue]])*100</f>
        <v>81.619385363691336</v>
      </c>
      <c r="X3915">
        <f>(1-Agridata[[#This Row],[Transport_Cost_NGN]]/(Agridata[[#This Row],[Input_Cost_NGN]]+Agridata[[#This Row],[Final_Profit_NGN]]))*100</f>
        <v>99.951817794170438</v>
      </c>
      <c r="Y3915" s="13">
        <f>Agridata[[#This Row],[Final_Profit_NGN]]*Agridata[[#This Row],[Storage_Loss_%]]</f>
        <v>6124627.71</v>
      </c>
      <c r="Z3915" s="13">
        <f>Agridata[[#This Row],[Final_Profit_NGN]] * (1-Agridata[[#This Row],[Storage_Loss_%]]/100)</f>
        <v>338794.72289999999</v>
      </c>
      <c r="AA3915" s="13">
        <f>Agridata[[#This Row],[Final_Profit_NGN]]+Agridata[[#This Row],[Input_Cost_NGN]]</f>
        <v>415091</v>
      </c>
    </row>
    <row r="3916" spans="1:27" x14ac:dyDescent="0.35">
      <c r="A3916" t="s">
        <v>489</v>
      </c>
      <c r="B3916" t="s">
        <v>1469</v>
      </c>
      <c r="C3916" t="s">
        <v>1474</v>
      </c>
      <c r="D3916">
        <v>2025</v>
      </c>
      <c r="E3916" t="s">
        <v>1501</v>
      </c>
      <c r="F3916" t="s">
        <v>1508</v>
      </c>
      <c r="G3916">
        <v>2.2799999999999998</v>
      </c>
      <c r="H3916">
        <v>3847</v>
      </c>
      <c r="I3916">
        <v>3491</v>
      </c>
      <c r="J3916">
        <v>34.200000000000003</v>
      </c>
      <c r="K3916" t="s">
        <v>1513</v>
      </c>
      <c r="L3916">
        <v>2.0299999999999998</v>
      </c>
      <c r="M3916" t="s">
        <v>1518</v>
      </c>
      <c r="N3916" s="13">
        <v>1106</v>
      </c>
      <c r="O3916">
        <v>1</v>
      </c>
      <c r="P3916" s="11">
        <f>Agridata[[#This Row],[Storage_Loss_%]]/100</f>
        <v>9.2399999999999996E-2</v>
      </c>
      <c r="Q3916" s="7">
        <v>9.24</v>
      </c>
      <c r="R3916" s="13">
        <v>20981</v>
      </c>
      <c r="S3916">
        <v>267</v>
      </c>
      <c r="T3916" t="s">
        <v>1521</v>
      </c>
      <c r="U3916" t="s">
        <v>1522</v>
      </c>
      <c r="V3916" s="13">
        <v>900690</v>
      </c>
      <c r="W3916" s="7">
        <f>(Agridata[[#This Row],[Profit_After_Storage_Loss]]/Agridata[[#This Row],[Total_Revenue]])*100</f>
        <v>88.693931348604877</v>
      </c>
      <c r="X3916">
        <f>(1-Agridata[[#This Row],[Transport_Cost_NGN]]/(Agridata[[#This Row],[Input_Cost_NGN]]+Agridata[[#This Row],[Final_Profit_NGN]]))*100</f>
        <v>99.880000564192656</v>
      </c>
      <c r="Y3916" s="13">
        <f>Agridata[[#This Row],[Final_Profit_NGN]]*Agridata[[#This Row],[Storage_Loss_%]]</f>
        <v>8322375.6000000006</v>
      </c>
      <c r="Z3916" s="13">
        <f>Agridata[[#This Row],[Final_Profit_NGN]] * (1-Agridata[[#This Row],[Storage_Loss_%]]/100)</f>
        <v>817466.24399999995</v>
      </c>
      <c r="AA3916" s="13">
        <f>Agridata[[#This Row],[Final_Profit_NGN]]+Agridata[[#This Row],[Input_Cost_NGN]]</f>
        <v>921671</v>
      </c>
    </row>
    <row r="3917" spans="1:27" x14ac:dyDescent="0.35">
      <c r="A3917" t="s">
        <v>721</v>
      </c>
      <c r="B3917" t="s">
        <v>1469</v>
      </c>
      <c r="C3917" t="s">
        <v>1474</v>
      </c>
      <c r="D3917">
        <v>2024</v>
      </c>
      <c r="E3917" t="s">
        <v>1501</v>
      </c>
      <c r="F3917" t="s">
        <v>1503</v>
      </c>
      <c r="G3917">
        <v>1.42</v>
      </c>
      <c r="H3917">
        <v>14187</v>
      </c>
      <c r="I3917">
        <v>9140</v>
      </c>
      <c r="J3917">
        <v>19.8</v>
      </c>
      <c r="K3917" t="s">
        <v>1512</v>
      </c>
      <c r="L3917">
        <v>1.34</v>
      </c>
      <c r="M3917" t="s">
        <v>1518</v>
      </c>
      <c r="N3917" s="13">
        <v>4459</v>
      </c>
      <c r="O3917">
        <v>30</v>
      </c>
      <c r="P3917" s="11">
        <f>Agridata[[#This Row],[Storage_Loss_%]]/100</f>
        <v>0.35570000000000002</v>
      </c>
      <c r="Q3917" s="7">
        <v>35.57</v>
      </c>
      <c r="R3917" s="13">
        <v>20414</v>
      </c>
      <c r="S3917">
        <v>276</v>
      </c>
      <c r="T3917" t="s">
        <v>1521</v>
      </c>
      <c r="U3917" t="s">
        <v>1523</v>
      </c>
      <c r="V3917" s="13">
        <v>2472541</v>
      </c>
      <c r="W3917" s="7">
        <f>(Agridata[[#This Row],[Profit_After_Storage_Loss]]/Agridata[[#This Row],[Total_Revenue]])*100</f>
        <v>63.902403625416412</v>
      </c>
      <c r="X3917">
        <f>(1-Agridata[[#This Row],[Transport_Cost_NGN]]/(Agridata[[#This Row],[Input_Cost_NGN]]+Agridata[[#This Row],[Final_Profit_NGN]]))*100</f>
        <v>99.821135961138481</v>
      </c>
      <c r="Y3917" s="13">
        <f>Agridata[[#This Row],[Final_Profit_NGN]]*Agridata[[#This Row],[Storage_Loss_%]]</f>
        <v>87948283.370000005</v>
      </c>
      <c r="Z3917" s="13">
        <f>Agridata[[#This Row],[Final_Profit_NGN]] * (1-Agridata[[#This Row],[Storage_Loss_%]]/100)</f>
        <v>1593058.1662999999</v>
      </c>
      <c r="AA3917" s="13">
        <f>Agridata[[#This Row],[Final_Profit_NGN]]+Agridata[[#This Row],[Input_Cost_NGN]]</f>
        <v>2492955</v>
      </c>
    </row>
    <row r="3918" spans="1:27" x14ac:dyDescent="0.35">
      <c r="A3918" t="s">
        <v>102</v>
      </c>
      <c r="B3918" t="s">
        <v>1469</v>
      </c>
      <c r="C3918" t="s">
        <v>1481</v>
      </c>
      <c r="D3918">
        <v>2024</v>
      </c>
      <c r="E3918" t="s">
        <v>1501</v>
      </c>
      <c r="F3918" t="s">
        <v>1505</v>
      </c>
      <c r="G3918">
        <v>1.78</v>
      </c>
      <c r="H3918">
        <v>25787</v>
      </c>
      <c r="I3918">
        <v>20147</v>
      </c>
      <c r="J3918">
        <v>17.600000000000001</v>
      </c>
      <c r="K3918" t="s">
        <v>1512</v>
      </c>
      <c r="L3918">
        <v>1.83</v>
      </c>
      <c r="M3918" t="s">
        <v>1517</v>
      </c>
      <c r="N3918" s="13">
        <v>3899</v>
      </c>
      <c r="O3918">
        <v>14</v>
      </c>
      <c r="P3918" s="11">
        <f>Agridata[[#This Row],[Storage_Loss_%]]/100</f>
        <v>0.21870000000000001</v>
      </c>
      <c r="Q3918" s="7">
        <v>21.87</v>
      </c>
      <c r="R3918" s="13">
        <v>14054</v>
      </c>
      <c r="S3918">
        <v>113</v>
      </c>
      <c r="T3918" t="s">
        <v>1520</v>
      </c>
      <c r="U3918" t="s">
        <v>1523</v>
      </c>
      <c r="V3918" s="13">
        <v>2235892</v>
      </c>
      <c r="W3918" s="7">
        <f>(Agridata[[#This Row],[Profit_After_Storage_Loss]]/Agridata[[#This Row],[Total_Revenue]])*100</f>
        <v>77.641970945080459</v>
      </c>
      <c r="X3918">
        <f>(1-Agridata[[#This Row],[Transport_Cost_NGN]]/(Agridata[[#This Row],[Input_Cost_NGN]]+Agridata[[#This Row],[Final_Profit_NGN]]))*100</f>
        <v>99.826706952077956</v>
      </c>
      <c r="Y3918" s="13">
        <f>Agridata[[#This Row],[Final_Profit_NGN]]*Agridata[[#This Row],[Storage_Loss_%]]</f>
        <v>48898958.039999999</v>
      </c>
      <c r="Z3918" s="13">
        <f>Agridata[[#This Row],[Final_Profit_NGN]] * (1-Agridata[[#This Row],[Storage_Loss_%]]/100)</f>
        <v>1746902.4195999999</v>
      </c>
      <c r="AA3918" s="13">
        <f>Agridata[[#This Row],[Final_Profit_NGN]]+Agridata[[#This Row],[Input_Cost_NGN]]</f>
        <v>2249946</v>
      </c>
    </row>
    <row r="3919" spans="1:27" x14ac:dyDescent="0.35">
      <c r="A3919" t="s">
        <v>394</v>
      </c>
      <c r="B3919" t="s">
        <v>1473</v>
      </c>
      <c r="C3919" t="s">
        <v>1484</v>
      </c>
      <c r="D3919">
        <v>2025</v>
      </c>
      <c r="E3919" t="s">
        <v>1502</v>
      </c>
      <c r="F3919" t="s">
        <v>1504</v>
      </c>
      <c r="G3919">
        <v>1.46</v>
      </c>
      <c r="H3919">
        <v>16383</v>
      </c>
      <c r="I3919">
        <v>13021</v>
      </c>
      <c r="J3919">
        <v>4.8</v>
      </c>
      <c r="K3919" t="s">
        <v>1512</v>
      </c>
      <c r="L3919">
        <v>0.49</v>
      </c>
      <c r="M3919" t="s">
        <v>1516</v>
      </c>
      <c r="N3919" s="13">
        <v>1226</v>
      </c>
      <c r="O3919">
        <v>3</v>
      </c>
      <c r="P3919" s="11">
        <f>Agridata[[#This Row],[Storage_Loss_%]]/100</f>
        <v>0.20519999999999999</v>
      </c>
      <c r="Q3919" s="7">
        <v>20.52</v>
      </c>
      <c r="R3919" s="13">
        <v>18524</v>
      </c>
      <c r="S3919">
        <v>353</v>
      </c>
      <c r="T3919" t="s">
        <v>1520</v>
      </c>
      <c r="U3919" t="s">
        <v>1523</v>
      </c>
      <c r="V3919" s="13">
        <v>4530699</v>
      </c>
      <c r="W3919" s="7">
        <f>(Agridata[[#This Row],[Profit_After_Storage_Loss]]/Agridata[[#This Row],[Total_Revenue]])*100</f>
        <v>79.156365058384694</v>
      </c>
      <c r="X3919">
        <f>(1-Agridata[[#This Row],[Transport_Cost_NGN]]/(Agridata[[#This Row],[Input_Cost_NGN]]+Agridata[[#This Row],[Final_Profit_NGN]]))*100</f>
        <v>99.973050342882729</v>
      </c>
      <c r="Y3919" s="13">
        <f>Agridata[[#This Row],[Final_Profit_NGN]]*Agridata[[#This Row],[Storage_Loss_%]]</f>
        <v>92969943.480000004</v>
      </c>
      <c r="Z3919" s="13">
        <f>Agridata[[#This Row],[Final_Profit_NGN]] * (1-Agridata[[#This Row],[Storage_Loss_%]]/100)</f>
        <v>3600999.5651999996</v>
      </c>
      <c r="AA3919" s="13">
        <f>Agridata[[#This Row],[Final_Profit_NGN]]+Agridata[[#This Row],[Input_Cost_NGN]]</f>
        <v>4549223</v>
      </c>
    </row>
    <row r="3920" spans="1:27" x14ac:dyDescent="0.35">
      <c r="A3920" t="s">
        <v>156</v>
      </c>
      <c r="B3920" t="s">
        <v>1473</v>
      </c>
      <c r="C3920" t="s">
        <v>1496</v>
      </c>
      <c r="D3920">
        <v>2022</v>
      </c>
      <c r="E3920" t="s">
        <v>1502</v>
      </c>
      <c r="F3920" t="s">
        <v>1505</v>
      </c>
      <c r="G3920">
        <v>2.2400000000000002</v>
      </c>
      <c r="H3920">
        <v>29180</v>
      </c>
      <c r="I3920">
        <v>22401</v>
      </c>
      <c r="J3920">
        <v>2</v>
      </c>
      <c r="K3920" t="s">
        <v>1513</v>
      </c>
      <c r="L3920">
        <v>0.89</v>
      </c>
      <c r="M3920" t="s">
        <v>1516</v>
      </c>
      <c r="N3920" s="13">
        <v>200</v>
      </c>
      <c r="O3920">
        <v>14</v>
      </c>
      <c r="P3920" s="11">
        <f>Agridata[[#This Row],[Storage_Loss_%]]/100</f>
        <v>0.23230000000000001</v>
      </c>
      <c r="Q3920" s="7">
        <v>23.23</v>
      </c>
      <c r="R3920" s="13">
        <v>28022</v>
      </c>
      <c r="S3920">
        <v>94</v>
      </c>
      <c r="T3920" t="s">
        <v>1520</v>
      </c>
      <c r="U3920" t="s">
        <v>1522</v>
      </c>
      <c r="V3920" s="13">
        <v>2056416</v>
      </c>
      <c r="W3920" s="7">
        <f>(Agridata[[#This Row],[Profit_After_Storage_Loss]]/Agridata[[#This Row],[Total_Revenue]])*100</f>
        <v>75.737947744188133</v>
      </c>
      <c r="X3920">
        <f>(1-Agridata[[#This Row],[Transport_Cost_NGN]]/(Agridata[[#This Row],[Input_Cost_NGN]]+Agridata[[#This Row],[Final_Profit_NGN]]))*100</f>
        <v>99.990405087606348</v>
      </c>
      <c r="Y3920" s="13">
        <f>Agridata[[#This Row],[Final_Profit_NGN]]*Agridata[[#This Row],[Storage_Loss_%]]</f>
        <v>47770543.68</v>
      </c>
      <c r="Z3920" s="13">
        <f>Agridata[[#This Row],[Final_Profit_NGN]] * (1-Agridata[[#This Row],[Storage_Loss_%]]/100)</f>
        <v>1578710.5632000002</v>
      </c>
      <c r="AA3920" s="13">
        <f>Agridata[[#This Row],[Final_Profit_NGN]]+Agridata[[#This Row],[Input_Cost_NGN]]</f>
        <v>2084438</v>
      </c>
    </row>
    <row r="3921" spans="1:27" x14ac:dyDescent="0.35">
      <c r="A3921" t="s">
        <v>981</v>
      </c>
      <c r="B3921" t="s">
        <v>1469</v>
      </c>
      <c r="C3921" t="s">
        <v>1498</v>
      </c>
      <c r="D3921">
        <v>2023</v>
      </c>
      <c r="E3921" t="s">
        <v>1502</v>
      </c>
      <c r="F3921" t="s">
        <v>1503</v>
      </c>
      <c r="G3921">
        <v>3.49</v>
      </c>
      <c r="H3921">
        <v>26734</v>
      </c>
      <c r="I3921">
        <v>16837</v>
      </c>
      <c r="J3921">
        <v>36.200000000000003</v>
      </c>
      <c r="K3921" t="s">
        <v>1511</v>
      </c>
      <c r="L3921">
        <v>2.14</v>
      </c>
      <c r="M3921" t="s">
        <v>1516</v>
      </c>
      <c r="N3921" s="13">
        <v>4445</v>
      </c>
      <c r="O3921">
        <v>30</v>
      </c>
      <c r="P3921" s="11">
        <f>Agridata[[#This Row],[Storage_Loss_%]]/100</f>
        <v>0.37020000000000003</v>
      </c>
      <c r="Q3921" s="7">
        <v>37.020000000000003</v>
      </c>
      <c r="R3921" s="13">
        <v>51346</v>
      </c>
      <c r="S3921">
        <v>322</v>
      </c>
      <c r="T3921" t="s">
        <v>1520</v>
      </c>
      <c r="U3921" t="s">
        <v>1522</v>
      </c>
      <c r="V3921" s="13">
        <v>5311508</v>
      </c>
      <c r="W3921" s="7">
        <f>(Agridata[[#This Row],[Profit_After_Storage_Loss]]/Agridata[[#This Row],[Total_Revenue]])*100</f>
        <v>62.377005572033099</v>
      </c>
      <c r="X3921">
        <f>(1-Agridata[[#This Row],[Transport_Cost_NGN]]/(Agridata[[#This Row],[Input_Cost_NGN]]+Agridata[[#This Row],[Final_Profit_NGN]]))*100</f>
        <v>99.917115028676889</v>
      </c>
      <c r="Y3921" s="13">
        <f>Agridata[[#This Row],[Final_Profit_NGN]]*Agridata[[#This Row],[Storage_Loss_%]]</f>
        <v>196632026.16000003</v>
      </c>
      <c r="Z3921" s="13">
        <f>Agridata[[#This Row],[Final_Profit_NGN]] * (1-Agridata[[#This Row],[Storage_Loss_%]]/100)</f>
        <v>3345187.7383999997</v>
      </c>
      <c r="AA3921" s="13">
        <f>Agridata[[#This Row],[Final_Profit_NGN]]+Agridata[[#This Row],[Input_Cost_NGN]]</f>
        <v>5362854</v>
      </c>
    </row>
    <row r="3922" spans="1:27" x14ac:dyDescent="0.35">
      <c r="A3922" t="s">
        <v>818</v>
      </c>
      <c r="B3922" t="s">
        <v>1470</v>
      </c>
      <c r="C3922" t="s">
        <v>1491</v>
      </c>
      <c r="D3922">
        <v>2022</v>
      </c>
      <c r="E3922" t="s">
        <v>1501</v>
      </c>
      <c r="F3922" t="s">
        <v>1504</v>
      </c>
      <c r="G3922">
        <v>5.24</v>
      </c>
      <c r="H3922">
        <v>56529</v>
      </c>
      <c r="I3922">
        <v>43979</v>
      </c>
      <c r="J3922">
        <v>23.2</v>
      </c>
      <c r="K3922" t="s">
        <v>1512</v>
      </c>
      <c r="L3922">
        <v>1.46</v>
      </c>
      <c r="M3922" t="s">
        <v>1517</v>
      </c>
      <c r="N3922" s="13">
        <v>6043</v>
      </c>
      <c r="O3922">
        <v>4</v>
      </c>
      <c r="P3922" s="11">
        <f>Agridata[[#This Row],[Storage_Loss_%]]/100</f>
        <v>0.222</v>
      </c>
      <c r="Q3922" s="7">
        <v>22.2</v>
      </c>
      <c r="R3922" s="13">
        <v>108225</v>
      </c>
      <c r="S3922">
        <v>256</v>
      </c>
      <c r="T3922" t="s">
        <v>1520</v>
      </c>
      <c r="U3922" t="s">
        <v>1523</v>
      </c>
      <c r="V3922" s="13">
        <v>11031770</v>
      </c>
      <c r="W3922" s="7">
        <f>(Agridata[[#This Row],[Profit_After_Storage_Loss]]/Agridata[[#This Row],[Total_Revenue]])*100</f>
        <v>77.044173359144239</v>
      </c>
      <c r="X3922">
        <f>(1-Agridata[[#This Row],[Transport_Cost_NGN]]/(Agridata[[#This Row],[Input_Cost_NGN]]+Agridata[[#This Row],[Final_Profit_NGN]]))*100</f>
        <v>99.945754015149916</v>
      </c>
      <c r="Y3922" s="13">
        <f>Agridata[[#This Row],[Final_Profit_NGN]]*Agridata[[#This Row],[Storage_Loss_%]]</f>
        <v>244905294</v>
      </c>
      <c r="Z3922" s="13">
        <f>Agridata[[#This Row],[Final_Profit_NGN]] * (1-Agridata[[#This Row],[Storage_Loss_%]]/100)</f>
        <v>8582717.0600000005</v>
      </c>
      <c r="AA3922" s="13">
        <f>Agridata[[#This Row],[Final_Profit_NGN]]+Agridata[[#This Row],[Input_Cost_NGN]]</f>
        <v>11139995</v>
      </c>
    </row>
    <row r="3923" spans="1:27" x14ac:dyDescent="0.35">
      <c r="A3923" t="s">
        <v>992</v>
      </c>
      <c r="B3923" t="s">
        <v>1472</v>
      </c>
      <c r="C3923" t="s">
        <v>1489</v>
      </c>
      <c r="D3923">
        <v>2021</v>
      </c>
      <c r="E3923" t="s">
        <v>1502</v>
      </c>
      <c r="F3923" t="s">
        <v>1510</v>
      </c>
      <c r="G3923">
        <v>4.6100000000000003</v>
      </c>
      <c r="H3923">
        <v>73225</v>
      </c>
      <c r="I3923">
        <v>51206</v>
      </c>
      <c r="J3923">
        <v>24.6</v>
      </c>
      <c r="K3923" t="s">
        <v>1512</v>
      </c>
      <c r="L3923">
        <v>0.87</v>
      </c>
      <c r="M3923" t="s">
        <v>1516</v>
      </c>
      <c r="N3923" s="13">
        <v>5797</v>
      </c>
      <c r="O3923">
        <v>2</v>
      </c>
      <c r="P3923" s="11">
        <f>Agridata[[#This Row],[Storage_Loss_%]]/100</f>
        <v>0.30070000000000002</v>
      </c>
      <c r="Q3923" s="7">
        <v>30.07</v>
      </c>
      <c r="R3923" s="13">
        <v>158536</v>
      </c>
      <c r="S3923">
        <v>385</v>
      </c>
      <c r="T3923" t="s">
        <v>1520</v>
      </c>
      <c r="U3923" t="s">
        <v>1522</v>
      </c>
      <c r="V3923" s="13">
        <v>19352834</v>
      </c>
      <c r="W3923" s="7">
        <f>(Agridata[[#This Row],[Profit_After_Storage_Loss]]/Agridata[[#This Row],[Total_Revenue]])*100</f>
        <v>69.361796820008038</v>
      </c>
      <c r="X3923">
        <f>(1-Agridata[[#This Row],[Transport_Cost_NGN]]/(Agridata[[#This Row],[Input_Cost_NGN]]+Agridata[[#This Row],[Final_Profit_NGN]]))*100</f>
        <v>99.970289118601102</v>
      </c>
      <c r="Y3923" s="13">
        <f>Agridata[[#This Row],[Final_Profit_NGN]]*Agridata[[#This Row],[Storage_Loss_%]]</f>
        <v>581939718.38</v>
      </c>
      <c r="Z3923" s="13">
        <f>Agridata[[#This Row],[Final_Profit_NGN]] * (1-Agridata[[#This Row],[Storage_Loss_%]]/100)</f>
        <v>13533436.816200001</v>
      </c>
      <c r="AA3923" s="13">
        <f>Agridata[[#This Row],[Final_Profit_NGN]]+Agridata[[#This Row],[Input_Cost_NGN]]</f>
        <v>19511370</v>
      </c>
    </row>
    <row r="3924" spans="1:27" x14ac:dyDescent="0.35">
      <c r="A3924" t="s">
        <v>395</v>
      </c>
      <c r="B3924" t="s">
        <v>1469</v>
      </c>
      <c r="C3924" t="s">
        <v>1481</v>
      </c>
      <c r="D3924">
        <v>2021</v>
      </c>
      <c r="E3924" t="s">
        <v>1501</v>
      </c>
      <c r="F3924" t="s">
        <v>1505</v>
      </c>
      <c r="G3924">
        <v>3.62</v>
      </c>
      <c r="H3924">
        <v>38345</v>
      </c>
      <c r="I3924">
        <v>32830</v>
      </c>
      <c r="J3924">
        <v>34.299999999999997</v>
      </c>
      <c r="K3924" t="s">
        <v>1512</v>
      </c>
      <c r="L3924">
        <v>1.0900000000000001</v>
      </c>
      <c r="M3924" t="s">
        <v>1518</v>
      </c>
      <c r="N3924" s="13">
        <v>7022</v>
      </c>
      <c r="O3924">
        <v>7</v>
      </c>
      <c r="P3924" s="11">
        <f>Agridata[[#This Row],[Storage_Loss_%]]/100</f>
        <v>0.14380000000000001</v>
      </c>
      <c r="Q3924" s="7">
        <v>14.38</v>
      </c>
      <c r="R3924" s="13">
        <v>41428</v>
      </c>
      <c r="S3924">
        <v>88</v>
      </c>
      <c r="T3924" t="s">
        <v>1519</v>
      </c>
      <c r="U3924" t="s">
        <v>1522</v>
      </c>
      <c r="V3924" s="13">
        <v>2811700</v>
      </c>
      <c r="W3924" s="7">
        <f>(Agridata[[#This Row],[Profit_After_Storage_Loss]]/Agridata[[#This Row],[Total_Revenue]])*100</f>
        <v>84.37678015146885</v>
      </c>
      <c r="X3924">
        <f>(1-Agridata[[#This Row],[Transport_Cost_NGN]]/(Agridata[[#This Row],[Input_Cost_NGN]]+Agridata[[#This Row],[Final_Profit_NGN]]))*100</f>
        <v>99.753884158018849</v>
      </c>
      <c r="Y3924" s="13">
        <f>Agridata[[#This Row],[Final_Profit_NGN]]*Agridata[[#This Row],[Storage_Loss_%]]</f>
        <v>40432246</v>
      </c>
      <c r="Z3924" s="13">
        <f>Agridata[[#This Row],[Final_Profit_NGN]] * (1-Agridata[[#This Row],[Storage_Loss_%]]/100)</f>
        <v>2407377.54</v>
      </c>
      <c r="AA3924" s="13">
        <f>Agridata[[#This Row],[Final_Profit_NGN]]+Agridata[[#This Row],[Input_Cost_NGN]]</f>
        <v>2853128</v>
      </c>
    </row>
    <row r="3925" spans="1:27" x14ac:dyDescent="0.35">
      <c r="A3925" t="s">
        <v>179</v>
      </c>
      <c r="B3925" t="s">
        <v>1470</v>
      </c>
      <c r="C3925" t="s">
        <v>1499</v>
      </c>
      <c r="D3925">
        <v>2021</v>
      </c>
      <c r="E3925" t="s">
        <v>1502</v>
      </c>
      <c r="F3925" t="s">
        <v>1510</v>
      </c>
      <c r="G3925">
        <v>0.8</v>
      </c>
      <c r="H3925">
        <v>21196</v>
      </c>
      <c r="I3925">
        <v>15076</v>
      </c>
      <c r="J3925">
        <v>11.2</v>
      </c>
      <c r="K3925" t="s">
        <v>1512</v>
      </c>
      <c r="L3925">
        <v>1.47</v>
      </c>
      <c r="M3925" t="s">
        <v>1517</v>
      </c>
      <c r="N3925" s="13">
        <v>3448</v>
      </c>
      <c r="O3925">
        <v>1</v>
      </c>
      <c r="P3925" s="11">
        <f>Agridata[[#This Row],[Storage_Loss_%]]/100</f>
        <v>0.28870000000000001</v>
      </c>
      <c r="Q3925" s="7">
        <v>28.87</v>
      </c>
      <c r="R3925" s="13">
        <v>16525</v>
      </c>
      <c r="S3925">
        <v>429</v>
      </c>
      <c r="T3925" t="s">
        <v>1520</v>
      </c>
      <c r="U3925" t="s">
        <v>1522</v>
      </c>
      <c r="V3925" s="13">
        <v>6382955</v>
      </c>
      <c r="W3925" s="7">
        <f>(Agridata[[#This Row],[Profit_After_Storage_Loss]]/Agridata[[#This Row],[Total_Revenue]])*100</f>
        <v>70.946325193609482</v>
      </c>
      <c r="X3925">
        <f>(1-Agridata[[#This Row],[Transport_Cost_NGN]]/(Agridata[[#This Row],[Input_Cost_NGN]]+Agridata[[#This Row],[Final_Profit_NGN]]))*100</f>
        <v>99.946120622300555</v>
      </c>
      <c r="Y3925" s="13">
        <f>Agridata[[#This Row],[Final_Profit_NGN]]*Agridata[[#This Row],[Storage_Loss_%]]</f>
        <v>184275910.84999999</v>
      </c>
      <c r="Z3925" s="13">
        <f>Agridata[[#This Row],[Final_Profit_NGN]] * (1-Agridata[[#This Row],[Storage_Loss_%]]/100)</f>
        <v>4540195.8914999999</v>
      </c>
      <c r="AA3925" s="13">
        <f>Agridata[[#This Row],[Final_Profit_NGN]]+Agridata[[#This Row],[Input_Cost_NGN]]</f>
        <v>6399480</v>
      </c>
    </row>
    <row r="3926" spans="1:27" x14ac:dyDescent="0.35">
      <c r="A3926" t="s">
        <v>185</v>
      </c>
      <c r="B3926" t="s">
        <v>1469</v>
      </c>
      <c r="C3926" t="s">
        <v>1474</v>
      </c>
      <c r="D3926">
        <v>2024</v>
      </c>
      <c r="E3926" t="s">
        <v>1501</v>
      </c>
      <c r="F3926" t="s">
        <v>1509</v>
      </c>
      <c r="G3926">
        <v>3.7</v>
      </c>
      <c r="H3926">
        <v>40761</v>
      </c>
      <c r="I3926">
        <v>34915</v>
      </c>
      <c r="J3926">
        <v>10.5</v>
      </c>
      <c r="K3926" t="s">
        <v>1511</v>
      </c>
      <c r="L3926">
        <v>1.07</v>
      </c>
      <c r="M3926" t="s">
        <v>1516</v>
      </c>
      <c r="N3926" s="13">
        <v>1453</v>
      </c>
      <c r="O3926">
        <v>1</v>
      </c>
      <c r="P3926" s="11">
        <f>Agridata[[#This Row],[Storage_Loss_%]]/100</f>
        <v>0.1434</v>
      </c>
      <c r="Q3926" s="7">
        <v>14.34</v>
      </c>
      <c r="R3926" s="13">
        <v>93834</v>
      </c>
      <c r="S3926">
        <v>374</v>
      </c>
      <c r="T3926" t="s">
        <v>1520</v>
      </c>
      <c r="U3926" t="s">
        <v>1522</v>
      </c>
      <c r="V3926" s="13">
        <v>12832341</v>
      </c>
      <c r="W3926" s="7">
        <f>(Agridata[[#This Row],[Profit_After_Storage_Loss]]/Agridata[[#This Row],[Total_Revenue]])*100</f>
        <v>85.038174870756436</v>
      </c>
      <c r="X3926">
        <f>(1-Agridata[[#This Row],[Transport_Cost_NGN]]/(Agridata[[#This Row],[Input_Cost_NGN]]+Agridata[[#This Row],[Final_Profit_NGN]]))*100</f>
        <v>99.98875924238996</v>
      </c>
      <c r="Y3926" s="13">
        <f>Agridata[[#This Row],[Final_Profit_NGN]]*Agridata[[#This Row],[Storage_Loss_%]]</f>
        <v>184015769.94</v>
      </c>
      <c r="Z3926" s="13">
        <f>Agridata[[#This Row],[Final_Profit_NGN]] * (1-Agridata[[#This Row],[Storage_Loss_%]]/100)</f>
        <v>10992183.3006</v>
      </c>
      <c r="AA3926" s="13">
        <f>Agridata[[#This Row],[Final_Profit_NGN]]+Agridata[[#This Row],[Input_Cost_NGN]]</f>
        <v>12926175</v>
      </c>
    </row>
    <row r="3927" spans="1:27" x14ac:dyDescent="0.35">
      <c r="A3927" t="s">
        <v>445</v>
      </c>
      <c r="B3927" t="s">
        <v>1471</v>
      </c>
      <c r="C3927" t="s">
        <v>1483</v>
      </c>
      <c r="D3927">
        <v>2023</v>
      </c>
      <c r="E3927" t="s">
        <v>1501</v>
      </c>
      <c r="F3927" t="s">
        <v>1506</v>
      </c>
      <c r="G3927">
        <v>3.06</v>
      </c>
      <c r="H3927">
        <v>6292</v>
      </c>
      <c r="I3927">
        <v>4322</v>
      </c>
      <c r="J3927">
        <v>12.4</v>
      </c>
      <c r="K3927" t="s">
        <v>1512</v>
      </c>
      <c r="L3927">
        <v>1.37</v>
      </c>
      <c r="M3927" t="s">
        <v>1517</v>
      </c>
      <c r="N3927" s="13">
        <v>2514</v>
      </c>
      <c r="O3927">
        <v>30</v>
      </c>
      <c r="P3927" s="11">
        <f>Agridata[[#This Row],[Storage_Loss_%]]/100</f>
        <v>0.313</v>
      </c>
      <c r="Q3927" s="7">
        <v>31.3</v>
      </c>
      <c r="R3927" s="13">
        <v>50048</v>
      </c>
      <c r="S3927">
        <v>332</v>
      </c>
      <c r="T3927" t="s">
        <v>1520</v>
      </c>
      <c r="U3927" t="s">
        <v>1523</v>
      </c>
      <c r="V3927" s="13">
        <v>1367993</v>
      </c>
      <c r="W3927" s="7">
        <f>(Agridata[[#This Row],[Profit_After_Storage_Loss]]/Agridata[[#This Row],[Total_Revenue]])*100</f>
        <v>66.275318626189232</v>
      </c>
      <c r="X3927">
        <f>(1-Agridata[[#This Row],[Transport_Cost_NGN]]/(Agridata[[#This Row],[Input_Cost_NGN]]+Agridata[[#This Row],[Final_Profit_NGN]]))*100</f>
        <v>99.822713165557275</v>
      </c>
      <c r="Y3927" s="13">
        <f>Agridata[[#This Row],[Final_Profit_NGN]]*Agridata[[#This Row],[Storage_Loss_%]]</f>
        <v>42818180.899999999</v>
      </c>
      <c r="Z3927" s="13">
        <f>Agridata[[#This Row],[Final_Profit_NGN]] * (1-Agridata[[#This Row],[Storage_Loss_%]]/100)</f>
        <v>939811.19100000011</v>
      </c>
      <c r="AA3927" s="13">
        <f>Agridata[[#This Row],[Final_Profit_NGN]]+Agridata[[#This Row],[Input_Cost_NGN]]</f>
        <v>1418041</v>
      </c>
    </row>
    <row r="3928" spans="1:27" x14ac:dyDescent="0.35">
      <c r="A3928" t="s">
        <v>1408</v>
      </c>
      <c r="B3928" t="s">
        <v>1470</v>
      </c>
      <c r="C3928" t="s">
        <v>1482</v>
      </c>
      <c r="D3928">
        <v>2022</v>
      </c>
      <c r="E3928" t="s">
        <v>1502</v>
      </c>
      <c r="F3928" t="s">
        <v>1503</v>
      </c>
      <c r="G3928">
        <v>1.99</v>
      </c>
      <c r="H3928">
        <v>12389</v>
      </c>
      <c r="I3928">
        <v>11333</v>
      </c>
      <c r="J3928">
        <v>51.9</v>
      </c>
      <c r="K3928" t="s">
        <v>1512</v>
      </c>
      <c r="L3928">
        <v>1.37</v>
      </c>
      <c r="M3928" t="s">
        <v>1518</v>
      </c>
      <c r="N3928" s="13">
        <v>15697</v>
      </c>
      <c r="O3928">
        <v>3</v>
      </c>
      <c r="P3928" s="11">
        <f>Agridata[[#This Row],[Storage_Loss_%]]/100</f>
        <v>8.5199999999999998E-2</v>
      </c>
      <c r="Q3928" s="7">
        <v>8.52</v>
      </c>
      <c r="R3928" s="13">
        <v>38081</v>
      </c>
      <c r="S3928">
        <v>330</v>
      </c>
      <c r="T3928" t="s">
        <v>1520</v>
      </c>
      <c r="U3928" t="s">
        <v>1522</v>
      </c>
      <c r="V3928" s="13">
        <v>3648714</v>
      </c>
      <c r="W3928" s="7">
        <f>(Agridata[[#This Row],[Profit_After_Storage_Loss]]/Agridata[[#This Row],[Total_Revenue]])*100</f>
        <v>90.535100736547619</v>
      </c>
      <c r="X3928">
        <f>(1-Agridata[[#This Row],[Transport_Cost_NGN]]/(Agridata[[#This Row],[Input_Cost_NGN]]+Agridata[[#This Row],[Final_Profit_NGN]]))*100</f>
        <v>99.574237244001907</v>
      </c>
      <c r="Y3928" s="13">
        <f>Agridata[[#This Row],[Final_Profit_NGN]]*Agridata[[#This Row],[Storage_Loss_%]]</f>
        <v>31087043.279999997</v>
      </c>
      <c r="Z3928" s="13">
        <f>Agridata[[#This Row],[Final_Profit_NGN]] * (1-Agridata[[#This Row],[Storage_Loss_%]]/100)</f>
        <v>3337843.5672000004</v>
      </c>
      <c r="AA3928" s="13">
        <f>Agridata[[#This Row],[Final_Profit_NGN]]+Agridata[[#This Row],[Input_Cost_NGN]]</f>
        <v>3686795</v>
      </c>
    </row>
    <row r="3929" spans="1:27" x14ac:dyDescent="0.35">
      <c r="A3929" t="s">
        <v>432</v>
      </c>
      <c r="B3929" t="s">
        <v>1469</v>
      </c>
      <c r="C3929" t="s">
        <v>1484</v>
      </c>
      <c r="D3929">
        <v>2021</v>
      </c>
      <c r="E3929" t="s">
        <v>1501</v>
      </c>
      <c r="F3929" t="s">
        <v>1510</v>
      </c>
      <c r="G3929">
        <v>2.23</v>
      </c>
      <c r="H3929">
        <v>62336</v>
      </c>
      <c r="I3929">
        <v>43554</v>
      </c>
      <c r="J3929">
        <v>92.9</v>
      </c>
      <c r="K3929" t="s">
        <v>1512</v>
      </c>
      <c r="L3929">
        <v>3.52</v>
      </c>
      <c r="M3929" t="s">
        <v>1517</v>
      </c>
      <c r="N3929" s="13">
        <v>16344</v>
      </c>
      <c r="O3929">
        <v>2</v>
      </c>
      <c r="P3929" s="11">
        <f>Agridata[[#This Row],[Storage_Loss_%]]/100</f>
        <v>0.30130000000000001</v>
      </c>
      <c r="Q3929" s="7">
        <v>30.13</v>
      </c>
      <c r="R3929" s="13">
        <v>83300</v>
      </c>
      <c r="S3929">
        <v>338</v>
      </c>
      <c r="T3929" t="s">
        <v>1520</v>
      </c>
      <c r="U3929" t="s">
        <v>1522</v>
      </c>
      <c r="V3929" s="13">
        <v>14474396</v>
      </c>
      <c r="W3929" s="7">
        <f>(Agridata[[#This Row],[Profit_After_Storage_Loss]]/Agridata[[#This Row],[Total_Revenue]])*100</f>
        <v>69.470199715669295</v>
      </c>
      <c r="X3929">
        <f>(1-Agridata[[#This Row],[Transport_Cost_NGN]]/(Agridata[[#This Row],[Input_Cost_NGN]]+Agridata[[#This Row],[Final_Profit_NGN]]))*100</f>
        <v>99.887729486863847</v>
      </c>
      <c r="Y3929" s="13">
        <f>Agridata[[#This Row],[Final_Profit_NGN]]*Agridata[[#This Row],[Storage_Loss_%]]</f>
        <v>436113551.47999996</v>
      </c>
      <c r="Z3929" s="13">
        <f>Agridata[[#This Row],[Final_Profit_NGN]] * (1-Agridata[[#This Row],[Storage_Loss_%]]/100)</f>
        <v>10113260.485199999</v>
      </c>
      <c r="AA3929" s="13">
        <f>Agridata[[#This Row],[Final_Profit_NGN]]+Agridata[[#This Row],[Input_Cost_NGN]]</f>
        <v>14557696</v>
      </c>
    </row>
    <row r="3930" spans="1:27" x14ac:dyDescent="0.35">
      <c r="A3930" t="s">
        <v>182</v>
      </c>
      <c r="B3930" t="s">
        <v>1472</v>
      </c>
      <c r="C3930" t="s">
        <v>1487</v>
      </c>
      <c r="D3930">
        <v>2025</v>
      </c>
      <c r="E3930" t="s">
        <v>1502</v>
      </c>
      <c r="F3930" t="s">
        <v>1508</v>
      </c>
      <c r="G3930">
        <v>1.1200000000000001</v>
      </c>
      <c r="H3930">
        <v>1729</v>
      </c>
      <c r="I3930">
        <v>1644</v>
      </c>
      <c r="J3930">
        <v>40.1</v>
      </c>
      <c r="K3930" t="s">
        <v>1512</v>
      </c>
      <c r="L3930">
        <v>1.1399999999999999</v>
      </c>
      <c r="M3930" t="s">
        <v>1518</v>
      </c>
      <c r="N3930" s="13">
        <v>10089</v>
      </c>
      <c r="O3930">
        <v>1</v>
      </c>
      <c r="P3930" s="11">
        <f>Agridata[[#This Row],[Storage_Loss_%]]/100</f>
        <v>4.87E-2</v>
      </c>
      <c r="Q3930" s="7">
        <v>4.87</v>
      </c>
      <c r="R3930" s="13">
        <v>12187</v>
      </c>
      <c r="S3930">
        <v>260</v>
      </c>
      <c r="T3930" t="s">
        <v>1520</v>
      </c>
      <c r="U3930" t="s">
        <v>1523</v>
      </c>
      <c r="V3930" s="13">
        <v>400890</v>
      </c>
      <c r="W3930" s="7">
        <f>(Agridata[[#This Row],[Profit_After_Storage_Loss]]/Agridata[[#This Row],[Total_Revenue]])*100</f>
        <v>92.323382081306875</v>
      </c>
      <c r="X3930">
        <f>(1-Agridata[[#This Row],[Transport_Cost_NGN]]/(Agridata[[#This Row],[Input_Cost_NGN]]+Agridata[[#This Row],[Final_Profit_NGN]]))*100</f>
        <v>97.557598220186549</v>
      </c>
      <c r="Y3930" s="13">
        <f>Agridata[[#This Row],[Final_Profit_NGN]]*Agridata[[#This Row],[Storage_Loss_%]]</f>
        <v>1952334.3</v>
      </c>
      <c r="Z3930" s="13">
        <f>Agridata[[#This Row],[Final_Profit_NGN]] * (1-Agridata[[#This Row],[Storage_Loss_%]]/100)</f>
        <v>381366.65700000001</v>
      </c>
      <c r="AA3930" s="13">
        <f>Agridata[[#This Row],[Final_Profit_NGN]]+Agridata[[#This Row],[Input_Cost_NGN]]</f>
        <v>413077</v>
      </c>
    </row>
    <row r="3931" spans="1:27" x14ac:dyDescent="0.35">
      <c r="A3931" t="s">
        <v>831</v>
      </c>
      <c r="B3931" t="s">
        <v>1472</v>
      </c>
      <c r="C3931" t="s">
        <v>1479</v>
      </c>
      <c r="D3931">
        <v>2022</v>
      </c>
      <c r="E3931" t="s">
        <v>1502</v>
      </c>
      <c r="F3931" t="s">
        <v>1506</v>
      </c>
      <c r="G3931">
        <v>5.68</v>
      </c>
      <c r="H3931">
        <v>18945</v>
      </c>
      <c r="I3931">
        <v>11708</v>
      </c>
      <c r="J3931">
        <v>26.6</v>
      </c>
      <c r="K3931" t="s">
        <v>1511</v>
      </c>
      <c r="L3931">
        <v>1.81</v>
      </c>
      <c r="M3931" t="s">
        <v>1516</v>
      </c>
      <c r="N3931" s="13">
        <v>3874</v>
      </c>
      <c r="O3931">
        <v>30</v>
      </c>
      <c r="P3931" s="11">
        <f>Agridata[[#This Row],[Storage_Loss_%]]/100</f>
        <v>0.38200000000000001</v>
      </c>
      <c r="Q3931" s="7">
        <v>38.200000000000003</v>
      </c>
      <c r="R3931" s="13">
        <v>147674</v>
      </c>
      <c r="S3931">
        <v>389</v>
      </c>
      <c r="T3931" t="s">
        <v>1520</v>
      </c>
      <c r="U3931" t="s">
        <v>1522</v>
      </c>
      <c r="V3931" s="13">
        <v>4357320</v>
      </c>
      <c r="W3931" s="7">
        <f>(Agridata[[#This Row],[Profit_After_Storage_Loss]]/Agridata[[#This Row],[Total_Revenue]])*100</f>
        <v>59.774191930111328</v>
      </c>
      <c r="X3931">
        <f>(1-Agridata[[#This Row],[Transport_Cost_NGN]]/(Agridata[[#This Row],[Input_Cost_NGN]]+Agridata[[#This Row],[Final_Profit_NGN]]))*100</f>
        <v>99.914006544736793</v>
      </c>
      <c r="Y3931" s="13">
        <f>Agridata[[#This Row],[Final_Profit_NGN]]*Agridata[[#This Row],[Storage_Loss_%]]</f>
        <v>166449624</v>
      </c>
      <c r="Z3931" s="13">
        <f>Agridata[[#This Row],[Final_Profit_NGN]] * (1-Agridata[[#This Row],[Storage_Loss_%]]/100)</f>
        <v>2692823.76</v>
      </c>
      <c r="AA3931" s="13">
        <f>Agridata[[#This Row],[Final_Profit_NGN]]+Agridata[[#This Row],[Input_Cost_NGN]]</f>
        <v>4504994</v>
      </c>
    </row>
    <row r="3932" spans="1:27" x14ac:dyDescent="0.35">
      <c r="A3932" t="s">
        <v>1406</v>
      </c>
      <c r="B3932" t="s">
        <v>1472</v>
      </c>
      <c r="C3932" t="s">
        <v>1478</v>
      </c>
      <c r="D3932">
        <v>2022</v>
      </c>
      <c r="E3932" t="s">
        <v>1501</v>
      </c>
      <c r="F3932" t="s">
        <v>1506</v>
      </c>
      <c r="G3932">
        <v>1.3</v>
      </c>
      <c r="H3932">
        <v>3556</v>
      </c>
      <c r="I3932">
        <v>3111</v>
      </c>
      <c r="J3932">
        <v>1</v>
      </c>
      <c r="K3932" t="s">
        <v>1515</v>
      </c>
      <c r="L3932">
        <v>0.56000000000000005</v>
      </c>
      <c r="M3932" t="s">
        <v>1516</v>
      </c>
      <c r="N3932" s="13">
        <v>200</v>
      </c>
      <c r="O3932">
        <v>7</v>
      </c>
      <c r="P3932" s="11">
        <f>Agridata[[#This Row],[Storage_Loss_%]]/100</f>
        <v>0.12509999999999999</v>
      </c>
      <c r="Q3932" s="7">
        <v>12.51</v>
      </c>
      <c r="R3932" s="13">
        <v>36715</v>
      </c>
      <c r="S3932">
        <v>316</v>
      </c>
      <c r="T3932" t="s">
        <v>1521</v>
      </c>
      <c r="U3932" t="s">
        <v>1523</v>
      </c>
      <c r="V3932" s="13">
        <v>936331</v>
      </c>
      <c r="W3932" s="7">
        <f>(Agridata[[#This Row],[Profit_After_Storage_Loss]]/Agridata[[#This Row],[Total_Revenue]])*100</f>
        <v>84.18882477292955</v>
      </c>
      <c r="X3932">
        <f>(1-Agridata[[#This Row],[Transport_Cost_NGN]]/(Agridata[[#This Row],[Input_Cost_NGN]]+Agridata[[#This Row],[Final_Profit_NGN]]))*100</f>
        <v>99.979445987137296</v>
      </c>
      <c r="Y3932" s="13">
        <f>Agridata[[#This Row],[Final_Profit_NGN]]*Agridata[[#This Row],[Storage_Loss_%]]</f>
        <v>11713500.810000001</v>
      </c>
      <c r="Z3932" s="13">
        <f>Agridata[[#This Row],[Final_Profit_NGN]] * (1-Agridata[[#This Row],[Storage_Loss_%]]/100)</f>
        <v>819195.99190000002</v>
      </c>
      <c r="AA3932" s="13">
        <f>Agridata[[#This Row],[Final_Profit_NGN]]+Agridata[[#This Row],[Input_Cost_NGN]]</f>
        <v>973046</v>
      </c>
    </row>
    <row r="3933" spans="1:27" x14ac:dyDescent="0.35">
      <c r="A3933" t="s">
        <v>158</v>
      </c>
      <c r="B3933" t="s">
        <v>1472</v>
      </c>
      <c r="C3933" t="s">
        <v>1489</v>
      </c>
      <c r="D3933">
        <v>2023</v>
      </c>
      <c r="E3933" t="s">
        <v>1501</v>
      </c>
      <c r="F3933" t="s">
        <v>1504</v>
      </c>
      <c r="G3933">
        <v>0.8</v>
      </c>
      <c r="H3933">
        <v>6874</v>
      </c>
      <c r="I3933">
        <v>5482</v>
      </c>
      <c r="J3933">
        <v>13.3</v>
      </c>
      <c r="K3933" t="s">
        <v>1512</v>
      </c>
      <c r="L3933">
        <v>1.05</v>
      </c>
      <c r="M3933" t="s">
        <v>1518</v>
      </c>
      <c r="N3933" s="13">
        <v>3158</v>
      </c>
      <c r="O3933">
        <v>1</v>
      </c>
      <c r="P3933" s="11">
        <f>Agridata[[#This Row],[Storage_Loss_%]]/100</f>
        <v>0.20250000000000001</v>
      </c>
      <c r="Q3933" s="7">
        <v>20.25</v>
      </c>
      <c r="R3933" s="13">
        <v>10540</v>
      </c>
      <c r="S3933">
        <v>267</v>
      </c>
      <c r="T3933" t="s">
        <v>1520</v>
      </c>
      <c r="U3933" t="s">
        <v>1522</v>
      </c>
      <c r="V3933" s="13">
        <v>1435360</v>
      </c>
      <c r="W3933" s="7">
        <f>(Agridata[[#This Row],[Profit_After_Storage_Loss]]/Agridata[[#This Row],[Total_Revenue]])*100</f>
        <v>79.168656200290485</v>
      </c>
      <c r="X3933">
        <f>(1-Agridata[[#This Row],[Transport_Cost_NGN]]/(Agridata[[#This Row],[Input_Cost_NGN]]+Agridata[[#This Row],[Final_Profit_NGN]]))*100</f>
        <v>99.781589321529836</v>
      </c>
      <c r="Y3933" s="13">
        <f>Agridata[[#This Row],[Final_Profit_NGN]]*Agridata[[#This Row],[Storage_Loss_%]]</f>
        <v>29066040</v>
      </c>
      <c r="Z3933" s="13">
        <f>Agridata[[#This Row],[Final_Profit_NGN]] * (1-Agridata[[#This Row],[Storage_Loss_%]]/100)</f>
        <v>1144699.6000000001</v>
      </c>
      <c r="AA3933" s="13">
        <f>Agridata[[#This Row],[Final_Profit_NGN]]+Agridata[[#This Row],[Input_Cost_NGN]]</f>
        <v>1445900</v>
      </c>
    </row>
    <row r="3934" spans="1:27" x14ac:dyDescent="0.35">
      <c r="A3934" t="s">
        <v>465</v>
      </c>
      <c r="B3934" t="s">
        <v>1469</v>
      </c>
      <c r="C3934" t="s">
        <v>1484</v>
      </c>
      <c r="D3934">
        <v>2023</v>
      </c>
      <c r="E3934" t="s">
        <v>1501</v>
      </c>
      <c r="F3934" t="s">
        <v>1508</v>
      </c>
      <c r="G3934">
        <v>1.67</v>
      </c>
      <c r="H3934">
        <v>1761</v>
      </c>
      <c r="I3934">
        <v>1470</v>
      </c>
      <c r="J3934">
        <v>39.1</v>
      </c>
      <c r="K3934" t="s">
        <v>1511</v>
      </c>
      <c r="L3934">
        <v>1</v>
      </c>
      <c r="M3934" t="s">
        <v>1518</v>
      </c>
      <c r="N3934" s="13">
        <v>5264</v>
      </c>
      <c r="O3934">
        <v>14</v>
      </c>
      <c r="P3934" s="11">
        <f>Agridata[[#This Row],[Storage_Loss_%]]/100</f>
        <v>0.16519999999999999</v>
      </c>
      <c r="Q3934" s="7">
        <v>16.52</v>
      </c>
      <c r="R3934" s="13">
        <v>19294</v>
      </c>
      <c r="S3934">
        <v>177</v>
      </c>
      <c r="T3934" t="s">
        <v>1520</v>
      </c>
      <c r="U3934" t="s">
        <v>1522</v>
      </c>
      <c r="V3934" s="13">
        <v>233031</v>
      </c>
      <c r="W3934" s="7">
        <f>(Agridata[[#This Row],[Profit_After_Storage_Loss]]/Agridata[[#This Row],[Total_Revenue]])*100</f>
        <v>77.09671209749331</v>
      </c>
      <c r="X3934">
        <f>(1-Agridata[[#This Row],[Transport_Cost_NGN]]/(Agridata[[#This Row],[Input_Cost_NGN]]+Agridata[[#This Row],[Final_Profit_NGN]]))*100</f>
        <v>97.91380164470425</v>
      </c>
      <c r="Y3934" s="13">
        <f>Agridata[[#This Row],[Final_Profit_NGN]]*Agridata[[#This Row],[Storage_Loss_%]]</f>
        <v>3849672.12</v>
      </c>
      <c r="Z3934" s="13">
        <f>Agridata[[#This Row],[Final_Profit_NGN]] * (1-Agridata[[#This Row],[Storage_Loss_%]]/100)</f>
        <v>194534.2788</v>
      </c>
      <c r="AA3934" s="13">
        <f>Agridata[[#This Row],[Final_Profit_NGN]]+Agridata[[#This Row],[Input_Cost_NGN]]</f>
        <v>252325</v>
      </c>
    </row>
    <row r="3935" spans="1:27" x14ac:dyDescent="0.35">
      <c r="A3935" t="s">
        <v>814</v>
      </c>
      <c r="B3935" t="s">
        <v>1470</v>
      </c>
      <c r="C3935" t="s">
        <v>1482</v>
      </c>
      <c r="D3935">
        <v>2022</v>
      </c>
      <c r="E3935" t="s">
        <v>1501</v>
      </c>
      <c r="F3935" t="s">
        <v>1507</v>
      </c>
      <c r="G3935">
        <v>2.11</v>
      </c>
      <c r="H3935">
        <v>3865</v>
      </c>
      <c r="I3935">
        <v>1546</v>
      </c>
      <c r="J3935">
        <v>7.2</v>
      </c>
      <c r="K3935" t="s">
        <v>1511</v>
      </c>
      <c r="L3935">
        <v>0.8</v>
      </c>
      <c r="M3935" t="s">
        <v>1516</v>
      </c>
      <c r="N3935" s="13">
        <v>1123</v>
      </c>
      <c r="O3935">
        <v>60</v>
      </c>
      <c r="P3935" s="11">
        <f>Agridata[[#This Row],[Storage_Loss_%]]/100</f>
        <v>0.6</v>
      </c>
      <c r="Q3935" s="7">
        <v>60</v>
      </c>
      <c r="R3935" s="13">
        <v>36923</v>
      </c>
      <c r="S3935">
        <v>283</v>
      </c>
      <c r="T3935" t="s">
        <v>1520</v>
      </c>
      <c r="U3935" t="s">
        <v>1523</v>
      </c>
      <c r="V3935" s="13">
        <v>395097</v>
      </c>
      <c r="W3935" s="7">
        <f>(Agridata[[#This Row],[Profit_After_Storage_Loss]]/Agridata[[#This Row],[Total_Revenue]])*100</f>
        <v>36.581361973982688</v>
      </c>
      <c r="X3935">
        <f>(1-Agridata[[#This Row],[Transport_Cost_NGN]]/(Agridata[[#This Row],[Input_Cost_NGN]]+Agridata[[#This Row],[Final_Profit_NGN]]))*100</f>
        <v>99.740058330632849</v>
      </c>
      <c r="Y3935" s="13">
        <f>Agridata[[#This Row],[Final_Profit_NGN]]*Agridata[[#This Row],[Storage_Loss_%]]</f>
        <v>23705820</v>
      </c>
      <c r="Z3935" s="13">
        <f>Agridata[[#This Row],[Final_Profit_NGN]] * (1-Agridata[[#This Row],[Storage_Loss_%]]/100)</f>
        <v>158038.80000000002</v>
      </c>
      <c r="AA3935" s="13">
        <f>Agridata[[#This Row],[Final_Profit_NGN]]+Agridata[[#This Row],[Input_Cost_NGN]]</f>
        <v>432020</v>
      </c>
    </row>
    <row r="3936" spans="1:27" x14ac:dyDescent="0.35">
      <c r="A3936" t="s">
        <v>669</v>
      </c>
      <c r="B3936" t="s">
        <v>1470</v>
      </c>
      <c r="C3936" t="s">
        <v>1475</v>
      </c>
      <c r="D3936">
        <v>2022</v>
      </c>
      <c r="E3936" t="s">
        <v>1501</v>
      </c>
      <c r="F3936" t="s">
        <v>1503</v>
      </c>
      <c r="G3936">
        <v>0.76</v>
      </c>
      <c r="H3936">
        <v>7288</v>
      </c>
      <c r="I3936">
        <v>6498</v>
      </c>
      <c r="J3936">
        <v>9.6999999999999993</v>
      </c>
      <c r="K3936" t="s">
        <v>1513</v>
      </c>
      <c r="L3936">
        <v>0.78</v>
      </c>
      <c r="M3936" t="s">
        <v>1516</v>
      </c>
      <c r="N3936" s="13">
        <v>378</v>
      </c>
      <c r="O3936">
        <v>3</v>
      </c>
      <c r="P3936" s="11">
        <f>Agridata[[#This Row],[Storage_Loss_%]]/100</f>
        <v>0.10830000000000001</v>
      </c>
      <c r="Q3936" s="7">
        <v>10.83</v>
      </c>
      <c r="R3936" s="13">
        <v>12805</v>
      </c>
      <c r="S3936">
        <v>319</v>
      </c>
      <c r="T3936" t="s">
        <v>1520</v>
      </c>
      <c r="U3936" t="s">
        <v>1523</v>
      </c>
      <c r="V3936" s="13">
        <v>2038951</v>
      </c>
      <c r="W3936" s="7">
        <f>(Agridata[[#This Row],[Profit_After_Storage_Loss]]/Agridata[[#This Row],[Total_Revenue]])*100</f>
        <v>88.613490429661226</v>
      </c>
      <c r="X3936">
        <f>(1-Agridata[[#This Row],[Transport_Cost_NGN]]/(Agridata[[#This Row],[Input_Cost_NGN]]+Agridata[[#This Row],[Final_Profit_NGN]]))*100</f>
        <v>99.981576756690373</v>
      </c>
      <c r="Y3936" s="13">
        <f>Agridata[[#This Row],[Final_Profit_NGN]]*Agridata[[#This Row],[Storage_Loss_%]]</f>
        <v>22081839.330000002</v>
      </c>
      <c r="Z3936" s="13">
        <f>Agridata[[#This Row],[Final_Profit_NGN]] * (1-Agridata[[#This Row],[Storage_Loss_%]]/100)</f>
        <v>1818132.6066999999</v>
      </c>
      <c r="AA3936" s="13">
        <f>Agridata[[#This Row],[Final_Profit_NGN]]+Agridata[[#This Row],[Input_Cost_NGN]]</f>
        <v>2051756</v>
      </c>
    </row>
    <row r="3937" spans="1:27" x14ac:dyDescent="0.35">
      <c r="A3937" t="s">
        <v>379</v>
      </c>
      <c r="B3937" t="s">
        <v>1472</v>
      </c>
      <c r="C3937" t="s">
        <v>1487</v>
      </c>
      <c r="D3937">
        <v>2023</v>
      </c>
      <c r="E3937" t="s">
        <v>1502</v>
      </c>
      <c r="F3937" t="s">
        <v>1510</v>
      </c>
      <c r="G3937">
        <v>0.82</v>
      </c>
      <c r="H3937">
        <v>10341</v>
      </c>
      <c r="I3937">
        <v>7401</v>
      </c>
      <c r="J3937">
        <v>9.1</v>
      </c>
      <c r="K3937" t="s">
        <v>1512</v>
      </c>
      <c r="L3937">
        <v>1.06</v>
      </c>
      <c r="M3937" t="s">
        <v>1518</v>
      </c>
      <c r="N3937" s="13">
        <v>2620</v>
      </c>
      <c r="O3937">
        <v>3</v>
      </c>
      <c r="P3937" s="11">
        <f>Agridata[[#This Row],[Storage_Loss_%]]/100</f>
        <v>0.2843</v>
      </c>
      <c r="Q3937" s="7">
        <v>28.43</v>
      </c>
      <c r="R3937" s="13">
        <v>19924</v>
      </c>
      <c r="S3937">
        <v>362</v>
      </c>
      <c r="T3937" t="s">
        <v>1520</v>
      </c>
      <c r="U3937" t="s">
        <v>1523</v>
      </c>
      <c r="V3937" s="13">
        <v>2629827</v>
      </c>
      <c r="W3937" s="7">
        <f>(Agridata[[#This Row],[Profit_After_Storage_Loss]]/Agridata[[#This Row],[Total_Revenue]])*100</f>
        <v>71.031851064496252</v>
      </c>
      <c r="X3937">
        <f>(1-Agridata[[#This Row],[Transport_Cost_NGN]]/(Agridata[[#This Row],[Input_Cost_NGN]]+Agridata[[#This Row],[Final_Profit_NGN]]))*100</f>
        <v>99.901122784744672</v>
      </c>
      <c r="Y3937" s="13">
        <f>Agridata[[#This Row],[Final_Profit_NGN]]*Agridata[[#This Row],[Storage_Loss_%]]</f>
        <v>74765981.609999999</v>
      </c>
      <c r="Z3937" s="13">
        <f>Agridata[[#This Row],[Final_Profit_NGN]] * (1-Agridata[[#This Row],[Storage_Loss_%]]/100)</f>
        <v>1882167.1839000001</v>
      </c>
      <c r="AA3937" s="13">
        <f>Agridata[[#This Row],[Final_Profit_NGN]]+Agridata[[#This Row],[Input_Cost_NGN]]</f>
        <v>2649751</v>
      </c>
    </row>
    <row r="3938" spans="1:27" x14ac:dyDescent="0.35">
      <c r="A3938" t="s">
        <v>1323</v>
      </c>
      <c r="B3938" t="s">
        <v>1472</v>
      </c>
      <c r="C3938" t="s">
        <v>1479</v>
      </c>
      <c r="D3938">
        <v>2025</v>
      </c>
      <c r="E3938" t="s">
        <v>1502</v>
      </c>
      <c r="F3938" t="s">
        <v>1504</v>
      </c>
      <c r="G3938">
        <v>0.66</v>
      </c>
      <c r="H3938">
        <v>4904</v>
      </c>
      <c r="I3938">
        <v>3730</v>
      </c>
      <c r="J3938">
        <v>10</v>
      </c>
      <c r="K3938" t="s">
        <v>1512</v>
      </c>
      <c r="L3938">
        <v>1.23</v>
      </c>
      <c r="M3938" t="s">
        <v>1516</v>
      </c>
      <c r="N3938" s="13">
        <v>2829</v>
      </c>
      <c r="O3938">
        <v>3</v>
      </c>
      <c r="P3938" s="11">
        <f>Agridata[[#This Row],[Storage_Loss_%]]/100</f>
        <v>0.23920000000000002</v>
      </c>
      <c r="Q3938" s="7">
        <v>23.92</v>
      </c>
      <c r="R3938" s="13">
        <v>12984</v>
      </c>
      <c r="S3938">
        <v>275</v>
      </c>
      <c r="T3938" t="s">
        <v>1520</v>
      </c>
      <c r="U3938" t="s">
        <v>1522</v>
      </c>
      <c r="V3938" s="13">
        <v>999680</v>
      </c>
      <c r="W3938" s="7">
        <f>(Agridata[[#This Row],[Profit_After_Storage_Loss]]/Agridata[[#This Row],[Total_Revenue]])*100</f>
        <v>75.104530624175425</v>
      </c>
      <c r="X3938">
        <f>(1-Agridata[[#This Row],[Transport_Cost_NGN]]/(Agridata[[#This Row],[Input_Cost_NGN]]+Agridata[[#This Row],[Final_Profit_NGN]]))*100</f>
        <v>99.720637842364297</v>
      </c>
      <c r="Y3938" s="13">
        <f>Agridata[[#This Row],[Final_Profit_NGN]]*Agridata[[#This Row],[Storage_Loss_%]]</f>
        <v>23912345.600000001</v>
      </c>
      <c r="Z3938" s="13">
        <f>Agridata[[#This Row],[Final_Profit_NGN]] * (1-Agridata[[#This Row],[Storage_Loss_%]]/100)</f>
        <v>760556.54399999988</v>
      </c>
      <c r="AA3938" s="13">
        <f>Agridata[[#This Row],[Final_Profit_NGN]]+Agridata[[#This Row],[Input_Cost_NGN]]</f>
        <v>1012664</v>
      </c>
    </row>
    <row r="3939" spans="1:27" x14ac:dyDescent="0.35">
      <c r="A3939" t="s">
        <v>989</v>
      </c>
      <c r="B3939" t="s">
        <v>1471</v>
      </c>
      <c r="C3939" t="s">
        <v>1483</v>
      </c>
      <c r="D3939">
        <v>2021</v>
      </c>
      <c r="E3939" t="s">
        <v>1502</v>
      </c>
      <c r="F3939" t="s">
        <v>1505</v>
      </c>
      <c r="G3939">
        <v>4</v>
      </c>
      <c r="H3939">
        <v>28559</v>
      </c>
      <c r="I3939">
        <v>24200</v>
      </c>
      <c r="J3939">
        <v>12.8</v>
      </c>
      <c r="K3939" t="s">
        <v>1512</v>
      </c>
      <c r="L3939">
        <v>0.59</v>
      </c>
      <c r="M3939" t="s">
        <v>1517</v>
      </c>
      <c r="N3939" s="13">
        <v>2774</v>
      </c>
      <c r="O3939">
        <v>3</v>
      </c>
      <c r="P3939" s="11">
        <f>Agridata[[#This Row],[Storage_Loss_%]]/100</f>
        <v>0.15259999999999999</v>
      </c>
      <c r="Q3939" s="7">
        <v>15.26</v>
      </c>
      <c r="R3939" s="13">
        <v>28242</v>
      </c>
      <c r="S3939">
        <v>86</v>
      </c>
      <c r="T3939" t="s">
        <v>1520</v>
      </c>
      <c r="U3939" t="s">
        <v>1522</v>
      </c>
      <c r="V3939" s="13">
        <v>2029372</v>
      </c>
      <c r="W3939" s="7">
        <f>(Agridata[[#This Row],[Profit_After_Storage_Loss]]/Agridata[[#This Row],[Total_Revenue]])*100</f>
        <v>83.576892109015589</v>
      </c>
      <c r="X3939">
        <f>(1-Agridata[[#This Row],[Transport_Cost_NGN]]/(Agridata[[#This Row],[Input_Cost_NGN]]+Agridata[[#This Row],[Final_Profit_NGN]]))*100</f>
        <v>99.86518365446581</v>
      </c>
      <c r="Y3939" s="13">
        <f>Agridata[[#This Row],[Final_Profit_NGN]]*Agridata[[#This Row],[Storage_Loss_%]]</f>
        <v>30968216.719999999</v>
      </c>
      <c r="Z3939" s="13">
        <f>Agridata[[#This Row],[Final_Profit_NGN]] * (1-Agridata[[#This Row],[Storage_Loss_%]]/100)</f>
        <v>1719689.8328</v>
      </c>
      <c r="AA3939" s="13">
        <f>Agridata[[#This Row],[Final_Profit_NGN]]+Agridata[[#This Row],[Input_Cost_NGN]]</f>
        <v>2057614</v>
      </c>
    </row>
    <row r="3940" spans="1:27" x14ac:dyDescent="0.35">
      <c r="A3940" t="s">
        <v>1409</v>
      </c>
      <c r="B3940" t="s">
        <v>1470</v>
      </c>
      <c r="C3940" t="s">
        <v>1491</v>
      </c>
      <c r="D3940">
        <v>2025</v>
      </c>
      <c r="E3940" t="s">
        <v>1502</v>
      </c>
      <c r="F3940" t="s">
        <v>1505</v>
      </c>
      <c r="G3940">
        <v>11.28</v>
      </c>
      <c r="H3940">
        <v>111484</v>
      </c>
      <c r="I3940">
        <v>95798</v>
      </c>
      <c r="J3940">
        <v>26.1</v>
      </c>
      <c r="K3940" t="s">
        <v>1513</v>
      </c>
      <c r="L3940">
        <v>1.99</v>
      </c>
      <c r="M3940" t="s">
        <v>1518</v>
      </c>
      <c r="N3940" s="13">
        <v>1167</v>
      </c>
      <c r="O3940">
        <v>7</v>
      </c>
      <c r="P3940" s="11">
        <f>Agridata[[#This Row],[Storage_Loss_%]]/100</f>
        <v>0.14069999999999999</v>
      </c>
      <c r="Q3940" s="7">
        <v>14.07</v>
      </c>
      <c r="R3940" s="13">
        <v>115469</v>
      </c>
      <c r="S3940">
        <v>105</v>
      </c>
      <c r="T3940" t="s">
        <v>1520</v>
      </c>
      <c r="U3940" t="s">
        <v>1523</v>
      </c>
      <c r="V3940" s="13">
        <v>9841567</v>
      </c>
      <c r="W3940" s="7">
        <f>(Agridata[[#This Row],[Profit_After_Storage_Loss]]/Agridata[[#This Row],[Total_Revenue]])*100</f>
        <v>84.933493492440931</v>
      </c>
      <c r="X3940">
        <f>(1-Agridata[[#This Row],[Transport_Cost_NGN]]/(Agridata[[#This Row],[Input_Cost_NGN]]+Agridata[[#This Row],[Final_Profit_NGN]]))*100</f>
        <v>99.98827964466534</v>
      </c>
      <c r="Y3940" s="13">
        <f>Agridata[[#This Row],[Final_Profit_NGN]]*Agridata[[#This Row],[Storage_Loss_%]]</f>
        <v>138470847.69</v>
      </c>
      <c r="Z3940" s="13">
        <f>Agridata[[#This Row],[Final_Profit_NGN]] * (1-Agridata[[#This Row],[Storage_Loss_%]]/100)</f>
        <v>8456858.5230999999</v>
      </c>
      <c r="AA3940" s="13">
        <f>Agridata[[#This Row],[Final_Profit_NGN]]+Agridata[[#This Row],[Input_Cost_NGN]]</f>
        <v>9957036</v>
      </c>
    </row>
    <row r="3941" spans="1:27" x14ac:dyDescent="0.35">
      <c r="A3941" t="s">
        <v>227</v>
      </c>
      <c r="B3941" t="s">
        <v>1470</v>
      </c>
      <c r="C3941" t="s">
        <v>1490</v>
      </c>
      <c r="D3941">
        <v>2024</v>
      </c>
      <c r="E3941" t="s">
        <v>1501</v>
      </c>
      <c r="F3941" t="s">
        <v>1508</v>
      </c>
      <c r="G3941">
        <v>4.4800000000000004</v>
      </c>
      <c r="H3941">
        <v>8809</v>
      </c>
      <c r="I3941">
        <v>7858</v>
      </c>
      <c r="J3941">
        <v>12.7</v>
      </c>
      <c r="K3941" t="s">
        <v>1512</v>
      </c>
      <c r="L3941">
        <v>0.94</v>
      </c>
      <c r="M3941" t="s">
        <v>1516</v>
      </c>
      <c r="N3941" s="13">
        <v>3519</v>
      </c>
      <c r="O3941">
        <v>3</v>
      </c>
      <c r="P3941" s="11">
        <f>Agridata[[#This Row],[Storage_Loss_%]]/100</f>
        <v>0.1079</v>
      </c>
      <c r="Q3941" s="7">
        <v>10.79</v>
      </c>
      <c r="R3941" s="13">
        <v>38431</v>
      </c>
      <c r="S3941">
        <v>223</v>
      </c>
      <c r="T3941" t="s">
        <v>1520</v>
      </c>
      <c r="U3941" t="s">
        <v>1522</v>
      </c>
      <c r="V3941" s="13">
        <v>1692861</v>
      </c>
      <c r="W3941" s="7">
        <f>(Agridata[[#This Row],[Profit_After_Storage_Loss]]/Agridata[[#This Row],[Total_Revenue]])*100</f>
        <v>87.229727746677042</v>
      </c>
      <c r="X3941">
        <f>(1-Agridata[[#This Row],[Transport_Cost_NGN]]/(Agridata[[#This Row],[Input_Cost_NGN]]+Agridata[[#This Row],[Final_Profit_NGN]]))*100</f>
        <v>99.79674139313299</v>
      </c>
      <c r="Y3941" s="13">
        <f>Agridata[[#This Row],[Final_Profit_NGN]]*Agridata[[#This Row],[Storage_Loss_%]]</f>
        <v>18265970.189999998</v>
      </c>
      <c r="Z3941" s="13">
        <f>Agridata[[#This Row],[Final_Profit_NGN]] * (1-Agridata[[#This Row],[Storage_Loss_%]]/100)</f>
        <v>1510201.2981</v>
      </c>
      <c r="AA3941" s="13">
        <f>Agridata[[#This Row],[Final_Profit_NGN]]+Agridata[[#This Row],[Input_Cost_NGN]]</f>
        <v>1731292</v>
      </c>
    </row>
    <row r="3942" spans="1:27" x14ac:dyDescent="0.35">
      <c r="A3942" t="s">
        <v>49</v>
      </c>
      <c r="B3942" t="s">
        <v>1473</v>
      </c>
      <c r="C3942" t="s">
        <v>1493</v>
      </c>
      <c r="D3942">
        <v>2023</v>
      </c>
      <c r="E3942" t="s">
        <v>1501</v>
      </c>
      <c r="F3942" t="s">
        <v>1504</v>
      </c>
      <c r="G3942">
        <v>0.27</v>
      </c>
      <c r="H3942">
        <v>2810</v>
      </c>
      <c r="I3942">
        <v>2157</v>
      </c>
      <c r="J3942">
        <v>1.2</v>
      </c>
      <c r="K3942" t="s">
        <v>1513</v>
      </c>
      <c r="L3942">
        <v>0.18</v>
      </c>
      <c r="M3942" t="s">
        <v>1516</v>
      </c>
      <c r="N3942" s="13">
        <v>200</v>
      </c>
      <c r="O3942">
        <v>1</v>
      </c>
      <c r="P3942" s="11">
        <f>Agridata[[#This Row],[Storage_Loss_%]]/100</f>
        <v>0.2321</v>
      </c>
      <c r="Q3942" s="7">
        <v>23.21</v>
      </c>
      <c r="R3942" s="13">
        <v>6466</v>
      </c>
      <c r="S3942">
        <v>237</v>
      </c>
      <c r="T3942" t="s">
        <v>1520</v>
      </c>
      <c r="U3942" t="s">
        <v>1522</v>
      </c>
      <c r="V3942" s="13">
        <v>499431</v>
      </c>
      <c r="W3942" s="7">
        <f>(Agridata[[#This Row],[Profit_After_Storage_Loss]]/Agridata[[#This Row],[Total_Revenue]])*100</f>
        <v>75.808527210084264</v>
      </c>
      <c r="X3942">
        <f>(1-Agridata[[#This Row],[Transport_Cost_NGN]]/(Agridata[[#This Row],[Input_Cost_NGN]]+Agridata[[#This Row],[Final_Profit_NGN]]))*100</f>
        <v>99.960466260918722</v>
      </c>
      <c r="Y3942" s="13">
        <f>Agridata[[#This Row],[Final_Profit_NGN]]*Agridata[[#This Row],[Storage_Loss_%]]</f>
        <v>11591793.51</v>
      </c>
      <c r="Z3942" s="13">
        <f>Agridata[[#This Row],[Final_Profit_NGN]] * (1-Agridata[[#This Row],[Storage_Loss_%]]/100)</f>
        <v>383513.0649</v>
      </c>
      <c r="AA3942" s="13">
        <f>Agridata[[#This Row],[Final_Profit_NGN]]+Agridata[[#This Row],[Input_Cost_NGN]]</f>
        <v>505897</v>
      </c>
    </row>
    <row r="3943" spans="1:27" x14ac:dyDescent="0.35">
      <c r="A3943" t="s">
        <v>989</v>
      </c>
      <c r="B3943" t="s">
        <v>1473</v>
      </c>
      <c r="C3943" t="s">
        <v>1496</v>
      </c>
      <c r="D3943">
        <v>2021</v>
      </c>
      <c r="E3943" t="s">
        <v>1501</v>
      </c>
      <c r="F3943" t="s">
        <v>1509</v>
      </c>
      <c r="G3943">
        <v>3.74</v>
      </c>
      <c r="H3943">
        <v>32671</v>
      </c>
      <c r="I3943">
        <v>25937</v>
      </c>
      <c r="J3943">
        <v>31.2</v>
      </c>
      <c r="K3943" t="s">
        <v>1512</v>
      </c>
      <c r="L3943">
        <v>1.37</v>
      </c>
      <c r="M3943" t="s">
        <v>1518</v>
      </c>
      <c r="N3943" s="13">
        <v>7081</v>
      </c>
      <c r="O3943">
        <v>5</v>
      </c>
      <c r="P3943" s="11">
        <f>Agridata[[#This Row],[Storage_Loss_%]]/100</f>
        <v>0.20610000000000001</v>
      </c>
      <c r="Q3943" s="7">
        <v>20.61</v>
      </c>
      <c r="R3943" s="13">
        <v>70216</v>
      </c>
      <c r="S3943">
        <v>330</v>
      </c>
      <c r="T3943" t="s">
        <v>1520</v>
      </c>
      <c r="U3943" t="s">
        <v>1522</v>
      </c>
      <c r="V3943" s="13">
        <v>8396321</v>
      </c>
      <c r="W3943" s="7">
        <f>(Agridata[[#This Row],[Profit_After_Storage_Loss]]/Agridata[[#This Row],[Total_Revenue]])*100</f>
        <v>78.731590518059519</v>
      </c>
      <c r="X3943">
        <f>(1-Agridata[[#This Row],[Transport_Cost_NGN]]/(Agridata[[#This Row],[Input_Cost_NGN]]+Agridata[[#This Row],[Final_Profit_NGN]]))*100</f>
        <v>99.916364860863411</v>
      </c>
      <c r="Y3943" s="13">
        <f>Agridata[[#This Row],[Final_Profit_NGN]]*Agridata[[#This Row],[Storage_Loss_%]]</f>
        <v>173048175.81</v>
      </c>
      <c r="Z3943" s="13">
        <f>Agridata[[#This Row],[Final_Profit_NGN]] * (1-Agridata[[#This Row],[Storage_Loss_%]]/100)</f>
        <v>6665839.2419000007</v>
      </c>
      <c r="AA3943" s="13">
        <f>Agridata[[#This Row],[Final_Profit_NGN]]+Agridata[[#This Row],[Input_Cost_NGN]]</f>
        <v>8466537</v>
      </c>
    </row>
    <row r="3944" spans="1:27" x14ac:dyDescent="0.35">
      <c r="A3944" t="s">
        <v>454</v>
      </c>
      <c r="B3944" t="s">
        <v>1472</v>
      </c>
      <c r="C3944" t="s">
        <v>1487</v>
      </c>
      <c r="D3944">
        <v>2024</v>
      </c>
      <c r="E3944" t="s">
        <v>1502</v>
      </c>
      <c r="F3944" t="s">
        <v>1506</v>
      </c>
      <c r="G3944">
        <v>1.44</v>
      </c>
      <c r="H3944">
        <v>2826</v>
      </c>
      <c r="I3944">
        <v>1784</v>
      </c>
      <c r="J3944">
        <v>30.7</v>
      </c>
      <c r="K3944" t="s">
        <v>1512</v>
      </c>
      <c r="L3944">
        <v>2.1800000000000002</v>
      </c>
      <c r="M3944" t="s">
        <v>1517</v>
      </c>
      <c r="N3944" s="13">
        <v>7818</v>
      </c>
      <c r="O3944">
        <v>30</v>
      </c>
      <c r="P3944" s="11">
        <f>Agridata[[#This Row],[Storage_Loss_%]]/100</f>
        <v>0.36869999999999997</v>
      </c>
      <c r="Q3944" s="7">
        <v>36.869999999999997</v>
      </c>
      <c r="R3944" s="13">
        <v>39790</v>
      </c>
      <c r="S3944">
        <v>371</v>
      </c>
      <c r="T3944" t="s">
        <v>1520</v>
      </c>
      <c r="U3944" t="s">
        <v>1522</v>
      </c>
      <c r="V3944" s="13">
        <v>607638</v>
      </c>
      <c r="W3944" s="7">
        <f>(Agridata[[#This Row],[Profit_After_Storage_Loss]]/Agridata[[#This Row],[Total_Revenue]])*100</f>
        <v>59.250120384042702</v>
      </c>
      <c r="X3944">
        <f>(1-Agridata[[#This Row],[Transport_Cost_NGN]]/(Agridata[[#This Row],[Input_Cost_NGN]]+Agridata[[#This Row],[Final_Profit_NGN]]))*100</f>
        <v>98.792452597045539</v>
      </c>
      <c r="Y3944" s="13">
        <f>Agridata[[#This Row],[Final_Profit_NGN]]*Agridata[[#This Row],[Storage_Loss_%]]</f>
        <v>22403613.059999999</v>
      </c>
      <c r="Z3944" s="13">
        <f>Agridata[[#This Row],[Final_Profit_NGN]] * (1-Agridata[[#This Row],[Storage_Loss_%]]/100)</f>
        <v>383601.86939999997</v>
      </c>
      <c r="AA3944" s="13">
        <f>Agridata[[#This Row],[Final_Profit_NGN]]+Agridata[[#This Row],[Input_Cost_NGN]]</f>
        <v>647428</v>
      </c>
    </row>
    <row r="3945" spans="1:27" x14ac:dyDescent="0.35">
      <c r="A3945" t="s">
        <v>760</v>
      </c>
      <c r="B3945" t="s">
        <v>1473</v>
      </c>
      <c r="C3945" t="s">
        <v>1494</v>
      </c>
      <c r="D3945">
        <v>2022</v>
      </c>
      <c r="E3945" t="s">
        <v>1502</v>
      </c>
      <c r="F3945" t="s">
        <v>1508</v>
      </c>
      <c r="G3945">
        <v>1.18</v>
      </c>
      <c r="H3945">
        <v>1226</v>
      </c>
      <c r="I3945">
        <v>912</v>
      </c>
      <c r="J3945">
        <v>24.3</v>
      </c>
      <c r="K3945" t="s">
        <v>1515</v>
      </c>
      <c r="L3945">
        <v>1.1499999999999999</v>
      </c>
      <c r="M3945" t="s">
        <v>1516</v>
      </c>
      <c r="N3945" s="13">
        <v>4553</v>
      </c>
      <c r="O3945">
        <v>14</v>
      </c>
      <c r="P3945" s="11">
        <f>Agridata[[#This Row],[Storage_Loss_%]]/100</f>
        <v>0.25540000000000002</v>
      </c>
      <c r="Q3945" s="7">
        <v>25.54</v>
      </c>
      <c r="R3945" s="13">
        <v>13856</v>
      </c>
      <c r="S3945">
        <v>246</v>
      </c>
      <c r="T3945" t="s">
        <v>1520</v>
      </c>
      <c r="U3945" t="s">
        <v>1523</v>
      </c>
      <c r="V3945" s="13">
        <v>203700</v>
      </c>
      <c r="W3945" s="7">
        <f>(Agridata[[#This Row],[Profit_After_Storage_Loss]]/Agridata[[#This Row],[Total_Revenue]])*100</f>
        <v>69.717691077239877</v>
      </c>
      <c r="X3945">
        <f>(1-Agridata[[#This Row],[Transport_Cost_NGN]]/(Agridata[[#This Row],[Input_Cost_NGN]]+Agridata[[#This Row],[Final_Profit_NGN]]))*100</f>
        <v>97.907205501112358</v>
      </c>
      <c r="Y3945" s="13">
        <f>Agridata[[#This Row],[Final_Profit_NGN]]*Agridata[[#This Row],[Storage_Loss_%]]</f>
        <v>5202498</v>
      </c>
      <c r="Z3945" s="13">
        <f>Agridata[[#This Row],[Final_Profit_NGN]] * (1-Agridata[[#This Row],[Storage_Loss_%]]/100)</f>
        <v>151675.01999999999</v>
      </c>
      <c r="AA3945" s="13">
        <f>Agridata[[#This Row],[Final_Profit_NGN]]+Agridata[[#This Row],[Input_Cost_NGN]]</f>
        <v>217556</v>
      </c>
    </row>
    <row r="3946" spans="1:27" x14ac:dyDescent="0.35">
      <c r="A3946" t="s">
        <v>1077</v>
      </c>
      <c r="B3946" t="s">
        <v>1473</v>
      </c>
      <c r="C3946" t="s">
        <v>1496</v>
      </c>
      <c r="D3946">
        <v>2022</v>
      </c>
      <c r="E3946" t="s">
        <v>1501</v>
      </c>
      <c r="F3946" t="s">
        <v>1509</v>
      </c>
      <c r="G3946">
        <v>3.33</v>
      </c>
      <c r="H3946">
        <v>39023</v>
      </c>
      <c r="I3946">
        <v>35159</v>
      </c>
      <c r="J3946">
        <v>2.2999999999999998</v>
      </c>
      <c r="K3946" t="s">
        <v>1513</v>
      </c>
      <c r="L3946">
        <v>1.38</v>
      </c>
      <c r="M3946" t="s">
        <v>1518</v>
      </c>
      <c r="N3946" s="13">
        <v>200</v>
      </c>
      <c r="O3946">
        <v>2</v>
      </c>
      <c r="P3946" s="11">
        <f>Agridata[[#This Row],[Storage_Loss_%]]/100</f>
        <v>9.9000000000000005E-2</v>
      </c>
      <c r="Q3946" s="7">
        <v>9.9</v>
      </c>
      <c r="R3946" s="13">
        <v>70851</v>
      </c>
      <c r="S3946">
        <v>267</v>
      </c>
      <c r="T3946" t="s">
        <v>1519</v>
      </c>
      <c r="U3946" t="s">
        <v>1522</v>
      </c>
      <c r="V3946" s="13">
        <v>9222528</v>
      </c>
      <c r="W3946" s="7">
        <f>(Agridata[[#This Row],[Profit_After_Storage_Loss]]/Agridata[[#This Row],[Total_Revenue]])*100</f>
        <v>89.413094290031651</v>
      </c>
      <c r="X3946">
        <f>(1-Agridata[[#This Row],[Transport_Cost_NGN]]/(Agridata[[#This Row],[Input_Cost_NGN]]+Agridata[[#This Row],[Final_Profit_NGN]]))*100</f>
        <v>99.997847930230748</v>
      </c>
      <c r="Y3946" s="13">
        <f>Agridata[[#This Row],[Final_Profit_NGN]]*Agridata[[#This Row],[Storage_Loss_%]]</f>
        <v>91303027.200000003</v>
      </c>
      <c r="Z3946" s="13">
        <f>Agridata[[#This Row],[Final_Profit_NGN]] * (1-Agridata[[#This Row],[Storage_Loss_%]]/100)</f>
        <v>8309497.7280000001</v>
      </c>
      <c r="AA3946" s="13">
        <f>Agridata[[#This Row],[Final_Profit_NGN]]+Agridata[[#This Row],[Input_Cost_NGN]]</f>
        <v>9293379</v>
      </c>
    </row>
    <row r="3947" spans="1:27" x14ac:dyDescent="0.35">
      <c r="A3947" t="s">
        <v>27</v>
      </c>
      <c r="B3947" t="s">
        <v>1473</v>
      </c>
      <c r="C3947" t="s">
        <v>1494</v>
      </c>
      <c r="D3947">
        <v>2023</v>
      </c>
      <c r="E3947" t="s">
        <v>1502</v>
      </c>
      <c r="F3947" t="s">
        <v>1506</v>
      </c>
      <c r="G3947">
        <v>2.59</v>
      </c>
      <c r="H3947">
        <v>3808</v>
      </c>
      <c r="I3947">
        <v>3428</v>
      </c>
      <c r="J3947">
        <v>14.2</v>
      </c>
      <c r="K3947" t="s">
        <v>1511</v>
      </c>
      <c r="L3947">
        <v>1.71</v>
      </c>
      <c r="M3947" t="s">
        <v>1518</v>
      </c>
      <c r="N3947" s="13">
        <v>2016</v>
      </c>
      <c r="O3947">
        <v>7</v>
      </c>
      <c r="P3947" s="11">
        <f>Agridata[[#This Row],[Storage_Loss_%]]/100</f>
        <v>9.9600000000000008E-2</v>
      </c>
      <c r="Q3947" s="7">
        <v>9.9600000000000009</v>
      </c>
      <c r="R3947" s="13">
        <v>56511</v>
      </c>
      <c r="S3947">
        <v>283</v>
      </c>
      <c r="T3947" t="s">
        <v>1520</v>
      </c>
      <c r="U3947" t="s">
        <v>1522</v>
      </c>
      <c r="V3947" s="13">
        <v>901896</v>
      </c>
      <c r="W3947" s="7">
        <f>(Agridata[[#This Row],[Profit_After_Storage_Loss]]/Agridata[[#This Row],[Total_Revenue]])*100</f>
        <v>84.730929385949807</v>
      </c>
      <c r="X3947">
        <f>(1-Agridata[[#This Row],[Transport_Cost_NGN]]/(Agridata[[#This Row],[Input_Cost_NGN]]+Agridata[[#This Row],[Final_Profit_NGN]]))*100</f>
        <v>99.789650952048561</v>
      </c>
      <c r="Y3947" s="13">
        <f>Agridata[[#This Row],[Final_Profit_NGN]]*Agridata[[#This Row],[Storage_Loss_%]]</f>
        <v>8982884.1600000001</v>
      </c>
      <c r="Z3947" s="13">
        <f>Agridata[[#This Row],[Final_Profit_NGN]] * (1-Agridata[[#This Row],[Storage_Loss_%]]/100)</f>
        <v>812067.15839999996</v>
      </c>
      <c r="AA3947" s="13">
        <f>Agridata[[#This Row],[Final_Profit_NGN]]+Agridata[[#This Row],[Input_Cost_NGN]]</f>
        <v>958407</v>
      </c>
    </row>
    <row r="3948" spans="1:27" x14ac:dyDescent="0.35">
      <c r="A3948" t="s">
        <v>409</v>
      </c>
      <c r="B3948" t="s">
        <v>1472</v>
      </c>
      <c r="C3948" t="s">
        <v>1488</v>
      </c>
      <c r="D3948">
        <v>2023</v>
      </c>
      <c r="E3948" t="s">
        <v>1501</v>
      </c>
      <c r="F3948" t="s">
        <v>1510</v>
      </c>
      <c r="G3948">
        <v>2.2799999999999998</v>
      </c>
      <c r="H3948">
        <v>48850</v>
      </c>
      <c r="I3948">
        <v>32700</v>
      </c>
      <c r="J3948">
        <v>38</v>
      </c>
      <c r="K3948" t="s">
        <v>1511</v>
      </c>
      <c r="L3948">
        <v>2.61</v>
      </c>
      <c r="M3948" t="s">
        <v>1517</v>
      </c>
      <c r="N3948" s="13">
        <v>6016</v>
      </c>
      <c r="O3948">
        <v>5</v>
      </c>
      <c r="P3948" s="11">
        <f>Agridata[[#This Row],[Storage_Loss_%]]/100</f>
        <v>0.3306</v>
      </c>
      <c r="Q3948" s="7">
        <v>33.06</v>
      </c>
      <c r="R3948" s="13">
        <v>80140</v>
      </c>
      <c r="S3948">
        <v>398</v>
      </c>
      <c r="T3948" t="s">
        <v>1521</v>
      </c>
      <c r="U3948" t="s">
        <v>1523</v>
      </c>
      <c r="V3948" s="13">
        <v>12798298</v>
      </c>
      <c r="W3948" s="7">
        <f>(Agridata[[#This Row],[Profit_After_Storage_Loss]]/Agridata[[#This Row],[Total_Revenue]])*100</f>
        <v>66.523445476850526</v>
      </c>
      <c r="X3948">
        <f>(1-Agridata[[#This Row],[Transport_Cost_NGN]]/(Agridata[[#This Row],[Input_Cost_NGN]]+Agridata[[#This Row],[Final_Profit_NGN]]))*100</f>
        <v>99.953286260336853</v>
      </c>
      <c r="Y3948" s="13">
        <f>Agridata[[#This Row],[Final_Profit_NGN]]*Agridata[[#This Row],[Storage_Loss_%]]</f>
        <v>423111731.88000005</v>
      </c>
      <c r="Z3948" s="13">
        <f>Agridata[[#This Row],[Final_Profit_NGN]] * (1-Agridata[[#This Row],[Storage_Loss_%]]/100)</f>
        <v>8567180.6811999995</v>
      </c>
      <c r="AA3948" s="13">
        <f>Agridata[[#This Row],[Final_Profit_NGN]]+Agridata[[#This Row],[Input_Cost_NGN]]</f>
        <v>12878438</v>
      </c>
    </row>
    <row r="3949" spans="1:27" x14ac:dyDescent="0.35">
      <c r="A3949" t="s">
        <v>1110</v>
      </c>
      <c r="B3949" t="s">
        <v>1472</v>
      </c>
      <c r="C3949" t="s">
        <v>1489</v>
      </c>
      <c r="D3949">
        <v>2022</v>
      </c>
      <c r="E3949" t="s">
        <v>1501</v>
      </c>
      <c r="F3949" t="s">
        <v>1508</v>
      </c>
      <c r="G3949">
        <v>14.34</v>
      </c>
      <c r="H3949">
        <v>23226</v>
      </c>
      <c r="I3949">
        <v>19563</v>
      </c>
      <c r="J3949">
        <v>10</v>
      </c>
      <c r="K3949" t="s">
        <v>1515</v>
      </c>
      <c r="L3949">
        <v>0.63</v>
      </c>
      <c r="M3949" t="s">
        <v>1518</v>
      </c>
      <c r="N3949" s="13">
        <v>2000</v>
      </c>
      <c r="O3949">
        <v>7</v>
      </c>
      <c r="P3949" s="11">
        <f>Agridata[[#This Row],[Storage_Loss_%]]/100</f>
        <v>0.15770000000000001</v>
      </c>
      <c r="Q3949" s="7">
        <v>15.77</v>
      </c>
      <c r="R3949" s="13">
        <v>111502</v>
      </c>
      <c r="S3949">
        <v>187</v>
      </c>
      <c r="T3949" t="s">
        <v>1520</v>
      </c>
      <c r="U3949" t="s">
        <v>1523</v>
      </c>
      <c r="V3949" s="13">
        <v>3508197</v>
      </c>
      <c r="W3949" s="7">
        <f>(Agridata[[#This Row],[Profit_After_Storage_Loss]]/Agridata[[#This Row],[Total_Revenue]])*100</f>
        <v>81.635360650153515</v>
      </c>
      <c r="X3949">
        <f>(1-Agridata[[#This Row],[Transport_Cost_NGN]]/(Agridata[[#This Row],[Input_Cost_NGN]]+Agridata[[#This Row],[Final_Profit_NGN]]))*100</f>
        <v>99.9447467869566</v>
      </c>
      <c r="Y3949" s="13">
        <f>Agridata[[#This Row],[Final_Profit_NGN]]*Agridata[[#This Row],[Storage_Loss_%]]</f>
        <v>55324266.689999998</v>
      </c>
      <c r="Z3949" s="13">
        <f>Agridata[[#This Row],[Final_Profit_NGN]] * (1-Agridata[[#This Row],[Storage_Loss_%]]/100)</f>
        <v>2954954.3331000004</v>
      </c>
      <c r="AA3949" s="13">
        <f>Agridata[[#This Row],[Final_Profit_NGN]]+Agridata[[#This Row],[Input_Cost_NGN]]</f>
        <v>3619699</v>
      </c>
    </row>
    <row r="3950" spans="1:27" x14ac:dyDescent="0.35">
      <c r="A3950" t="s">
        <v>585</v>
      </c>
      <c r="B3950" t="s">
        <v>1473</v>
      </c>
      <c r="C3950" t="s">
        <v>1497</v>
      </c>
      <c r="D3950">
        <v>2024</v>
      </c>
      <c r="E3950" t="s">
        <v>1502</v>
      </c>
      <c r="F3950" t="s">
        <v>1506</v>
      </c>
      <c r="G3950">
        <v>2</v>
      </c>
      <c r="H3950">
        <v>3082</v>
      </c>
      <c r="I3950">
        <v>2460</v>
      </c>
      <c r="J3950">
        <v>2.1</v>
      </c>
      <c r="K3950" t="s">
        <v>1511</v>
      </c>
      <c r="L3950">
        <v>1.36</v>
      </c>
      <c r="M3950" t="s">
        <v>1516</v>
      </c>
      <c r="N3950" s="13">
        <v>352</v>
      </c>
      <c r="O3950">
        <v>14</v>
      </c>
      <c r="P3950" s="11">
        <f>Agridata[[#This Row],[Storage_Loss_%]]/100</f>
        <v>0.20180000000000001</v>
      </c>
      <c r="Q3950" s="7">
        <v>20.18</v>
      </c>
      <c r="R3950" s="13">
        <v>56365</v>
      </c>
      <c r="S3950">
        <v>395</v>
      </c>
      <c r="T3950" t="s">
        <v>1520</v>
      </c>
      <c r="U3950" t="s">
        <v>1522</v>
      </c>
      <c r="V3950" s="13">
        <v>905266</v>
      </c>
      <c r="W3950" s="7">
        <f>(Agridata[[#This Row],[Profit_After_Storage_Loss]]/Agridata[[#This Row],[Total_Revenue]])*100</f>
        <v>75.141433793211746</v>
      </c>
      <c r="X3950">
        <f>(1-Agridata[[#This Row],[Transport_Cost_NGN]]/(Agridata[[#This Row],[Input_Cost_NGN]]+Agridata[[#This Row],[Final_Profit_NGN]]))*100</f>
        <v>99.963395522814878</v>
      </c>
      <c r="Y3950" s="13">
        <f>Agridata[[#This Row],[Final_Profit_NGN]]*Agridata[[#This Row],[Storage_Loss_%]]</f>
        <v>18268267.879999999</v>
      </c>
      <c r="Z3950" s="13">
        <f>Agridata[[#This Row],[Final_Profit_NGN]] * (1-Agridata[[#This Row],[Storage_Loss_%]]/100)</f>
        <v>722583.32120000001</v>
      </c>
      <c r="AA3950" s="13">
        <f>Agridata[[#This Row],[Final_Profit_NGN]]+Agridata[[#This Row],[Input_Cost_NGN]]</f>
        <v>961631</v>
      </c>
    </row>
    <row r="3951" spans="1:27" x14ac:dyDescent="0.35">
      <c r="A3951" t="s">
        <v>174</v>
      </c>
      <c r="B3951" t="s">
        <v>1470</v>
      </c>
      <c r="C3951" t="s">
        <v>1495</v>
      </c>
      <c r="D3951">
        <v>2023</v>
      </c>
      <c r="E3951" t="s">
        <v>1502</v>
      </c>
      <c r="F3951" t="s">
        <v>1505</v>
      </c>
      <c r="G3951">
        <v>1.66</v>
      </c>
      <c r="H3951">
        <v>22018</v>
      </c>
      <c r="I3951">
        <v>18407</v>
      </c>
      <c r="J3951">
        <v>28.9</v>
      </c>
      <c r="K3951" t="s">
        <v>1512</v>
      </c>
      <c r="L3951">
        <v>1.95</v>
      </c>
      <c r="M3951" t="s">
        <v>1518</v>
      </c>
      <c r="N3951" s="13">
        <v>8549</v>
      </c>
      <c r="O3951">
        <v>7</v>
      </c>
      <c r="P3951" s="11">
        <f>Agridata[[#This Row],[Storage_Loss_%]]/100</f>
        <v>0.16399999999999998</v>
      </c>
      <c r="Q3951" s="7">
        <v>16.399999999999999</v>
      </c>
      <c r="R3951" s="13">
        <v>15530</v>
      </c>
      <c r="S3951">
        <v>91</v>
      </c>
      <c r="T3951" t="s">
        <v>1520</v>
      </c>
      <c r="U3951" t="s">
        <v>1522</v>
      </c>
      <c r="V3951" s="13">
        <v>1634208</v>
      </c>
      <c r="W3951" s="7">
        <f>(Agridata[[#This Row],[Profit_After_Storage_Loss]]/Agridata[[#This Row],[Total_Revenue]])*100</f>
        <v>82.813021704052403</v>
      </c>
      <c r="X3951">
        <f>(1-Agridata[[#This Row],[Transport_Cost_NGN]]/(Agridata[[#This Row],[Input_Cost_NGN]]+Agridata[[#This Row],[Final_Profit_NGN]]))*100</f>
        <v>99.481796503444784</v>
      </c>
      <c r="Y3951" s="13">
        <f>Agridata[[#This Row],[Final_Profit_NGN]]*Agridata[[#This Row],[Storage_Loss_%]]</f>
        <v>26801011.199999999</v>
      </c>
      <c r="Z3951" s="13">
        <f>Agridata[[#This Row],[Final_Profit_NGN]] * (1-Agridata[[#This Row],[Storage_Loss_%]]/100)</f>
        <v>1366197.888</v>
      </c>
      <c r="AA3951" s="13">
        <f>Agridata[[#This Row],[Final_Profit_NGN]]+Agridata[[#This Row],[Input_Cost_NGN]]</f>
        <v>1649738</v>
      </c>
    </row>
    <row r="3952" spans="1:27" x14ac:dyDescent="0.35">
      <c r="A3952" t="s">
        <v>417</v>
      </c>
      <c r="B3952" t="s">
        <v>1471</v>
      </c>
      <c r="C3952" t="s">
        <v>1486</v>
      </c>
      <c r="D3952">
        <v>2025</v>
      </c>
      <c r="E3952" t="s">
        <v>1501</v>
      </c>
      <c r="F3952" t="s">
        <v>1503</v>
      </c>
      <c r="G3952">
        <v>1.91</v>
      </c>
      <c r="H3952">
        <v>11750</v>
      </c>
      <c r="I3952">
        <v>6974</v>
      </c>
      <c r="J3952">
        <v>26.8</v>
      </c>
      <c r="K3952" t="s">
        <v>1512</v>
      </c>
      <c r="L3952">
        <v>1.5</v>
      </c>
      <c r="M3952" t="s">
        <v>1516</v>
      </c>
      <c r="N3952" s="13">
        <v>5341</v>
      </c>
      <c r="O3952">
        <v>30</v>
      </c>
      <c r="P3952" s="11">
        <f>Agridata[[#This Row],[Storage_Loss_%]]/100</f>
        <v>0.40639999999999998</v>
      </c>
      <c r="Q3952" s="7">
        <v>40.64</v>
      </c>
      <c r="R3952" s="13">
        <v>22821</v>
      </c>
      <c r="S3952">
        <v>313</v>
      </c>
      <c r="T3952" t="s">
        <v>1520</v>
      </c>
      <c r="U3952" t="s">
        <v>1523</v>
      </c>
      <c r="V3952" s="13">
        <v>2132872</v>
      </c>
      <c r="W3952" s="7">
        <f>(Agridata[[#This Row],[Profit_After_Storage_Loss]]/Agridata[[#This Row],[Total_Revenue]])*100</f>
        <v>58.731592077350534</v>
      </c>
      <c r="X3952">
        <f>(1-Agridata[[#This Row],[Transport_Cost_NGN]]/(Agridata[[#This Row],[Input_Cost_NGN]]+Agridata[[#This Row],[Final_Profit_NGN]]))*100</f>
        <v>99.752237447540068</v>
      </c>
      <c r="Y3952" s="13">
        <f>Agridata[[#This Row],[Final_Profit_NGN]]*Agridata[[#This Row],[Storage_Loss_%]]</f>
        <v>86679918.079999998</v>
      </c>
      <c r="Z3952" s="13">
        <f>Agridata[[#This Row],[Final_Profit_NGN]] * (1-Agridata[[#This Row],[Storage_Loss_%]]/100)</f>
        <v>1266072.8192</v>
      </c>
      <c r="AA3952" s="13">
        <f>Agridata[[#This Row],[Final_Profit_NGN]]+Agridata[[#This Row],[Input_Cost_NGN]]</f>
        <v>2155693</v>
      </c>
    </row>
    <row r="3953" spans="1:27" x14ac:dyDescent="0.35">
      <c r="A3953" t="s">
        <v>1235</v>
      </c>
      <c r="B3953" t="s">
        <v>1472</v>
      </c>
      <c r="C3953" t="s">
        <v>1489</v>
      </c>
      <c r="D3953">
        <v>2025</v>
      </c>
      <c r="E3953" t="s">
        <v>1502</v>
      </c>
      <c r="F3953" t="s">
        <v>1504</v>
      </c>
      <c r="G3953">
        <v>3.53</v>
      </c>
      <c r="H3953">
        <v>33385</v>
      </c>
      <c r="I3953">
        <v>24454</v>
      </c>
      <c r="J3953">
        <v>13.5</v>
      </c>
      <c r="K3953" t="s">
        <v>1515</v>
      </c>
      <c r="L3953">
        <v>1.1000000000000001</v>
      </c>
      <c r="M3953" t="s">
        <v>1517</v>
      </c>
      <c r="N3953" s="13">
        <v>3008</v>
      </c>
      <c r="O3953">
        <v>7</v>
      </c>
      <c r="P3953" s="11">
        <f>Agridata[[#This Row],[Storage_Loss_%]]/100</f>
        <v>0.26750000000000002</v>
      </c>
      <c r="Q3953" s="7">
        <v>26.75</v>
      </c>
      <c r="R3953" s="13">
        <v>52850</v>
      </c>
      <c r="S3953">
        <v>341</v>
      </c>
      <c r="T3953" t="s">
        <v>1520</v>
      </c>
      <c r="U3953" t="s">
        <v>1522</v>
      </c>
      <c r="V3953" s="13">
        <v>8199568</v>
      </c>
      <c r="W3953" s="7">
        <f>(Agridata[[#This Row],[Profit_After_Storage_Loss]]/Agridata[[#This Row],[Total_Revenue]])*100</f>
        <v>72.780893551441523</v>
      </c>
      <c r="X3953">
        <f>(1-Agridata[[#This Row],[Transport_Cost_NGN]]/(Agridata[[#This Row],[Input_Cost_NGN]]+Agridata[[#This Row],[Final_Profit_NGN]]))*100</f>
        <v>99.963550077080441</v>
      </c>
      <c r="Y3953" s="13">
        <f>Agridata[[#This Row],[Final_Profit_NGN]]*Agridata[[#This Row],[Storage_Loss_%]]</f>
        <v>219338444</v>
      </c>
      <c r="Z3953" s="13">
        <f>Agridata[[#This Row],[Final_Profit_NGN]] * (1-Agridata[[#This Row],[Storage_Loss_%]]/100)</f>
        <v>6006183.5599999996</v>
      </c>
      <c r="AA3953" s="13">
        <f>Agridata[[#This Row],[Final_Profit_NGN]]+Agridata[[#This Row],[Input_Cost_NGN]]</f>
        <v>8252418</v>
      </c>
    </row>
    <row r="3954" spans="1:27" x14ac:dyDescent="0.35">
      <c r="A3954" t="s">
        <v>1410</v>
      </c>
      <c r="B3954" t="s">
        <v>1470</v>
      </c>
      <c r="C3954" t="s">
        <v>1482</v>
      </c>
      <c r="D3954">
        <v>2023</v>
      </c>
      <c r="E3954" t="s">
        <v>1502</v>
      </c>
      <c r="F3954" t="s">
        <v>1508</v>
      </c>
      <c r="G3954">
        <v>1.44</v>
      </c>
      <c r="H3954">
        <v>1766</v>
      </c>
      <c r="I3954">
        <v>1362</v>
      </c>
      <c r="J3954">
        <v>39.9</v>
      </c>
      <c r="K3954" t="s">
        <v>1512</v>
      </c>
      <c r="L3954">
        <v>2.5099999999999998</v>
      </c>
      <c r="M3954" t="s">
        <v>1516</v>
      </c>
      <c r="N3954" s="13">
        <v>10463</v>
      </c>
      <c r="O3954">
        <v>14</v>
      </c>
      <c r="P3954" s="11">
        <f>Agridata[[#This Row],[Storage_Loss_%]]/100</f>
        <v>0.22829999999999998</v>
      </c>
      <c r="Q3954" s="7">
        <v>22.83</v>
      </c>
      <c r="R3954" s="13">
        <v>20551</v>
      </c>
      <c r="S3954">
        <v>277</v>
      </c>
      <c r="T3954" t="s">
        <v>1520</v>
      </c>
      <c r="U3954" t="s">
        <v>1522</v>
      </c>
      <c r="V3954" s="13">
        <v>342488</v>
      </c>
      <c r="W3954" s="7">
        <f>(Agridata[[#This Row],[Profit_After_Storage_Loss]]/Agridata[[#This Row],[Total_Revenue]])*100</f>
        <v>72.801541872911741</v>
      </c>
      <c r="X3954">
        <f>(1-Agridata[[#This Row],[Transport_Cost_NGN]]/(Agridata[[#This Row],[Input_Cost_NGN]]+Agridata[[#This Row],[Final_Profit_NGN]]))*100</f>
        <v>97.117940496751046</v>
      </c>
      <c r="Y3954" s="13">
        <f>Agridata[[#This Row],[Final_Profit_NGN]]*Agridata[[#This Row],[Storage_Loss_%]]</f>
        <v>7819001.0399999991</v>
      </c>
      <c r="Z3954" s="13">
        <f>Agridata[[#This Row],[Final_Profit_NGN]] * (1-Agridata[[#This Row],[Storage_Loss_%]]/100)</f>
        <v>264297.98960000003</v>
      </c>
      <c r="AA3954" s="13">
        <f>Agridata[[#This Row],[Final_Profit_NGN]]+Agridata[[#This Row],[Input_Cost_NGN]]</f>
        <v>363039</v>
      </c>
    </row>
    <row r="3955" spans="1:27" x14ac:dyDescent="0.35">
      <c r="A3955" t="s">
        <v>1411</v>
      </c>
      <c r="B3955" t="s">
        <v>1471</v>
      </c>
      <c r="C3955" t="s">
        <v>1486</v>
      </c>
      <c r="D3955">
        <v>2025</v>
      </c>
      <c r="E3955" t="s">
        <v>1502</v>
      </c>
      <c r="F3955" t="s">
        <v>1509</v>
      </c>
      <c r="G3955">
        <v>2.4500000000000002</v>
      </c>
      <c r="H3955">
        <v>31528</v>
      </c>
      <c r="I3955">
        <v>24506</v>
      </c>
      <c r="J3955">
        <v>4.5999999999999996</v>
      </c>
      <c r="K3955" t="s">
        <v>1512</v>
      </c>
      <c r="L3955">
        <v>1.47</v>
      </c>
      <c r="M3955" t="s">
        <v>1517</v>
      </c>
      <c r="N3955" s="13">
        <v>1074</v>
      </c>
      <c r="O3955">
        <v>5</v>
      </c>
      <c r="P3955" s="11">
        <f>Agridata[[#This Row],[Storage_Loss_%]]/100</f>
        <v>0.22270000000000001</v>
      </c>
      <c r="Q3955" s="7">
        <v>22.27</v>
      </c>
      <c r="R3955" s="13">
        <v>56027</v>
      </c>
      <c r="S3955">
        <v>338</v>
      </c>
      <c r="T3955" t="s">
        <v>1519</v>
      </c>
      <c r="U3955" t="s">
        <v>1522</v>
      </c>
      <c r="V3955" s="13">
        <v>8143097</v>
      </c>
      <c r="W3955" s="7">
        <f>(Agridata[[#This Row],[Profit_After_Storage_Loss]]/Agridata[[#This Row],[Total_Revenue]])*100</f>
        <v>77.19884829281763</v>
      </c>
      <c r="X3955">
        <f>(1-Agridata[[#This Row],[Transport_Cost_NGN]]/(Agridata[[#This Row],[Input_Cost_NGN]]+Agridata[[#This Row],[Final_Profit_NGN]]))*100</f>
        <v>99.986901039672034</v>
      </c>
      <c r="Y3955" s="13">
        <f>Agridata[[#This Row],[Final_Profit_NGN]]*Agridata[[#This Row],[Storage_Loss_%]]</f>
        <v>181346770.19</v>
      </c>
      <c r="Z3955" s="13">
        <f>Agridata[[#This Row],[Final_Profit_NGN]] * (1-Agridata[[#This Row],[Storage_Loss_%]]/100)</f>
        <v>6329629.2981000002</v>
      </c>
      <c r="AA3955" s="13">
        <f>Agridata[[#This Row],[Final_Profit_NGN]]+Agridata[[#This Row],[Input_Cost_NGN]]</f>
        <v>8199124</v>
      </c>
    </row>
    <row r="3956" spans="1:27" x14ac:dyDescent="0.35">
      <c r="A3956" t="s">
        <v>1099</v>
      </c>
      <c r="B3956" t="s">
        <v>1470</v>
      </c>
      <c r="C3956" t="s">
        <v>1490</v>
      </c>
      <c r="D3956">
        <v>2025</v>
      </c>
      <c r="E3956" t="s">
        <v>1502</v>
      </c>
      <c r="F3956" t="s">
        <v>1503</v>
      </c>
      <c r="G3956">
        <v>2.59</v>
      </c>
      <c r="H3956">
        <v>25589</v>
      </c>
      <c r="I3956">
        <v>15389</v>
      </c>
      <c r="J3956">
        <v>56.8</v>
      </c>
      <c r="K3956" t="s">
        <v>1512</v>
      </c>
      <c r="L3956">
        <v>1.9</v>
      </c>
      <c r="M3956" t="s">
        <v>1518</v>
      </c>
      <c r="N3956" s="13">
        <v>14259</v>
      </c>
      <c r="O3956">
        <v>30</v>
      </c>
      <c r="P3956" s="11">
        <f>Agridata[[#This Row],[Storage_Loss_%]]/100</f>
        <v>0.39860000000000001</v>
      </c>
      <c r="Q3956" s="7">
        <v>39.86</v>
      </c>
      <c r="R3956" s="13">
        <v>47278</v>
      </c>
      <c r="S3956">
        <v>404</v>
      </c>
      <c r="T3956" t="s">
        <v>1520</v>
      </c>
      <c r="U3956" t="s">
        <v>1522</v>
      </c>
      <c r="V3956" s="13">
        <v>6093448</v>
      </c>
      <c r="W3956" s="7">
        <f>(Agridata[[#This Row],[Profit_After_Storage_Loss]]/Agridata[[#This Row],[Total_Revenue]])*100</f>
        <v>59.676976748351898</v>
      </c>
      <c r="X3956">
        <f>(1-Agridata[[#This Row],[Transport_Cost_NGN]]/(Agridata[[#This Row],[Input_Cost_NGN]]+Agridata[[#This Row],[Final_Profit_NGN]]))*100</f>
        <v>99.767796185662732</v>
      </c>
      <c r="Y3956" s="13">
        <f>Agridata[[#This Row],[Final_Profit_NGN]]*Agridata[[#This Row],[Storage_Loss_%]]</f>
        <v>242884837.28</v>
      </c>
      <c r="Z3956" s="13">
        <f>Agridata[[#This Row],[Final_Profit_NGN]] * (1-Agridata[[#This Row],[Storage_Loss_%]]/100)</f>
        <v>3664599.6271999995</v>
      </c>
      <c r="AA3956" s="13">
        <f>Agridata[[#This Row],[Final_Profit_NGN]]+Agridata[[#This Row],[Input_Cost_NGN]]</f>
        <v>6140726</v>
      </c>
    </row>
    <row r="3957" spans="1:27" x14ac:dyDescent="0.35">
      <c r="A3957" t="s">
        <v>585</v>
      </c>
      <c r="B3957" t="s">
        <v>1469</v>
      </c>
      <c r="C3957" t="s">
        <v>1484</v>
      </c>
      <c r="D3957">
        <v>2022</v>
      </c>
      <c r="E3957" t="s">
        <v>1502</v>
      </c>
      <c r="F3957" t="s">
        <v>1506</v>
      </c>
      <c r="G3957">
        <v>2.5099999999999998</v>
      </c>
      <c r="H3957">
        <v>3735</v>
      </c>
      <c r="I3957">
        <v>1494</v>
      </c>
      <c r="J3957">
        <v>27.3</v>
      </c>
      <c r="K3957" t="s">
        <v>1513</v>
      </c>
      <c r="L3957">
        <v>1.19</v>
      </c>
      <c r="M3957" t="s">
        <v>1516</v>
      </c>
      <c r="N3957" s="13">
        <v>972</v>
      </c>
      <c r="O3957">
        <v>60</v>
      </c>
      <c r="P3957" s="11">
        <f>Agridata[[#This Row],[Storage_Loss_%]]/100</f>
        <v>0.6</v>
      </c>
      <c r="Q3957" s="7">
        <v>60</v>
      </c>
      <c r="R3957" s="13">
        <v>66020</v>
      </c>
      <c r="S3957">
        <v>285</v>
      </c>
      <c r="T3957" t="s">
        <v>1520</v>
      </c>
      <c r="U3957" t="s">
        <v>1522</v>
      </c>
      <c r="V3957" s="13">
        <v>354541</v>
      </c>
      <c r="W3957" s="7">
        <f>(Agridata[[#This Row],[Profit_After_Storage_Loss]]/Agridata[[#This Row],[Total_Revenue]])*100</f>
        <v>33.720768211983518</v>
      </c>
      <c r="X3957">
        <f>(1-Agridata[[#This Row],[Transport_Cost_NGN]]/(Agridata[[#This Row],[Input_Cost_NGN]]+Agridata[[#This Row],[Final_Profit_NGN]]))*100</f>
        <v>99.768880138671918</v>
      </c>
      <c r="Y3957" s="13">
        <f>Agridata[[#This Row],[Final_Profit_NGN]]*Agridata[[#This Row],[Storage_Loss_%]]</f>
        <v>21272460</v>
      </c>
      <c r="Z3957" s="13">
        <f>Agridata[[#This Row],[Final_Profit_NGN]] * (1-Agridata[[#This Row],[Storage_Loss_%]]/100)</f>
        <v>141816.4</v>
      </c>
      <c r="AA3957" s="13">
        <f>Agridata[[#This Row],[Final_Profit_NGN]]+Agridata[[#This Row],[Input_Cost_NGN]]</f>
        <v>420561</v>
      </c>
    </row>
    <row r="3958" spans="1:27" x14ac:dyDescent="0.35">
      <c r="A3958" t="s">
        <v>1053</v>
      </c>
      <c r="B3958" t="s">
        <v>1469</v>
      </c>
      <c r="C3958" t="s">
        <v>1481</v>
      </c>
      <c r="D3958">
        <v>2024</v>
      </c>
      <c r="E3958" t="s">
        <v>1501</v>
      </c>
      <c r="F3958" t="s">
        <v>1507</v>
      </c>
      <c r="G3958">
        <v>10.23</v>
      </c>
      <c r="H3958">
        <v>23692</v>
      </c>
      <c r="I3958">
        <v>19076</v>
      </c>
      <c r="J3958">
        <v>4.2</v>
      </c>
      <c r="K3958" t="s">
        <v>1511</v>
      </c>
      <c r="L3958">
        <v>0.86</v>
      </c>
      <c r="M3958" t="s">
        <v>1518</v>
      </c>
      <c r="N3958" s="13">
        <v>581</v>
      </c>
      <c r="O3958">
        <v>14</v>
      </c>
      <c r="P3958" s="11">
        <f>Agridata[[#This Row],[Storage_Loss_%]]/100</f>
        <v>0.1948</v>
      </c>
      <c r="Q3958" s="7">
        <v>19.48</v>
      </c>
      <c r="R3958" s="13">
        <v>119702</v>
      </c>
      <c r="S3958">
        <v>245</v>
      </c>
      <c r="T3958" t="s">
        <v>1520</v>
      </c>
      <c r="U3958" t="s">
        <v>1523</v>
      </c>
      <c r="V3958" s="13">
        <v>4506601</v>
      </c>
      <c r="W3958" s="7">
        <f>(Agridata[[#This Row],[Profit_After_Storage_Loss]]/Agridata[[#This Row],[Total_Revenue]])*100</f>
        <v>78.436607485501924</v>
      </c>
      <c r="X3958">
        <f>(1-Agridata[[#This Row],[Transport_Cost_NGN]]/(Agridata[[#This Row],[Input_Cost_NGN]]+Agridata[[#This Row],[Final_Profit_NGN]]))*100</f>
        <v>99.987441375975592</v>
      </c>
      <c r="Y3958" s="13">
        <f>Agridata[[#This Row],[Final_Profit_NGN]]*Agridata[[#This Row],[Storage_Loss_%]]</f>
        <v>87788587.480000004</v>
      </c>
      <c r="Z3958" s="13">
        <f>Agridata[[#This Row],[Final_Profit_NGN]] * (1-Agridata[[#This Row],[Storage_Loss_%]]/100)</f>
        <v>3628715.1252000001</v>
      </c>
      <c r="AA3958" s="13">
        <f>Agridata[[#This Row],[Final_Profit_NGN]]+Agridata[[#This Row],[Input_Cost_NGN]]</f>
        <v>4626303</v>
      </c>
    </row>
    <row r="3959" spans="1:27" x14ac:dyDescent="0.35">
      <c r="A3959" t="s">
        <v>451</v>
      </c>
      <c r="B3959" t="s">
        <v>1471</v>
      </c>
      <c r="C3959" t="s">
        <v>1500</v>
      </c>
      <c r="D3959">
        <v>2023</v>
      </c>
      <c r="E3959" t="s">
        <v>1501</v>
      </c>
      <c r="F3959" t="s">
        <v>1504</v>
      </c>
      <c r="G3959">
        <v>2.0499999999999998</v>
      </c>
      <c r="H3959">
        <v>14912</v>
      </c>
      <c r="I3959">
        <v>12320</v>
      </c>
      <c r="J3959">
        <v>41.1</v>
      </c>
      <c r="K3959" t="s">
        <v>1513</v>
      </c>
      <c r="L3959">
        <v>2.34</v>
      </c>
      <c r="M3959" t="s">
        <v>1518</v>
      </c>
      <c r="N3959" s="13">
        <v>1319</v>
      </c>
      <c r="O3959">
        <v>1</v>
      </c>
      <c r="P3959" s="11">
        <f>Agridata[[#This Row],[Storage_Loss_%]]/100</f>
        <v>0.17379999999999998</v>
      </c>
      <c r="Q3959" s="7">
        <v>17.38</v>
      </c>
      <c r="R3959" s="13">
        <v>36817</v>
      </c>
      <c r="S3959">
        <v>272</v>
      </c>
      <c r="T3959" t="s">
        <v>1520</v>
      </c>
      <c r="U3959" t="s">
        <v>1523</v>
      </c>
      <c r="V3959" s="13">
        <v>3279394</v>
      </c>
      <c r="W3959" s="7">
        <f>(Agridata[[#This Row],[Profit_After_Storage_Loss]]/Agridata[[#This Row],[Total_Revenue]])*100</f>
        <v>81.702742159651493</v>
      </c>
      <c r="X3959">
        <f>(1-Agridata[[#This Row],[Transport_Cost_NGN]]/(Agridata[[#This Row],[Input_Cost_NGN]]+Agridata[[#This Row],[Final_Profit_NGN]]))*100</f>
        <v>99.960225691308551</v>
      </c>
      <c r="Y3959" s="13">
        <f>Agridata[[#This Row],[Final_Profit_NGN]]*Agridata[[#This Row],[Storage_Loss_%]]</f>
        <v>56995867.719999999</v>
      </c>
      <c r="Z3959" s="13">
        <f>Agridata[[#This Row],[Final_Profit_NGN]] * (1-Agridata[[#This Row],[Storage_Loss_%]]/100)</f>
        <v>2709435.3228000002</v>
      </c>
      <c r="AA3959" s="13">
        <f>Agridata[[#This Row],[Final_Profit_NGN]]+Agridata[[#This Row],[Input_Cost_NGN]]</f>
        <v>3316211</v>
      </c>
    </row>
    <row r="3960" spans="1:27" x14ac:dyDescent="0.35">
      <c r="A3960" t="s">
        <v>1119</v>
      </c>
      <c r="B3960" t="s">
        <v>1470</v>
      </c>
      <c r="C3960" t="s">
        <v>1495</v>
      </c>
      <c r="D3960">
        <v>2024</v>
      </c>
      <c r="E3960" t="s">
        <v>1501</v>
      </c>
      <c r="F3960" t="s">
        <v>1503</v>
      </c>
      <c r="G3960">
        <v>0.5</v>
      </c>
      <c r="H3960">
        <v>3310</v>
      </c>
      <c r="I3960">
        <v>2101</v>
      </c>
      <c r="J3960">
        <v>25.6</v>
      </c>
      <c r="K3960" t="s">
        <v>1513</v>
      </c>
      <c r="L3960">
        <v>1.34</v>
      </c>
      <c r="M3960" t="s">
        <v>1517</v>
      </c>
      <c r="N3960" s="13">
        <v>978</v>
      </c>
      <c r="O3960">
        <v>30</v>
      </c>
      <c r="P3960" s="11">
        <f>Agridata[[#This Row],[Storage_Loss_%]]/100</f>
        <v>0.36520000000000002</v>
      </c>
      <c r="Q3960" s="7">
        <v>36.520000000000003</v>
      </c>
      <c r="R3960" s="13">
        <v>9446</v>
      </c>
      <c r="S3960">
        <v>303</v>
      </c>
      <c r="T3960" t="s">
        <v>1520</v>
      </c>
      <c r="U3960" t="s">
        <v>1522</v>
      </c>
      <c r="V3960" s="13">
        <v>619813</v>
      </c>
      <c r="W3960" s="7">
        <f>(Agridata[[#This Row],[Profit_After_Storage_Loss]]/Agridata[[#This Row],[Total_Revenue]])*100</f>
        <v>62.527082234819055</v>
      </c>
      <c r="X3960">
        <f>(1-Agridata[[#This Row],[Transport_Cost_NGN]]/(Agridata[[#This Row],[Input_Cost_NGN]]+Agridata[[#This Row],[Final_Profit_NGN]]))*100</f>
        <v>99.844579100179729</v>
      </c>
      <c r="Y3960" s="13">
        <f>Agridata[[#This Row],[Final_Profit_NGN]]*Agridata[[#This Row],[Storage_Loss_%]]</f>
        <v>22635570.760000002</v>
      </c>
      <c r="Z3960" s="13">
        <f>Agridata[[#This Row],[Final_Profit_NGN]] * (1-Agridata[[#This Row],[Storage_Loss_%]]/100)</f>
        <v>393457.29240000003</v>
      </c>
      <c r="AA3960" s="13">
        <f>Agridata[[#This Row],[Final_Profit_NGN]]+Agridata[[#This Row],[Input_Cost_NGN]]</f>
        <v>629259</v>
      </c>
    </row>
    <row r="3961" spans="1:27" x14ac:dyDescent="0.35">
      <c r="A3961" t="s">
        <v>696</v>
      </c>
      <c r="B3961" t="s">
        <v>1469</v>
      </c>
      <c r="C3961" t="s">
        <v>1498</v>
      </c>
      <c r="D3961">
        <v>2021</v>
      </c>
      <c r="E3961" t="s">
        <v>1502</v>
      </c>
      <c r="F3961" t="s">
        <v>1503</v>
      </c>
      <c r="G3961">
        <v>3.27</v>
      </c>
      <c r="H3961">
        <v>32065</v>
      </c>
      <c r="I3961">
        <v>12826</v>
      </c>
      <c r="J3961">
        <v>3.5</v>
      </c>
      <c r="K3961" t="s">
        <v>1513</v>
      </c>
      <c r="L3961">
        <v>0.89</v>
      </c>
      <c r="M3961" t="s">
        <v>1516</v>
      </c>
      <c r="N3961" s="13">
        <v>200</v>
      </c>
      <c r="O3961">
        <v>60</v>
      </c>
      <c r="P3961" s="11">
        <f>Agridata[[#This Row],[Storage_Loss_%]]/100</f>
        <v>0.6</v>
      </c>
      <c r="Q3961" s="7">
        <v>60</v>
      </c>
      <c r="R3961" s="13">
        <v>44656</v>
      </c>
      <c r="S3961">
        <v>234</v>
      </c>
      <c r="T3961" t="s">
        <v>1521</v>
      </c>
      <c r="U3961" t="s">
        <v>1522</v>
      </c>
      <c r="V3961" s="13">
        <v>2926416</v>
      </c>
      <c r="W3961" s="7">
        <f>(Agridata[[#This Row],[Profit_After_Storage_Loss]]/Agridata[[#This Row],[Total_Revenue]])*100</f>
        <v>39.398789393188729</v>
      </c>
      <c r="X3961">
        <f>(1-Agridata[[#This Row],[Transport_Cost_NGN]]/(Agridata[[#This Row],[Input_Cost_NGN]]+Agridata[[#This Row],[Final_Profit_NGN]]))*100</f>
        <v>99.99326842297998</v>
      </c>
      <c r="Y3961" s="13">
        <f>Agridata[[#This Row],[Final_Profit_NGN]]*Agridata[[#This Row],[Storage_Loss_%]]</f>
        <v>175584960</v>
      </c>
      <c r="Z3961" s="13">
        <f>Agridata[[#This Row],[Final_Profit_NGN]] * (1-Agridata[[#This Row],[Storage_Loss_%]]/100)</f>
        <v>1170566.4000000001</v>
      </c>
      <c r="AA3961" s="13">
        <f>Agridata[[#This Row],[Final_Profit_NGN]]+Agridata[[#This Row],[Input_Cost_NGN]]</f>
        <v>2971072</v>
      </c>
    </row>
    <row r="3962" spans="1:27" x14ac:dyDescent="0.35">
      <c r="A3962" t="s">
        <v>288</v>
      </c>
      <c r="B3962" t="s">
        <v>1469</v>
      </c>
      <c r="C3962" t="s">
        <v>1484</v>
      </c>
      <c r="D3962">
        <v>2022</v>
      </c>
      <c r="E3962" t="s">
        <v>1502</v>
      </c>
      <c r="F3962" t="s">
        <v>1504</v>
      </c>
      <c r="G3962">
        <v>1.71</v>
      </c>
      <c r="H3962">
        <v>9379</v>
      </c>
      <c r="I3962">
        <v>7696</v>
      </c>
      <c r="J3962">
        <v>3.3</v>
      </c>
      <c r="K3962" t="s">
        <v>1511</v>
      </c>
      <c r="L3962">
        <v>1.43</v>
      </c>
      <c r="M3962" t="s">
        <v>1516</v>
      </c>
      <c r="N3962" s="13">
        <v>459</v>
      </c>
      <c r="O3962">
        <v>2</v>
      </c>
      <c r="P3962" s="11">
        <f>Agridata[[#This Row],[Storage_Loss_%]]/100</f>
        <v>0.1794</v>
      </c>
      <c r="Q3962" s="7">
        <v>17.940000000000001</v>
      </c>
      <c r="R3962" s="13">
        <v>25814</v>
      </c>
      <c r="S3962">
        <v>226</v>
      </c>
      <c r="T3962" t="s">
        <v>1520</v>
      </c>
      <c r="U3962" t="s">
        <v>1522</v>
      </c>
      <c r="V3962" s="13">
        <v>1695631</v>
      </c>
      <c r="W3962" s="7">
        <f>(Agridata[[#This Row],[Profit_After_Storage_Loss]]/Agridata[[#This Row],[Total_Revenue]])*100</f>
        <v>80.82946586152913</v>
      </c>
      <c r="X3962">
        <f>(1-Agridata[[#This Row],[Transport_Cost_NGN]]/(Agridata[[#This Row],[Input_Cost_NGN]]+Agridata[[#This Row],[Final_Profit_NGN]]))*100</f>
        <v>99.973336354051384</v>
      </c>
      <c r="Y3962" s="13">
        <f>Agridata[[#This Row],[Final_Profit_NGN]]*Agridata[[#This Row],[Storage_Loss_%]]</f>
        <v>30419620.140000001</v>
      </c>
      <c r="Z3962" s="13">
        <f>Agridata[[#This Row],[Final_Profit_NGN]] * (1-Agridata[[#This Row],[Storage_Loss_%]]/100)</f>
        <v>1391434.7986000001</v>
      </c>
      <c r="AA3962" s="13">
        <f>Agridata[[#This Row],[Final_Profit_NGN]]+Agridata[[#This Row],[Input_Cost_NGN]]</f>
        <v>1721445</v>
      </c>
    </row>
    <row r="3963" spans="1:27" x14ac:dyDescent="0.35">
      <c r="A3963" t="s">
        <v>168</v>
      </c>
      <c r="B3963" t="s">
        <v>1471</v>
      </c>
      <c r="C3963" t="s">
        <v>1483</v>
      </c>
      <c r="D3963">
        <v>2024</v>
      </c>
      <c r="E3963" t="s">
        <v>1501</v>
      </c>
      <c r="F3963" t="s">
        <v>1507</v>
      </c>
      <c r="G3963">
        <v>0.2</v>
      </c>
      <c r="H3963">
        <v>637</v>
      </c>
      <c r="I3963">
        <v>254</v>
      </c>
      <c r="J3963">
        <v>3.1</v>
      </c>
      <c r="K3963" t="s">
        <v>1513</v>
      </c>
      <c r="L3963">
        <v>0.89</v>
      </c>
      <c r="M3963" t="s">
        <v>1518</v>
      </c>
      <c r="N3963" s="13">
        <v>200</v>
      </c>
      <c r="O3963">
        <v>60</v>
      </c>
      <c r="P3963" s="11">
        <f>Agridata[[#This Row],[Storage_Loss_%]]/100</f>
        <v>0.6</v>
      </c>
      <c r="Q3963" s="7">
        <v>60</v>
      </c>
      <c r="R3963" s="13">
        <v>3534</v>
      </c>
      <c r="S3963">
        <v>238</v>
      </c>
      <c r="T3963" t="s">
        <v>1520</v>
      </c>
      <c r="U3963" t="s">
        <v>1523</v>
      </c>
      <c r="V3963" s="13">
        <v>56114</v>
      </c>
      <c r="W3963" s="7">
        <f>(Agridata[[#This Row],[Profit_After_Storage_Loss]]/Agridata[[#This Row],[Total_Revenue]])*100</f>
        <v>37.630096566523605</v>
      </c>
      <c r="X3963">
        <f>(1-Agridata[[#This Row],[Transport_Cost_NGN]]/(Agridata[[#This Row],[Input_Cost_NGN]]+Agridata[[#This Row],[Final_Profit_NGN]]))*100</f>
        <v>99.664699570815458</v>
      </c>
      <c r="Y3963" s="13">
        <f>Agridata[[#This Row],[Final_Profit_NGN]]*Agridata[[#This Row],[Storage_Loss_%]]</f>
        <v>3366840</v>
      </c>
      <c r="Z3963" s="13">
        <f>Agridata[[#This Row],[Final_Profit_NGN]] * (1-Agridata[[#This Row],[Storage_Loss_%]]/100)</f>
        <v>22445.600000000002</v>
      </c>
      <c r="AA3963" s="13">
        <f>Agridata[[#This Row],[Final_Profit_NGN]]+Agridata[[#This Row],[Input_Cost_NGN]]</f>
        <v>59648</v>
      </c>
    </row>
    <row r="3964" spans="1:27" x14ac:dyDescent="0.35">
      <c r="A3964" t="s">
        <v>624</v>
      </c>
      <c r="B3964" t="s">
        <v>1470</v>
      </c>
      <c r="C3964" t="s">
        <v>1499</v>
      </c>
      <c r="D3964">
        <v>2021</v>
      </c>
      <c r="E3964" t="s">
        <v>1501</v>
      </c>
      <c r="F3964" t="s">
        <v>1506</v>
      </c>
      <c r="G3964">
        <v>1.1399999999999999</v>
      </c>
      <c r="H3964">
        <v>2556</v>
      </c>
      <c r="I3964">
        <v>2072</v>
      </c>
      <c r="J3964">
        <v>24.3</v>
      </c>
      <c r="K3964" t="s">
        <v>1511</v>
      </c>
      <c r="L3964">
        <v>1.91</v>
      </c>
      <c r="M3964" t="s">
        <v>1518</v>
      </c>
      <c r="N3964" s="13">
        <v>4065</v>
      </c>
      <c r="O3964">
        <v>14</v>
      </c>
      <c r="P3964" s="11">
        <f>Agridata[[#This Row],[Storage_Loss_%]]/100</f>
        <v>0.18920000000000001</v>
      </c>
      <c r="Q3964" s="7">
        <v>18.920000000000002</v>
      </c>
      <c r="R3964" s="13">
        <v>23728</v>
      </c>
      <c r="S3964">
        <v>322</v>
      </c>
      <c r="T3964" t="s">
        <v>1521</v>
      </c>
      <c r="U3964" t="s">
        <v>1522</v>
      </c>
      <c r="V3964" s="13">
        <v>632720</v>
      </c>
      <c r="W3964" s="7">
        <f>(Agridata[[#This Row],[Profit_After_Storage_Loss]]/Agridata[[#This Row],[Total_Revenue]])*100</f>
        <v>78.149278541483852</v>
      </c>
      <c r="X3964">
        <f>(1-Agridata[[#This Row],[Transport_Cost_NGN]]/(Agridata[[#This Row],[Input_Cost_NGN]]+Agridata[[#This Row],[Final_Profit_NGN]]))*100</f>
        <v>99.380758262649891</v>
      </c>
      <c r="Y3964" s="13">
        <f>Agridata[[#This Row],[Final_Profit_NGN]]*Agridata[[#This Row],[Storage_Loss_%]]</f>
        <v>11971062.4</v>
      </c>
      <c r="Z3964" s="13">
        <f>Agridata[[#This Row],[Final_Profit_NGN]] * (1-Agridata[[#This Row],[Storage_Loss_%]]/100)</f>
        <v>513009.37599999999</v>
      </c>
      <c r="AA3964" s="13">
        <f>Agridata[[#This Row],[Final_Profit_NGN]]+Agridata[[#This Row],[Input_Cost_NGN]]</f>
        <v>656448</v>
      </c>
    </row>
    <row r="3965" spans="1:27" x14ac:dyDescent="0.35">
      <c r="A3965" t="s">
        <v>196</v>
      </c>
      <c r="B3965" t="s">
        <v>1471</v>
      </c>
      <c r="C3965" t="s">
        <v>1477</v>
      </c>
      <c r="D3965">
        <v>2023</v>
      </c>
      <c r="E3965" t="s">
        <v>1502</v>
      </c>
      <c r="F3965" t="s">
        <v>1508</v>
      </c>
      <c r="G3965">
        <v>1.7</v>
      </c>
      <c r="H3965">
        <v>3418</v>
      </c>
      <c r="I3965">
        <v>1367</v>
      </c>
      <c r="J3965">
        <v>20.2</v>
      </c>
      <c r="K3965" t="s">
        <v>1511</v>
      </c>
      <c r="L3965">
        <v>0.61</v>
      </c>
      <c r="M3965" t="s">
        <v>1516</v>
      </c>
      <c r="N3965" s="13">
        <v>2727</v>
      </c>
      <c r="O3965">
        <v>60</v>
      </c>
      <c r="P3965" s="11">
        <f>Agridata[[#This Row],[Storage_Loss_%]]/100</f>
        <v>0.6</v>
      </c>
      <c r="Q3965" s="7">
        <v>60</v>
      </c>
      <c r="R3965" s="13">
        <v>24841</v>
      </c>
      <c r="S3965">
        <v>172</v>
      </c>
      <c r="T3965" t="s">
        <v>1521</v>
      </c>
      <c r="U3965" t="s">
        <v>1523</v>
      </c>
      <c r="V3965" s="13">
        <v>205205</v>
      </c>
      <c r="W3965" s="7">
        <f>(Agridata[[#This Row],[Profit_After_Storage_Loss]]/Agridata[[#This Row],[Total_Revenue]])*100</f>
        <v>35.680689948966723</v>
      </c>
      <c r="X3965">
        <f>(1-Agridata[[#This Row],[Transport_Cost_NGN]]/(Agridata[[#This Row],[Input_Cost_NGN]]+Agridata[[#This Row],[Final_Profit_NGN]]))*100</f>
        <v>98.814584909105136</v>
      </c>
      <c r="Y3965" s="13">
        <f>Agridata[[#This Row],[Final_Profit_NGN]]*Agridata[[#This Row],[Storage_Loss_%]]</f>
        <v>12312300</v>
      </c>
      <c r="Z3965" s="13">
        <f>Agridata[[#This Row],[Final_Profit_NGN]] * (1-Agridata[[#This Row],[Storage_Loss_%]]/100)</f>
        <v>82082</v>
      </c>
      <c r="AA3965" s="13">
        <f>Agridata[[#This Row],[Final_Profit_NGN]]+Agridata[[#This Row],[Input_Cost_NGN]]</f>
        <v>230046</v>
      </c>
    </row>
    <row r="3966" spans="1:27" x14ac:dyDescent="0.35">
      <c r="A3966" t="s">
        <v>650</v>
      </c>
      <c r="B3966" t="s">
        <v>1470</v>
      </c>
      <c r="C3966" t="s">
        <v>1490</v>
      </c>
      <c r="D3966">
        <v>2021</v>
      </c>
      <c r="E3966" t="s">
        <v>1501</v>
      </c>
      <c r="F3966" t="s">
        <v>1505</v>
      </c>
      <c r="G3966">
        <v>8.42</v>
      </c>
      <c r="H3966">
        <v>58449</v>
      </c>
      <c r="I3966">
        <v>46887</v>
      </c>
      <c r="J3966">
        <v>20.399999999999999</v>
      </c>
      <c r="K3966" t="s">
        <v>1511</v>
      </c>
      <c r="L3966">
        <v>1.73</v>
      </c>
      <c r="M3966" t="s">
        <v>1516</v>
      </c>
      <c r="N3966" s="13">
        <v>2787</v>
      </c>
      <c r="O3966">
        <v>14</v>
      </c>
      <c r="P3966" s="11">
        <f>Agridata[[#This Row],[Storage_Loss_%]]/100</f>
        <v>0.1978</v>
      </c>
      <c r="Q3966" s="7">
        <v>19.78</v>
      </c>
      <c r="R3966" s="13">
        <v>89039</v>
      </c>
      <c r="S3966">
        <v>100</v>
      </c>
      <c r="T3966" t="s">
        <v>1520</v>
      </c>
      <c r="U3966" t="s">
        <v>1523</v>
      </c>
      <c r="V3966" s="13">
        <v>4549987</v>
      </c>
      <c r="W3966" s="7">
        <f>(Agridata[[#This Row],[Profit_After_Storage_Loss]]/Agridata[[#This Row],[Total_Revenue]])*100</f>
        <v>78.680299946583617</v>
      </c>
      <c r="X3966">
        <f>(1-Agridata[[#This Row],[Transport_Cost_NGN]]/(Agridata[[#This Row],[Input_Cost_NGN]]+Agridata[[#This Row],[Final_Profit_NGN]]))*100</f>
        <v>99.939922733780747</v>
      </c>
      <c r="Y3966" s="13">
        <f>Agridata[[#This Row],[Final_Profit_NGN]]*Agridata[[#This Row],[Storage_Loss_%]]</f>
        <v>89998742.859999999</v>
      </c>
      <c r="Z3966" s="13">
        <f>Agridata[[#This Row],[Final_Profit_NGN]] * (1-Agridata[[#This Row],[Storage_Loss_%]]/100)</f>
        <v>3649999.5714000002</v>
      </c>
      <c r="AA3966" s="13">
        <f>Agridata[[#This Row],[Final_Profit_NGN]]+Agridata[[#This Row],[Input_Cost_NGN]]</f>
        <v>4639026</v>
      </c>
    </row>
    <row r="3967" spans="1:27" x14ac:dyDescent="0.35">
      <c r="A3967" t="s">
        <v>137</v>
      </c>
      <c r="B3967" t="s">
        <v>1470</v>
      </c>
      <c r="C3967" t="s">
        <v>1485</v>
      </c>
      <c r="D3967">
        <v>2021</v>
      </c>
      <c r="E3967" t="s">
        <v>1501</v>
      </c>
      <c r="F3967" t="s">
        <v>1506</v>
      </c>
      <c r="G3967">
        <v>2.4</v>
      </c>
      <c r="H3967">
        <v>6756</v>
      </c>
      <c r="I3967">
        <v>4302</v>
      </c>
      <c r="J3967">
        <v>42</v>
      </c>
      <c r="K3967" t="s">
        <v>1511</v>
      </c>
      <c r="L3967">
        <v>1.44</v>
      </c>
      <c r="M3967" t="s">
        <v>1516</v>
      </c>
      <c r="N3967" s="13">
        <v>6094</v>
      </c>
      <c r="O3967">
        <v>30</v>
      </c>
      <c r="P3967" s="11">
        <f>Agridata[[#This Row],[Storage_Loss_%]]/100</f>
        <v>0.36310000000000003</v>
      </c>
      <c r="Q3967" s="7">
        <v>36.31</v>
      </c>
      <c r="R3967" s="13">
        <v>48647</v>
      </c>
      <c r="S3967">
        <v>361</v>
      </c>
      <c r="T3967" t="s">
        <v>1520</v>
      </c>
      <c r="U3967" t="s">
        <v>1523</v>
      </c>
      <c r="V3967" s="13">
        <v>1482751</v>
      </c>
      <c r="W3967" s="7">
        <f>(Agridata[[#This Row],[Profit_After_Storage_Loss]]/Agridata[[#This Row],[Total_Revenue]])*100</f>
        <v>61.666798043356465</v>
      </c>
      <c r="X3967">
        <f>(1-Agridata[[#This Row],[Transport_Cost_NGN]]/(Agridata[[#This Row],[Input_Cost_NGN]]+Agridata[[#This Row],[Final_Profit_NGN]]))*100</f>
        <v>99.602062951629819</v>
      </c>
      <c r="Y3967" s="13">
        <f>Agridata[[#This Row],[Final_Profit_NGN]]*Agridata[[#This Row],[Storage_Loss_%]]</f>
        <v>53838688.810000002</v>
      </c>
      <c r="Z3967" s="13">
        <f>Agridata[[#This Row],[Final_Profit_NGN]] * (1-Agridata[[#This Row],[Storage_Loss_%]]/100)</f>
        <v>944364.11190000002</v>
      </c>
      <c r="AA3967" s="13">
        <f>Agridata[[#This Row],[Final_Profit_NGN]]+Agridata[[#This Row],[Input_Cost_NGN]]</f>
        <v>1531398</v>
      </c>
    </row>
    <row r="3968" spans="1:27" x14ac:dyDescent="0.35">
      <c r="A3968" t="s">
        <v>965</v>
      </c>
      <c r="B3968" t="s">
        <v>1471</v>
      </c>
      <c r="C3968" t="s">
        <v>1486</v>
      </c>
      <c r="D3968">
        <v>2021</v>
      </c>
      <c r="E3968" t="s">
        <v>1502</v>
      </c>
      <c r="F3968" t="s">
        <v>1508</v>
      </c>
      <c r="G3968">
        <v>0.84</v>
      </c>
      <c r="H3968">
        <v>1008</v>
      </c>
      <c r="I3968">
        <v>654</v>
      </c>
      <c r="J3968">
        <v>21.9</v>
      </c>
      <c r="K3968" t="s">
        <v>1511</v>
      </c>
      <c r="L3968">
        <v>0.97</v>
      </c>
      <c r="M3968" t="s">
        <v>1518</v>
      </c>
      <c r="N3968" s="13">
        <v>2952</v>
      </c>
      <c r="O3968">
        <v>30</v>
      </c>
      <c r="P3968" s="11">
        <f>Agridata[[#This Row],[Storage_Loss_%]]/100</f>
        <v>0.35100000000000003</v>
      </c>
      <c r="Q3968" s="7">
        <v>35.1</v>
      </c>
      <c r="R3968" s="13">
        <v>10859</v>
      </c>
      <c r="S3968">
        <v>210</v>
      </c>
      <c r="T3968" t="s">
        <v>1520</v>
      </c>
      <c r="U3968" t="s">
        <v>1522</v>
      </c>
      <c r="V3968" s="13">
        <v>122156</v>
      </c>
      <c r="W3968" s="7">
        <f>(Agridata[[#This Row],[Profit_After_Storage_Loss]]/Agridata[[#This Row],[Total_Revenue]])*100</f>
        <v>59.601732135473448</v>
      </c>
      <c r="X3968">
        <f>(1-Agridata[[#This Row],[Transport_Cost_NGN]]/(Agridata[[#This Row],[Input_Cost_NGN]]+Agridata[[#This Row],[Final_Profit_NGN]]))*100</f>
        <v>97.780701424651355</v>
      </c>
      <c r="Y3968" s="13">
        <f>Agridata[[#This Row],[Final_Profit_NGN]]*Agridata[[#This Row],[Storage_Loss_%]]</f>
        <v>4287675.6000000006</v>
      </c>
      <c r="Z3968" s="13">
        <f>Agridata[[#This Row],[Final_Profit_NGN]] * (1-Agridata[[#This Row],[Storage_Loss_%]]/100)</f>
        <v>79279.244000000006</v>
      </c>
      <c r="AA3968" s="13">
        <f>Agridata[[#This Row],[Final_Profit_NGN]]+Agridata[[#This Row],[Input_Cost_NGN]]</f>
        <v>133015</v>
      </c>
    </row>
    <row r="3969" spans="1:27" x14ac:dyDescent="0.35">
      <c r="A3969" t="s">
        <v>1199</v>
      </c>
      <c r="B3969" t="s">
        <v>1472</v>
      </c>
      <c r="C3969" t="s">
        <v>1479</v>
      </c>
      <c r="D3969">
        <v>2021</v>
      </c>
      <c r="E3969" t="s">
        <v>1501</v>
      </c>
      <c r="F3969" t="s">
        <v>1509</v>
      </c>
      <c r="G3969">
        <v>1.41</v>
      </c>
      <c r="H3969">
        <v>19284</v>
      </c>
      <c r="I3969">
        <v>14565</v>
      </c>
      <c r="J3969">
        <v>10.7</v>
      </c>
      <c r="K3969" t="s">
        <v>1515</v>
      </c>
      <c r="L3969">
        <v>0.33</v>
      </c>
      <c r="M3969" t="s">
        <v>1518</v>
      </c>
      <c r="N3969" s="13">
        <v>2312</v>
      </c>
      <c r="O3969">
        <v>7</v>
      </c>
      <c r="P3969" s="11">
        <f>Agridata[[#This Row],[Storage_Loss_%]]/100</f>
        <v>0.2447</v>
      </c>
      <c r="Q3969" s="7">
        <v>24.47</v>
      </c>
      <c r="R3969" s="13">
        <v>26717</v>
      </c>
      <c r="S3969">
        <v>300</v>
      </c>
      <c r="T3969" t="s">
        <v>1520</v>
      </c>
      <c r="U3969" t="s">
        <v>1522</v>
      </c>
      <c r="V3969" s="13">
        <v>4296776</v>
      </c>
      <c r="W3969" s="7">
        <f>(Agridata[[#This Row],[Profit_After_Storage_Loss]]/Agridata[[#This Row],[Total_Revenue]])*100</f>
        <v>75.063262801628213</v>
      </c>
      <c r="X3969">
        <f>(1-Agridata[[#This Row],[Transport_Cost_NGN]]/(Agridata[[#This Row],[Input_Cost_NGN]]+Agridata[[#This Row],[Final_Profit_NGN]]))*100</f>
        <v>99.946524719711576</v>
      </c>
      <c r="Y3969" s="13">
        <f>Agridata[[#This Row],[Final_Profit_NGN]]*Agridata[[#This Row],[Storage_Loss_%]]</f>
        <v>105142108.72</v>
      </c>
      <c r="Z3969" s="13">
        <f>Agridata[[#This Row],[Final_Profit_NGN]] * (1-Agridata[[#This Row],[Storage_Loss_%]]/100)</f>
        <v>3245354.9128</v>
      </c>
      <c r="AA3969" s="13">
        <f>Agridata[[#This Row],[Final_Profit_NGN]]+Agridata[[#This Row],[Input_Cost_NGN]]</f>
        <v>4323493</v>
      </c>
    </row>
    <row r="3970" spans="1:27" x14ac:dyDescent="0.35">
      <c r="A3970" t="s">
        <v>1412</v>
      </c>
      <c r="B3970" t="s">
        <v>1473</v>
      </c>
      <c r="C3970" t="s">
        <v>1496</v>
      </c>
      <c r="D3970">
        <v>2024</v>
      </c>
      <c r="E3970" t="s">
        <v>1502</v>
      </c>
      <c r="F3970" t="s">
        <v>1508</v>
      </c>
      <c r="G3970">
        <v>2.61</v>
      </c>
      <c r="H3970">
        <v>2507</v>
      </c>
      <c r="I3970">
        <v>1496</v>
      </c>
      <c r="J3970">
        <v>10.5</v>
      </c>
      <c r="K3970" t="s">
        <v>1512</v>
      </c>
      <c r="L3970">
        <v>0.28999999999999998</v>
      </c>
      <c r="M3970" t="s">
        <v>1516</v>
      </c>
      <c r="N3970" s="13">
        <v>2241</v>
      </c>
      <c r="O3970">
        <v>30</v>
      </c>
      <c r="P3970" s="11">
        <f>Agridata[[#This Row],[Storage_Loss_%]]/100</f>
        <v>0.40310000000000001</v>
      </c>
      <c r="Q3970" s="7">
        <v>40.31</v>
      </c>
      <c r="R3970" s="13">
        <v>41120</v>
      </c>
      <c r="S3970">
        <v>246</v>
      </c>
      <c r="T3970" t="s">
        <v>1521</v>
      </c>
      <c r="U3970" t="s">
        <v>1522</v>
      </c>
      <c r="V3970" s="13">
        <v>320975</v>
      </c>
      <c r="W3970" s="7">
        <f>(Agridata[[#This Row],[Profit_After_Storage_Loss]]/Agridata[[#This Row],[Total_Revenue]])*100</f>
        <v>52.911522528618185</v>
      </c>
      <c r="X3970">
        <f>(1-Agridata[[#This Row],[Transport_Cost_NGN]]/(Agridata[[#This Row],[Input_Cost_NGN]]+Agridata[[#This Row],[Final_Profit_NGN]]))*100</f>
        <v>99.381101644596029</v>
      </c>
      <c r="Y3970" s="13">
        <f>Agridata[[#This Row],[Final_Profit_NGN]]*Agridata[[#This Row],[Storage_Loss_%]]</f>
        <v>12938502.25</v>
      </c>
      <c r="Z3970" s="13">
        <f>Agridata[[#This Row],[Final_Profit_NGN]] * (1-Agridata[[#This Row],[Storage_Loss_%]]/100)</f>
        <v>191589.97750000001</v>
      </c>
      <c r="AA3970" s="13">
        <f>Agridata[[#This Row],[Final_Profit_NGN]]+Agridata[[#This Row],[Input_Cost_NGN]]</f>
        <v>362095</v>
      </c>
    </row>
    <row r="3971" spans="1:27" x14ac:dyDescent="0.35">
      <c r="A3971" t="s">
        <v>45</v>
      </c>
      <c r="B3971" t="s">
        <v>1471</v>
      </c>
      <c r="C3971" t="s">
        <v>1483</v>
      </c>
      <c r="D3971">
        <v>2021</v>
      </c>
      <c r="E3971" t="s">
        <v>1501</v>
      </c>
      <c r="F3971" t="s">
        <v>1507</v>
      </c>
      <c r="G3971">
        <v>4.41</v>
      </c>
      <c r="H3971">
        <v>10294</v>
      </c>
      <c r="I3971">
        <v>4117</v>
      </c>
      <c r="J3971">
        <v>5.6</v>
      </c>
      <c r="K3971" t="s">
        <v>1513</v>
      </c>
      <c r="L3971">
        <v>0.54</v>
      </c>
      <c r="M3971" t="s">
        <v>1517</v>
      </c>
      <c r="N3971" s="13">
        <v>200</v>
      </c>
      <c r="O3971">
        <v>60</v>
      </c>
      <c r="P3971" s="11">
        <f>Agridata[[#This Row],[Storage_Loss_%]]/100</f>
        <v>0.6</v>
      </c>
      <c r="Q3971" s="7">
        <v>60</v>
      </c>
      <c r="R3971" s="13">
        <v>51192</v>
      </c>
      <c r="S3971">
        <v>235</v>
      </c>
      <c r="T3971" t="s">
        <v>1520</v>
      </c>
      <c r="U3971" t="s">
        <v>1523</v>
      </c>
      <c r="V3971" s="13">
        <v>906429</v>
      </c>
      <c r="W3971" s="7">
        <f>(Agridata[[#This Row],[Profit_After_Storage_Loss]]/Agridata[[#This Row],[Total_Revenue]])*100</f>
        <v>37.861701027859667</v>
      </c>
      <c r="X3971">
        <f>(1-Agridata[[#This Row],[Transport_Cost_NGN]]/(Agridata[[#This Row],[Input_Cost_NGN]]+Agridata[[#This Row],[Final_Profit_NGN]]))*100</f>
        <v>99.979114910804995</v>
      </c>
      <c r="Y3971" s="13">
        <f>Agridata[[#This Row],[Final_Profit_NGN]]*Agridata[[#This Row],[Storage_Loss_%]]</f>
        <v>54385740</v>
      </c>
      <c r="Z3971" s="13">
        <f>Agridata[[#This Row],[Final_Profit_NGN]] * (1-Agridata[[#This Row],[Storage_Loss_%]]/100)</f>
        <v>362571.60000000003</v>
      </c>
      <c r="AA3971" s="13">
        <f>Agridata[[#This Row],[Final_Profit_NGN]]+Agridata[[#This Row],[Input_Cost_NGN]]</f>
        <v>957621</v>
      </c>
    </row>
    <row r="3972" spans="1:27" x14ac:dyDescent="0.35">
      <c r="A3972" t="s">
        <v>199</v>
      </c>
      <c r="B3972" t="s">
        <v>1473</v>
      </c>
      <c r="C3972" t="s">
        <v>1497</v>
      </c>
      <c r="D3972">
        <v>2025</v>
      </c>
      <c r="E3972" t="s">
        <v>1502</v>
      </c>
      <c r="F3972" t="s">
        <v>1508</v>
      </c>
      <c r="G3972">
        <v>1.62</v>
      </c>
      <c r="H3972">
        <v>1620</v>
      </c>
      <c r="I3972">
        <v>982</v>
      </c>
      <c r="J3972">
        <v>49</v>
      </c>
      <c r="K3972" t="s">
        <v>1512</v>
      </c>
      <c r="L3972">
        <v>2.39</v>
      </c>
      <c r="M3972" t="s">
        <v>1516</v>
      </c>
      <c r="N3972" s="13">
        <v>12912</v>
      </c>
      <c r="O3972">
        <v>30</v>
      </c>
      <c r="P3972" s="11">
        <f>Agridata[[#This Row],[Storage_Loss_%]]/100</f>
        <v>0.39369999999999999</v>
      </c>
      <c r="Q3972" s="7">
        <v>39.369999999999997</v>
      </c>
      <c r="R3972" s="13">
        <v>22428</v>
      </c>
      <c r="S3972">
        <v>262</v>
      </c>
      <c r="T3972" t="s">
        <v>1521</v>
      </c>
      <c r="U3972" t="s">
        <v>1522</v>
      </c>
      <c r="V3972" s="13">
        <v>219372</v>
      </c>
      <c r="W3972" s="7">
        <f>(Agridata[[#This Row],[Profit_After_Storage_Loss]]/Agridata[[#This Row],[Total_Revenue]])*100</f>
        <v>55.006304218362288</v>
      </c>
      <c r="X3972">
        <f>(1-Agridata[[#This Row],[Transport_Cost_NGN]]/(Agridata[[#This Row],[Input_Cost_NGN]]+Agridata[[#This Row],[Final_Profit_NGN]]))*100</f>
        <v>94.660049627791565</v>
      </c>
      <c r="Y3972" s="13">
        <f>Agridata[[#This Row],[Final_Profit_NGN]]*Agridata[[#This Row],[Storage_Loss_%]]</f>
        <v>8636675.6399999987</v>
      </c>
      <c r="Z3972" s="13">
        <f>Agridata[[#This Row],[Final_Profit_NGN]] * (1-Agridata[[#This Row],[Storage_Loss_%]]/100)</f>
        <v>133005.24360000002</v>
      </c>
      <c r="AA3972" s="13">
        <f>Agridata[[#This Row],[Final_Profit_NGN]]+Agridata[[#This Row],[Input_Cost_NGN]]</f>
        <v>241800</v>
      </c>
    </row>
    <row r="3973" spans="1:27" x14ac:dyDescent="0.35">
      <c r="A3973" t="s">
        <v>129</v>
      </c>
      <c r="B3973" t="s">
        <v>1470</v>
      </c>
      <c r="C3973" t="s">
        <v>1482</v>
      </c>
      <c r="D3973">
        <v>2022</v>
      </c>
      <c r="E3973" t="s">
        <v>1502</v>
      </c>
      <c r="F3973" t="s">
        <v>1508</v>
      </c>
      <c r="G3973">
        <v>0.71</v>
      </c>
      <c r="H3973">
        <v>685</v>
      </c>
      <c r="I3973">
        <v>544</v>
      </c>
      <c r="J3973">
        <v>20.399999999999999</v>
      </c>
      <c r="K3973" t="s">
        <v>1512</v>
      </c>
      <c r="L3973">
        <v>1.45</v>
      </c>
      <c r="M3973" t="s">
        <v>1518</v>
      </c>
      <c r="N3973" s="13">
        <v>5807</v>
      </c>
      <c r="O3973">
        <v>14</v>
      </c>
      <c r="P3973" s="11">
        <f>Agridata[[#This Row],[Storage_Loss_%]]/100</f>
        <v>0.20469999999999999</v>
      </c>
      <c r="Q3973" s="7">
        <v>20.47</v>
      </c>
      <c r="R3973" s="13">
        <v>10460</v>
      </c>
      <c r="S3973">
        <v>182</v>
      </c>
      <c r="T3973" t="s">
        <v>1521</v>
      </c>
      <c r="U3973" t="s">
        <v>1522</v>
      </c>
      <c r="V3973" s="13">
        <v>81751</v>
      </c>
      <c r="W3973" s="7">
        <f>(Agridata[[#This Row],[Profit_After_Storage_Loss]]/Agridata[[#This Row],[Total_Revenue]])*100</f>
        <v>70.50847545303705</v>
      </c>
      <c r="X3973">
        <f>(1-Agridata[[#This Row],[Transport_Cost_NGN]]/(Agridata[[#This Row],[Input_Cost_NGN]]+Agridata[[#This Row],[Final_Profit_NGN]]))*100</f>
        <v>93.70248668813916</v>
      </c>
      <c r="Y3973" s="13">
        <f>Agridata[[#This Row],[Final_Profit_NGN]]*Agridata[[#This Row],[Storage_Loss_%]]</f>
        <v>1673442.97</v>
      </c>
      <c r="Z3973" s="13">
        <f>Agridata[[#This Row],[Final_Profit_NGN]] * (1-Agridata[[#This Row],[Storage_Loss_%]]/100)</f>
        <v>65016.570299999999</v>
      </c>
      <c r="AA3973" s="13">
        <f>Agridata[[#This Row],[Final_Profit_NGN]]+Agridata[[#This Row],[Input_Cost_NGN]]</f>
        <v>92211</v>
      </c>
    </row>
    <row r="3974" spans="1:27" x14ac:dyDescent="0.35">
      <c r="A3974" t="s">
        <v>1324</v>
      </c>
      <c r="B3974" t="s">
        <v>1469</v>
      </c>
      <c r="C3974" t="s">
        <v>1484</v>
      </c>
      <c r="D3974">
        <v>2022</v>
      </c>
      <c r="E3974" t="s">
        <v>1501</v>
      </c>
      <c r="F3974" t="s">
        <v>1510</v>
      </c>
      <c r="G3974">
        <v>1.48</v>
      </c>
      <c r="H3974">
        <v>41650</v>
      </c>
      <c r="I3974">
        <v>25956</v>
      </c>
      <c r="J3974">
        <v>34.200000000000003</v>
      </c>
      <c r="K3974" t="s">
        <v>1515</v>
      </c>
      <c r="L3974">
        <v>1.65</v>
      </c>
      <c r="M3974" t="s">
        <v>1516</v>
      </c>
      <c r="N3974" s="13">
        <v>5536</v>
      </c>
      <c r="O3974">
        <v>7</v>
      </c>
      <c r="P3974" s="11">
        <f>Agridata[[#This Row],[Storage_Loss_%]]/100</f>
        <v>0.37680000000000002</v>
      </c>
      <c r="Q3974" s="7">
        <v>37.68</v>
      </c>
      <c r="R3974" s="13">
        <v>32760</v>
      </c>
      <c r="S3974">
        <v>289</v>
      </c>
      <c r="T3974" t="s">
        <v>1519</v>
      </c>
      <c r="U3974" t="s">
        <v>1522</v>
      </c>
      <c r="V3974" s="13">
        <v>7387976</v>
      </c>
      <c r="W3974" s="7">
        <f>(Agridata[[#This Row],[Profit_After_Storage_Loss]]/Agridata[[#This Row],[Total_Revenue]])*100</f>
        <v>62.044878610423545</v>
      </c>
      <c r="X3974">
        <f>(1-Agridata[[#This Row],[Transport_Cost_NGN]]/(Agridata[[#This Row],[Input_Cost_NGN]]+Agridata[[#This Row],[Final_Profit_NGN]]))*100</f>
        <v>99.925398235431089</v>
      </c>
      <c r="Y3974" s="13">
        <f>Agridata[[#This Row],[Final_Profit_NGN]]*Agridata[[#This Row],[Storage_Loss_%]]</f>
        <v>278378935.68000001</v>
      </c>
      <c r="Z3974" s="13">
        <f>Agridata[[#This Row],[Final_Profit_NGN]] * (1-Agridata[[#This Row],[Storage_Loss_%]]/100)</f>
        <v>4604186.6431999998</v>
      </c>
      <c r="AA3974" s="13">
        <f>Agridata[[#This Row],[Final_Profit_NGN]]+Agridata[[#This Row],[Input_Cost_NGN]]</f>
        <v>7420736</v>
      </c>
    </row>
    <row r="3975" spans="1:27" x14ac:dyDescent="0.35">
      <c r="A3975" t="s">
        <v>301</v>
      </c>
      <c r="B3975" t="s">
        <v>1472</v>
      </c>
      <c r="C3975" t="s">
        <v>1478</v>
      </c>
      <c r="D3975">
        <v>2024</v>
      </c>
      <c r="E3975" t="s">
        <v>1501</v>
      </c>
      <c r="F3975" t="s">
        <v>1509</v>
      </c>
      <c r="G3975">
        <v>0.45</v>
      </c>
      <c r="H3975">
        <v>6379</v>
      </c>
      <c r="I3975">
        <v>4949</v>
      </c>
      <c r="J3975">
        <v>61.6</v>
      </c>
      <c r="K3975" t="s">
        <v>1511</v>
      </c>
      <c r="L3975">
        <v>2.35</v>
      </c>
      <c r="M3975" t="s">
        <v>1517</v>
      </c>
      <c r="N3975" s="13">
        <v>9946</v>
      </c>
      <c r="O3975">
        <v>4</v>
      </c>
      <c r="P3975" s="11">
        <f>Agridata[[#This Row],[Storage_Loss_%]]/100</f>
        <v>0.22409999999999999</v>
      </c>
      <c r="Q3975" s="7">
        <v>22.41</v>
      </c>
      <c r="R3975" s="13">
        <v>13731</v>
      </c>
      <c r="S3975">
        <v>360</v>
      </c>
      <c r="T3975" t="s">
        <v>1520</v>
      </c>
      <c r="U3975" t="s">
        <v>1522</v>
      </c>
      <c r="V3975" s="13">
        <v>1740147</v>
      </c>
      <c r="W3975" s="7">
        <f>(Agridata[[#This Row],[Profit_After_Storage_Loss]]/Agridata[[#This Row],[Total_Revenue]])*100</f>
        <v>76.982552794436103</v>
      </c>
      <c r="X3975">
        <f>(1-Agridata[[#This Row],[Transport_Cost_NGN]]/(Agridata[[#This Row],[Input_Cost_NGN]]+Agridata[[#This Row],[Final_Profit_NGN]]))*100</f>
        <v>99.43291380586335</v>
      </c>
      <c r="Y3975" s="13">
        <f>Agridata[[#This Row],[Final_Profit_NGN]]*Agridata[[#This Row],[Storage_Loss_%]]</f>
        <v>38996694.270000003</v>
      </c>
      <c r="Z3975" s="13">
        <f>Agridata[[#This Row],[Final_Profit_NGN]] * (1-Agridata[[#This Row],[Storage_Loss_%]]/100)</f>
        <v>1350180.0573</v>
      </c>
      <c r="AA3975" s="13">
        <f>Agridata[[#This Row],[Final_Profit_NGN]]+Agridata[[#This Row],[Input_Cost_NGN]]</f>
        <v>1753878</v>
      </c>
    </row>
    <row r="3976" spans="1:27" x14ac:dyDescent="0.35">
      <c r="A3976" t="s">
        <v>524</v>
      </c>
      <c r="B3976" t="s">
        <v>1470</v>
      </c>
      <c r="C3976" t="s">
        <v>1476</v>
      </c>
      <c r="D3976">
        <v>2025</v>
      </c>
      <c r="E3976" t="s">
        <v>1501</v>
      </c>
      <c r="F3976" t="s">
        <v>1510</v>
      </c>
      <c r="G3976">
        <v>3.01</v>
      </c>
      <c r="H3976">
        <v>70689</v>
      </c>
      <c r="I3976">
        <v>45926</v>
      </c>
      <c r="J3976">
        <v>67.599999999999994</v>
      </c>
      <c r="K3976" t="s">
        <v>1512</v>
      </c>
      <c r="L3976">
        <v>3.07</v>
      </c>
      <c r="M3976" t="s">
        <v>1516</v>
      </c>
      <c r="N3976" s="13">
        <v>20097</v>
      </c>
      <c r="O3976">
        <v>7</v>
      </c>
      <c r="P3976" s="11">
        <f>Agridata[[#This Row],[Storage_Loss_%]]/100</f>
        <v>0.3503</v>
      </c>
      <c r="Q3976" s="7">
        <v>35.03</v>
      </c>
      <c r="R3976" s="13">
        <v>113189</v>
      </c>
      <c r="S3976">
        <v>468</v>
      </c>
      <c r="T3976" t="s">
        <v>1520</v>
      </c>
      <c r="U3976" t="s">
        <v>1523</v>
      </c>
      <c r="V3976" s="13">
        <v>21145149</v>
      </c>
      <c r="W3976" s="7">
        <f>(Agridata[[#This Row],[Profit_After_Storage_Loss]]/Agridata[[#This Row],[Total_Revenue]])*100</f>
        <v>64.624070354418109</v>
      </c>
      <c r="X3976">
        <f>(1-Agridata[[#This Row],[Transport_Cost_NGN]]/(Agridata[[#This Row],[Input_Cost_NGN]]+Agridata[[#This Row],[Final_Profit_NGN]]))*100</f>
        <v>99.905462976456576</v>
      </c>
      <c r="Y3976" s="13">
        <f>Agridata[[#This Row],[Final_Profit_NGN]]*Agridata[[#This Row],[Storage_Loss_%]]</f>
        <v>740714569.47000003</v>
      </c>
      <c r="Z3976" s="13">
        <f>Agridata[[#This Row],[Final_Profit_NGN]] * (1-Agridata[[#This Row],[Storage_Loss_%]]/100)</f>
        <v>13738003.305299999</v>
      </c>
      <c r="AA3976" s="13">
        <f>Agridata[[#This Row],[Final_Profit_NGN]]+Agridata[[#This Row],[Input_Cost_NGN]]</f>
        <v>21258338</v>
      </c>
    </row>
    <row r="3977" spans="1:27" x14ac:dyDescent="0.35">
      <c r="A3977" t="s">
        <v>764</v>
      </c>
      <c r="B3977" t="s">
        <v>1472</v>
      </c>
      <c r="C3977" t="s">
        <v>1489</v>
      </c>
      <c r="D3977">
        <v>2023</v>
      </c>
      <c r="E3977" t="s">
        <v>1501</v>
      </c>
      <c r="F3977" t="s">
        <v>1510</v>
      </c>
      <c r="G3977">
        <v>7.09</v>
      </c>
      <c r="H3977">
        <v>138103</v>
      </c>
      <c r="I3977">
        <v>97334</v>
      </c>
      <c r="J3977">
        <v>39.5</v>
      </c>
      <c r="K3977" t="s">
        <v>1515</v>
      </c>
      <c r="L3977">
        <v>1.93</v>
      </c>
      <c r="M3977" t="s">
        <v>1516</v>
      </c>
      <c r="N3977" s="13">
        <v>8252</v>
      </c>
      <c r="O3977">
        <v>4</v>
      </c>
      <c r="P3977" s="11">
        <f>Agridata[[#This Row],[Storage_Loss_%]]/100</f>
        <v>0.29520000000000002</v>
      </c>
      <c r="Q3977" s="7">
        <v>29.52</v>
      </c>
      <c r="R3977" s="13">
        <v>274406</v>
      </c>
      <c r="S3977">
        <v>334</v>
      </c>
      <c r="T3977" t="s">
        <v>1520</v>
      </c>
      <c r="U3977" t="s">
        <v>1522</v>
      </c>
      <c r="V3977" s="13">
        <v>31901803</v>
      </c>
      <c r="W3977" s="7">
        <f>(Agridata[[#This Row],[Profit_After_Storage_Loss]]/Agridata[[#This Row],[Total_Revenue]])*100</f>
        <v>69.878930592475953</v>
      </c>
      <c r="X3977">
        <f>(1-Agridata[[#This Row],[Transport_Cost_NGN]]/(Agridata[[#This Row],[Input_Cost_NGN]]+Agridata[[#This Row],[Final_Profit_NGN]]))*100</f>
        <v>99.974353722031083</v>
      </c>
      <c r="Y3977" s="13">
        <f>Agridata[[#This Row],[Final_Profit_NGN]]*Agridata[[#This Row],[Storage_Loss_%]]</f>
        <v>941741224.55999994</v>
      </c>
      <c r="Z3977" s="13">
        <f>Agridata[[#This Row],[Final_Profit_NGN]] * (1-Agridata[[#This Row],[Storage_Loss_%]]/100)</f>
        <v>22484390.7544</v>
      </c>
      <c r="AA3977" s="13">
        <f>Agridata[[#This Row],[Final_Profit_NGN]]+Agridata[[#This Row],[Input_Cost_NGN]]</f>
        <v>32176209</v>
      </c>
    </row>
    <row r="3978" spans="1:27" x14ac:dyDescent="0.35">
      <c r="A3978" t="s">
        <v>1369</v>
      </c>
      <c r="B3978" t="s">
        <v>1472</v>
      </c>
      <c r="C3978" t="s">
        <v>1478</v>
      </c>
      <c r="D3978">
        <v>2021</v>
      </c>
      <c r="E3978" t="s">
        <v>1502</v>
      </c>
      <c r="F3978" t="s">
        <v>1504</v>
      </c>
      <c r="G3978">
        <v>0.88</v>
      </c>
      <c r="H3978">
        <v>9296</v>
      </c>
      <c r="I3978">
        <v>7076</v>
      </c>
      <c r="J3978">
        <v>11.6</v>
      </c>
      <c r="K3978" t="s">
        <v>1512</v>
      </c>
      <c r="L3978">
        <v>0.56999999999999995</v>
      </c>
      <c r="M3978" t="s">
        <v>1516</v>
      </c>
      <c r="N3978" s="13">
        <v>2617</v>
      </c>
      <c r="O3978">
        <v>7</v>
      </c>
      <c r="P3978" s="11">
        <f>Agridata[[#This Row],[Storage_Loss_%]]/100</f>
        <v>0.23879999999999998</v>
      </c>
      <c r="Q3978" s="7">
        <v>23.88</v>
      </c>
      <c r="R3978" s="13">
        <v>20963</v>
      </c>
      <c r="S3978">
        <v>234</v>
      </c>
      <c r="T3978" t="s">
        <v>1520</v>
      </c>
      <c r="U3978" t="s">
        <v>1523</v>
      </c>
      <c r="V3978" s="13">
        <v>1615647</v>
      </c>
      <c r="W3978" s="7">
        <f>(Agridata[[#This Row],[Profit_After_Storage_Loss]]/Agridata[[#This Row],[Total_Revenue]])*100</f>
        <v>75.144994616921565</v>
      </c>
      <c r="X3978">
        <f>(1-Agridata[[#This Row],[Transport_Cost_NGN]]/(Agridata[[#This Row],[Input_Cost_NGN]]+Agridata[[#This Row],[Final_Profit_NGN]]))*100</f>
        <v>99.840096296613126</v>
      </c>
      <c r="Y3978" s="13">
        <f>Agridata[[#This Row],[Final_Profit_NGN]]*Agridata[[#This Row],[Storage_Loss_%]]</f>
        <v>38581650.359999999</v>
      </c>
      <c r="Z3978" s="13">
        <f>Agridata[[#This Row],[Final_Profit_NGN]] * (1-Agridata[[#This Row],[Storage_Loss_%]]/100)</f>
        <v>1229830.4964000001</v>
      </c>
      <c r="AA3978" s="13">
        <f>Agridata[[#This Row],[Final_Profit_NGN]]+Agridata[[#This Row],[Input_Cost_NGN]]</f>
        <v>1636610</v>
      </c>
    </row>
    <row r="3979" spans="1:27" x14ac:dyDescent="0.35">
      <c r="A3979" t="s">
        <v>110</v>
      </c>
      <c r="B3979" t="s">
        <v>1471</v>
      </c>
      <c r="C3979" t="s">
        <v>1500</v>
      </c>
      <c r="D3979">
        <v>2025</v>
      </c>
      <c r="E3979" t="s">
        <v>1501</v>
      </c>
      <c r="F3979" t="s">
        <v>1509</v>
      </c>
      <c r="G3979">
        <v>1.6</v>
      </c>
      <c r="H3979">
        <v>17189</v>
      </c>
      <c r="I3979">
        <v>13431</v>
      </c>
      <c r="J3979">
        <v>32</v>
      </c>
      <c r="K3979" t="s">
        <v>1512</v>
      </c>
      <c r="L3979">
        <v>1.43</v>
      </c>
      <c r="M3979" t="s">
        <v>1516</v>
      </c>
      <c r="N3979" s="13">
        <v>7444</v>
      </c>
      <c r="O3979">
        <v>7</v>
      </c>
      <c r="P3979" s="11">
        <f>Agridata[[#This Row],[Storage_Loss_%]]/100</f>
        <v>0.21859999999999999</v>
      </c>
      <c r="Q3979" s="7">
        <v>21.86</v>
      </c>
      <c r="R3979" s="13">
        <v>52339</v>
      </c>
      <c r="S3979">
        <v>273</v>
      </c>
      <c r="T3979" t="s">
        <v>1520</v>
      </c>
      <c r="U3979" t="s">
        <v>1522</v>
      </c>
      <c r="V3979" s="13">
        <v>3570214</v>
      </c>
      <c r="W3979" s="7">
        <f>(Agridata[[#This Row],[Profit_After_Storage_Loss]]/Agridata[[#This Row],[Total_Revenue]])*100</f>
        <v>77.011025638548276</v>
      </c>
      <c r="X3979">
        <f>(1-Agridata[[#This Row],[Transport_Cost_NGN]]/(Agridata[[#This Row],[Input_Cost_NGN]]+Agridata[[#This Row],[Final_Profit_NGN]]))*100</f>
        <v>99.794509562731037</v>
      </c>
      <c r="Y3979" s="13">
        <f>Agridata[[#This Row],[Final_Profit_NGN]]*Agridata[[#This Row],[Storage_Loss_%]]</f>
        <v>78044878.039999992</v>
      </c>
      <c r="Z3979" s="13">
        <f>Agridata[[#This Row],[Final_Profit_NGN]] * (1-Agridata[[#This Row],[Storage_Loss_%]]/100)</f>
        <v>2789765.2196</v>
      </c>
      <c r="AA3979" s="13">
        <f>Agridata[[#This Row],[Final_Profit_NGN]]+Agridata[[#This Row],[Input_Cost_NGN]]</f>
        <v>3622553</v>
      </c>
    </row>
    <row r="3980" spans="1:27" x14ac:dyDescent="0.35">
      <c r="A3980" t="s">
        <v>1142</v>
      </c>
      <c r="B3980" t="s">
        <v>1469</v>
      </c>
      <c r="C3980" t="s">
        <v>1498</v>
      </c>
      <c r="D3980">
        <v>2023</v>
      </c>
      <c r="E3980" t="s">
        <v>1501</v>
      </c>
      <c r="F3980" t="s">
        <v>1506</v>
      </c>
      <c r="G3980">
        <v>0.92</v>
      </c>
      <c r="H3980">
        <v>2466</v>
      </c>
      <c r="I3980">
        <v>1977</v>
      </c>
      <c r="J3980">
        <v>6.7</v>
      </c>
      <c r="K3980" t="s">
        <v>1513</v>
      </c>
      <c r="L3980">
        <v>1.32</v>
      </c>
      <c r="M3980" t="s">
        <v>1517</v>
      </c>
      <c r="N3980" s="13">
        <v>218</v>
      </c>
      <c r="O3980">
        <v>14</v>
      </c>
      <c r="P3980" s="11">
        <f>Agridata[[#This Row],[Storage_Loss_%]]/100</f>
        <v>0.19789999999999999</v>
      </c>
      <c r="Q3980" s="7">
        <v>19.79</v>
      </c>
      <c r="R3980" s="13">
        <v>15905</v>
      </c>
      <c r="S3980">
        <v>370</v>
      </c>
      <c r="T3980" t="s">
        <v>1520</v>
      </c>
      <c r="U3980" t="s">
        <v>1522</v>
      </c>
      <c r="V3980" s="13">
        <v>708053</v>
      </c>
      <c r="W3980" s="7">
        <f>(Agridata[[#This Row],[Profit_After_Storage_Loss]]/Agridata[[#This Row],[Total_Revenue]])*100</f>
        <v>78.447825882164452</v>
      </c>
      <c r="X3980">
        <f>(1-Agridata[[#This Row],[Transport_Cost_NGN]]/(Agridata[[#This Row],[Input_Cost_NGN]]+Agridata[[#This Row],[Final_Profit_NGN]]))*100</f>
        <v>99.969887755919544</v>
      </c>
      <c r="Y3980" s="13">
        <f>Agridata[[#This Row],[Final_Profit_NGN]]*Agridata[[#This Row],[Storage_Loss_%]]</f>
        <v>14012368.869999999</v>
      </c>
      <c r="Z3980" s="13">
        <f>Agridata[[#This Row],[Final_Profit_NGN]] * (1-Agridata[[#This Row],[Storage_Loss_%]]/100)</f>
        <v>567929.31130000006</v>
      </c>
      <c r="AA3980" s="13">
        <f>Agridata[[#This Row],[Final_Profit_NGN]]+Agridata[[#This Row],[Input_Cost_NGN]]</f>
        <v>723958</v>
      </c>
    </row>
    <row r="3981" spans="1:27" x14ac:dyDescent="0.35">
      <c r="A3981" t="s">
        <v>42</v>
      </c>
      <c r="B3981" t="s">
        <v>1469</v>
      </c>
      <c r="C3981" t="s">
        <v>1474</v>
      </c>
      <c r="D3981">
        <v>2023</v>
      </c>
      <c r="E3981" t="s">
        <v>1501</v>
      </c>
      <c r="F3981" t="s">
        <v>1504</v>
      </c>
      <c r="G3981">
        <v>5.79</v>
      </c>
      <c r="H3981">
        <v>32276</v>
      </c>
      <c r="I3981">
        <v>26317</v>
      </c>
      <c r="J3981">
        <v>37.1</v>
      </c>
      <c r="K3981" t="s">
        <v>1512</v>
      </c>
      <c r="L3981">
        <v>2.4300000000000002</v>
      </c>
      <c r="M3981" t="s">
        <v>1516</v>
      </c>
      <c r="N3981" s="13">
        <v>6468</v>
      </c>
      <c r="O3981">
        <v>2</v>
      </c>
      <c r="P3981" s="11">
        <f>Agridata[[#This Row],[Storage_Loss_%]]/100</f>
        <v>0.18460000000000001</v>
      </c>
      <c r="Q3981" s="7">
        <v>18.46</v>
      </c>
      <c r="R3981" s="13">
        <v>127766</v>
      </c>
      <c r="S3981">
        <v>259</v>
      </c>
      <c r="T3981" t="s">
        <v>1520</v>
      </c>
      <c r="U3981" t="s">
        <v>1522</v>
      </c>
      <c r="V3981" s="13">
        <v>6613708</v>
      </c>
      <c r="W3981" s="7">
        <f>(Agridata[[#This Row],[Profit_After_Storage_Loss]]/Agridata[[#This Row],[Total_Revenue]])*100</f>
        <v>79.994634751984506</v>
      </c>
      <c r="X3981">
        <f>(1-Agridata[[#This Row],[Transport_Cost_NGN]]/(Agridata[[#This Row],[Input_Cost_NGN]]+Agridata[[#This Row],[Final_Profit_NGN]]))*100</f>
        <v>99.904056590591324</v>
      </c>
      <c r="Y3981" s="13">
        <f>Agridata[[#This Row],[Final_Profit_NGN]]*Agridata[[#This Row],[Storage_Loss_%]]</f>
        <v>122089049.68000001</v>
      </c>
      <c r="Z3981" s="13">
        <f>Agridata[[#This Row],[Final_Profit_NGN]] * (1-Agridata[[#This Row],[Storage_Loss_%]]/100)</f>
        <v>5392817.5032000002</v>
      </c>
      <c r="AA3981" s="13">
        <f>Agridata[[#This Row],[Final_Profit_NGN]]+Agridata[[#This Row],[Input_Cost_NGN]]</f>
        <v>6741474</v>
      </c>
    </row>
    <row r="3982" spans="1:27" x14ac:dyDescent="0.35">
      <c r="A3982" t="s">
        <v>292</v>
      </c>
      <c r="B3982" t="s">
        <v>1470</v>
      </c>
      <c r="C3982" t="s">
        <v>1491</v>
      </c>
      <c r="D3982">
        <v>2024</v>
      </c>
      <c r="E3982" t="s">
        <v>1501</v>
      </c>
      <c r="F3982" t="s">
        <v>1505</v>
      </c>
      <c r="G3982">
        <v>8.3800000000000008</v>
      </c>
      <c r="H3982">
        <v>109008</v>
      </c>
      <c r="I3982">
        <v>90988</v>
      </c>
      <c r="J3982">
        <v>4.7</v>
      </c>
      <c r="K3982" t="s">
        <v>1513</v>
      </c>
      <c r="L3982">
        <v>0.23</v>
      </c>
      <c r="M3982" t="s">
        <v>1516</v>
      </c>
      <c r="N3982" s="13">
        <v>200</v>
      </c>
      <c r="O3982">
        <v>7</v>
      </c>
      <c r="P3982" s="11">
        <f>Agridata[[#This Row],[Storage_Loss_%]]/100</f>
        <v>0.1653</v>
      </c>
      <c r="Q3982" s="7">
        <v>16.53</v>
      </c>
      <c r="R3982" s="13">
        <v>61703</v>
      </c>
      <c r="S3982">
        <v>107</v>
      </c>
      <c r="T3982" t="s">
        <v>1520</v>
      </c>
      <c r="U3982" t="s">
        <v>1522</v>
      </c>
      <c r="V3982" s="13">
        <v>9576456</v>
      </c>
      <c r="W3982" s="7">
        <f>(Agridata[[#This Row],[Profit_After_Storage_Loss]]/Agridata[[#This Row],[Total_Revenue]])*100</f>
        <v>82.935629337511443</v>
      </c>
      <c r="X3982">
        <f>(1-Agridata[[#This Row],[Transport_Cost_NGN]]/(Agridata[[#This Row],[Input_Cost_NGN]]+Agridata[[#This Row],[Final_Profit_NGN]]))*100</f>
        <v>99.997924914913725</v>
      </c>
      <c r="Y3982" s="13">
        <f>Agridata[[#This Row],[Final_Profit_NGN]]*Agridata[[#This Row],[Storage_Loss_%]]</f>
        <v>158298817.68000001</v>
      </c>
      <c r="Z3982" s="13">
        <f>Agridata[[#This Row],[Final_Profit_NGN]] * (1-Agridata[[#This Row],[Storage_Loss_%]]/100)</f>
        <v>7993467.8231999995</v>
      </c>
      <c r="AA3982" s="13">
        <f>Agridata[[#This Row],[Final_Profit_NGN]]+Agridata[[#This Row],[Input_Cost_NGN]]</f>
        <v>9638159</v>
      </c>
    </row>
    <row r="3983" spans="1:27" x14ac:dyDescent="0.35">
      <c r="A3983" t="s">
        <v>445</v>
      </c>
      <c r="B3983" t="s">
        <v>1473</v>
      </c>
      <c r="C3983" t="s">
        <v>1493</v>
      </c>
      <c r="D3983">
        <v>2021</v>
      </c>
      <c r="E3983" t="s">
        <v>1502</v>
      </c>
      <c r="F3983" t="s">
        <v>1508</v>
      </c>
      <c r="G3983">
        <v>2.21</v>
      </c>
      <c r="H3983">
        <v>2561</v>
      </c>
      <c r="I3983">
        <v>2039</v>
      </c>
      <c r="J3983">
        <v>12.8</v>
      </c>
      <c r="K3983" t="s">
        <v>1512</v>
      </c>
      <c r="L3983">
        <v>1.47</v>
      </c>
      <c r="M3983" t="s">
        <v>1518</v>
      </c>
      <c r="N3983" s="13">
        <v>3166</v>
      </c>
      <c r="O3983">
        <v>14</v>
      </c>
      <c r="P3983" s="11">
        <f>Agridata[[#This Row],[Storage_Loss_%]]/100</f>
        <v>0.2036</v>
      </c>
      <c r="Q3983" s="7">
        <v>20.36</v>
      </c>
      <c r="R3983" s="13">
        <v>19726</v>
      </c>
      <c r="S3983">
        <v>192</v>
      </c>
      <c r="T3983" t="s">
        <v>1520</v>
      </c>
      <c r="U3983" t="s">
        <v>1523</v>
      </c>
      <c r="V3983" s="13">
        <v>364682</v>
      </c>
      <c r="W3983" s="7">
        <f>(Agridata[[#This Row],[Profit_After_Storage_Loss]]/Agridata[[#This Row],[Total_Revenue]])*100</f>
        <v>75.553251961457619</v>
      </c>
      <c r="X3983">
        <f>(1-Agridata[[#This Row],[Transport_Cost_NGN]]/(Agridata[[#This Row],[Input_Cost_NGN]]+Agridata[[#This Row],[Final_Profit_NGN]]))*100</f>
        <v>99.176395912676114</v>
      </c>
      <c r="Y3983" s="13">
        <f>Agridata[[#This Row],[Final_Profit_NGN]]*Agridata[[#This Row],[Storage_Loss_%]]</f>
        <v>7424925.5199999996</v>
      </c>
      <c r="Z3983" s="13">
        <f>Agridata[[#This Row],[Final_Profit_NGN]] * (1-Agridata[[#This Row],[Storage_Loss_%]]/100)</f>
        <v>290432.74479999999</v>
      </c>
      <c r="AA3983" s="13">
        <f>Agridata[[#This Row],[Final_Profit_NGN]]+Agridata[[#This Row],[Input_Cost_NGN]]</f>
        <v>384408</v>
      </c>
    </row>
    <row r="3984" spans="1:27" x14ac:dyDescent="0.35">
      <c r="A3984" t="s">
        <v>1248</v>
      </c>
      <c r="B3984" t="s">
        <v>1470</v>
      </c>
      <c r="C3984" t="s">
        <v>1482</v>
      </c>
      <c r="D3984">
        <v>2025</v>
      </c>
      <c r="E3984" t="s">
        <v>1501</v>
      </c>
      <c r="F3984" t="s">
        <v>1503</v>
      </c>
      <c r="G3984">
        <v>0.54</v>
      </c>
      <c r="H3984">
        <v>3460</v>
      </c>
      <c r="I3984">
        <v>2965</v>
      </c>
      <c r="J3984">
        <v>1.7</v>
      </c>
      <c r="K3984" t="s">
        <v>1513</v>
      </c>
      <c r="L3984">
        <v>0.56999999999999995</v>
      </c>
      <c r="M3984" t="s">
        <v>1518</v>
      </c>
      <c r="N3984" s="13">
        <v>200</v>
      </c>
      <c r="O3984">
        <v>7</v>
      </c>
      <c r="P3984" s="11">
        <f>Agridata[[#This Row],[Storage_Loss_%]]/100</f>
        <v>0.1429</v>
      </c>
      <c r="Q3984" s="7">
        <v>14.29</v>
      </c>
      <c r="R3984" s="13">
        <v>6562</v>
      </c>
      <c r="S3984">
        <v>334</v>
      </c>
      <c r="T3984" t="s">
        <v>1520</v>
      </c>
      <c r="U3984" t="s">
        <v>1522</v>
      </c>
      <c r="V3984" s="13">
        <v>973645</v>
      </c>
      <c r="W3984" s="7">
        <f>(Agridata[[#This Row],[Profit_After_Storage_Loss]]/Agridata[[#This Row],[Total_Revenue]])*100</f>
        <v>85.136214034382533</v>
      </c>
      <c r="X3984">
        <f>(1-Agridata[[#This Row],[Transport_Cost_NGN]]/(Agridata[[#This Row],[Input_Cost_NGN]]+Agridata[[#This Row],[Final_Profit_NGN]]))*100</f>
        <v>99.979596146528237</v>
      </c>
      <c r="Y3984" s="13">
        <f>Agridata[[#This Row],[Final_Profit_NGN]]*Agridata[[#This Row],[Storage_Loss_%]]</f>
        <v>13913387.049999999</v>
      </c>
      <c r="Z3984" s="13">
        <f>Agridata[[#This Row],[Final_Profit_NGN]] * (1-Agridata[[#This Row],[Storage_Loss_%]]/100)</f>
        <v>834511.12949999992</v>
      </c>
      <c r="AA3984" s="13">
        <f>Agridata[[#This Row],[Final_Profit_NGN]]+Agridata[[#This Row],[Input_Cost_NGN]]</f>
        <v>980207</v>
      </c>
    </row>
    <row r="3985" spans="1:27" x14ac:dyDescent="0.35">
      <c r="A3985" t="s">
        <v>1079</v>
      </c>
      <c r="B3985" t="s">
        <v>1472</v>
      </c>
      <c r="C3985" t="s">
        <v>1489</v>
      </c>
      <c r="D3985">
        <v>2021</v>
      </c>
      <c r="E3985" t="s">
        <v>1502</v>
      </c>
      <c r="F3985" t="s">
        <v>1509</v>
      </c>
      <c r="G3985">
        <v>5.0599999999999996</v>
      </c>
      <c r="H3985">
        <v>39315</v>
      </c>
      <c r="I3985">
        <v>32509</v>
      </c>
      <c r="J3985">
        <v>11.2</v>
      </c>
      <c r="K3985" t="s">
        <v>1512</v>
      </c>
      <c r="L3985">
        <v>0.53</v>
      </c>
      <c r="M3985" t="s">
        <v>1517</v>
      </c>
      <c r="N3985" s="13">
        <v>3223</v>
      </c>
      <c r="O3985">
        <v>2</v>
      </c>
      <c r="P3985" s="11">
        <f>Agridata[[#This Row],[Storage_Loss_%]]/100</f>
        <v>0.17309999999999998</v>
      </c>
      <c r="Q3985" s="7">
        <v>17.309999999999999</v>
      </c>
      <c r="R3985" s="13">
        <v>155265</v>
      </c>
      <c r="S3985">
        <v>352</v>
      </c>
      <c r="T3985" t="s">
        <v>1520</v>
      </c>
      <c r="U3985" t="s">
        <v>1523</v>
      </c>
      <c r="V3985" s="13">
        <v>11170249</v>
      </c>
      <c r="W3985" s="7">
        <f>(Agridata[[#This Row],[Profit_After_Storage_Loss]]/Agridata[[#This Row],[Total_Revenue]])*100</f>
        <v>81.55637702712653</v>
      </c>
      <c r="X3985">
        <f>(1-Agridata[[#This Row],[Transport_Cost_NGN]]/(Agridata[[#This Row],[Input_Cost_NGN]]+Agridata[[#This Row],[Final_Profit_NGN]]))*100</f>
        <v>99.97154213044989</v>
      </c>
      <c r="Y3985" s="13">
        <f>Agridata[[#This Row],[Final_Profit_NGN]]*Agridata[[#This Row],[Storage_Loss_%]]</f>
        <v>193357010.19</v>
      </c>
      <c r="Z3985" s="13">
        <f>Agridata[[#This Row],[Final_Profit_NGN]] * (1-Agridata[[#This Row],[Storage_Loss_%]]/100)</f>
        <v>9236678.8980999999</v>
      </c>
      <c r="AA3985" s="13">
        <f>Agridata[[#This Row],[Final_Profit_NGN]]+Agridata[[#This Row],[Input_Cost_NGN]]</f>
        <v>11325514</v>
      </c>
    </row>
    <row r="3986" spans="1:27" x14ac:dyDescent="0.35">
      <c r="A3986" t="s">
        <v>855</v>
      </c>
      <c r="B3986" t="s">
        <v>1471</v>
      </c>
      <c r="C3986" t="s">
        <v>1492</v>
      </c>
      <c r="D3986">
        <v>2021</v>
      </c>
      <c r="E3986" t="s">
        <v>1501</v>
      </c>
      <c r="F3986" t="s">
        <v>1503</v>
      </c>
      <c r="G3986">
        <v>4.07</v>
      </c>
      <c r="H3986">
        <v>39190</v>
      </c>
      <c r="I3986">
        <v>33460</v>
      </c>
      <c r="J3986">
        <v>13</v>
      </c>
      <c r="K3986" t="s">
        <v>1511</v>
      </c>
      <c r="L3986">
        <v>0.9</v>
      </c>
      <c r="M3986" t="s">
        <v>1518</v>
      </c>
      <c r="N3986" s="13">
        <v>1414</v>
      </c>
      <c r="O3986">
        <v>7</v>
      </c>
      <c r="P3986" s="11">
        <f>Agridata[[#This Row],[Storage_Loss_%]]/100</f>
        <v>0.1462</v>
      </c>
      <c r="Q3986" s="7">
        <v>14.62</v>
      </c>
      <c r="R3986" s="13">
        <v>43752</v>
      </c>
      <c r="S3986">
        <v>232</v>
      </c>
      <c r="T3986" t="s">
        <v>1520</v>
      </c>
      <c r="U3986" t="s">
        <v>1522</v>
      </c>
      <c r="V3986" s="13">
        <v>7639927</v>
      </c>
      <c r="W3986" s="7">
        <f>(Agridata[[#This Row],[Profit_After_Storage_Loss]]/Agridata[[#This Row],[Total_Revenue]])*100</f>
        <v>84.893833703880659</v>
      </c>
      <c r="X3986">
        <f>(1-Agridata[[#This Row],[Transport_Cost_NGN]]/(Agridata[[#This Row],[Input_Cost_NGN]]+Agridata[[#This Row],[Final_Profit_NGN]]))*100</f>
        <v>99.981597357203498</v>
      </c>
      <c r="Y3986" s="13">
        <f>Agridata[[#This Row],[Final_Profit_NGN]]*Agridata[[#This Row],[Storage_Loss_%]]</f>
        <v>111695732.73999999</v>
      </c>
      <c r="Z3986" s="13">
        <f>Agridata[[#This Row],[Final_Profit_NGN]] * (1-Agridata[[#This Row],[Storage_Loss_%]]/100)</f>
        <v>6522969.6726000002</v>
      </c>
      <c r="AA3986" s="13">
        <f>Agridata[[#This Row],[Final_Profit_NGN]]+Agridata[[#This Row],[Input_Cost_NGN]]</f>
        <v>7683679</v>
      </c>
    </row>
    <row r="3987" spans="1:27" x14ac:dyDescent="0.35">
      <c r="A3987" t="s">
        <v>809</v>
      </c>
      <c r="B3987" t="s">
        <v>1473</v>
      </c>
      <c r="C3987" t="s">
        <v>1497</v>
      </c>
      <c r="D3987">
        <v>2022</v>
      </c>
      <c r="E3987" t="s">
        <v>1502</v>
      </c>
      <c r="F3987" t="s">
        <v>1508</v>
      </c>
      <c r="G3987">
        <v>0.99</v>
      </c>
      <c r="H3987">
        <v>1930</v>
      </c>
      <c r="I3987">
        <v>1477</v>
      </c>
      <c r="J3987">
        <v>8.6999999999999993</v>
      </c>
      <c r="K3987" t="s">
        <v>1511</v>
      </c>
      <c r="L3987">
        <v>0.43</v>
      </c>
      <c r="M3987" t="s">
        <v>1516</v>
      </c>
      <c r="N3987" s="13">
        <v>1085</v>
      </c>
      <c r="O3987">
        <v>14</v>
      </c>
      <c r="P3987" s="11">
        <f>Agridata[[#This Row],[Storage_Loss_%]]/100</f>
        <v>0.23420000000000002</v>
      </c>
      <c r="Q3987" s="7">
        <v>23.42</v>
      </c>
      <c r="R3987" s="13">
        <v>12455</v>
      </c>
      <c r="S3987">
        <v>207</v>
      </c>
      <c r="T3987" t="s">
        <v>1519</v>
      </c>
      <c r="U3987" t="s">
        <v>1522</v>
      </c>
      <c r="V3987" s="13">
        <v>289142</v>
      </c>
      <c r="W3987" s="7">
        <f>(Agridata[[#This Row],[Profit_After_Storage_Loss]]/Agridata[[#This Row],[Total_Revenue]])*100</f>
        <v>73.417488768124343</v>
      </c>
      <c r="X3987">
        <f>(1-Agridata[[#This Row],[Transport_Cost_NGN]]/(Agridata[[#This Row],[Input_Cost_NGN]]+Agridata[[#This Row],[Final_Profit_NGN]]))*100</f>
        <v>99.640248410959003</v>
      </c>
      <c r="Y3987" s="13">
        <f>Agridata[[#This Row],[Final_Profit_NGN]]*Agridata[[#This Row],[Storage_Loss_%]]</f>
        <v>6771705.6400000006</v>
      </c>
      <c r="Z3987" s="13">
        <f>Agridata[[#This Row],[Final_Profit_NGN]] * (1-Agridata[[#This Row],[Storage_Loss_%]]/100)</f>
        <v>221424.9436</v>
      </c>
      <c r="AA3987" s="13">
        <f>Agridata[[#This Row],[Final_Profit_NGN]]+Agridata[[#This Row],[Input_Cost_NGN]]</f>
        <v>301597</v>
      </c>
    </row>
    <row r="3988" spans="1:27" x14ac:dyDescent="0.35">
      <c r="A3988" t="s">
        <v>1022</v>
      </c>
      <c r="B3988" t="s">
        <v>1471</v>
      </c>
      <c r="C3988" t="s">
        <v>1477</v>
      </c>
      <c r="D3988">
        <v>2022</v>
      </c>
      <c r="E3988" t="s">
        <v>1501</v>
      </c>
      <c r="F3988" t="s">
        <v>1508</v>
      </c>
      <c r="G3988">
        <v>1.81</v>
      </c>
      <c r="H3988">
        <v>2821</v>
      </c>
      <c r="I3988">
        <v>1793</v>
      </c>
      <c r="J3988">
        <v>33.5</v>
      </c>
      <c r="K3988" t="s">
        <v>1511</v>
      </c>
      <c r="L3988">
        <v>1.26</v>
      </c>
      <c r="M3988" t="s">
        <v>1516</v>
      </c>
      <c r="N3988" s="13">
        <v>5004</v>
      </c>
      <c r="O3988">
        <v>30</v>
      </c>
      <c r="P3988" s="11">
        <f>Agridata[[#This Row],[Storage_Loss_%]]/100</f>
        <v>0.36420000000000002</v>
      </c>
      <c r="Q3988" s="7">
        <v>36.42</v>
      </c>
      <c r="R3988" s="13">
        <v>15231</v>
      </c>
      <c r="S3988">
        <v>202</v>
      </c>
      <c r="T3988" t="s">
        <v>1520</v>
      </c>
      <c r="U3988" t="s">
        <v>1523</v>
      </c>
      <c r="V3988" s="13">
        <v>338330</v>
      </c>
      <c r="W3988" s="7">
        <f>(Agridata[[#This Row],[Profit_After_Storage_Loss]]/Agridata[[#This Row],[Total_Revenue]])*100</f>
        <v>60.841046948051392</v>
      </c>
      <c r="X3988">
        <f>(1-Agridata[[#This Row],[Transport_Cost_NGN]]/(Agridata[[#This Row],[Input_Cost_NGN]]+Agridata[[#This Row],[Final_Profit_NGN]]))*100</f>
        <v>98.584685528098404</v>
      </c>
      <c r="Y3988" s="13">
        <f>Agridata[[#This Row],[Final_Profit_NGN]]*Agridata[[#This Row],[Storage_Loss_%]]</f>
        <v>12321978.600000001</v>
      </c>
      <c r="Z3988" s="13">
        <f>Agridata[[#This Row],[Final_Profit_NGN]] * (1-Agridata[[#This Row],[Storage_Loss_%]]/100)</f>
        <v>215110.21399999998</v>
      </c>
      <c r="AA3988" s="13">
        <f>Agridata[[#This Row],[Final_Profit_NGN]]+Agridata[[#This Row],[Input_Cost_NGN]]</f>
        <v>353561</v>
      </c>
    </row>
    <row r="3989" spans="1:27" x14ac:dyDescent="0.35">
      <c r="A3989" t="s">
        <v>158</v>
      </c>
      <c r="B3989" t="s">
        <v>1473</v>
      </c>
      <c r="C3989" t="s">
        <v>1497</v>
      </c>
      <c r="D3989">
        <v>2022</v>
      </c>
      <c r="E3989" t="s">
        <v>1501</v>
      </c>
      <c r="F3989" t="s">
        <v>1507</v>
      </c>
      <c r="G3989">
        <v>2.54</v>
      </c>
      <c r="H3989">
        <v>4943</v>
      </c>
      <c r="I3989">
        <v>4136</v>
      </c>
      <c r="J3989">
        <v>60.3</v>
      </c>
      <c r="K3989" t="s">
        <v>1512</v>
      </c>
      <c r="L3989">
        <v>2.94</v>
      </c>
      <c r="M3989" t="s">
        <v>1516</v>
      </c>
      <c r="N3989" s="13">
        <v>14425</v>
      </c>
      <c r="O3989">
        <v>7</v>
      </c>
      <c r="P3989" s="11">
        <f>Agridata[[#This Row],[Storage_Loss_%]]/100</f>
        <v>0.16320000000000001</v>
      </c>
      <c r="Q3989" s="7">
        <v>16.32</v>
      </c>
      <c r="R3989" s="13">
        <v>57297</v>
      </c>
      <c r="S3989">
        <v>222</v>
      </c>
      <c r="T3989" t="s">
        <v>1520</v>
      </c>
      <c r="U3989" t="s">
        <v>1522</v>
      </c>
      <c r="V3989" s="13">
        <v>837289</v>
      </c>
      <c r="W3989" s="7">
        <f>(Agridata[[#This Row],[Profit_After_Storage_Loss]]/Agridata[[#This Row],[Total_Revenue]])*100</f>
        <v>78.320411363468679</v>
      </c>
      <c r="X3989">
        <f>(1-Agridata[[#This Row],[Transport_Cost_NGN]]/(Agridata[[#This Row],[Input_Cost_NGN]]+Agridata[[#This Row],[Final_Profit_NGN]]))*100</f>
        <v>98.387522272872602</v>
      </c>
      <c r="Y3989" s="13">
        <f>Agridata[[#This Row],[Final_Profit_NGN]]*Agridata[[#This Row],[Storage_Loss_%]]</f>
        <v>13664556.48</v>
      </c>
      <c r="Z3989" s="13">
        <f>Agridata[[#This Row],[Final_Profit_NGN]] * (1-Agridata[[#This Row],[Storage_Loss_%]]/100)</f>
        <v>700643.43519999995</v>
      </c>
      <c r="AA3989" s="13">
        <f>Agridata[[#This Row],[Final_Profit_NGN]]+Agridata[[#This Row],[Input_Cost_NGN]]</f>
        <v>894586</v>
      </c>
    </row>
    <row r="3990" spans="1:27" x14ac:dyDescent="0.35">
      <c r="A3990" t="s">
        <v>1055</v>
      </c>
      <c r="B3990" t="s">
        <v>1469</v>
      </c>
      <c r="C3990" t="s">
        <v>1481</v>
      </c>
      <c r="D3990">
        <v>2023</v>
      </c>
      <c r="E3990" t="s">
        <v>1501</v>
      </c>
      <c r="F3990" t="s">
        <v>1509</v>
      </c>
      <c r="G3990">
        <v>2.3199999999999998</v>
      </c>
      <c r="H3990">
        <v>36504</v>
      </c>
      <c r="I3990">
        <v>29480</v>
      </c>
      <c r="J3990">
        <v>48.1</v>
      </c>
      <c r="K3990" t="s">
        <v>1515</v>
      </c>
      <c r="L3990">
        <v>1.96</v>
      </c>
      <c r="M3990" t="s">
        <v>1517</v>
      </c>
      <c r="N3990" s="13">
        <v>8757</v>
      </c>
      <c r="O3990">
        <v>1</v>
      </c>
      <c r="P3990" s="11">
        <f>Agridata[[#This Row],[Storage_Loss_%]]/100</f>
        <v>0.19239999999999999</v>
      </c>
      <c r="Q3990" s="7">
        <v>19.239999999999998</v>
      </c>
      <c r="R3990" s="13">
        <v>51873</v>
      </c>
      <c r="S3990">
        <v>334</v>
      </c>
      <c r="T3990" t="s">
        <v>1519</v>
      </c>
      <c r="U3990" t="s">
        <v>1523</v>
      </c>
      <c r="V3990" s="13">
        <v>9687227</v>
      </c>
      <c r="W3990" s="7">
        <f>(Agridata[[#This Row],[Profit_After_Storage_Loss]]/Agridata[[#This Row],[Total_Revenue]])*100</f>
        <v>80.329851066320302</v>
      </c>
      <c r="X3990">
        <f>(1-Agridata[[#This Row],[Transport_Cost_NGN]]/(Agridata[[#This Row],[Input_Cost_NGN]]+Agridata[[#This Row],[Final_Profit_NGN]]))*100</f>
        <v>99.910084094012802</v>
      </c>
      <c r="Y3990" s="13">
        <f>Agridata[[#This Row],[Final_Profit_NGN]]*Agridata[[#This Row],[Storage_Loss_%]]</f>
        <v>186382247.47999999</v>
      </c>
      <c r="Z3990" s="13">
        <f>Agridata[[#This Row],[Final_Profit_NGN]] * (1-Agridata[[#This Row],[Storage_Loss_%]]/100)</f>
        <v>7823404.5252</v>
      </c>
      <c r="AA3990" s="13">
        <f>Agridata[[#This Row],[Final_Profit_NGN]]+Agridata[[#This Row],[Input_Cost_NGN]]</f>
        <v>9739100</v>
      </c>
    </row>
    <row r="3991" spans="1:27" x14ac:dyDescent="0.35">
      <c r="A3991" t="s">
        <v>194</v>
      </c>
      <c r="B3991" t="s">
        <v>1473</v>
      </c>
      <c r="C3991" t="s">
        <v>1496</v>
      </c>
      <c r="D3991">
        <v>2025</v>
      </c>
      <c r="E3991" t="s">
        <v>1501</v>
      </c>
      <c r="F3991" t="s">
        <v>1509</v>
      </c>
      <c r="G3991">
        <v>0.88</v>
      </c>
      <c r="H3991">
        <v>17436</v>
      </c>
      <c r="I3991">
        <v>13352</v>
      </c>
      <c r="J3991">
        <v>25.2</v>
      </c>
      <c r="K3991" t="s">
        <v>1512</v>
      </c>
      <c r="L3991">
        <v>0.89</v>
      </c>
      <c r="M3991" t="s">
        <v>1516</v>
      </c>
      <c r="N3991" s="13">
        <v>6558</v>
      </c>
      <c r="O3991">
        <v>3</v>
      </c>
      <c r="P3991" s="11">
        <f>Agridata[[#This Row],[Storage_Loss_%]]/100</f>
        <v>0.23420000000000002</v>
      </c>
      <c r="Q3991" s="7">
        <v>23.42</v>
      </c>
      <c r="R3991" s="13">
        <v>21322</v>
      </c>
      <c r="S3991">
        <v>359</v>
      </c>
      <c r="T3991" t="s">
        <v>1520</v>
      </c>
      <c r="U3991" t="s">
        <v>1522</v>
      </c>
      <c r="V3991" s="13">
        <v>4717555</v>
      </c>
      <c r="W3991" s="7">
        <f>(Agridata[[#This Row],[Profit_After_Storage_Loss]]/Agridata[[#This Row],[Total_Revenue]])*100</f>
        <v>76.235437615283104</v>
      </c>
      <c r="X3991">
        <f>(1-Agridata[[#This Row],[Transport_Cost_NGN]]/(Agridata[[#This Row],[Input_Cost_NGN]]+Agridata[[#This Row],[Final_Profit_NGN]]))*100</f>
        <v>99.86161278294415</v>
      </c>
      <c r="Y3991" s="13">
        <f>Agridata[[#This Row],[Final_Profit_NGN]]*Agridata[[#This Row],[Storage_Loss_%]]</f>
        <v>110485138.10000001</v>
      </c>
      <c r="Z3991" s="13">
        <f>Agridata[[#This Row],[Final_Profit_NGN]] * (1-Agridata[[#This Row],[Storage_Loss_%]]/100)</f>
        <v>3612703.6189999999</v>
      </c>
      <c r="AA3991" s="13">
        <f>Agridata[[#This Row],[Final_Profit_NGN]]+Agridata[[#This Row],[Input_Cost_NGN]]</f>
        <v>4738877</v>
      </c>
    </row>
    <row r="3992" spans="1:27" x14ac:dyDescent="0.35">
      <c r="A3992" t="s">
        <v>1413</v>
      </c>
      <c r="B3992" t="s">
        <v>1469</v>
      </c>
      <c r="C3992" t="s">
        <v>1481</v>
      </c>
      <c r="D3992">
        <v>2023</v>
      </c>
      <c r="E3992" t="s">
        <v>1502</v>
      </c>
      <c r="F3992" t="s">
        <v>1507</v>
      </c>
      <c r="G3992">
        <v>2.54</v>
      </c>
      <c r="H3992">
        <v>4442</v>
      </c>
      <c r="I3992">
        <v>3686</v>
      </c>
      <c r="J3992">
        <v>8.3000000000000007</v>
      </c>
      <c r="K3992" t="s">
        <v>1513</v>
      </c>
      <c r="L3992">
        <v>0.33</v>
      </c>
      <c r="M3992" t="s">
        <v>1517</v>
      </c>
      <c r="N3992" s="13">
        <v>285</v>
      </c>
      <c r="O3992">
        <v>7</v>
      </c>
      <c r="P3992" s="11">
        <f>Agridata[[#This Row],[Storage_Loss_%]]/100</f>
        <v>0.17010000000000003</v>
      </c>
      <c r="Q3992" s="7">
        <v>17.010000000000002</v>
      </c>
      <c r="R3992" s="13">
        <v>44883</v>
      </c>
      <c r="S3992">
        <v>211</v>
      </c>
      <c r="T3992" t="s">
        <v>1520</v>
      </c>
      <c r="U3992" t="s">
        <v>1523</v>
      </c>
      <c r="V3992" s="13">
        <v>724801</v>
      </c>
      <c r="W3992" s="7">
        <f>(Agridata[[#This Row],[Profit_After_Storage_Loss]]/Agridata[[#This Row],[Total_Revenue]])*100</f>
        <v>78.1505591775326</v>
      </c>
      <c r="X3992">
        <f>(1-Agridata[[#This Row],[Transport_Cost_NGN]]/(Agridata[[#This Row],[Input_Cost_NGN]]+Agridata[[#This Row],[Final_Profit_NGN]]))*100</f>
        <v>99.962971817005425</v>
      </c>
      <c r="Y3992" s="13">
        <f>Agridata[[#This Row],[Final_Profit_NGN]]*Agridata[[#This Row],[Storage_Loss_%]]</f>
        <v>12328865.010000002</v>
      </c>
      <c r="Z3992" s="13">
        <f>Agridata[[#This Row],[Final_Profit_NGN]] * (1-Agridata[[#This Row],[Storage_Loss_%]]/100)</f>
        <v>601512.34990000003</v>
      </c>
      <c r="AA3992" s="13">
        <f>Agridata[[#This Row],[Final_Profit_NGN]]+Agridata[[#This Row],[Input_Cost_NGN]]</f>
        <v>769684</v>
      </c>
    </row>
    <row r="3993" spans="1:27" x14ac:dyDescent="0.35">
      <c r="A3993" t="s">
        <v>1158</v>
      </c>
      <c r="B3993" t="s">
        <v>1472</v>
      </c>
      <c r="C3993" t="s">
        <v>1479</v>
      </c>
      <c r="D3993">
        <v>2022</v>
      </c>
      <c r="E3993" t="s">
        <v>1502</v>
      </c>
      <c r="F3993" t="s">
        <v>1510</v>
      </c>
      <c r="G3993">
        <v>1.05</v>
      </c>
      <c r="H3993">
        <v>20179</v>
      </c>
      <c r="I3993">
        <v>14599</v>
      </c>
      <c r="J3993">
        <v>18.7</v>
      </c>
      <c r="K3993" t="s">
        <v>1512</v>
      </c>
      <c r="L3993">
        <v>1.79</v>
      </c>
      <c r="M3993" t="s">
        <v>1516</v>
      </c>
      <c r="N3993" s="13">
        <v>5029</v>
      </c>
      <c r="O3993">
        <v>1</v>
      </c>
      <c r="P3993" s="11">
        <f>Agridata[[#This Row],[Storage_Loss_%]]/100</f>
        <v>0.27649999999999997</v>
      </c>
      <c r="Q3993" s="7">
        <v>27.65</v>
      </c>
      <c r="R3993" s="13">
        <v>22155</v>
      </c>
      <c r="S3993">
        <v>425</v>
      </c>
      <c r="T3993" t="s">
        <v>1520</v>
      </c>
      <c r="U3993" t="s">
        <v>1523</v>
      </c>
      <c r="V3993" s="13">
        <v>6115346</v>
      </c>
      <c r="W3993" s="7">
        <f>(Agridata[[#This Row],[Profit_After_Storage_Loss]]/Agridata[[#This Row],[Total_Revenue]])*100</f>
        <v>72.088832751310349</v>
      </c>
      <c r="X3993">
        <f>(1-Agridata[[#This Row],[Transport_Cost_NGN]]/(Agridata[[#This Row],[Input_Cost_NGN]]+Agridata[[#This Row],[Final_Profit_NGN]]))*100</f>
        <v>99.918061113146862</v>
      </c>
      <c r="Y3993" s="13">
        <f>Agridata[[#This Row],[Final_Profit_NGN]]*Agridata[[#This Row],[Storage_Loss_%]]</f>
        <v>169089316.90000001</v>
      </c>
      <c r="Z3993" s="13">
        <f>Agridata[[#This Row],[Final_Profit_NGN]] * (1-Agridata[[#This Row],[Storage_Loss_%]]/100)</f>
        <v>4424452.8310000002</v>
      </c>
      <c r="AA3993" s="13">
        <f>Agridata[[#This Row],[Final_Profit_NGN]]+Agridata[[#This Row],[Input_Cost_NGN]]</f>
        <v>6137501</v>
      </c>
    </row>
    <row r="3994" spans="1:27" x14ac:dyDescent="0.35">
      <c r="A3994" t="s">
        <v>968</v>
      </c>
      <c r="B3994" t="s">
        <v>1470</v>
      </c>
      <c r="C3994" t="s">
        <v>1476</v>
      </c>
      <c r="D3994">
        <v>2024</v>
      </c>
      <c r="E3994" t="s">
        <v>1501</v>
      </c>
      <c r="F3994" t="s">
        <v>1503</v>
      </c>
      <c r="G3994">
        <v>1.77</v>
      </c>
      <c r="H3994">
        <v>16196</v>
      </c>
      <c r="I3994">
        <v>12545</v>
      </c>
      <c r="J3994">
        <v>1.9</v>
      </c>
      <c r="K3994" t="s">
        <v>1513</v>
      </c>
      <c r="L3994">
        <v>1.37</v>
      </c>
      <c r="M3994" t="s">
        <v>1516</v>
      </c>
      <c r="N3994" s="13">
        <v>200</v>
      </c>
      <c r="O3994">
        <v>14</v>
      </c>
      <c r="P3994" s="11">
        <f>Agridata[[#This Row],[Storage_Loss_%]]/100</f>
        <v>0.22539999999999999</v>
      </c>
      <c r="Q3994" s="7">
        <v>22.54</v>
      </c>
      <c r="R3994" s="13">
        <v>18347</v>
      </c>
      <c r="S3994">
        <v>272</v>
      </c>
      <c r="T3994" t="s">
        <v>1520</v>
      </c>
      <c r="U3994" t="s">
        <v>1522</v>
      </c>
      <c r="V3994" s="13">
        <v>3359571</v>
      </c>
      <c r="W3994" s="7">
        <f>(Agridata[[#This Row],[Profit_After_Storage_Loss]]/Agridata[[#This Row],[Total_Revenue]])*100</f>
        <v>77.03927971608546</v>
      </c>
      <c r="X3994">
        <f>(1-Agridata[[#This Row],[Transport_Cost_NGN]]/(Agridata[[#This Row],[Input_Cost_NGN]]+Agridata[[#This Row],[Final_Profit_NGN]]))*100</f>
        <v>99.99407919315982</v>
      </c>
      <c r="Y3994" s="13">
        <f>Agridata[[#This Row],[Final_Profit_NGN]]*Agridata[[#This Row],[Storage_Loss_%]]</f>
        <v>75724730.340000004</v>
      </c>
      <c r="Z3994" s="13">
        <f>Agridata[[#This Row],[Final_Profit_NGN]] * (1-Agridata[[#This Row],[Storage_Loss_%]]/100)</f>
        <v>2602323.6965999999</v>
      </c>
      <c r="AA3994" s="13">
        <f>Agridata[[#This Row],[Final_Profit_NGN]]+Agridata[[#This Row],[Input_Cost_NGN]]</f>
        <v>3377918</v>
      </c>
    </row>
    <row r="3995" spans="1:27" x14ac:dyDescent="0.35">
      <c r="A3995" t="s">
        <v>660</v>
      </c>
      <c r="B3995" t="s">
        <v>1473</v>
      </c>
      <c r="C3995" t="s">
        <v>1497</v>
      </c>
      <c r="D3995">
        <v>2025</v>
      </c>
      <c r="E3995" t="s">
        <v>1501</v>
      </c>
      <c r="F3995" t="s">
        <v>1506</v>
      </c>
      <c r="G3995">
        <v>4.26</v>
      </c>
      <c r="H3995">
        <v>9882</v>
      </c>
      <c r="I3995">
        <v>8038</v>
      </c>
      <c r="J3995">
        <v>91.8</v>
      </c>
      <c r="K3995" t="s">
        <v>1512</v>
      </c>
      <c r="L3995">
        <v>3.19</v>
      </c>
      <c r="M3995" t="s">
        <v>1516</v>
      </c>
      <c r="N3995" s="13">
        <v>25712</v>
      </c>
      <c r="O3995">
        <v>14</v>
      </c>
      <c r="P3995" s="11">
        <f>Agridata[[#This Row],[Storage_Loss_%]]/100</f>
        <v>0.18659999999999999</v>
      </c>
      <c r="Q3995" s="7">
        <v>18.66</v>
      </c>
      <c r="R3995" s="13">
        <v>73603</v>
      </c>
      <c r="S3995">
        <v>371</v>
      </c>
      <c r="T3995" t="s">
        <v>1521</v>
      </c>
      <c r="U3995" t="s">
        <v>1522</v>
      </c>
      <c r="V3995" s="13">
        <v>2852963</v>
      </c>
      <c r="W3995" s="7">
        <f>(Agridata[[#This Row],[Profit_After_Storage_Loss]]/Agridata[[#This Row],[Total_Revenue]])*100</f>
        <v>79.294302749365642</v>
      </c>
      <c r="X3995">
        <f>(1-Agridata[[#This Row],[Transport_Cost_NGN]]/(Agridata[[#This Row],[Input_Cost_NGN]]+Agridata[[#This Row],[Final_Profit_NGN]]))*100</f>
        <v>99.12142763908281</v>
      </c>
      <c r="Y3995" s="13">
        <f>Agridata[[#This Row],[Final_Profit_NGN]]*Agridata[[#This Row],[Storage_Loss_%]]</f>
        <v>53236289.579999998</v>
      </c>
      <c r="Z3995" s="13">
        <f>Agridata[[#This Row],[Final_Profit_NGN]] * (1-Agridata[[#This Row],[Storage_Loss_%]]/100)</f>
        <v>2320600.1041999999</v>
      </c>
      <c r="AA3995" s="13">
        <f>Agridata[[#This Row],[Final_Profit_NGN]]+Agridata[[#This Row],[Input_Cost_NGN]]</f>
        <v>2926566</v>
      </c>
    </row>
    <row r="3996" spans="1:27" x14ac:dyDescent="0.35">
      <c r="A3996" t="s">
        <v>112</v>
      </c>
      <c r="B3996" t="s">
        <v>1470</v>
      </c>
      <c r="C3996" t="s">
        <v>1491</v>
      </c>
      <c r="D3996">
        <v>2024</v>
      </c>
      <c r="E3996" t="s">
        <v>1502</v>
      </c>
      <c r="F3996" t="s">
        <v>1508</v>
      </c>
      <c r="G3996">
        <v>0.93</v>
      </c>
      <c r="H3996">
        <v>1392</v>
      </c>
      <c r="I3996">
        <v>556</v>
      </c>
      <c r="J3996">
        <v>10.3</v>
      </c>
      <c r="K3996" t="s">
        <v>1511</v>
      </c>
      <c r="L3996">
        <v>1.1299999999999999</v>
      </c>
      <c r="M3996" t="s">
        <v>1518</v>
      </c>
      <c r="N3996" s="13">
        <v>1584</v>
      </c>
      <c r="O3996">
        <v>60</v>
      </c>
      <c r="P3996" s="11">
        <f>Agridata[[#This Row],[Storage_Loss_%]]/100</f>
        <v>0.6</v>
      </c>
      <c r="Q3996" s="7">
        <v>60</v>
      </c>
      <c r="R3996" s="13">
        <v>12886</v>
      </c>
      <c r="S3996">
        <v>271</v>
      </c>
      <c r="T3996" t="s">
        <v>1521</v>
      </c>
      <c r="U3996" t="s">
        <v>1522</v>
      </c>
      <c r="V3996" s="13">
        <v>134700</v>
      </c>
      <c r="W3996" s="7">
        <f>(Agridata[[#This Row],[Profit_After_Storage_Loss]]/Agridata[[#This Row],[Total_Revenue]])*100</f>
        <v>36.507527814291329</v>
      </c>
      <c r="X3996">
        <f>(1-Agridata[[#This Row],[Transport_Cost_NGN]]/(Agridata[[#This Row],[Input_Cost_NGN]]+Agridata[[#This Row],[Final_Profit_NGN]]))*100</f>
        <v>98.92672746737496</v>
      </c>
      <c r="Y3996" s="13">
        <f>Agridata[[#This Row],[Final_Profit_NGN]]*Agridata[[#This Row],[Storage_Loss_%]]</f>
        <v>8082000</v>
      </c>
      <c r="Z3996" s="13">
        <f>Agridata[[#This Row],[Final_Profit_NGN]] * (1-Agridata[[#This Row],[Storage_Loss_%]]/100)</f>
        <v>53880</v>
      </c>
      <c r="AA3996" s="13">
        <f>Agridata[[#This Row],[Final_Profit_NGN]]+Agridata[[#This Row],[Input_Cost_NGN]]</f>
        <v>147586</v>
      </c>
    </row>
    <row r="3997" spans="1:27" x14ac:dyDescent="0.35">
      <c r="A3997" t="s">
        <v>1317</v>
      </c>
      <c r="B3997" t="s">
        <v>1470</v>
      </c>
      <c r="C3997" t="s">
        <v>1476</v>
      </c>
      <c r="D3997">
        <v>2024</v>
      </c>
      <c r="E3997" t="s">
        <v>1501</v>
      </c>
      <c r="F3997" t="s">
        <v>1507</v>
      </c>
      <c r="G3997">
        <v>2.16</v>
      </c>
      <c r="H3997">
        <v>3970</v>
      </c>
      <c r="I3997">
        <v>3073</v>
      </c>
      <c r="J3997">
        <v>6.8</v>
      </c>
      <c r="K3997" t="s">
        <v>1511</v>
      </c>
      <c r="L3997">
        <v>0.57999999999999996</v>
      </c>
      <c r="M3997" t="s">
        <v>1516</v>
      </c>
      <c r="N3997" s="13">
        <v>992</v>
      </c>
      <c r="O3997">
        <v>14</v>
      </c>
      <c r="P3997" s="11">
        <f>Agridata[[#This Row],[Storage_Loss_%]]/100</f>
        <v>0.22570000000000001</v>
      </c>
      <c r="Q3997" s="7">
        <v>22.57</v>
      </c>
      <c r="R3997" s="13">
        <v>26593</v>
      </c>
      <c r="S3997">
        <v>284</v>
      </c>
      <c r="T3997" t="s">
        <v>1520</v>
      </c>
      <c r="U3997" t="s">
        <v>1522</v>
      </c>
      <c r="V3997" s="13">
        <v>836420</v>
      </c>
      <c r="W3997" s="7">
        <f>(Agridata[[#This Row],[Profit_After_Storage_Loss]]/Agridata[[#This Row],[Total_Revenue]])*100</f>
        <v>75.044061445192582</v>
      </c>
      <c r="X3997">
        <f>(1-Agridata[[#This Row],[Transport_Cost_NGN]]/(Agridata[[#This Row],[Input_Cost_NGN]]+Agridata[[#This Row],[Final_Profit_NGN]]))*100</f>
        <v>99.885053875202345</v>
      </c>
      <c r="Y3997" s="13">
        <f>Agridata[[#This Row],[Final_Profit_NGN]]*Agridata[[#This Row],[Storage_Loss_%]]</f>
        <v>18877999.399999999</v>
      </c>
      <c r="Z3997" s="13">
        <f>Agridata[[#This Row],[Final_Profit_NGN]] * (1-Agridata[[#This Row],[Storage_Loss_%]]/100)</f>
        <v>647640.00599999994</v>
      </c>
      <c r="AA3997" s="13">
        <f>Agridata[[#This Row],[Final_Profit_NGN]]+Agridata[[#This Row],[Input_Cost_NGN]]</f>
        <v>863013</v>
      </c>
    </row>
    <row r="3998" spans="1:27" x14ac:dyDescent="0.35">
      <c r="A3998" t="s">
        <v>323</v>
      </c>
      <c r="B3998" t="s">
        <v>1471</v>
      </c>
      <c r="C3998" t="s">
        <v>1486</v>
      </c>
      <c r="D3998">
        <v>2024</v>
      </c>
      <c r="E3998" t="s">
        <v>1502</v>
      </c>
      <c r="F3998" t="s">
        <v>1506</v>
      </c>
      <c r="G3998">
        <v>2.88</v>
      </c>
      <c r="H3998">
        <v>7747</v>
      </c>
      <c r="I3998">
        <v>6720</v>
      </c>
      <c r="J3998">
        <v>18.7</v>
      </c>
      <c r="K3998" t="s">
        <v>1512</v>
      </c>
      <c r="L3998">
        <v>1.25</v>
      </c>
      <c r="M3998" t="s">
        <v>1516</v>
      </c>
      <c r="N3998" s="13">
        <v>4122</v>
      </c>
      <c r="O3998">
        <v>7</v>
      </c>
      <c r="P3998" s="11">
        <f>Agridata[[#This Row],[Storage_Loss_%]]/100</f>
        <v>0.13250000000000001</v>
      </c>
      <c r="Q3998" s="7">
        <v>13.25</v>
      </c>
      <c r="R3998" s="13">
        <v>88147</v>
      </c>
      <c r="S3998">
        <v>343</v>
      </c>
      <c r="T3998" t="s">
        <v>1520</v>
      </c>
      <c r="U3998" t="s">
        <v>1523</v>
      </c>
      <c r="V3998" s="13">
        <v>2189642</v>
      </c>
      <c r="W3998" s="7">
        <f>(Agridata[[#This Row],[Profit_After_Storage_Loss]]/Agridata[[#This Row],[Total_Revenue]])*100</f>
        <v>83.392905795927533</v>
      </c>
      <c r="X3998">
        <f>(1-Agridata[[#This Row],[Transport_Cost_NGN]]/(Agridata[[#This Row],[Input_Cost_NGN]]+Agridata[[#This Row],[Final_Profit_NGN]]))*100</f>
        <v>99.819035037924934</v>
      </c>
      <c r="Y3998" s="13">
        <f>Agridata[[#This Row],[Final_Profit_NGN]]*Agridata[[#This Row],[Storage_Loss_%]]</f>
        <v>29012756.5</v>
      </c>
      <c r="Z3998" s="13">
        <f>Agridata[[#This Row],[Final_Profit_NGN]] * (1-Agridata[[#This Row],[Storage_Loss_%]]/100)</f>
        <v>1899514.4349999998</v>
      </c>
      <c r="AA3998" s="13">
        <f>Agridata[[#This Row],[Final_Profit_NGN]]+Agridata[[#This Row],[Input_Cost_NGN]]</f>
        <v>2277789</v>
      </c>
    </row>
    <row r="3999" spans="1:27" x14ac:dyDescent="0.35">
      <c r="A3999" t="s">
        <v>393</v>
      </c>
      <c r="B3999" t="s">
        <v>1471</v>
      </c>
      <c r="C3999" t="s">
        <v>1500</v>
      </c>
      <c r="D3999">
        <v>2025</v>
      </c>
      <c r="E3999" t="s">
        <v>1502</v>
      </c>
      <c r="F3999" t="s">
        <v>1508</v>
      </c>
      <c r="G3999">
        <v>2.31</v>
      </c>
      <c r="H3999">
        <v>2199</v>
      </c>
      <c r="I3999">
        <v>1826</v>
      </c>
      <c r="J3999">
        <v>43.8</v>
      </c>
      <c r="K3999" t="s">
        <v>1512</v>
      </c>
      <c r="L3999">
        <v>2.33</v>
      </c>
      <c r="M3999" t="s">
        <v>1517</v>
      </c>
      <c r="N3999" s="13">
        <v>9348</v>
      </c>
      <c r="O3999">
        <v>7</v>
      </c>
      <c r="P3999" s="11">
        <f>Agridata[[#This Row],[Storage_Loss_%]]/100</f>
        <v>0.16940000000000002</v>
      </c>
      <c r="Q3999" s="7">
        <v>16.940000000000001</v>
      </c>
      <c r="R3999" s="13">
        <v>27402</v>
      </c>
      <c r="S3999">
        <v>204</v>
      </c>
      <c r="T3999" t="s">
        <v>1520</v>
      </c>
      <c r="U3999" t="s">
        <v>1522</v>
      </c>
      <c r="V3999" s="13">
        <v>332029</v>
      </c>
      <c r="W3999" s="7">
        <f>(Agridata[[#This Row],[Profit_After_Storage_Loss]]/Agridata[[#This Row],[Total_Revenue]])*100</f>
        <v>76.7277411798092</v>
      </c>
      <c r="X3999">
        <f>(1-Agridata[[#This Row],[Transport_Cost_NGN]]/(Agridata[[#This Row],[Input_Cost_NGN]]+Agridata[[#This Row],[Final_Profit_NGN]]))*100</f>
        <v>97.39922266026025</v>
      </c>
      <c r="Y3999" s="13">
        <f>Agridata[[#This Row],[Final_Profit_NGN]]*Agridata[[#This Row],[Storage_Loss_%]]</f>
        <v>5624571.2600000007</v>
      </c>
      <c r="Z3999" s="13">
        <f>Agridata[[#This Row],[Final_Profit_NGN]] * (1-Agridata[[#This Row],[Storage_Loss_%]]/100)</f>
        <v>275783.28740000003</v>
      </c>
      <c r="AA3999" s="13">
        <f>Agridata[[#This Row],[Final_Profit_NGN]]+Agridata[[#This Row],[Input_Cost_NGN]]</f>
        <v>359431</v>
      </c>
    </row>
    <row r="4000" spans="1:27" x14ac:dyDescent="0.35">
      <c r="A4000" t="s">
        <v>703</v>
      </c>
      <c r="B4000" t="s">
        <v>1470</v>
      </c>
      <c r="C4000" t="s">
        <v>1495</v>
      </c>
      <c r="D4000">
        <v>2025</v>
      </c>
      <c r="E4000" t="s">
        <v>1501</v>
      </c>
      <c r="F4000" t="s">
        <v>1504</v>
      </c>
      <c r="G4000">
        <v>1.96</v>
      </c>
      <c r="H4000">
        <v>18832</v>
      </c>
      <c r="I4000">
        <v>15223</v>
      </c>
      <c r="J4000">
        <v>118.9</v>
      </c>
      <c r="K4000" t="s">
        <v>1512</v>
      </c>
      <c r="L4000">
        <v>4.3499999999999996</v>
      </c>
      <c r="M4000" t="s">
        <v>1516</v>
      </c>
      <c r="N4000" s="13">
        <v>29105</v>
      </c>
      <c r="O4000">
        <v>2</v>
      </c>
      <c r="P4000" s="11">
        <f>Agridata[[#This Row],[Storage_Loss_%]]/100</f>
        <v>0.19159999999999999</v>
      </c>
      <c r="Q4000" s="7">
        <v>19.16</v>
      </c>
      <c r="R4000" s="13">
        <v>37700</v>
      </c>
      <c r="S4000">
        <v>336</v>
      </c>
      <c r="T4000" t="s">
        <v>1520</v>
      </c>
      <c r="U4000" t="s">
        <v>1522</v>
      </c>
      <c r="V4000" s="13">
        <v>4996974</v>
      </c>
      <c r="W4000" s="7">
        <f>(Agridata[[#This Row],[Profit_After_Storage_Loss]]/Agridata[[#This Row],[Total_Revenue]])*100</f>
        <v>80.234664282136237</v>
      </c>
      <c r="X4000">
        <f>(1-Agridata[[#This Row],[Transport_Cost_NGN]]/(Agridata[[#This Row],[Input_Cost_NGN]]+Agridata[[#This Row],[Final_Profit_NGN]]))*100</f>
        <v>99.421908945842375</v>
      </c>
      <c r="Y4000" s="13">
        <f>Agridata[[#This Row],[Final_Profit_NGN]]*Agridata[[#This Row],[Storage_Loss_%]]</f>
        <v>95742021.840000004</v>
      </c>
      <c r="Z4000" s="13">
        <f>Agridata[[#This Row],[Final_Profit_NGN]] * (1-Agridata[[#This Row],[Storage_Loss_%]]/100)</f>
        <v>4039553.7815999999</v>
      </c>
      <c r="AA4000" s="13">
        <f>Agridata[[#This Row],[Final_Profit_NGN]]+Agridata[[#This Row],[Input_Cost_NGN]]</f>
        <v>5034674</v>
      </c>
    </row>
    <row r="4001" spans="1:27" x14ac:dyDescent="0.35">
      <c r="A4001" t="s">
        <v>803</v>
      </c>
      <c r="B4001" t="s">
        <v>1469</v>
      </c>
      <c r="C4001" t="s">
        <v>1480</v>
      </c>
      <c r="D4001">
        <v>2025</v>
      </c>
      <c r="E4001" t="s">
        <v>1501</v>
      </c>
      <c r="F4001" t="s">
        <v>1509</v>
      </c>
      <c r="G4001">
        <v>0.84</v>
      </c>
      <c r="H4001">
        <v>12130</v>
      </c>
      <c r="I4001">
        <v>9986</v>
      </c>
      <c r="J4001">
        <v>26.7</v>
      </c>
      <c r="K4001" t="s">
        <v>1513</v>
      </c>
      <c r="L4001">
        <v>1.35</v>
      </c>
      <c r="M4001" t="s">
        <v>1516</v>
      </c>
      <c r="N4001" s="13">
        <v>816</v>
      </c>
      <c r="O4001">
        <v>4</v>
      </c>
      <c r="P4001" s="11">
        <f>Agridata[[#This Row],[Storage_Loss_%]]/100</f>
        <v>0.17670000000000002</v>
      </c>
      <c r="Q4001" s="7">
        <v>17.670000000000002</v>
      </c>
      <c r="R4001" s="13">
        <v>22766</v>
      </c>
      <c r="S4001">
        <v>276</v>
      </c>
      <c r="T4001" t="s">
        <v>1520</v>
      </c>
      <c r="U4001" t="s">
        <v>1522</v>
      </c>
      <c r="V4001" s="13">
        <v>2704993</v>
      </c>
      <c r="W4001" s="7">
        <f>(Agridata[[#This Row],[Profit_After_Storage_Loss]]/Agridata[[#This Row],[Total_Revenue]])*100</f>
        <v>81.642870095928558</v>
      </c>
      <c r="X4001">
        <f>(1-Agridata[[#This Row],[Transport_Cost_NGN]]/(Agridata[[#This Row],[Input_Cost_NGN]]+Agridata[[#This Row],[Final_Profit_NGN]]))*100</f>
        <v>99.970085333784979</v>
      </c>
      <c r="Y4001" s="13">
        <f>Agridata[[#This Row],[Final_Profit_NGN]]*Agridata[[#This Row],[Storage_Loss_%]]</f>
        <v>47797226.310000002</v>
      </c>
      <c r="Z4001" s="13">
        <f>Agridata[[#This Row],[Final_Profit_NGN]] * (1-Agridata[[#This Row],[Storage_Loss_%]]/100)</f>
        <v>2227020.7368999999</v>
      </c>
      <c r="AA4001" s="13">
        <f>Agridata[[#This Row],[Final_Profit_NGN]]+Agridata[[#This Row],[Input_Cost_NGN]]</f>
        <v>2727759</v>
      </c>
    </row>
    <row r="4002" spans="1:27" x14ac:dyDescent="0.35">
      <c r="A4002" t="s">
        <v>408</v>
      </c>
      <c r="B4002" t="s">
        <v>1470</v>
      </c>
      <c r="C4002" t="s">
        <v>1499</v>
      </c>
      <c r="D4002">
        <v>2023</v>
      </c>
      <c r="E4002" t="s">
        <v>1502</v>
      </c>
      <c r="F4002" t="s">
        <v>1505</v>
      </c>
      <c r="G4002">
        <v>3.01</v>
      </c>
      <c r="H4002">
        <v>36849</v>
      </c>
      <c r="I4002">
        <v>27176</v>
      </c>
      <c r="J4002">
        <v>13.3</v>
      </c>
      <c r="K4002" t="s">
        <v>1512</v>
      </c>
      <c r="L4002">
        <v>0.76</v>
      </c>
      <c r="M4002" t="s">
        <v>1516</v>
      </c>
      <c r="N4002" s="13">
        <v>3420</v>
      </c>
      <c r="O4002">
        <v>14</v>
      </c>
      <c r="P4002" s="11">
        <f>Agridata[[#This Row],[Storage_Loss_%]]/100</f>
        <v>0.26250000000000001</v>
      </c>
      <c r="Q4002" s="7">
        <v>26.25</v>
      </c>
      <c r="R4002" s="13">
        <v>26916</v>
      </c>
      <c r="S4002">
        <v>113</v>
      </c>
      <c r="T4002" t="s">
        <v>1520</v>
      </c>
      <c r="U4002" t="s">
        <v>1523</v>
      </c>
      <c r="V4002" s="13">
        <v>3009844</v>
      </c>
      <c r="W4002" s="7">
        <f>(Agridata[[#This Row],[Profit_After_Storage_Loss]]/Agridata[[#This Row],[Total_Revenue]])*100</f>
        <v>73.096324701326424</v>
      </c>
      <c r="X4002">
        <f>(1-Agridata[[#This Row],[Transport_Cost_NGN]]/(Agridata[[#This Row],[Input_Cost_NGN]]+Agridata[[#This Row],[Final_Profit_NGN]]))*100</f>
        <v>99.887379970758303</v>
      </c>
      <c r="Y4002" s="13">
        <f>Agridata[[#This Row],[Final_Profit_NGN]]*Agridata[[#This Row],[Storage_Loss_%]]</f>
        <v>79008405</v>
      </c>
      <c r="Z4002" s="13">
        <f>Agridata[[#This Row],[Final_Profit_NGN]] * (1-Agridata[[#This Row],[Storage_Loss_%]]/100)</f>
        <v>2219759.9500000002</v>
      </c>
      <c r="AA4002" s="13">
        <f>Agridata[[#This Row],[Final_Profit_NGN]]+Agridata[[#This Row],[Input_Cost_NGN]]</f>
        <v>3036760</v>
      </c>
    </row>
    <row r="4003" spans="1:27" x14ac:dyDescent="0.35">
      <c r="A4003" t="s">
        <v>508</v>
      </c>
      <c r="B4003" t="s">
        <v>1472</v>
      </c>
      <c r="C4003" t="s">
        <v>1478</v>
      </c>
      <c r="D4003">
        <v>2021</v>
      </c>
      <c r="E4003" t="s">
        <v>1502</v>
      </c>
      <c r="F4003" t="s">
        <v>1507</v>
      </c>
      <c r="G4003">
        <v>1.69</v>
      </c>
      <c r="H4003">
        <v>4008</v>
      </c>
      <c r="I4003">
        <v>3823</v>
      </c>
      <c r="J4003">
        <v>37.9</v>
      </c>
      <c r="K4003" t="s">
        <v>1512</v>
      </c>
      <c r="L4003">
        <v>1.35</v>
      </c>
      <c r="M4003" t="s">
        <v>1516</v>
      </c>
      <c r="N4003" s="13">
        <v>9569</v>
      </c>
      <c r="O4003">
        <v>1</v>
      </c>
      <c r="P4003" s="11">
        <f>Agridata[[#This Row],[Storage_Loss_%]]/100</f>
        <v>4.5999999999999999E-2</v>
      </c>
      <c r="Q4003" s="7">
        <v>4.5999999999999996</v>
      </c>
      <c r="R4003" s="13">
        <v>19960</v>
      </c>
      <c r="S4003">
        <v>212</v>
      </c>
      <c r="T4003" t="s">
        <v>1521</v>
      </c>
      <c r="U4003" t="s">
        <v>1523</v>
      </c>
      <c r="V4003" s="13">
        <v>772843</v>
      </c>
      <c r="W4003" s="7">
        <f>(Agridata[[#This Row],[Profit_After_Storage_Loss]]/Agridata[[#This Row],[Total_Revenue]])*100</f>
        <v>92.998162469112742</v>
      </c>
      <c r="X4003">
        <f>(1-Agridata[[#This Row],[Transport_Cost_NGN]]/(Agridata[[#This Row],[Input_Cost_NGN]]+Agridata[[#This Row],[Final_Profit_NGN]]))*100</f>
        <v>98.793016676273922</v>
      </c>
      <c r="Y4003" s="13">
        <f>Agridata[[#This Row],[Final_Profit_NGN]]*Agridata[[#This Row],[Storage_Loss_%]]</f>
        <v>3555077.8</v>
      </c>
      <c r="Z4003" s="13">
        <f>Agridata[[#This Row],[Final_Profit_NGN]] * (1-Agridata[[#This Row],[Storage_Loss_%]]/100)</f>
        <v>737292.22199999995</v>
      </c>
      <c r="AA4003" s="13">
        <f>Agridata[[#This Row],[Final_Profit_NGN]]+Agridata[[#This Row],[Input_Cost_NGN]]</f>
        <v>792803</v>
      </c>
    </row>
    <row r="4004" spans="1:27" x14ac:dyDescent="0.35">
      <c r="A4004" t="s">
        <v>109</v>
      </c>
      <c r="B4004" t="s">
        <v>1471</v>
      </c>
      <c r="C4004" t="s">
        <v>1486</v>
      </c>
      <c r="D4004">
        <v>2022</v>
      </c>
      <c r="E4004" t="s">
        <v>1502</v>
      </c>
      <c r="F4004" t="s">
        <v>1509</v>
      </c>
      <c r="G4004">
        <v>3.96</v>
      </c>
      <c r="H4004">
        <v>47898</v>
      </c>
      <c r="I4004">
        <v>38251</v>
      </c>
      <c r="J4004">
        <v>12.5</v>
      </c>
      <c r="K4004" t="s">
        <v>1511</v>
      </c>
      <c r="L4004">
        <v>1.45</v>
      </c>
      <c r="M4004" t="s">
        <v>1516</v>
      </c>
      <c r="N4004" s="13">
        <v>1825</v>
      </c>
      <c r="O4004">
        <v>7</v>
      </c>
      <c r="P4004" s="11">
        <f>Agridata[[#This Row],[Storage_Loss_%]]/100</f>
        <v>0.2014</v>
      </c>
      <c r="Q4004" s="7">
        <v>20.14</v>
      </c>
      <c r="R4004" s="13">
        <v>84510</v>
      </c>
      <c r="S4004">
        <v>313</v>
      </c>
      <c r="T4004" t="s">
        <v>1520</v>
      </c>
      <c r="U4004" t="s">
        <v>1523</v>
      </c>
      <c r="V4004" s="13">
        <v>11766503</v>
      </c>
      <c r="W4004" s="7">
        <f>(Agridata[[#This Row],[Profit_After_Storage_Loss]]/Agridata[[#This Row],[Total_Revenue]])*100</f>
        <v>79.290515467327566</v>
      </c>
      <c r="X4004">
        <f>(1-Agridata[[#This Row],[Transport_Cost_NGN]]/(Agridata[[#This Row],[Input_Cost_NGN]]+Agridata[[#This Row],[Final_Profit_NGN]]))*100</f>
        <v>99.984600472550326</v>
      </c>
      <c r="Y4004" s="13">
        <f>Agridata[[#This Row],[Final_Profit_NGN]]*Agridata[[#This Row],[Storage_Loss_%]]</f>
        <v>236977370.42000002</v>
      </c>
      <c r="Z4004" s="13">
        <f>Agridata[[#This Row],[Final_Profit_NGN]] * (1-Agridata[[#This Row],[Storage_Loss_%]]/100)</f>
        <v>9396729.2958000004</v>
      </c>
      <c r="AA4004" s="13">
        <f>Agridata[[#This Row],[Final_Profit_NGN]]+Agridata[[#This Row],[Input_Cost_NGN]]</f>
        <v>11851013</v>
      </c>
    </row>
    <row r="4005" spans="1:27" x14ac:dyDescent="0.35">
      <c r="A4005" t="s">
        <v>313</v>
      </c>
      <c r="B4005" t="s">
        <v>1470</v>
      </c>
      <c r="C4005" t="s">
        <v>1485</v>
      </c>
      <c r="D4005">
        <v>2024</v>
      </c>
      <c r="E4005" t="s">
        <v>1502</v>
      </c>
      <c r="F4005" t="s">
        <v>1504</v>
      </c>
      <c r="G4005">
        <v>1.53</v>
      </c>
      <c r="H4005">
        <v>16477</v>
      </c>
      <c r="I4005">
        <v>13010</v>
      </c>
      <c r="J4005">
        <v>17.100000000000001</v>
      </c>
      <c r="K4005" t="s">
        <v>1512</v>
      </c>
      <c r="L4005">
        <v>1.55</v>
      </c>
      <c r="M4005" t="s">
        <v>1516</v>
      </c>
      <c r="N4005" s="13">
        <v>4353</v>
      </c>
      <c r="O4005">
        <v>2</v>
      </c>
      <c r="P4005" s="11">
        <f>Agridata[[#This Row],[Storage_Loss_%]]/100</f>
        <v>0.2104</v>
      </c>
      <c r="Q4005" s="7">
        <v>21.04</v>
      </c>
      <c r="R4005" s="13">
        <v>18515</v>
      </c>
      <c r="S4005">
        <v>263</v>
      </c>
      <c r="T4005" t="s">
        <v>1520</v>
      </c>
      <c r="U4005" t="s">
        <v>1522</v>
      </c>
      <c r="V4005" s="13">
        <v>3364546</v>
      </c>
      <c r="W4005" s="7">
        <f>(Agridata[[#This Row],[Profit_After_Storage_Loss]]/Agridata[[#This Row],[Total_Revenue]])*100</f>
        <v>78.527863423095241</v>
      </c>
      <c r="X4005">
        <f>(1-Agridata[[#This Row],[Transport_Cost_NGN]]/(Agridata[[#This Row],[Input_Cost_NGN]]+Agridata[[#This Row],[Final_Profit_NGN]]))*100</f>
        <v>99.871329544456927</v>
      </c>
      <c r="Y4005" s="13">
        <f>Agridata[[#This Row],[Final_Profit_NGN]]*Agridata[[#This Row],[Storage_Loss_%]]</f>
        <v>70790047.840000004</v>
      </c>
      <c r="Z4005" s="13">
        <f>Agridata[[#This Row],[Final_Profit_NGN]] * (1-Agridata[[#This Row],[Storage_Loss_%]]/100)</f>
        <v>2656645.5216000001</v>
      </c>
      <c r="AA4005" s="13">
        <f>Agridata[[#This Row],[Final_Profit_NGN]]+Agridata[[#This Row],[Input_Cost_NGN]]</f>
        <v>3383061</v>
      </c>
    </row>
    <row r="4006" spans="1:27" x14ac:dyDescent="0.35">
      <c r="A4006" t="s">
        <v>215</v>
      </c>
      <c r="B4006" t="s">
        <v>1471</v>
      </c>
      <c r="C4006" t="s">
        <v>1486</v>
      </c>
      <c r="D4006">
        <v>2021</v>
      </c>
      <c r="E4006" t="s">
        <v>1501</v>
      </c>
      <c r="F4006" t="s">
        <v>1507</v>
      </c>
      <c r="G4006">
        <v>1.76</v>
      </c>
      <c r="H4006">
        <v>3194</v>
      </c>
      <c r="I4006">
        <v>2537</v>
      </c>
      <c r="J4006">
        <v>42.2</v>
      </c>
      <c r="K4006" t="s">
        <v>1512</v>
      </c>
      <c r="L4006">
        <v>2.5499999999999998</v>
      </c>
      <c r="M4006" t="s">
        <v>1516</v>
      </c>
      <c r="N4006" s="13">
        <v>9108</v>
      </c>
      <c r="O4006">
        <v>14</v>
      </c>
      <c r="P4006" s="11">
        <f>Agridata[[#This Row],[Storage_Loss_%]]/100</f>
        <v>0.20550000000000002</v>
      </c>
      <c r="Q4006" s="7">
        <v>20.55</v>
      </c>
      <c r="R4006" s="13">
        <v>34418</v>
      </c>
      <c r="S4006">
        <v>227</v>
      </c>
      <c r="T4006" t="s">
        <v>1521</v>
      </c>
      <c r="U4006" t="s">
        <v>1522</v>
      </c>
      <c r="V4006" s="13">
        <v>526615</v>
      </c>
      <c r="W4006" s="7">
        <f>(Agridata[[#This Row],[Profit_After_Storage_Loss]]/Agridata[[#This Row],[Total_Revenue]])*100</f>
        <v>74.575937155211903</v>
      </c>
      <c r="X4006">
        <f>(1-Agridata[[#This Row],[Transport_Cost_NGN]]/(Agridata[[#This Row],[Input_Cost_NGN]]+Agridata[[#This Row],[Final_Profit_NGN]]))*100</f>
        <v>98.376566084347985</v>
      </c>
      <c r="Y4006" s="13">
        <f>Agridata[[#This Row],[Final_Profit_NGN]]*Agridata[[#This Row],[Storage_Loss_%]]</f>
        <v>10821938.25</v>
      </c>
      <c r="Z4006" s="13">
        <f>Agridata[[#This Row],[Final_Profit_NGN]] * (1-Agridata[[#This Row],[Storage_Loss_%]]/100)</f>
        <v>418395.61749999999</v>
      </c>
      <c r="AA4006" s="13">
        <f>Agridata[[#This Row],[Final_Profit_NGN]]+Agridata[[#This Row],[Input_Cost_NGN]]</f>
        <v>561033</v>
      </c>
    </row>
    <row r="4007" spans="1:27" x14ac:dyDescent="0.35">
      <c r="A4007" t="s">
        <v>922</v>
      </c>
      <c r="B4007" t="s">
        <v>1470</v>
      </c>
      <c r="C4007" t="s">
        <v>1482</v>
      </c>
      <c r="D4007">
        <v>2022</v>
      </c>
      <c r="E4007" t="s">
        <v>1502</v>
      </c>
      <c r="F4007" t="s">
        <v>1503</v>
      </c>
      <c r="G4007">
        <v>1.97</v>
      </c>
      <c r="H4007">
        <v>15928</v>
      </c>
      <c r="I4007">
        <v>13800</v>
      </c>
      <c r="J4007">
        <v>22.1</v>
      </c>
      <c r="K4007" t="s">
        <v>1512</v>
      </c>
      <c r="L4007">
        <v>1.52</v>
      </c>
      <c r="M4007" t="s">
        <v>1516</v>
      </c>
      <c r="N4007" s="13">
        <v>5075</v>
      </c>
      <c r="O4007">
        <v>7</v>
      </c>
      <c r="P4007" s="11">
        <f>Agridata[[#This Row],[Storage_Loss_%]]/100</f>
        <v>0.1336</v>
      </c>
      <c r="Q4007" s="7">
        <v>13.36</v>
      </c>
      <c r="R4007" s="13">
        <v>36233</v>
      </c>
      <c r="S4007">
        <v>346</v>
      </c>
      <c r="T4007" t="s">
        <v>1521</v>
      </c>
      <c r="U4007" t="s">
        <v>1523</v>
      </c>
      <c r="V4007" s="13">
        <v>4685744</v>
      </c>
      <c r="W4007" s="7">
        <f>(Agridata[[#This Row],[Profit_After_Storage_Loss]]/Agridata[[#This Row],[Total_Revenue]])*100</f>
        <v>85.97518796893759</v>
      </c>
      <c r="X4007">
        <f>(1-Agridata[[#This Row],[Transport_Cost_NGN]]/(Agridata[[#This Row],[Input_Cost_NGN]]+Agridata[[#This Row],[Final_Profit_NGN]]))*100</f>
        <v>99.892523830590449</v>
      </c>
      <c r="Y4007" s="13">
        <f>Agridata[[#This Row],[Final_Profit_NGN]]*Agridata[[#This Row],[Storage_Loss_%]]</f>
        <v>62601539.839999996</v>
      </c>
      <c r="Z4007" s="13">
        <f>Agridata[[#This Row],[Final_Profit_NGN]] * (1-Agridata[[#This Row],[Storage_Loss_%]]/100)</f>
        <v>4059728.6016000002</v>
      </c>
      <c r="AA4007" s="13">
        <f>Agridata[[#This Row],[Final_Profit_NGN]]+Agridata[[#This Row],[Input_Cost_NGN]]</f>
        <v>4721977</v>
      </c>
    </row>
    <row r="4008" spans="1:27" x14ac:dyDescent="0.35">
      <c r="A4008" t="s">
        <v>147</v>
      </c>
      <c r="B4008" t="s">
        <v>1469</v>
      </c>
      <c r="C4008" t="s">
        <v>1480</v>
      </c>
      <c r="D4008">
        <v>2025</v>
      </c>
      <c r="E4008" t="s">
        <v>1501</v>
      </c>
      <c r="F4008" t="s">
        <v>1510</v>
      </c>
      <c r="G4008">
        <v>2.4500000000000002</v>
      </c>
      <c r="H4008">
        <v>37996</v>
      </c>
      <c r="I4008">
        <v>26942</v>
      </c>
      <c r="J4008">
        <v>11.8</v>
      </c>
      <c r="K4008" t="s">
        <v>1512</v>
      </c>
      <c r="L4008">
        <v>1.86</v>
      </c>
      <c r="M4008" t="s">
        <v>1517</v>
      </c>
      <c r="N4008" s="13">
        <v>2424</v>
      </c>
      <c r="O4008">
        <v>2</v>
      </c>
      <c r="P4008" s="11">
        <f>Agridata[[#This Row],[Storage_Loss_%]]/100</f>
        <v>0.29089999999999999</v>
      </c>
      <c r="Q4008" s="7">
        <v>29.09</v>
      </c>
      <c r="R4008" s="13">
        <v>55008</v>
      </c>
      <c r="S4008">
        <v>358</v>
      </c>
      <c r="T4008" t="s">
        <v>1520</v>
      </c>
      <c r="U4008" t="s">
        <v>1523</v>
      </c>
      <c r="V4008" s="13">
        <v>9491352</v>
      </c>
      <c r="W4008" s="7">
        <f>(Agridata[[#This Row],[Profit_After_Storage_Loss]]/Agridata[[#This Row],[Total_Revenue]])*100</f>
        <v>70.501402662376037</v>
      </c>
      <c r="X4008">
        <f>(1-Agridata[[#This Row],[Transport_Cost_NGN]]/(Agridata[[#This Row],[Input_Cost_NGN]]+Agridata[[#This Row],[Final_Profit_NGN]]))*100</f>
        <v>99.974608122886636</v>
      </c>
      <c r="Y4008" s="13">
        <f>Agridata[[#This Row],[Final_Profit_NGN]]*Agridata[[#This Row],[Storage_Loss_%]]</f>
        <v>276103429.68000001</v>
      </c>
      <c r="Z4008" s="13">
        <f>Agridata[[#This Row],[Final_Profit_NGN]] * (1-Agridata[[#This Row],[Storage_Loss_%]]/100)</f>
        <v>6730317.7032000003</v>
      </c>
      <c r="AA4008" s="13">
        <f>Agridata[[#This Row],[Final_Profit_NGN]]+Agridata[[#This Row],[Input_Cost_NGN]]</f>
        <v>9546360</v>
      </c>
    </row>
    <row r="4009" spans="1:27" x14ac:dyDescent="0.35">
      <c r="A4009" t="s">
        <v>1401</v>
      </c>
      <c r="B4009" t="s">
        <v>1471</v>
      </c>
      <c r="C4009" t="s">
        <v>1483</v>
      </c>
      <c r="D4009">
        <v>2024</v>
      </c>
      <c r="E4009" t="s">
        <v>1502</v>
      </c>
      <c r="F4009" t="s">
        <v>1506</v>
      </c>
      <c r="G4009">
        <v>1.44</v>
      </c>
      <c r="H4009">
        <v>2549</v>
      </c>
      <c r="I4009">
        <v>1019</v>
      </c>
      <c r="J4009">
        <v>80.400000000000006</v>
      </c>
      <c r="K4009" t="s">
        <v>1512</v>
      </c>
      <c r="L4009">
        <v>2.65</v>
      </c>
      <c r="M4009" t="s">
        <v>1516</v>
      </c>
      <c r="N4009" s="13">
        <v>15653</v>
      </c>
      <c r="O4009">
        <v>60</v>
      </c>
      <c r="P4009" s="11">
        <f>Agridata[[#This Row],[Storage_Loss_%]]/100</f>
        <v>0.6</v>
      </c>
      <c r="Q4009" s="7">
        <v>60</v>
      </c>
      <c r="R4009" s="13">
        <v>38359</v>
      </c>
      <c r="S4009">
        <v>357</v>
      </c>
      <c r="T4009" t="s">
        <v>1521</v>
      </c>
      <c r="U4009" t="s">
        <v>1522</v>
      </c>
      <c r="V4009" s="13">
        <v>306134</v>
      </c>
      <c r="W4009" s="7">
        <f>(Agridata[[#This Row],[Profit_After_Storage_Loss]]/Agridata[[#This Row],[Total_Revenue]])*100</f>
        <v>35.546034317097877</v>
      </c>
      <c r="X4009">
        <f>(1-Agridata[[#This Row],[Transport_Cost_NGN]]/(Agridata[[#This Row],[Input_Cost_NGN]]+Agridata[[#This Row],[Final_Profit_NGN]]))*100</f>
        <v>95.456221171402618</v>
      </c>
      <c r="Y4009" s="13">
        <f>Agridata[[#This Row],[Final_Profit_NGN]]*Agridata[[#This Row],[Storage_Loss_%]]</f>
        <v>18368040</v>
      </c>
      <c r="Z4009" s="13">
        <f>Agridata[[#This Row],[Final_Profit_NGN]] * (1-Agridata[[#This Row],[Storage_Loss_%]]/100)</f>
        <v>122453.6</v>
      </c>
      <c r="AA4009" s="13">
        <f>Agridata[[#This Row],[Final_Profit_NGN]]+Agridata[[#This Row],[Input_Cost_NGN]]</f>
        <v>344493</v>
      </c>
    </row>
    <row r="4010" spans="1:27" x14ac:dyDescent="0.35">
      <c r="A4010" t="s">
        <v>991</v>
      </c>
      <c r="B4010" t="s">
        <v>1472</v>
      </c>
      <c r="C4010" t="s">
        <v>1488</v>
      </c>
      <c r="D4010">
        <v>2023</v>
      </c>
      <c r="E4010" t="s">
        <v>1502</v>
      </c>
      <c r="F4010" t="s">
        <v>1510</v>
      </c>
      <c r="G4010">
        <v>3.12</v>
      </c>
      <c r="H4010">
        <v>80656</v>
      </c>
      <c r="I4010">
        <v>57467</v>
      </c>
      <c r="J4010">
        <v>9.6999999999999993</v>
      </c>
      <c r="K4010" t="s">
        <v>1513</v>
      </c>
      <c r="L4010">
        <v>0.56999999999999995</v>
      </c>
      <c r="M4010" t="s">
        <v>1516</v>
      </c>
      <c r="N4010" s="13">
        <v>410</v>
      </c>
      <c r="O4010">
        <v>4</v>
      </c>
      <c r="P4010" s="11">
        <f>Agridata[[#This Row],[Storage_Loss_%]]/100</f>
        <v>0.28749999999999998</v>
      </c>
      <c r="Q4010" s="7">
        <v>28.75</v>
      </c>
      <c r="R4010" s="13">
        <v>61728</v>
      </c>
      <c r="S4010">
        <v>428</v>
      </c>
      <c r="T4010" t="s">
        <v>1519</v>
      </c>
      <c r="U4010" t="s">
        <v>1522</v>
      </c>
      <c r="V4010" s="13">
        <v>24287780</v>
      </c>
      <c r="W4010" s="7">
        <f>(Agridata[[#This Row],[Profit_After_Storage_Loss]]/Agridata[[#This Row],[Total_Revenue]])*100</f>
        <v>71.069375405860356</v>
      </c>
      <c r="X4010">
        <f>(1-Agridata[[#This Row],[Transport_Cost_NGN]]/(Agridata[[#This Row],[Input_Cost_NGN]]+Agridata[[#This Row],[Final_Profit_NGN]]))*100</f>
        <v>99.998316187743924</v>
      </c>
      <c r="Y4010" s="13">
        <f>Agridata[[#This Row],[Final_Profit_NGN]]*Agridata[[#This Row],[Storage_Loss_%]]</f>
        <v>698273675</v>
      </c>
      <c r="Z4010" s="13">
        <f>Agridata[[#This Row],[Final_Profit_NGN]] * (1-Agridata[[#This Row],[Storage_Loss_%]]/100)</f>
        <v>17305043.25</v>
      </c>
      <c r="AA4010" s="13">
        <f>Agridata[[#This Row],[Final_Profit_NGN]]+Agridata[[#This Row],[Input_Cost_NGN]]</f>
        <v>24349508</v>
      </c>
    </row>
    <row r="4011" spans="1:27" x14ac:dyDescent="0.35">
      <c r="A4011" t="s">
        <v>374</v>
      </c>
      <c r="B4011" t="s">
        <v>1469</v>
      </c>
      <c r="C4011" t="s">
        <v>1480</v>
      </c>
      <c r="D4011">
        <v>2022</v>
      </c>
      <c r="E4011" t="s">
        <v>1501</v>
      </c>
      <c r="F4011" t="s">
        <v>1509</v>
      </c>
      <c r="G4011">
        <v>0.35</v>
      </c>
      <c r="H4011">
        <v>5030</v>
      </c>
      <c r="I4011">
        <v>4099</v>
      </c>
      <c r="J4011">
        <v>5.0999999999999996</v>
      </c>
      <c r="K4011" t="s">
        <v>1513</v>
      </c>
      <c r="L4011">
        <v>1.08</v>
      </c>
      <c r="M4011" t="s">
        <v>1516</v>
      </c>
      <c r="N4011" s="13">
        <v>200</v>
      </c>
      <c r="O4011">
        <v>3</v>
      </c>
      <c r="P4011" s="11">
        <f>Agridata[[#This Row],[Storage_Loss_%]]/100</f>
        <v>0.185</v>
      </c>
      <c r="Q4011" s="7">
        <v>18.5</v>
      </c>
      <c r="R4011" s="13">
        <v>6846</v>
      </c>
      <c r="S4011">
        <v>295</v>
      </c>
      <c r="T4011" t="s">
        <v>1520</v>
      </c>
      <c r="U4011" t="s">
        <v>1523</v>
      </c>
      <c r="V4011" s="13">
        <v>1190067</v>
      </c>
      <c r="W4011" s="7">
        <f>(Agridata[[#This Row],[Profit_After_Storage_Loss]]/Agridata[[#This Row],[Total_Revenue]])*100</f>
        <v>81.033843311919924</v>
      </c>
      <c r="X4011">
        <f>(1-Agridata[[#This Row],[Transport_Cost_NGN]]/(Agridata[[#This Row],[Input_Cost_NGN]]+Agridata[[#This Row],[Final_Profit_NGN]]))*100</f>
        <v>99.983290347752927</v>
      </c>
      <c r="Y4011" s="13">
        <f>Agridata[[#This Row],[Final_Profit_NGN]]*Agridata[[#This Row],[Storage_Loss_%]]</f>
        <v>22016239.5</v>
      </c>
      <c r="Z4011" s="13">
        <f>Agridata[[#This Row],[Final_Profit_NGN]] * (1-Agridata[[#This Row],[Storage_Loss_%]]/100)</f>
        <v>969904.60499999998</v>
      </c>
      <c r="AA4011" s="13">
        <f>Agridata[[#This Row],[Final_Profit_NGN]]+Agridata[[#This Row],[Input_Cost_NGN]]</f>
        <v>1196913</v>
      </c>
    </row>
    <row r="4012" spans="1:27" x14ac:dyDescent="0.35">
      <c r="A4012" t="s">
        <v>60</v>
      </c>
      <c r="B4012" t="s">
        <v>1470</v>
      </c>
      <c r="C4012" t="s">
        <v>1499</v>
      </c>
      <c r="D4012">
        <v>2022</v>
      </c>
      <c r="E4012" t="s">
        <v>1501</v>
      </c>
      <c r="F4012" t="s">
        <v>1504</v>
      </c>
      <c r="G4012">
        <v>1.93</v>
      </c>
      <c r="H4012">
        <v>11917</v>
      </c>
      <c r="I4012">
        <v>8861</v>
      </c>
      <c r="J4012">
        <v>2.2999999999999998</v>
      </c>
      <c r="K4012" t="s">
        <v>1515</v>
      </c>
      <c r="L4012">
        <v>1.31</v>
      </c>
      <c r="M4012" t="s">
        <v>1516</v>
      </c>
      <c r="N4012" s="13">
        <v>538</v>
      </c>
      <c r="O4012">
        <v>4</v>
      </c>
      <c r="P4012" s="11">
        <f>Agridata[[#This Row],[Storage_Loss_%]]/100</f>
        <v>0.25640000000000002</v>
      </c>
      <c r="Q4012" s="7">
        <v>25.64</v>
      </c>
      <c r="R4012" s="13">
        <v>43639</v>
      </c>
      <c r="S4012">
        <v>293</v>
      </c>
      <c r="T4012" t="s">
        <v>1520</v>
      </c>
      <c r="U4012" t="s">
        <v>1523</v>
      </c>
      <c r="V4012" s="13">
        <v>2526134</v>
      </c>
      <c r="W4012" s="7">
        <f>(Agridata[[#This Row],[Profit_After_Storage_Loss]]/Agridata[[#This Row],[Total_Revenue]])*100</f>
        <v>73.097244091209618</v>
      </c>
      <c r="X4012">
        <f>(1-Agridata[[#This Row],[Transport_Cost_NGN]]/(Agridata[[#This Row],[Input_Cost_NGN]]+Agridata[[#This Row],[Final_Profit_NGN]]))*100</f>
        <v>99.979064298675411</v>
      </c>
      <c r="Y4012" s="13">
        <f>Agridata[[#This Row],[Final_Profit_NGN]]*Agridata[[#This Row],[Storage_Loss_%]]</f>
        <v>64770075.759999998</v>
      </c>
      <c r="Z4012" s="13">
        <f>Agridata[[#This Row],[Final_Profit_NGN]] * (1-Agridata[[#This Row],[Storage_Loss_%]]/100)</f>
        <v>1878433.2424000001</v>
      </c>
      <c r="AA4012" s="13">
        <f>Agridata[[#This Row],[Final_Profit_NGN]]+Agridata[[#This Row],[Input_Cost_NGN]]</f>
        <v>2569773</v>
      </c>
    </row>
    <row r="4013" spans="1:27" x14ac:dyDescent="0.35">
      <c r="A4013" t="s">
        <v>1008</v>
      </c>
      <c r="B4013" t="s">
        <v>1472</v>
      </c>
      <c r="C4013" t="s">
        <v>1478</v>
      </c>
      <c r="D4013">
        <v>2021</v>
      </c>
      <c r="E4013" t="s">
        <v>1502</v>
      </c>
      <c r="F4013" t="s">
        <v>1508</v>
      </c>
      <c r="G4013">
        <v>0.35</v>
      </c>
      <c r="H4013">
        <v>443</v>
      </c>
      <c r="I4013">
        <v>376</v>
      </c>
      <c r="J4013">
        <v>13.9</v>
      </c>
      <c r="K4013" t="s">
        <v>1511</v>
      </c>
      <c r="L4013">
        <v>1.83</v>
      </c>
      <c r="M4013" t="s">
        <v>1517</v>
      </c>
      <c r="N4013" s="13">
        <v>2086</v>
      </c>
      <c r="O4013">
        <v>7</v>
      </c>
      <c r="P4013" s="11">
        <f>Agridata[[#This Row],[Storage_Loss_%]]/100</f>
        <v>0.14980000000000002</v>
      </c>
      <c r="Q4013" s="7">
        <v>14.98</v>
      </c>
      <c r="R4013" s="13">
        <v>3747</v>
      </c>
      <c r="S4013">
        <v>175</v>
      </c>
      <c r="T4013" t="s">
        <v>1520</v>
      </c>
      <c r="U4013" t="s">
        <v>1523</v>
      </c>
      <c r="V4013" s="13">
        <v>59309</v>
      </c>
      <c r="W4013" s="7">
        <f>(Agridata[[#This Row],[Profit_After_Storage_Loss]]/Agridata[[#This Row],[Total_Revenue]])*100</f>
        <v>79.967825107840653</v>
      </c>
      <c r="X4013">
        <f>(1-Agridata[[#This Row],[Transport_Cost_NGN]]/(Agridata[[#This Row],[Input_Cost_NGN]]+Agridata[[#This Row],[Final_Profit_NGN]]))*100</f>
        <v>96.691829484902314</v>
      </c>
      <c r="Y4013" s="13">
        <f>Agridata[[#This Row],[Final_Profit_NGN]]*Agridata[[#This Row],[Storage_Loss_%]]</f>
        <v>888448.82000000007</v>
      </c>
      <c r="Z4013" s="13">
        <f>Agridata[[#This Row],[Final_Profit_NGN]] * (1-Agridata[[#This Row],[Storage_Loss_%]]/100)</f>
        <v>50424.5118</v>
      </c>
      <c r="AA4013" s="13">
        <f>Agridata[[#This Row],[Final_Profit_NGN]]+Agridata[[#This Row],[Input_Cost_NGN]]</f>
        <v>63056</v>
      </c>
    </row>
    <row r="4014" spans="1:27" x14ac:dyDescent="0.35">
      <c r="A4014" t="s">
        <v>1296</v>
      </c>
      <c r="B4014" t="s">
        <v>1472</v>
      </c>
      <c r="C4014" t="s">
        <v>1479</v>
      </c>
      <c r="D4014">
        <v>2022</v>
      </c>
      <c r="E4014" t="s">
        <v>1501</v>
      </c>
      <c r="F4014" t="s">
        <v>1506</v>
      </c>
      <c r="G4014">
        <v>1.97</v>
      </c>
      <c r="H4014">
        <v>3838</v>
      </c>
      <c r="I4014">
        <v>3514</v>
      </c>
      <c r="J4014">
        <v>43.8</v>
      </c>
      <c r="K4014" t="s">
        <v>1512</v>
      </c>
      <c r="L4014">
        <v>2.31</v>
      </c>
      <c r="M4014" t="s">
        <v>1518</v>
      </c>
      <c r="N4014" s="13">
        <v>9817</v>
      </c>
      <c r="O4014">
        <v>3</v>
      </c>
      <c r="P4014" s="11">
        <f>Agridata[[#This Row],[Storage_Loss_%]]/100</f>
        <v>8.43E-2</v>
      </c>
      <c r="Q4014" s="7">
        <v>8.43</v>
      </c>
      <c r="R4014" s="13">
        <v>59817</v>
      </c>
      <c r="S4014">
        <v>379</v>
      </c>
      <c r="T4014" t="s">
        <v>1520</v>
      </c>
      <c r="U4014" t="s">
        <v>1523</v>
      </c>
      <c r="V4014" s="13">
        <v>1248854</v>
      </c>
      <c r="W4014" s="7">
        <f>(Agridata[[#This Row],[Profit_After_Storage_Loss]]/Agridata[[#This Row],[Total_Revenue]])*100</f>
        <v>87.384499832272581</v>
      </c>
      <c r="X4014">
        <f>(1-Agridata[[#This Row],[Transport_Cost_NGN]]/(Agridata[[#This Row],[Input_Cost_NGN]]+Agridata[[#This Row],[Final_Profit_NGN]]))*100</f>
        <v>99.249849656636385</v>
      </c>
      <c r="Y4014" s="13">
        <f>Agridata[[#This Row],[Final_Profit_NGN]]*Agridata[[#This Row],[Storage_Loss_%]]</f>
        <v>10527839.219999999</v>
      </c>
      <c r="Z4014" s="13">
        <f>Agridata[[#This Row],[Final_Profit_NGN]] * (1-Agridata[[#This Row],[Storage_Loss_%]]/100)</f>
        <v>1143575.6077999999</v>
      </c>
      <c r="AA4014" s="13">
        <f>Agridata[[#This Row],[Final_Profit_NGN]]+Agridata[[#This Row],[Input_Cost_NGN]]</f>
        <v>1308671</v>
      </c>
    </row>
    <row r="4015" spans="1:27" x14ac:dyDescent="0.35">
      <c r="A4015" t="s">
        <v>516</v>
      </c>
      <c r="B4015" t="s">
        <v>1471</v>
      </c>
      <c r="C4015" t="s">
        <v>1483</v>
      </c>
      <c r="D4015">
        <v>2023</v>
      </c>
      <c r="E4015" t="s">
        <v>1501</v>
      </c>
      <c r="F4015" t="s">
        <v>1506</v>
      </c>
      <c r="G4015">
        <v>0.6</v>
      </c>
      <c r="H4015">
        <v>1376</v>
      </c>
      <c r="I4015">
        <v>900</v>
      </c>
      <c r="J4015">
        <v>87.5</v>
      </c>
      <c r="K4015" t="s">
        <v>1512</v>
      </c>
      <c r="L4015">
        <v>2.79</v>
      </c>
      <c r="M4015" t="s">
        <v>1518</v>
      </c>
      <c r="N4015" s="13">
        <v>19797</v>
      </c>
      <c r="O4015">
        <v>30</v>
      </c>
      <c r="P4015" s="11">
        <f>Agridata[[#This Row],[Storage_Loss_%]]/100</f>
        <v>0.3453</v>
      </c>
      <c r="Q4015" s="7">
        <v>34.53</v>
      </c>
      <c r="R4015" s="13">
        <v>16618</v>
      </c>
      <c r="S4015">
        <v>371</v>
      </c>
      <c r="T4015" t="s">
        <v>1521</v>
      </c>
      <c r="U4015" t="s">
        <v>1522</v>
      </c>
      <c r="V4015" s="13">
        <v>294146</v>
      </c>
      <c r="W4015" s="7">
        <f>(Agridata[[#This Row],[Profit_After_Storage_Loss]]/Agridata[[#This Row],[Total_Revenue]])*100</f>
        <v>61.969013849738062</v>
      </c>
      <c r="X4015">
        <f>(1-Agridata[[#This Row],[Transport_Cost_NGN]]/(Agridata[[#This Row],[Input_Cost_NGN]]+Agridata[[#This Row],[Final_Profit_NGN]]))*100</f>
        <v>93.629570992779094</v>
      </c>
      <c r="Y4015" s="13">
        <f>Agridata[[#This Row],[Final_Profit_NGN]]*Agridata[[#This Row],[Storage_Loss_%]]</f>
        <v>10156861.380000001</v>
      </c>
      <c r="Z4015" s="13">
        <f>Agridata[[#This Row],[Final_Profit_NGN]] * (1-Agridata[[#This Row],[Storage_Loss_%]]/100)</f>
        <v>192577.38620000001</v>
      </c>
      <c r="AA4015" s="13">
        <f>Agridata[[#This Row],[Final_Profit_NGN]]+Agridata[[#This Row],[Input_Cost_NGN]]</f>
        <v>310764</v>
      </c>
    </row>
    <row r="4016" spans="1:27" x14ac:dyDescent="0.35">
      <c r="A4016" t="s">
        <v>1173</v>
      </c>
      <c r="B4016" t="s">
        <v>1471</v>
      </c>
      <c r="C4016" t="s">
        <v>1483</v>
      </c>
      <c r="D4016">
        <v>2024</v>
      </c>
      <c r="E4016" t="s">
        <v>1501</v>
      </c>
      <c r="F4016" t="s">
        <v>1509</v>
      </c>
      <c r="G4016">
        <v>1.25</v>
      </c>
      <c r="H4016">
        <v>13725</v>
      </c>
      <c r="I4016">
        <v>11323</v>
      </c>
      <c r="J4016">
        <v>45.1</v>
      </c>
      <c r="K4016" t="s">
        <v>1512</v>
      </c>
      <c r="L4016">
        <v>2.5299999999999998</v>
      </c>
      <c r="M4016" t="s">
        <v>1517</v>
      </c>
      <c r="N4016" s="13">
        <v>10825</v>
      </c>
      <c r="O4016">
        <v>3</v>
      </c>
      <c r="P4016" s="11">
        <f>Agridata[[#This Row],[Storage_Loss_%]]/100</f>
        <v>0.17499999999999999</v>
      </c>
      <c r="Q4016" s="7">
        <v>17.5</v>
      </c>
      <c r="R4016" s="13">
        <v>28316</v>
      </c>
      <c r="S4016">
        <v>358</v>
      </c>
      <c r="T4016" t="s">
        <v>1520</v>
      </c>
      <c r="U4016" t="s">
        <v>1522</v>
      </c>
      <c r="V4016" s="13">
        <v>3973957</v>
      </c>
      <c r="W4016" s="7">
        <f>(Agridata[[#This Row],[Profit_After_Storage_Loss]]/Agridata[[#This Row],[Total_Revenue]])*100</f>
        <v>81.91631417946752</v>
      </c>
      <c r="X4016">
        <f>(1-Agridata[[#This Row],[Transport_Cost_NGN]]/(Agridata[[#This Row],[Input_Cost_NGN]]+Agridata[[#This Row],[Final_Profit_NGN]]))*100</f>
        <v>99.729528695318876</v>
      </c>
      <c r="Y4016" s="13">
        <f>Agridata[[#This Row],[Final_Profit_NGN]]*Agridata[[#This Row],[Storage_Loss_%]]</f>
        <v>69544247.5</v>
      </c>
      <c r="Z4016" s="13">
        <f>Agridata[[#This Row],[Final_Profit_NGN]] * (1-Agridata[[#This Row],[Storage_Loss_%]]/100)</f>
        <v>3278514.5249999999</v>
      </c>
      <c r="AA4016" s="13">
        <f>Agridata[[#This Row],[Final_Profit_NGN]]+Agridata[[#This Row],[Input_Cost_NGN]]</f>
        <v>4002273</v>
      </c>
    </row>
    <row r="4017" spans="1:27" x14ac:dyDescent="0.35">
      <c r="A4017" t="s">
        <v>1248</v>
      </c>
      <c r="B4017" t="s">
        <v>1470</v>
      </c>
      <c r="C4017" t="s">
        <v>1482</v>
      </c>
      <c r="D4017">
        <v>2024</v>
      </c>
      <c r="E4017" t="s">
        <v>1501</v>
      </c>
      <c r="F4017" t="s">
        <v>1510</v>
      </c>
      <c r="G4017">
        <v>0.2</v>
      </c>
      <c r="H4017">
        <v>5336</v>
      </c>
      <c r="I4017">
        <v>3448</v>
      </c>
      <c r="J4017">
        <v>43</v>
      </c>
      <c r="K4017" t="s">
        <v>1513</v>
      </c>
      <c r="L4017">
        <v>1.93</v>
      </c>
      <c r="M4017" t="s">
        <v>1518</v>
      </c>
      <c r="N4017" s="13">
        <v>1577</v>
      </c>
      <c r="O4017">
        <v>7</v>
      </c>
      <c r="P4017" s="11">
        <f>Agridata[[#This Row],[Storage_Loss_%]]/100</f>
        <v>0.35369999999999996</v>
      </c>
      <c r="Q4017" s="7">
        <v>35.369999999999997</v>
      </c>
      <c r="R4017" s="13">
        <v>7074</v>
      </c>
      <c r="S4017">
        <v>425</v>
      </c>
      <c r="T4017" t="s">
        <v>1520</v>
      </c>
      <c r="U4017" t="s">
        <v>1522</v>
      </c>
      <c r="V4017" s="13">
        <v>1442095</v>
      </c>
      <c r="W4017" s="7">
        <f>(Agridata[[#This Row],[Profit_After_Storage_Loss]]/Agridata[[#This Row],[Total_Revenue]])*100</f>
        <v>64.314513938677962</v>
      </c>
      <c r="X4017">
        <f>(1-Agridata[[#This Row],[Transport_Cost_NGN]]/(Agridata[[#This Row],[Input_Cost_NGN]]+Agridata[[#This Row],[Final_Profit_NGN]]))*100</f>
        <v>99.891179013627806</v>
      </c>
      <c r="Y4017" s="13">
        <f>Agridata[[#This Row],[Final_Profit_NGN]]*Agridata[[#This Row],[Storage_Loss_%]]</f>
        <v>51006900.149999999</v>
      </c>
      <c r="Z4017" s="13">
        <f>Agridata[[#This Row],[Final_Profit_NGN]] * (1-Agridata[[#This Row],[Storage_Loss_%]]/100)</f>
        <v>932025.9985000001</v>
      </c>
      <c r="AA4017" s="13">
        <f>Agridata[[#This Row],[Final_Profit_NGN]]+Agridata[[#This Row],[Input_Cost_NGN]]</f>
        <v>1449169</v>
      </c>
    </row>
    <row r="4018" spans="1:27" x14ac:dyDescent="0.35">
      <c r="A4018" t="s">
        <v>966</v>
      </c>
      <c r="B4018" t="s">
        <v>1471</v>
      </c>
      <c r="C4018" t="s">
        <v>1486</v>
      </c>
      <c r="D4018">
        <v>2024</v>
      </c>
      <c r="E4018" t="s">
        <v>1501</v>
      </c>
      <c r="F4018" t="s">
        <v>1504</v>
      </c>
      <c r="G4018">
        <v>0.76</v>
      </c>
      <c r="H4018">
        <v>5734</v>
      </c>
      <c r="I4018">
        <v>4565</v>
      </c>
      <c r="J4018">
        <v>25.7</v>
      </c>
      <c r="K4018" t="s">
        <v>1511</v>
      </c>
      <c r="L4018">
        <v>1.28</v>
      </c>
      <c r="M4018" t="s">
        <v>1516</v>
      </c>
      <c r="N4018" s="13">
        <v>3665</v>
      </c>
      <c r="O4018">
        <v>2</v>
      </c>
      <c r="P4018" s="11">
        <f>Agridata[[#This Row],[Storage_Loss_%]]/100</f>
        <v>0.20379999999999998</v>
      </c>
      <c r="Q4018" s="7">
        <v>20.38</v>
      </c>
      <c r="R4018" s="13">
        <v>12792</v>
      </c>
      <c r="S4018">
        <v>249</v>
      </c>
      <c r="T4018" t="s">
        <v>1520</v>
      </c>
      <c r="U4018" t="s">
        <v>1522</v>
      </c>
      <c r="V4018" s="13">
        <v>1108862</v>
      </c>
      <c r="W4018" s="7">
        <f>(Agridata[[#This Row],[Profit_After_Storage_Loss]]/Agridata[[#This Row],[Total_Revenue]])*100</f>
        <v>78.711966827560019</v>
      </c>
      <c r="X4018">
        <f>(1-Agridata[[#This Row],[Transport_Cost_NGN]]/(Agridata[[#This Row],[Input_Cost_NGN]]+Agridata[[#This Row],[Final_Profit_NGN]]))*100</f>
        <v>99.673250396289774</v>
      </c>
      <c r="Y4018" s="13">
        <f>Agridata[[#This Row],[Final_Profit_NGN]]*Agridata[[#This Row],[Storage_Loss_%]]</f>
        <v>22598607.559999999</v>
      </c>
      <c r="Z4018" s="13">
        <f>Agridata[[#This Row],[Final_Profit_NGN]] * (1-Agridata[[#This Row],[Storage_Loss_%]]/100)</f>
        <v>882875.92440000002</v>
      </c>
      <c r="AA4018" s="13">
        <f>Agridata[[#This Row],[Final_Profit_NGN]]+Agridata[[#This Row],[Input_Cost_NGN]]</f>
        <v>1121654</v>
      </c>
    </row>
    <row r="4019" spans="1:27" x14ac:dyDescent="0.35">
      <c r="A4019" t="s">
        <v>440</v>
      </c>
      <c r="B4019" t="s">
        <v>1471</v>
      </c>
      <c r="C4019" t="s">
        <v>1483</v>
      </c>
      <c r="D4019">
        <v>2025</v>
      </c>
      <c r="E4019" t="s">
        <v>1501</v>
      </c>
      <c r="F4019" t="s">
        <v>1503</v>
      </c>
      <c r="G4019">
        <v>2.3199999999999998</v>
      </c>
      <c r="H4019">
        <v>21695</v>
      </c>
      <c r="I4019">
        <v>12311</v>
      </c>
      <c r="J4019">
        <v>37.299999999999997</v>
      </c>
      <c r="K4019" t="s">
        <v>1512</v>
      </c>
      <c r="L4019">
        <v>1.51</v>
      </c>
      <c r="M4019" t="s">
        <v>1517</v>
      </c>
      <c r="N4019" s="13">
        <v>8055</v>
      </c>
      <c r="O4019">
        <v>30</v>
      </c>
      <c r="P4019" s="11">
        <f>Agridata[[#This Row],[Storage_Loss_%]]/100</f>
        <v>0.4325</v>
      </c>
      <c r="Q4019" s="7">
        <v>43.25</v>
      </c>
      <c r="R4019" s="13">
        <v>42499</v>
      </c>
      <c r="S4019">
        <v>271</v>
      </c>
      <c r="T4019" t="s">
        <v>1521</v>
      </c>
      <c r="U4019" t="s">
        <v>1522</v>
      </c>
      <c r="V4019" s="13">
        <v>3252365</v>
      </c>
      <c r="W4019" s="7">
        <f>(Agridata[[#This Row],[Profit_After_Storage_Loss]]/Agridata[[#This Row],[Total_Revenue]])*100</f>
        <v>56.018006737152128</v>
      </c>
      <c r="X4019">
        <f>(1-Agridata[[#This Row],[Transport_Cost_NGN]]/(Agridata[[#This Row],[Input_Cost_NGN]]+Agridata[[#This Row],[Final_Profit_NGN]]))*100</f>
        <v>99.755528604519029</v>
      </c>
      <c r="Y4019" s="13">
        <f>Agridata[[#This Row],[Final_Profit_NGN]]*Agridata[[#This Row],[Storage_Loss_%]]</f>
        <v>140664786.25</v>
      </c>
      <c r="Z4019" s="13">
        <f>Agridata[[#This Row],[Final_Profit_NGN]] * (1-Agridata[[#This Row],[Storage_Loss_%]]/100)</f>
        <v>1845717.1375</v>
      </c>
      <c r="AA4019" s="13">
        <f>Agridata[[#This Row],[Final_Profit_NGN]]+Agridata[[#This Row],[Input_Cost_NGN]]</f>
        <v>3294864</v>
      </c>
    </row>
    <row r="4020" spans="1:27" x14ac:dyDescent="0.35">
      <c r="A4020" t="s">
        <v>1414</v>
      </c>
      <c r="B4020" t="s">
        <v>1469</v>
      </c>
      <c r="C4020" t="s">
        <v>1481</v>
      </c>
      <c r="D4020">
        <v>2024</v>
      </c>
      <c r="E4020" t="s">
        <v>1501</v>
      </c>
      <c r="F4020" t="s">
        <v>1505</v>
      </c>
      <c r="G4020">
        <v>1.19</v>
      </c>
      <c r="H4020">
        <v>13660</v>
      </c>
      <c r="I4020">
        <v>10020</v>
      </c>
      <c r="J4020">
        <v>11.7</v>
      </c>
      <c r="K4020" t="s">
        <v>1513</v>
      </c>
      <c r="L4020">
        <v>0.62</v>
      </c>
      <c r="M4020" t="s">
        <v>1516</v>
      </c>
      <c r="N4020" s="13">
        <v>426</v>
      </c>
      <c r="O4020">
        <v>14</v>
      </c>
      <c r="P4020" s="11">
        <f>Agridata[[#This Row],[Storage_Loss_%]]/100</f>
        <v>0.26640000000000003</v>
      </c>
      <c r="Q4020" s="7">
        <v>26.64</v>
      </c>
      <c r="R4020" s="13">
        <v>12089</v>
      </c>
      <c r="S4020">
        <v>93</v>
      </c>
      <c r="T4020" t="s">
        <v>1520</v>
      </c>
      <c r="U4020" t="s">
        <v>1523</v>
      </c>
      <c r="V4020" s="13">
        <v>910027</v>
      </c>
      <c r="W4020" s="7">
        <f>(Agridata[[#This Row],[Profit_After_Storage_Loss]]/Agridata[[#This Row],[Total_Revenue]])*100</f>
        <v>72.398245687093592</v>
      </c>
      <c r="X4020">
        <f>(1-Agridata[[#This Row],[Transport_Cost_NGN]]/(Agridata[[#This Row],[Input_Cost_NGN]]+Agridata[[#This Row],[Final_Profit_NGN]]))*100</f>
        <v>99.953801907786016</v>
      </c>
      <c r="Y4020" s="13">
        <f>Agridata[[#This Row],[Final_Profit_NGN]]*Agridata[[#This Row],[Storage_Loss_%]]</f>
        <v>24243119.280000001</v>
      </c>
      <c r="Z4020" s="13">
        <f>Agridata[[#This Row],[Final_Profit_NGN]] * (1-Agridata[[#This Row],[Storage_Loss_%]]/100)</f>
        <v>667595.80720000004</v>
      </c>
      <c r="AA4020" s="13">
        <f>Agridata[[#This Row],[Final_Profit_NGN]]+Agridata[[#This Row],[Input_Cost_NGN]]</f>
        <v>922116</v>
      </c>
    </row>
    <row r="4021" spans="1:27" x14ac:dyDescent="0.35">
      <c r="A4021" t="s">
        <v>575</v>
      </c>
      <c r="B4021" t="s">
        <v>1469</v>
      </c>
      <c r="C4021" t="s">
        <v>1498</v>
      </c>
      <c r="D4021">
        <v>2021</v>
      </c>
      <c r="E4021" t="s">
        <v>1501</v>
      </c>
      <c r="F4021" t="s">
        <v>1507</v>
      </c>
      <c r="G4021">
        <v>1.08</v>
      </c>
      <c r="H4021">
        <v>2472</v>
      </c>
      <c r="I4021">
        <v>2082</v>
      </c>
      <c r="J4021">
        <v>8.5</v>
      </c>
      <c r="K4021" t="s">
        <v>1511</v>
      </c>
      <c r="L4021">
        <v>0.69</v>
      </c>
      <c r="M4021" t="s">
        <v>1516</v>
      </c>
      <c r="N4021" s="13">
        <v>969</v>
      </c>
      <c r="O4021">
        <v>14</v>
      </c>
      <c r="P4021" s="11">
        <f>Agridata[[#This Row],[Storage_Loss_%]]/100</f>
        <v>0.15759999999999999</v>
      </c>
      <c r="Q4021" s="7">
        <v>15.76</v>
      </c>
      <c r="R4021" s="13">
        <v>14508</v>
      </c>
      <c r="S4021">
        <v>209</v>
      </c>
      <c r="T4021" t="s">
        <v>1520</v>
      </c>
      <c r="U4021" t="s">
        <v>1522</v>
      </c>
      <c r="V4021" s="13">
        <v>415310</v>
      </c>
      <c r="W4021" s="7">
        <f>(Agridata[[#This Row],[Profit_After_Storage_Loss]]/Agridata[[#This Row],[Total_Revenue]])*100</f>
        <v>81.396578086538966</v>
      </c>
      <c r="X4021">
        <f>(1-Agridata[[#This Row],[Transport_Cost_NGN]]/(Agridata[[#This Row],[Input_Cost_NGN]]+Agridata[[#This Row],[Final_Profit_NGN]]))*100</f>
        <v>99.774555742197862</v>
      </c>
      <c r="Y4021" s="13">
        <f>Agridata[[#This Row],[Final_Profit_NGN]]*Agridata[[#This Row],[Storage_Loss_%]]</f>
        <v>6545285.5999999996</v>
      </c>
      <c r="Z4021" s="13">
        <f>Agridata[[#This Row],[Final_Profit_NGN]] * (1-Agridata[[#This Row],[Storage_Loss_%]]/100)</f>
        <v>349857.14400000003</v>
      </c>
      <c r="AA4021" s="13">
        <f>Agridata[[#This Row],[Final_Profit_NGN]]+Agridata[[#This Row],[Input_Cost_NGN]]</f>
        <v>429818</v>
      </c>
    </row>
    <row r="4022" spans="1:27" x14ac:dyDescent="0.35">
      <c r="A4022" t="s">
        <v>1204</v>
      </c>
      <c r="B4022" t="s">
        <v>1472</v>
      </c>
      <c r="C4022" t="s">
        <v>1487</v>
      </c>
      <c r="D4022">
        <v>2024</v>
      </c>
      <c r="E4022" t="s">
        <v>1501</v>
      </c>
      <c r="F4022" t="s">
        <v>1504</v>
      </c>
      <c r="G4022">
        <v>5.27</v>
      </c>
      <c r="H4022">
        <v>40267</v>
      </c>
      <c r="I4022">
        <v>29648</v>
      </c>
      <c r="J4022">
        <v>9.3000000000000007</v>
      </c>
      <c r="K4022" t="s">
        <v>1512</v>
      </c>
      <c r="L4022">
        <v>1.36</v>
      </c>
      <c r="M4022" t="s">
        <v>1516</v>
      </c>
      <c r="N4022" s="13">
        <v>2614</v>
      </c>
      <c r="O4022">
        <v>7</v>
      </c>
      <c r="P4022" s="11">
        <f>Agridata[[#This Row],[Storage_Loss_%]]/100</f>
        <v>0.26369999999999999</v>
      </c>
      <c r="Q4022" s="7">
        <v>26.37</v>
      </c>
      <c r="R4022" s="13">
        <v>99934</v>
      </c>
      <c r="S4022">
        <v>280</v>
      </c>
      <c r="T4022" t="s">
        <v>1519</v>
      </c>
      <c r="U4022" t="s">
        <v>1522</v>
      </c>
      <c r="V4022" s="13">
        <v>8115878</v>
      </c>
      <c r="W4022" s="7">
        <f>(Agridata[[#This Row],[Profit_After_Storage_Loss]]/Agridata[[#This Row],[Total_Revenue]])*100</f>
        <v>72.734392795258699</v>
      </c>
      <c r="X4022">
        <f>(1-Agridata[[#This Row],[Transport_Cost_NGN]]/(Agridata[[#This Row],[Input_Cost_NGN]]+Agridata[[#This Row],[Final_Profit_NGN]]))*100</f>
        <v>99.968183303123297</v>
      </c>
      <c r="Y4022" s="13">
        <f>Agridata[[#This Row],[Final_Profit_NGN]]*Agridata[[#This Row],[Storage_Loss_%]]</f>
        <v>214015702.86000001</v>
      </c>
      <c r="Z4022" s="13">
        <f>Agridata[[#This Row],[Final_Profit_NGN]] * (1-Agridata[[#This Row],[Storage_Loss_%]]/100)</f>
        <v>5975720.9713999992</v>
      </c>
      <c r="AA4022" s="13">
        <f>Agridata[[#This Row],[Final_Profit_NGN]]+Agridata[[#This Row],[Input_Cost_NGN]]</f>
        <v>8215812</v>
      </c>
    </row>
    <row r="4023" spans="1:27" x14ac:dyDescent="0.35">
      <c r="A4023" t="s">
        <v>535</v>
      </c>
      <c r="B4023" t="s">
        <v>1473</v>
      </c>
      <c r="C4023" t="s">
        <v>1497</v>
      </c>
      <c r="D4023">
        <v>2024</v>
      </c>
      <c r="E4023" t="s">
        <v>1502</v>
      </c>
      <c r="F4023" t="s">
        <v>1507</v>
      </c>
      <c r="G4023">
        <v>2.5499999999999998</v>
      </c>
      <c r="H4023">
        <v>6767</v>
      </c>
      <c r="I4023">
        <v>5599</v>
      </c>
      <c r="J4023">
        <v>44.2</v>
      </c>
      <c r="K4023" t="s">
        <v>1512</v>
      </c>
      <c r="L4023">
        <v>1.03</v>
      </c>
      <c r="M4023" t="s">
        <v>1518</v>
      </c>
      <c r="N4023" s="13">
        <v>9716</v>
      </c>
      <c r="O4023">
        <v>7</v>
      </c>
      <c r="P4023" s="11">
        <f>Agridata[[#This Row],[Storage_Loss_%]]/100</f>
        <v>0.1726</v>
      </c>
      <c r="Q4023" s="7">
        <v>17.260000000000002</v>
      </c>
      <c r="R4023" s="13">
        <v>27767</v>
      </c>
      <c r="S4023">
        <v>270</v>
      </c>
      <c r="T4023" t="s">
        <v>1521</v>
      </c>
      <c r="U4023" t="s">
        <v>1523</v>
      </c>
      <c r="V4023" s="13">
        <v>1459130</v>
      </c>
      <c r="W4023" s="7">
        <f>(Agridata[[#This Row],[Profit_After_Storage_Loss]]/Agridata[[#This Row],[Total_Revenue]])*100</f>
        <v>81.194875098947676</v>
      </c>
      <c r="X4023">
        <f>(1-Agridata[[#This Row],[Transport_Cost_NGN]]/(Agridata[[#This Row],[Input_Cost_NGN]]+Agridata[[#This Row],[Final_Profit_NGN]]))*100</f>
        <v>99.346558638560708</v>
      </c>
      <c r="Y4023" s="13">
        <f>Agridata[[#This Row],[Final_Profit_NGN]]*Agridata[[#This Row],[Storage_Loss_%]]</f>
        <v>25184583.800000001</v>
      </c>
      <c r="Z4023" s="13">
        <f>Agridata[[#This Row],[Final_Profit_NGN]] * (1-Agridata[[#This Row],[Storage_Loss_%]]/100)</f>
        <v>1207284.162</v>
      </c>
      <c r="AA4023" s="13">
        <f>Agridata[[#This Row],[Final_Profit_NGN]]+Agridata[[#This Row],[Input_Cost_NGN]]</f>
        <v>1486897</v>
      </c>
    </row>
    <row r="4024" spans="1:27" x14ac:dyDescent="0.35">
      <c r="A4024" t="s">
        <v>244</v>
      </c>
      <c r="B4024" t="s">
        <v>1469</v>
      </c>
      <c r="C4024" t="s">
        <v>1481</v>
      </c>
      <c r="D4024">
        <v>2022</v>
      </c>
      <c r="E4024" t="s">
        <v>1501</v>
      </c>
      <c r="F4024" t="s">
        <v>1508</v>
      </c>
      <c r="G4024">
        <v>3.82</v>
      </c>
      <c r="H4024">
        <v>6844</v>
      </c>
      <c r="I4024">
        <v>5143</v>
      </c>
      <c r="J4024">
        <v>52.9</v>
      </c>
      <c r="K4024" t="s">
        <v>1514</v>
      </c>
      <c r="L4024">
        <v>2.2400000000000002</v>
      </c>
      <c r="M4024" t="s">
        <v>1516</v>
      </c>
      <c r="N4024" s="13">
        <v>6983</v>
      </c>
      <c r="O4024">
        <v>14</v>
      </c>
      <c r="P4024" s="11">
        <f>Agridata[[#This Row],[Storage_Loss_%]]/100</f>
        <v>0.24840000000000001</v>
      </c>
      <c r="Q4024" s="7">
        <v>24.84</v>
      </c>
      <c r="R4024" s="13">
        <v>34849</v>
      </c>
      <c r="S4024">
        <v>181</v>
      </c>
      <c r="T4024" t="s">
        <v>1520</v>
      </c>
      <c r="U4024" t="s">
        <v>1523</v>
      </c>
      <c r="V4024" s="13">
        <v>879743</v>
      </c>
      <c r="W4024" s="7">
        <f>(Agridata[[#This Row],[Profit_After_Storage_Loss]]/Agridata[[#This Row],[Total_Revenue]])*100</f>
        <v>72.296153782232949</v>
      </c>
      <c r="X4024">
        <f>(1-Agridata[[#This Row],[Transport_Cost_NGN]]/(Agridata[[#This Row],[Input_Cost_NGN]]+Agridata[[#This Row],[Final_Profit_NGN]]))*100</f>
        <v>99.236490150799483</v>
      </c>
      <c r="Y4024" s="13">
        <f>Agridata[[#This Row],[Final_Profit_NGN]]*Agridata[[#This Row],[Storage_Loss_%]]</f>
        <v>21852816.120000001</v>
      </c>
      <c r="Z4024" s="13">
        <f>Agridata[[#This Row],[Final_Profit_NGN]] * (1-Agridata[[#This Row],[Storage_Loss_%]]/100)</f>
        <v>661214.83880000003</v>
      </c>
      <c r="AA4024" s="13">
        <f>Agridata[[#This Row],[Final_Profit_NGN]]+Agridata[[#This Row],[Input_Cost_NGN]]</f>
        <v>914592</v>
      </c>
    </row>
    <row r="4025" spans="1:27" x14ac:dyDescent="0.35">
      <c r="A4025" t="s">
        <v>926</v>
      </c>
      <c r="B4025" t="s">
        <v>1471</v>
      </c>
      <c r="C4025" t="s">
        <v>1500</v>
      </c>
      <c r="D4025">
        <v>2022</v>
      </c>
      <c r="E4025" t="s">
        <v>1502</v>
      </c>
      <c r="F4025" t="s">
        <v>1508</v>
      </c>
      <c r="G4025">
        <v>0.5</v>
      </c>
      <c r="H4025">
        <v>617</v>
      </c>
      <c r="I4025">
        <v>246</v>
      </c>
      <c r="J4025">
        <v>5.3</v>
      </c>
      <c r="K4025" t="s">
        <v>1513</v>
      </c>
      <c r="L4025">
        <v>0.34</v>
      </c>
      <c r="M4025" t="s">
        <v>1518</v>
      </c>
      <c r="N4025" s="13">
        <v>203</v>
      </c>
      <c r="O4025">
        <v>60</v>
      </c>
      <c r="P4025" s="11">
        <f>Agridata[[#This Row],[Storage_Loss_%]]/100</f>
        <v>0.6</v>
      </c>
      <c r="Q4025" s="7">
        <v>60</v>
      </c>
      <c r="R4025" s="13">
        <v>5559</v>
      </c>
      <c r="S4025">
        <v>200</v>
      </c>
      <c r="T4025" t="s">
        <v>1520</v>
      </c>
      <c r="U4025" t="s">
        <v>1523</v>
      </c>
      <c r="V4025" s="13">
        <v>42946</v>
      </c>
      <c r="W4025" s="7">
        <f>(Agridata[[#This Row],[Profit_After_Storage_Loss]]/Agridata[[#This Row],[Total_Revenue]])*100</f>
        <v>35.415730337078656</v>
      </c>
      <c r="X4025">
        <f>(1-Agridata[[#This Row],[Transport_Cost_NGN]]/(Agridata[[#This Row],[Input_Cost_NGN]]+Agridata[[#This Row],[Final_Profit_NGN]]))*100</f>
        <v>99.581486444696424</v>
      </c>
      <c r="Y4025" s="13">
        <f>Agridata[[#This Row],[Final_Profit_NGN]]*Agridata[[#This Row],[Storage_Loss_%]]</f>
        <v>2576760</v>
      </c>
      <c r="Z4025" s="13">
        <f>Agridata[[#This Row],[Final_Profit_NGN]] * (1-Agridata[[#This Row],[Storage_Loss_%]]/100)</f>
        <v>17178.400000000001</v>
      </c>
      <c r="AA4025" s="13">
        <f>Agridata[[#This Row],[Final_Profit_NGN]]+Agridata[[#This Row],[Input_Cost_NGN]]</f>
        <v>48505</v>
      </c>
    </row>
    <row r="4026" spans="1:27" x14ac:dyDescent="0.35">
      <c r="A4026" t="s">
        <v>842</v>
      </c>
      <c r="B4026" t="s">
        <v>1469</v>
      </c>
      <c r="C4026" t="s">
        <v>1474</v>
      </c>
      <c r="D4026">
        <v>2022</v>
      </c>
      <c r="E4026" t="s">
        <v>1502</v>
      </c>
      <c r="F4026" t="s">
        <v>1506</v>
      </c>
      <c r="G4026">
        <v>0.46</v>
      </c>
      <c r="H4026">
        <v>963</v>
      </c>
      <c r="I4026">
        <v>839</v>
      </c>
      <c r="J4026">
        <v>5</v>
      </c>
      <c r="K4026" t="s">
        <v>1511</v>
      </c>
      <c r="L4026">
        <v>1.04</v>
      </c>
      <c r="M4026" t="s">
        <v>1518</v>
      </c>
      <c r="N4026" s="13">
        <v>686</v>
      </c>
      <c r="O4026">
        <v>7</v>
      </c>
      <c r="P4026" s="11">
        <f>Agridata[[#This Row],[Storage_Loss_%]]/100</f>
        <v>0.128</v>
      </c>
      <c r="Q4026" s="7">
        <v>12.8</v>
      </c>
      <c r="R4026" s="13">
        <v>7443</v>
      </c>
      <c r="S4026">
        <v>293</v>
      </c>
      <c r="T4026" t="s">
        <v>1519</v>
      </c>
      <c r="U4026" t="s">
        <v>1522</v>
      </c>
      <c r="V4026" s="13">
        <v>235240</v>
      </c>
      <c r="W4026" s="7">
        <f>(Agridata[[#This Row],[Profit_After_Storage_Loss]]/Agridata[[#This Row],[Total_Revenue]])*100</f>
        <v>84.525607479716342</v>
      </c>
      <c r="X4026">
        <f>(1-Agridata[[#This Row],[Transport_Cost_NGN]]/(Agridata[[#This Row],[Input_Cost_NGN]]+Agridata[[#This Row],[Final_Profit_NGN]]))*100</f>
        <v>99.717326718393949</v>
      </c>
      <c r="Y4026" s="13">
        <f>Agridata[[#This Row],[Final_Profit_NGN]]*Agridata[[#This Row],[Storage_Loss_%]]</f>
        <v>3011072</v>
      </c>
      <c r="Z4026" s="13">
        <f>Agridata[[#This Row],[Final_Profit_NGN]] * (1-Agridata[[#This Row],[Storage_Loss_%]]/100)</f>
        <v>205129.28</v>
      </c>
      <c r="AA4026" s="13">
        <f>Agridata[[#This Row],[Final_Profit_NGN]]+Agridata[[#This Row],[Input_Cost_NGN]]</f>
        <v>242683</v>
      </c>
    </row>
    <row r="4027" spans="1:27" x14ac:dyDescent="0.35">
      <c r="A4027" t="s">
        <v>53</v>
      </c>
      <c r="B4027" t="s">
        <v>1472</v>
      </c>
      <c r="C4027" t="s">
        <v>1489</v>
      </c>
      <c r="D4027">
        <v>2023</v>
      </c>
      <c r="E4027" t="s">
        <v>1501</v>
      </c>
      <c r="F4027" t="s">
        <v>1509</v>
      </c>
      <c r="G4027">
        <v>4.12</v>
      </c>
      <c r="H4027">
        <v>55118</v>
      </c>
      <c r="I4027">
        <v>43251</v>
      </c>
      <c r="J4027">
        <v>4.4000000000000004</v>
      </c>
      <c r="K4027" t="s">
        <v>1515</v>
      </c>
      <c r="L4027">
        <v>0.51</v>
      </c>
      <c r="M4027" t="s">
        <v>1518</v>
      </c>
      <c r="N4027" s="13">
        <v>1018</v>
      </c>
      <c r="O4027">
        <v>3</v>
      </c>
      <c r="P4027" s="11">
        <f>Agridata[[#This Row],[Storage_Loss_%]]/100</f>
        <v>0.21530000000000002</v>
      </c>
      <c r="Q4027" s="7">
        <v>21.53</v>
      </c>
      <c r="R4027" s="13">
        <v>94929</v>
      </c>
      <c r="S4027">
        <v>282</v>
      </c>
      <c r="T4027" t="s">
        <v>1520</v>
      </c>
      <c r="U4027" t="s">
        <v>1523</v>
      </c>
      <c r="V4027" s="13">
        <v>11978868</v>
      </c>
      <c r="W4027" s="7">
        <f>(Agridata[[#This Row],[Profit_After_Storage_Loss]]/Agridata[[#This Row],[Total_Revenue]])*100</f>
        <v>77.853037611945936</v>
      </c>
      <c r="X4027">
        <f>(1-Agridata[[#This Row],[Transport_Cost_NGN]]/(Agridata[[#This Row],[Input_Cost_NGN]]+Agridata[[#This Row],[Final_Profit_NGN]]))*100</f>
        <v>99.991568518172031</v>
      </c>
      <c r="Y4027" s="13">
        <f>Agridata[[#This Row],[Final_Profit_NGN]]*Agridata[[#This Row],[Storage_Loss_%]]</f>
        <v>257905028.04000002</v>
      </c>
      <c r="Z4027" s="13">
        <f>Agridata[[#This Row],[Final_Profit_NGN]] * (1-Agridata[[#This Row],[Storage_Loss_%]]/100)</f>
        <v>9399817.7195999995</v>
      </c>
      <c r="AA4027" s="13">
        <f>Agridata[[#This Row],[Final_Profit_NGN]]+Agridata[[#This Row],[Input_Cost_NGN]]</f>
        <v>12073797</v>
      </c>
    </row>
    <row r="4028" spans="1:27" x14ac:dyDescent="0.35">
      <c r="A4028" t="s">
        <v>490</v>
      </c>
      <c r="B4028" t="s">
        <v>1470</v>
      </c>
      <c r="C4028" t="s">
        <v>1499</v>
      </c>
      <c r="D4028">
        <v>2023</v>
      </c>
      <c r="E4028" t="s">
        <v>1502</v>
      </c>
      <c r="F4028" t="s">
        <v>1505</v>
      </c>
      <c r="G4028">
        <v>1.22</v>
      </c>
      <c r="H4028">
        <v>8759</v>
      </c>
      <c r="I4028">
        <v>6948</v>
      </c>
      <c r="J4028">
        <v>14.8</v>
      </c>
      <c r="K4028" t="s">
        <v>1515</v>
      </c>
      <c r="L4028">
        <v>1.62</v>
      </c>
      <c r="M4028" t="s">
        <v>1516</v>
      </c>
      <c r="N4028" s="13">
        <v>2819</v>
      </c>
      <c r="O4028">
        <v>14</v>
      </c>
      <c r="P4028" s="11">
        <f>Agridata[[#This Row],[Storage_Loss_%]]/100</f>
        <v>0.20670000000000002</v>
      </c>
      <c r="Q4028" s="7">
        <v>20.67</v>
      </c>
      <c r="R4028" s="13">
        <v>10738</v>
      </c>
      <c r="S4028">
        <v>121</v>
      </c>
      <c r="T4028" t="s">
        <v>1521</v>
      </c>
      <c r="U4028" t="s">
        <v>1522</v>
      </c>
      <c r="V4028" s="13">
        <v>818744</v>
      </c>
      <c r="W4028" s="7">
        <f>(Agridata[[#This Row],[Profit_After_Storage_Loss]]/Agridata[[#This Row],[Total_Revenue]])*100</f>
        <v>78.303039149734417</v>
      </c>
      <c r="X4028">
        <f>(1-Agridata[[#This Row],[Transport_Cost_NGN]]/(Agridata[[#This Row],[Input_Cost_NGN]]+Agridata[[#This Row],[Final_Profit_NGN]]))*100</f>
        <v>99.660149346218489</v>
      </c>
      <c r="Y4028" s="13">
        <f>Agridata[[#This Row],[Final_Profit_NGN]]*Agridata[[#This Row],[Storage_Loss_%]]</f>
        <v>16923438.48</v>
      </c>
      <c r="Z4028" s="13">
        <f>Agridata[[#This Row],[Final_Profit_NGN]] * (1-Agridata[[#This Row],[Storage_Loss_%]]/100)</f>
        <v>649509.6152</v>
      </c>
      <c r="AA4028" s="13">
        <f>Agridata[[#This Row],[Final_Profit_NGN]]+Agridata[[#This Row],[Input_Cost_NGN]]</f>
        <v>829482</v>
      </c>
    </row>
    <row r="4029" spans="1:27" x14ac:dyDescent="0.35">
      <c r="A4029" t="s">
        <v>309</v>
      </c>
      <c r="B4029" t="s">
        <v>1470</v>
      </c>
      <c r="C4029" t="s">
        <v>1499</v>
      </c>
      <c r="D4029">
        <v>2022</v>
      </c>
      <c r="E4029" t="s">
        <v>1502</v>
      </c>
      <c r="F4029" t="s">
        <v>1504</v>
      </c>
      <c r="G4029">
        <v>1.89</v>
      </c>
      <c r="H4029">
        <v>14368</v>
      </c>
      <c r="I4029">
        <v>12038</v>
      </c>
      <c r="J4029">
        <v>101.8</v>
      </c>
      <c r="K4029" t="s">
        <v>1512</v>
      </c>
      <c r="L4029">
        <v>3.41</v>
      </c>
      <c r="M4029" t="s">
        <v>1518</v>
      </c>
      <c r="N4029" s="13">
        <v>27575</v>
      </c>
      <c r="O4029">
        <v>1</v>
      </c>
      <c r="P4029" s="11">
        <f>Agridata[[#This Row],[Storage_Loss_%]]/100</f>
        <v>0.16210000000000002</v>
      </c>
      <c r="Q4029" s="7">
        <v>16.21</v>
      </c>
      <c r="R4029" s="13">
        <v>31499</v>
      </c>
      <c r="S4029">
        <v>289</v>
      </c>
      <c r="T4029" t="s">
        <v>1520</v>
      </c>
      <c r="U4029" t="s">
        <v>1523</v>
      </c>
      <c r="V4029" s="13">
        <v>3385119</v>
      </c>
      <c r="W4029" s="7">
        <f>(Agridata[[#This Row],[Profit_After_Storage_Loss]]/Agridata[[#This Row],[Total_Revenue]])*100</f>
        <v>83.017510593809433</v>
      </c>
      <c r="X4029">
        <f>(1-Agridata[[#This Row],[Transport_Cost_NGN]]/(Agridata[[#This Row],[Input_Cost_NGN]]+Agridata[[#This Row],[Final_Profit_NGN]]))*100</f>
        <v>99.192915333233032</v>
      </c>
      <c r="Y4029" s="13">
        <f>Agridata[[#This Row],[Final_Profit_NGN]]*Agridata[[#This Row],[Storage_Loss_%]]</f>
        <v>54872778.990000002</v>
      </c>
      <c r="Z4029" s="13">
        <f>Agridata[[#This Row],[Final_Profit_NGN]] * (1-Agridata[[#This Row],[Storage_Loss_%]]/100)</f>
        <v>2836391.2100999998</v>
      </c>
      <c r="AA4029" s="13">
        <f>Agridata[[#This Row],[Final_Profit_NGN]]+Agridata[[#This Row],[Input_Cost_NGN]]</f>
        <v>3416618</v>
      </c>
    </row>
    <row r="4030" spans="1:27" x14ac:dyDescent="0.35">
      <c r="A4030" t="s">
        <v>1078</v>
      </c>
      <c r="B4030" t="s">
        <v>1470</v>
      </c>
      <c r="C4030" t="s">
        <v>1491</v>
      </c>
      <c r="D4030">
        <v>2022</v>
      </c>
      <c r="E4030" t="s">
        <v>1502</v>
      </c>
      <c r="F4030" t="s">
        <v>1510</v>
      </c>
      <c r="G4030">
        <v>0.53</v>
      </c>
      <c r="H4030">
        <v>11441</v>
      </c>
      <c r="I4030">
        <v>8524</v>
      </c>
      <c r="J4030">
        <v>19.5</v>
      </c>
      <c r="K4030" t="s">
        <v>1512</v>
      </c>
      <c r="L4030">
        <v>0.68</v>
      </c>
      <c r="M4030" t="s">
        <v>1516</v>
      </c>
      <c r="N4030" s="13">
        <v>4549</v>
      </c>
      <c r="O4030">
        <v>1</v>
      </c>
      <c r="P4030" s="11">
        <f>Agridata[[#This Row],[Storage_Loss_%]]/100</f>
        <v>0.25489999999999996</v>
      </c>
      <c r="Q4030" s="7">
        <v>25.49</v>
      </c>
      <c r="R4030" s="13">
        <v>12381</v>
      </c>
      <c r="S4030">
        <v>346</v>
      </c>
      <c r="T4030" t="s">
        <v>1519</v>
      </c>
      <c r="U4030" t="s">
        <v>1522</v>
      </c>
      <c r="V4030" s="13">
        <v>2902881</v>
      </c>
      <c r="W4030" s="7">
        <f>(Agridata[[#This Row],[Profit_After_Storage_Loss]]/Agridata[[#This Row],[Total_Revenue]])*100</f>
        <v>74.193559038604434</v>
      </c>
      <c r="X4030">
        <f>(1-Agridata[[#This Row],[Transport_Cost_NGN]]/(Agridata[[#This Row],[Input_Cost_NGN]]+Agridata[[#This Row],[Final_Profit_NGN]]))*100</f>
        <v>99.843959136434393</v>
      </c>
      <c r="Y4030" s="13">
        <f>Agridata[[#This Row],[Final_Profit_NGN]]*Agridata[[#This Row],[Storage_Loss_%]]</f>
        <v>73994436.689999998</v>
      </c>
      <c r="Z4030" s="13">
        <f>Agridata[[#This Row],[Final_Profit_NGN]] * (1-Agridata[[#This Row],[Storage_Loss_%]]/100)</f>
        <v>2162936.6331000002</v>
      </c>
      <c r="AA4030" s="13">
        <f>Agridata[[#This Row],[Final_Profit_NGN]]+Agridata[[#This Row],[Input_Cost_NGN]]</f>
        <v>2915262</v>
      </c>
    </row>
    <row r="4031" spans="1:27" x14ac:dyDescent="0.35">
      <c r="A4031" t="s">
        <v>1075</v>
      </c>
      <c r="B4031" t="s">
        <v>1470</v>
      </c>
      <c r="C4031" t="s">
        <v>1491</v>
      </c>
      <c r="D4031">
        <v>2023</v>
      </c>
      <c r="E4031" t="s">
        <v>1502</v>
      </c>
      <c r="F4031" t="s">
        <v>1505</v>
      </c>
      <c r="G4031">
        <v>2.73</v>
      </c>
      <c r="H4031">
        <v>20026</v>
      </c>
      <c r="I4031">
        <v>16727</v>
      </c>
      <c r="J4031">
        <v>35.700000000000003</v>
      </c>
      <c r="K4031" t="s">
        <v>1511</v>
      </c>
      <c r="L4031">
        <v>1.1200000000000001</v>
      </c>
      <c r="M4031" t="s">
        <v>1518</v>
      </c>
      <c r="N4031" s="13">
        <v>4990</v>
      </c>
      <c r="O4031">
        <v>7</v>
      </c>
      <c r="P4031" s="11">
        <f>Agridata[[#This Row],[Storage_Loss_%]]/100</f>
        <v>0.16469999999999999</v>
      </c>
      <c r="Q4031" s="7">
        <v>16.47</v>
      </c>
      <c r="R4031" s="13">
        <v>20888</v>
      </c>
      <c r="S4031">
        <v>91</v>
      </c>
      <c r="T4031" t="s">
        <v>1519</v>
      </c>
      <c r="U4031" t="s">
        <v>1522</v>
      </c>
      <c r="V4031" s="13">
        <v>1481058</v>
      </c>
      <c r="W4031" s="7">
        <f>(Agridata[[#This Row],[Profit_After_Storage_Loss]]/Agridata[[#This Row],[Total_Revenue]])*100</f>
        <v>82.368323987679986</v>
      </c>
      <c r="X4031">
        <f>(1-Agridata[[#This Row],[Transport_Cost_NGN]]/(Agridata[[#This Row],[Input_Cost_NGN]]+Agridata[[#This Row],[Final_Profit_NGN]]))*100</f>
        <v>99.667764353711789</v>
      </c>
      <c r="Y4031" s="13">
        <f>Agridata[[#This Row],[Final_Profit_NGN]]*Agridata[[#This Row],[Storage_Loss_%]]</f>
        <v>24393025.259999998</v>
      </c>
      <c r="Z4031" s="13">
        <f>Agridata[[#This Row],[Final_Profit_NGN]] * (1-Agridata[[#This Row],[Storage_Loss_%]]/100)</f>
        <v>1237127.7474</v>
      </c>
      <c r="AA4031" s="13">
        <f>Agridata[[#This Row],[Final_Profit_NGN]]+Agridata[[#This Row],[Input_Cost_NGN]]</f>
        <v>1501946</v>
      </c>
    </row>
    <row r="4032" spans="1:27" x14ac:dyDescent="0.35">
      <c r="A4032" t="s">
        <v>1415</v>
      </c>
      <c r="B4032" t="s">
        <v>1469</v>
      </c>
      <c r="C4032" t="s">
        <v>1480</v>
      </c>
      <c r="D4032">
        <v>2021</v>
      </c>
      <c r="E4032" t="s">
        <v>1502</v>
      </c>
      <c r="F4032" t="s">
        <v>1507</v>
      </c>
      <c r="G4032">
        <v>1.71</v>
      </c>
      <c r="H4032">
        <v>2288</v>
      </c>
      <c r="I4032">
        <v>1987</v>
      </c>
      <c r="J4032">
        <v>40.1</v>
      </c>
      <c r="K4032" t="s">
        <v>1512</v>
      </c>
      <c r="L4032">
        <v>1.88</v>
      </c>
      <c r="M4032" t="s">
        <v>1517</v>
      </c>
      <c r="N4032" s="13">
        <v>6982</v>
      </c>
      <c r="O4032">
        <v>7</v>
      </c>
      <c r="P4032" s="11">
        <f>Agridata[[#This Row],[Storage_Loss_%]]/100</f>
        <v>0.13140000000000002</v>
      </c>
      <c r="Q4032" s="7">
        <v>13.14</v>
      </c>
      <c r="R4032" s="13">
        <v>35661</v>
      </c>
      <c r="S4032">
        <v>211</v>
      </c>
      <c r="T4032" t="s">
        <v>1519</v>
      </c>
      <c r="U4032" t="s">
        <v>1522</v>
      </c>
      <c r="V4032" s="13">
        <v>372422</v>
      </c>
      <c r="W4032" s="7">
        <f>(Agridata[[#This Row],[Profit_After_Storage_Loss]]/Agridata[[#This Row],[Total_Revenue]])*100</f>
        <v>79.269596920234363</v>
      </c>
      <c r="X4032">
        <f>(1-Agridata[[#This Row],[Transport_Cost_NGN]]/(Agridata[[#This Row],[Input_Cost_NGN]]+Agridata[[#This Row],[Final_Profit_NGN]]))*100</f>
        <v>98.289073546312878</v>
      </c>
      <c r="Y4032" s="13">
        <f>Agridata[[#This Row],[Final_Profit_NGN]]*Agridata[[#This Row],[Storage_Loss_%]]</f>
        <v>4893625.08</v>
      </c>
      <c r="Z4032" s="13">
        <f>Agridata[[#This Row],[Final_Profit_NGN]] * (1-Agridata[[#This Row],[Storage_Loss_%]]/100)</f>
        <v>323485.74920000002</v>
      </c>
      <c r="AA4032" s="13">
        <f>Agridata[[#This Row],[Final_Profit_NGN]]+Agridata[[#This Row],[Input_Cost_NGN]]</f>
        <v>408083</v>
      </c>
    </row>
    <row r="4033" spans="1:27" x14ac:dyDescent="0.35">
      <c r="A4033" t="s">
        <v>1272</v>
      </c>
      <c r="B4033" t="s">
        <v>1470</v>
      </c>
      <c r="C4033" t="s">
        <v>1495</v>
      </c>
      <c r="D4033">
        <v>2023</v>
      </c>
      <c r="E4033" t="s">
        <v>1501</v>
      </c>
      <c r="F4033" t="s">
        <v>1506</v>
      </c>
      <c r="G4033">
        <v>0.95</v>
      </c>
      <c r="H4033">
        <v>2897</v>
      </c>
      <c r="I4033">
        <v>2553</v>
      </c>
      <c r="J4033">
        <v>14.7</v>
      </c>
      <c r="K4033" t="s">
        <v>1512</v>
      </c>
      <c r="L4033">
        <v>0.66</v>
      </c>
      <c r="M4033" t="s">
        <v>1518</v>
      </c>
      <c r="N4033" s="13">
        <v>4147</v>
      </c>
      <c r="O4033">
        <v>7</v>
      </c>
      <c r="P4033" s="11">
        <f>Agridata[[#This Row],[Storage_Loss_%]]/100</f>
        <v>0.11849999999999999</v>
      </c>
      <c r="Q4033" s="7">
        <v>11.85</v>
      </c>
      <c r="R4033" s="13">
        <v>27356</v>
      </c>
      <c r="S4033">
        <v>326</v>
      </c>
      <c r="T4033" t="s">
        <v>1520</v>
      </c>
      <c r="U4033" t="s">
        <v>1523</v>
      </c>
      <c r="V4033" s="13">
        <v>792453</v>
      </c>
      <c r="W4033" s="7">
        <f>(Agridata[[#This Row],[Profit_After_Storage_Loss]]/Agridata[[#This Row],[Total_Revenue]])*100</f>
        <v>85.208544856179913</v>
      </c>
      <c r="X4033">
        <f>(1-Agridata[[#This Row],[Transport_Cost_NGN]]/(Agridata[[#This Row],[Input_Cost_NGN]]+Agridata[[#This Row],[Final_Profit_NGN]]))*100</f>
        <v>99.494150466755059</v>
      </c>
      <c r="Y4033" s="13">
        <f>Agridata[[#This Row],[Final_Profit_NGN]]*Agridata[[#This Row],[Storage_Loss_%]]</f>
        <v>9390568.0499999989</v>
      </c>
      <c r="Z4033" s="13">
        <f>Agridata[[#This Row],[Final_Profit_NGN]] * (1-Agridata[[#This Row],[Storage_Loss_%]]/100)</f>
        <v>698547.31949999998</v>
      </c>
      <c r="AA4033" s="13">
        <f>Agridata[[#This Row],[Final_Profit_NGN]]+Agridata[[#This Row],[Input_Cost_NGN]]</f>
        <v>819809</v>
      </c>
    </row>
    <row r="4034" spans="1:27" x14ac:dyDescent="0.35">
      <c r="A4034" t="s">
        <v>949</v>
      </c>
      <c r="B4034" t="s">
        <v>1471</v>
      </c>
      <c r="C4034" t="s">
        <v>1486</v>
      </c>
      <c r="D4034">
        <v>2021</v>
      </c>
      <c r="E4034" t="s">
        <v>1502</v>
      </c>
      <c r="F4034" t="s">
        <v>1505</v>
      </c>
      <c r="G4034">
        <v>0.44</v>
      </c>
      <c r="H4034">
        <v>4747</v>
      </c>
      <c r="I4034">
        <v>1898</v>
      </c>
      <c r="J4034">
        <v>3.6</v>
      </c>
      <c r="K4034" t="s">
        <v>1511</v>
      </c>
      <c r="L4034">
        <v>0.95</v>
      </c>
      <c r="M4034" t="s">
        <v>1516</v>
      </c>
      <c r="N4034" s="13">
        <v>458</v>
      </c>
      <c r="O4034">
        <v>60</v>
      </c>
      <c r="P4034" s="11">
        <f>Agridata[[#This Row],[Storage_Loss_%]]/100</f>
        <v>0.6</v>
      </c>
      <c r="Q4034" s="7">
        <v>60</v>
      </c>
      <c r="R4034" s="13">
        <v>2896</v>
      </c>
      <c r="S4034">
        <v>87</v>
      </c>
      <c r="T4034" t="s">
        <v>1520</v>
      </c>
      <c r="U4034" t="s">
        <v>1522</v>
      </c>
      <c r="V4034" s="13">
        <v>160121</v>
      </c>
      <c r="W4034" s="7">
        <f>(Agridata[[#This Row],[Profit_After_Storage_Loss]]/Agridata[[#This Row],[Total_Revenue]])*100</f>
        <v>39.289399265107321</v>
      </c>
      <c r="X4034">
        <f>(1-Agridata[[#This Row],[Transport_Cost_NGN]]/(Agridata[[#This Row],[Input_Cost_NGN]]+Agridata[[#This Row],[Final_Profit_NGN]]))*100</f>
        <v>99.719047706680897</v>
      </c>
      <c r="Y4034" s="13">
        <f>Agridata[[#This Row],[Final_Profit_NGN]]*Agridata[[#This Row],[Storage_Loss_%]]</f>
        <v>9607260</v>
      </c>
      <c r="Z4034" s="13">
        <f>Agridata[[#This Row],[Final_Profit_NGN]] * (1-Agridata[[#This Row],[Storage_Loss_%]]/100)</f>
        <v>64048.4</v>
      </c>
      <c r="AA4034" s="13">
        <f>Agridata[[#This Row],[Final_Profit_NGN]]+Agridata[[#This Row],[Input_Cost_NGN]]</f>
        <v>163017</v>
      </c>
    </row>
    <row r="4035" spans="1:27" x14ac:dyDescent="0.35">
      <c r="A4035" t="s">
        <v>446</v>
      </c>
      <c r="B4035" t="s">
        <v>1473</v>
      </c>
      <c r="C4035" t="s">
        <v>1493</v>
      </c>
      <c r="D4035">
        <v>2025</v>
      </c>
      <c r="E4035" t="s">
        <v>1502</v>
      </c>
      <c r="F4035" t="s">
        <v>1505</v>
      </c>
      <c r="G4035">
        <v>1.5</v>
      </c>
      <c r="H4035">
        <v>15078</v>
      </c>
      <c r="I4035">
        <v>12660</v>
      </c>
      <c r="J4035">
        <v>1.4</v>
      </c>
      <c r="K4035" t="s">
        <v>1513</v>
      </c>
      <c r="L4035">
        <v>1.43</v>
      </c>
      <c r="M4035" t="s">
        <v>1516</v>
      </c>
      <c r="N4035" s="13">
        <v>200</v>
      </c>
      <c r="O4035">
        <v>7</v>
      </c>
      <c r="P4035" s="11">
        <f>Agridata[[#This Row],[Storage_Loss_%]]/100</f>
        <v>0.1603</v>
      </c>
      <c r="Q4035" s="7">
        <v>16.03</v>
      </c>
      <c r="R4035" s="13">
        <v>14073</v>
      </c>
      <c r="S4035">
        <v>116</v>
      </c>
      <c r="T4035" t="s">
        <v>1520</v>
      </c>
      <c r="U4035" t="s">
        <v>1522</v>
      </c>
      <c r="V4035" s="13">
        <v>1439602</v>
      </c>
      <c r="W4035" s="7">
        <f>(Agridata[[#This Row],[Profit_After_Storage_Loss]]/Agridata[[#This Row],[Total_Revenue]])*100</f>
        <v>83.157088028617125</v>
      </c>
      <c r="X4035">
        <f>(1-Agridata[[#This Row],[Transport_Cost_NGN]]/(Agridata[[#This Row],[Input_Cost_NGN]]+Agridata[[#This Row],[Final_Profit_NGN]]))*100</f>
        <v>99.986241766557171</v>
      </c>
      <c r="Y4035" s="13">
        <f>Agridata[[#This Row],[Final_Profit_NGN]]*Agridata[[#This Row],[Storage_Loss_%]]</f>
        <v>23076820.060000002</v>
      </c>
      <c r="Z4035" s="13">
        <f>Agridata[[#This Row],[Final_Profit_NGN]] * (1-Agridata[[#This Row],[Storage_Loss_%]]/100)</f>
        <v>1208833.7993999999</v>
      </c>
      <c r="AA4035" s="13">
        <f>Agridata[[#This Row],[Final_Profit_NGN]]+Agridata[[#This Row],[Input_Cost_NGN]]</f>
        <v>1453675</v>
      </c>
    </row>
    <row r="4036" spans="1:27" x14ac:dyDescent="0.35">
      <c r="A4036" t="s">
        <v>1168</v>
      </c>
      <c r="B4036" t="s">
        <v>1471</v>
      </c>
      <c r="C4036" t="s">
        <v>1477</v>
      </c>
      <c r="D4036">
        <v>2025</v>
      </c>
      <c r="E4036" t="s">
        <v>1501</v>
      </c>
      <c r="F4036" t="s">
        <v>1508</v>
      </c>
      <c r="G4036">
        <v>0.94</v>
      </c>
      <c r="H4036">
        <v>1952</v>
      </c>
      <c r="I4036">
        <v>1134</v>
      </c>
      <c r="J4036">
        <v>50.2</v>
      </c>
      <c r="K4036" t="s">
        <v>1512</v>
      </c>
      <c r="L4036">
        <v>2.82</v>
      </c>
      <c r="M4036" t="s">
        <v>1517</v>
      </c>
      <c r="N4036" s="13">
        <v>11813</v>
      </c>
      <c r="O4036">
        <v>30</v>
      </c>
      <c r="P4036" s="11">
        <f>Agridata[[#This Row],[Storage_Loss_%]]/100</f>
        <v>0.41869999999999996</v>
      </c>
      <c r="Q4036" s="7">
        <v>41.87</v>
      </c>
      <c r="R4036" s="13">
        <v>14887</v>
      </c>
      <c r="S4036">
        <v>219</v>
      </c>
      <c r="T4036" t="s">
        <v>1521</v>
      </c>
      <c r="U4036" t="s">
        <v>1522</v>
      </c>
      <c r="V4036" s="13">
        <v>219163</v>
      </c>
      <c r="W4036" s="7">
        <f>(Agridata[[#This Row],[Profit_After_Storage_Loss]]/Agridata[[#This Row],[Total_Revenue]])*100</f>
        <v>54.432579320657979</v>
      </c>
      <c r="X4036">
        <f>(1-Agridata[[#This Row],[Transport_Cost_NGN]]/(Agridata[[#This Row],[Input_Cost_NGN]]+Agridata[[#This Row],[Final_Profit_NGN]]))*100</f>
        <v>94.952787865840634</v>
      </c>
      <c r="Y4036" s="13">
        <f>Agridata[[#This Row],[Final_Profit_NGN]]*Agridata[[#This Row],[Storage_Loss_%]]</f>
        <v>9176354.8099999987</v>
      </c>
      <c r="Z4036" s="13">
        <f>Agridata[[#This Row],[Final_Profit_NGN]] * (1-Agridata[[#This Row],[Storage_Loss_%]]/100)</f>
        <v>127399.45190000001</v>
      </c>
      <c r="AA4036" s="13">
        <f>Agridata[[#This Row],[Final_Profit_NGN]]+Agridata[[#This Row],[Input_Cost_NGN]]</f>
        <v>234050</v>
      </c>
    </row>
    <row r="4037" spans="1:27" x14ac:dyDescent="0.35">
      <c r="A4037" t="s">
        <v>1035</v>
      </c>
      <c r="B4037" t="s">
        <v>1469</v>
      </c>
      <c r="C4037" t="s">
        <v>1484</v>
      </c>
      <c r="D4037">
        <v>2022</v>
      </c>
      <c r="E4037" t="s">
        <v>1501</v>
      </c>
      <c r="F4037" t="s">
        <v>1506</v>
      </c>
      <c r="G4037">
        <v>1.05</v>
      </c>
      <c r="H4037">
        <v>3427</v>
      </c>
      <c r="I4037">
        <v>2794</v>
      </c>
      <c r="J4037">
        <v>1.6</v>
      </c>
      <c r="K4037" t="s">
        <v>1513</v>
      </c>
      <c r="L4037">
        <v>0.87</v>
      </c>
      <c r="M4037" t="s">
        <v>1518</v>
      </c>
      <c r="N4037" s="13">
        <v>200</v>
      </c>
      <c r="O4037">
        <v>14</v>
      </c>
      <c r="P4037" s="11">
        <f>Agridata[[#This Row],[Storage_Loss_%]]/100</f>
        <v>0.18469999999999998</v>
      </c>
      <c r="Q4037" s="7">
        <v>18.47</v>
      </c>
      <c r="R4037" s="13">
        <v>28596</v>
      </c>
      <c r="S4037">
        <v>299</v>
      </c>
      <c r="T4037" t="s">
        <v>1521</v>
      </c>
      <c r="U4037" t="s">
        <v>1522</v>
      </c>
      <c r="V4037" s="13">
        <v>798256</v>
      </c>
      <c r="W4037" s="7">
        <f>(Agridata[[#This Row],[Profit_After_Storage_Loss]]/Agridata[[#This Row],[Total_Revenue]])*100</f>
        <v>78.710351646969485</v>
      </c>
      <c r="X4037">
        <f>(1-Agridata[[#This Row],[Transport_Cost_NGN]]/(Agridata[[#This Row],[Input_Cost_NGN]]+Agridata[[#This Row],[Final_Profit_NGN]]))*100</f>
        <v>99.975811874434612</v>
      </c>
      <c r="Y4037" s="13">
        <f>Agridata[[#This Row],[Final_Profit_NGN]]*Agridata[[#This Row],[Storage_Loss_%]]</f>
        <v>14743788.319999998</v>
      </c>
      <c r="Z4037" s="13">
        <f>Agridata[[#This Row],[Final_Profit_NGN]] * (1-Agridata[[#This Row],[Storage_Loss_%]]/100)</f>
        <v>650818.11680000008</v>
      </c>
      <c r="AA4037" s="13">
        <f>Agridata[[#This Row],[Final_Profit_NGN]]+Agridata[[#This Row],[Input_Cost_NGN]]</f>
        <v>826852</v>
      </c>
    </row>
    <row r="4038" spans="1:27" x14ac:dyDescent="0.35">
      <c r="A4038" t="s">
        <v>75</v>
      </c>
      <c r="B4038" t="s">
        <v>1472</v>
      </c>
      <c r="C4038" t="s">
        <v>1487</v>
      </c>
      <c r="D4038">
        <v>2022</v>
      </c>
      <c r="E4038" t="s">
        <v>1501</v>
      </c>
      <c r="F4038" t="s">
        <v>1504</v>
      </c>
      <c r="G4038">
        <v>0.78</v>
      </c>
      <c r="H4038">
        <v>6222</v>
      </c>
      <c r="I4038">
        <v>4397</v>
      </c>
      <c r="J4038">
        <v>5.6</v>
      </c>
      <c r="K4038" t="s">
        <v>1511</v>
      </c>
      <c r="L4038">
        <v>1.1399999999999999</v>
      </c>
      <c r="M4038" t="s">
        <v>1517</v>
      </c>
      <c r="N4038" s="13">
        <v>944</v>
      </c>
      <c r="O4038">
        <v>7</v>
      </c>
      <c r="P4038" s="11">
        <f>Agridata[[#This Row],[Storage_Loss_%]]/100</f>
        <v>0.29320000000000002</v>
      </c>
      <c r="Q4038" s="7">
        <v>29.32</v>
      </c>
      <c r="R4038" s="13">
        <v>14663</v>
      </c>
      <c r="S4038">
        <v>261</v>
      </c>
      <c r="T4038" t="s">
        <v>1521</v>
      </c>
      <c r="U4038" t="s">
        <v>1523</v>
      </c>
      <c r="V4038" s="13">
        <v>1120534</v>
      </c>
      <c r="W4038" s="7">
        <f>(Agridata[[#This Row],[Profit_After_Storage_Loss]]/Agridata[[#This Row],[Total_Revenue]])*100</f>
        <v>69.767047587335057</v>
      </c>
      <c r="X4038">
        <f>(1-Agridata[[#This Row],[Transport_Cost_NGN]]/(Agridata[[#This Row],[Input_Cost_NGN]]+Agridata[[#This Row],[Final_Profit_NGN]]))*100</f>
        <v>99.916842627314907</v>
      </c>
      <c r="Y4038" s="13">
        <f>Agridata[[#This Row],[Final_Profit_NGN]]*Agridata[[#This Row],[Storage_Loss_%]]</f>
        <v>32854056.879999999</v>
      </c>
      <c r="Z4038" s="13">
        <f>Agridata[[#This Row],[Final_Profit_NGN]] * (1-Agridata[[#This Row],[Storage_Loss_%]]/100)</f>
        <v>791993.43119999999</v>
      </c>
      <c r="AA4038" s="13">
        <f>Agridata[[#This Row],[Final_Profit_NGN]]+Agridata[[#This Row],[Input_Cost_NGN]]</f>
        <v>1135197</v>
      </c>
    </row>
    <row r="4039" spans="1:27" x14ac:dyDescent="0.35">
      <c r="A4039" t="s">
        <v>1095</v>
      </c>
      <c r="B4039" t="s">
        <v>1471</v>
      </c>
      <c r="C4039" t="s">
        <v>1483</v>
      </c>
      <c r="D4039">
        <v>2023</v>
      </c>
      <c r="E4039" t="s">
        <v>1501</v>
      </c>
      <c r="F4039" t="s">
        <v>1505</v>
      </c>
      <c r="G4039">
        <v>1.2</v>
      </c>
      <c r="H4039">
        <v>12066</v>
      </c>
      <c r="I4039">
        <v>9927</v>
      </c>
      <c r="J4039">
        <v>46.9</v>
      </c>
      <c r="K4039" t="s">
        <v>1511</v>
      </c>
      <c r="L4039">
        <v>1.42</v>
      </c>
      <c r="M4039" t="s">
        <v>1516</v>
      </c>
      <c r="N4039" s="13">
        <v>5824</v>
      </c>
      <c r="O4039">
        <v>7</v>
      </c>
      <c r="P4039" s="11">
        <f>Agridata[[#This Row],[Storage_Loss_%]]/100</f>
        <v>0.1772</v>
      </c>
      <c r="Q4039" s="7">
        <v>17.72</v>
      </c>
      <c r="R4039" s="13">
        <v>13776</v>
      </c>
      <c r="S4039">
        <v>96</v>
      </c>
      <c r="T4039" t="s">
        <v>1521</v>
      </c>
      <c r="U4039" t="s">
        <v>1522</v>
      </c>
      <c r="V4039" s="13">
        <v>923863</v>
      </c>
      <c r="W4039" s="7">
        <f>(Agridata[[#This Row],[Profit_After_Storage_Loss]]/Agridata[[#This Row],[Total_Revenue]])*100</f>
        <v>81.071124004014322</v>
      </c>
      <c r="X4039">
        <f>(1-Agridata[[#This Row],[Transport_Cost_NGN]]/(Agridata[[#This Row],[Input_Cost_NGN]]+Agridata[[#This Row],[Final_Profit_NGN]]))*100</f>
        <v>99.378865426886037</v>
      </c>
      <c r="Y4039" s="13">
        <f>Agridata[[#This Row],[Final_Profit_NGN]]*Agridata[[#This Row],[Storage_Loss_%]]</f>
        <v>16370852.359999999</v>
      </c>
      <c r="Z4039" s="13">
        <f>Agridata[[#This Row],[Final_Profit_NGN]] * (1-Agridata[[#This Row],[Storage_Loss_%]]/100)</f>
        <v>760154.47639999993</v>
      </c>
      <c r="AA4039" s="13">
        <f>Agridata[[#This Row],[Final_Profit_NGN]]+Agridata[[#This Row],[Input_Cost_NGN]]</f>
        <v>937639</v>
      </c>
    </row>
    <row r="4040" spans="1:27" x14ac:dyDescent="0.35">
      <c r="A4040" t="s">
        <v>1105</v>
      </c>
      <c r="B4040" t="s">
        <v>1472</v>
      </c>
      <c r="C4040" t="s">
        <v>1478</v>
      </c>
      <c r="D4040">
        <v>2025</v>
      </c>
      <c r="E4040" t="s">
        <v>1501</v>
      </c>
      <c r="F4040" t="s">
        <v>1505</v>
      </c>
      <c r="G4040">
        <v>1.1100000000000001</v>
      </c>
      <c r="H4040">
        <v>17133</v>
      </c>
      <c r="I4040">
        <v>13113</v>
      </c>
      <c r="J4040">
        <v>33.1</v>
      </c>
      <c r="K4040" t="s">
        <v>1511</v>
      </c>
      <c r="L4040">
        <v>1.61</v>
      </c>
      <c r="M4040" t="s">
        <v>1517</v>
      </c>
      <c r="N4040" s="13">
        <v>5149</v>
      </c>
      <c r="O4040">
        <v>14</v>
      </c>
      <c r="P4040" s="11">
        <f>Agridata[[#This Row],[Storage_Loss_%]]/100</f>
        <v>0.2346</v>
      </c>
      <c r="Q4040" s="7">
        <v>23.46</v>
      </c>
      <c r="R4040" s="13">
        <v>10739</v>
      </c>
      <c r="S4040">
        <v>121</v>
      </c>
      <c r="T4040" t="s">
        <v>1520</v>
      </c>
      <c r="U4040" t="s">
        <v>1522</v>
      </c>
      <c r="V4040" s="13">
        <v>1554919</v>
      </c>
      <c r="W4040" s="7">
        <f>(Agridata[[#This Row],[Profit_After_Storage_Loss]]/Agridata[[#This Row],[Total_Revenue]])*100</f>
        <v>76.015004720060205</v>
      </c>
      <c r="X4040">
        <f>(1-Agridata[[#This Row],[Transport_Cost_NGN]]/(Agridata[[#This Row],[Input_Cost_NGN]]+Agridata[[#This Row],[Final_Profit_NGN]]))*100</f>
        <v>99.671128688385338</v>
      </c>
      <c r="Y4040" s="13">
        <f>Agridata[[#This Row],[Final_Profit_NGN]]*Agridata[[#This Row],[Storage_Loss_%]]</f>
        <v>36478399.740000002</v>
      </c>
      <c r="Z4040" s="13">
        <f>Agridata[[#This Row],[Final_Profit_NGN]] * (1-Agridata[[#This Row],[Storage_Loss_%]]/100)</f>
        <v>1190135.0026</v>
      </c>
      <c r="AA4040" s="13">
        <f>Agridata[[#This Row],[Final_Profit_NGN]]+Agridata[[#This Row],[Input_Cost_NGN]]</f>
        <v>1565658</v>
      </c>
    </row>
    <row r="4041" spans="1:27" x14ac:dyDescent="0.35">
      <c r="A4041" t="s">
        <v>1108</v>
      </c>
      <c r="B4041" t="s">
        <v>1469</v>
      </c>
      <c r="C4041" t="s">
        <v>1481</v>
      </c>
      <c r="D4041">
        <v>2024</v>
      </c>
      <c r="E4041" t="s">
        <v>1502</v>
      </c>
      <c r="F4041" t="s">
        <v>1505</v>
      </c>
      <c r="G4041">
        <v>0.92</v>
      </c>
      <c r="H4041">
        <v>9178</v>
      </c>
      <c r="I4041">
        <v>5446</v>
      </c>
      <c r="J4041">
        <v>4.4000000000000004</v>
      </c>
      <c r="K4041" t="s">
        <v>1511</v>
      </c>
      <c r="L4041">
        <v>1.45</v>
      </c>
      <c r="M4041" t="s">
        <v>1517</v>
      </c>
      <c r="N4041" s="13">
        <v>515</v>
      </c>
      <c r="O4041">
        <v>30</v>
      </c>
      <c r="P4041" s="11">
        <f>Agridata[[#This Row],[Storage_Loss_%]]/100</f>
        <v>0.40659999999999996</v>
      </c>
      <c r="Q4041" s="7">
        <v>40.659999999999997</v>
      </c>
      <c r="R4041" s="13">
        <v>6105</v>
      </c>
      <c r="S4041">
        <v>72</v>
      </c>
      <c r="T4041" t="s">
        <v>1520</v>
      </c>
      <c r="U4041" t="s">
        <v>1522</v>
      </c>
      <c r="V4041" s="13">
        <v>381571</v>
      </c>
      <c r="W4041" s="7">
        <f>(Agridata[[#This Row],[Profit_After_Storage_Loss]]/Agridata[[#This Row],[Total_Revenue]])*100</f>
        <v>58.405532300168183</v>
      </c>
      <c r="X4041">
        <f>(1-Agridata[[#This Row],[Transport_Cost_NGN]]/(Agridata[[#This Row],[Input_Cost_NGN]]+Agridata[[#This Row],[Final_Profit_NGN]]))*100</f>
        <v>99.867157110576869</v>
      </c>
      <c r="Y4041" s="13">
        <f>Agridata[[#This Row],[Final_Profit_NGN]]*Agridata[[#This Row],[Storage_Loss_%]]</f>
        <v>15514676.859999999</v>
      </c>
      <c r="Z4041" s="13">
        <f>Agridata[[#This Row],[Final_Profit_NGN]] * (1-Agridata[[#This Row],[Storage_Loss_%]]/100)</f>
        <v>226424.23140000002</v>
      </c>
      <c r="AA4041" s="13">
        <f>Agridata[[#This Row],[Final_Profit_NGN]]+Agridata[[#This Row],[Input_Cost_NGN]]</f>
        <v>387676</v>
      </c>
    </row>
    <row r="4042" spans="1:27" x14ac:dyDescent="0.35">
      <c r="A4042" t="s">
        <v>439</v>
      </c>
      <c r="B4042" t="s">
        <v>1470</v>
      </c>
      <c r="C4042" t="s">
        <v>1499</v>
      </c>
      <c r="D4042">
        <v>2024</v>
      </c>
      <c r="E4042" t="s">
        <v>1501</v>
      </c>
      <c r="F4042" t="s">
        <v>1509</v>
      </c>
      <c r="G4042">
        <v>5.41</v>
      </c>
      <c r="H4042">
        <v>55245</v>
      </c>
      <c r="I4042">
        <v>45273</v>
      </c>
      <c r="J4042">
        <v>82.4</v>
      </c>
      <c r="K4042" t="s">
        <v>1511</v>
      </c>
      <c r="L4042">
        <v>3.36</v>
      </c>
      <c r="M4042" t="s">
        <v>1516</v>
      </c>
      <c r="N4042" s="13">
        <v>11676</v>
      </c>
      <c r="O4042">
        <v>1</v>
      </c>
      <c r="P4042" s="11">
        <f>Agridata[[#This Row],[Storage_Loss_%]]/100</f>
        <v>0.18049999999999999</v>
      </c>
      <c r="Q4042" s="7">
        <v>18.05</v>
      </c>
      <c r="R4042" s="13">
        <v>130515</v>
      </c>
      <c r="S4042">
        <v>401</v>
      </c>
      <c r="T4042" t="s">
        <v>1520</v>
      </c>
      <c r="U4042" t="s">
        <v>1523</v>
      </c>
      <c r="V4042" s="13">
        <v>17830738</v>
      </c>
      <c r="W4042" s="7">
        <f>(Agridata[[#This Row],[Profit_After_Storage_Loss]]/Agridata[[#This Row],[Total_Revenue]])*100</f>
        <v>81.354512355012204</v>
      </c>
      <c r="X4042">
        <f>(1-Agridata[[#This Row],[Transport_Cost_NGN]]/(Agridata[[#This Row],[Input_Cost_NGN]]+Agridata[[#This Row],[Final_Profit_NGN]]))*100</f>
        <v>99.9349933994026</v>
      </c>
      <c r="Y4042" s="13">
        <f>Agridata[[#This Row],[Final_Profit_NGN]]*Agridata[[#This Row],[Storage_Loss_%]]</f>
        <v>321844820.90000004</v>
      </c>
      <c r="Z4042" s="13">
        <f>Agridata[[#This Row],[Final_Profit_NGN]] * (1-Agridata[[#This Row],[Storage_Loss_%]]/100)</f>
        <v>14612289.790999999</v>
      </c>
      <c r="AA4042" s="13">
        <f>Agridata[[#This Row],[Final_Profit_NGN]]+Agridata[[#This Row],[Input_Cost_NGN]]</f>
        <v>17961253</v>
      </c>
    </row>
    <row r="4043" spans="1:27" x14ac:dyDescent="0.35">
      <c r="A4043" t="s">
        <v>1416</v>
      </c>
      <c r="B4043" t="s">
        <v>1472</v>
      </c>
      <c r="C4043" t="s">
        <v>1489</v>
      </c>
      <c r="D4043">
        <v>2024</v>
      </c>
      <c r="E4043" t="s">
        <v>1502</v>
      </c>
      <c r="F4043" t="s">
        <v>1509</v>
      </c>
      <c r="G4043">
        <v>2.65</v>
      </c>
      <c r="H4043">
        <v>20170</v>
      </c>
      <c r="I4043">
        <v>17725</v>
      </c>
      <c r="J4043">
        <v>16.2</v>
      </c>
      <c r="K4043" t="s">
        <v>1511</v>
      </c>
      <c r="L4043">
        <v>1.5</v>
      </c>
      <c r="M4043" t="s">
        <v>1516</v>
      </c>
      <c r="N4043" s="13">
        <v>2186</v>
      </c>
      <c r="O4043">
        <v>2</v>
      </c>
      <c r="P4043" s="11">
        <f>Agridata[[#This Row],[Storage_Loss_%]]/100</f>
        <v>0.12119999999999999</v>
      </c>
      <c r="Q4043" s="7">
        <v>12.12</v>
      </c>
      <c r="R4043" s="13">
        <v>59631</v>
      </c>
      <c r="S4043">
        <v>340</v>
      </c>
      <c r="T4043" t="s">
        <v>1520</v>
      </c>
      <c r="U4043" t="s">
        <v>1522</v>
      </c>
      <c r="V4043" s="13">
        <v>5904418</v>
      </c>
      <c r="W4043" s="7">
        <f>(Agridata[[#This Row],[Profit_After_Storage_Loss]]/Agridata[[#This Row],[Total_Revenue]])*100</f>
        <v>87.001339834733088</v>
      </c>
      <c r="X4043">
        <f>(1-Agridata[[#This Row],[Transport_Cost_NGN]]/(Agridata[[#This Row],[Input_Cost_NGN]]+Agridata[[#This Row],[Final_Profit_NGN]]))*100</f>
        <v>99.963347048288838</v>
      </c>
      <c r="Y4043" s="13">
        <f>Agridata[[#This Row],[Final_Profit_NGN]]*Agridata[[#This Row],[Storage_Loss_%]]</f>
        <v>71561546.159999996</v>
      </c>
      <c r="Z4043" s="13">
        <f>Agridata[[#This Row],[Final_Profit_NGN]] * (1-Agridata[[#This Row],[Storage_Loss_%]]/100)</f>
        <v>5188802.5384</v>
      </c>
      <c r="AA4043" s="13">
        <f>Agridata[[#This Row],[Final_Profit_NGN]]+Agridata[[#This Row],[Input_Cost_NGN]]</f>
        <v>5964049</v>
      </c>
    </row>
    <row r="4044" spans="1:27" x14ac:dyDescent="0.35">
      <c r="A4044" t="s">
        <v>928</v>
      </c>
      <c r="B4044" t="s">
        <v>1470</v>
      </c>
      <c r="C4044" t="s">
        <v>1482</v>
      </c>
      <c r="D4044">
        <v>2022</v>
      </c>
      <c r="E4044" t="s">
        <v>1501</v>
      </c>
      <c r="F4044" t="s">
        <v>1505</v>
      </c>
      <c r="G4044">
        <v>1.69</v>
      </c>
      <c r="H4044">
        <v>19746</v>
      </c>
      <c r="I4044">
        <v>12234</v>
      </c>
      <c r="J4044">
        <v>37.700000000000003</v>
      </c>
      <c r="K4044" t="s">
        <v>1512</v>
      </c>
      <c r="L4044">
        <v>0.81</v>
      </c>
      <c r="M4044" t="s">
        <v>1518</v>
      </c>
      <c r="N4044" s="13">
        <v>10440</v>
      </c>
      <c r="O4044">
        <v>30</v>
      </c>
      <c r="P4044" s="11">
        <f>Agridata[[#This Row],[Storage_Loss_%]]/100</f>
        <v>0.38040000000000002</v>
      </c>
      <c r="Q4044" s="7">
        <v>38.04</v>
      </c>
      <c r="R4044" s="13">
        <v>17624</v>
      </c>
      <c r="S4044">
        <v>84</v>
      </c>
      <c r="T4044" t="s">
        <v>1519</v>
      </c>
      <c r="U4044" t="s">
        <v>1522</v>
      </c>
      <c r="V4044" s="13">
        <v>989316</v>
      </c>
      <c r="W4044" s="7">
        <f>(Agridata[[#This Row],[Profit_After_Storage_Loss]]/Agridata[[#This Row],[Total_Revenue]])*100</f>
        <v>60.875543090948803</v>
      </c>
      <c r="X4044">
        <f>(1-Agridata[[#This Row],[Transport_Cost_NGN]]/(Agridata[[#This Row],[Input_Cost_NGN]]+Agridata[[#This Row],[Final_Profit_NGN]]))*100</f>
        <v>98.963195423759103</v>
      </c>
      <c r="Y4044" s="13">
        <f>Agridata[[#This Row],[Final_Profit_NGN]]*Agridata[[#This Row],[Storage_Loss_%]]</f>
        <v>37633580.640000001</v>
      </c>
      <c r="Z4044" s="13">
        <f>Agridata[[#This Row],[Final_Profit_NGN]] * (1-Agridata[[#This Row],[Storage_Loss_%]]/100)</f>
        <v>612980.19359999988</v>
      </c>
      <c r="AA4044" s="13">
        <f>Agridata[[#This Row],[Final_Profit_NGN]]+Agridata[[#This Row],[Input_Cost_NGN]]</f>
        <v>1006940</v>
      </c>
    </row>
    <row r="4045" spans="1:27" x14ac:dyDescent="0.35">
      <c r="A4045" t="s">
        <v>571</v>
      </c>
      <c r="B4045" t="s">
        <v>1471</v>
      </c>
      <c r="C4045" t="s">
        <v>1483</v>
      </c>
      <c r="D4045">
        <v>2021</v>
      </c>
      <c r="E4045" t="s">
        <v>1501</v>
      </c>
      <c r="F4045" t="s">
        <v>1510</v>
      </c>
      <c r="G4045">
        <v>2.5</v>
      </c>
      <c r="H4045">
        <v>49581</v>
      </c>
      <c r="I4045">
        <v>36288</v>
      </c>
      <c r="J4045">
        <v>12.1</v>
      </c>
      <c r="K4045" t="s">
        <v>1512</v>
      </c>
      <c r="L4045">
        <v>1.65</v>
      </c>
      <c r="M4045" t="s">
        <v>1518</v>
      </c>
      <c r="N4045" s="13">
        <v>2593</v>
      </c>
      <c r="O4045">
        <v>2</v>
      </c>
      <c r="P4045" s="11">
        <f>Agridata[[#This Row],[Storage_Loss_%]]/100</f>
        <v>0.2681</v>
      </c>
      <c r="Q4045" s="7">
        <v>26.81</v>
      </c>
      <c r="R4045" s="13">
        <v>81086</v>
      </c>
      <c r="S4045">
        <v>371</v>
      </c>
      <c r="T4045" t="s">
        <v>1520</v>
      </c>
      <c r="U4045" t="s">
        <v>1522</v>
      </c>
      <c r="V4045" s="13">
        <v>13244541</v>
      </c>
      <c r="W4045" s="7">
        <f>(Agridata[[#This Row],[Profit_After_Storage_Loss]]/Agridata[[#This Row],[Total_Revenue]])*100</f>
        <v>72.74464126828704</v>
      </c>
      <c r="X4045">
        <f>(1-Agridata[[#This Row],[Transport_Cost_NGN]]/(Agridata[[#This Row],[Input_Cost_NGN]]+Agridata[[#This Row],[Final_Profit_NGN]]))*100</f>
        <v>99.980541253330884</v>
      </c>
      <c r="Y4045" s="13">
        <f>Agridata[[#This Row],[Final_Profit_NGN]]*Agridata[[#This Row],[Storage_Loss_%]]</f>
        <v>355086144.20999998</v>
      </c>
      <c r="Z4045" s="13">
        <f>Agridata[[#This Row],[Final_Profit_NGN]] * (1-Agridata[[#This Row],[Storage_Loss_%]]/100)</f>
        <v>9693679.5579000004</v>
      </c>
      <c r="AA4045" s="13">
        <f>Agridata[[#This Row],[Final_Profit_NGN]]+Agridata[[#This Row],[Input_Cost_NGN]]</f>
        <v>13325627</v>
      </c>
    </row>
    <row r="4046" spans="1:27" x14ac:dyDescent="0.35">
      <c r="A4046" t="s">
        <v>86</v>
      </c>
      <c r="B4046" t="s">
        <v>1473</v>
      </c>
      <c r="C4046" t="s">
        <v>1496</v>
      </c>
      <c r="D4046">
        <v>2023</v>
      </c>
      <c r="E4046" t="s">
        <v>1502</v>
      </c>
      <c r="F4046" t="s">
        <v>1510</v>
      </c>
      <c r="G4046">
        <v>3.48</v>
      </c>
      <c r="H4046">
        <v>70898</v>
      </c>
      <c r="I4046">
        <v>51812</v>
      </c>
      <c r="J4046">
        <v>33.200000000000003</v>
      </c>
      <c r="K4046" t="s">
        <v>1512</v>
      </c>
      <c r="L4046">
        <v>0.79</v>
      </c>
      <c r="M4046" t="s">
        <v>1518</v>
      </c>
      <c r="N4046" s="13">
        <v>6968</v>
      </c>
      <c r="O4046">
        <v>4</v>
      </c>
      <c r="P4046" s="11">
        <f>Agridata[[#This Row],[Storage_Loss_%]]/100</f>
        <v>0.26919999999999999</v>
      </c>
      <c r="Q4046" s="7">
        <v>26.92</v>
      </c>
      <c r="R4046" s="13">
        <v>100457</v>
      </c>
      <c r="S4046">
        <v>451</v>
      </c>
      <c r="T4046" t="s">
        <v>1520</v>
      </c>
      <c r="U4046" t="s">
        <v>1523</v>
      </c>
      <c r="V4046" s="13">
        <v>23026115</v>
      </c>
      <c r="W4046" s="7">
        <f>(Agridata[[#This Row],[Profit_After_Storage_Loss]]/Agridata[[#This Row],[Total_Revenue]])*100</f>
        <v>72.762555738913662</v>
      </c>
      <c r="X4046">
        <f>(1-Agridata[[#This Row],[Transport_Cost_NGN]]/(Agridata[[#This Row],[Input_Cost_NGN]]+Agridata[[#This Row],[Final_Profit_NGN]]))*100</f>
        <v>99.969870156286021</v>
      </c>
      <c r="Y4046" s="13">
        <f>Agridata[[#This Row],[Final_Profit_NGN]]*Agridata[[#This Row],[Storage_Loss_%]]</f>
        <v>619863015.80000007</v>
      </c>
      <c r="Z4046" s="13">
        <f>Agridata[[#This Row],[Final_Profit_NGN]] * (1-Agridata[[#This Row],[Storage_Loss_%]]/100)</f>
        <v>16827484.842</v>
      </c>
      <c r="AA4046" s="13">
        <f>Agridata[[#This Row],[Final_Profit_NGN]]+Agridata[[#This Row],[Input_Cost_NGN]]</f>
        <v>23126572</v>
      </c>
    </row>
    <row r="4047" spans="1:27" x14ac:dyDescent="0.35">
      <c r="A4047" t="s">
        <v>1273</v>
      </c>
      <c r="B4047" t="s">
        <v>1470</v>
      </c>
      <c r="C4047" t="s">
        <v>1491</v>
      </c>
      <c r="D4047">
        <v>2022</v>
      </c>
      <c r="E4047" t="s">
        <v>1502</v>
      </c>
      <c r="F4047" t="s">
        <v>1507</v>
      </c>
      <c r="G4047">
        <v>2.41</v>
      </c>
      <c r="H4047">
        <v>6108</v>
      </c>
      <c r="I4047">
        <v>5098</v>
      </c>
      <c r="J4047">
        <v>7.3</v>
      </c>
      <c r="K4047" t="s">
        <v>1511</v>
      </c>
      <c r="L4047">
        <v>0.95</v>
      </c>
      <c r="M4047" t="s">
        <v>1516</v>
      </c>
      <c r="N4047" s="13">
        <v>1326</v>
      </c>
      <c r="O4047">
        <v>7</v>
      </c>
      <c r="P4047" s="11">
        <f>Agridata[[#This Row],[Storage_Loss_%]]/100</f>
        <v>0.16519999999999999</v>
      </c>
      <c r="Q4047" s="7">
        <v>16.52</v>
      </c>
      <c r="R4047" s="13">
        <v>37321</v>
      </c>
      <c r="S4047">
        <v>244</v>
      </c>
      <c r="T4047" t="s">
        <v>1520</v>
      </c>
      <c r="U4047" t="s">
        <v>1523</v>
      </c>
      <c r="V4047" s="13">
        <v>1192826</v>
      </c>
      <c r="W4047" s="7">
        <f>(Agridata[[#This Row],[Profit_After_Storage_Loss]]/Agridata[[#This Row],[Total_Revenue]])*100</f>
        <v>80.947329449244691</v>
      </c>
      <c r="X4047">
        <f>(1-Agridata[[#This Row],[Transport_Cost_NGN]]/(Agridata[[#This Row],[Input_Cost_NGN]]+Agridata[[#This Row],[Final_Profit_NGN]]))*100</f>
        <v>99.892208004409227</v>
      </c>
      <c r="Y4047" s="13">
        <f>Agridata[[#This Row],[Final_Profit_NGN]]*Agridata[[#This Row],[Storage_Loss_%]]</f>
        <v>19705485.52</v>
      </c>
      <c r="Z4047" s="13">
        <f>Agridata[[#This Row],[Final_Profit_NGN]] * (1-Agridata[[#This Row],[Storage_Loss_%]]/100)</f>
        <v>995771.14480000001</v>
      </c>
      <c r="AA4047" s="13">
        <f>Agridata[[#This Row],[Final_Profit_NGN]]+Agridata[[#This Row],[Input_Cost_NGN]]</f>
        <v>1230147</v>
      </c>
    </row>
    <row r="4048" spans="1:27" x14ac:dyDescent="0.35">
      <c r="A4048" t="s">
        <v>921</v>
      </c>
      <c r="B4048" t="s">
        <v>1470</v>
      </c>
      <c r="C4048" t="s">
        <v>1495</v>
      </c>
      <c r="D4048">
        <v>2023</v>
      </c>
      <c r="E4048" t="s">
        <v>1502</v>
      </c>
      <c r="F4048" t="s">
        <v>1506</v>
      </c>
      <c r="G4048">
        <v>4.88</v>
      </c>
      <c r="H4048">
        <v>8801</v>
      </c>
      <c r="I4048">
        <v>6654</v>
      </c>
      <c r="J4048">
        <v>7.3</v>
      </c>
      <c r="K4048" t="s">
        <v>1511</v>
      </c>
      <c r="L4048">
        <v>1.1100000000000001</v>
      </c>
      <c r="M4048" t="s">
        <v>1517</v>
      </c>
      <c r="N4048" s="13">
        <v>1177</v>
      </c>
      <c r="O4048">
        <v>14</v>
      </c>
      <c r="P4048" s="11">
        <f>Agridata[[#This Row],[Storage_Loss_%]]/100</f>
        <v>0.24390000000000001</v>
      </c>
      <c r="Q4048" s="7">
        <v>24.39</v>
      </c>
      <c r="R4048" s="13">
        <v>122456</v>
      </c>
      <c r="S4048">
        <v>369</v>
      </c>
      <c r="T4048" t="s">
        <v>1520</v>
      </c>
      <c r="U4048" t="s">
        <v>1523</v>
      </c>
      <c r="V4048" s="13">
        <v>2307140</v>
      </c>
      <c r="W4048" s="7">
        <f>(Agridata[[#This Row],[Profit_After_Storage_Loss]]/Agridata[[#This Row],[Total_Revenue]])*100</f>
        <v>71.799120265262204</v>
      </c>
      <c r="X4048">
        <f>(1-Agridata[[#This Row],[Transport_Cost_NGN]]/(Agridata[[#This Row],[Input_Cost_NGN]]+Agridata[[#This Row],[Final_Profit_NGN]]))*100</f>
        <v>99.951555731899461</v>
      </c>
      <c r="Y4048" s="13">
        <f>Agridata[[#This Row],[Final_Profit_NGN]]*Agridata[[#This Row],[Storage_Loss_%]]</f>
        <v>56271144.600000001</v>
      </c>
      <c r="Z4048" s="13">
        <f>Agridata[[#This Row],[Final_Profit_NGN]] * (1-Agridata[[#This Row],[Storage_Loss_%]]/100)</f>
        <v>1744428.554</v>
      </c>
      <c r="AA4048" s="13">
        <f>Agridata[[#This Row],[Final_Profit_NGN]]+Agridata[[#This Row],[Input_Cost_NGN]]</f>
        <v>2429596</v>
      </c>
    </row>
    <row r="4049" spans="1:27" x14ac:dyDescent="0.35">
      <c r="A4049" t="s">
        <v>1072</v>
      </c>
      <c r="B4049" t="s">
        <v>1470</v>
      </c>
      <c r="C4049" t="s">
        <v>1482</v>
      </c>
      <c r="D4049">
        <v>2021</v>
      </c>
      <c r="E4049" t="s">
        <v>1502</v>
      </c>
      <c r="F4049" t="s">
        <v>1505</v>
      </c>
      <c r="G4049">
        <v>1.82</v>
      </c>
      <c r="H4049">
        <v>14459</v>
      </c>
      <c r="I4049">
        <v>5783</v>
      </c>
      <c r="J4049">
        <v>19.399999999999999</v>
      </c>
      <c r="K4049" t="s">
        <v>1512</v>
      </c>
      <c r="L4049">
        <v>1.05</v>
      </c>
      <c r="M4049" t="s">
        <v>1516</v>
      </c>
      <c r="N4049" s="13">
        <v>5670</v>
      </c>
      <c r="O4049">
        <v>60</v>
      </c>
      <c r="P4049" s="11">
        <f>Agridata[[#This Row],[Storage_Loss_%]]/100</f>
        <v>0.6</v>
      </c>
      <c r="Q4049" s="7">
        <v>60</v>
      </c>
      <c r="R4049" s="13">
        <v>18496</v>
      </c>
      <c r="S4049">
        <v>103</v>
      </c>
      <c r="T4049" t="s">
        <v>1519</v>
      </c>
      <c r="U4049" t="s">
        <v>1523</v>
      </c>
      <c r="V4049" s="13">
        <v>565527</v>
      </c>
      <c r="W4049" s="7">
        <f>(Agridata[[#This Row],[Profit_After_Storage_Loss]]/Agridata[[#This Row],[Total_Revenue]])*100</f>
        <v>38.73320057600472</v>
      </c>
      <c r="X4049">
        <f>(1-Agridata[[#This Row],[Transport_Cost_NGN]]/(Agridata[[#This Row],[Input_Cost_NGN]]+Agridata[[#This Row],[Final_Profit_NGN]]))*100</f>
        <v>99.029147824657599</v>
      </c>
      <c r="Y4049" s="13">
        <f>Agridata[[#This Row],[Final_Profit_NGN]]*Agridata[[#This Row],[Storage_Loss_%]]</f>
        <v>33931620</v>
      </c>
      <c r="Z4049" s="13">
        <f>Agridata[[#This Row],[Final_Profit_NGN]] * (1-Agridata[[#This Row],[Storage_Loss_%]]/100)</f>
        <v>226210.80000000002</v>
      </c>
      <c r="AA4049" s="13">
        <f>Agridata[[#This Row],[Final_Profit_NGN]]+Agridata[[#This Row],[Input_Cost_NGN]]</f>
        <v>584023</v>
      </c>
    </row>
    <row r="4050" spans="1:27" x14ac:dyDescent="0.35">
      <c r="A4050" t="s">
        <v>1367</v>
      </c>
      <c r="B4050" t="s">
        <v>1473</v>
      </c>
      <c r="C4050" t="s">
        <v>1497</v>
      </c>
      <c r="D4050">
        <v>2025</v>
      </c>
      <c r="E4050" t="s">
        <v>1501</v>
      </c>
      <c r="F4050" t="s">
        <v>1503</v>
      </c>
      <c r="G4050">
        <v>0.52</v>
      </c>
      <c r="H4050">
        <v>3380</v>
      </c>
      <c r="I4050">
        <v>2458</v>
      </c>
      <c r="J4050">
        <v>39.200000000000003</v>
      </c>
      <c r="K4050" t="s">
        <v>1511</v>
      </c>
      <c r="L4050">
        <v>2.1800000000000002</v>
      </c>
      <c r="M4050" t="s">
        <v>1516</v>
      </c>
      <c r="N4050" s="13">
        <v>5121</v>
      </c>
      <c r="O4050">
        <v>14</v>
      </c>
      <c r="P4050" s="11">
        <f>Agridata[[#This Row],[Storage_Loss_%]]/100</f>
        <v>0.2727</v>
      </c>
      <c r="Q4050" s="7">
        <v>27.27</v>
      </c>
      <c r="R4050" s="13">
        <v>6861</v>
      </c>
      <c r="S4050">
        <v>335</v>
      </c>
      <c r="T4050" t="s">
        <v>1519</v>
      </c>
      <c r="U4050" t="s">
        <v>1522</v>
      </c>
      <c r="V4050" s="13">
        <v>803214</v>
      </c>
      <c r="W4050" s="7">
        <f>(Agridata[[#This Row],[Profit_After_Storage_Loss]]/Agridata[[#This Row],[Total_Revenue]])*100</f>
        <v>72.114006999351915</v>
      </c>
      <c r="X4050">
        <f>(1-Agridata[[#This Row],[Transport_Cost_NGN]]/(Agridata[[#This Row],[Input_Cost_NGN]]+Agridata[[#This Row],[Final_Profit_NGN]]))*100</f>
        <v>99.367836311452635</v>
      </c>
      <c r="Y4050" s="13">
        <f>Agridata[[#This Row],[Final_Profit_NGN]]*Agridata[[#This Row],[Storage_Loss_%]]</f>
        <v>21903645.780000001</v>
      </c>
      <c r="Z4050" s="13">
        <f>Agridata[[#This Row],[Final_Profit_NGN]] * (1-Agridata[[#This Row],[Storage_Loss_%]]/100)</f>
        <v>584177.54220000003</v>
      </c>
      <c r="AA4050" s="13">
        <f>Agridata[[#This Row],[Final_Profit_NGN]]+Agridata[[#This Row],[Input_Cost_NGN]]</f>
        <v>810075</v>
      </c>
    </row>
    <row r="4051" spans="1:27" x14ac:dyDescent="0.35">
      <c r="A4051" t="s">
        <v>744</v>
      </c>
      <c r="B4051" t="s">
        <v>1472</v>
      </c>
      <c r="C4051" t="s">
        <v>1489</v>
      </c>
      <c r="D4051">
        <v>2022</v>
      </c>
      <c r="E4051" t="s">
        <v>1502</v>
      </c>
      <c r="F4051" t="s">
        <v>1507</v>
      </c>
      <c r="G4051">
        <v>1.31</v>
      </c>
      <c r="H4051">
        <v>1619</v>
      </c>
      <c r="I4051">
        <v>1433</v>
      </c>
      <c r="J4051">
        <v>43.1</v>
      </c>
      <c r="K4051" t="s">
        <v>1511</v>
      </c>
      <c r="L4051">
        <v>1.76</v>
      </c>
      <c r="M4051" t="s">
        <v>1518</v>
      </c>
      <c r="N4051" s="13">
        <v>6799</v>
      </c>
      <c r="O4051">
        <v>3</v>
      </c>
      <c r="P4051" s="11">
        <f>Agridata[[#This Row],[Storage_Loss_%]]/100</f>
        <v>0.11449999999999999</v>
      </c>
      <c r="Q4051" s="7">
        <v>11.45</v>
      </c>
      <c r="R4051" s="13">
        <v>20462</v>
      </c>
      <c r="S4051">
        <v>283</v>
      </c>
      <c r="T4051" t="s">
        <v>1519</v>
      </c>
      <c r="U4051" t="s">
        <v>1522</v>
      </c>
      <c r="V4051" s="13">
        <v>374223</v>
      </c>
      <c r="W4051" s="7">
        <f>(Agridata[[#This Row],[Profit_After_Storage_Loss]]/Agridata[[#This Row],[Total_Revenue]])*100</f>
        <v>83.959224824860328</v>
      </c>
      <c r="X4051">
        <f>(1-Agridata[[#This Row],[Transport_Cost_NGN]]/(Agridata[[#This Row],[Input_Cost_NGN]]+Agridata[[#This Row],[Final_Profit_NGN]]))*100</f>
        <v>98.277360426669375</v>
      </c>
      <c r="Y4051" s="13">
        <f>Agridata[[#This Row],[Final_Profit_NGN]]*Agridata[[#This Row],[Storage_Loss_%]]</f>
        <v>4284853.3499999996</v>
      </c>
      <c r="Z4051" s="13">
        <f>Agridata[[#This Row],[Final_Profit_NGN]] * (1-Agridata[[#This Row],[Storage_Loss_%]]/100)</f>
        <v>331374.46649999998</v>
      </c>
      <c r="AA4051" s="13">
        <f>Agridata[[#This Row],[Final_Profit_NGN]]+Agridata[[#This Row],[Input_Cost_NGN]]</f>
        <v>394685</v>
      </c>
    </row>
    <row r="4052" spans="1:27" x14ac:dyDescent="0.35">
      <c r="A4052" t="s">
        <v>1165</v>
      </c>
      <c r="B4052" t="s">
        <v>1470</v>
      </c>
      <c r="C4052" t="s">
        <v>1499</v>
      </c>
      <c r="D4052">
        <v>2025</v>
      </c>
      <c r="E4052" t="s">
        <v>1501</v>
      </c>
      <c r="F4052" t="s">
        <v>1505</v>
      </c>
      <c r="G4052">
        <v>2.2400000000000002</v>
      </c>
      <c r="H4052">
        <v>25599</v>
      </c>
      <c r="I4052">
        <v>15989</v>
      </c>
      <c r="J4052">
        <v>31.7</v>
      </c>
      <c r="K4052" t="s">
        <v>1513</v>
      </c>
      <c r="L4052">
        <v>2.19</v>
      </c>
      <c r="M4052" t="s">
        <v>1518</v>
      </c>
      <c r="N4052" s="13">
        <v>1436</v>
      </c>
      <c r="O4052">
        <v>30</v>
      </c>
      <c r="P4052" s="11">
        <f>Agridata[[#This Row],[Storage_Loss_%]]/100</f>
        <v>0.37540000000000001</v>
      </c>
      <c r="Q4052" s="7">
        <v>37.54</v>
      </c>
      <c r="R4052" s="13">
        <v>16754</v>
      </c>
      <c r="S4052">
        <v>113</v>
      </c>
      <c r="T4052" t="s">
        <v>1520</v>
      </c>
      <c r="U4052" t="s">
        <v>1523</v>
      </c>
      <c r="V4052" s="13">
        <v>1770500</v>
      </c>
      <c r="W4052" s="7">
        <f>(Agridata[[#This Row],[Profit_After_Storage_Loss]]/Agridata[[#This Row],[Total_Revenue]])*100</f>
        <v>61.874490139622019</v>
      </c>
      <c r="X4052">
        <f>(1-Agridata[[#This Row],[Transport_Cost_NGN]]/(Agridata[[#This Row],[Input_Cost_NGN]]+Agridata[[#This Row],[Final_Profit_NGN]]))*100</f>
        <v>99.91965327815744</v>
      </c>
      <c r="Y4052" s="13">
        <f>Agridata[[#This Row],[Final_Profit_NGN]]*Agridata[[#This Row],[Storage_Loss_%]]</f>
        <v>66464570</v>
      </c>
      <c r="Z4052" s="13">
        <f>Agridata[[#This Row],[Final_Profit_NGN]] * (1-Agridata[[#This Row],[Storage_Loss_%]]/100)</f>
        <v>1105854.3</v>
      </c>
      <c r="AA4052" s="13">
        <f>Agridata[[#This Row],[Final_Profit_NGN]]+Agridata[[#This Row],[Input_Cost_NGN]]</f>
        <v>1787254</v>
      </c>
    </row>
    <row r="4053" spans="1:27" x14ac:dyDescent="0.35">
      <c r="A4053" t="s">
        <v>522</v>
      </c>
      <c r="B4053" t="s">
        <v>1469</v>
      </c>
      <c r="C4053" t="s">
        <v>1498</v>
      </c>
      <c r="D4053">
        <v>2023</v>
      </c>
      <c r="E4053" t="s">
        <v>1502</v>
      </c>
      <c r="F4053" t="s">
        <v>1508</v>
      </c>
      <c r="G4053">
        <v>1.53</v>
      </c>
      <c r="H4053">
        <v>2131</v>
      </c>
      <c r="I4053">
        <v>1342</v>
      </c>
      <c r="J4053">
        <v>4.7</v>
      </c>
      <c r="K4053" t="s">
        <v>1513</v>
      </c>
      <c r="L4053">
        <v>1.49</v>
      </c>
      <c r="M4053" t="s">
        <v>1516</v>
      </c>
      <c r="N4053" s="13">
        <v>200</v>
      </c>
      <c r="O4053">
        <v>30</v>
      </c>
      <c r="P4053" s="11">
        <f>Agridata[[#This Row],[Storage_Loss_%]]/100</f>
        <v>0.37</v>
      </c>
      <c r="Q4053" s="7">
        <v>37</v>
      </c>
      <c r="R4053" s="13">
        <v>16112</v>
      </c>
      <c r="S4053">
        <v>236</v>
      </c>
      <c r="T4053" t="s">
        <v>1520</v>
      </c>
      <c r="U4053" t="s">
        <v>1523</v>
      </c>
      <c r="V4053" s="13">
        <v>297233</v>
      </c>
      <c r="W4053" s="7">
        <f>(Agridata[[#This Row],[Profit_After_Storage_Loss]]/Agridata[[#This Row],[Total_Revenue]])*100</f>
        <v>59.760580191163093</v>
      </c>
      <c r="X4053">
        <f>(1-Agridata[[#This Row],[Transport_Cost_NGN]]/(Agridata[[#This Row],[Input_Cost_NGN]]+Agridata[[#This Row],[Final_Profit_NGN]]))*100</f>
        <v>99.936172589318488</v>
      </c>
      <c r="Y4053" s="13">
        <f>Agridata[[#This Row],[Final_Profit_NGN]]*Agridata[[#This Row],[Storage_Loss_%]]</f>
        <v>10997621</v>
      </c>
      <c r="Z4053" s="13">
        <f>Agridata[[#This Row],[Final_Profit_NGN]] * (1-Agridata[[#This Row],[Storage_Loss_%]]/100)</f>
        <v>187256.79</v>
      </c>
      <c r="AA4053" s="13">
        <f>Agridata[[#This Row],[Final_Profit_NGN]]+Agridata[[#This Row],[Input_Cost_NGN]]</f>
        <v>313345</v>
      </c>
    </row>
    <row r="4054" spans="1:27" x14ac:dyDescent="0.35">
      <c r="A4054" t="s">
        <v>118</v>
      </c>
      <c r="B4054" t="s">
        <v>1471</v>
      </c>
      <c r="C4054" t="s">
        <v>1483</v>
      </c>
      <c r="D4054">
        <v>2023</v>
      </c>
      <c r="E4054" t="s">
        <v>1501</v>
      </c>
      <c r="F4054" t="s">
        <v>1508</v>
      </c>
      <c r="G4054">
        <v>1.81</v>
      </c>
      <c r="H4054">
        <v>2323</v>
      </c>
      <c r="I4054">
        <v>2060</v>
      </c>
      <c r="J4054">
        <v>21.6</v>
      </c>
      <c r="K4054" t="s">
        <v>1512</v>
      </c>
      <c r="L4054">
        <v>0.66</v>
      </c>
      <c r="M4054" t="s">
        <v>1518</v>
      </c>
      <c r="N4054" s="13">
        <v>4300</v>
      </c>
      <c r="O4054">
        <v>7</v>
      </c>
      <c r="P4054" s="11">
        <f>Agridata[[#This Row],[Storage_Loss_%]]/100</f>
        <v>0.11310000000000001</v>
      </c>
      <c r="Q4054" s="7">
        <v>11.31</v>
      </c>
      <c r="R4054" s="13">
        <v>27053</v>
      </c>
      <c r="S4054">
        <v>242</v>
      </c>
      <c r="T4054" t="s">
        <v>1520</v>
      </c>
      <c r="U4054" t="s">
        <v>1523</v>
      </c>
      <c r="V4054" s="13">
        <v>462182</v>
      </c>
      <c r="W4054" s="7">
        <f>(Agridata[[#This Row],[Profit_After_Storage_Loss]]/Agridata[[#This Row],[Total_Revenue]])*100</f>
        <v>83.78575036536634</v>
      </c>
      <c r="X4054">
        <f>(1-Agridata[[#This Row],[Transport_Cost_NGN]]/(Agridata[[#This Row],[Input_Cost_NGN]]+Agridata[[#This Row],[Final_Profit_NGN]]))*100</f>
        <v>99.121076783141021</v>
      </c>
      <c r="Y4054" s="13">
        <f>Agridata[[#This Row],[Final_Profit_NGN]]*Agridata[[#This Row],[Storage_Loss_%]]</f>
        <v>5227278.42</v>
      </c>
      <c r="Z4054" s="13">
        <f>Agridata[[#This Row],[Final_Profit_NGN]] * (1-Agridata[[#This Row],[Storage_Loss_%]]/100)</f>
        <v>409909.21580000001</v>
      </c>
      <c r="AA4054" s="13">
        <f>Agridata[[#This Row],[Final_Profit_NGN]]+Agridata[[#This Row],[Input_Cost_NGN]]</f>
        <v>489235</v>
      </c>
    </row>
    <row r="4055" spans="1:27" x14ac:dyDescent="0.35">
      <c r="A4055" t="s">
        <v>1364</v>
      </c>
      <c r="B4055" t="s">
        <v>1469</v>
      </c>
      <c r="C4055" t="s">
        <v>1498</v>
      </c>
      <c r="D4055">
        <v>2024</v>
      </c>
      <c r="E4055" t="s">
        <v>1502</v>
      </c>
      <c r="F4055" t="s">
        <v>1503</v>
      </c>
      <c r="G4055">
        <v>1.03</v>
      </c>
      <c r="H4055">
        <v>10836</v>
      </c>
      <c r="I4055">
        <v>8145</v>
      </c>
      <c r="J4055">
        <v>4.9000000000000004</v>
      </c>
      <c r="K4055" t="s">
        <v>1513</v>
      </c>
      <c r="L4055">
        <v>0.6</v>
      </c>
      <c r="M4055" t="s">
        <v>1518</v>
      </c>
      <c r="N4055" s="13">
        <v>200</v>
      </c>
      <c r="O4055">
        <v>14</v>
      </c>
      <c r="P4055" s="11">
        <f>Agridata[[#This Row],[Storage_Loss_%]]/100</f>
        <v>0.24829999999999999</v>
      </c>
      <c r="Q4055" s="7">
        <v>24.83</v>
      </c>
      <c r="R4055" s="13">
        <v>18178</v>
      </c>
      <c r="S4055">
        <v>282</v>
      </c>
      <c r="T4055" t="s">
        <v>1520</v>
      </c>
      <c r="U4055" t="s">
        <v>1522</v>
      </c>
      <c r="V4055" s="13">
        <v>2255544</v>
      </c>
      <c r="W4055" s="7">
        <f>(Agridata[[#This Row],[Profit_After_Storage_Loss]]/Agridata[[#This Row],[Total_Revenue]])*100</f>
        <v>74.569029318447917</v>
      </c>
      <c r="X4055">
        <f>(1-Agridata[[#This Row],[Transport_Cost_NGN]]/(Agridata[[#This Row],[Input_Cost_NGN]]+Agridata[[#This Row],[Final_Profit_NGN]]))*100</f>
        <v>99.99120384989898</v>
      </c>
      <c r="Y4055" s="13">
        <f>Agridata[[#This Row],[Final_Profit_NGN]]*Agridata[[#This Row],[Storage_Loss_%]]</f>
        <v>56005157.519999996</v>
      </c>
      <c r="Z4055" s="13">
        <f>Agridata[[#This Row],[Final_Profit_NGN]] * (1-Agridata[[#This Row],[Storage_Loss_%]]/100)</f>
        <v>1695492.4248000002</v>
      </c>
      <c r="AA4055" s="13">
        <f>Agridata[[#This Row],[Final_Profit_NGN]]+Agridata[[#This Row],[Input_Cost_NGN]]</f>
        <v>2273722</v>
      </c>
    </row>
    <row r="4056" spans="1:27" x14ac:dyDescent="0.35">
      <c r="A4056" t="s">
        <v>467</v>
      </c>
      <c r="B4056" t="s">
        <v>1472</v>
      </c>
      <c r="C4056" t="s">
        <v>1489</v>
      </c>
      <c r="D4056">
        <v>2025</v>
      </c>
      <c r="E4056" t="s">
        <v>1502</v>
      </c>
      <c r="F4056" t="s">
        <v>1508</v>
      </c>
      <c r="G4056">
        <v>2.92</v>
      </c>
      <c r="H4056">
        <v>4103</v>
      </c>
      <c r="I4056">
        <v>1641</v>
      </c>
      <c r="J4056">
        <v>36.4</v>
      </c>
      <c r="K4056" t="s">
        <v>1512</v>
      </c>
      <c r="L4056">
        <v>1.87</v>
      </c>
      <c r="M4056" t="s">
        <v>1516</v>
      </c>
      <c r="N4056" s="13">
        <v>10424</v>
      </c>
      <c r="O4056">
        <v>60</v>
      </c>
      <c r="P4056" s="11">
        <f>Agridata[[#This Row],[Storage_Loss_%]]/100</f>
        <v>0.6</v>
      </c>
      <c r="Q4056" s="7">
        <v>60</v>
      </c>
      <c r="R4056" s="13">
        <v>40630</v>
      </c>
      <c r="S4056">
        <v>235</v>
      </c>
      <c r="T4056" t="s">
        <v>1521</v>
      </c>
      <c r="U4056" t="s">
        <v>1523</v>
      </c>
      <c r="V4056" s="13">
        <v>330725</v>
      </c>
      <c r="W4056" s="7">
        <f>(Agridata[[#This Row],[Profit_After_Storage_Loss]]/Agridata[[#This Row],[Total_Revenue]])*100</f>
        <v>35.623594673560341</v>
      </c>
      <c r="X4056">
        <f>(1-Agridata[[#This Row],[Transport_Cost_NGN]]/(Agridata[[#This Row],[Input_Cost_NGN]]+Agridata[[#This Row],[Final_Profit_NGN]]))*100</f>
        <v>97.192982456140356</v>
      </c>
      <c r="Y4056" s="13">
        <f>Agridata[[#This Row],[Final_Profit_NGN]]*Agridata[[#This Row],[Storage_Loss_%]]</f>
        <v>19843500</v>
      </c>
      <c r="Z4056" s="13">
        <f>Agridata[[#This Row],[Final_Profit_NGN]] * (1-Agridata[[#This Row],[Storage_Loss_%]]/100)</f>
        <v>132290</v>
      </c>
      <c r="AA4056" s="13">
        <f>Agridata[[#This Row],[Final_Profit_NGN]]+Agridata[[#This Row],[Input_Cost_NGN]]</f>
        <v>371355</v>
      </c>
    </row>
    <row r="4057" spans="1:27" x14ac:dyDescent="0.35">
      <c r="A4057" t="s">
        <v>792</v>
      </c>
      <c r="B4057" t="s">
        <v>1469</v>
      </c>
      <c r="C4057" t="s">
        <v>1480</v>
      </c>
      <c r="D4057">
        <v>2021</v>
      </c>
      <c r="E4057" t="s">
        <v>1502</v>
      </c>
      <c r="F4057" t="s">
        <v>1510</v>
      </c>
      <c r="G4057">
        <v>2.72</v>
      </c>
      <c r="H4057">
        <v>52966</v>
      </c>
      <c r="I4057">
        <v>35699</v>
      </c>
      <c r="J4057">
        <v>34.200000000000003</v>
      </c>
      <c r="K4057" t="s">
        <v>1511</v>
      </c>
      <c r="L4057">
        <v>2.58</v>
      </c>
      <c r="M4057" t="s">
        <v>1517</v>
      </c>
      <c r="N4057" s="13">
        <v>4567</v>
      </c>
      <c r="O4057">
        <v>3</v>
      </c>
      <c r="P4057" s="11">
        <f>Agridata[[#This Row],[Storage_Loss_%]]/100</f>
        <v>0.32600000000000001</v>
      </c>
      <c r="Q4057" s="7">
        <v>32.6</v>
      </c>
      <c r="R4057" s="13">
        <v>88690</v>
      </c>
      <c r="S4057">
        <v>354</v>
      </c>
      <c r="T4057" t="s">
        <v>1521</v>
      </c>
      <c r="U4057" t="s">
        <v>1522</v>
      </c>
      <c r="V4057" s="13">
        <v>12417815</v>
      </c>
      <c r="W4057" s="7">
        <f>(Agridata[[#This Row],[Profit_After_Storage_Loss]]/Agridata[[#This Row],[Total_Revenue]])*100</f>
        <v>66.922032254414802</v>
      </c>
      <c r="X4057">
        <f>(1-Agridata[[#This Row],[Transport_Cost_NGN]]/(Agridata[[#This Row],[Input_Cost_NGN]]+Agridata[[#This Row],[Final_Profit_NGN]]))*100</f>
        <v>99.963483003445006</v>
      </c>
      <c r="Y4057" s="13">
        <f>Agridata[[#This Row],[Final_Profit_NGN]]*Agridata[[#This Row],[Storage_Loss_%]]</f>
        <v>404820769</v>
      </c>
      <c r="Z4057" s="13">
        <f>Agridata[[#This Row],[Final_Profit_NGN]] * (1-Agridata[[#This Row],[Storage_Loss_%]]/100)</f>
        <v>8369607.3099999996</v>
      </c>
      <c r="AA4057" s="13">
        <f>Agridata[[#This Row],[Final_Profit_NGN]]+Agridata[[#This Row],[Input_Cost_NGN]]</f>
        <v>12506505</v>
      </c>
    </row>
    <row r="4058" spans="1:27" x14ac:dyDescent="0.35">
      <c r="A4058" t="s">
        <v>149</v>
      </c>
      <c r="B4058" t="s">
        <v>1469</v>
      </c>
      <c r="C4058" t="s">
        <v>1481</v>
      </c>
      <c r="D4058">
        <v>2022</v>
      </c>
      <c r="E4058" t="s">
        <v>1502</v>
      </c>
      <c r="F4058" t="s">
        <v>1505</v>
      </c>
      <c r="G4058">
        <v>1.63</v>
      </c>
      <c r="H4058">
        <v>20168</v>
      </c>
      <c r="I4058">
        <v>11792</v>
      </c>
      <c r="J4058">
        <v>20.6</v>
      </c>
      <c r="K4058" t="s">
        <v>1513</v>
      </c>
      <c r="L4058">
        <v>1.1399999999999999</v>
      </c>
      <c r="M4058" t="s">
        <v>1516</v>
      </c>
      <c r="N4058" s="13">
        <v>572</v>
      </c>
      <c r="O4058">
        <v>30</v>
      </c>
      <c r="P4058" s="11">
        <f>Agridata[[#This Row],[Storage_Loss_%]]/100</f>
        <v>0.4153</v>
      </c>
      <c r="Q4058" s="7">
        <v>41.53</v>
      </c>
      <c r="R4058" s="13">
        <v>12528</v>
      </c>
      <c r="S4058">
        <v>92</v>
      </c>
      <c r="T4058" t="s">
        <v>1520</v>
      </c>
      <c r="U4058" t="s">
        <v>1522</v>
      </c>
      <c r="V4058" s="13">
        <v>1060916</v>
      </c>
      <c r="W4058" s="7">
        <f>(Agridata[[#This Row],[Profit_After_Storage_Loss]]/Agridata[[#This Row],[Total_Revenue]])*100</f>
        <v>57.787605613334271</v>
      </c>
      <c r="X4058">
        <f>(1-Agridata[[#This Row],[Transport_Cost_NGN]]/(Agridata[[#This Row],[Input_Cost_NGN]]+Agridata[[#This Row],[Final_Profit_NGN]]))*100</f>
        <v>99.9467135686631</v>
      </c>
      <c r="Y4058" s="13">
        <f>Agridata[[#This Row],[Final_Profit_NGN]]*Agridata[[#This Row],[Storage_Loss_%]]</f>
        <v>44059841.480000004</v>
      </c>
      <c r="Z4058" s="13">
        <f>Agridata[[#This Row],[Final_Profit_NGN]] * (1-Agridata[[#This Row],[Storage_Loss_%]]/100)</f>
        <v>620317.58519999997</v>
      </c>
      <c r="AA4058" s="13">
        <f>Agridata[[#This Row],[Final_Profit_NGN]]+Agridata[[#This Row],[Input_Cost_NGN]]</f>
        <v>1073444</v>
      </c>
    </row>
    <row r="4059" spans="1:27" x14ac:dyDescent="0.35">
      <c r="A4059" t="s">
        <v>520</v>
      </c>
      <c r="B4059" t="s">
        <v>1471</v>
      </c>
      <c r="C4059" t="s">
        <v>1492</v>
      </c>
      <c r="D4059">
        <v>2023</v>
      </c>
      <c r="E4059" t="s">
        <v>1502</v>
      </c>
      <c r="F4059" t="s">
        <v>1503</v>
      </c>
      <c r="G4059">
        <v>3.03</v>
      </c>
      <c r="H4059">
        <v>24464</v>
      </c>
      <c r="I4059">
        <v>20429</v>
      </c>
      <c r="J4059">
        <v>1.6</v>
      </c>
      <c r="K4059" t="s">
        <v>1513</v>
      </c>
      <c r="L4059">
        <v>0.46</v>
      </c>
      <c r="M4059" t="s">
        <v>1517</v>
      </c>
      <c r="N4059" s="13">
        <v>200</v>
      </c>
      <c r="O4059">
        <v>7</v>
      </c>
      <c r="P4059" s="11">
        <f>Agridata[[#This Row],[Storage_Loss_%]]/100</f>
        <v>0.16489999999999999</v>
      </c>
      <c r="Q4059" s="7">
        <v>16.489999999999998</v>
      </c>
      <c r="R4059" s="13">
        <v>42277</v>
      </c>
      <c r="S4059">
        <v>289</v>
      </c>
      <c r="T4059" t="s">
        <v>1520</v>
      </c>
      <c r="U4059" t="s">
        <v>1522</v>
      </c>
      <c r="V4059" s="13">
        <v>5802465</v>
      </c>
      <c r="W4059" s="7">
        <f>(Agridata[[#This Row],[Profit_After_Storage_Loss]]/Agridata[[#This Row],[Total_Revenue]])*100</f>
        <v>82.90594386373256</v>
      </c>
      <c r="X4059">
        <f>(1-Agridata[[#This Row],[Transport_Cost_NGN]]/(Agridata[[#This Row],[Input_Cost_NGN]]+Agridata[[#This Row],[Final_Profit_NGN]]))*100</f>
        <v>99.996578120984637</v>
      </c>
      <c r="Y4059" s="13">
        <f>Agridata[[#This Row],[Final_Profit_NGN]]*Agridata[[#This Row],[Storage_Loss_%]]</f>
        <v>95682647.849999994</v>
      </c>
      <c r="Z4059" s="13">
        <f>Agridata[[#This Row],[Final_Profit_NGN]] * (1-Agridata[[#This Row],[Storage_Loss_%]]/100)</f>
        <v>4845638.5214999998</v>
      </c>
      <c r="AA4059" s="13">
        <f>Agridata[[#This Row],[Final_Profit_NGN]]+Agridata[[#This Row],[Input_Cost_NGN]]</f>
        <v>5844742</v>
      </c>
    </row>
    <row r="4060" spans="1:27" x14ac:dyDescent="0.35">
      <c r="A4060" t="s">
        <v>126</v>
      </c>
      <c r="B4060" t="s">
        <v>1473</v>
      </c>
      <c r="C4060" t="s">
        <v>1496</v>
      </c>
      <c r="D4060">
        <v>2025</v>
      </c>
      <c r="E4060" t="s">
        <v>1502</v>
      </c>
      <c r="F4060" t="s">
        <v>1506</v>
      </c>
      <c r="G4060">
        <v>4.51</v>
      </c>
      <c r="H4060">
        <v>13070</v>
      </c>
      <c r="I4060">
        <v>10208</v>
      </c>
      <c r="J4060">
        <v>1</v>
      </c>
      <c r="K4060" t="s">
        <v>1512</v>
      </c>
      <c r="L4060">
        <v>0.56999999999999995</v>
      </c>
      <c r="M4060" t="s">
        <v>1517</v>
      </c>
      <c r="N4060" s="13">
        <v>208</v>
      </c>
      <c r="O4060">
        <v>14</v>
      </c>
      <c r="P4060" s="11">
        <f>Agridata[[#This Row],[Storage_Loss_%]]/100</f>
        <v>0.21890000000000001</v>
      </c>
      <c r="Q4060" s="7">
        <v>21.89</v>
      </c>
      <c r="R4060" s="13">
        <v>90700</v>
      </c>
      <c r="S4060">
        <v>386</v>
      </c>
      <c r="T4060" t="s">
        <v>1520</v>
      </c>
      <c r="U4060" t="s">
        <v>1523</v>
      </c>
      <c r="V4060" s="13">
        <v>3809978</v>
      </c>
      <c r="W4060" s="7">
        <f>(Agridata[[#This Row],[Profit_After_Storage_Loss]]/Agridata[[#This Row],[Total_Revenue]])*100</f>
        <v>76.293757541637632</v>
      </c>
      <c r="X4060">
        <f>(1-Agridata[[#This Row],[Transport_Cost_NGN]]/(Agridata[[#This Row],[Input_Cost_NGN]]+Agridata[[#This Row],[Final_Profit_NGN]]))*100</f>
        <v>99.994667593684994</v>
      </c>
      <c r="Y4060" s="13">
        <f>Agridata[[#This Row],[Final_Profit_NGN]]*Agridata[[#This Row],[Storage_Loss_%]]</f>
        <v>83400418.420000002</v>
      </c>
      <c r="Z4060" s="13">
        <f>Agridata[[#This Row],[Final_Profit_NGN]] * (1-Agridata[[#This Row],[Storage_Loss_%]]/100)</f>
        <v>2975973.8158</v>
      </c>
      <c r="AA4060" s="13">
        <f>Agridata[[#This Row],[Final_Profit_NGN]]+Agridata[[#This Row],[Input_Cost_NGN]]</f>
        <v>3900678</v>
      </c>
    </row>
    <row r="4061" spans="1:27" x14ac:dyDescent="0.35">
      <c r="A4061" t="s">
        <v>1330</v>
      </c>
      <c r="B4061" t="s">
        <v>1470</v>
      </c>
      <c r="C4061" t="s">
        <v>1495</v>
      </c>
      <c r="D4061">
        <v>2022</v>
      </c>
      <c r="E4061" t="s">
        <v>1502</v>
      </c>
      <c r="F4061" t="s">
        <v>1509</v>
      </c>
      <c r="G4061">
        <v>0.56999999999999995</v>
      </c>
      <c r="H4061">
        <v>7581</v>
      </c>
      <c r="I4061">
        <v>6103</v>
      </c>
      <c r="J4061">
        <v>12.4</v>
      </c>
      <c r="K4061" t="s">
        <v>1513</v>
      </c>
      <c r="L4061">
        <v>1.42</v>
      </c>
      <c r="M4061" t="s">
        <v>1516</v>
      </c>
      <c r="N4061" s="13">
        <v>481</v>
      </c>
      <c r="O4061">
        <v>3</v>
      </c>
      <c r="P4061" s="11">
        <f>Agridata[[#This Row],[Storage_Loss_%]]/100</f>
        <v>0.19489999999999999</v>
      </c>
      <c r="Q4061" s="7">
        <v>19.489999999999998</v>
      </c>
      <c r="R4061" s="13">
        <v>13596</v>
      </c>
      <c r="S4061">
        <v>326</v>
      </c>
      <c r="T4061" t="s">
        <v>1519</v>
      </c>
      <c r="U4061" t="s">
        <v>1522</v>
      </c>
      <c r="V4061" s="13">
        <v>1955606</v>
      </c>
      <c r="W4061" s="7">
        <f>(Agridata[[#This Row],[Profit_After_Storage_Loss]]/Agridata[[#This Row],[Total_Revenue]])*100</f>
        <v>79.954133227571376</v>
      </c>
      <c r="X4061">
        <f>(1-Agridata[[#This Row],[Transport_Cost_NGN]]/(Agridata[[#This Row],[Input_Cost_NGN]]+Agridata[[#This Row],[Final_Profit_NGN]]))*100</f>
        <v>99.975573861899392</v>
      </c>
      <c r="Y4061" s="13">
        <f>Agridata[[#This Row],[Final_Profit_NGN]]*Agridata[[#This Row],[Storage_Loss_%]]</f>
        <v>38114760.939999998</v>
      </c>
      <c r="Z4061" s="13">
        <f>Agridata[[#This Row],[Final_Profit_NGN]] * (1-Agridata[[#This Row],[Storage_Loss_%]]/100)</f>
        <v>1574458.3906</v>
      </c>
      <c r="AA4061" s="13">
        <f>Agridata[[#This Row],[Final_Profit_NGN]]+Agridata[[#This Row],[Input_Cost_NGN]]</f>
        <v>1969202</v>
      </c>
    </row>
    <row r="4062" spans="1:27" x14ac:dyDescent="0.35">
      <c r="A4062" t="s">
        <v>310</v>
      </c>
      <c r="B4062" t="s">
        <v>1469</v>
      </c>
      <c r="C4062" t="s">
        <v>1474</v>
      </c>
      <c r="D4062">
        <v>2021</v>
      </c>
      <c r="E4062" t="s">
        <v>1502</v>
      </c>
      <c r="F4062" t="s">
        <v>1510</v>
      </c>
      <c r="G4062">
        <v>3.27</v>
      </c>
      <c r="H4062">
        <v>53758</v>
      </c>
      <c r="I4062">
        <v>37066</v>
      </c>
      <c r="J4062">
        <v>33.1</v>
      </c>
      <c r="K4062" t="s">
        <v>1512</v>
      </c>
      <c r="L4062">
        <v>1.07</v>
      </c>
      <c r="M4062" t="s">
        <v>1518</v>
      </c>
      <c r="N4062" s="13">
        <v>7226</v>
      </c>
      <c r="O4062">
        <v>5</v>
      </c>
      <c r="P4062" s="11">
        <f>Agridata[[#This Row],[Storage_Loss_%]]/100</f>
        <v>0.3105</v>
      </c>
      <c r="Q4062" s="7">
        <v>31.05</v>
      </c>
      <c r="R4062" s="13">
        <v>77576</v>
      </c>
      <c r="S4062">
        <v>345</v>
      </c>
      <c r="T4062" t="s">
        <v>1520</v>
      </c>
      <c r="U4062" t="s">
        <v>1522</v>
      </c>
      <c r="V4062" s="13">
        <v>12575091</v>
      </c>
      <c r="W4062" s="7">
        <f>(Agridata[[#This Row],[Profit_After_Storage_Loss]]/Agridata[[#This Row],[Total_Revenue]])*100</f>
        <v>68.527253933893945</v>
      </c>
      <c r="X4062">
        <f>(1-Agridata[[#This Row],[Transport_Cost_NGN]]/(Agridata[[#This Row],[Input_Cost_NGN]]+Agridata[[#This Row],[Final_Profit_NGN]]))*100</f>
        <v>99.942889510962402</v>
      </c>
      <c r="Y4062" s="13">
        <f>Agridata[[#This Row],[Final_Profit_NGN]]*Agridata[[#This Row],[Storage_Loss_%]]</f>
        <v>390456575.55000001</v>
      </c>
      <c r="Z4062" s="13">
        <f>Agridata[[#This Row],[Final_Profit_NGN]] * (1-Agridata[[#This Row],[Storage_Loss_%]]/100)</f>
        <v>8670525.2445</v>
      </c>
      <c r="AA4062" s="13">
        <f>Agridata[[#This Row],[Final_Profit_NGN]]+Agridata[[#This Row],[Input_Cost_NGN]]</f>
        <v>12652667</v>
      </c>
    </row>
    <row r="4063" spans="1:27" x14ac:dyDescent="0.35">
      <c r="A4063" t="s">
        <v>357</v>
      </c>
      <c r="B4063" t="s">
        <v>1471</v>
      </c>
      <c r="C4063" t="s">
        <v>1483</v>
      </c>
      <c r="D4063">
        <v>2024</v>
      </c>
      <c r="E4063" t="s">
        <v>1501</v>
      </c>
      <c r="F4063" t="s">
        <v>1509</v>
      </c>
      <c r="G4063">
        <v>4.1500000000000004</v>
      </c>
      <c r="H4063">
        <v>40530</v>
      </c>
      <c r="I4063">
        <v>32902</v>
      </c>
      <c r="J4063">
        <v>14.3</v>
      </c>
      <c r="K4063" t="s">
        <v>1512</v>
      </c>
      <c r="L4063">
        <v>0.5</v>
      </c>
      <c r="M4063" t="s">
        <v>1517</v>
      </c>
      <c r="N4063" s="13">
        <v>3001</v>
      </c>
      <c r="O4063">
        <v>3</v>
      </c>
      <c r="P4063" s="11">
        <f>Agridata[[#This Row],[Storage_Loss_%]]/100</f>
        <v>0.18820000000000001</v>
      </c>
      <c r="Q4063" s="7">
        <v>18.82</v>
      </c>
      <c r="R4063" s="13">
        <v>88357</v>
      </c>
      <c r="S4063">
        <v>384</v>
      </c>
      <c r="T4063" t="s">
        <v>1520</v>
      </c>
      <c r="U4063" t="s">
        <v>1523</v>
      </c>
      <c r="V4063" s="13">
        <v>12416667</v>
      </c>
      <c r="W4063" s="7">
        <f>(Agridata[[#This Row],[Profit_After_Storage_Loss]]/Agridata[[#This Row],[Total_Revenue]])*100</f>
        <v>80.606404838567286</v>
      </c>
      <c r="X4063">
        <f>(1-Agridata[[#This Row],[Transport_Cost_NGN]]/(Agridata[[#This Row],[Input_Cost_NGN]]+Agridata[[#This Row],[Final_Profit_NGN]]))*100</f>
        <v>99.976001645418677</v>
      </c>
      <c r="Y4063" s="13">
        <f>Agridata[[#This Row],[Final_Profit_NGN]]*Agridata[[#This Row],[Storage_Loss_%]]</f>
        <v>233681672.94</v>
      </c>
      <c r="Z4063" s="13">
        <f>Agridata[[#This Row],[Final_Profit_NGN]] * (1-Agridata[[#This Row],[Storage_Loss_%]]/100)</f>
        <v>10079850.2706</v>
      </c>
      <c r="AA4063" s="13">
        <f>Agridata[[#This Row],[Final_Profit_NGN]]+Agridata[[#This Row],[Input_Cost_NGN]]</f>
        <v>12505024</v>
      </c>
    </row>
    <row r="4064" spans="1:27" x14ac:dyDescent="0.35">
      <c r="A4064" t="s">
        <v>765</v>
      </c>
      <c r="B4064" t="s">
        <v>1473</v>
      </c>
      <c r="C4064" t="s">
        <v>1496</v>
      </c>
      <c r="D4064">
        <v>2021</v>
      </c>
      <c r="E4064" t="s">
        <v>1502</v>
      </c>
      <c r="F4064" t="s">
        <v>1508</v>
      </c>
      <c r="G4064">
        <v>0.88</v>
      </c>
      <c r="H4064">
        <v>1617</v>
      </c>
      <c r="I4064">
        <v>936</v>
      </c>
      <c r="J4064">
        <v>10.7</v>
      </c>
      <c r="K4064" t="s">
        <v>1511</v>
      </c>
      <c r="L4064">
        <v>0.67</v>
      </c>
      <c r="M4064" t="s">
        <v>1517</v>
      </c>
      <c r="N4064" s="13">
        <v>1379</v>
      </c>
      <c r="O4064">
        <v>30</v>
      </c>
      <c r="P4064" s="11">
        <f>Agridata[[#This Row],[Storage_Loss_%]]/100</f>
        <v>0.42070000000000002</v>
      </c>
      <c r="Q4064" s="7">
        <v>42.07</v>
      </c>
      <c r="R4064" s="13">
        <v>9251</v>
      </c>
      <c r="S4064">
        <v>233</v>
      </c>
      <c r="T4064" t="s">
        <v>1520</v>
      </c>
      <c r="U4064" t="s">
        <v>1522</v>
      </c>
      <c r="V4064" s="13">
        <v>205278</v>
      </c>
      <c r="W4064" s="7">
        <f>(Agridata[[#This Row],[Profit_After_Storage_Loss]]/Agridata[[#This Row],[Total_Revenue]])*100</f>
        <v>55.431920812570787</v>
      </c>
      <c r="X4064">
        <f>(1-Agridata[[#This Row],[Transport_Cost_NGN]]/(Agridata[[#This Row],[Input_Cost_NGN]]+Agridata[[#This Row],[Final_Profit_NGN]]))*100</f>
        <v>99.357196462949062</v>
      </c>
      <c r="Y4064" s="13">
        <f>Agridata[[#This Row],[Final_Profit_NGN]]*Agridata[[#This Row],[Storage_Loss_%]]</f>
        <v>8636045.4600000009</v>
      </c>
      <c r="Z4064" s="13">
        <f>Agridata[[#This Row],[Final_Profit_NGN]] * (1-Agridata[[#This Row],[Storage_Loss_%]]/100)</f>
        <v>118917.54539999999</v>
      </c>
      <c r="AA4064" s="13">
        <f>Agridata[[#This Row],[Final_Profit_NGN]]+Agridata[[#This Row],[Input_Cost_NGN]]</f>
        <v>214529</v>
      </c>
    </row>
    <row r="4065" spans="1:27" x14ac:dyDescent="0.35">
      <c r="A4065" t="s">
        <v>60</v>
      </c>
      <c r="B4065" t="s">
        <v>1473</v>
      </c>
      <c r="C4065" t="s">
        <v>1497</v>
      </c>
      <c r="D4065">
        <v>2025</v>
      </c>
      <c r="E4065" t="s">
        <v>1502</v>
      </c>
      <c r="F4065" t="s">
        <v>1510</v>
      </c>
      <c r="G4065">
        <v>2.2599999999999998</v>
      </c>
      <c r="H4065">
        <v>45879</v>
      </c>
      <c r="I4065">
        <v>31312</v>
      </c>
      <c r="J4065">
        <v>2.2000000000000002</v>
      </c>
      <c r="K4065" t="s">
        <v>1513</v>
      </c>
      <c r="L4065">
        <v>0.88</v>
      </c>
      <c r="M4065" t="s">
        <v>1518</v>
      </c>
      <c r="N4065" s="13">
        <v>200</v>
      </c>
      <c r="O4065">
        <v>7</v>
      </c>
      <c r="P4065" s="11">
        <f>Agridata[[#This Row],[Storage_Loss_%]]/100</f>
        <v>0.3175</v>
      </c>
      <c r="Q4065" s="7">
        <v>31.75</v>
      </c>
      <c r="R4065" s="13">
        <v>79278</v>
      </c>
      <c r="S4065">
        <v>472</v>
      </c>
      <c r="T4065" t="s">
        <v>1519</v>
      </c>
      <c r="U4065" t="s">
        <v>1522</v>
      </c>
      <c r="V4065" s="13">
        <v>14551994</v>
      </c>
      <c r="W4065" s="7">
        <f>(Agridata[[#This Row],[Profit_After_Storage_Loss]]/Agridata[[#This Row],[Total_Revenue]])*100</f>
        <v>67.880194592787277</v>
      </c>
      <c r="X4065">
        <f>(1-Agridata[[#This Row],[Transport_Cost_NGN]]/(Agridata[[#This Row],[Input_Cost_NGN]]+Agridata[[#This Row],[Final_Profit_NGN]]))*100</f>
        <v>99.998633064849045</v>
      </c>
      <c r="Y4065" s="13">
        <f>Agridata[[#This Row],[Final_Profit_NGN]]*Agridata[[#This Row],[Storage_Loss_%]]</f>
        <v>462025809.5</v>
      </c>
      <c r="Z4065" s="13">
        <f>Agridata[[#This Row],[Final_Profit_NGN]] * (1-Agridata[[#This Row],[Storage_Loss_%]]/100)</f>
        <v>9931735.9049999993</v>
      </c>
      <c r="AA4065" s="13">
        <f>Agridata[[#This Row],[Final_Profit_NGN]]+Agridata[[#This Row],[Input_Cost_NGN]]</f>
        <v>14631272</v>
      </c>
    </row>
    <row r="4066" spans="1:27" x14ac:dyDescent="0.35">
      <c r="A4066" t="s">
        <v>656</v>
      </c>
      <c r="B4066" t="s">
        <v>1472</v>
      </c>
      <c r="C4066" t="s">
        <v>1489</v>
      </c>
      <c r="D4066">
        <v>2025</v>
      </c>
      <c r="E4066" t="s">
        <v>1501</v>
      </c>
      <c r="F4066" t="s">
        <v>1509</v>
      </c>
      <c r="G4066">
        <v>1.18</v>
      </c>
      <c r="H4066">
        <v>21956</v>
      </c>
      <c r="I4066">
        <v>17986</v>
      </c>
      <c r="J4066">
        <v>1.4</v>
      </c>
      <c r="K4066" t="s">
        <v>1511</v>
      </c>
      <c r="L4066">
        <v>0.28000000000000003</v>
      </c>
      <c r="M4066" t="s">
        <v>1516</v>
      </c>
      <c r="N4066" s="13">
        <v>233</v>
      </c>
      <c r="O4066">
        <v>1</v>
      </c>
      <c r="P4066" s="11">
        <f>Agridata[[#This Row],[Storage_Loss_%]]/100</f>
        <v>0.18079999999999999</v>
      </c>
      <c r="Q4066" s="7">
        <v>18.079999999999998</v>
      </c>
      <c r="R4066" s="13">
        <v>25289</v>
      </c>
      <c r="S4066">
        <v>291</v>
      </c>
      <c r="T4066" t="s">
        <v>1520</v>
      </c>
      <c r="U4066" t="s">
        <v>1522</v>
      </c>
      <c r="V4066" s="13">
        <v>5156065</v>
      </c>
      <c r="W4066" s="7">
        <f>(Agridata[[#This Row],[Profit_After_Storage_Loss]]/Agridata[[#This Row],[Total_Revenue]])*100</f>
        <v>81.520167276738846</v>
      </c>
      <c r="X4066">
        <f>(1-Agridata[[#This Row],[Transport_Cost_NGN]]/(Agridata[[#This Row],[Input_Cost_NGN]]+Agridata[[#This Row],[Final_Profit_NGN]]))*100</f>
        <v>99.995503105944891</v>
      </c>
      <c r="Y4066" s="13">
        <f>Agridata[[#This Row],[Final_Profit_NGN]]*Agridata[[#This Row],[Storage_Loss_%]]</f>
        <v>93221655.199999988</v>
      </c>
      <c r="Z4066" s="13">
        <f>Agridata[[#This Row],[Final_Profit_NGN]] * (1-Agridata[[#This Row],[Storage_Loss_%]]/100)</f>
        <v>4223848.4479999999</v>
      </c>
      <c r="AA4066" s="13">
        <f>Agridata[[#This Row],[Final_Profit_NGN]]+Agridata[[#This Row],[Input_Cost_NGN]]</f>
        <v>5181354</v>
      </c>
    </row>
    <row r="4067" spans="1:27" x14ac:dyDescent="0.35">
      <c r="A4067" t="s">
        <v>1055</v>
      </c>
      <c r="B4067" t="s">
        <v>1469</v>
      </c>
      <c r="C4067" t="s">
        <v>1498</v>
      </c>
      <c r="D4067">
        <v>2022</v>
      </c>
      <c r="E4067" t="s">
        <v>1501</v>
      </c>
      <c r="F4067" t="s">
        <v>1505</v>
      </c>
      <c r="G4067">
        <v>4.33</v>
      </c>
      <c r="H4067">
        <v>48370</v>
      </c>
      <c r="I4067">
        <v>41003</v>
      </c>
      <c r="J4067">
        <v>9</v>
      </c>
      <c r="K4067" t="s">
        <v>1515</v>
      </c>
      <c r="L4067">
        <v>1.31</v>
      </c>
      <c r="M4067" t="s">
        <v>1516</v>
      </c>
      <c r="N4067" s="13">
        <v>1644</v>
      </c>
      <c r="O4067">
        <v>3</v>
      </c>
      <c r="P4067" s="11">
        <f>Agridata[[#This Row],[Storage_Loss_%]]/100</f>
        <v>0.15229999999999999</v>
      </c>
      <c r="Q4067" s="7">
        <v>15.23</v>
      </c>
      <c r="R4067" s="13">
        <v>28019</v>
      </c>
      <c r="S4067">
        <v>92</v>
      </c>
      <c r="T4067" t="s">
        <v>1520</v>
      </c>
      <c r="U4067" t="s">
        <v>1523</v>
      </c>
      <c r="V4067" s="13">
        <v>3704891</v>
      </c>
      <c r="W4067" s="7">
        <f>(Agridata[[#This Row],[Profit_After_Storage_Loss]]/Agridata[[#This Row],[Total_Revenue]])*100</f>
        <v>84.133721431805213</v>
      </c>
      <c r="X4067">
        <f>(1-Agridata[[#This Row],[Transport_Cost_NGN]]/(Agridata[[#This Row],[Input_Cost_NGN]]+Agridata[[#This Row],[Final_Profit_NGN]]))*100</f>
        <v>99.955959291812562</v>
      </c>
      <c r="Y4067" s="13">
        <f>Agridata[[#This Row],[Final_Profit_NGN]]*Agridata[[#This Row],[Storage_Loss_%]]</f>
        <v>56425489.93</v>
      </c>
      <c r="Z4067" s="13">
        <f>Agridata[[#This Row],[Final_Profit_NGN]] * (1-Agridata[[#This Row],[Storage_Loss_%]]/100)</f>
        <v>3140636.1006999998</v>
      </c>
      <c r="AA4067" s="13">
        <f>Agridata[[#This Row],[Final_Profit_NGN]]+Agridata[[#This Row],[Input_Cost_NGN]]</f>
        <v>3732910</v>
      </c>
    </row>
    <row r="4068" spans="1:27" x14ac:dyDescent="0.35">
      <c r="A4068" t="s">
        <v>682</v>
      </c>
      <c r="B4068" t="s">
        <v>1471</v>
      </c>
      <c r="C4068" t="s">
        <v>1486</v>
      </c>
      <c r="D4068">
        <v>2022</v>
      </c>
      <c r="E4068" t="s">
        <v>1502</v>
      </c>
      <c r="F4068" t="s">
        <v>1504</v>
      </c>
      <c r="G4068">
        <v>1.02</v>
      </c>
      <c r="H4068">
        <v>9168</v>
      </c>
      <c r="I4068">
        <v>7020</v>
      </c>
      <c r="J4068">
        <v>40.1</v>
      </c>
      <c r="K4068" t="s">
        <v>1513</v>
      </c>
      <c r="L4068">
        <v>1.9</v>
      </c>
      <c r="M4068" t="s">
        <v>1517</v>
      </c>
      <c r="N4068" s="13">
        <v>1501</v>
      </c>
      <c r="O4068">
        <v>2</v>
      </c>
      <c r="P4068" s="11">
        <f>Agridata[[#This Row],[Storage_Loss_%]]/100</f>
        <v>0.23420000000000002</v>
      </c>
      <c r="Q4068" s="7">
        <v>23.42</v>
      </c>
      <c r="R4068" s="13">
        <v>12749</v>
      </c>
      <c r="S4068">
        <v>256</v>
      </c>
      <c r="T4068" t="s">
        <v>1520</v>
      </c>
      <c r="U4068" t="s">
        <v>1522</v>
      </c>
      <c r="V4068" s="13">
        <v>1764899</v>
      </c>
      <c r="W4068" s="7">
        <f>(Agridata[[#This Row],[Profit_After_Storage_Loss]]/Agridata[[#This Row],[Total_Revenue]])*100</f>
        <v>76.030780795748086</v>
      </c>
      <c r="X4068">
        <f>(1-Agridata[[#This Row],[Transport_Cost_NGN]]/(Agridata[[#This Row],[Input_Cost_NGN]]+Agridata[[#This Row],[Final_Profit_NGN]]))*100</f>
        <v>99.915562586068788</v>
      </c>
      <c r="Y4068" s="13">
        <f>Agridata[[#This Row],[Final_Profit_NGN]]*Agridata[[#This Row],[Storage_Loss_%]]</f>
        <v>41333934.580000006</v>
      </c>
      <c r="Z4068" s="13">
        <f>Agridata[[#This Row],[Final_Profit_NGN]] * (1-Agridata[[#This Row],[Storage_Loss_%]]/100)</f>
        <v>1351559.6542</v>
      </c>
      <c r="AA4068" s="13">
        <f>Agridata[[#This Row],[Final_Profit_NGN]]+Agridata[[#This Row],[Input_Cost_NGN]]</f>
        <v>1777648</v>
      </c>
    </row>
    <row r="4069" spans="1:27" x14ac:dyDescent="0.35">
      <c r="A4069" t="s">
        <v>1210</v>
      </c>
      <c r="B4069" t="s">
        <v>1469</v>
      </c>
      <c r="C4069" t="s">
        <v>1498</v>
      </c>
      <c r="D4069">
        <v>2023</v>
      </c>
      <c r="E4069" t="s">
        <v>1501</v>
      </c>
      <c r="F4069" t="s">
        <v>1507</v>
      </c>
      <c r="G4069">
        <v>6.72</v>
      </c>
      <c r="H4069">
        <v>16714</v>
      </c>
      <c r="I4069">
        <v>13090</v>
      </c>
      <c r="J4069">
        <v>28.9</v>
      </c>
      <c r="K4069" t="s">
        <v>1512</v>
      </c>
      <c r="L4069">
        <v>1.94</v>
      </c>
      <c r="M4069" t="s">
        <v>1517</v>
      </c>
      <c r="N4069" s="13">
        <v>6605</v>
      </c>
      <c r="O4069">
        <v>14</v>
      </c>
      <c r="P4069" s="11">
        <f>Agridata[[#This Row],[Storage_Loss_%]]/100</f>
        <v>0.21679999999999999</v>
      </c>
      <c r="Q4069" s="7">
        <v>21.68</v>
      </c>
      <c r="R4069" s="13">
        <v>103382</v>
      </c>
      <c r="S4069">
        <v>245</v>
      </c>
      <c r="T4069" t="s">
        <v>1520</v>
      </c>
      <c r="U4069" t="s">
        <v>1522</v>
      </c>
      <c r="V4069" s="13">
        <v>3064993</v>
      </c>
      <c r="W4069" s="7">
        <f>(Agridata[[#This Row],[Profit_After_Storage_Loss]]/Agridata[[#This Row],[Total_Revenue]])*100</f>
        <v>75.764469723438665</v>
      </c>
      <c r="X4069">
        <f>(1-Agridata[[#This Row],[Transport_Cost_NGN]]/(Agridata[[#This Row],[Input_Cost_NGN]]+Agridata[[#This Row],[Final_Profit_NGN]]))*100</f>
        <v>99.791533514814375</v>
      </c>
      <c r="Y4069" s="13">
        <f>Agridata[[#This Row],[Final_Profit_NGN]]*Agridata[[#This Row],[Storage_Loss_%]]</f>
        <v>66449048.240000002</v>
      </c>
      <c r="Z4069" s="13">
        <f>Agridata[[#This Row],[Final_Profit_NGN]] * (1-Agridata[[#This Row],[Storage_Loss_%]]/100)</f>
        <v>2400502.5175999999</v>
      </c>
      <c r="AA4069" s="13">
        <f>Agridata[[#This Row],[Final_Profit_NGN]]+Agridata[[#This Row],[Input_Cost_NGN]]</f>
        <v>3168375</v>
      </c>
    </row>
    <row r="4070" spans="1:27" x14ac:dyDescent="0.35">
      <c r="A4070" t="s">
        <v>1417</v>
      </c>
      <c r="B4070" t="s">
        <v>1473</v>
      </c>
      <c r="C4070" t="s">
        <v>1493</v>
      </c>
      <c r="D4070">
        <v>2023</v>
      </c>
      <c r="E4070" t="s">
        <v>1501</v>
      </c>
      <c r="F4070" t="s">
        <v>1505</v>
      </c>
      <c r="G4070">
        <v>0.63</v>
      </c>
      <c r="H4070">
        <v>9204</v>
      </c>
      <c r="I4070">
        <v>3681</v>
      </c>
      <c r="J4070">
        <v>4.5999999999999996</v>
      </c>
      <c r="K4070" t="s">
        <v>1513</v>
      </c>
      <c r="L4070">
        <v>1.46</v>
      </c>
      <c r="M4070" t="s">
        <v>1517</v>
      </c>
      <c r="N4070" s="13">
        <v>200</v>
      </c>
      <c r="O4070">
        <v>60</v>
      </c>
      <c r="P4070" s="11">
        <f>Agridata[[#This Row],[Storage_Loss_%]]/100</f>
        <v>0.6</v>
      </c>
      <c r="Q4070" s="7">
        <v>60</v>
      </c>
      <c r="R4070" s="13">
        <v>4487</v>
      </c>
      <c r="S4070">
        <v>85</v>
      </c>
      <c r="T4070" t="s">
        <v>1520</v>
      </c>
      <c r="U4070" t="s">
        <v>1522</v>
      </c>
      <c r="V4070" s="13">
        <v>305070</v>
      </c>
      <c r="W4070" s="7">
        <f>(Agridata[[#This Row],[Profit_After_Storage_Loss]]/Agridata[[#This Row],[Total_Revenue]])*100</f>
        <v>39.420203710463667</v>
      </c>
      <c r="X4070">
        <f>(1-Agridata[[#This Row],[Transport_Cost_NGN]]/(Agridata[[#This Row],[Input_Cost_NGN]]+Agridata[[#This Row],[Final_Profit_NGN]]))*100</f>
        <v>99.935391543399106</v>
      </c>
      <c r="Y4070" s="13">
        <f>Agridata[[#This Row],[Final_Profit_NGN]]*Agridata[[#This Row],[Storage_Loss_%]]</f>
        <v>18304200</v>
      </c>
      <c r="Z4070" s="13">
        <f>Agridata[[#This Row],[Final_Profit_NGN]] * (1-Agridata[[#This Row],[Storage_Loss_%]]/100)</f>
        <v>122028</v>
      </c>
      <c r="AA4070" s="13">
        <f>Agridata[[#This Row],[Final_Profit_NGN]]+Agridata[[#This Row],[Input_Cost_NGN]]</f>
        <v>309557</v>
      </c>
    </row>
    <row r="4071" spans="1:27" x14ac:dyDescent="0.35">
      <c r="A4071" t="s">
        <v>881</v>
      </c>
      <c r="B4071" t="s">
        <v>1470</v>
      </c>
      <c r="C4071" t="s">
        <v>1485</v>
      </c>
      <c r="D4071">
        <v>2023</v>
      </c>
      <c r="E4071" t="s">
        <v>1502</v>
      </c>
      <c r="F4071" t="s">
        <v>1510</v>
      </c>
      <c r="G4071">
        <v>3.92</v>
      </c>
      <c r="H4071">
        <v>84047</v>
      </c>
      <c r="I4071">
        <v>62556</v>
      </c>
      <c r="J4071">
        <v>9.1</v>
      </c>
      <c r="K4071" t="s">
        <v>1512</v>
      </c>
      <c r="L4071">
        <v>1.01</v>
      </c>
      <c r="M4071" t="s">
        <v>1518</v>
      </c>
      <c r="N4071" s="13">
        <v>2359</v>
      </c>
      <c r="O4071">
        <v>1</v>
      </c>
      <c r="P4071" s="11">
        <f>Agridata[[#This Row],[Storage_Loss_%]]/100</f>
        <v>0.25569999999999998</v>
      </c>
      <c r="Q4071" s="7">
        <v>25.57</v>
      </c>
      <c r="R4071" s="13">
        <v>131958</v>
      </c>
      <c r="S4071">
        <v>390</v>
      </c>
      <c r="T4071" t="s">
        <v>1519</v>
      </c>
      <c r="U4071" t="s">
        <v>1522</v>
      </c>
      <c r="V4071" s="13">
        <v>24018555</v>
      </c>
      <c r="W4071" s="7">
        <f>(Agridata[[#This Row],[Profit_After_Storage_Loss]]/Agridata[[#This Row],[Total_Revenue]])*100</f>
        <v>74.023315722113225</v>
      </c>
      <c r="X4071">
        <f>(1-Agridata[[#This Row],[Transport_Cost_NGN]]/(Agridata[[#This Row],[Input_Cost_NGN]]+Agridata[[#This Row],[Final_Profit_NGN]]))*100</f>
        <v>99.990232091550197</v>
      </c>
      <c r="Y4071" s="13">
        <f>Agridata[[#This Row],[Final_Profit_NGN]]*Agridata[[#This Row],[Storage_Loss_%]]</f>
        <v>614154451.35000002</v>
      </c>
      <c r="Z4071" s="13">
        <f>Agridata[[#This Row],[Final_Profit_NGN]] * (1-Agridata[[#This Row],[Storage_Loss_%]]/100)</f>
        <v>17877010.486499999</v>
      </c>
      <c r="AA4071" s="13">
        <f>Agridata[[#This Row],[Final_Profit_NGN]]+Agridata[[#This Row],[Input_Cost_NGN]]</f>
        <v>24150513</v>
      </c>
    </row>
    <row r="4072" spans="1:27" x14ac:dyDescent="0.35">
      <c r="A4072" t="s">
        <v>1303</v>
      </c>
      <c r="B4072" t="s">
        <v>1469</v>
      </c>
      <c r="C4072" t="s">
        <v>1484</v>
      </c>
      <c r="D4072">
        <v>2023</v>
      </c>
      <c r="E4072" t="s">
        <v>1501</v>
      </c>
      <c r="F4072" t="s">
        <v>1510</v>
      </c>
      <c r="G4072">
        <v>5.27</v>
      </c>
      <c r="H4072">
        <v>102423</v>
      </c>
      <c r="I4072">
        <v>74461</v>
      </c>
      <c r="J4072">
        <v>4.4000000000000004</v>
      </c>
      <c r="K4072" t="s">
        <v>1511</v>
      </c>
      <c r="L4072">
        <v>1.06</v>
      </c>
      <c r="M4072" t="s">
        <v>1518</v>
      </c>
      <c r="N4072" s="13">
        <v>485</v>
      </c>
      <c r="O4072">
        <v>3</v>
      </c>
      <c r="P4072" s="11">
        <f>Agridata[[#This Row],[Storage_Loss_%]]/100</f>
        <v>0.27300000000000002</v>
      </c>
      <c r="Q4072" s="7">
        <v>27.3</v>
      </c>
      <c r="R4072" s="13">
        <v>187256</v>
      </c>
      <c r="S4072">
        <v>330</v>
      </c>
      <c r="T4072" t="s">
        <v>1520</v>
      </c>
      <c r="U4072" t="s">
        <v>1523</v>
      </c>
      <c r="V4072" s="13">
        <v>24138668</v>
      </c>
      <c r="W4072" s="7">
        <f>(Agridata[[#This Row],[Profit_After_Storage_Loss]]/Agridata[[#This Row],[Total_Revenue]])*100</f>
        <v>72.140370232185219</v>
      </c>
      <c r="X4072">
        <f>(1-Agridata[[#This Row],[Transport_Cost_NGN]]/(Agridata[[#This Row],[Input_Cost_NGN]]+Agridata[[#This Row],[Final_Profit_NGN]]))*100</f>
        <v>99.998006242229494</v>
      </c>
      <c r="Y4072" s="13">
        <f>Agridata[[#This Row],[Final_Profit_NGN]]*Agridata[[#This Row],[Storage_Loss_%]]</f>
        <v>658985636.39999998</v>
      </c>
      <c r="Z4072" s="13">
        <f>Agridata[[#This Row],[Final_Profit_NGN]] * (1-Agridata[[#This Row],[Storage_Loss_%]]/100)</f>
        <v>17548811.636</v>
      </c>
      <c r="AA4072" s="13">
        <f>Agridata[[#This Row],[Final_Profit_NGN]]+Agridata[[#This Row],[Input_Cost_NGN]]</f>
        <v>24325924</v>
      </c>
    </row>
    <row r="4073" spans="1:27" x14ac:dyDescent="0.35">
      <c r="A4073" t="s">
        <v>1193</v>
      </c>
      <c r="B4073" t="s">
        <v>1471</v>
      </c>
      <c r="C4073" t="s">
        <v>1492</v>
      </c>
      <c r="D4073">
        <v>2025</v>
      </c>
      <c r="E4073" t="s">
        <v>1502</v>
      </c>
      <c r="F4073" t="s">
        <v>1503</v>
      </c>
      <c r="G4073">
        <v>3.08</v>
      </c>
      <c r="H4073">
        <v>33973</v>
      </c>
      <c r="I4073">
        <v>29097</v>
      </c>
      <c r="J4073">
        <v>13.9</v>
      </c>
      <c r="K4073" t="s">
        <v>1513</v>
      </c>
      <c r="L4073">
        <v>0.97</v>
      </c>
      <c r="M4073" t="s">
        <v>1517</v>
      </c>
      <c r="N4073" s="13">
        <v>458</v>
      </c>
      <c r="O4073">
        <v>7</v>
      </c>
      <c r="P4073" s="11">
        <f>Agridata[[#This Row],[Storage_Loss_%]]/100</f>
        <v>0.14349999999999999</v>
      </c>
      <c r="Q4073" s="7">
        <v>14.35</v>
      </c>
      <c r="R4073" s="13">
        <v>37008</v>
      </c>
      <c r="S4073">
        <v>266</v>
      </c>
      <c r="T4073" t="s">
        <v>1519</v>
      </c>
      <c r="U4073" t="s">
        <v>1522</v>
      </c>
      <c r="V4073" s="13">
        <v>7624938</v>
      </c>
      <c r="W4073" s="7">
        <f>(Agridata[[#This Row],[Profit_After_Storage_Loss]]/Agridata[[#This Row],[Total_Revenue]])*100</f>
        <v>85.236301547935739</v>
      </c>
      <c r="X4073">
        <f>(1-Agridata[[#This Row],[Transport_Cost_NGN]]/(Agridata[[#This Row],[Input_Cost_NGN]]+Agridata[[#This Row],[Final_Profit_NGN]]))*100</f>
        <v>99.99402240631818</v>
      </c>
      <c r="Y4073" s="13">
        <f>Agridata[[#This Row],[Final_Profit_NGN]]*Agridata[[#This Row],[Storage_Loss_%]]</f>
        <v>109417860.3</v>
      </c>
      <c r="Z4073" s="13">
        <f>Agridata[[#This Row],[Final_Profit_NGN]] * (1-Agridata[[#This Row],[Storage_Loss_%]]/100)</f>
        <v>6530759.3969999999</v>
      </c>
      <c r="AA4073" s="13">
        <f>Agridata[[#This Row],[Final_Profit_NGN]]+Agridata[[#This Row],[Input_Cost_NGN]]</f>
        <v>7661946</v>
      </c>
    </row>
    <row r="4074" spans="1:27" x14ac:dyDescent="0.35">
      <c r="A4074" t="s">
        <v>1202</v>
      </c>
      <c r="B4074" t="s">
        <v>1469</v>
      </c>
      <c r="C4074" t="s">
        <v>1484</v>
      </c>
      <c r="D4074">
        <v>2025</v>
      </c>
      <c r="E4074" t="s">
        <v>1502</v>
      </c>
      <c r="F4074" t="s">
        <v>1510</v>
      </c>
      <c r="G4074">
        <v>0.75</v>
      </c>
      <c r="H4074">
        <v>17156</v>
      </c>
      <c r="I4074">
        <v>10924</v>
      </c>
      <c r="J4074">
        <v>4.9000000000000004</v>
      </c>
      <c r="K4074" t="s">
        <v>1513</v>
      </c>
      <c r="L4074">
        <v>0.74</v>
      </c>
      <c r="M4074" t="s">
        <v>1517</v>
      </c>
      <c r="N4074" s="13">
        <v>200</v>
      </c>
      <c r="O4074">
        <v>7</v>
      </c>
      <c r="P4074" s="11">
        <f>Agridata[[#This Row],[Storage_Loss_%]]/100</f>
        <v>0.36320000000000002</v>
      </c>
      <c r="Q4074" s="7">
        <v>36.32</v>
      </c>
      <c r="R4074" s="13">
        <v>25227</v>
      </c>
      <c r="S4074">
        <v>389</v>
      </c>
      <c r="T4074" t="s">
        <v>1520</v>
      </c>
      <c r="U4074" t="s">
        <v>1522</v>
      </c>
      <c r="V4074" s="13">
        <v>4181515</v>
      </c>
      <c r="W4074" s="7">
        <f>(Agridata[[#This Row],[Profit_After_Storage_Loss]]/Agridata[[#This Row],[Total_Revenue]])*100</f>
        <v>63.298123631066517</v>
      </c>
      <c r="X4074">
        <f>(1-Agridata[[#This Row],[Transport_Cost_NGN]]/(Agridata[[#This Row],[Input_Cost_NGN]]+Agridata[[#This Row],[Final_Profit_NGN]]))*100</f>
        <v>99.995245726978268</v>
      </c>
      <c r="Y4074" s="13">
        <f>Agridata[[#This Row],[Final_Profit_NGN]]*Agridata[[#This Row],[Storage_Loss_%]]</f>
        <v>151872624.80000001</v>
      </c>
      <c r="Z4074" s="13">
        <f>Agridata[[#This Row],[Final_Profit_NGN]] * (1-Agridata[[#This Row],[Storage_Loss_%]]/100)</f>
        <v>2662788.7520000003</v>
      </c>
      <c r="AA4074" s="13">
        <f>Agridata[[#This Row],[Final_Profit_NGN]]+Agridata[[#This Row],[Input_Cost_NGN]]</f>
        <v>4206742</v>
      </c>
    </row>
    <row r="4075" spans="1:27" x14ac:dyDescent="0.35">
      <c r="A4075" t="s">
        <v>744</v>
      </c>
      <c r="B4075" t="s">
        <v>1471</v>
      </c>
      <c r="C4075" t="s">
        <v>1492</v>
      </c>
      <c r="D4075">
        <v>2025</v>
      </c>
      <c r="E4075" t="s">
        <v>1502</v>
      </c>
      <c r="F4075" t="s">
        <v>1510</v>
      </c>
      <c r="G4075">
        <v>0.2</v>
      </c>
      <c r="H4075">
        <v>4406</v>
      </c>
      <c r="I4075">
        <v>3191</v>
      </c>
      <c r="J4075">
        <v>26.4</v>
      </c>
      <c r="K4075" t="s">
        <v>1512</v>
      </c>
      <c r="L4075">
        <v>1.03</v>
      </c>
      <c r="M4075" t="s">
        <v>1516</v>
      </c>
      <c r="N4075" s="13">
        <v>6231</v>
      </c>
      <c r="O4075">
        <v>1</v>
      </c>
      <c r="P4075" s="11">
        <f>Agridata[[#This Row],[Storage_Loss_%]]/100</f>
        <v>0.2757</v>
      </c>
      <c r="Q4075" s="7">
        <v>27.57</v>
      </c>
      <c r="R4075" s="13">
        <v>6037</v>
      </c>
      <c r="S4075">
        <v>364</v>
      </c>
      <c r="T4075" t="s">
        <v>1520</v>
      </c>
      <c r="U4075" t="s">
        <v>1522</v>
      </c>
      <c r="V4075" s="13">
        <v>1137641</v>
      </c>
      <c r="W4075" s="7">
        <f>(Agridata[[#This Row],[Profit_After_Storage_Loss]]/Agridata[[#This Row],[Total_Revenue]])*100</f>
        <v>72.047672185702609</v>
      </c>
      <c r="X4075">
        <f>(1-Agridata[[#This Row],[Transport_Cost_NGN]]/(Agridata[[#This Row],[Input_Cost_NGN]]+Agridata[[#This Row],[Final_Profit_NGN]]))*100</f>
        <v>99.455178817814101</v>
      </c>
      <c r="Y4075" s="13">
        <f>Agridata[[#This Row],[Final_Profit_NGN]]*Agridata[[#This Row],[Storage_Loss_%]]</f>
        <v>31364762.370000001</v>
      </c>
      <c r="Z4075" s="13">
        <f>Agridata[[#This Row],[Final_Profit_NGN]] * (1-Agridata[[#This Row],[Storage_Loss_%]]/100)</f>
        <v>823993.37629999989</v>
      </c>
      <c r="AA4075" s="13">
        <f>Agridata[[#This Row],[Final_Profit_NGN]]+Agridata[[#This Row],[Input_Cost_NGN]]</f>
        <v>1143678</v>
      </c>
    </row>
    <row r="4076" spans="1:27" x14ac:dyDescent="0.35">
      <c r="A4076" t="s">
        <v>405</v>
      </c>
      <c r="B4076" t="s">
        <v>1470</v>
      </c>
      <c r="C4076" t="s">
        <v>1499</v>
      </c>
      <c r="D4076">
        <v>2021</v>
      </c>
      <c r="E4076" t="s">
        <v>1502</v>
      </c>
      <c r="F4076" t="s">
        <v>1503</v>
      </c>
      <c r="G4076">
        <v>4.16</v>
      </c>
      <c r="H4076">
        <v>23892</v>
      </c>
      <c r="I4076">
        <v>9556</v>
      </c>
      <c r="J4076">
        <v>37.799999999999997</v>
      </c>
      <c r="K4076" t="s">
        <v>1514</v>
      </c>
      <c r="L4076">
        <v>2.88</v>
      </c>
      <c r="M4076" t="s">
        <v>1516</v>
      </c>
      <c r="N4076" s="13">
        <v>7437</v>
      </c>
      <c r="O4076">
        <v>60</v>
      </c>
      <c r="P4076" s="11">
        <f>Agridata[[#This Row],[Storage_Loss_%]]/100</f>
        <v>0.6</v>
      </c>
      <c r="Q4076" s="7">
        <v>60</v>
      </c>
      <c r="R4076" s="13">
        <v>36100</v>
      </c>
      <c r="S4076">
        <v>346</v>
      </c>
      <c r="T4076" t="s">
        <v>1519</v>
      </c>
      <c r="U4076" t="s">
        <v>1522</v>
      </c>
      <c r="V4076" s="13">
        <v>3229776</v>
      </c>
      <c r="W4076" s="7">
        <f>(Agridata[[#This Row],[Profit_After_Storage_Loss]]/Agridata[[#This Row],[Total_Revenue]])*100</f>
        <v>39.557852165850761</v>
      </c>
      <c r="X4076">
        <f>(1-Agridata[[#This Row],[Transport_Cost_NGN]]/(Agridata[[#This Row],[Input_Cost_NGN]]+Agridata[[#This Row],[Final_Profit_NGN]]))*100</f>
        <v>99.772281617550689</v>
      </c>
      <c r="Y4076" s="13">
        <f>Agridata[[#This Row],[Final_Profit_NGN]]*Agridata[[#This Row],[Storage_Loss_%]]</f>
        <v>193786560</v>
      </c>
      <c r="Z4076" s="13">
        <f>Agridata[[#This Row],[Final_Profit_NGN]] * (1-Agridata[[#This Row],[Storage_Loss_%]]/100)</f>
        <v>1291910.4000000001</v>
      </c>
      <c r="AA4076" s="13">
        <f>Agridata[[#This Row],[Final_Profit_NGN]]+Agridata[[#This Row],[Input_Cost_NGN]]</f>
        <v>3265876</v>
      </c>
    </row>
    <row r="4077" spans="1:27" x14ac:dyDescent="0.35">
      <c r="A4077" t="s">
        <v>216</v>
      </c>
      <c r="B4077" t="s">
        <v>1470</v>
      </c>
      <c r="C4077" t="s">
        <v>1485</v>
      </c>
      <c r="D4077">
        <v>2023</v>
      </c>
      <c r="E4077" t="s">
        <v>1501</v>
      </c>
      <c r="F4077" t="s">
        <v>1507</v>
      </c>
      <c r="G4077">
        <v>1.88</v>
      </c>
      <c r="H4077">
        <v>4002</v>
      </c>
      <c r="I4077">
        <v>2481</v>
      </c>
      <c r="J4077">
        <v>8.8000000000000007</v>
      </c>
      <c r="K4077" t="s">
        <v>1512</v>
      </c>
      <c r="L4077">
        <v>1.04</v>
      </c>
      <c r="M4077" t="s">
        <v>1516</v>
      </c>
      <c r="N4077" s="13">
        <v>2024</v>
      </c>
      <c r="O4077">
        <v>30</v>
      </c>
      <c r="P4077" s="11">
        <f>Agridata[[#This Row],[Storage_Loss_%]]/100</f>
        <v>0.37990000000000002</v>
      </c>
      <c r="Q4077" s="7">
        <v>37.99</v>
      </c>
      <c r="R4077" s="13">
        <v>44159</v>
      </c>
      <c r="S4077">
        <v>224</v>
      </c>
      <c r="T4077" t="s">
        <v>1520</v>
      </c>
      <c r="U4077" t="s">
        <v>1522</v>
      </c>
      <c r="V4077" s="13">
        <v>504004</v>
      </c>
      <c r="W4077" s="7">
        <f>(Agridata[[#This Row],[Profit_After_Storage_Loss]]/Agridata[[#This Row],[Total_Revenue]])*100</f>
        <v>57.014588799316989</v>
      </c>
      <c r="X4077">
        <f>(1-Agridata[[#This Row],[Transport_Cost_NGN]]/(Agridata[[#This Row],[Input_Cost_NGN]]+Agridata[[#This Row],[Final_Profit_NGN]]))*100</f>
        <v>99.630766760981686</v>
      </c>
      <c r="Y4077" s="13">
        <f>Agridata[[#This Row],[Final_Profit_NGN]]*Agridata[[#This Row],[Storage_Loss_%]]</f>
        <v>19147111.960000001</v>
      </c>
      <c r="Z4077" s="13">
        <f>Agridata[[#This Row],[Final_Profit_NGN]] * (1-Agridata[[#This Row],[Storage_Loss_%]]/100)</f>
        <v>312532.88039999997</v>
      </c>
      <c r="AA4077" s="13">
        <f>Agridata[[#This Row],[Final_Profit_NGN]]+Agridata[[#This Row],[Input_Cost_NGN]]</f>
        <v>548163</v>
      </c>
    </row>
    <row r="4078" spans="1:27" x14ac:dyDescent="0.35">
      <c r="A4078" t="s">
        <v>617</v>
      </c>
      <c r="B4078" t="s">
        <v>1470</v>
      </c>
      <c r="C4078" t="s">
        <v>1499</v>
      </c>
      <c r="D4078">
        <v>2023</v>
      </c>
      <c r="E4078" t="s">
        <v>1501</v>
      </c>
      <c r="F4078" t="s">
        <v>1505</v>
      </c>
      <c r="G4078">
        <v>1.1100000000000001</v>
      </c>
      <c r="H4078">
        <v>13047</v>
      </c>
      <c r="I4078">
        <v>10583</v>
      </c>
      <c r="J4078">
        <v>1.6</v>
      </c>
      <c r="K4078" t="s">
        <v>1511</v>
      </c>
      <c r="L4078">
        <v>0.74</v>
      </c>
      <c r="M4078" t="s">
        <v>1516</v>
      </c>
      <c r="N4078" s="13">
        <v>252</v>
      </c>
      <c r="O4078">
        <v>7</v>
      </c>
      <c r="P4078" s="11">
        <f>Agridata[[#This Row],[Storage_Loss_%]]/100</f>
        <v>0.1888</v>
      </c>
      <c r="Q4078" s="7">
        <v>18.88</v>
      </c>
      <c r="R4078" s="13">
        <v>11364</v>
      </c>
      <c r="S4078">
        <v>114</v>
      </c>
      <c r="T4078" t="s">
        <v>1521</v>
      </c>
      <c r="U4078" t="s">
        <v>1522</v>
      </c>
      <c r="V4078" s="13">
        <v>1182782</v>
      </c>
      <c r="W4078" s="7">
        <f>(Agridata[[#This Row],[Profit_After_Storage_Loss]]/Agridata[[#This Row],[Total_Revenue]])*100</f>
        <v>80.348027661609223</v>
      </c>
      <c r="X4078">
        <f>(1-Agridata[[#This Row],[Transport_Cost_NGN]]/(Agridata[[#This Row],[Input_Cost_NGN]]+Agridata[[#This Row],[Final_Profit_NGN]]))*100</f>
        <v>99.978897052789193</v>
      </c>
      <c r="Y4078" s="13">
        <f>Agridata[[#This Row],[Final_Profit_NGN]]*Agridata[[#This Row],[Storage_Loss_%]]</f>
        <v>22330924.16</v>
      </c>
      <c r="Z4078" s="13">
        <f>Agridata[[#This Row],[Final_Profit_NGN]] * (1-Agridata[[#This Row],[Storage_Loss_%]]/100)</f>
        <v>959472.75840000005</v>
      </c>
      <c r="AA4078" s="13">
        <f>Agridata[[#This Row],[Final_Profit_NGN]]+Agridata[[#This Row],[Input_Cost_NGN]]</f>
        <v>1194146</v>
      </c>
    </row>
    <row r="4079" spans="1:27" x14ac:dyDescent="0.35">
      <c r="A4079" t="s">
        <v>41</v>
      </c>
      <c r="B4079" t="s">
        <v>1469</v>
      </c>
      <c r="C4079" t="s">
        <v>1480</v>
      </c>
      <c r="D4079">
        <v>2021</v>
      </c>
      <c r="E4079" t="s">
        <v>1501</v>
      </c>
      <c r="F4079" t="s">
        <v>1504</v>
      </c>
      <c r="G4079">
        <v>4.55</v>
      </c>
      <c r="H4079">
        <v>52488</v>
      </c>
      <c r="I4079">
        <v>42384</v>
      </c>
      <c r="J4079">
        <v>5.7</v>
      </c>
      <c r="K4079" t="s">
        <v>1513</v>
      </c>
      <c r="L4079">
        <v>1.04</v>
      </c>
      <c r="M4079" t="s">
        <v>1516</v>
      </c>
      <c r="N4079" s="13">
        <v>200</v>
      </c>
      <c r="O4079">
        <v>3</v>
      </c>
      <c r="P4079" s="11">
        <f>Agridata[[#This Row],[Storage_Loss_%]]/100</f>
        <v>0.1925</v>
      </c>
      <c r="Q4079" s="7">
        <v>19.25</v>
      </c>
      <c r="R4079" s="13">
        <v>98337</v>
      </c>
      <c r="S4079">
        <v>260</v>
      </c>
      <c r="T4079" t="s">
        <v>1520</v>
      </c>
      <c r="U4079" t="s">
        <v>1522</v>
      </c>
      <c r="V4079" s="13">
        <v>10811105</v>
      </c>
      <c r="W4079" s="7">
        <f>(Agridata[[#This Row],[Profit_After_Storage_Loss]]/Agridata[[#This Row],[Total_Revenue]])*100</f>
        <v>80.022124756701572</v>
      </c>
      <c r="X4079">
        <f>(1-Agridata[[#This Row],[Transport_Cost_NGN]]/(Agridata[[#This Row],[Input_Cost_NGN]]+Agridata[[#This Row],[Final_Profit_NGN]]))*100</f>
        <v>99.998166725667545</v>
      </c>
      <c r="Y4079" s="13">
        <f>Agridata[[#This Row],[Final_Profit_NGN]]*Agridata[[#This Row],[Storage_Loss_%]]</f>
        <v>208113771.25</v>
      </c>
      <c r="Z4079" s="13">
        <f>Agridata[[#This Row],[Final_Profit_NGN]] * (1-Agridata[[#This Row],[Storage_Loss_%]]/100)</f>
        <v>8729967.2874999996</v>
      </c>
      <c r="AA4079" s="13">
        <f>Agridata[[#This Row],[Final_Profit_NGN]]+Agridata[[#This Row],[Input_Cost_NGN]]</f>
        <v>10909442</v>
      </c>
    </row>
    <row r="4080" spans="1:27" x14ac:dyDescent="0.35">
      <c r="A4080" t="s">
        <v>831</v>
      </c>
      <c r="B4080" t="s">
        <v>1470</v>
      </c>
      <c r="C4080" t="s">
        <v>1476</v>
      </c>
      <c r="D4080">
        <v>2022</v>
      </c>
      <c r="E4080" t="s">
        <v>1502</v>
      </c>
      <c r="F4080" t="s">
        <v>1509</v>
      </c>
      <c r="G4080">
        <v>1.43</v>
      </c>
      <c r="H4080">
        <v>13335</v>
      </c>
      <c r="I4080">
        <v>10828</v>
      </c>
      <c r="J4080">
        <v>1</v>
      </c>
      <c r="K4080" t="s">
        <v>1511</v>
      </c>
      <c r="L4080">
        <v>0.32</v>
      </c>
      <c r="M4080" t="s">
        <v>1518</v>
      </c>
      <c r="N4080" s="13">
        <v>200</v>
      </c>
      <c r="O4080">
        <v>3</v>
      </c>
      <c r="P4080" s="11">
        <f>Agridata[[#This Row],[Storage_Loss_%]]/100</f>
        <v>0.188</v>
      </c>
      <c r="Q4080" s="7">
        <v>18.8</v>
      </c>
      <c r="R4080" s="13">
        <v>42562</v>
      </c>
      <c r="S4080">
        <v>311</v>
      </c>
      <c r="T4080" t="s">
        <v>1520</v>
      </c>
      <c r="U4080" t="s">
        <v>1522</v>
      </c>
      <c r="V4080" s="13">
        <v>3291071</v>
      </c>
      <c r="W4080" s="7">
        <f>(Agridata[[#This Row],[Profit_After_Storage_Loss]]/Agridata[[#This Row],[Total_Revenue]])*100</f>
        <v>80.163282880869019</v>
      </c>
      <c r="X4080">
        <f>(1-Agridata[[#This Row],[Transport_Cost_NGN]]/(Agridata[[#This Row],[Input_Cost_NGN]]+Agridata[[#This Row],[Final_Profit_NGN]]))*100</f>
        <v>99.994000539351518</v>
      </c>
      <c r="Y4080" s="13">
        <f>Agridata[[#This Row],[Final_Profit_NGN]]*Agridata[[#This Row],[Storage_Loss_%]]</f>
        <v>61872134.800000004</v>
      </c>
      <c r="Z4080" s="13">
        <f>Agridata[[#This Row],[Final_Profit_NGN]] * (1-Agridata[[#This Row],[Storage_Loss_%]]/100)</f>
        <v>2672349.6520000002</v>
      </c>
      <c r="AA4080" s="13">
        <f>Agridata[[#This Row],[Final_Profit_NGN]]+Agridata[[#This Row],[Input_Cost_NGN]]</f>
        <v>3333633</v>
      </c>
    </row>
    <row r="4081" spans="1:27" x14ac:dyDescent="0.35">
      <c r="A4081" t="s">
        <v>1418</v>
      </c>
      <c r="B4081" t="s">
        <v>1473</v>
      </c>
      <c r="C4081" t="s">
        <v>1493</v>
      </c>
      <c r="D4081">
        <v>2024</v>
      </c>
      <c r="E4081" t="s">
        <v>1502</v>
      </c>
      <c r="F4081" t="s">
        <v>1503</v>
      </c>
      <c r="G4081">
        <v>1.49</v>
      </c>
      <c r="H4081">
        <v>11902</v>
      </c>
      <c r="I4081">
        <v>9197</v>
      </c>
      <c r="J4081">
        <v>6.3</v>
      </c>
      <c r="K4081" t="s">
        <v>1512</v>
      </c>
      <c r="L4081">
        <v>1.33</v>
      </c>
      <c r="M4081" t="s">
        <v>1518</v>
      </c>
      <c r="N4081" s="13">
        <v>1466</v>
      </c>
      <c r="O4081">
        <v>14</v>
      </c>
      <c r="P4081" s="11">
        <f>Agridata[[#This Row],[Storage_Loss_%]]/100</f>
        <v>0.22719999999999999</v>
      </c>
      <c r="Q4081" s="7">
        <v>22.72</v>
      </c>
      <c r="R4081" s="13">
        <v>21184</v>
      </c>
      <c r="S4081">
        <v>270</v>
      </c>
      <c r="T4081" t="s">
        <v>1520</v>
      </c>
      <c r="U4081" t="s">
        <v>1522</v>
      </c>
      <c r="V4081" s="13">
        <v>2435709</v>
      </c>
      <c r="W4081" s="7">
        <f>(Agridata[[#This Row],[Profit_After_Storage_Loss]]/Agridata[[#This Row],[Total_Revenue]])*100</f>
        <v>76.613670811060956</v>
      </c>
      <c r="X4081">
        <f>(1-Agridata[[#This Row],[Transport_Cost_NGN]]/(Agridata[[#This Row],[Input_Cost_NGN]]+Agridata[[#This Row],[Final_Profit_NGN]]))*100</f>
        <v>99.940331141812038</v>
      </c>
      <c r="Y4081" s="13">
        <f>Agridata[[#This Row],[Final_Profit_NGN]]*Agridata[[#This Row],[Storage_Loss_%]]</f>
        <v>55339308.479999997</v>
      </c>
      <c r="Z4081" s="13">
        <f>Agridata[[#This Row],[Final_Profit_NGN]] * (1-Agridata[[#This Row],[Storage_Loss_%]]/100)</f>
        <v>1882315.9152000002</v>
      </c>
      <c r="AA4081" s="13">
        <f>Agridata[[#This Row],[Final_Profit_NGN]]+Agridata[[#This Row],[Input_Cost_NGN]]</f>
        <v>2456893</v>
      </c>
    </row>
    <row r="4082" spans="1:27" x14ac:dyDescent="0.35">
      <c r="A4082" t="s">
        <v>657</v>
      </c>
      <c r="B4082" t="s">
        <v>1470</v>
      </c>
      <c r="C4082" t="s">
        <v>1495</v>
      </c>
      <c r="D4082">
        <v>2021</v>
      </c>
      <c r="E4082" t="s">
        <v>1502</v>
      </c>
      <c r="F4082" t="s">
        <v>1509</v>
      </c>
      <c r="G4082">
        <v>5.0599999999999996</v>
      </c>
      <c r="H4082">
        <v>60339</v>
      </c>
      <c r="I4082">
        <v>49858</v>
      </c>
      <c r="J4082">
        <v>10.7</v>
      </c>
      <c r="K4082" t="s">
        <v>1512</v>
      </c>
      <c r="L4082">
        <v>0.76</v>
      </c>
      <c r="M4082" t="s">
        <v>1516</v>
      </c>
      <c r="N4082" s="13">
        <v>2775</v>
      </c>
      <c r="O4082">
        <v>1</v>
      </c>
      <c r="P4082" s="11">
        <f>Agridata[[#This Row],[Storage_Loss_%]]/100</f>
        <v>0.17370000000000002</v>
      </c>
      <c r="Q4082" s="7">
        <v>17.37</v>
      </c>
      <c r="R4082" s="13">
        <v>141386</v>
      </c>
      <c r="S4082">
        <v>310</v>
      </c>
      <c r="T4082" t="s">
        <v>1520</v>
      </c>
      <c r="U4082" t="s">
        <v>1523</v>
      </c>
      <c r="V4082" s="13">
        <v>15157260</v>
      </c>
      <c r="W4082" s="7">
        <f>(Agridata[[#This Row],[Profit_After_Storage_Loss]]/Agridata[[#This Row],[Total_Revenue]])*100</f>
        <v>81.866355610816811</v>
      </c>
      <c r="X4082">
        <f>(1-Agridata[[#This Row],[Transport_Cost_NGN]]/(Agridata[[#This Row],[Input_Cost_NGN]]+Agridata[[#This Row],[Final_Profit_NGN]]))*100</f>
        <v>99.981861139868201</v>
      </c>
      <c r="Y4082" s="13">
        <f>Agridata[[#This Row],[Final_Profit_NGN]]*Agridata[[#This Row],[Storage_Loss_%]]</f>
        <v>263281606.20000002</v>
      </c>
      <c r="Z4082" s="13">
        <f>Agridata[[#This Row],[Final_Profit_NGN]] * (1-Agridata[[#This Row],[Storage_Loss_%]]/100)</f>
        <v>12524443.938000001</v>
      </c>
      <c r="AA4082" s="13">
        <f>Agridata[[#This Row],[Final_Profit_NGN]]+Agridata[[#This Row],[Input_Cost_NGN]]</f>
        <v>15298646</v>
      </c>
    </row>
    <row r="4083" spans="1:27" x14ac:dyDescent="0.35">
      <c r="A4083" t="s">
        <v>1419</v>
      </c>
      <c r="B4083" t="s">
        <v>1472</v>
      </c>
      <c r="C4083" t="s">
        <v>1478</v>
      </c>
      <c r="D4083">
        <v>2021</v>
      </c>
      <c r="E4083" t="s">
        <v>1501</v>
      </c>
      <c r="F4083" t="s">
        <v>1503</v>
      </c>
      <c r="G4083">
        <v>1.55</v>
      </c>
      <c r="H4083">
        <v>17174</v>
      </c>
      <c r="I4083">
        <v>15089</v>
      </c>
      <c r="J4083">
        <v>45.3</v>
      </c>
      <c r="K4083" t="s">
        <v>1512</v>
      </c>
      <c r="L4083">
        <v>1.57</v>
      </c>
      <c r="M4083" t="s">
        <v>1516</v>
      </c>
      <c r="N4083" s="13">
        <v>10543</v>
      </c>
      <c r="O4083">
        <v>3</v>
      </c>
      <c r="P4083" s="11">
        <f>Agridata[[#This Row],[Storage_Loss_%]]/100</f>
        <v>0.12140000000000001</v>
      </c>
      <c r="Q4083" s="7">
        <v>12.14</v>
      </c>
      <c r="R4083" s="13">
        <v>19591</v>
      </c>
      <c r="S4083">
        <v>342</v>
      </c>
      <c r="T4083" t="s">
        <v>1520</v>
      </c>
      <c r="U4083" t="s">
        <v>1523</v>
      </c>
      <c r="V4083" s="13">
        <v>5078700</v>
      </c>
      <c r="W4083" s="7">
        <f>(Agridata[[#This Row],[Profit_After_Storage_Loss]]/Agridata[[#This Row],[Total_Revenue]])*100</f>
        <v>87.522383873341099</v>
      </c>
      <c r="X4083">
        <f>(1-Agridata[[#This Row],[Transport_Cost_NGN]]/(Agridata[[#This Row],[Input_Cost_NGN]]+Agridata[[#This Row],[Final_Profit_NGN]]))*100</f>
        <v>99.793205213276366</v>
      </c>
      <c r="Y4083" s="13">
        <f>Agridata[[#This Row],[Final_Profit_NGN]]*Agridata[[#This Row],[Storage_Loss_%]]</f>
        <v>61655418</v>
      </c>
      <c r="Z4083" s="13">
        <f>Agridata[[#This Row],[Final_Profit_NGN]] * (1-Agridata[[#This Row],[Storage_Loss_%]]/100)</f>
        <v>4462145.82</v>
      </c>
      <c r="AA4083" s="13">
        <f>Agridata[[#This Row],[Final_Profit_NGN]]+Agridata[[#This Row],[Input_Cost_NGN]]</f>
        <v>5098291</v>
      </c>
    </row>
    <row r="4084" spans="1:27" x14ac:dyDescent="0.35">
      <c r="A4084" t="s">
        <v>1397</v>
      </c>
      <c r="B4084" t="s">
        <v>1469</v>
      </c>
      <c r="C4084" t="s">
        <v>1484</v>
      </c>
      <c r="D4084">
        <v>2023</v>
      </c>
      <c r="E4084" t="s">
        <v>1502</v>
      </c>
      <c r="F4084" t="s">
        <v>1505</v>
      </c>
      <c r="G4084">
        <v>3.32</v>
      </c>
      <c r="H4084">
        <v>21731</v>
      </c>
      <c r="I4084">
        <v>16448</v>
      </c>
      <c r="J4084">
        <v>22.2</v>
      </c>
      <c r="K4084" t="s">
        <v>1512</v>
      </c>
      <c r="L4084">
        <v>1.92</v>
      </c>
      <c r="M4084" t="s">
        <v>1516</v>
      </c>
      <c r="N4084" s="13">
        <v>5097</v>
      </c>
      <c r="O4084">
        <v>14</v>
      </c>
      <c r="P4084" s="11">
        <f>Agridata[[#This Row],[Storage_Loss_%]]/100</f>
        <v>0.24309999999999998</v>
      </c>
      <c r="Q4084" s="7">
        <v>24.31</v>
      </c>
      <c r="R4084" s="13">
        <v>39873</v>
      </c>
      <c r="S4084">
        <v>98</v>
      </c>
      <c r="T4084" t="s">
        <v>1520</v>
      </c>
      <c r="U4084" t="s">
        <v>1523</v>
      </c>
      <c r="V4084" s="13">
        <v>1550815</v>
      </c>
      <c r="W4084" s="7">
        <f>(Agridata[[#This Row],[Profit_After_Storage_Loss]]/Agridata[[#This Row],[Total_Revenue]])*100</f>
        <v>73.792715699118872</v>
      </c>
      <c r="X4084">
        <f>(1-Agridata[[#This Row],[Transport_Cost_NGN]]/(Agridata[[#This Row],[Input_Cost_NGN]]+Agridata[[#This Row],[Final_Profit_NGN]]))*100</f>
        <v>99.679572612605355</v>
      </c>
      <c r="Y4084" s="13">
        <f>Agridata[[#This Row],[Final_Profit_NGN]]*Agridata[[#This Row],[Storage_Loss_%]]</f>
        <v>37700312.649999999</v>
      </c>
      <c r="Z4084" s="13">
        <f>Agridata[[#This Row],[Final_Profit_NGN]] * (1-Agridata[[#This Row],[Storage_Loss_%]]/100)</f>
        <v>1173811.8735</v>
      </c>
      <c r="AA4084" s="13">
        <f>Agridata[[#This Row],[Final_Profit_NGN]]+Agridata[[#This Row],[Input_Cost_NGN]]</f>
        <v>1590688</v>
      </c>
    </row>
    <row r="4085" spans="1:27" x14ac:dyDescent="0.35">
      <c r="A4085" t="s">
        <v>1420</v>
      </c>
      <c r="B4085" t="s">
        <v>1472</v>
      </c>
      <c r="C4085" t="s">
        <v>1478</v>
      </c>
      <c r="D4085">
        <v>2024</v>
      </c>
      <c r="E4085" t="s">
        <v>1501</v>
      </c>
      <c r="F4085" t="s">
        <v>1509</v>
      </c>
      <c r="G4085">
        <v>1.77</v>
      </c>
      <c r="H4085">
        <v>22933</v>
      </c>
      <c r="I4085">
        <v>18653</v>
      </c>
      <c r="J4085">
        <v>8.1</v>
      </c>
      <c r="K4085" t="s">
        <v>1513</v>
      </c>
      <c r="L4085">
        <v>1.66</v>
      </c>
      <c r="M4085" t="s">
        <v>1518</v>
      </c>
      <c r="N4085" s="13">
        <v>317</v>
      </c>
      <c r="O4085">
        <v>2</v>
      </c>
      <c r="P4085" s="11">
        <f>Agridata[[#This Row],[Storage_Loss_%]]/100</f>
        <v>0.18659999999999999</v>
      </c>
      <c r="Q4085" s="7">
        <v>18.66</v>
      </c>
      <c r="R4085" s="13">
        <v>30410</v>
      </c>
      <c r="S4085">
        <v>311</v>
      </c>
      <c r="T4085" t="s">
        <v>1520</v>
      </c>
      <c r="U4085" t="s">
        <v>1522</v>
      </c>
      <c r="V4085" s="13">
        <v>5712346</v>
      </c>
      <c r="W4085" s="7">
        <f>(Agridata[[#This Row],[Profit_After_Storage_Loss]]/Agridata[[#This Row],[Total_Revenue]])*100</f>
        <v>80.909274856880558</v>
      </c>
      <c r="X4085">
        <f>(1-Agridata[[#This Row],[Transport_Cost_NGN]]/(Agridata[[#This Row],[Input_Cost_NGN]]+Agridata[[#This Row],[Final_Profit_NGN]]))*100</f>
        <v>99.994480002284618</v>
      </c>
      <c r="Y4085" s="13">
        <f>Agridata[[#This Row],[Final_Profit_NGN]]*Agridata[[#This Row],[Storage_Loss_%]]</f>
        <v>106592376.36</v>
      </c>
      <c r="Z4085" s="13">
        <f>Agridata[[#This Row],[Final_Profit_NGN]] * (1-Agridata[[#This Row],[Storage_Loss_%]]/100)</f>
        <v>4646422.2363999998</v>
      </c>
      <c r="AA4085" s="13">
        <f>Agridata[[#This Row],[Final_Profit_NGN]]+Agridata[[#This Row],[Input_Cost_NGN]]</f>
        <v>5742756</v>
      </c>
    </row>
    <row r="4086" spans="1:27" x14ac:dyDescent="0.35">
      <c r="A4086" t="s">
        <v>964</v>
      </c>
      <c r="B4086" t="s">
        <v>1471</v>
      </c>
      <c r="C4086" t="s">
        <v>1483</v>
      </c>
      <c r="D4086">
        <v>2022</v>
      </c>
      <c r="E4086" t="s">
        <v>1501</v>
      </c>
      <c r="F4086" t="s">
        <v>1503</v>
      </c>
      <c r="G4086">
        <v>1.01</v>
      </c>
      <c r="H4086">
        <v>10008</v>
      </c>
      <c r="I4086">
        <v>7916</v>
      </c>
      <c r="J4086">
        <v>9.1999999999999993</v>
      </c>
      <c r="K4086" t="s">
        <v>1512</v>
      </c>
      <c r="L4086">
        <v>0.82</v>
      </c>
      <c r="M4086" t="s">
        <v>1517</v>
      </c>
      <c r="N4086" s="13">
        <v>2210</v>
      </c>
      <c r="O4086">
        <v>14</v>
      </c>
      <c r="P4086" s="11">
        <f>Agridata[[#This Row],[Storage_Loss_%]]/100</f>
        <v>0.20899999999999999</v>
      </c>
      <c r="Q4086" s="7">
        <v>20.9</v>
      </c>
      <c r="R4086" s="13">
        <v>16893</v>
      </c>
      <c r="S4086">
        <v>261</v>
      </c>
      <c r="T4086" t="s">
        <v>1521</v>
      </c>
      <c r="U4086" t="s">
        <v>1522</v>
      </c>
      <c r="V4086" s="13">
        <v>2026313</v>
      </c>
      <c r="W4086" s="7">
        <f>(Agridata[[#This Row],[Profit_After_Storage_Loss]]/Agridata[[#This Row],[Total_Revenue]])*100</f>
        <v>78.446009996055224</v>
      </c>
      <c r="X4086">
        <f>(1-Agridata[[#This Row],[Transport_Cost_NGN]]/(Agridata[[#This Row],[Input_Cost_NGN]]+Agridata[[#This Row],[Final_Profit_NGN]]))*100</f>
        <v>99.891836652789777</v>
      </c>
      <c r="Y4086" s="13">
        <f>Agridata[[#This Row],[Final_Profit_NGN]]*Agridata[[#This Row],[Storage_Loss_%]]</f>
        <v>42349941.699999996</v>
      </c>
      <c r="Z4086" s="13">
        <f>Agridata[[#This Row],[Final_Profit_NGN]] * (1-Agridata[[#This Row],[Storage_Loss_%]]/100)</f>
        <v>1602813.5830000001</v>
      </c>
      <c r="AA4086" s="13">
        <f>Agridata[[#This Row],[Final_Profit_NGN]]+Agridata[[#This Row],[Input_Cost_NGN]]</f>
        <v>2043206</v>
      </c>
    </row>
    <row r="4087" spans="1:27" x14ac:dyDescent="0.35">
      <c r="A4087" t="s">
        <v>327</v>
      </c>
      <c r="B4087" t="s">
        <v>1469</v>
      </c>
      <c r="C4087" t="s">
        <v>1498</v>
      </c>
      <c r="D4087">
        <v>2022</v>
      </c>
      <c r="E4087" t="s">
        <v>1501</v>
      </c>
      <c r="F4087" t="s">
        <v>1510</v>
      </c>
      <c r="G4087">
        <v>1.6</v>
      </c>
      <c r="H4087">
        <v>29497</v>
      </c>
      <c r="I4087">
        <v>20105</v>
      </c>
      <c r="J4087">
        <v>7.7</v>
      </c>
      <c r="K4087" t="s">
        <v>1511</v>
      </c>
      <c r="L4087">
        <v>0.36</v>
      </c>
      <c r="M4087" t="s">
        <v>1517</v>
      </c>
      <c r="N4087" s="13">
        <v>840</v>
      </c>
      <c r="O4087">
        <v>3</v>
      </c>
      <c r="P4087" s="11">
        <f>Agridata[[#This Row],[Storage_Loss_%]]/100</f>
        <v>0.31840000000000002</v>
      </c>
      <c r="Q4087" s="7">
        <v>31.84</v>
      </c>
      <c r="R4087" s="13">
        <v>31139</v>
      </c>
      <c r="S4087">
        <v>384</v>
      </c>
      <c r="T4087" t="s">
        <v>1520</v>
      </c>
      <c r="U4087" t="s">
        <v>1522</v>
      </c>
      <c r="V4087" s="13">
        <v>7611138</v>
      </c>
      <c r="W4087" s="7">
        <f>(Agridata[[#This Row],[Profit_After_Storage_Loss]]/Agridata[[#This Row],[Total_Revenue]])*100</f>
        <v>67.882277242764161</v>
      </c>
      <c r="X4087">
        <f>(1-Agridata[[#This Row],[Transport_Cost_NGN]]/(Agridata[[#This Row],[Input_Cost_NGN]]+Agridata[[#This Row],[Final_Profit_NGN]]))*100</f>
        <v>99.989008511468498</v>
      </c>
      <c r="Y4087" s="13">
        <f>Agridata[[#This Row],[Final_Profit_NGN]]*Agridata[[#This Row],[Storage_Loss_%]]</f>
        <v>242338633.91999999</v>
      </c>
      <c r="Z4087" s="13">
        <f>Agridata[[#This Row],[Final_Profit_NGN]] * (1-Agridata[[#This Row],[Storage_Loss_%]]/100)</f>
        <v>5187751.6607999997</v>
      </c>
      <c r="AA4087" s="13">
        <f>Agridata[[#This Row],[Final_Profit_NGN]]+Agridata[[#This Row],[Input_Cost_NGN]]</f>
        <v>7642277</v>
      </c>
    </row>
    <row r="4088" spans="1:27" x14ac:dyDescent="0.35">
      <c r="A4088" t="s">
        <v>1308</v>
      </c>
      <c r="B4088" t="s">
        <v>1472</v>
      </c>
      <c r="C4088" t="s">
        <v>1489</v>
      </c>
      <c r="D4088">
        <v>2025</v>
      </c>
      <c r="E4088" t="s">
        <v>1501</v>
      </c>
      <c r="F4088" t="s">
        <v>1508</v>
      </c>
      <c r="G4088">
        <v>2.39</v>
      </c>
      <c r="H4088">
        <v>3246</v>
      </c>
      <c r="I4088">
        <v>2805</v>
      </c>
      <c r="J4088">
        <v>4.3</v>
      </c>
      <c r="K4088" t="s">
        <v>1513</v>
      </c>
      <c r="L4088">
        <v>1.58</v>
      </c>
      <c r="M4088" t="s">
        <v>1516</v>
      </c>
      <c r="N4088" s="13">
        <v>200</v>
      </c>
      <c r="O4088">
        <v>3</v>
      </c>
      <c r="P4088" s="11">
        <f>Agridata[[#This Row],[Storage_Loss_%]]/100</f>
        <v>0.1358</v>
      </c>
      <c r="Q4088" s="7">
        <v>13.58</v>
      </c>
      <c r="R4088" s="13">
        <v>31481</v>
      </c>
      <c r="S4088">
        <v>205</v>
      </c>
      <c r="T4088" t="s">
        <v>1520</v>
      </c>
      <c r="U4088" t="s">
        <v>1522</v>
      </c>
      <c r="V4088" s="13">
        <v>537594</v>
      </c>
      <c r="W4088" s="7">
        <f>(Agridata[[#This Row],[Profit_After_Storage_Loss]]/Agridata[[#This Row],[Total_Revenue]])*100</f>
        <v>81.639280376048845</v>
      </c>
      <c r="X4088">
        <f>(1-Agridata[[#This Row],[Transport_Cost_NGN]]/(Agridata[[#This Row],[Input_Cost_NGN]]+Agridata[[#This Row],[Final_Profit_NGN]]))*100</f>
        <v>99.964855247550858</v>
      </c>
      <c r="Y4088" s="13">
        <f>Agridata[[#This Row],[Final_Profit_NGN]]*Agridata[[#This Row],[Storage_Loss_%]]</f>
        <v>7300526.5200000005</v>
      </c>
      <c r="Z4088" s="13">
        <f>Agridata[[#This Row],[Final_Profit_NGN]] * (1-Agridata[[#This Row],[Storage_Loss_%]]/100)</f>
        <v>464588.73479999998</v>
      </c>
      <c r="AA4088" s="13">
        <f>Agridata[[#This Row],[Final_Profit_NGN]]+Agridata[[#This Row],[Input_Cost_NGN]]</f>
        <v>569075</v>
      </c>
    </row>
    <row r="4089" spans="1:27" x14ac:dyDescent="0.35">
      <c r="A4089" t="s">
        <v>857</v>
      </c>
      <c r="B4089" t="s">
        <v>1472</v>
      </c>
      <c r="C4089" t="s">
        <v>1478</v>
      </c>
      <c r="D4089">
        <v>2023</v>
      </c>
      <c r="E4089" t="s">
        <v>1502</v>
      </c>
      <c r="F4089" t="s">
        <v>1507</v>
      </c>
      <c r="G4089">
        <v>1.21</v>
      </c>
      <c r="H4089">
        <v>2530</v>
      </c>
      <c r="I4089">
        <v>1978</v>
      </c>
      <c r="J4089">
        <v>20</v>
      </c>
      <c r="K4089" t="s">
        <v>1512</v>
      </c>
      <c r="L4089">
        <v>0.65</v>
      </c>
      <c r="M4089" t="s">
        <v>1518</v>
      </c>
      <c r="N4089" s="13">
        <v>5892</v>
      </c>
      <c r="O4089">
        <v>14</v>
      </c>
      <c r="P4089" s="11">
        <f>Agridata[[#This Row],[Storage_Loss_%]]/100</f>
        <v>0.21780000000000002</v>
      </c>
      <c r="Q4089" s="7">
        <v>21.78</v>
      </c>
      <c r="R4089" s="13">
        <v>13495</v>
      </c>
      <c r="S4089">
        <v>261</v>
      </c>
      <c r="T4089" t="s">
        <v>1520</v>
      </c>
      <c r="U4089" t="s">
        <v>1522</v>
      </c>
      <c r="V4089" s="13">
        <v>491709</v>
      </c>
      <c r="W4089" s="7">
        <f>(Agridata[[#This Row],[Profit_After_Storage_Loss]]/Agridata[[#This Row],[Total_Revenue]])*100</f>
        <v>76.130588791854379</v>
      </c>
      <c r="X4089">
        <f>(1-Agridata[[#This Row],[Transport_Cost_NGN]]/(Agridata[[#This Row],[Input_Cost_NGN]]+Agridata[[#This Row],[Final_Profit_NGN]]))*100</f>
        <v>98.833738450210205</v>
      </c>
      <c r="Y4089" s="13">
        <f>Agridata[[#This Row],[Final_Profit_NGN]]*Agridata[[#This Row],[Storage_Loss_%]]</f>
        <v>10709422.020000001</v>
      </c>
      <c r="Z4089" s="13">
        <f>Agridata[[#This Row],[Final_Profit_NGN]] * (1-Agridata[[#This Row],[Storage_Loss_%]]/100)</f>
        <v>384614.77980000002</v>
      </c>
      <c r="AA4089" s="13">
        <f>Agridata[[#This Row],[Final_Profit_NGN]]+Agridata[[#This Row],[Input_Cost_NGN]]</f>
        <v>505204</v>
      </c>
    </row>
    <row r="4090" spans="1:27" x14ac:dyDescent="0.35">
      <c r="A4090" t="s">
        <v>1278</v>
      </c>
      <c r="B4090" t="s">
        <v>1472</v>
      </c>
      <c r="C4090" t="s">
        <v>1479</v>
      </c>
      <c r="D4090">
        <v>2021</v>
      </c>
      <c r="E4090" t="s">
        <v>1501</v>
      </c>
      <c r="F4090" t="s">
        <v>1508</v>
      </c>
      <c r="G4090">
        <v>1.19</v>
      </c>
      <c r="H4090">
        <v>2057</v>
      </c>
      <c r="I4090">
        <v>822</v>
      </c>
      <c r="J4090">
        <v>75.2</v>
      </c>
      <c r="K4090" t="s">
        <v>1511</v>
      </c>
      <c r="L4090">
        <v>2.84</v>
      </c>
      <c r="M4090" t="s">
        <v>1516</v>
      </c>
      <c r="N4090" s="13">
        <v>10324</v>
      </c>
      <c r="O4090">
        <v>60</v>
      </c>
      <c r="P4090" s="11">
        <f>Agridata[[#This Row],[Storage_Loss_%]]/100</f>
        <v>0.6</v>
      </c>
      <c r="Q4090" s="7">
        <v>60</v>
      </c>
      <c r="R4090" s="13">
        <v>13145</v>
      </c>
      <c r="S4090">
        <v>202</v>
      </c>
      <c r="T4090" t="s">
        <v>1520</v>
      </c>
      <c r="U4090" t="s">
        <v>1522</v>
      </c>
      <c r="V4090" s="13">
        <v>140915</v>
      </c>
      <c r="W4090" s="7">
        <f>(Agridata[[#This Row],[Profit_After_Storage_Loss]]/Agridata[[#This Row],[Total_Revenue]])*100</f>
        <v>36.587044008827732</v>
      </c>
      <c r="X4090">
        <f>(1-Agridata[[#This Row],[Transport_Cost_NGN]]/(Agridata[[#This Row],[Input_Cost_NGN]]+Agridata[[#This Row],[Final_Profit_NGN]]))*100</f>
        <v>93.298714786446837</v>
      </c>
      <c r="Y4090" s="13">
        <f>Agridata[[#This Row],[Final_Profit_NGN]]*Agridata[[#This Row],[Storage_Loss_%]]</f>
        <v>8454900</v>
      </c>
      <c r="Z4090" s="13">
        <f>Agridata[[#This Row],[Final_Profit_NGN]] * (1-Agridata[[#This Row],[Storage_Loss_%]]/100)</f>
        <v>56366</v>
      </c>
      <c r="AA4090" s="13">
        <f>Agridata[[#This Row],[Final_Profit_NGN]]+Agridata[[#This Row],[Input_Cost_NGN]]</f>
        <v>154060</v>
      </c>
    </row>
    <row r="4091" spans="1:27" x14ac:dyDescent="0.35">
      <c r="A4091" t="s">
        <v>1421</v>
      </c>
      <c r="B4091" t="s">
        <v>1472</v>
      </c>
      <c r="C4091" t="s">
        <v>1489</v>
      </c>
      <c r="D4091">
        <v>2021</v>
      </c>
      <c r="E4091" t="s">
        <v>1501</v>
      </c>
      <c r="F4091" t="s">
        <v>1508</v>
      </c>
      <c r="G4091">
        <v>0.68</v>
      </c>
      <c r="H4091">
        <v>1438</v>
      </c>
      <c r="I4091">
        <v>1146</v>
      </c>
      <c r="J4091">
        <v>8.9</v>
      </c>
      <c r="K4091" t="s">
        <v>1513</v>
      </c>
      <c r="L4091">
        <v>1.43</v>
      </c>
      <c r="M4091" t="s">
        <v>1516</v>
      </c>
      <c r="N4091" s="13">
        <v>355</v>
      </c>
      <c r="O4091">
        <v>14</v>
      </c>
      <c r="P4091" s="11">
        <f>Agridata[[#This Row],[Storage_Loss_%]]/100</f>
        <v>0.2029</v>
      </c>
      <c r="Q4091" s="7">
        <v>20.29</v>
      </c>
      <c r="R4091" s="13">
        <v>7052</v>
      </c>
      <c r="S4091">
        <v>174</v>
      </c>
      <c r="T4091" t="s">
        <v>1521</v>
      </c>
      <c r="U4091" t="s">
        <v>1523</v>
      </c>
      <c r="V4091" s="13">
        <v>190003</v>
      </c>
      <c r="W4091" s="7">
        <f>(Agridata[[#This Row],[Profit_After_Storage_Loss]]/Agridata[[#This Row],[Total_Revenue]])*100</f>
        <v>76.857421176828808</v>
      </c>
      <c r="X4091">
        <f>(1-Agridata[[#This Row],[Transport_Cost_NGN]]/(Agridata[[#This Row],[Input_Cost_NGN]]+Agridata[[#This Row],[Final_Profit_NGN]]))*100</f>
        <v>99.819847250767552</v>
      </c>
      <c r="Y4091" s="13">
        <f>Agridata[[#This Row],[Final_Profit_NGN]]*Agridata[[#This Row],[Storage_Loss_%]]</f>
        <v>3855160.8699999996</v>
      </c>
      <c r="Z4091" s="13">
        <f>Agridata[[#This Row],[Final_Profit_NGN]] * (1-Agridata[[#This Row],[Storage_Loss_%]]/100)</f>
        <v>151451.39130000002</v>
      </c>
      <c r="AA4091" s="13">
        <f>Agridata[[#This Row],[Final_Profit_NGN]]+Agridata[[#This Row],[Input_Cost_NGN]]</f>
        <v>197055</v>
      </c>
    </row>
    <row r="4092" spans="1:27" x14ac:dyDescent="0.35">
      <c r="A4092" t="s">
        <v>773</v>
      </c>
      <c r="B4092" t="s">
        <v>1472</v>
      </c>
      <c r="C4092" t="s">
        <v>1489</v>
      </c>
      <c r="D4092">
        <v>2022</v>
      </c>
      <c r="E4092" t="s">
        <v>1501</v>
      </c>
      <c r="F4092" t="s">
        <v>1509</v>
      </c>
      <c r="G4092">
        <v>3.09</v>
      </c>
      <c r="H4092">
        <v>34989</v>
      </c>
      <c r="I4092">
        <v>26728</v>
      </c>
      <c r="J4092">
        <v>26.3</v>
      </c>
      <c r="K4092" t="s">
        <v>1511</v>
      </c>
      <c r="L4092">
        <v>0.8</v>
      </c>
      <c r="M4092" t="s">
        <v>1516</v>
      </c>
      <c r="N4092" s="13">
        <v>4436</v>
      </c>
      <c r="O4092">
        <v>7</v>
      </c>
      <c r="P4092" s="11">
        <f>Agridata[[#This Row],[Storage_Loss_%]]/100</f>
        <v>0.2361</v>
      </c>
      <c r="Q4092" s="7">
        <v>23.61</v>
      </c>
      <c r="R4092" s="13">
        <v>50441</v>
      </c>
      <c r="S4092">
        <v>353</v>
      </c>
      <c r="T4092" t="s">
        <v>1520</v>
      </c>
      <c r="U4092" t="s">
        <v>1522</v>
      </c>
      <c r="V4092" s="13">
        <v>9285758</v>
      </c>
      <c r="W4092" s="7">
        <f>(Agridata[[#This Row],[Profit_After_Storage_Loss]]/Agridata[[#This Row],[Total_Revenue]])*100</f>
        <v>75.977285147842295</v>
      </c>
      <c r="X4092">
        <f>(1-Agridata[[#This Row],[Transport_Cost_NGN]]/(Agridata[[#This Row],[Input_Cost_NGN]]+Agridata[[#This Row],[Final_Profit_NGN]]))*100</f>
        <v>99.952486017061119</v>
      </c>
      <c r="Y4092" s="13">
        <f>Agridata[[#This Row],[Final_Profit_NGN]]*Agridata[[#This Row],[Storage_Loss_%]]</f>
        <v>219236746.38</v>
      </c>
      <c r="Z4092" s="13">
        <f>Agridata[[#This Row],[Final_Profit_NGN]] * (1-Agridata[[#This Row],[Storage_Loss_%]]/100)</f>
        <v>7093390.5362</v>
      </c>
      <c r="AA4092" s="13">
        <f>Agridata[[#This Row],[Final_Profit_NGN]]+Agridata[[#This Row],[Input_Cost_NGN]]</f>
        <v>9336199</v>
      </c>
    </row>
    <row r="4093" spans="1:27" x14ac:dyDescent="0.35">
      <c r="A4093" t="s">
        <v>947</v>
      </c>
      <c r="B4093" t="s">
        <v>1470</v>
      </c>
      <c r="C4093" t="s">
        <v>1495</v>
      </c>
      <c r="D4093">
        <v>2023</v>
      </c>
      <c r="E4093" t="s">
        <v>1502</v>
      </c>
      <c r="F4093" t="s">
        <v>1503</v>
      </c>
      <c r="G4093">
        <v>0.97</v>
      </c>
      <c r="H4093">
        <v>8816</v>
      </c>
      <c r="I4093">
        <v>7457</v>
      </c>
      <c r="J4093">
        <v>3.7</v>
      </c>
      <c r="K4093" t="s">
        <v>1513</v>
      </c>
      <c r="L4093">
        <v>1.41</v>
      </c>
      <c r="M4093" t="s">
        <v>1516</v>
      </c>
      <c r="N4093" s="13">
        <v>200</v>
      </c>
      <c r="O4093">
        <v>7</v>
      </c>
      <c r="P4093" s="11">
        <f>Agridata[[#This Row],[Storage_Loss_%]]/100</f>
        <v>0.15410000000000001</v>
      </c>
      <c r="Q4093" s="7">
        <v>15.41</v>
      </c>
      <c r="R4093" s="13">
        <v>14627</v>
      </c>
      <c r="S4093">
        <v>324</v>
      </c>
      <c r="T4093" t="s">
        <v>1520</v>
      </c>
      <c r="U4093" t="s">
        <v>1522</v>
      </c>
      <c r="V4093" s="13">
        <v>2377081</v>
      </c>
      <c r="W4093" s="7">
        <f>(Agridata[[#This Row],[Profit_After_Storage_Loss]]/Agridata[[#This Row],[Total_Revenue]])*100</f>
        <v>84.072671826995602</v>
      </c>
      <c r="X4093">
        <f>(1-Agridata[[#This Row],[Transport_Cost_NGN]]/(Agridata[[#This Row],[Input_Cost_NGN]]+Agridata[[#This Row],[Final_Profit_NGN]]))*100</f>
        <v>99.99163777517991</v>
      </c>
      <c r="Y4093" s="13">
        <f>Agridata[[#This Row],[Final_Profit_NGN]]*Agridata[[#This Row],[Storage_Loss_%]]</f>
        <v>36630818.210000001</v>
      </c>
      <c r="Z4093" s="13">
        <f>Agridata[[#This Row],[Final_Profit_NGN]] * (1-Agridata[[#This Row],[Storage_Loss_%]]/100)</f>
        <v>2010772.8178999999</v>
      </c>
      <c r="AA4093" s="13">
        <f>Agridata[[#This Row],[Final_Profit_NGN]]+Agridata[[#This Row],[Input_Cost_NGN]]</f>
        <v>2391708</v>
      </c>
    </row>
    <row r="4094" spans="1:27" x14ac:dyDescent="0.35">
      <c r="A4094" t="s">
        <v>631</v>
      </c>
      <c r="B4094" t="s">
        <v>1470</v>
      </c>
      <c r="C4094" t="s">
        <v>1476</v>
      </c>
      <c r="D4094">
        <v>2022</v>
      </c>
      <c r="E4094" t="s">
        <v>1501</v>
      </c>
      <c r="F4094" t="s">
        <v>1506</v>
      </c>
      <c r="G4094">
        <v>4.7699999999999996</v>
      </c>
      <c r="H4094">
        <v>14088</v>
      </c>
      <c r="I4094">
        <v>9327</v>
      </c>
      <c r="J4094">
        <v>2.2999999999999998</v>
      </c>
      <c r="K4094" t="s">
        <v>1511</v>
      </c>
      <c r="L4094">
        <v>0.74</v>
      </c>
      <c r="M4094" t="s">
        <v>1518</v>
      </c>
      <c r="N4094" s="13">
        <v>361</v>
      </c>
      <c r="O4094">
        <v>30</v>
      </c>
      <c r="P4094" s="11">
        <f>Agridata[[#This Row],[Storage_Loss_%]]/100</f>
        <v>0.33789999999999998</v>
      </c>
      <c r="Q4094" s="7">
        <v>33.79</v>
      </c>
      <c r="R4094" s="13">
        <v>70660</v>
      </c>
      <c r="S4094">
        <v>371</v>
      </c>
      <c r="T4094" t="s">
        <v>1520</v>
      </c>
      <c r="U4094" t="s">
        <v>1523</v>
      </c>
      <c r="V4094" s="13">
        <v>3354693</v>
      </c>
      <c r="W4094" s="7">
        <f>(Agridata[[#This Row],[Profit_After_Storage_Loss]]/Agridata[[#This Row],[Total_Revenue]])*100</f>
        <v>64.844184973052421</v>
      </c>
      <c r="X4094">
        <f>(1-Agridata[[#This Row],[Transport_Cost_NGN]]/(Agridata[[#This Row],[Input_Cost_NGN]]+Agridata[[#This Row],[Final_Profit_NGN]]))*100</f>
        <v>99.989460940230103</v>
      </c>
      <c r="Y4094" s="13">
        <f>Agridata[[#This Row],[Final_Profit_NGN]]*Agridata[[#This Row],[Storage_Loss_%]]</f>
        <v>113355076.47</v>
      </c>
      <c r="Z4094" s="13">
        <f>Agridata[[#This Row],[Final_Profit_NGN]] * (1-Agridata[[#This Row],[Storage_Loss_%]]/100)</f>
        <v>2221142.2353000003</v>
      </c>
      <c r="AA4094" s="13">
        <f>Agridata[[#This Row],[Final_Profit_NGN]]+Agridata[[#This Row],[Input_Cost_NGN]]</f>
        <v>3425353</v>
      </c>
    </row>
    <row r="4095" spans="1:27" x14ac:dyDescent="0.35">
      <c r="A4095" t="s">
        <v>280</v>
      </c>
      <c r="B4095" t="s">
        <v>1473</v>
      </c>
      <c r="C4095" t="s">
        <v>1497</v>
      </c>
      <c r="D4095">
        <v>2023</v>
      </c>
      <c r="E4095" t="s">
        <v>1501</v>
      </c>
      <c r="F4095" t="s">
        <v>1510</v>
      </c>
      <c r="G4095">
        <v>1.84</v>
      </c>
      <c r="H4095">
        <v>35743</v>
      </c>
      <c r="I4095">
        <v>23808</v>
      </c>
      <c r="J4095">
        <v>38.4</v>
      </c>
      <c r="K4095" t="s">
        <v>1511</v>
      </c>
      <c r="L4095">
        <v>2.0099999999999998</v>
      </c>
      <c r="M4095" t="s">
        <v>1516</v>
      </c>
      <c r="N4095" s="13">
        <v>6435</v>
      </c>
      <c r="O4095">
        <v>7</v>
      </c>
      <c r="P4095" s="11">
        <f>Agridata[[#This Row],[Storage_Loss_%]]/100</f>
        <v>0.33390000000000003</v>
      </c>
      <c r="Q4095" s="7">
        <v>33.39</v>
      </c>
      <c r="R4095" s="13">
        <v>49906</v>
      </c>
      <c r="S4095">
        <v>442</v>
      </c>
      <c r="T4095" t="s">
        <v>1521</v>
      </c>
      <c r="U4095" t="s">
        <v>1523</v>
      </c>
      <c r="V4095" s="13">
        <v>10361564</v>
      </c>
      <c r="W4095" s="7">
        <f>(Agridata[[#This Row],[Profit_After_Storage_Loss]]/Agridata[[#This Row],[Total_Revenue]])*100</f>
        <v>66.290713803142097</v>
      </c>
      <c r="X4095">
        <f>(1-Agridata[[#This Row],[Transport_Cost_NGN]]/(Agridata[[#This Row],[Input_Cost_NGN]]+Agridata[[#This Row],[Final_Profit_NGN]]))*100</f>
        <v>99.938193165806553</v>
      </c>
      <c r="Y4095" s="13">
        <f>Agridata[[#This Row],[Final_Profit_NGN]]*Agridata[[#This Row],[Storage_Loss_%]]</f>
        <v>345972621.95999998</v>
      </c>
      <c r="Z4095" s="13">
        <f>Agridata[[#This Row],[Final_Profit_NGN]] * (1-Agridata[[#This Row],[Storage_Loss_%]]/100)</f>
        <v>6901837.7803999986</v>
      </c>
      <c r="AA4095" s="13">
        <f>Agridata[[#This Row],[Final_Profit_NGN]]+Agridata[[#This Row],[Input_Cost_NGN]]</f>
        <v>10411470</v>
      </c>
    </row>
    <row r="4096" spans="1:27" x14ac:dyDescent="0.35">
      <c r="A4096" t="s">
        <v>959</v>
      </c>
      <c r="B4096" t="s">
        <v>1469</v>
      </c>
      <c r="C4096" t="s">
        <v>1474</v>
      </c>
      <c r="D4096">
        <v>2021</v>
      </c>
      <c r="E4096" t="s">
        <v>1501</v>
      </c>
      <c r="F4096" t="s">
        <v>1503</v>
      </c>
      <c r="G4096">
        <v>0.97</v>
      </c>
      <c r="H4096">
        <v>7906</v>
      </c>
      <c r="I4096">
        <v>6863</v>
      </c>
      <c r="J4096">
        <v>50.7</v>
      </c>
      <c r="K4096" t="s">
        <v>1513</v>
      </c>
      <c r="L4096">
        <v>2.39</v>
      </c>
      <c r="M4096" t="s">
        <v>1518</v>
      </c>
      <c r="N4096" s="13">
        <v>1512</v>
      </c>
      <c r="O4096">
        <v>7</v>
      </c>
      <c r="P4096" s="11">
        <f>Agridata[[#This Row],[Storage_Loss_%]]/100</f>
        <v>0.13189999999999999</v>
      </c>
      <c r="Q4096" s="7">
        <v>13.19</v>
      </c>
      <c r="R4096" s="13">
        <v>15158</v>
      </c>
      <c r="S4096">
        <v>304</v>
      </c>
      <c r="T4096" t="s">
        <v>1521</v>
      </c>
      <c r="U4096" t="s">
        <v>1522</v>
      </c>
      <c r="V4096" s="13">
        <v>2048819</v>
      </c>
      <c r="W4096" s="7">
        <f>(Agridata[[#This Row],[Profit_After_Storage_Loss]]/Agridata[[#This Row],[Total_Revenue]])*100</f>
        <v>86.17246092858592</v>
      </c>
      <c r="X4096">
        <f>(1-Agridata[[#This Row],[Transport_Cost_NGN]]/(Agridata[[#This Row],[Input_Cost_NGN]]+Agridata[[#This Row],[Final_Profit_NGN]]))*100</f>
        <v>99.926743369717784</v>
      </c>
      <c r="Y4096" s="13">
        <f>Agridata[[#This Row],[Final_Profit_NGN]]*Agridata[[#This Row],[Storage_Loss_%]]</f>
        <v>27023922.609999999</v>
      </c>
      <c r="Z4096" s="13">
        <f>Agridata[[#This Row],[Final_Profit_NGN]] * (1-Agridata[[#This Row],[Storage_Loss_%]]/100)</f>
        <v>1778579.7738999999</v>
      </c>
      <c r="AA4096" s="13">
        <f>Agridata[[#This Row],[Final_Profit_NGN]]+Agridata[[#This Row],[Input_Cost_NGN]]</f>
        <v>2063977</v>
      </c>
    </row>
    <row r="4097" spans="1:27" x14ac:dyDescent="0.35">
      <c r="A4097" t="s">
        <v>963</v>
      </c>
      <c r="B4097" t="s">
        <v>1470</v>
      </c>
      <c r="C4097" t="s">
        <v>1490</v>
      </c>
      <c r="D4097">
        <v>2021</v>
      </c>
      <c r="E4097" t="s">
        <v>1502</v>
      </c>
      <c r="F4097" t="s">
        <v>1506</v>
      </c>
      <c r="G4097">
        <v>3.25</v>
      </c>
      <c r="H4097">
        <v>7191</v>
      </c>
      <c r="I4097">
        <v>6502</v>
      </c>
      <c r="J4097">
        <v>56.4</v>
      </c>
      <c r="K4097" t="s">
        <v>1512</v>
      </c>
      <c r="L4097">
        <v>1.94</v>
      </c>
      <c r="M4097" t="s">
        <v>1517</v>
      </c>
      <c r="N4097" s="13">
        <v>15218</v>
      </c>
      <c r="O4097">
        <v>3</v>
      </c>
      <c r="P4097" s="11">
        <f>Agridata[[#This Row],[Storage_Loss_%]]/100</f>
        <v>9.5799999999999996E-2</v>
      </c>
      <c r="Q4097" s="7">
        <v>9.58</v>
      </c>
      <c r="R4097" s="13">
        <v>61573</v>
      </c>
      <c r="S4097">
        <v>311</v>
      </c>
      <c r="T4097" t="s">
        <v>1520</v>
      </c>
      <c r="U4097" t="s">
        <v>1523</v>
      </c>
      <c r="V4097" s="13">
        <v>1925110</v>
      </c>
      <c r="W4097" s="7">
        <f>(Agridata[[#This Row],[Profit_After_Storage_Loss]]/Agridata[[#This Row],[Total_Revenue]])*100</f>
        <v>87.6176250564383</v>
      </c>
      <c r="X4097">
        <f>(1-Agridata[[#This Row],[Transport_Cost_NGN]]/(Agridata[[#This Row],[Input_Cost_NGN]]+Agridata[[#This Row],[Final_Profit_NGN]]))*100</f>
        <v>99.233999586245019</v>
      </c>
      <c r="Y4097" s="13">
        <f>Agridata[[#This Row],[Final_Profit_NGN]]*Agridata[[#This Row],[Storage_Loss_%]]</f>
        <v>18442553.800000001</v>
      </c>
      <c r="Z4097" s="13">
        <f>Agridata[[#This Row],[Final_Profit_NGN]] * (1-Agridata[[#This Row],[Storage_Loss_%]]/100)</f>
        <v>1740684.4620000001</v>
      </c>
      <c r="AA4097" s="13">
        <f>Agridata[[#This Row],[Final_Profit_NGN]]+Agridata[[#This Row],[Input_Cost_NGN]]</f>
        <v>1986683</v>
      </c>
    </row>
    <row r="4098" spans="1:27" x14ac:dyDescent="0.35">
      <c r="A4098" t="s">
        <v>59</v>
      </c>
      <c r="B4098" t="s">
        <v>1472</v>
      </c>
      <c r="C4098" t="s">
        <v>1487</v>
      </c>
      <c r="D4098">
        <v>2022</v>
      </c>
      <c r="E4098" t="s">
        <v>1501</v>
      </c>
      <c r="F4098" t="s">
        <v>1509</v>
      </c>
      <c r="G4098">
        <v>0.2</v>
      </c>
      <c r="H4098">
        <v>2139</v>
      </c>
      <c r="I4098">
        <v>1719</v>
      </c>
      <c r="J4098">
        <v>21.7</v>
      </c>
      <c r="K4098" t="s">
        <v>1511</v>
      </c>
      <c r="L4098">
        <v>2.25</v>
      </c>
      <c r="M4098" t="s">
        <v>1517</v>
      </c>
      <c r="N4098" s="13">
        <v>2879</v>
      </c>
      <c r="O4098">
        <v>2</v>
      </c>
      <c r="P4098" s="11">
        <f>Agridata[[#This Row],[Storage_Loss_%]]/100</f>
        <v>0.1963</v>
      </c>
      <c r="Q4098" s="7">
        <v>19.63</v>
      </c>
      <c r="R4098" s="13">
        <v>5971</v>
      </c>
      <c r="S4098">
        <v>281</v>
      </c>
      <c r="T4098" t="s">
        <v>1520</v>
      </c>
      <c r="U4098" t="s">
        <v>1522</v>
      </c>
      <c r="V4098" s="13">
        <v>469359</v>
      </c>
      <c r="W4098" s="7">
        <f>(Agridata[[#This Row],[Profit_After_Storage_Loss]]/Agridata[[#This Row],[Total_Revenue]])*100</f>
        <v>79.360408200618508</v>
      </c>
      <c r="X4098">
        <f>(1-Agridata[[#This Row],[Transport_Cost_NGN]]/(Agridata[[#This Row],[Input_Cost_NGN]]+Agridata[[#This Row],[Final_Profit_NGN]]))*100</f>
        <v>99.394315528159382</v>
      </c>
      <c r="Y4098" s="13">
        <f>Agridata[[#This Row],[Final_Profit_NGN]]*Agridata[[#This Row],[Storage_Loss_%]]</f>
        <v>9213517.1699999999</v>
      </c>
      <c r="Z4098" s="13">
        <f>Agridata[[#This Row],[Final_Profit_NGN]] * (1-Agridata[[#This Row],[Storage_Loss_%]]/100)</f>
        <v>377223.82829999999</v>
      </c>
      <c r="AA4098" s="13">
        <f>Agridata[[#This Row],[Final_Profit_NGN]]+Agridata[[#This Row],[Input_Cost_NGN]]</f>
        <v>475330</v>
      </c>
    </row>
    <row r="4099" spans="1:27" x14ac:dyDescent="0.35">
      <c r="A4099" t="s">
        <v>1358</v>
      </c>
      <c r="B4099" t="s">
        <v>1473</v>
      </c>
      <c r="C4099" t="s">
        <v>1484</v>
      </c>
      <c r="D4099">
        <v>2022</v>
      </c>
      <c r="E4099" t="s">
        <v>1501</v>
      </c>
      <c r="F4099" t="s">
        <v>1506</v>
      </c>
      <c r="G4099">
        <v>6.52</v>
      </c>
      <c r="H4099">
        <v>20774</v>
      </c>
      <c r="I4099">
        <v>13409</v>
      </c>
      <c r="J4099">
        <v>62.6</v>
      </c>
      <c r="K4099" t="s">
        <v>1511</v>
      </c>
      <c r="L4099">
        <v>2.29</v>
      </c>
      <c r="M4099" t="s">
        <v>1517</v>
      </c>
      <c r="N4099" s="13">
        <v>10502</v>
      </c>
      <c r="O4099">
        <v>30</v>
      </c>
      <c r="P4099" s="11">
        <f>Agridata[[#This Row],[Storage_Loss_%]]/100</f>
        <v>0.35450000000000004</v>
      </c>
      <c r="Q4099" s="7">
        <v>35.450000000000003</v>
      </c>
      <c r="R4099" s="13">
        <v>172656</v>
      </c>
      <c r="S4099">
        <v>313</v>
      </c>
      <c r="T4099" t="s">
        <v>1520</v>
      </c>
      <c r="U4099" t="s">
        <v>1523</v>
      </c>
      <c r="V4099" s="13">
        <v>3971889</v>
      </c>
      <c r="W4099" s="7">
        <f>(Agridata[[#This Row],[Profit_After_Storage_Loss]]/Agridata[[#This Row],[Total_Revenue]])*100</f>
        <v>61.860936471916702</v>
      </c>
      <c r="X4099">
        <f>(1-Agridata[[#This Row],[Transport_Cost_NGN]]/(Agridata[[#This Row],[Input_Cost_NGN]]+Agridata[[#This Row],[Final_Profit_NGN]]))*100</f>
        <v>99.746606684207791</v>
      </c>
      <c r="Y4099" s="13">
        <f>Agridata[[#This Row],[Final_Profit_NGN]]*Agridata[[#This Row],[Storage_Loss_%]]</f>
        <v>140803465.05000001</v>
      </c>
      <c r="Z4099" s="13">
        <f>Agridata[[#This Row],[Final_Profit_NGN]] * (1-Agridata[[#This Row],[Storage_Loss_%]]/100)</f>
        <v>2563854.3495</v>
      </c>
      <c r="AA4099" s="13">
        <f>Agridata[[#This Row],[Final_Profit_NGN]]+Agridata[[#This Row],[Input_Cost_NGN]]</f>
        <v>4144545</v>
      </c>
    </row>
    <row r="4100" spans="1:27" x14ac:dyDescent="0.35">
      <c r="A4100" t="s">
        <v>1232</v>
      </c>
      <c r="B4100" t="s">
        <v>1470</v>
      </c>
      <c r="C4100" t="s">
        <v>1476</v>
      </c>
      <c r="D4100">
        <v>2023</v>
      </c>
      <c r="E4100" t="s">
        <v>1502</v>
      </c>
      <c r="F4100" t="s">
        <v>1510</v>
      </c>
      <c r="G4100">
        <v>4.72</v>
      </c>
      <c r="H4100">
        <v>114184</v>
      </c>
      <c r="I4100">
        <v>81927</v>
      </c>
      <c r="J4100">
        <v>9.5</v>
      </c>
      <c r="K4100" t="s">
        <v>1513</v>
      </c>
      <c r="L4100">
        <v>0.53</v>
      </c>
      <c r="M4100" t="s">
        <v>1516</v>
      </c>
      <c r="N4100" s="13">
        <v>378</v>
      </c>
      <c r="O4100">
        <v>4</v>
      </c>
      <c r="P4100" s="11">
        <f>Agridata[[#This Row],[Storage_Loss_%]]/100</f>
        <v>0.28249999999999997</v>
      </c>
      <c r="Q4100" s="7">
        <v>28.25</v>
      </c>
      <c r="R4100" s="13">
        <v>152199</v>
      </c>
      <c r="S4100">
        <v>471</v>
      </c>
      <c r="T4100" t="s">
        <v>1520</v>
      </c>
      <c r="U4100" t="s">
        <v>1522</v>
      </c>
      <c r="V4100" s="13">
        <v>38049164</v>
      </c>
      <c r="W4100" s="7">
        <f>(Agridata[[#This Row],[Profit_After_Storage_Loss]]/Agridata[[#This Row],[Total_Revenue]])*100</f>
        <v>71.464139041321644</v>
      </c>
      <c r="X4100">
        <f>(1-Agridata[[#This Row],[Transport_Cost_NGN]]/(Agridata[[#This Row],[Input_Cost_NGN]]+Agridata[[#This Row],[Final_Profit_NGN]]))*100</f>
        <v>99.999010506509933</v>
      </c>
      <c r="Y4100" s="13">
        <f>Agridata[[#This Row],[Final_Profit_NGN]]*Agridata[[#This Row],[Storage_Loss_%]]</f>
        <v>1074888883</v>
      </c>
      <c r="Z4100" s="13">
        <f>Agridata[[#This Row],[Final_Profit_NGN]] * (1-Agridata[[#This Row],[Storage_Loss_%]]/100)</f>
        <v>27300275.170000002</v>
      </c>
      <c r="AA4100" s="13">
        <f>Agridata[[#This Row],[Final_Profit_NGN]]+Agridata[[#This Row],[Input_Cost_NGN]]</f>
        <v>38201363</v>
      </c>
    </row>
    <row r="4101" spans="1:27" x14ac:dyDescent="0.35">
      <c r="A4101" t="s">
        <v>1350</v>
      </c>
      <c r="B4101" t="s">
        <v>1469</v>
      </c>
      <c r="C4101" t="s">
        <v>1480</v>
      </c>
      <c r="D4101">
        <v>2021</v>
      </c>
      <c r="E4101" t="s">
        <v>1501</v>
      </c>
      <c r="F4101" t="s">
        <v>1503</v>
      </c>
      <c r="G4101">
        <v>1.69</v>
      </c>
      <c r="H4101">
        <v>14395</v>
      </c>
      <c r="I4101">
        <v>8766</v>
      </c>
      <c r="J4101">
        <v>4</v>
      </c>
      <c r="K4101" t="s">
        <v>1513</v>
      </c>
      <c r="L4101">
        <v>1.48</v>
      </c>
      <c r="M4101" t="s">
        <v>1517</v>
      </c>
      <c r="N4101" s="13">
        <v>200</v>
      </c>
      <c r="O4101">
        <v>30</v>
      </c>
      <c r="P4101" s="11">
        <f>Agridata[[#This Row],[Storage_Loss_%]]/100</f>
        <v>0.39100000000000001</v>
      </c>
      <c r="Q4101" s="7">
        <v>39.1</v>
      </c>
      <c r="R4101" s="13">
        <v>25083</v>
      </c>
      <c r="S4101">
        <v>230</v>
      </c>
      <c r="T4101" t="s">
        <v>1520</v>
      </c>
      <c r="U4101" t="s">
        <v>1522</v>
      </c>
      <c r="V4101" s="13">
        <v>1970736</v>
      </c>
      <c r="W4101" s="7">
        <f>(Agridata[[#This Row],[Profit_After_Storage_Loss]]/Agridata[[#This Row],[Total_Revenue]])*100</f>
        <v>60.134622628605094</v>
      </c>
      <c r="X4101">
        <f>(1-Agridata[[#This Row],[Transport_Cost_NGN]]/(Agridata[[#This Row],[Input_Cost_NGN]]+Agridata[[#This Row],[Final_Profit_NGN]]))*100</f>
        <v>99.989979051206547</v>
      </c>
      <c r="Y4101" s="13">
        <f>Agridata[[#This Row],[Final_Profit_NGN]]*Agridata[[#This Row],[Storage_Loss_%]]</f>
        <v>77055777.600000009</v>
      </c>
      <c r="Z4101" s="13">
        <f>Agridata[[#This Row],[Final_Profit_NGN]] * (1-Agridata[[#This Row],[Storage_Loss_%]]/100)</f>
        <v>1200178.2239999999</v>
      </c>
      <c r="AA4101" s="13">
        <f>Agridata[[#This Row],[Final_Profit_NGN]]+Agridata[[#This Row],[Input_Cost_NGN]]</f>
        <v>1995819</v>
      </c>
    </row>
    <row r="4102" spans="1:27" x14ac:dyDescent="0.35">
      <c r="A4102" t="s">
        <v>366</v>
      </c>
      <c r="B4102" t="s">
        <v>1473</v>
      </c>
      <c r="C4102" t="s">
        <v>1484</v>
      </c>
      <c r="D4102">
        <v>2022</v>
      </c>
      <c r="E4102" t="s">
        <v>1501</v>
      </c>
      <c r="F4102" t="s">
        <v>1504</v>
      </c>
      <c r="G4102">
        <v>0.3</v>
      </c>
      <c r="H4102">
        <v>2635</v>
      </c>
      <c r="I4102">
        <v>1977</v>
      </c>
      <c r="J4102">
        <v>1</v>
      </c>
      <c r="K4102" t="s">
        <v>1513</v>
      </c>
      <c r="L4102">
        <v>1.2</v>
      </c>
      <c r="M4102" t="s">
        <v>1516</v>
      </c>
      <c r="N4102" s="13">
        <v>200</v>
      </c>
      <c r="O4102">
        <v>4</v>
      </c>
      <c r="P4102" s="11">
        <f>Agridata[[#This Row],[Storage_Loss_%]]/100</f>
        <v>0.24940000000000001</v>
      </c>
      <c r="Q4102" s="7">
        <v>24.94</v>
      </c>
      <c r="R4102" s="13">
        <v>6830</v>
      </c>
      <c r="S4102">
        <v>308</v>
      </c>
      <c r="T4102" t="s">
        <v>1520</v>
      </c>
      <c r="U4102" t="s">
        <v>1522</v>
      </c>
      <c r="V4102" s="13">
        <v>595797</v>
      </c>
      <c r="W4102" s="7">
        <f>(Agridata[[#This Row],[Profit_After_Storage_Loss]]/Agridata[[#This Row],[Total_Revenue]])*100</f>
        <v>74.209291684574367</v>
      </c>
      <c r="X4102">
        <f>(1-Agridata[[#This Row],[Transport_Cost_NGN]]/(Agridata[[#This Row],[Input_Cost_NGN]]+Agridata[[#This Row],[Final_Profit_NGN]]))*100</f>
        <v>99.966811974903209</v>
      </c>
      <c r="Y4102" s="13">
        <f>Agridata[[#This Row],[Final_Profit_NGN]]*Agridata[[#This Row],[Storage_Loss_%]]</f>
        <v>14859177.180000002</v>
      </c>
      <c r="Z4102" s="13">
        <f>Agridata[[#This Row],[Final_Profit_NGN]] * (1-Agridata[[#This Row],[Storage_Loss_%]]/100)</f>
        <v>447205.22819999995</v>
      </c>
      <c r="AA4102" s="13">
        <f>Agridata[[#This Row],[Final_Profit_NGN]]+Agridata[[#This Row],[Input_Cost_NGN]]</f>
        <v>602627</v>
      </c>
    </row>
    <row r="4103" spans="1:27" x14ac:dyDescent="0.35">
      <c r="A4103" t="s">
        <v>937</v>
      </c>
      <c r="B4103" t="s">
        <v>1472</v>
      </c>
      <c r="C4103" t="s">
        <v>1478</v>
      </c>
      <c r="D4103">
        <v>2024</v>
      </c>
      <c r="E4103" t="s">
        <v>1502</v>
      </c>
      <c r="F4103" t="s">
        <v>1504</v>
      </c>
      <c r="G4103">
        <v>0.87</v>
      </c>
      <c r="H4103">
        <v>8584</v>
      </c>
      <c r="I4103">
        <v>6589</v>
      </c>
      <c r="J4103">
        <v>50.8</v>
      </c>
      <c r="K4103" t="s">
        <v>1513</v>
      </c>
      <c r="L4103">
        <v>1.87</v>
      </c>
      <c r="M4103" t="s">
        <v>1516</v>
      </c>
      <c r="N4103" s="13">
        <v>1971</v>
      </c>
      <c r="O4103">
        <v>3</v>
      </c>
      <c r="P4103" s="11">
        <f>Agridata[[#This Row],[Storage_Loss_%]]/100</f>
        <v>0.23230000000000001</v>
      </c>
      <c r="Q4103" s="7">
        <v>23.23</v>
      </c>
      <c r="R4103" s="13">
        <v>14234</v>
      </c>
      <c r="S4103">
        <v>346</v>
      </c>
      <c r="T4103" t="s">
        <v>1520</v>
      </c>
      <c r="U4103" t="s">
        <v>1522</v>
      </c>
      <c r="V4103" s="13">
        <v>2240792</v>
      </c>
      <c r="W4103" s="7">
        <f>(Agridata[[#This Row],[Profit_After_Storage_Loss]]/Agridata[[#This Row],[Total_Revenue]])*100</f>
        <v>76.2854183676818</v>
      </c>
      <c r="X4103">
        <f>(1-Agridata[[#This Row],[Transport_Cost_NGN]]/(Agridata[[#This Row],[Input_Cost_NGN]]+Agridata[[#This Row],[Final_Profit_NGN]]))*100</f>
        <v>99.912595242804286</v>
      </c>
      <c r="Y4103" s="13">
        <f>Agridata[[#This Row],[Final_Profit_NGN]]*Agridata[[#This Row],[Storage_Loss_%]]</f>
        <v>52053598.160000004</v>
      </c>
      <c r="Z4103" s="13">
        <f>Agridata[[#This Row],[Final_Profit_NGN]] * (1-Agridata[[#This Row],[Storage_Loss_%]]/100)</f>
        <v>1720256.0184000002</v>
      </c>
      <c r="AA4103" s="13">
        <f>Agridata[[#This Row],[Final_Profit_NGN]]+Agridata[[#This Row],[Input_Cost_NGN]]</f>
        <v>2255026</v>
      </c>
    </row>
    <row r="4104" spans="1:27" x14ac:dyDescent="0.35">
      <c r="A4104" t="s">
        <v>1151</v>
      </c>
      <c r="B4104" t="s">
        <v>1469</v>
      </c>
      <c r="C4104" t="s">
        <v>1481</v>
      </c>
      <c r="D4104">
        <v>2022</v>
      </c>
      <c r="E4104" t="s">
        <v>1501</v>
      </c>
      <c r="F4104" t="s">
        <v>1508</v>
      </c>
      <c r="G4104">
        <v>2.2999999999999998</v>
      </c>
      <c r="H4104">
        <v>3038</v>
      </c>
      <c r="I4104">
        <v>2493</v>
      </c>
      <c r="J4104">
        <v>6</v>
      </c>
      <c r="K4104" t="s">
        <v>1513</v>
      </c>
      <c r="L4104">
        <v>1.36</v>
      </c>
      <c r="M4104" t="s">
        <v>1517</v>
      </c>
      <c r="N4104" s="13">
        <v>222</v>
      </c>
      <c r="O4104">
        <v>14</v>
      </c>
      <c r="P4104" s="11">
        <f>Agridata[[#This Row],[Storage_Loss_%]]/100</f>
        <v>0.17910000000000001</v>
      </c>
      <c r="Q4104" s="7">
        <v>17.91</v>
      </c>
      <c r="R4104" s="13">
        <v>36440</v>
      </c>
      <c r="S4104">
        <v>169</v>
      </c>
      <c r="T4104" t="s">
        <v>1520</v>
      </c>
      <c r="U4104" t="s">
        <v>1522</v>
      </c>
      <c r="V4104" s="13">
        <v>380442</v>
      </c>
      <c r="W4104" s="7">
        <f>(Agridata[[#This Row],[Profit_After_Storage_Loss]]/Agridata[[#This Row],[Total_Revenue]])*100</f>
        <v>74.914445286675843</v>
      </c>
      <c r="X4104">
        <f>(1-Agridata[[#This Row],[Transport_Cost_NGN]]/(Agridata[[#This Row],[Input_Cost_NGN]]+Agridata[[#This Row],[Final_Profit_NGN]]))*100</f>
        <v>99.946747520881203</v>
      </c>
      <c r="Y4104" s="13">
        <f>Agridata[[#This Row],[Final_Profit_NGN]]*Agridata[[#This Row],[Storage_Loss_%]]</f>
        <v>6813716.2199999997</v>
      </c>
      <c r="Z4104" s="13">
        <f>Agridata[[#This Row],[Final_Profit_NGN]] * (1-Agridata[[#This Row],[Storage_Loss_%]]/100)</f>
        <v>312304.83779999998</v>
      </c>
      <c r="AA4104" s="13">
        <f>Agridata[[#This Row],[Final_Profit_NGN]]+Agridata[[#This Row],[Input_Cost_NGN]]</f>
        <v>416882</v>
      </c>
    </row>
    <row r="4105" spans="1:27" x14ac:dyDescent="0.35">
      <c r="A4105" t="s">
        <v>1177</v>
      </c>
      <c r="B4105" t="s">
        <v>1469</v>
      </c>
      <c r="C4105" t="s">
        <v>1474</v>
      </c>
      <c r="D4105">
        <v>2025</v>
      </c>
      <c r="E4105" t="s">
        <v>1501</v>
      </c>
      <c r="F4105" t="s">
        <v>1503</v>
      </c>
      <c r="G4105">
        <v>4.6100000000000003</v>
      </c>
      <c r="H4105">
        <v>30033</v>
      </c>
      <c r="I4105">
        <v>23425</v>
      </c>
      <c r="J4105">
        <v>22</v>
      </c>
      <c r="K4105" t="s">
        <v>1511</v>
      </c>
      <c r="L4105">
        <v>0.93</v>
      </c>
      <c r="M4105" t="s">
        <v>1516</v>
      </c>
      <c r="N4105" s="13">
        <v>2575</v>
      </c>
      <c r="O4105">
        <v>14</v>
      </c>
      <c r="P4105" s="11">
        <f>Agridata[[#This Row],[Storage_Loss_%]]/100</f>
        <v>0.22</v>
      </c>
      <c r="Q4105" s="7">
        <v>22</v>
      </c>
      <c r="R4105" s="13">
        <v>54451</v>
      </c>
      <c r="S4105">
        <v>305</v>
      </c>
      <c r="T4105" t="s">
        <v>1520</v>
      </c>
      <c r="U4105" t="s">
        <v>1523</v>
      </c>
      <c r="V4105" s="13">
        <v>7016153</v>
      </c>
      <c r="W4105" s="7">
        <f>(Agridata[[#This Row],[Profit_After_Storage_Loss]]/Agridata[[#This Row],[Total_Revenue]])*100</f>
        <v>77.399318926643318</v>
      </c>
      <c r="X4105">
        <f>(1-Agridata[[#This Row],[Transport_Cost_NGN]]/(Agridata[[#This Row],[Input_Cost_NGN]]+Agridata[[#This Row],[Final_Profit_NGN]]))*100</f>
        <v>99.963581611981098</v>
      </c>
      <c r="Y4105" s="13">
        <f>Agridata[[#This Row],[Final_Profit_NGN]]*Agridata[[#This Row],[Storage_Loss_%]]</f>
        <v>154355366</v>
      </c>
      <c r="Z4105" s="13">
        <f>Agridata[[#This Row],[Final_Profit_NGN]] * (1-Agridata[[#This Row],[Storage_Loss_%]]/100)</f>
        <v>5472599.3399999999</v>
      </c>
      <c r="AA4105" s="13">
        <f>Agridata[[#This Row],[Final_Profit_NGN]]+Agridata[[#This Row],[Input_Cost_NGN]]</f>
        <v>7070604</v>
      </c>
    </row>
    <row r="4106" spans="1:27" x14ac:dyDescent="0.35">
      <c r="A4106" t="s">
        <v>1012</v>
      </c>
      <c r="B4106" t="s">
        <v>1473</v>
      </c>
      <c r="C4106" t="s">
        <v>1497</v>
      </c>
      <c r="D4106">
        <v>2021</v>
      </c>
      <c r="E4106" t="s">
        <v>1501</v>
      </c>
      <c r="F4106" t="s">
        <v>1506</v>
      </c>
      <c r="G4106">
        <v>0.97</v>
      </c>
      <c r="H4106">
        <v>1721</v>
      </c>
      <c r="I4106">
        <v>1106</v>
      </c>
      <c r="J4106">
        <v>32.4</v>
      </c>
      <c r="K4106" t="s">
        <v>1511</v>
      </c>
      <c r="L4106">
        <v>1.54</v>
      </c>
      <c r="M4106" t="s">
        <v>1516</v>
      </c>
      <c r="N4106" s="13">
        <v>4898</v>
      </c>
      <c r="O4106">
        <v>30</v>
      </c>
      <c r="P4106" s="11">
        <f>Agridata[[#This Row],[Storage_Loss_%]]/100</f>
        <v>0.35719999999999996</v>
      </c>
      <c r="Q4106" s="7">
        <v>35.72</v>
      </c>
      <c r="R4106" s="13">
        <v>29022</v>
      </c>
      <c r="S4106">
        <v>326</v>
      </c>
      <c r="T4106" t="s">
        <v>1520</v>
      </c>
      <c r="U4106" t="s">
        <v>1522</v>
      </c>
      <c r="V4106" s="13">
        <v>323031</v>
      </c>
      <c r="W4106" s="7">
        <f>(Agridata[[#This Row],[Profit_After_Storage_Loss]]/Agridata[[#This Row],[Total_Revenue]])*100</f>
        <v>58.980984908522295</v>
      </c>
      <c r="X4106">
        <f>(1-Agridata[[#This Row],[Transport_Cost_NGN]]/(Agridata[[#This Row],[Input_Cost_NGN]]+Agridata[[#This Row],[Final_Profit_NGN]]))*100</f>
        <v>98.608732207934608</v>
      </c>
      <c r="Y4106" s="13">
        <f>Agridata[[#This Row],[Final_Profit_NGN]]*Agridata[[#This Row],[Storage_Loss_%]]</f>
        <v>11538667.32</v>
      </c>
      <c r="Z4106" s="13">
        <f>Agridata[[#This Row],[Final_Profit_NGN]] * (1-Agridata[[#This Row],[Storage_Loss_%]]/100)</f>
        <v>207644.32680000001</v>
      </c>
      <c r="AA4106" s="13">
        <f>Agridata[[#This Row],[Final_Profit_NGN]]+Agridata[[#This Row],[Input_Cost_NGN]]</f>
        <v>352053</v>
      </c>
    </row>
    <row r="4107" spans="1:27" x14ac:dyDescent="0.35">
      <c r="A4107" t="s">
        <v>126</v>
      </c>
      <c r="B4107" t="s">
        <v>1469</v>
      </c>
      <c r="C4107" t="s">
        <v>1484</v>
      </c>
      <c r="D4107">
        <v>2024</v>
      </c>
      <c r="E4107" t="s">
        <v>1501</v>
      </c>
      <c r="F4107" t="s">
        <v>1507</v>
      </c>
      <c r="G4107">
        <v>1.49</v>
      </c>
      <c r="H4107">
        <v>2453</v>
      </c>
      <c r="I4107">
        <v>2278</v>
      </c>
      <c r="J4107">
        <v>10.6</v>
      </c>
      <c r="K4107" t="s">
        <v>1512</v>
      </c>
      <c r="L4107">
        <v>1.3</v>
      </c>
      <c r="M4107" t="s">
        <v>1518</v>
      </c>
      <c r="N4107" s="13">
        <v>2224</v>
      </c>
      <c r="O4107">
        <v>3</v>
      </c>
      <c r="P4107" s="11">
        <f>Agridata[[#This Row],[Storage_Loss_%]]/100</f>
        <v>7.1300000000000002E-2</v>
      </c>
      <c r="Q4107" s="7">
        <v>7.13</v>
      </c>
      <c r="R4107" s="13">
        <v>24341</v>
      </c>
      <c r="S4107">
        <v>201</v>
      </c>
      <c r="T4107" t="s">
        <v>1519</v>
      </c>
      <c r="U4107" t="s">
        <v>1522</v>
      </c>
      <c r="V4107" s="13">
        <v>426735</v>
      </c>
      <c r="W4107" s="7">
        <f>(Agridata[[#This Row],[Profit_After_Storage_Loss]]/Agridata[[#This Row],[Total_Revenue]])*100</f>
        <v>87.858541465296298</v>
      </c>
      <c r="X4107">
        <f>(1-Agridata[[#This Row],[Transport_Cost_NGN]]/(Agridata[[#This Row],[Input_Cost_NGN]]+Agridata[[#This Row],[Final_Profit_NGN]]))*100</f>
        <v>99.506956699092839</v>
      </c>
      <c r="Y4107" s="13">
        <f>Agridata[[#This Row],[Final_Profit_NGN]]*Agridata[[#This Row],[Storage_Loss_%]]</f>
        <v>3042620.55</v>
      </c>
      <c r="Z4107" s="13">
        <f>Agridata[[#This Row],[Final_Profit_NGN]] * (1-Agridata[[#This Row],[Storage_Loss_%]]/100)</f>
        <v>396308.79449999996</v>
      </c>
      <c r="AA4107" s="13">
        <f>Agridata[[#This Row],[Final_Profit_NGN]]+Agridata[[#This Row],[Input_Cost_NGN]]</f>
        <v>451076</v>
      </c>
    </row>
    <row r="4108" spans="1:27" x14ac:dyDescent="0.35">
      <c r="A4108" t="s">
        <v>1302</v>
      </c>
      <c r="B4108" t="s">
        <v>1472</v>
      </c>
      <c r="C4108" t="s">
        <v>1478</v>
      </c>
      <c r="D4108">
        <v>2021</v>
      </c>
      <c r="E4108" t="s">
        <v>1501</v>
      </c>
      <c r="F4108" t="s">
        <v>1505</v>
      </c>
      <c r="G4108">
        <v>2.2200000000000002</v>
      </c>
      <c r="H4108">
        <v>15701</v>
      </c>
      <c r="I4108">
        <v>13403</v>
      </c>
      <c r="J4108">
        <v>18.100000000000001</v>
      </c>
      <c r="K4108" t="s">
        <v>1512</v>
      </c>
      <c r="L4108">
        <v>0.46</v>
      </c>
      <c r="M4108" t="s">
        <v>1516</v>
      </c>
      <c r="N4108" s="13">
        <v>4453</v>
      </c>
      <c r="O4108">
        <v>7</v>
      </c>
      <c r="P4108" s="11">
        <f>Agridata[[#This Row],[Storage_Loss_%]]/100</f>
        <v>0.14630000000000001</v>
      </c>
      <c r="Q4108" s="7">
        <v>14.63</v>
      </c>
      <c r="R4108" s="13">
        <v>13178</v>
      </c>
      <c r="S4108">
        <v>89</v>
      </c>
      <c r="T4108" t="s">
        <v>1521</v>
      </c>
      <c r="U4108" t="s">
        <v>1522</v>
      </c>
      <c r="V4108" s="13">
        <v>1163308</v>
      </c>
      <c r="W4108" s="7">
        <f>(Agridata[[#This Row],[Profit_After_Storage_Loss]]/Agridata[[#This Row],[Total_Revenue]])*100</f>
        <v>84.41375754577615</v>
      </c>
      <c r="X4108">
        <f>(1-Agridata[[#This Row],[Transport_Cost_NGN]]/(Agridata[[#This Row],[Input_Cost_NGN]]+Agridata[[#This Row],[Final_Profit_NGN]]))*100</f>
        <v>99.62149995835054</v>
      </c>
      <c r="Y4108" s="13">
        <f>Agridata[[#This Row],[Final_Profit_NGN]]*Agridata[[#This Row],[Storage_Loss_%]]</f>
        <v>17019196.039999999</v>
      </c>
      <c r="Z4108" s="13">
        <f>Agridata[[#This Row],[Final_Profit_NGN]] * (1-Agridata[[#This Row],[Storage_Loss_%]]/100)</f>
        <v>993116.03960000002</v>
      </c>
      <c r="AA4108" s="13">
        <f>Agridata[[#This Row],[Final_Profit_NGN]]+Agridata[[#This Row],[Input_Cost_NGN]]</f>
        <v>1176486</v>
      </c>
    </row>
    <row r="4109" spans="1:27" x14ac:dyDescent="0.35">
      <c r="A4109" t="s">
        <v>1422</v>
      </c>
      <c r="B4109" t="s">
        <v>1471</v>
      </c>
      <c r="C4109" t="s">
        <v>1477</v>
      </c>
      <c r="D4109">
        <v>2024</v>
      </c>
      <c r="E4109" t="s">
        <v>1501</v>
      </c>
      <c r="F4109" t="s">
        <v>1504</v>
      </c>
      <c r="G4109">
        <v>1.59</v>
      </c>
      <c r="H4109">
        <v>13131</v>
      </c>
      <c r="I4109">
        <v>10386</v>
      </c>
      <c r="J4109">
        <v>9.8000000000000007</v>
      </c>
      <c r="K4109" t="s">
        <v>1513</v>
      </c>
      <c r="L4109">
        <v>0.49</v>
      </c>
      <c r="M4109" t="s">
        <v>1516</v>
      </c>
      <c r="N4109" s="13">
        <v>359</v>
      </c>
      <c r="O4109">
        <v>5</v>
      </c>
      <c r="P4109" s="11">
        <f>Agridata[[#This Row],[Storage_Loss_%]]/100</f>
        <v>0.20899999999999999</v>
      </c>
      <c r="Q4109" s="7">
        <v>20.9</v>
      </c>
      <c r="R4109" s="13">
        <v>22661</v>
      </c>
      <c r="S4109">
        <v>283</v>
      </c>
      <c r="T4109" t="s">
        <v>1520</v>
      </c>
      <c r="U4109" t="s">
        <v>1523</v>
      </c>
      <c r="V4109" s="13">
        <v>2886826</v>
      </c>
      <c r="W4109" s="7">
        <f>(Agridata[[#This Row],[Profit_After_Storage_Loss]]/Agridata[[#This Row],[Total_Revenue]])*100</f>
        <v>78.483917130408216</v>
      </c>
      <c r="X4109">
        <f>(1-Agridata[[#This Row],[Transport_Cost_NGN]]/(Agridata[[#This Row],[Input_Cost_NGN]]+Agridata[[#This Row],[Final_Profit_NGN]]))*100</f>
        <v>99.987661055024475</v>
      </c>
      <c r="Y4109" s="13">
        <f>Agridata[[#This Row],[Final_Profit_NGN]]*Agridata[[#This Row],[Storage_Loss_%]]</f>
        <v>60334663.399999999</v>
      </c>
      <c r="Z4109" s="13">
        <f>Agridata[[#This Row],[Final_Profit_NGN]] * (1-Agridata[[#This Row],[Storage_Loss_%]]/100)</f>
        <v>2283479.3659999999</v>
      </c>
      <c r="AA4109" s="13">
        <f>Agridata[[#This Row],[Final_Profit_NGN]]+Agridata[[#This Row],[Input_Cost_NGN]]</f>
        <v>2909487</v>
      </c>
    </row>
    <row r="4110" spans="1:27" x14ac:dyDescent="0.35">
      <c r="A4110" t="s">
        <v>1118</v>
      </c>
      <c r="B4110" t="s">
        <v>1473</v>
      </c>
      <c r="C4110" t="s">
        <v>1493</v>
      </c>
      <c r="D4110">
        <v>2024</v>
      </c>
      <c r="E4110" t="s">
        <v>1501</v>
      </c>
      <c r="F4110" t="s">
        <v>1508</v>
      </c>
      <c r="G4110">
        <v>0.63</v>
      </c>
      <c r="H4110">
        <v>1333</v>
      </c>
      <c r="I4110">
        <v>533</v>
      </c>
      <c r="J4110">
        <v>33.6</v>
      </c>
      <c r="K4110" t="s">
        <v>1514</v>
      </c>
      <c r="L4110">
        <v>1.8</v>
      </c>
      <c r="M4110" t="s">
        <v>1516</v>
      </c>
      <c r="N4110" s="13">
        <v>5366</v>
      </c>
      <c r="O4110">
        <v>60</v>
      </c>
      <c r="P4110" s="11">
        <f>Agridata[[#This Row],[Storage_Loss_%]]/100</f>
        <v>0.6</v>
      </c>
      <c r="Q4110" s="7">
        <v>60</v>
      </c>
      <c r="R4110" s="13">
        <v>9951</v>
      </c>
      <c r="S4110">
        <v>206</v>
      </c>
      <c r="T4110" t="s">
        <v>1520</v>
      </c>
      <c r="U4110" t="s">
        <v>1522</v>
      </c>
      <c r="V4110" s="13">
        <v>93384</v>
      </c>
      <c r="W4110" s="7">
        <f>(Agridata[[#This Row],[Profit_After_Storage_Loss]]/Agridata[[#This Row],[Total_Revenue]])*100</f>
        <v>36.14806212803019</v>
      </c>
      <c r="X4110">
        <f>(1-Agridata[[#This Row],[Transport_Cost_NGN]]/(Agridata[[#This Row],[Input_Cost_NGN]]+Agridata[[#This Row],[Final_Profit_NGN]]))*100</f>
        <v>94.807180529346297</v>
      </c>
      <c r="Y4110" s="13">
        <f>Agridata[[#This Row],[Final_Profit_NGN]]*Agridata[[#This Row],[Storage_Loss_%]]</f>
        <v>5603040</v>
      </c>
      <c r="Z4110" s="13">
        <f>Agridata[[#This Row],[Final_Profit_NGN]] * (1-Agridata[[#This Row],[Storage_Loss_%]]/100)</f>
        <v>37353.599999999999</v>
      </c>
      <c r="AA4110" s="13">
        <f>Agridata[[#This Row],[Final_Profit_NGN]]+Agridata[[#This Row],[Input_Cost_NGN]]</f>
        <v>103335</v>
      </c>
    </row>
    <row r="4111" spans="1:27" x14ac:dyDescent="0.35">
      <c r="A4111" t="s">
        <v>783</v>
      </c>
      <c r="B4111" t="s">
        <v>1473</v>
      </c>
      <c r="C4111" t="s">
        <v>1494</v>
      </c>
      <c r="D4111">
        <v>2022</v>
      </c>
      <c r="E4111" t="s">
        <v>1502</v>
      </c>
      <c r="F4111" t="s">
        <v>1505</v>
      </c>
      <c r="G4111">
        <v>2.89</v>
      </c>
      <c r="H4111">
        <v>35226</v>
      </c>
      <c r="I4111">
        <v>30058</v>
      </c>
      <c r="J4111">
        <v>31.7</v>
      </c>
      <c r="K4111" t="s">
        <v>1513</v>
      </c>
      <c r="L4111">
        <v>1.99</v>
      </c>
      <c r="M4111" t="s">
        <v>1516</v>
      </c>
      <c r="N4111" s="13">
        <v>1187</v>
      </c>
      <c r="O4111">
        <v>3</v>
      </c>
      <c r="P4111" s="11">
        <f>Agridata[[#This Row],[Storage_Loss_%]]/100</f>
        <v>0.1467</v>
      </c>
      <c r="Q4111" s="7">
        <v>14.67</v>
      </c>
      <c r="R4111" s="13">
        <v>24852</v>
      </c>
      <c r="S4111">
        <v>97</v>
      </c>
      <c r="T4111" t="s">
        <v>1520</v>
      </c>
      <c r="U4111" t="s">
        <v>1522</v>
      </c>
      <c r="V4111" s="13">
        <v>2860431</v>
      </c>
      <c r="W4111" s="7">
        <f>(Agridata[[#This Row],[Profit_After_Storage_Loss]]/Agridata[[#This Row],[Total_Revenue]])*100</f>
        <v>84.595021434639165</v>
      </c>
      <c r="X4111">
        <f>(1-Agridata[[#This Row],[Transport_Cost_NGN]]/(Agridata[[#This Row],[Input_Cost_NGN]]+Agridata[[#This Row],[Final_Profit_NGN]]))*100</f>
        <v>99.958860188064747</v>
      </c>
      <c r="Y4111" s="13">
        <f>Agridata[[#This Row],[Final_Profit_NGN]]*Agridata[[#This Row],[Storage_Loss_%]]</f>
        <v>41962522.770000003</v>
      </c>
      <c r="Z4111" s="13">
        <f>Agridata[[#This Row],[Final_Profit_NGN]] * (1-Agridata[[#This Row],[Storage_Loss_%]]/100)</f>
        <v>2440805.7722999998</v>
      </c>
      <c r="AA4111" s="13">
        <f>Agridata[[#This Row],[Final_Profit_NGN]]+Agridata[[#This Row],[Input_Cost_NGN]]</f>
        <v>2885283</v>
      </c>
    </row>
    <row r="4112" spans="1:27" x14ac:dyDescent="0.35">
      <c r="A4112" t="s">
        <v>1156</v>
      </c>
      <c r="B4112" t="s">
        <v>1472</v>
      </c>
      <c r="C4112" t="s">
        <v>1489</v>
      </c>
      <c r="D4112">
        <v>2024</v>
      </c>
      <c r="E4112" t="s">
        <v>1502</v>
      </c>
      <c r="F4112" t="s">
        <v>1504</v>
      </c>
      <c r="G4112">
        <v>1.53</v>
      </c>
      <c r="H4112">
        <v>11045</v>
      </c>
      <c r="I4112">
        <v>8272</v>
      </c>
      <c r="J4112">
        <v>45.3</v>
      </c>
      <c r="K4112" t="s">
        <v>1512</v>
      </c>
      <c r="L4112">
        <v>1.19</v>
      </c>
      <c r="M4112" t="s">
        <v>1516</v>
      </c>
      <c r="N4112" s="13">
        <v>10872</v>
      </c>
      <c r="O4112">
        <v>3</v>
      </c>
      <c r="P4112" s="11">
        <f>Agridata[[#This Row],[Storage_Loss_%]]/100</f>
        <v>0.251</v>
      </c>
      <c r="Q4112" s="7">
        <v>25.1</v>
      </c>
      <c r="R4112" s="13">
        <v>19666</v>
      </c>
      <c r="S4112">
        <v>269</v>
      </c>
      <c r="T4112" t="s">
        <v>1520</v>
      </c>
      <c r="U4112" t="s">
        <v>1523</v>
      </c>
      <c r="V4112" s="13">
        <v>2172379</v>
      </c>
      <c r="W4112" s="7">
        <f>(Agridata[[#This Row],[Profit_After_Storage_Loss]]/Agridata[[#This Row],[Total_Revenue]])*100</f>
        <v>74.228032316854808</v>
      </c>
      <c r="X4112">
        <f>(1-Agridata[[#This Row],[Transport_Cost_NGN]]/(Agridata[[#This Row],[Input_Cost_NGN]]+Agridata[[#This Row],[Final_Profit_NGN]]))*100</f>
        <v>99.504024780513177</v>
      </c>
      <c r="Y4112" s="13">
        <f>Agridata[[#This Row],[Final_Profit_NGN]]*Agridata[[#This Row],[Storage_Loss_%]]</f>
        <v>54526712.900000006</v>
      </c>
      <c r="Z4112" s="13">
        <f>Agridata[[#This Row],[Final_Profit_NGN]] * (1-Agridata[[#This Row],[Storage_Loss_%]]/100)</f>
        <v>1627111.871</v>
      </c>
      <c r="AA4112" s="13">
        <f>Agridata[[#This Row],[Final_Profit_NGN]]+Agridata[[#This Row],[Input_Cost_NGN]]</f>
        <v>2192045</v>
      </c>
    </row>
    <row r="4113" spans="1:27" x14ac:dyDescent="0.35">
      <c r="A4113" t="s">
        <v>1074</v>
      </c>
      <c r="B4113" t="s">
        <v>1470</v>
      </c>
      <c r="C4113" t="s">
        <v>1499</v>
      </c>
      <c r="D4113">
        <v>2024</v>
      </c>
      <c r="E4113" t="s">
        <v>1501</v>
      </c>
      <c r="F4113" t="s">
        <v>1510</v>
      </c>
      <c r="G4113">
        <v>2.0299999999999998</v>
      </c>
      <c r="H4113">
        <v>39001</v>
      </c>
      <c r="I4113">
        <v>28400</v>
      </c>
      <c r="J4113">
        <v>44.6</v>
      </c>
      <c r="K4113" t="s">
        <v>1511</v>
      </c>
      <c r="L4113">
        <v>2.15</v>
      </c>
      <c r="M4113" t="s">
        <v>1517</v>
      </c>
      <c r="N4113" s="13">
        <v>7805</v>
      </c>
      <c r="O4113">
        <v>2</v>
      </c>
      <c r="P4113" s="11">
        <f>Agridata[[#This Row],[Storage_Loss_%]]/100</f>
        <v>0.27179999999999999</v>
      </c>
      <c r="Q4113" s="7">
        <v>27.18</v>
      </c>
      <c r="R4113" s="13">
        <v>74947</v>
      </c>
      <c r="S4113">
        <v>364</v>
      </c>
      <c r="T4113" t="s">
        <v>1520</v>
      </c>
      <c r="U4113" t="s">
        <v>1523</v>
      </c>
      <c r="V4113" s="13">
        <v>10151472</v>
      </c>
      <c r="W4113" s="7">
        <f>(Agridata[[#This Row],[Profit_After_Storage_Loss]]/Agridata[[#This Row],[Total_Revenue]])*100</f>
        <v>72.28631948681155</v>
      </c>
      <c r="X4113">
        <f>(1-Agridata[[#This Row],[Transport_Cost_NGN]]/(Agridata[[#This Row],[Input_Cost_NGN]]+Agridata[[#This Row],[Final_Profit_NGN]]))*100</f>
        <v>99.92367807342923</v>
      </c>
      <c r="Y4113" s="13">
        <f>Agridata[[#This Row],[Final_Profit_NGN]]*Agridata[[#This Row],[Storage_Loss_%]]</f>
        <v>275917008.95999998</v>
      </c>
      <c r="Z4113" s="13">
        <f>Agridata[[#This Row],[Final_Profit_NGN]] * (1-Agridata[[#This Row],[Storage_Loss_%]]/100)</f>
        <v>7392301.9103999995</v>
      </c>
      <c r="AA4113" s="13">
        <f>Agridata[[#This Row],[Final_Profit_NGN]]+Agridata[[#This Row],[Input_Cost_NGN]]</f>
        <v>10226419</v>
      </c>
    </row>
    <row r="4114" spans="1:27" x14ac:dyDescent="0.35">
      <c r="A4114" t="s">
        <v>683</v>
      </c>
      <c r="B4114" t="s">
        <v>1471</v>
      </c>
      <c r="C4114" t="s">
        <v>1486</v>
      </c>
      <c r="D4114">
        <v>2021</v>
      </c>
      <c r="E4114" t="s">
        <v>1502</v>
      </c>
      <c r="F4114" t="s">
        <v>1505</v>
      </c>
      <c r="G4114">
        <v>1.89</v>
      </c>
      <c r="H4114">
        <v>21392</v>
      </c>
      <c r="I4114">
        <v>13222</v>
      </c>
      <c r="J4114">
        <v>1</v>
      </c>
      <c r="K4114" t="s">
        <v>1513</v>
      </c>
      <c r="L4114">
        <v>0.5</v>
      </c>
      <c r="M4114" t="s">
        <v>1516</v>
      </c>
      <c r="N4114" s="13">
        <v>200</v>
      </c>
      <c r="O4114">
        <v>30</v>
      </c>
      <c r="P4114" s="11">
        <f>Agridata[[#This Row],[Storage_Loss_%]]/100</f>
        <v>0.38189999999999996</v>
      </c>
      <c r="Q4114" s="7">
        <v>38.19</v>
      </c>
      <c r="R4114" s="13">
        <v>11224</v>
      </c>
      <c r="S4114">
        <v>94</v>
      </c>
      <c r="T4114" t="s">
        <v>1521</v>
      </c>
      <c r="U4114" t="s">
        <v>1523</v>
      </c>
      <c r="V4114" s="13">
        <v>1219016</v>
      </c>
      <c r="W4114" s="7">
        <f>(Agridata[[#This Row],[Profit_After_Storage_Loss]]/Agridata[[#This Row],[Total_Revenue]])*100</f>
        <v>61.246081219924577</v>
      </c>
      <c r="X4114">
        <f>(1-Agridata[[#This Row],[Transport_Cost_NGN]]/(Agridata[[#This Row],[Input_Cost_NGN]]+Agridata[[#This Row],[Final_Profit_NGN]]))*100</f>
        <v>99.983743009494091</v>
      </c>
      <c r="Y4114" s="13">
        <f>Agridata[[#This Row],[Final_Profit_NGN]]*Agridata[[#This Row],[Storage_Loss_%]]</f>
        <v>46554221.039999999</v>
      </c>
      <c r="Z4114" s="13">
        <f>Agridata[[#This Row],[Final_Profit_NGN]] * (1-Agridata[[#This Row],[Storage_Loss_%]]/100)</f>
        <v>753473.78960000013</v>
      </c>
      <c r="AA4114" s="13">
        <f>Agridata[[#This Row],[Final_Profit_NGN]]+Agridata[[#This Row],[Input_Cost_NGN]]</f>
        <v>1230240</v>
      </c>
    </row>
    <row r="4115" spans="1:27" x14ac:dyDescent="0.35">
      <c r="A4115" t="s">
        <v>1323</v>
      </c>
      <c r="B4115" t="s">
        <v>1471</v>
      </c>
      <c r="C4115" t="s">
        <v>1500</v>
      </c>
      <c r="D4115">
        <v>2024</v>
      </c>
      <c r="E4115" t="s">
        <v>1501</v>
      </c>
      <c r="F4115" t="s">
        <v>1504</v>
      </c>
      <c r="G4115">
        <v>0.35</v>
      </c>
      <c r="H4115">
        <v>2329</v>
      </c>
      <c r="I4115">
        <v>1855</v>
      </c>
      <c r="J4115">
        <v>9.3000000000000007</v>
      </c>
      <c r="K4115" t="s">
        <v>1513</v>
      </c>
      <c r="L4115">
        <v>1.01</v>
      </c>
      <c r="M4115" t="s">
        <v>1516</v>
      </c>
      <c r="N4115" s="13">
        <v>352</v>
      </c>
      <c r="O4115">
        <v>3</v>
      </c>
      <c r="P4115" s="11">
        <f>Agridata[[#This Row],[Storage_Loss_%]]/100</f>
        <v>0.20350000000000001</v>
      </c>
      <c r="Q4115" s="7">
        <v>20.350000000000001</v>
      </c>
      <c r="R4115" s="13">
        <v>8158</v>
      </c>
      <c r="S4115">
        <v>268</v>
      </c>
      <c r="T4115" t="s">
        <v>1520</v>
      </c>
      <c r="U4115" t="s">
        <v>1522</v>
      </c>
      <c r="V4115" s="13">
        <v>483659</v>
      </c>
      <c r="W4115" s="7">
        <f>(Agridata[[#This Row],[Profit_After_Storage_Loss]]/Agridata[[#This Row],[Total_Revenue]])*100</f>
        <v>78.328807971257604</v>
      </c>
      <c r="X4115">
        <f>(1-Agridata[[#This Row],[Transport_Cost_NGN]]/(Agridata[[#This Row],[Input_Cost_NGN]]+Agridata[[#This Row],[Final_Profit_NGN]]))*100</f>
        <v>99.928428663506949</v>
      </c>
      <c r="Y4115" s="13">
        <f>Agridata[[#This Row],[Final_Profit_NGN]]*Agridata[[#This Row],[Storage_Loss_%]]</f>
        <v>9842460.6500000004</v>
      </c>
      <c r="Z4115" s="13">
        <f>Agridata[[#This Row],[Final_Profit_NGN]] * (1-Agridata[[#This Row],[Storage_Loss_%]]/100)</f>
        <v>385234.39350000001</v>
      </c>
      <c r="AA4115" s="13">
        <f>Agridata[[#This Row],[Final_Profit_NGN]]+Agridata[[#This Row],[Input_Cost_NGN]]</f>
        <v>491817</v>
      </c>
    </row>
    <row r="4116" spans="1:27" x14ac:dyDescent="0.35">
      <c r="A4116" t="s">
        <v>256</v>
      </c>
      <c r="B4116" t="s">
        <v>1472</v>
      </c>
      <c r="C4116" t="s">
        <v>1488</v>
      </c>
      <c r="D4116">
        <v>2024</v>
      </c>
      <c r="E4116" t="s">
        <v>1502</v>
      </c>
      <c r="F4116" t="s">
        <v>1510</v>
      </c>
      <c r="G4116">
        <v>6.24</v>
      </c>
      <c r="H4116">
        <v>121884</v>
      </c>
      <c r="I4116">
        <v>86842</v>
      </c>
      <c r="J4116">
        <v>20</v>
      </c>
      <c r="K4116" t="s">
        <v>1511</v>
      </c>
      <c r="L4116">
        <v>1.1499999999999999</v>
      </c>
      <c r="M4116" t="s">
        <v>1516</v>
      </c>
      <c r="N4116" s="13">
        <v>2875</v>
      </c>
      <c r="O4116">
        <v>4</v>
      </c>
      <c r="P4116" s="11">
        <f>Agridata[[#This Row],[Storage_Loss_%]]/100</f>
        <v>0.28749999999999998</v>
      </c>
      <c r="Q4116" s="7">
        <v>28.75</v>
      </c>
      <c r="R4116" s="13">
        <v>157112</v>
      </c>
      <c r="S4116">
        <v>463</v>
      </c>
      <c r="T4116" t="s">
        <v>1521</v>
      </c>
      <c r="U4116" t="s">
        <v>1523</v>
      </c>
      <c r="V4116" s="13">
        <v>39645781</v>
      </c>
      <c r="W4116" s="7">
        <f>(Agridata[[#This Row],[Profit_After_Storage_Loss]]/Agridata[[#This Row],[Total_Revenue]])*100</f>
        <v>70.968758382713546</v>
      </c>
      <c r="X4116">
        <f>(1-Agridata[[#This Row],[Transport_Cost_NGN]]/(Agridata[[#This Row],[Input_Cost_NGN]]+Agridata[[#This Row],[Final_Profit_NGN]]))*100</f>
        <v>99.992776906944925</v>
      </c>
      <c r="Y4116" s="13">
        <f>Agridata[[#This Row],[Final_Profit_NGN]]*Agridata[[#This Row],[Storage_Loss_%]]</f>
        <v>1139816203.75</v>
      </c>
      <c r="Z4116" s="13">
        <f>Agridata[[#This Row],[Final_Profit_NGN]] * (1-Agridata[[#This Row],[Storage_Loss_%]]/100)</f>
        <v>28247618.962500002</v>
      </c>
      <c r="AA4116" s="13">
        <f>Agridata[[#This Row],[Final_Profit_NGN]]+Agridata[[#This Row],[Input_Cost_NGN]]</f>
        <v>39802893</v>
      </c>
    </row>
    <row r="4117" spans="1:27" x14ac:dyDescent="0.35">
      <c r="A4117" t="s">
        <v>1361</v>
      </c>
      <c r="B4117" t="s">
        <v>1473</v>
      </c>
      <c r="C4117" t="s">
        <v>1493</v>
      </c>
      <c r="D4117">
        <v>2023</v>
      </c>
      <c r="E4117" t="s">
        <v>1502</v>
      </c>
      <c r="F4117" t="s">
        <v>1508</v>
      </c>
      <c r="G4117">
        <v>0.78</v>
      </c>
      <c r="H4117">
        <v>802</v>
      </c>
      <c r="I4117">
        <v>471</v>
      </c>
      <c r="J4117">
        <v>38.6</v>
      </c>
      <c r="K4117" t="s">
        <v>1514</v>
      </c>
      <c r="L4117">
        <v>3</v>
      </c>
      <c r="M4117" t="s">
        <v>1517</v>
      </c>
      <c r="N4117" s="13">
        <v>7757</v>
      </c>
      <c r="O4117">
        <v>30</v>
      </c>
      <c r="P4117" s="11">
        <f>Agridata[[#This Row],[Storage_Loss_%]]/100</f>
        <v>0.41200000000000003</v>
      </c>
      <c r="Q4117" s="7">
        <v>41.2</v>
      </c>
      <c r="R4117" s="13">
        <v>5867</v>
      </c>
      <c r="S4117">
        <v>226</v>
      </c>
      <c r="T4117" t="s">
        <v>1520</v>
      </c>
      <c r="U4117" t="s">
        <v>1523</v>
      </c>
      <c r="V4117" s="13">
        <v>91758</v>
      </c>
      <c r="W4117" s="7">
        <f>(Agridata[[#This Row],[Profit_After_Storage_Loss]]/Agridata[[#This Row],[Total_Revenue]])*100</f>
        <v>55.266278104993596</v>
      </c>
      <c r="X4117">
        <f>(1-Agridata[[#This Row],[Transport_Cost_NGN]]/(Agridata[[#This Row],[Input_Cost_NGN]]+Agridata[[#This Row],[Final_Profit_NGN]]))*100</f>
        <v>92.054289372599229</v>
      </c>
      <c r="Y4117" s="13">
        <f>Agridata[[#This Row],[Final_Profit_NGN]]*Agridata[[#This Row],[Storage_Loss_%]]</f>
        <v>3780429.6</v>
      </c>
      <c r="Z4117" s="13">
        <f>Agridata[[#This Row],[Final_Profit_NGN]] * (1-Agridata[[#This Row],[Storage_Loss_%]]/100)</f>
        <v>53953.703999999998</v>
      </c>
      <c r="AA4117" s="13">
        <f>Agridata[[#This Row],[Final_Profit_NGN]]+Agridata[[#This Row],[Input_Cost_NGN]]</f>
        <v>97625</v>
      </c>
    </row>
    <row r="4118" spans="1:27" x14ac:dyDescent="0.35">
      <c r="A4118" t="s">
        <v>1248</v>
      </c>
      <c r="B4118" t="s">
        <v>1473</v>
      </c>
      <c r="C4118" t="s">
        <v>1496</v>
      </c>
      <c r="D4118">
        <v>2024</v>
      </c>
      <c r="E4118" t="s">
        <v>1501</v>
      </c>
      <c r="F4118" t="s">
        <v>1509</v>
      </c>
      <c r="G4118">
        <v>1.74</v>
      </c>
      <c r="H4118">
        <v>15578</v>
      </c>
      <c r="I4118">
        <v>12138</v>
      </c>
      <c r="J4118">
        <v>31.7</v>
      </c>
      <c r="K4118" t="s">
        <v>1515</v>
      </c>
      <c r="L4118">
        <v>1.84</v>
      </c>
      <c r="M4118" t="s">
        <v>1516</v>
      </c>
      <c r="N4118" s="13">
        <v>5517</v>
      </c>
      <c r="O4118">
        <v>4</v>
      </c>
      <c r="P4118" s="11">
        <f>Agridata[[#This Row],[Storage_Loss_%]]/100</f>
        <v>0.2208</v>
      </c>
      <c r="Q4118" s="7">
        <v>22.08</v>
      </c>
      <c r="R4118" s="13">
        <v>41800</v>
      </c>
      <c r="S4118">
        <v>379</v>
      </c>
      <c r="T4118" t="s">
        <v>1521</v>
      </c>
      <c r="U4118" t="s">
        <v>1522</v>
      </c>
      <c r="V4118" s="13">
        <v>4506982</v>
      </c>
      <c r="W4118" s="7">
        <f>(Agridata[[#This Row],[Profit_After_Storage_Loss]]/Agridata[[#This Row],[Total_Revenue]])*100</f>
        <v>77.20397184125332</v>
      </c>
      <c r="X4118">
        <f>(1-Agridata[[#This Row],[Transport_Cost_NGN]]/(Agridata[[#This Row],[Input_Cost_NGN]]+Agridata[[#This Row],[Final_Profit_NGN]]))*100</f>
        <v>99.878714785628333</v>
      </c>
      <c r="Y4118" s="13">
        <f>Agridata[[#This Row],[Final_Profit_NGN]]*Agridata[[#This Row],[Storage_Loss_%]]</f>
        <v>99514162.559999987</v>
      </c>
      <c r="Z4118" s="13">
        <f>Agridata[[#This Row],[Final_Profit_NGN]] * (1-Agridata[[#This Row],[Storage_Loss_%]]/100)</f>
        <v>3511840.3744000001</v>
      </c>
      <c r="AA4118" s="13">
        <f>Agridata[[#This Row],[Final_Profit_NGN]]+Agridata[[#This Row],[Input_Cost_NGN]]</f>
        <v>4548782</v>
      </c>
    </row>
    <row r="4119" spans="1:27" x14ac:dyDescent="0.35">
      <c r="A4119" t="s">
        <v>334</v>
      </c>
      <c r="B4119" t="s">
        <v>1473</v>
      </c>
      <c r="C4119" t="s">
        <v>1496</v>
      </c>
      <c r="D4119">
        <v>2024</v>
      </c>
      <c r="E4119" t="s">
        <v>1501</v>
      </c>
      <c r="F4119" t="s">
        <v>1504</v>
      </c>
      <c r="G4119">
        <v>1.32</v>
      </c>
      <c r="H4119">
        <v>8851</v>
      </c>
      <c r="I4119">
        <v>6868</v>
      </c>
      <c r="J4119">
        <v>32.700000000000003</v>
      </c>
      <c r="K4119" t="s">
        <v>1512</v>
      </c>
      <c r="L4119">
        <v>1.34</v>
      </c>
      <c r="M4119" t="s">
        <v>1518</v>
      </c>
      <c r="N4119" s="13">
        <v>8447</v>
      </c>
      <c r="O4119">
        <v>3</v>
      </c>
      <c r="P4119" s="11">
        <f>Agridata[[#This Row],[Storage_Loss_%]]/100</f>
        <v>0.22399999999999998</v>
      </c>
      <c r="Q4119" s="7">
        <v>22.4</v>
      </c>
      <c r="R4119" s="13">
        <v>18215</v>
      </c>
      <c r="S4119">
        <v>254</v>
      </c>
      <c r="T4119" t="s">
        <v>1520</v>
      </c>
      <c r="U4119" t="s">
        <v>1522</v>
      </c>
      <c r="V4119" s="13">
        <v>1700366</v>
      </c>
      <c r="W4119" s="7">
        <f>(Agridata[[#This Row],[Profit_After_Storage_Loss]]/Agridata[[#This Row],[Total_Revenue]])*100</f>
        <v>76.7775284377053</v>
      </c>
      <c r="X4119">
        <f>(1-Agridata[[#This Row],[Transport_Cost_NGN]]/(Agridata[[#This Row],[Input_Cost_NGN]]+Agridata[[#This Row],[Final_Profit_NGN]]))*100</f>
        <v>99.508489852965909</v>
      </c>
      <c r="Y4119" s="13">
        <f>Agridata[[#This Row],[Final_Profit_NGN]]*Agridata[[#This Row],[Storage_Loss_%]]</f>
        <v>38088198.399999999</v>
      </c>
      <c r="Z4119" s="13">
        <f>Agridata[[#This Row],[Final_Profit_NGN]] * (1-Agridata[[#This Row],[Storage_Loss_%]]/100)</f>
        <v>1319484.0160000001</v>
      </c>
      <c r="AA4119" s="13">
        <f>Agridata[[#This Row],[Final_Profit_NGN]]+Agridata[[#This Row],[Input_Cost_NGN]]</f>
        <v>1718581</v>
      </c>
    </row>
    <row r="4120" spans="1:27" x14ac:dyDescent="0.35">
      <c r="A4120" t="s">
        <v>73</v>
      </c>
      <c r="B4120" t="s">
        <v>1472</v>
      </c>
      <c r="C4120" t="s">
        <v>1478</v>
      </c>
      <c r="D4120">
        <v>2024</v>
      </c>
      <c r="E4120" t="s">
        <v>1501</v>
      </c>
      <c r="F4120" t="s">
        <v>1507</v>
      </c>
      <c r="G4120">
        <v>5.09</v>
      </c>
      <c r="H4120">
        <v>7103</v>
      </c>
      <c r="I4120">
        <v>6578</v>
      </c>
      <c r="J4120">
        <v>9.5</v>
      </c>
      <c r="K4120" t="s">
        <v>1511</v>
      </c>
      <c r="L4120">
        <v>0.67</v>
      </c>
      <c r="M4120" t="s">
        <v>1518</v>
      </c>
      <c r="N4120" s="13">
        <v>1303</v>
      </c>
      <c r="O4120">
        <v>3</v>
      </c>
      <c r="P4120" s="11">
        <f>Agridata[[#This Row],[Storage_Loss_%]]/100</f>
        <v>7.3899999999999993E-2</v>
      </c>
      <c r="Q4120" s="7">
        <v>7.39</v>
      </c>
      <c r="R4120" s="13">
        <v>56649</v>
      </c>
      <c r="S4120">
        <v>241</v>
      </c>
      <c r="T4120" t="s">
        <v>1520</v>
      </c>
      <c r="U4120" t="s">
        <v>1522</v>
      </c>
      <c r="V4120" s="13">
        <v>1511494</v>
      </c>
      <c r="W4120" s="7">
        <f>(Agridata[[#This Row],[Profit_After_Storage_Loss]]/Agridata[[#This Row],[Total_Revenue]])*100</f>
        <v>89.264473546098799</v>
      </c>
      <c r="X4120">
        <f>(1-Agridata[[#This Row],[Transport_Cost_NGN]]/(Agridata[[#This Row],[Input_Cost_NGN]]+Agridata[[#This Row],[Final_Profit_NGN]]))*100</f>
        <v>99.916908088101664</v>
      </c>
      <c r="Y4120" s="13">
        <f>Agridata[[#This Row],[Final_Profit_NGN]]*Agridata[[#This Row],[Storage_Loss_%]]</f>
        <v>11169940.66</v>
      </c>
      <c r="Z4120" s="13">
        <f>Agridata[[#This Row],[Final_Profit_NGN]] * (1-Agridata[[#This Row],[Storage_Loss_%]]/100)</f>
        <v>1399794.5934000001</v>
      </c>
      <c r="AA4120" s="13">
        <f>Agridata[[#This Row],[Final_Profit_NGN]]+Agridata[[#This Row],[Input_Cost_NGN]]</f>
        <v>1568143</v>
      </c>
    </row>
    <row r="4121" spans="1:27" x14ac:dyDescent="0.35">
      <c r="A4121" t="s">
        <v>1271</v>
      </c>
      <c r="B4121" t="s">
        <v>1473</v>
      </c>
      <c r="C4121" t="s">
        <v>1493</v>
      </c>
      <c r="D4121">
        <v>2023</v>
      </c>
      <c r="E4121" t="s">
        <v>1501</v>
      </c>
      <c r="F4121" t="s">
        <v>1510</v>
      </c>
      <c r="G4121">
        <v>0.89</v>
      </c>
      <c r="H4121">
        <v>12915</v>
      </c>
      <c r="I4121">
        <v>9208</v>
      </c>
      <c r="J4121">
        <v>9</v>
      </c>
      <c r="K4121" t="s">
        <v>1511</v>
      </c>
      <c r="L4121">
        <v>1.17</v>
      </c>
      <c r="M4121" t="s">
        <v>1516</v>
      </c>
      <c r="N4121" s="13">
        <v>1444</v>
      </c>
      <c r="O4121">
        <v>3</v>
      </c>
      <c r="P4121" s="11">
        <f>Agridata[[#This Row],[Storage_Loss_%]]/100</f>
        <v>0.28699999999999998</v>
      </c>
      <c r="Q4121" s="7">
        <v>28.7</v>
      </c>
      <c r="R4121" s="13">
        <v>20449</v>
      </c>
      <c r="S4121">
        <v>449</v>
      </c>
      <c r="T4121" t="s">
        <v>1520</v>
      </c>
      <c r="U4121" t="s">
        <v>1522</v>
      </c>
      <c r="V4121" s="13">
        <v>4071156</v>
      </c>
      <c r="W4121" s="7">
        <f>(Agridata[[#This Row],[Profit_After_Storage_Loss]]/Agridata[[#This Row],[Total_Revenue]])*100</f>
        <v>70.943657268969034</v>
      </c>
      <c r="X4121">
        <f>(1-Agridata[[#This Row],[Transport_Cost_NGN]]/(Agridata[[#This Row],[Input_Cost_NGN]]+Agridata[[#This Row],[Final_Profit_NGN]]))*100</f>
        <v>99.964708225745156</v>
      </c>
      <c r="Y4121" s="13">
        <f>Agridata[[#This Row],[Final_Profit_NGN]]*Agridata[[#This Row],[Storage_Loss_%]]</f>
        <v>116842177.2</v>
      </c>
      <c r="Z4121" s="13">
        <f>Agridata[[#This Row],[Final_Profit_NGN]] * (1-Agridata[[#This Row],[Storage_Loss_%]]/100)</f>
        <v>2902734.2280000001</v>
      </c>
      <c r="AA4121" s="13">
        <f>Agridata[[#This Row],[Final_Profit_NGN]]+Agridata[[#This Row],[Input_Cost_NGN]]</f>
        <v>4091605</v>
      </c>
    </row>
    <row r="4122" spans="1:27" x14ac:dyDescent="0.35">
      <c r="A4122" t="s">
        <v>62</v>
      </c>
      <c r="B4122" t="s">
        <v>1469</v>
      </c>
      <c r="C4122" t="s">
        <v>1498</v>
      </c>
      <c r="D4122">
        <v>2022</v>
      </c>
      <c r="E4122" t="s">
        <v>1502</v>
      </c>
      <c r="F4122" t="s">
        <v>1507</v>
      </c>
      <c r="G4122">
        <v>1.03</v>
      </c>
      <c r="H4122">
        <v>2090</v>
      </c>
      <c r="I4122">
        <v>1660</v>
      </c>
      <c r="J4122">
        <v>29.7</v>
      </c>
      <c r="K4122" t="s">
        <v>1512</v>
      </c>
      <c r="L4122">
        <v>1.42</v>
      </c>
      <c r="M4122" t="s">
        <v>1516</v>
      </c>
      <c r="N4122" s="13">
        <v>5819</v>
      </c>
      <c r="O4122">
        <v>14</v>
      </c>
      <c r="P4122" s="11">
        <f>Agridata[[#This Row],[Storage_Loss_%]]/100</f>
        <v>0.2054</v>
      </c>
      <c r="Q4122" s="7">
        <v>20.54</v>
      </c>
      <c r="R4122" s="13">
        <v>15409</v>
      </c>
      <c r="S4122">
        <v>225</v>
      </c>
      <c r="T4122" t="s">
        <v>1520</v>
      </c>
      <c r="U4122" t="s">
        <v>1522</v>
      </c>
      <c r="V4122" s="13">
        <v>348537</v>
      </c>
      <c r="W4122" s="7">
        <f>(Agridata[[#This Row],[Profit_After_Storage_Loss]]/Agridata[[#This Row],[Total_Revenue]])*100</f>
        <v>76.095767009391508</v>
      </c>
      <c r="X4122">
        <f>(1-Agridata[[#This Row],[Transport_Cost_NGN]]/(Agridata[[#This Row],[Input_Cost_NGN]]+Agridata[[#This Row],[Final_Profit_NGN]]))*100</f>
        <v>98.401136432327874</v>
      </c>
      <c r="Y4122" s="13">
        <f>Agridata[[#This Row],[Final_Profit_NGN]]*Agridata[[#This Row],[Storage_Loss_%]]</f>
        <v>7158949.9799999995</v>
      </c>
      <c r="Z4122" s="13">
        <f>Agridata[[#This Row],[Final_Profit_NGN]] * (1-Agridata[[#This Row],[Storage_Loss_%]]/100)</f>
        <v>276947.50020000001</v>
      </c>
      <c r="AA4122" s="13">
        <f>Agridata[[#This Row],[Final_Profit_NGN]]+Agridata[[#This Row],[Input_Cost_NGN]]</f>
        <v>363946</v>
      </c>
    </row>
    <row r="4123" spans="1:27" x14ac:dyDescent="0.35">
      <c r="A4123" t="s">
        <v>767</v>
      </c>
      <c r="B4123" t="s">
        <v>1469</v>
      </c>
      <c r="C4123" t="s">
        <v>1480</v>
      </c>
      <c r="D4123">
        <v>2024</v>
      </c>
      <c r="E4123" t="s">
        <v>1501</v>
      </c>
      <c r="F4123" t="s">
        <v>1508</v>
      </c>
      <c r="G4123">
        <v>1.72</v>
      </c>
      <c r="H4123">
        <v>2847</v>
      </c>
      <c r="I4123">
        <v>2494</v>
      </c>
      <c r="J4123">
        <v>19.100000000000001</v>
      </c>
      <c r="K4123" t="s">
        <v>1512</v>
      </c>
      <c r="L4123">
        <v>1.03</v>
      </c>
      <c r="M4123" t="s">
        <v>1517</v>
      </c>
      <c r="N4123" s="13">
        <v>4225</v>
      </c>
      <c r="O4123">
        <v>7</v>
      </c>
      <c r="P4123" s="11">
        <f>Agridata[[#This Row],[Storage_Loss_%]]/100</f>
        <v>0.12380000000000001</v>
      </c>
      <c r="Q4123" s="7">
        <v>12.38</v>
      </c>
      <c r="R4123" s="13">
        <v>24917</v>
      </c>
      <c r="S4123">
        <v>169</v>
      </c>
      <c r="T4123" t="s">
        <v>1519</v>
      </c>
      <c r="U4123" t="s">
        <v>1522</v>
      </c>
      <c r="V4123" s="13">
        <v>388130</v>
      </c>
      <c r="W4123" s="7">
        <f>(Agridata[[#This Row],[Profit_After_Storage_Loss]]/Agridata[[#This Row],[Total_Revenue]])*100</f>
        <v>82.334336286185348</v>
      </c>
      <c r="X4123">
        <f>(1-Agridata[[#This Row],[Transport_Cost_NGN]]/(Agridata[[#This Row],[Input_Cost_NGN]]+Agridata[[#This Row],[Final_Profit_NGN]]))*100</f>
        <v>98.977113984607072</v>
      </c>
      <c r="Y4123" s="13">
        <f>Agridata[[#This Row],[Final_Profit_NGN]]*Agridata[[#This Row],[Storage_Loss_%]]</f>
        <v>4805049.4000000004</v>
      </c>
      <c r="Z4123" s="13">
        <f>Agridata[[#This Row],[Final_Profit_NGN]] * (1-Agridata[[#This Row],[Storage_Loss_%]]/100)</f>
        <v>340079.50599999999</v>
      </c>
      <c r="AA4123" s="13">
        <f>Agridata[[#This Row],[Final_Profit_NGN]]+Agridata[[#This Row],[Input_Cost_NGN]]</f>
        <v>413047</v>
      </c>
    </row>
    <row r="4124" spans="1:27" x14ac:dyDescent="0.35">
      <c r="A4124" t="s">
        <v>311</v>
      </c>
      <c r="B4124" t="s">
        <v>1472</v>
      </c>
      <c r="C4124" t="s">
        <v>1487</v>
      </c>
      <c r="D4124">
        <v>2023</v>
      </c>
      <c r="E4124" t="s">
        <v>1501</v>
      </c>
      <c r="F4124" t="s">
        <v>1508</v>
      </c>
      <c r="G4124">
        <v>2.12</v>
      </c>
      <c r="H4124">
        <v>3216</v>
      </c>
      <c r="I4124">
        <v>2754</v>
      </c>
      <c r="J4124">
        <v>1</v>
      </c>
      <c r="K4124" t="s">
        <v>1511</v>
      </c>
      <c r="L4124">
        <v>0.28999999999999998</v>
      </c>
      <c r="M4124" t="s">
        <v>1516</v>
      </c>
      <c r="N4124" s="13">
        <v>200</v>
      </c>
      <c r="O4124">
        <v>7</v>
      </c>
      <c r="P4124" s="11">
        <f>Agridata[[#This Row],[Storage_Loss_%]]/100</f>
        <v>0.14349999999999999</v>
      </c>
      <c r="Q4124" s="7">
        <v>14.35</v>
      </c>
      <c r="R4124" s="13">
        <v>31922</v>
      </c>
      <c r="S4124">
        <v>198</v>
      </c>
      <c r="T4124" t="s">
        <v>1520</v>
      </c>
      <c r="U4124" t="s">
        <v>1523</v>
      </c>
      <c r="V4124" s="13">
        <v>507718</v>
      </c>
      <c r="W4124" s="7">
        <f>(Agridata[[#This Row],[Profit_After_Storage_Loss]]/Agridata[[#This Row],[Total_Revenue]])*100</f>
        <v>80.583438403380043</v>
      </c>
      <c r="X4124">
        <f>(1-Agridata[[#This Row],[Transport_Cost_NGN]]/(Agridata[[#This Row],[Input_Cost_NGN]]+Agridata[[#This Row],[Final_Profit_NGN]]))*100</f>
        <v>99.962938255133054</v>
      </c>
      <c r="Y4124" s="13">
        <f>Agridata[[#This Row],[Final_Profit_NGN]]*Agridata[[#This Row],[Storage_Loss_%]]</f>
        <v>7285753.2999999998</v>
      </c>
      <c r="Z4124" s="13">
        <f>Agridata[[#This Row],[Final_Profit_NGN]] * (1-Agridata[[#This Row],[Storage_Loss_%]]/100)</f>
        <v>434860.467</v>
      </c>
      <c r="AA4124" s="13">
        <f>Agridata[[#This Row],[Final_Profit_NGN]]+Agridata[[#This Row],[Input_Cost_NGN]]</f>
        <v>539640</v>
      </c>
    </row>
    <row r="4125" spans="1:27" x14ac:dyDescent="0.35">
      <c r="A4125" t="s">
        <v>1256</v>
      </c>
      <c r="B4125" t="s">
        <v>1473</v>
      </c>
      <c r="C4125" t="s">
        <v>1494</v>
      </c>
      <c r="D4125">
        <v>2023</v>
      </c>
      <c r="E4125" t="s">
        <v>1502</v>
      </c>
      <c r="F4125" t="s">
        <v>1506</v>
      </c>
      <c r="G4125">
        <v>2.23</v>
      </c>
      <c r="H4125">
        <v>4502</v>
      </c>
      <c r="I4125">
        <v>3575</v>
      </c>
      <c r="J4125">
        <v>48.2</v>
      </c>
      <c r="K4125" t="s">
        <v>1513</v>
      </c>
      <c r="L4125">
        <v>1.5</v>
      </c>
      <c r="M4125" t="s">
        <v>1516</v>
      </c>
      <c r="N4125" s="13">
        <v>1863</v>
      </c>
      <c r="O4125">
        <v>14</v>
      </c>
      <c r="P4125" s="11">
        <f>Agridata[[#This Row],[Storage_Loss_%]]/100</f>
        <v>0.20569999999999999</v>
      </c>
      <c r="Q4125" s="7">
        <v>20.57</v>
      </c>
      <c r="R4125" s="13">
        <v>54664</v>
      </c>
      <c r="S4125">
        <v>302</v>
      </c>
      <c r="T4125" t="s">
        <v>1520</v>
      </c>
      <c r="U4125" t="s">
        <v>1522</v>
      </c>
      <c r="V4125" s="13">
        <v>1012327</v>
      </c>
      <c r="W4125" s="7">
        <f>(Agridata[[#This Row],[Profit_After_Storage_Loss]]/Agridata[[#This Row],[Total_Revenue]])*100</f>
        <v>75.360648412217159</v>
      </c>
      <c r="X4125">
        <f>(1-Agridata[[#This Row],[Transport_Cost_NGN]]/(Agridata[[#This Row],[Input_Cost_NGN]]+Agridata[[#This Row],[Final_Profit_NGN]]))*100</f>
        <v>99.825396840273257</v>
      </c>
      <c r="Y4125" s="13">
        <f>Agridata[[#This Row],[Final_Profit_NGN]]*Agridata[[#This Row],[Storage_Loss_%]]</f>
        <v>20823566.390000001</v>
      </c>
      <c r="Z4125" s="13">
        <f>Agridata[[#This Row],[Final_Profit_NGN]] * (1-Agridata[[#This Row],[Storage_Loss_%]]/100)</f>
        <v>804091.33609999996</v>
      </c>
      <c r="AA4125" s="13">
        <f>Agridata[[#This Row],[Final_Profit_NGN]]+Agridata[[#This Row],[Input_Cost_NGN]]</f>
        <v>1066991</v>
      </c>
    </row>
    <row r="4126" spans="1:27" x14ac:dyDescent="0.35">
      <c r="A4126" t="s">
        <v>111</v>
      </c>
      <c r="B4126" t="s">
        <v>1473</v>
      </c>
      <c r="C4126" t="s">
        <v>1484</v>
      </c>
      <c r="D4126">
        <v>2021</v>
      </c>
      <c r="E4126" t="s">
        <v>1501</v>
      </c>
      <c r="F4126" t="s">
        <v>1510</v>
      </c>
      <c r="G4126">
        <v>1.45</v>
      </c>
      <c r="H4126">
        <v>28981</v>
      </c>
      <c r="I4126">
        <v>20133</v>
      </c>
      <c r="J4126">
        <v>15.3</v>
      </c>
      <c r="K4126" t="s">
        <v>1512</v>
      </c>
      <c r="L4126">
        <v>0.72</v>
      </c>
      <c r="M4126" t="s">
        <v>1516</v>
      </c>
      <c r="N4126" s="13">
        <v>4071</v>
      </c>
      <c r="O4126">
        <v>5</v>
      </c>
      <c r="P4126" s="11">
        <f>Agridata[[#This Row],[Storage_Loss_%]]/100</f>
        <v>0.30530000000000002</v>
      </c>
      <c r="Q4126" s="7">
        <v>30.53</v>
      </c>
      <c r="R4126" s="13">
        <v>36141</v>
      </c>
      <c r="S4126">
        <v>307</v>
      </c>
      <c r="T4126" t="s">
        <v>1521</v>
      </c>
      <c r="U4126" t="s">
        <v>1522</v>
      </c>
      <c r="V4126" s="13">
        <v>6078811</v>
      </c>
      <c r="W4126" s="7">
        <f>(Agridata[[#This Row],[Profit_After_Storage_Loss]]/Agridata[[#This Row],[Total_Revenue]])*100</f>
        <v>69.059413740287738</v>
      </c>
      <c r="X4126">
        <f>(1-Agridata[[#This Row],[Transport_Cost_NGN]]/(Agridata[[#This Row],[Input_Cost_NGN]]+Agridata[[#This Row],[Final_Profit_NGN]]))*100</f>
        <v>99.933425479055273</v>
      </c>
      <c r="Y4126" s="13">
        <f>Agridata[[#This Row],[Final_Profit_NGN]]*Agridata[[#This Row],[Storage_Loss_%]]</f>
        <v>185586099.83000001</v>
      </c>
      <c r="Z4126" s="13">
        <f>Agridata[[#This Row],[Final_Profit_NGN]] * (1-Agridata[[#This Row],[Storage_Loss_%]]/100)</f>
        <v>4222950.0016999999</v>
      </c>
      <c r="AA4126" s="13">
        <f>Agridata[[#This Row],[Final_Profit_NGN]]+Agridata[[#This Row],[Input_Cost_NGN]]</f>
        <v>6114952</v>
      </c>
    </row>
    <row r="4127" spans="1:27" x14ac:dyDescent="0.35">
      <c r="A4127" t="s">
        <v>1092</v>
      </c>
      <c r="B4127" t="s">
        <v>1473</v>
      </c>
      <c r="C4127" t="s">
        <v>1496</v>
      </c>
      <c r="D4127">
        <v>2021</v>
      </c>
      <c r="E4127" t="s">
        <v>1501</v>
      </c>
      <c r="F4127" t="s">
        <v>1503</v>
      </c>
      <c r="G4127">
        <v>3.22</v>
      </c>
      <c r="H4127">
        <v>18738</v>
      </c>
      <c r="I4127">
        <v>15766</v>
      </c>
      <c r="J4127">
        <v>22.4</v>
      </c>
      <c r="K4127" t="s">
        <v>1512</v>
      </c>
      <c r="L4127">
        <v>1.7</v>
      </c>
      <c r="M4127" t="s">
        <v>1518</v>
      </c>
      <c r="N4127" s="13">
        <v>6273</v>
      </c>
      <c r="O4127">
        <v>7</v>
      </c>
      <c r="P4127" s="11">
        <f>Agridata[[#This Row],[Storage_Loss_%]]/100</f>
        <v>0.15859999999999999</v>
      </c>
      <c r="Q4127" s="7">
        <v>15.86</v>
      </c>
      <c r="R4127" s="13">
        <v>54671</v>
      </c>
      <c r="S4127">
        <v>282</v>
      </c>
      <c r="T4127" t="s">
        <v>1520</v>
      </c>
      <c r="U4127" t="s">
        <v>1522</v>
      </c>
      <c r="V4127" s="13">
        <v>4340608</v>
      </c>
      <c r="W4127" s="7">
        <f>(Agridata[[#This Row],[Profit_After_Storage_Loss]]/Agridata[[#This Row],[Total_Revenue]])*100</f>
        <v>83.09341844283378</v>
      </c>
      <c r="X4127">
        <f>(1-Agridata[[#This Row],[Transport_Cost_NGN]]/(Agridata[[#This Row],[Input_Cost_NGN]]+Agridata[[#This Row],[Final_Profit_NGN]]))*100</f>
        <v>99.857278684697832</v>
      </c>
      <c r="Y4127" s="13">
        <f>Agridata[[#This Row],[Final_Profit_NGN]]*Agridata[[#This Row],[Storage_Loss_%]]</f>
        <v>68842042.879999995</v>
      </c>
      <c r="Z4127" s="13">
        <f>Agridata[[#This Row],[Final_Profit_NGN]] * (1-Agridata[[#This Row],[Storage_Loss_%]]/100)</f>
        <v>3652187.5712000001</v>
      </c>
      <c r="AA4127" s="13">
        <f>Agridata[[#This Row],[Final_Profit_NGN]]+Agridata[[#This Row],[Input_Cost_NGN]]</f>
        <v>4395279</v>
      </c>
    </row>
    <row r="4128" spans="1:27" x14ac:dyDescent="0.35">
      <c r="A4128" t="s">
        <v>1384</v>
      </c>
      <c r="B4128" t="s">
        <v>1470</v>
      </c>
      <c r="C4128" t="s">
        <v>1485</v>
      </c>
      <c r="D4128">
        <v>2024</v>
      </c>
      <c r="E4128" t="s">
        <v>1502</v>
      </c>
      <c r="F4128" t="s">
        <v>1503</v>
      </c>
      <c r="G4128">
        <v>1.08</v>
      </c>
      <c r="H4128">
        <v>11307</v>
      </c>
      <c r="I4128">
        <v>9952</v>
      </c>
      <c r="J4128">
        <v>57.1</v>
      </c>
      <c r="K4128" t="s">
        <v>1513</v>
      </c>
      <c r="L4128">
        <v>2.5299999999999998</v>
      </c>
      <c r="M4128" t="s">
        <v>1518</v>
      </c>
      <c r="N4128" s="13">
        <v>2378</v>
      </c>
      <c r="O4128">
        <v>3</v>
      </c>
      <c r="P4128" s="11">
        <f>Agridata[[#This Row],[Storage_Loss_%]]/100</f>
        <v>0.1198</v>
      </c>
      <c r="Q4128" s="7">
        <v>11.98</v>
      </c>
      <c r="R4128" s="13">
        <v>18746</v>
      </c>
      <c r="S4128">
        <v>305</v>
      </c>
      <c r="T4128" t="s">
        <v>1520</v>
      </c>
      <c r="U4128" t="s">
        <v>1522</v>
      </c>
      <c r="V4128" s="13">
        <v>2983883</v>
      </c>
      <c r="W4128" s="7">
        <f>(Agridata[[#This Row],[Profit_After_Storage_Loss]]/Agridata[[#This Row],[Total_Revenue]])*100</f>
        <v>87.470473928014414</v>
      </c>
      <c r="X4128">
        <f>(1-Agridata[[#This Row],[Transport_Cost_NGN]]/(Agridata[[#This Row],[Input_Cost_NGN]]+Agridata[[#This Row],[Final_Profit_NGN]]))*100</f>
        <v>99.920802736535222</v>
      </c>
      <c r="Y4128" s="13">
        <f>Agridata[[#This Row],[Final_Profit_NGN]]*Agridata[[#This Row],[Storage_Loss_%]]</f>
        <v>35746918.340000004</v>
      </c>
      <c r="Z4128" s="13">
        <f>Agridata[[#This Row],[Final_Profit_NGN]] * (1-Agridata[[#This Row],[Storage_Loss_%]]/100)</f>
        <v>2626413.8166</v>
      </c>
      <c r="AA4128" s="13">
        <f>Agridata[[#This Row],[Final_Profit_NGN]]+Agridata[[#This Row],[Input_Cost_NGN]]</f>
        <v>3002629</v>
      </c>
    </row>
    <row r="4129" spans="1:27" x14ac:dyDescent="0.35">
      <c r="A4129" t="s">
        <v>126</v>
      </c>
      <c r="B4129" t="s">
        <v>1472</v>
      </c>
      <c r="C4129" t="s">
        <v>1488</v>
      </c>
      <c r="D4129">
        <v>2021</v>
      </c>
      <c r="E4129" t="s">
        <v>1501</v>
      </c>
      <c r="F4129" t="s">
        <v>1506</v>
      </c>
      <c r="G4129">
        <v>0.45</v>
      </c>
      <c r="H4129">
        <v>963</v>
      </c>
      <c r="I4129">
        <v>762</v>
      </c>
      <c r="J4129">
        <v>3.3</v>
      </c>
      <c r="K4129" t="s">
        <v>1513</v>
      </c>
      <c r="L4129">
        <v>0.48</v>
      </c>
      <c r="M4129" t="s">
        <v>1517</v>
      </c>
      <c r="N4129" s="13">
        <v>200</v>
      </c>
      <c r="O4129">
        <v>14</v>
      </c>
      <c r="P4129" s="11">
        <f>Agridata[[#This Row],[Storage_Loss_%]]/100</f>
        <v>0.2077</v>
      </c>
      <c r="Q4129" s="7">
        <v>20.77</v>
      </c>
      <c r="R4129" s="13">
        <v>12129</v>
      </c>
      <c r="S4129">
        <v>286</v>
      </c>
      <c r="T4129" t="s">
        <v>1520</v>
      </c>
      <c r="U4129" t="s">
        <v>1523</v>
      </c>
      <c r="V4129" s="13">
        <v>203424</v>
      </c>
      <c r="W4129" s="7">
        <f>(Agridata[[#This Row],[Profit_After_Storage_Loss]]/Agridata[[#This Row],[Total_Revenue]])*100</f>
        <v>74.77178939750317</v>
      </c>
      <c r="X4129">
        <f>(1-Agridata[[#This Row],[Transport_Cost_NGN]]/(Agridata[[#This Row],[Input_Cost_NGN]]+Agridata[[#This Row],[Final_Profit_NGN]]))*100</f>
        <v>99.907215394821691</v>
      </c>
      <c r="Y4129" s="13">
        <f>Agridata[[#This Row],[Final_Profit_NGN]]*Agridata[[#This Row],[Storage_Loss_%]]</f>
        <v>4225116.4799999995</v>
      </c>
      <c r="Z4129" s="13">
        <f>Agridata[[#This Row],[Final_Profit_NGN]] * (1-Agridata[[#This Row],[Storage_Loss_%]]/100)</f>
        <v>161172.8352</v>
      </c>
      <c r="AA4129" s="13">
        <f>Agridata[[#This Row],[Final_Profit_NGN]]+Agridata[[#This Row],[Input_Cost_NGN]]</f>
        <v>215553</v>
      </c>
    </row>
    <row r="4130" spans="1:27" x14ac:dyDescent="0.35">
      <c r="A4130" t="s">
        <v>891</v>
      </c>
      <c r="B4130" t="s">
        <v>1469</v>
      </c>
      <c r="C4130" t="s">
        <v>1480</v>
      </c>
      <c r="D4130">
        <v>2023</v>
      </c>
      <c r="E4130" t="s">
        <v>1501</v>
      </c>
      <c r="F4130" t="s">
        <v>1509</v>
      </c>
      <c r="G4130">
        <v>0.34</v>
      </c>
      <c r="H4130">
        <v>5280</v>
      </c>
      <c r="I4130">
        <v>4345</v>
      </c>
      <c r="J4130">
        <v>23.3</v>
      </c>
      <c r="K4130" t="s">
        <v>1512</v>
      </c>
      <c r="L4130">
        <v>1.78</v>
      </c>
      <c r="M4130" t="s">
        <v>1516</v>
      </c>
      <c r="N4130" s="13">
        <v>4737</v>
      </c>
      <c r="O4130">
        <v>4</v>
      </c>
      <c r="P4130" s="11">
        <f>Agridata[[#This Row],[Storage_Loss_%]]/100</f>
        <v>0.17699999999999999</v>
      </c>
      <c r="Q4130" s="7">
        <v>17.7</v>
      </c>
      <c r="R4130" s="13">
        <v>5909</v>
      </c>
      <c r="S4130">
        <v>261</v>
      </c>
      <c r="T4130" t="s">
        <v>1520</v>
      </c>
      <c r="U4130" t="s">
        <v>1522</v>
      </c>
      <c r="V4130" s="13">
        <v>1112059</v>
      </c>
      <c r="W4130" s="7">
        <f>(Agridata[[#This Row],[Profit_After_Storage_Loss]]/Agridata[[#This Row],[Total_Revenue]])*100</f>
        <v>81.865004812302317</v>
      </c>
      <c r="X4130">
        <f>(1-Agridata[[#This Row],[Transport_Cost_NGN]]/(Agridata[[#This Row],[Input_Cost_NGN]]+Agridata[[#This Row],[Final_Profit_NGN]]))*100</f>
        <v>99.576284831050614</v>
      </c>
      <c r="Y4130" s="13">
        <f>Agridata[[#This Row],[Final_Profit_NGN]]*Agridata[[#This Row],[Storage_Loss_%]]</f>
        <v>19683444.300000001</v>
      </c>
      <c r="Z4130" s="13">
        <f>Agridata[[#This Row],[Final_Profit_NGN]] * (1-Agridata[[#This Row],[Storage_Loss_%]]/100)</f>
        <v>915224.55699999991</v>
      </c>
      <c r="AA4130" s="13">
        <f>Agridata[[#This Row],[Final_Profit_NGN]]+Agridata[[#This Row],[Input_Cost_NGN]]</f>
        <v>1117968</v>
      </c>
    </row>
    <row r="4131" spans="1:27" x14ac:dyDescent="0.35">
      <c r="A4131" t="s">
        <v>1273</v>
      </c>
      <c r="B4131" t="s">
        <v>1469</v>
      </c>
      <c r="C4131" t="s">
        <v>1484</v>
      </c>
      <c r="D4131">
        <v>2024</v>
      </c>
      <c r="E4131" t="s">
        <v>1501</v>
      </c>
      <c r="F4131" t="s">
        <v>1508</v>
      </c>
      <c r="G4131">
        <v>2.15</v>
      </c>
      <c r="H4131">
        <v>2585</v>
      </c>
      <c r="I4131">
        <v>2188</v>
      </c>
      <c r="J4131">
        <v>7.8</v>
      </c>
      <c r="K4131" t="s">
        <v>1513</v>
      </c>
      <c r="L4131">
        <v>0.25</v>
      </c>
      <c r="M4131" t="s">
        <v>1516</v>
      </c>
      <c r="N4131" s="13">
        <v>274</v>
      </c>
      <c r="O4131">
        <v>7</v>
      </c>
      <c r="P4131" s="11">
        <f>Agridata[[#This Row],[Storage_Loss_%]]/100</f>
        <v>0.1535</v>
      </c>
      <c r="Q4131" s="7">
        <v>15.35</v>
      </c>
      <c r="R4131" s="13">
        <v>22914</v>
      </c>
      <c r="S4131">
        <v>212</v>
      </c>
      <c r="T4131" t="s">
        <v>1520</v>
      </c>
      <c r="U4131" t="s">
        <v>1523</v>
      </c>
      <c r="V4131" s="13">
        <v>436030</v>
      </c>
      <c r="W4131" s="7">
        <f>(Agridata[[#This Row],[Profit_After_Storage_Loss]]/Agridata[[#This Row],[Total_Revenue]])*100</f>
        <v>80.423623579347378</v>
      </c>
      <c r="X4131">
        <f>(1-Agridata[[#This Row],[Transport_Cost_NGN]]/(Agridata[[#This Row],[Input_Cost_NGN]]+Agridata[[#This Row],[Final_Profit_NGN]]))*100</f>
        <v>99.940297726955791</v>
      </c>
      <c r="Y4131" s="13">
        <f>Agridata[[#This Row],[Final_Profit_NGN]]*Agridata[[#This Row],[Storage_Loss_%]]</f>
        <v>6693060.5</v>
      </c>
      <c r="Z4131" s="13">
        <f>Agridata[[#This Row],[Final_Profit_NGN]] * (1-Agridata[[#This Row],[Storage_Loss_%]]/100)</f>
        <v>369099.39500000002</v>
      </c>
      <c r="AA4131" s="13">
        <f>Agridata[[#This Row],[Final_Profit_NGN]]+Agridata[[#This Row],[Input_Cost_NGN]]</f>
        <v>458944</v>
      </c>
    </row>
    <row r="4132" spans="1:27" x14ac:dyDescent="0.35">
      <c r="A4132" t="s">
        <v>1090</v>
      </c>
      <c r="B4132" t="s">
        <v>1469</v>
      </c>
      <c r="C4132" t="s">
        <v>1474</v>
      </c>
      <c r="D4132">
        <v>2025</v>
      </c>
      <c r="E4132" t="s">
        <v>1501</v>
      </c>
      <c r="F4132" t="s">
        <v>1505</v>
      </c>
      <c r="G4132">
        <v>0.91</v>
      </c>
      <c r="H4132">
        <v>9051</v>
      </c>
      <c r="I4132">
        <v>6822</v>
      </c>
      <c r="J4132">
        <v>6.3</v>
      </c>
      <c r="K4132" t="s">
        <v>1513</v>
      </c>
      <c r="L4132">
        <v>0.9</v>
      </c>
      <c r="M4132" t="s">
        <v>1516</v>
      </c>
      <c r="N4132" s="13">
        <v>232</v>
      </c>
      <c r="O4132">
        <v>14</v>
      </c>
      <c r="P4132" s="11">
        <f>Agridata[[#This Row],[Storage_Loss_%]]/100</f>
        <v>0.2462</v>
      </c>
      <c r="Q4132" s="7">
        <v>24.62</v>
      </c>
      <c r="R4132" s="13">
        <v>10949</v>
      </c>
      <c r="S4132">
        <v>86</v>
      </c>
      <c r="T4132" t="s">
        <v>1520</v>
      </c>
      <c r="U4132" t="s">
        <v>1522</v>
      </c>
      <c r="V4132" s="13">
        <v>569645</v>
      </c>
      <c r="W4132" s="7">
        <f>(Agridata[[#This Row],[Profit_After_Storage_Loss]]/Agridata[[#This Row],[Total_Revenue]])*100</f>
        <v>73.958463401275239</v>
      </c>
      <c r="X4132">
        <f>(1-Agridata[[#This Row],[Transport_Cost_NGN]]/(Agridata[[#This Row],[Input_Cost_NGN]]+Agridata[[#This Row],[Final_Profit_NGN]]))*100</f>
        <v>99.960040923605817</v>
      </c>
      <c r="Y4132" s="13">
        <f>Agridata[[#This Row],[Final_Profit_NGN]]*Agridata[[#This Row],[Storage_Loss_%]]</f>
        <v>14024659.9</v>
      </c>
      <c r="Z4132" s="13">
        <f>Agridata[[#This Row],[Final_Profit_NGN]] * (1-Agridata[[#This Row],[Storage_Loss_%]]/100)</f>
        <v>429398.40100000001</v>
      </c>
      <c r="AA4132" s="13">
        <f>Agridata[[#This Row],[Final_Profit_NGN]]+Agridata[[#This Row],[Input_Cost_NGN]]</f>
        <v>580594</v>
      </c>
    </row>
    <row r="4133" spans="1:27" x14ac:dyDescent="0.35">
      <c r="A4133" t="s">
        <v>360</v>
      </c>
      <c r="B4133" t="s">
        <v>1472</v>
      </c>
      <c r="C4133" t="s">
        <v>1479</v>
      </c>
      <c r="D4133">
        <v>2022</v>
      </c>
      <c r="E4133" t="s">
        <v>1501</v>
      </c>
      <c r="F4133" t="s">
        <v>1509</v>
      </c>
      <c r="G4133">
        <v>2.58</v>
      </c>
      <c r="H4133">
        <v>39011</v>
      </c>
      <c r="I4133">
        <v>33252</v>
      </c>
      <c r="J4133">
        <v>8.4</v>
      </c>
      <c r="K4133" t="s">
        <v>1512</v>
      </c>
      <c r="L4133">
        <v>1.66</v>
      </c>
      <c r="M4133" t="s">
        <v>1516</v>
      </c>
      <c r="N4133" s="13">
        <v>1917</v>
      </c>
      <c r="O4133">
        <v>4</v>
      </c>
      <c r="P4133" s="11">
        <f>Agridata[[#This Row],[Storage_Loss_%]]/100</f>
        <v>0.14760000000000001</v>
      </c>
      <c r="Q4133" s="7">
        <v>14.76</v>
      </c>
      <c r="R4133" s="13">
        <v>52270</v>
      </c>
      <c r="S4133">
        <v>362</v>
      </c>
      <c r="T4133" t="s">
        <v>1520</v>
      </c>
      <c r="U4133" t="s">
        <v>1522</v>
      </c>
      <c r="V4133" s="13">
        <v>11862665</v>
      </c>
      <c r="W4133" s="7">
        <f>(Agridata[[#This Row],[Profit_After_Storage_Loss]]/Agridata[[#This Row],[Total_Revenue]])*100</f>
        <v>84.866057985209324</v>
      </c>
      <c r="X4133">
        <f>(1-Agridata[[#This Row],[Transport_Cost_NGN]]/(Agridata[[#This Row],[Input_Cost_NGN]]+Agridata[[#This Row],[Final_Profit_NGN]]))*100</f>
        <v>99.983910948737858</v>
      </c>
      <c r="Y4133" s="13">
        <f>Agridata[[#This Row],[Final_Profit_NGN]]*Agridata[[#This Row],[Storage_Loss_%]]</f>
        <v>175092935.40000001</v>
      </c>
      <c r="Z4133" s="13">
        <f>Agridata[[#This Row],[Final_Profit_NGN]] * (1-Agridata[[#This Row],[Storage_Loss_%]]/100)</f>
        <v>10111735.646</v>
      </c>
      <c r="AA4133" s="13">
        <f>Agridata[[#This Row],[Final_Profit_NGN]]+Agridata[[#This Row],[Input_Cost_NGN]]</f>
        <v>11914935</v>
      </c>
    </row>
    <row r="4134" spans="1:27" x14ac:dyDescent="0.35">
      <c r="A4134" t="s">
        <v>560</v>
      </c>
      <c r="B4134" t="s">
        <v>1472</v>
      </c>
      <c r="C4134" t="s">
        <v>1489</v>
      </c>
      <c r="D4134">
        <v>2021</v>
      </c>
      <c r="E4134" t="s">
        <v>1501</v>
      </c>
      <c r="F4134" t="s">
        <v>1505</v>
      </c>
      <c r="G4134">
        <v>1.04</v>
      </c>
      <c r="H4134">
        <v>12000</v>
      </c>
      <c r="I4134">
        <v>9044</v>
      </c>
      <c r="J4134">
        <v>10.7</v>
      </c>
      <c r="K4134" t="s">
        <v>1512</v>
      </c>
      <c r="L4134">
        <v>0.37</v>
      </c>
      <c r="M4134" t="s">
        <v>1516</v>
      </c>
      <c r="N4134" s="13">
        <v>2375</v>
      </c>
      <c r="O4134">
        <v>14</v>
      </c>
      <c r="P4134" s="11">
        <f>Agridata[[#This Row],[Storage_Loss_%]]/100</f>
        <v>0.24629999999999999</v>
      </c>
      <c r="Q4134" s="7">
        <v>24.63</v>
      </c>
      <c r="R4134" s="13">
        <v>11925</v>
      </c>
      <c r="S4134">
        <v>83</v>
      </c>
      <c r="T4134" t="s">
        <v>1520</v>
      </c>
      <c r="U4134" t="s">
        <v>1522</v>
      </c>
      <c r="V4134" s="13">
        <v>728846</v>
      </c>
      <c r="W4134" s="7">
        <f>(Agridata[[#This Row],[Profit_After_Storage_Loss]]/Agridata[[#This Row],[Total_Revenue]])*100</f>
        <v>74.156686776345182</v>
      </c>
      <c r="X4134">
        <f>(1-Agridata[[#This Row],[Transport_Cost_NGN]]/(Agridata[[#This Row],[Input_Cost_NGN]]+Agridata[[#This Row],[Final_Profit_NGN]]))*100</f>
        <v>99.679388096996234</v>
      </c>
      <c r="Y4134" s="13">
        <f>Agridata[[#This Row],[Final_Profit_NGN]]*Agridata[[#This Row],[Storage_Loss_%]]</f>
        <v>17951476.98</v>
      </c>
      <c r="Z4134" s="13">
        <f>Agridata[[#This Row],[Final_Profit_NGN]] * (1-Agridata[[#This Row],[Storage_Loss_%]]/100)</f>
        <v>549331.23019999999</v>
      </c>
      <c r="AA4134" s="13">
        <f>Agridata[[#This Row],[Final_Profit_NGN]]+Agridata[[#This Row],[Input_Cost_NGN]]</f>
        <v>740771</v>
      </c>
    </row>
    <row r="4135" spans="1:27" x14ac:dyDescent="0.35">
      <c r="A4135" t="s">
        <v>380</v>
      </c>
      <c r="B4135" t="s">
        <v>1471</v>
      </c>
      <c r="C4135" t="s">
        <v>1486</v>
      </c>
      <c r="D4135">
        <v>2023</v>
      </c>
      <c r="E4135" t="s">
        <v>1502</v>
      </c>
      <c r="F4135" t="s">
        <v>1510</v>
      </c>
      <c r="G4135">
        <v>5.63</v>
      </c>
      <c r="H4135">
        <v>113560</v>
      </c>
      <c r="I4135">
        <v>78038</v>
      </c>
      <c r="J4135">
        <v>1</v>
      </c>
      <c r="K4135" t="s">
        <v>1513</v>
      </c>
      <c r="L4135">
        <v>1.34</v>
      </c>
      <c r="M4135" t="s">
        <v>1516</v>
      </c>
      <c r="N4135" s="13">
        <v>200</v>
      </c>
      <c r="O4135">
        <v>5</v>
      </c>
      <c r="P4135" s="11">
        <f>Agridata[[#This Row],[Storage_Loss_%]]/100</f>
        <v>0.31280000000000002</v>
      </c>
      <c r="Q4135" s="7">
        <v>31.28</v>
      </c>
      <c r="R4135" s="13">
        <v>189486</v>
      </c>
      <c r="S4135">
        <v>373</v>
      </c>
      <c r="T4135" t="s">
        <v>1520</v>
      </c>
      <c r="U4135" t="s">
        <v>1522</v>
      </c>
      <c r="V4135" s="13">
        <v>28627407</v>
      </c>
      <c r="W4135" s="7">
        <f>(Agridata[[#This Row],[Profit_After_Storage_Loss]]/Agridata[[#This Row],[Total_Revenue]])*100</f>
        <v>68.268130399762384</v>
      </c>
      <c r="X4135">
        <f>(1-Agridata[[#This Row],[Transport_Cost_NGN]]/(Agridata[[#This Row],[Input_Cost_NGN]]+Agridata[[#This Row],[Final_Profit_NGN]]))*100</f>
        <v>99.999305962651846</v>
      </c>
      <c r="Y4135" s="13">
        <f>Agridata[[#This Row],[Final_Profit_NGN]]*Agridata[[#This Row],[Storage_Loss_%]]</f>
        <v>895465290.96000004</v>
      </c>
      <c r="Z4135" s="13">
        <f>Agridata[[#This Row],[Final_Profit_NGN]] * (1-Agridata[[#This Row],[Storage_Loss_%]]/100)</f>
        <v>19672754.090399999</v>
      </c>
      <c r="AA4135" s="13">
        <f>Agridata[[#This Row],[Final_Profit_NGN]]+Agridata[[#This Row],[Input_Cost_NGN]]</f>
        <v>28816893</v>
      </c>
    </row>
    <row r="4136" spans="1:27" x14ac:dyDescent="0.35">
      <c r="A4136" t="s">
        <v>1409</v>
      </c>
      <c r="B4136" t="s">
        <v>1471</v>
      </c>
      <c r="C4136" t="s">
        <v>1477</v>
      </c>
      <c r="D4136">
        <v>2023</v>
      </c>
      <c r="E4136" t="s">
        <v>1502</v>
      </c>
      <c r="F4136" t="s">
        <v>1507</v>
      </c>
      <c r="G4136">
        <v>3.07</v>
      </c>
      <c r="H4136">
        <v>8098</v>
      </c>
      <c r="I4136">
        <v>6305</v>
      </c>
      <c r="J4136">
        <v>26.3</v>
      </c>
      <c r="K4136" t="s">
        <v>1511</v>
      </c>
      <c r="L4136">
        <v>1.32</v>
      </c>
      <c r="M4136" t="s">
        <v>1518</v>
      </c>
      <c r="N4136" s="13">
        <v>2896</v>
      </c>
      <c r="O4136">
        <v>14</v>
      </c>
      <c r="P4136" s="11">
        <f>Agridata[[#This Row],[Storage_Loss_%]]/100</f>
        <v>0.2213</v>
      </c>
      <c r="Q4136" s="7">
        <v>22.13</v>
      </c>
      <c r="R4136" s="13">
        <v>62385</v>
      </c>
      <c r="S4136">
        <v>228</v>
      </c>
      <c r="T4136" t="s">
        <v>1520</v>
      </c>
      <c r="U4136" t="s">
        <v>1523</v>
      </c>
      <c r="V4136" s="13">
        <v>1357884</v>
      </c>
      <c r="W4136" s="7">
        <f>(Agridata[[#This Row],[Profit_After_Storage_Loss]]/Agridata[[#This Row],[Total_Revenue]])*100</f>
        <v>74.449577565939961</v>
      </c>
      <c r="X4136">
        <f>(1-Agridata[[#This Row],[Transport_Cost_NGN]]/(Agridata[[#This Row],[Input_Cost_NGN]]+Agridata[[#This Row],[Final_Profit_NGN]]))*100</f>
        <v>99.796094965108722</v>
      </c>
      <c r="Y4136" s="13">
        <f>Agridata[[#This Row],[Final_Profit_NGN]]*Agridata[[#This Row],[Storage_Loss_%]]</f>
        <v>30049972.919999998</v>
      </c>
      <c r="Z4136" s="13">
        <f>Agridata[[#This Row],[Final_Profit_NGN]] * (1-Agridata[[#This Row],[Storage_Loss_%]]/100)</f>
        <v>1057384.2707999998</v>
      </c>
      <c r="AA4136" s="13">
        <f>Agridata[[#This Row],[Final_Profit_NGN]]+Agridata[[#This Row],[Input_Cost_NGN]]</f>
        <v>1420269</v>
      </c>
    </row>
    <row r="4137" spans="1:27" x14ac:dyDescent="0.35">
      <c r="A4137" t="s">
        <v>419</v>
      </c>
      <c r="B4137" t="s">
        <v>1470</v>
      </c>
      <c r="C4137" t="s">
        <v>1475</v>
      </c>
      <c r="D4137">
        <v>2022</v>
      </c>
      <c r="E4137" t="s">
        <v>1502</v>
      </c>
      <c r="F4137" t="s">
        <v>1509</v>
      </c>
      <c r="G4137">
        <v>1.0900000000000001</v>
      </c>
      <c r="H4137">
        <v>11442</v>
      </c>
      <c r="I4137">
        <v>9162</v>
      </c>
      <c r="J4137">
        <v>6</v>
      </c>
      <c r="K4137" t="s">
        <v>1513</v>
      </c>
      <c r="L4137">
        <v>0.84</v>
      </c>
      <c r="M4137" t="s">
        <v>1517</v>
      </c>
      <c r="N4137" s="13">
        <v>297</v>
      </c>
      <c r="O4137">
        <v>1</v>
      </c>
      <c r="P4137" s="11">
        <f>Agridata[[#This Row],[Storage_Loss_%]]/100</f>
        <v>0.19920000000000002</v>
      </c>
      <c r="Q4137" s="7">
        <v>19.920000000000002</v>
      </c>
      <c r="R4137" s="13">
        <v>21522</v>
      </c>
      <c r="S4137">
        <v>282</v>
      </c>
      <c r="T4137" t="s">
        <v>1519</v>
      </c>
      <c r="U4137" t="s">
        <v>1522</v>
      </c>
      <c r="V4137" s="13">
        <v>2536029</v>
      </c>
      <c r="W4137" s="7">
        <f>(Agridata[[#This Row],[Profit_After_Storage_Loss]]/Agridata[[#This Row],[Total_Revenue]])*100</f>
        <v>79.406120276780399</v>
      </c>
      <c r="X4137">
        <f>(1-Agridata[[#This Row],[Transport_Cost_NGN]]/(Agridata[[#This Row],[Input_Cost_NGN]]+Agridata[[#This Row],[Final_Profit_NGN]]))*100</f>
        <v>99.988387328346533</v>
      </c>
      <c r="Y4137" s="13">
        <f>Agridata[[#This Row],[Final_Profit_NGN]]*Agridata[[#This Row],[Storage_Loss_%]]</f>
        <v>50517697.680000007</v>
      </c>
      <c r="Z4137" s="13">
        <f>Agridata[[#This Row],[Final_Profit_NGN]] * (1-Agridata[[#This Row],[Storage_Loss_%]]/100)</f>
        <v>2030852.0231999999</v>
      </c>
      <c r="AA4137" s="13">
        <f>Agridata[[#This Row],[Final_Profit_NGN]]+Agridata[[#This Row],[Input_Cost_NGN]]</f>
        <v>2557551</v>
      </c>
    </row>
    <row r="4138" spans="1:27" x14ac:dyDescent="0.35">
      <c r="A4138" t="s">
        <v>223</v>
      </c>
      <c r="B4138" t="s">
        <v>1473</v>
      </c>
      <c r="C4138" t="s">
        <v>1494</v>
      </c>
      <c r="D4138">
        <v>2023</v>
      </c>
      <c r="E4138" t="s">
        <v>1502</v>
      </c>
      <c r="F4138" t="s">
        <v>1510</v>
      </c>
      <c r="G4138">
        <v>2.38</v>
      </c>
      <c r="H4138">
        <v>46118</v>
      </c>
      <c r="I4138">
        <v>31660</v>
      </c>
      <c r="J4138">
        <v>1</v>
      </c>
      <c r="K4138" t="s">
        <v>1513</v>
      </c>
      <c r="L4138">
        <v>1.4</v>
      </c>
      <c r="M4138" t="s">
        <v>1516</v>
      </c>
      <c r="N4138" s="13">
        <v>200</v>
      </c>
      <c r="O4138">
        <v>4</v>
      </c>
      <c r="P4138" s="11">
        <f>Agridata[[#This Row],[Storage_Loss_%]]/100</f>
        <v>0.3135</v>
      </c>
      <c r="Q4138" s="7">
        <v>31.35</v>
      </c>
      <c r="R4138" s="13">
        <v>69322</v>
      </c>
      <c r="S4138">
        <v>327</v>
      </c>
      <c r="T4138" t="s">
        <v>1521</v>
      </c>
      <c r="U4138" t="s">
        <v>1522</v>
      </c>
      <c r="V4138" s="13">
        <v>10179770</v>
      </c>
      <c r="W4138" s="7">
        <f>(Agridata[[#This Row],[Profit_After_Storage_Loss]]/Agridata[[#This Row],[Total_Revenue]])*100</f>
        <v>68.185670545254169</v>
      </c>
      <c r="X4138">
        <f>(1-Agridata[[#This Row],[Transport_Cost_NGN]]/(Agridata[[#This Row],[Input_Cost_NGN]]+Agridata[[#This Row],[Final_Profit_NGN]]))*100</f>
        <v>99.998048607623005</v>
      </c>
      <c r="Y4138" s="13">
        <f>Agridata[[#This Row],[Final_Profit_NGN]]*Agridata[[#This Row],[Storage_Loss_%]]</f>
        <v>319135789.5</v>
      </c>
      <c r="Z4138" s="13">
        <f>Agridata[[#This Row],[Final_Profit_NGN]] * (1-Agridata[[#This Row],[Storage_Loss_%]]/100)</f>
        <v>6988412.1050000004</v>
      </c>
      <c r="AA4138" s="13">
        <f>Agridata[[#This Row],[Final_Profit_NGN]]+Agridata[[#This Row],[Input_Cost_NGN]]</f>
        <v>10249092</v>
      </c>
    </row>
    <row r="4139" spans="1:27" x14ac:dyDescent="0.35">
      <c r="A4139" t="s">
        <v>832</v>
      </c>
      <c r="B4139" t="s">
        <v>1470</v>
      </c>
      <c r="C4139" t="s">
        <v>1476</v>
      </c>
      <c r="D4139">
        <v>2022</v>
      </c>
      <c r="E4139" t="s">
        <v>1501</v>
      </c>
      <c r="F4139" t="s">
        <v>1506</v>
      </c>
      <c r="G4139">
        <v>4.34</v>
      </c>
      <c r="H4139">
        <v>13919</v>
      </c>
      <c r="I4139">
        <v>10977</v>
      </c>
      <c r="J4139">
        <v>51.1</v>
      </c>
      <c r="K4139" t="s">
        <v>1512</v>
      </c>
      <c r="L4139">
        <v>2.3199999999999998</v>
      </c>
      <c r="M4139" t="s">
        <v>1517</v>
      </c>
      <c r="N4139" s="13">
        <v>14183</v>
      </c>
      <c r="O4139">
        <v>14</v>
      </c>
      <c r="P4139" s="11">
        <f>Agridata[[#This Row],[Storage_Loss_%]]/100</f>
        <v>0.21129999999999999</v>
      </c>
      <c r="Q4139" s="7">
        <v>21.13</v>
      </c>
      <c r="R4139" s="13">
        <v>116458</v>
      </c>
      <c r="S4139">
        <v>335</v>
      </c>
      <c r="T4139" t="s">
        <v>1520</v>
      </c>
      <c r="U4139" t="s">
        <v>1523</v>
      </c>
      <c r="V4139" s="13">
        <v>3509882</v>
      </c>
      <c r="W4139" s="7">
        <f>(Agridata[[#This Row],[Profit_After_Storage_Loss]]/Agridata[[#This Row],[Total_Revenue]])*100</f>
        <v>76.337131471400923</v>
      </c>
      <c r="X4139">
        <f>(1-Agridata[[#This Row],[Transport_Cost_NGN]]/(Agridata[[#This Row],[Input_Cost_NGN]]+Agridata[[#This Row],[Final_Profit_NGN]]))*100</f>
        <v>99.608889403641129</v>
      </c>
      <c r="Y4139" s="13">
        <f>Agridata[[#This Row],[Final_Profit_NGN]]*Agridata[[#This Row],[Storage_Loss_%]]</f>
        <v>74163806.659999996</v>
      </c>
      <c r="Z4139" s="13">
        <f>Agridata[[#This Row],[Final_Profit_NGN]] * (1-Agridata[[#This Row],[Storage_Loss_%]]/100)</f>
        <v>2768243.9334</v>
      </c>
      <c r="AA4139" s="13">
        <f>Agridata[[#This Row],[Final_Profit_NGN]]+Agridata[[#This Row],[Input_Cost_NGN]]</f>
        <v>3626340</v>
      </c>
    </row>
    <row r="4140" spans="1:27" x14ac:dyDescent="0.35">
      <c r="A4140" t="s">
        <v>1198</v>
      </c>
      <c r="B4140" t="s">
        <v>1472</v>
      </c>
      <c r="C4140" t="s">
        <v>1488</v>
      </c>
      <c r="D4140">
        <v>2021</v>
      </c>
      <c r="E4140" t="s">
        <v>1502</v>
      </c>
      <c r="F4140" t="s">
        <v>1505</v>
      </c>
      <c r="G4140">
        <v>0.52</v>
      </c>
      <c r="H4140">
        <v>3057</v>
      </c>
      <c r="I4140">
        <v>2355</v>
      </c>
      <c r="J4140">
        <v>18</v>
      </c>
      <c r="K4140" t="s">
        <v>1512</v>
      </c>
      <c r="L4140">
        <v>1.41</v>
      </c>
      <c r="M4140" t="s">
        <v>1516</v>
      </c>
      <c r="N4140" s="13">
        <v>4392</v>
      </c>
      <c r="O4140">
        <v>14</v>
      </c>
      <c r="P4140" s="11">
        <f>Agridata[[#This Row],[Storage_Loss_%]]/100</f>
        <v>0.2296</v>
      </c>
      <c r="Q4140" s="7">
        <v>22.96</v>
      </c>
      <c r="R4140" s="13">
        <v>2998</v>
      </c>
      <c r="S4140">
        <v>79</v>
      </c>
      <c r="T4140" t="s">
        <v>1520</v>
      </c>
      <c r="U4140" t="s">
        <v>1522</v>
      </c>
      <c r="V4140" s="13">
        <v>176795</v>
      </c>
      <c r="W4140" s="7">
        <f>(Agridata[[#This Row],[Profit_After_Storage_Loss]]/Agridata[[#This Row],[Total_Revenue]])*100</f>
        <v>75.75537868548831</v>
      </c>
      <c r="X4140">
        <f>(1-Agridata[[#This Row],[Transport_Cost_NGN]]/(Agridata[[#This Row],[Input_Cost_NGN]]+Agridata[[#This Row],[Final_Profit_NGN]]))*100</f>
        <v>97.557190769384789</v>
      </c>
      <c r="Y4140" s="13">
        <f>Agridata[[#This Row],[Final_Profit_NGN]]*Agridata[[#This Row],[Storage_Loss_%]]</f>
        <v>4059213.2</v>
      </c>
      <c r="Z4140" s="13">
        <f>Agridata[[#This Row],[Final_Profit_NGN]] * (1-Agridata[[#This Row],[Storage_Loss_%]]/100)</f>
        <v>136202.86799999999</v>
      </c>
      <c r="AA4140" s="13">
        <f>Agridata[[#This Row],[Final_Profit_NGN]]+Agridata[[#This Row],[Input_Cost_NGN]]</f>
        <v>179793</v>
      </c>
    </row>
    <row r="4141" spans="1:27" x14ac:dyDescent="0.35">
      <c r="A4141" t="s">
        <v>1047</v>
      </c>
      <c r="B4141" t="s">
        <v>1470</v>
      </c>
      <c r="C4141" t="s">
        <v>1495</v>
      </c>
      <c r="D4141">
        <v>2023</v>
      </c>
      <c r="E4141" t="s">
        <v>1502</v>
      </c>
      <c r="F4141" t="s">
        <v>1503</v>
      </c>
      <c r="G4141">
        <v>0.43</v>
      </c>
      <c r="H4141">
        <v>2635</v>
      </c>
      <c r="I4141">
        <v>2019</v>
      </c>
      <c r="J4141">
        <v>24.4</v>
      </c>
      <c r="K4141" t="s">
        <v>1512</v>
      </c>
      <c r="L4141">
        <v>0.82</v>
      </c>
      <c r="M4141" t="s">
        <v>1516</v>
      </c>
      <c r="N4141" s="13">
        <v>7221</v>
      </c>
      <c r="O4141">
        <v>14</v>
      </c>
      <c r="P4141" s="11">
        <f>Agridata[[#This Row],[Storage_Loss_%]]/100</f>
        <v>0.23370000000000002</v>
      </c>
      <c r="Q4141" s="7">
        <v>23.37</v>
      </c>
      <c r="R4141" s="13">
        <v>4290</v>
      </c>
      <c r="S4141">
        <v>291</v>
      </c>
      <c r="T4141" t="s">
        <v>1520</v>
      </c>
      <c r="U4141" t="s">
        <v>1522</v>
      </c>
      <c r="V4141" s="13">
        <v>570143</v>
      </c>
      <c r="W4141" s="7">
        <f>(Agridata[[#This Row],[Profit_After_Storage_Loss]]/Agridata[[#This Row],[Total_Revenue]])*100</f>
        <v>76.057709236760417</v>
      </c>
      <c r="X4141">
        <f>(1-Agridata[[#This Row],[Transport_Cost_NGN]]/(Agridata[[#This Row],[Input_Cost_NGN]]+Agridata[[#This Row],[Final_Profit_NGN]]))*100</f>
        <v>98.742934336989691</v>
      </c>
      <c r="Y4141" s="13">
        <f>Agridata[[#This Row],[Final_Profit_NGN]]*Agridata[[#This Row],[Storage_Loss_%]]</f>
        <v>13324241.91</v>
      </c>
      <c r="Z4141" s="13">
        <f>Agridata[[#This Row],[Final_Profit_NGN]] * (1-Agridata[[#This Row],[Storage_Loss_%]]/100)</f>
        <v>436900.5809</v>
      </c>
      <c r="AA4141" s="13">
        <f>Agridata[[#This Row],[Final_Profit_NGN]]+Agridata[[#This Row],[Input_Cost_NGN]]</f>
        <v>574433</v>
      </c>
    </row>
    <row r="4142" spans="1:27" x14ac:dyDescent="0.35">
      <c r="A4142" t="s">
        <v>1371</v>
      </c>
      <c r="B4142" t="s">
        <v>1471</v>
      </c>
      <c r="C4142" t="s">
        <v>1500</v>
      </c>
      <c r="D4142">
        <v>2021</v>
      </c>
      <c r="E4142" t="s">
        <v>1501</v>
      </c>
      <c r="F4142" t="s">
        <v>1509</v>
      </c>
      <c r="G4142">
        <v>1.21</v>
      </c>
      <c r="H4142">
        <v>16396</v>
      </c>
      <c r="I4142">
        <v>13390</v>
      </c>
      <c r="J4142">
        <v>32.1</v>
      </c>
      <c r="K4142" t="s">
        <v>1512</v>
      </c>
      <c r="L4142">
        <v>2.1</v>
      </c>
      <c r="M4142" t="s">
        <v>1516</v>
      </c>
      <c r="N4142" s="13">
        <v>6272</v>
      </c>
      <c r="O4142">
        <v>1</v>
      </c>
      <c r="P4142" s="11">
        <f>Agridata[[#This Row],[Storage_Loss_%]]/100</f>
        <v>0.18329999999999999</v>
      </c>
      <c r="Q4142" s="7">
        <v>18.329999999999998</v>
      </c>
      <c r="R4142" s="13">
        <v>19007</v>
      </c>
      <c r="S4142">
        <v>285</v>
      </c>
      <c r="T4142" t="s">
        <v>1520</v>
      </c>
      <c r="U4142" t="s">
        <v>1523</v>
      </c>
      <c r="V4142" s="13">
        <v>3752710</v>
      </c>
      <c r="W4142" s="7">
        <f>(Agridata[[#This Row],[Profit_After_Storage_Loss]]/Agridata[[#This Row],[Total_Revenue]])*100</f>
        <v>81.258436330191259</v>
      </c>
      <c r="X4142">
        <f>(1-Agridata[[#This Row],[Transport_Cost_NGN]]/(Agridata[[#This Row],[Input_Cost_NGN]]+Agridata[[#This Row],[Final_Profit_NGN]]))*100</f>
        <v>99.833709687126586</v>
      </c>
      <c r="Y4142" s="13">
        <f>Agridata[[#This Row],[Final_Profit_NGN]]*Agridata[[#This Row],[Storage_Loss_%]]</f>
        <v>68787174.299999997</v>
      </c>
      <c r="Z4142" s="13">
        <f>Agridata[[#This Row],[Final_Profit_NGN]] * (1-Agridata[[#This Row],[Storage_Loss_%]]/100)</f>
        <v>3064838.2569999998</v>
      </c>
      <c r="AA4142" s="13">
        <f>Agridata[[#This Row],[Final_Profit_NGN]]+Agridata[[#This Row],[Input_Cost_NGN]]</f>
        <v>3771717</v>
      </c>
    </row>
    <row r="4143" spans="1:27" x14ac:dyDescent="0.35">
      <c r="A4143" t="s">
        <v>626</v>
      </c>
      <c r="B4143" t="s">
        <v>1471</v>
      </c>
      <c r="C4143" t="s">
        <v>1492</v>
      </c>
      <c r="D4143">
        <v>2024</v>
      </c>
      <c r="E4143" t="s">
        <v>1501</v>
      </c>
      <c r="F4143" t="s">
        <v>1506</v>
      </c>
      <c r="G4143">
        <v>1.81</v>
      </c>
      <c r="H4143">
        <v>4545</v>
      </c>
      <c r="I4143">
        <v>3948</v>
      </c>
      <c r="J4143">
        <v>22.3</v>
      </c>
      <c r="K4143" t="s">
        <v>1512</v>
      </c>
      <c r="L4143">
        <v>1.69</v>
      </c>
      <c r="M4143" t="s">
        <v>1516</v>
      </c>
      <c r="N4143" s="13">
        <v>4545</v>
      </c>
      <c r="O4143">
        <v>7</v>
      </c>
      <c r="P4143" s="11">
        <f>Agridata[[#This Row],[Storage_Loss_%]]/100</f>
        <v>0.13119999999999998</v>
      </c>
      <c r="Q4143" s="7">
        <v>13.12</v>
      </c>
      <c r="R4143" s="13">
        <v>40702</v>
      </c>
      <c r="S4143">
        <v>339</v>
      </c>
      <c r="T4143" t="s">
        <v>1520</v>
      </c>
      <c r="U4143" t="s">
        <v>1523</v>
      </c>
      <c r="V4143" s="13">
        <v>1279742</v>
      </c>
      <c r="W4143" s="7">
        <f>(Agridata[[#This Row],[Profit_After_Storage_Loss]]/Agridata[[#This Row],[Total_Revenue]])*100</f>
        <v>84.201969155829403</v>
      </c>
      <c r="X4143">
        <f>(1-Agridata[[#This Row],[Transport_Cost_NGN]]/(Agridata[[#This Row],[Input_Cost_NGN]]+Agridata[[#This Row],[Final_Profit_NGN]]))*100</f>
        <v>99.655797595354286</v>
      </c>
      <c r="Y4143" s="13">
        <f>Agridata[[#This Row],[Final_Profit_NGN]]*Agridata[[#This Row],[Storage_Loss_%]]</f>
        <v>16790215.039999999</v>
      </c>
      <c r="Z4143" s="13">
        <f>Agridata[[#This Row],[Final_Profit_NGN]] * (1-Agridata[[#This Row],[Storage_Loss_%]]/100)</f>
        <v>1111839.8496000001</v>
      </c>
      <c r="AA4143" s="13">
        <f>Agridata[[#This Row],[Final_Profit_NGN]]+Agridata[[#This Row],[Input_Cost_NGN]]</f>
        <v>1320444</v>
      </c>
    </row>
    <row r="4144" spans="1:27" x14ac:dyDescent="0.35">
      <c r="A4144" t="s">
        <v>1293</v>
      </c>
      <c r="B4144" t="s">
        <v>1469</v>
      </c>
      <c r="C4144" t="s">
        <v>1484</v>
      </c>
      <c r="D4144">
        <v>2025</v>
      </c>
      <c r="E4144" t="s">
        <v>1502</v>
      </c>
      <c r="F4144" t="s">
        <v>1505</v>
      </c>
      <c r="G4144">
        <v>1.1100000000000001</v>
      </c>
      <c r="H4144">
        <v>7384</v>
      </c>
      <c r="I4144">
        <v>4194</v>
      </c>
      <c r="J4144">
        <v>3.6</v>
      </c>
      <c r="K4144" t="s">
        <v>1513</v>
      </c>
      <c r="L4144">
        <v>0.37</v>
      </c>
      <c r="M4144" t="s">
        <v>1517</v>
      </c>
      <c r="N4144" s="13">
        <v>200</v>
      </c>
      <c r="O4144">
        <v>30</v>
      </c>
      <c r="P4144" s="11">
        <f>Agridata[[#This Row],[Storage_Loss_%]]/100</f>
        <v>0.43189999999999995</v>
      </c>
      <c r="Q4144" s="7">
        <v>43.19</v>
      </c>
      <c r="R4144" s="13">
        <v>8499</v>
      </c>
      <c r="S4144">
        <v>125</v>
      </c>
      <c r="T4144" t="s">
        <v>1520</v>
      </c>
      <c r="U4144" t="s">
        <v>1522</v>
      </c>
      <c r="V4144" s="13">
        <v>510309</v>
      </c>
      <c r="W4144" s="7">
        <f>(Agridata[[#This Row],[Profit_After_Storage_Loss]]/Agridata[[#This Row],[Total_Revenue]])*100</f>
        <v>55.879350915945778</v>
      </c>
      <c r="X4144">
        <f>(1-Agridata[[#This Row],[Transport_Cost_NGN]]/(Agridata[[#This Row],[Input_Cost_NGN]]+Agridata[[#This Row],[Final_Profit_NGN]]))*100</f>
        <v>99.961450093290765</v>
      </c>
      <c r="Y4144" s="13">
        <f>Agridata[[#This Row],[Final_Profit_NGN]]*Agridata[[#This Row],[Storage_Loss_%]]</f>
        <v>22040245.709999997</v>
      </c>
      <c r="Z4144" s="13">
        <f>Agridata[[#This Row],[Final_Profit_NGN]] * (1-Agridata[[#This Row],[Storage_Loss_%]]/100)</f>
        <v>289906.5429</v>
      </c>
      <c r="AA4144" s="13">
        <f>Agridata[[#This Row],[Final_Profit_NGN]]+Agridata[[#This Row],[Input_Cost_NGN]]</f>
        <v>518808</v>
      </c>
    </row>
    <row r="4145" spans="1:27" x14ac:dyDescent="0.35">
      <c r="A4145" t="s">
        <v>199</v>
      </c>
      <c r="B4145" t="s">
        <v>1472</v>
      </c>
      <c r="C4145" t="s">
        <v>1487</v>
      </c>
      <c r="D4145">
        <v>2022</v>
      </c>
      <c r="E4145" t="s">
        <v>1501</v>
      </c>
      <c r="F4145" t="s">
        <v>1510</v>
      </c>
      <c r="G4145">
        <v>1.03</v>
      </c>
      <c r="H4145">
        <v>27855</v>
      </c>
      <c r="I4145">
        <v>20167</v>
      </c>
      <c r="J4145">
        <v>6.7</v>
      </c>
      <c r="K4145" t="s">
        <v>1511</v>
      </c>
      <c r="L4145">
        <v>1.17</v>
      </c>
      <c r="M4145" t="s">
        <v>1516</v>
      </c>
      <c r="N4145" s="13">
        <v>1037</v>
      </c>
      <c r="O4145">
        <v>2</v>
      </c>
      <c r="P4145" s="11">
        <f>Agridata[[#This Row],[Storage_Loss_%]]/100</f>
        <v>0.27600000000000002</v>
      </c>
      <c r="Q4145" s="7">
        <v>27.6</v>
      </c>
      <c r="R4145" s="13">
        <v>25742</v>
      </c>
      <c r="S4145">
        <v>453</v>
      </c>
      <c r="T4145" t="s">
        <v>1520</v>
      </c>
      <c r="U4145" t="s">
        <v>1522</v>
      </c>
      <c r="V4145" s="13">
        <v>9017516</v>
      </c>
      <c r="W4145" s="7">
        <f>(Agridata[[#This Row],[Profit_After_Storage_Loss]]/Agridata[[#This Row],[Total_Revenue]])*100</f>
        <v>72.19391046899247</v>
      </c>
      <c r="X4145">
        <f>(1-Agridata[[#This Row],[Transport_Cost_NGN]]/(Agridata[[#This Row],[Input_Cost_NGN]]+Agridata[[#This Row],[Final_Profit_NGN]]))*100</f>
        <v>99.988532893786726</v>
      </c>
      <c r="Y4145" s="13">
        <f>Agridata[[#This Row],[Final_Profit_NGN]]*Agridata[[#This Row],[Storage_Loss_%]]</f>
        <v>248883441.60000002</v>
      </c>
      <c r="Z4145" s="13">
        <f>Agridata[[#This Row],[Final_Profit_NGN]] * (1-Agridata[[#This Row],[Storage_Loss_%]]/100)</f>
        <v>6528681.5839999998</v>
      </c>
      <c r="AA4145" s="13">
        <f>Agridata[[#This Row],[Final_Profit_NGN]]+Agridata[[#This Row],[Input_Cost_NGN]]</f>
        <v>9043258</v>
      </c>
    </row>
    <row r="4146" spans="1:27" x14ac:dyDescent="0.35">
      <c r="A4146" t="s">
        <v>1268</v>
      </c>
      <c r="B4146" t="s">
        <v>1472</v>
      </c>
      <c r="C4146" t="s">
        <v>1488</v>
      </c>
      <c r="D4146">
        <v>2025</v>
      </c>
      <c r="E4146" t="s">
        <v>1502</v>
      </c>
      <c r="F4146" t="s">
        <v>1507</v>
      </c>
      <c r="G4146">
        <v>2.73</v>
      </c>
      <c r="H4146">
        <v>7088</v>
      </c>
      <c r="I4146">
        <v>4025</v>
      </c>
      <c r="J4146">
        <v>21.4</v>
      </c>
      <c r="K4146" t="s">
        <v>1512</v>
      </c>
      <c r="L4146">
        <v>0.96</v>
      </c>
      <c r="M4146" t="s">
        <v>1517</v>
      </c>
      <c r="N4146" s="13">
        <v>6013</v>
      </c>
      <c r="O4146">
        <v>30</v>
      </c>
      <c r="P4146" s="11">
        <f>Agridata[[#This Row],[Storage_Loss_%]]/100</f>
        <v>0.43209999999999998</v>
      </c>
      <c r="Q4146" s="7">
        <v>43.21</v>
      </c>
      <c r="R4146" s="13">
        <v>58840</v>
      </c>
      <c r="S4146">
        <v>283</v>
      </c>
      <c r="T4146" t="s">
        <v>1519</v>
      </c>
      <c r="U4146" t="s">
        <v>1523</v>
      </c>
      <c r="V4146" s="13">
        <v>1062832</v>
      </c>
      <c r="W4146" s="7">
        <f>(Agridata[[#This Row],[Profit_After_Storage_Loss]]/Agridata[[#This Row],[Total_Revenue]])*100</f>
        <v>53.810944090607592</v>
      </c>
      <c r="X4146">
        <f>(1-Agridata[[#This Row],[Transport_Cost_NGN]]/(Agridata[[#This Row],[Input_Cost_NGN]]+Agridata[[#This Row],[Final_Profit_NGN]]))*100</f>
        <v>99.463925282970422</v>
      </c>
      <c r="Y4146" s="13">
        <f>Agridata[[#This Row],[Final_Profit_NGN]]*Agridata[[#This Row],[Storage_Loss_%]]</f>
        <v>45924970.719999999</v>
      </c>
      <c r="Z4146" s="13">
        <f>Agridata[[#This Row],[Final_Profit_NGN]] * (1-Agridata[[#This Row],[Storage_Loss_%]]/100)</f>
        <v>603582.29280000005</v>
      </c>
      <c r="AA4146" s="13">
        <f>Agridata[[#This Row],[Final_Profit_NGN]]+Agridata[[#This Row],[Input_Cost_NGN]]</f>
        <v>1121672</v>
      </c>
    </row>
    <row r="4147" spans="1:27" x14ac:dyDescent="0.35">
      <c r="A4147" t="s">
        <v>566</v>
      </c>
      <c r="B4147" t="s">
        <v>1473</v>
      </c>
      <c r="C4147" t="s">
        <v>1494</v>
      </c>
      <c r="D4147">
        <v>2024</v>
      </c>
      <c r="E4147" t="s">
        <v>1501</v>
      </c>
      <c r="F4147" t="s">
        <v>1508</v>
      </c>
      <c r="G4147">
        <v>1.47</v>
      </c>
      <c r="H4147">
        <v>2129</v>
      </c>
      <c r="I4147">
        <v>1288</v>
      </c>
      <c r="J4147">
        <v>39.4</v>
      </c>
      <c r="K4147" t="s">
        <v>1512</v>
      </c>
      <c r="L4147">
        <v>1.69</v>
      </c>
      <c r="M4147" t="s">
        <v>1517</v>
      </c>
      <c r="N4147" s="13">
        <v>10093</v>
      </c>
      <c r="O4147">
        <v>30</v>
      </c>
      <c r="P4147" s="11">
        <f>Agridata[[#This Row],[Storage_Loss_%]]/100</f>
        <v>0.39460000000000001</v>
      </c>
      <c r="Q4147" s="7">
        <v>39.46</v>
      </c>
      <c r="R4147" s="13">
        <v>23305</v>
      </c>
      <c r="S4147">
        <v>213</v>
      </c>
      <c r="T4147" t="s">
        <v>1520</v>
      </c>
      <c r="U4147" t="s">
        <v>1523</v>
      </c>
      <c r="V4147" s="13">
        <v>238203</v>
      </c>
      <c r="W4147" s="7">
        <f>(Agridata[[#This Row],[Profit_After_Storage_Loss]]/Agridata[[#This Row],[Total_Revenue]])*100</f>
        <v>55.144812472276172</v>
      </c>
      <c r="X4147">
        <f>(1-Agridata[[#This Row],[Transport_Cost_NGN]]/(Agridata[[#This Row],[Input_Cost_NGN]]+Agridata[[#This Row],[Final_Profit_NGN]]))*100</f>
        <v>96.1404622420729</v>
      </c>
      <c r="Y4147" s="13">
        <f>Agridata[[#This Row],[Final_Profit_NGN]]*Agridata[[#This Row],[Storage_Loss_%]]</f>
        <v>9399490.3800000008</v>
      </c>
      <c r="Z4147" s="13">
        <f>Agridata[[#This Row],[Final_Profit_NGN]] * (1-Agridata[[#This Row],[Storage_Loss_%]]/100)</f>
        <v>144208.09619999997</v>
      </c>
      <c r="AA4147" s="13">
        <f>Agridata[[#This Row],[Final_Profit_NGN]]+Agridata[[#This Row],[Input_Cost_NGN]]</f>
        <v>261508</v>
      </c>
    </row>
    <row r="4148" spans="1:27" x14ac:dyDescent="0.35">
      <c r="A4148" t="s">
        <v>1423</v>
      </c>
      <c r="B4148" t="s">
        <v>1473</v>
      </c>
      <c r="C4148" t="s">
        <v>1497</v>
      </c>
      <c r="D4148">
        <v>2023</v>
      </c>
      <c r="E4148" t="s">
        <v>1501</v>
      </c>
      <c r="F4148" t="s">
        <v>1507</v>
      </c>
      <c r="G4148">
        <v>0.83</v>
      </c>
      <c r="H4148">
        <v>1223</v>
      </c>
      <c r="I4148">
        <v>489</v>
      </c>
      <c r="J4148">
        <v>2.4</v>
      </c>
      <c r="K4148" t="s">
        <v>1512</v>
      </c>
      <c r="L4148">
        <v>0.45</v>
      </c>
      <c r="M4148" t="s">
        <v>1518</v>
      </c>
      <c r="N4148" s="13">
        <v>543</v>
      </c>
      <c r="O4148">
        <v>60</v>
      </c>
      <c r="P4148" s="11">
        <f>Agridata[[#This Row],[Storage_Loss_%]]/100</f>
        <v>0.6</v>
      </c>
      <c r="Q4148" s="7">
        <v>60</v>
      </c>
      <c r="R4148" s="13">
        <v>19826</v>
      </c>
      <c r="S4148">
        <v>207</v>
      </c>
      <c r="T4148" t="s">
        <v>1520</v>
      </c>
      <c r="U4148" t="s">
        <v>1523</v>
      </c>
      <c r="V4148" s="13">
        <v>79842</v>
      </c>
      <c r="W4148" s="7">
        <f>(Agridata[[#This Row],[Profit_After_Storage_Loss]]/Agridata[[#This Row],[Total_Revenue]])*100</f>
        <v>32.043183368784369</v>
      </c>
      <c r="X4148">
        <f>(1-Agridata[[#This Row],[Transport_Cost_NGN]]/(Agridata[[#This Row],[Input_Cost_NGN]]+Agridata[[#This Row],[Final_Profit_NGN]]))*100</f>
        <v>99.455191234899871</v>
      </c>
      <c r="Y4148" s="13">
        <f>Agridata[[#This Row],[Final_Profit_NGN]]*Agridata[[#This Row],[Storage_Loss_%]]</f>
        <v>4790520</v>
      </c>
      <c r="Z4148" s="13">
        <f>Agridata[[#This Row],[Final_Profit_NGN]] * (1-Agridata[[#This Row],[Storage_Loss_%]]/100)</f>
        <v>31936.800000000003</v>
      </c>
      <c r="AA4148" s="13">
        <f>Agridata[[#This Row],[Final_Profit_NGN]]+Agridata[[#This Row],[Input_Cost_NGN]]</f>
        <v>99668</v>
      </c>
    </row>
    <row r="4149" spans="1:27" x14ac:dyDescent="0.35">
      <c r="A4149" t="s">
        <v>1094</v>
      </c>
      <c r="B4149" t="s">
        <v>1469</v>
      </c>
      <c r="C4149" t="s">
        <v>1474</v>
      </c>
      <c r="D4149">
        <v>2022</v>
      </c>
      <c r="E4149" t="s">
        <v>1502</v>
      </c>
      <c r="F4149" t="s">
        <v>1505</v>
      </c>
      <c r="G4149">
        <v>2.4500000000000002</v>
      </c>
      <c r="H4149">
        <v>31082</v>
      </c>
      <c r="I4149">
        <v>27756</v>
      </c>
      <c r="J4149">
        <v>1</v>
      </c>
      <c r="K4149" t="s">
        <v>1512</v>
      </c>
      <c r="L4149">
        <v>0.99</v>
      </c>
      <c r="M4149" t="s">
        <v>1517</v>
      </c>
      <c r="N4149" s="13">
        <v>200</v>
      </c>
      <c r="O4149">
        <v>1</v>
      </c>
      <c r="P4149" s="11">
        <f>Agridata[[#This Row],[Storage_Loss_%]]/100</f>
        <v>0.107</v>
      </c>
      <c r="Q4149" s="7">
        <v>10.7</v>
      </c>
      <c r="R4149" s="13">
        <v>30112</v>
      </c>
      <c r="S4149">
        <v>97</v>
      </c>
      <c r="T4149" t="s">
        <v>1520</v>
      </c>
      <c r="U4149" t="s">
        <v>1522</v>
      </c>
      <c r="V4149" s="13">
        <v>2635097</v>
      </c>
      <c r="W4149" s="7">
        <f>(Agridata[[#This Row],[Profit_After_Storage_Loss]]/Agridata[[#This Row],[Total_Revenue]])*100</f>
        <v>88.291072895221347</v>
      </c>
      <c r="X4149">
        <f>(1-Agridata[[#This Row],[Transport_Cost_NGN]]/(Agridata[[#This Row],[Input_Cost_NGN]]+Agridata[[#This Row],[Final_Profit_NGN]]))*100</f>
        <v>99.992495898070274</v>
      </c>
      <c r="Y4149" s="13">
        <f>Agridata[[#This Row],[Final_Profit_NGN]]*Agridata[[#This Row],[Storage_Loss_%]]</f>
        <v>28195537.899999999</v>
      </c>
      <c r="Z4149" s="13">
        <f>Agridata[[#This Row],[Final_Profit_NGN]] * (1-Agridata[[#This Row],[Storage_Loss_%]]/100)</f>
        <v>2353141.6209999998</v>
      </c>
      <c r="AA4149" s="13">
        <f>Agridata[[#This Row],[Final_Profit_NGN]]+Agridata[[#This Row],[Input_Cost_NGN]]</f>
        <v>2665209</v>
      </c>
    </row>
    <row r="4150" spans="1:27" x14ac:dyDescent="0.35">
      <c r="A4150" t="s">
        <v>469</v>
      </c>
      <c r="B4150" t="s">
        <v>1471</v>
      </c>
      <c r="C4150" t="s">
        <v>1483</v>
      </c>
      <c r="D4150">
        <v>2021</v>
      </c>
      <c r="E4150" t="s">
        <v>1501</v>
      </c>
      <c r="F4150" t="s">
        <v>1505</v>
      </c>
      <c r="G4150">
        <v>1.49</v>
      </c>
      <c r="H4150">
        <v>9933</v>
      </c>
      <c r="I4150">
        <v>8677</v>
      </c>
      <c r="J4150">
        <v>4.2</v>
      </c>
      <c r="K4150" t="s">
        <v>1513</v>
      </c>
      <c r="L4150">
        <v>0.56000000000000005</v>
      </c>
      <c r="M4150" t="s">
        <v>1516</v>
      </c>
      <c r="N4150" s="13">
        <v>200</v>
      </c>
      <c r="O4150">
        <v>1</v>
      </c>
      <c r="P4150" s="11">
        <f>Agridata[[#This Row],[Storage_Loss_%]]/100</f>
        <v>0.12640000000000001</v>
      </c>
      <c r="Q4150" s="7">
        <v>12.64</v>
      </c>
      <c r="R4150" s="13">
        <v>11400</v>
      </c>
      <c r="S4150">
        <v>81</v>
      </c>
      <c r="T4150" t="s">
        <v>1520</v>
      </c>
      <c r="U4150" t="s">
        <v>1522</v>
      </c>
      <c r="V4150" s="13">
        <v>684209</v>
      </c>
      <c r="W4150" s="7">
        <f>(Agridata[[#This Row],[Profit_After_Storage_Loss]]/Agridata[[#This Row],[Total_Revenue]])*100</f>
        <v>85.928299145065694</v>
      </c>
      <c r="X4150">
        <f>(1-Agridata[[#This Row],[Transport_Cost_NGN]]/(Agridata[[#This Row],[Input_Cost_NGN]]+Agridata[[#This Row],[Final_Profit_NGN]]))*100</f>
        <v>99.971248215592382</v>
      </c>
      <c r="Y4150" s="13">
        <f>Agridata[[#This Row],[Final_Profit_NGN]]*Agridata[[#This Row],[Storage_Loss_%]]</f>
        <v>8648401.7599999998</v>
      </c>
      <c r="Z4150" s="13">
        <f>Agridata[[#This Row],[Final_Profit_NGN]] * (1-Agridata[[#This Row],[Storage_Loss_%]]/100)</f>
        <v>597724.98239999998</v>
      </c>
      <c r="AA4150" s="13">
        <f>Agridata[[#This Row],[Final_Profit_NGN]]+Agridata[[#This Row],[Input_Cost_NGN]]</f>
        <v>695609</v>
      </c>
    </row>
    <row r="4151" spans="1:27" x14ac:dyDescent="0.35">
      <c r="A4151" t="s">
        <v>1127</v>
      </c>
      <c r="B4151" t="s">
        <v>1469</v>
      </c>
      <c r="C4151" t="s">
        <v>1481</v>
      </c>
      <c r="D4151">
        <v>2025</v>
      </c>
      <c r="E4151" t="s">
        <v>1501</v>
      </c>
      <c r="F4151" t="s">
        <v>1504</v>
      </c>
      <c r="G4151">
        <v>1.49</v>
      </c>
      <c r="H4151">
        <v>18881</v>
      </c>
      <c r="I4151">
        <v>14814</v>
      </c>
      <c r="J4151">
        <v>2.9</v>
      </c>
      <c r="K4151" t="s">
        <v>1515</v>
      </c>
      <c r="L4151">
        <v>1.38</v>
      </c>
      <c r="M4151" t="s">
        <v>1518</v>
      </c>
      <c r="N4151" s="13">
        <v>499</v>
      </c>
      <c r="O4151">
        <v>1</v>
      </c>
      <c r="P4151" s="11">
        <f>Agridata[[#This Row],[Storage_Loss_%]]/100</f>
        <v>0.21539999999999998</v>
      </c>
      <c r="Q4151" s="7">
        <v>21.54</v>
      </c>
      <c r="R4151" s="13">
        <v>20483</v>
      </c>
      <c r="S4151">
        <v>272</v>
      </c>
      <c r="T4151" t="s">
        <v>1520</v>
      </c>
      <c r="U4151" t="s">
        <v>1523</v>
      </c>
      <c r="V4151" s="13">
        <v>3968132</v>
      </c>
      <c r="W4151" s="7">
        <f>(Agridata[[#This Row],[Profit_After_Storage_Loss]]/Agridata[[#This Row],[Total_Revenue]])*100</f>
        <v>78.057079141506506</v>
      </c>
      <c r="X4151">
        <f>(1-Agridata[[#This Row],[Transport_Cost_NGN]]/(Agridata[[#This Row],[Input_Cost_NGN]]+Agridata[[#This Row],[Final_Profit_NGN]]))*100</f>
        <v>99.987489391681066</v>
      </c>
      <c r="Y4151" s="13">
        <f>Agridata[[#This Row],[Final_Profit_NGN]]*Agridata[[#This Row],[Storage_Loss_%]]</f>
        <v>85473563.280000001</v>
      </c>
      <c r="Z4151" s="13">
        <f>Agridata[[#This Row],[Final_Profit_NGN]] * (1-Agridata[[#This Row],[Storage_Loss_%]]/100)</f>
        <v>3113396.3671999997</v>
      </c>
      <c r="AA4151" s="13">
        <f>Agridata[[#This Row],[Final_Profit_NGN]]+Agridata[[#This Row],[Input_Cost_NGN]]</f>
        <v>3988615</v>
      </c>
    </row>
    <row r="4152" spans="1:27" x14ac:dyDescent="0.35">
      <c r="A4152" t="s">
        <v>165</v>
      </c>
      <c r="B4152" t="s">
        <v>1473</v>
      </c>
      <c r="C4152" t="s">
        <v>1494</v>
      </c>
      <c r="D4152">
        <v>2024</v>
      </c>
      <c r="E4152" t="s">
        <v>1502</v>
      </c>
      <c r="F4152" t="s">
        <v>1510</v>
      </c>
      <c r="G4152">
        <v>1.1000000000000001</v>
      </c>
      <c r="H4152">
        <v>25906</v>
      </c>
      <c r="I4152">
        <v>18551</v>
      </c>
      <c r="J4152">
        <v>27.5</v>
      </c>
      <c r="K4152" t="s">
        <v>1512</v>
      </c>
      <c r="L4152">
        <v>0.75</v>
      </c>
      <c r="M4152" t="s">
        <v>1518</v>
      </c>
      <c r="N4152" s="13">
        <v>6978</v>
      </c>
      <c r="O4152">
        <v>1</v>
      </c>
      <c r="P4152" s="11">
        <f>Agridata[[#This Row],[Storage_Loss_%]]/100</f>
        <v>0.28389999999999999</v>
      </c>
      <c r="Q4152" s="7">
        <v>28.39</v>
      </c>
      <c r="R4152" s="13">
        <v>35601</v>
      </c>
      <c r="S4152">
        <v>407</v>
      </c>
      <c r="T4152" t="s">
        <v>1521</v>
      </c>
      <c r="U4152" t="s">
        <v>1523</v>
      </c>
      <c r="V4152" s="13">
        <v>7432176</v>
      </c>
      <c r="W4152" s="7">
        <f>(Agridata[[#This Row],[Profit_After_Storage_Loss]]/Agridata[[#This Row],[Total_Revenue]])*100</f>
        <v>71.268614925164471</v>
      </c>
      <c r="X4152">
        <f>(1-Agridata[[#This Row],[Transport_Cost_NGN]]/(Agridata[[#This Row],[Input_Cost_NGN]]+Agridata[[#This Row],[Final_Profit_NGN]]))*100</f>
        <v>99.906558538103113</v>
      </c>
      <c r="Y4152" s="13">
        <f>Agridata[[#This Row],[Final_Profit_NGN]]*Agridata[[#This Row],[Storage_Loss_%]]</f>
        <v>210999476.64000002</v>
      </c>
      <c r="Z4152" s="13">
        <f>Agridata[[#This Row],[Final_Profit_NGN]] * (1-Agridata[[#This Row],[Storage_Loss_%]]/100)</f>
        <v>5322181.2335999999</v>
      </c>
      <c r="AA4152" s="13">
        <f>Agridata[[#This Row],[Final_Profit_NGN]]+Agridata[[#This Row],[Input_Cost_NGN]]</f>
        <v>7467777</v>
      </c>
    </row>
    <row r="4153" spans="1:27" x14ac:dyDescent="0.35">
      <c r="A4153" t="s">
        <v>737</v>
      </c>
      <c r="B4153" t="s">
        <v>1470</v>
      </c>
      <c r="C4153" t="s">
        <v>1495</v>
      </c>
      <c r="D4153">
        <v>2025</v>
      </c>
      <c r="E4153" t="s">
        <v>1501</v>
      </c>
      <c r="F4153" t="s">
        <v>1503</v>
      </c>
      <c r="G4153">
        <v>1.8</v>
      </c>
      <c r="H4153">
        <v>11423</v>
      </c>
      <c r="I4153">
        <v>6956</v>
      </c>
      <c r="J4153">
        <v>95.9</v>
      </c>
      <c r="K4153" t="s">
        <v>1511</v>
      </c>
      <c r="L4153">
        <v>3.85</v>
      </c>
      <c r="M4153" t="s">
        <v>1516</v>
      </c>
      <c r="N4153" s="13">
        <v>16112</v>
      </c>
      <c r="O4153">
        <v>30</v>
      </c>
      <c r="P4153" s="11">
        <f>Agridata[[#This Row],[Storage_Loss_%]]/100</f>
        <v>0.39100000000000001</v>
      </c>
      <c r="Q4153" s="7">
        <v>39.1</v>
      </c>
      <c r="R4153" s="13">
        <v>20721</v>
      </c>
      <c r="S4153">
        <v>345</v>
      </c>
      <c r="T4153" t="s">
        <v>1521</v>
      </c>
      <c r="U4153" t="s">
        <v>1522</v>
      </c>
      <c r="V4153" s="13">
        <v>2338989</v>
      </c>
      <c r="W4153" s="7">
        <f>(Agridata[[#This Row],[Profit_After_Storage_Loss]]/Agridata[[#This Row],[Total_Revenue]])*100</f>
        <v>60.365227125367106</v>
      </c>
      <c r="X4153">
        <f>(1-Agridata[[#This Row],[Transport_Cost_NGN]]/(Agridata[[#This Row],[Input_Cost_NGN]]+Agridata[[#This Row],[Final_Profit_NGN]]))*100</f>
        <v>99.317204232723512</v>
      </c>
      <c r="Y4153" s="13">
        <f>Agridata[[#This Row],[Final_Profit_NGN]]*Agridata[[#This Row],[Storage_Loss_%]]</f>
        <v>91454469.900000006</v>
      </c>
      <c r="Z4153" s="13">
        <f>Agridata[[#This Row],[Final_Profit_NGN]] * (1-Agridata[[#This Row],[Storage_Loss_%]]/100)</f>
        <v>1424444.301</v>
      </c>
      <c r="AA4153" s="13">
        <f>Agridata[[#This Row],[Final_Profit_NGN]]+Agridata[[#This Row],[Input_Cost_NGN]]</f>
        <v>2359710</v>
      </c>
    </row>
    <row r="4154" spans="1:27" x14ac:dyDescent="0.35">
      <c r="A4154" t="s">
        <v>1053</v>
      </c>
      <c r="B4154" t="s">
        <v>1473</v>
      </c>
      <c r="C4154" t="s">
        <v>1497</v>
      </c>
      <c r="D4154">
        <v>2025</v>
      </c>
      <c r="E4154" t="s">
        <v>1501</v>
      </c>
      <c r="F4154" t="s">
        <v>1503</v>
      </c>
      <c r="G4154">
        <v>5.46</v>
      </c>
      <c r="H4154">
        <v>50256</v>
      </c>
      <c r="I4154">
        <v>30827</v>
      </c>
      <c r="J4154">
        <v>160.69999999999999</v>
      </c>
      <c r="K4154" t="s">
        <v>1512</v>
      </c>
      <c r="L4154">
        <v>3.85</v>
      </c>
      <c r="M4154" t="s">
        <v>1518</v>
      </c>
      <c r="N4154" s="13">
        <v>32864</v>
      </c>
      <c r="O4154">
        <v>30</v>
      </c>
      <c r="P4154" s="11">
        <f>Agridata[[#This Row],[Storage_Loss_%]]/100</f>
        <v>0.38659999999999994</v>
      </c>
      <c r="Q4154" s="7">
        <v>38.659999999999997</v>
      </c>
      <c r="R4154" s="13">
        <v>48975</v>
      </c>
      <c r="S4154">
        <v>291</v>
      </c>
      <c r="T4154" t="s">
        <v>1520</v>
      </c>
      <c r="U4154" t="s">
        <v>1522</v>
      </c>
      <c r="V4154" s="13">
        <v>8799112</v>
      </c>
      <c r="W4154" s="7">
        <f>(Agridata[[#This Row],[Profit_After_Storage_Loss]]/Agridata[[#This Row],[Total_Revenue]])*100</f>
        <v>61.000477287350364</v>
      </c>
      <c r="X4154">
        <f>(1-Agridata[[#This Row],[Transport_Cost_NGN]]/(Agridata[[#This Row],[Input_Cost_NGN]]+Agridata[[#This Row],[Final_Profit_NGN]]))*100</f>
        <v>99.628575080692585</v>
      </c>
      <c r="Y4154" s="13">
        <f>Agridata[[#This Row],[Final_Profit_NGN]]*Agridata[[#This Row],[Storage_Loss_%]]</f>
        <v>340173669.91999996</v>
      </c>
      <c r="Z4154" s="13">
        <f>Agridata[[#This Row],[Final_Profit_NGN]] * (1-Agridata[[#This Row],[Storage_Loss_%]]/100)</f>
        <v>5397375.3008000003</v>
      </c>
      <c r="AA4154" s="13">
        <f>Agridata[[#This Row],[Final_Profit_NGN]]+Agridata[[#This Row],[Input_Cost_NGN]]</f>
        <v>8848087</v>
      </c>
    </row>
    <row r="4155" spans="1:27" x14ac:dyDescent="0.35">
      <c r="A4155" t="s">
        <v>829</v>
      </c>
      <c r="B4155" t="s">
        <v>1470</v>
      </c>
      <c r="C4155" t="s">
        <v>1490</v>
      </c>
      <c r="D4155">
        <v>2024</v>
      </c>
      <c r="E4155" t="s">
        <v>1501</v>
      </c>
      <c r="F4155" t="s">
        <v>1505</v>
      </c>
      <c r="G4155">
        <v>3.83</v>
      </c>
      <c r="H4155">
        <v>40438</v>
      </c>
      <c r="I4155">
        <v>32144</v>
      </c>
      <c r="J4155">
        <v>86.4</v>
      </c>
      <c r="K4155" t="s">
        <v>1513</v>
      </c>
      <c r="L4155">
        <v>2.36</v>
      </c>
      <c r="M4155" t="s">
        <v>1518</v>
      </c>
      <c r="N4155" s="13">
        <v>3773</v>
      </c>
      <c r="O4155">
        <v>14</v>
      </c>
      <c r="P4155" s="11">
        <f>Agridata[[#This Row],[Storage_Loss_%]]/100</f>
        <v>0.2051</v>
      </c>
      <c r="Q4155" s="7">
        <v>20.51</v>
      </c>
      <c r="R4155" s="13">
        <v>23525</v>
      </c>
      <c r="S4155">
        <v>106</v>
      </c>
      <c r="T4155" t="s">
        <v>1520</v>
      </c>
      <c r="U4155" t="s">
        <v>1523</v>
      </c>
      <c r="V4155" s="13">
        <v>3345894</v>
      </c>
      <c r="W4155" s="7">
        <f>(Agridata[[#This Row],[Profit_After_Storage_Loss]]/Agridata[[#This Row],[Total_Revenue]])*100</f>
        <v>78.935007507228988</v>
      </c>
      <c r="X4155">
        <f>(1-Agridata[[#This Row],[Transport_Cost_NGN]]/(Agridata[[#This Row],[Input_Cost_NGN]]+Agridata[[#This Row],[Final_Profit_NGN]]))*100</f>
        <v>99.888022237661744</v>
      </c>
      <c r="Y4155" s="13">
        <f>Agridata[[#This Row],[Final_Profit_NGN]]*Agridata[[#This Row],[Storage_Loss_%]]</f>
        <v>68624285.940000013</v>
      </c>
      <c r="Z4155" s="13">
        <f>Agridata[[#This Row],[Final_Profit_NGN]] * (1-Agridata[[#This Row],[Storage_Loss_%]]/100)</f>
        <v>2659651.1405999996</v>
      </c>
      <c r="AA4155" s="13">
        <f>Agridata[[#This Row],[Final_Profit_NGN]]+Agridata[[#This Row],[Input_Cost_NGN]]</f>
        <v>3369419</v>
      </c>
    </row>
    <row r="4156" spans="1:27" x14ac:dyDescent="0.35">
      <c r="A4156" t="s">
        <v>1317</v>
      </c>
      <c r="B4156" t="s">
        <v>1471</v>
      </c>
      <c r="C4156" t="s">
        <v>1500</v>
      </c>
      <c r="D4156">
        <v>2024</v>
      </c>
      <c r="E4156" t="s">
        <v>1502</v>
      </c>
      <c r="F4156" t="s">
        <v>1505</v>
      </c>
      <c r="G4156">
        <v>1.54</v>
      </c>
      <c r="H4156">
        <v>10978</v>
      </c>
      <c r="I4156">
        <v>4391</v>
      </c>
      <c r="J4156">
        <v>26.8</v>
      </c>
      <c r="K4156" t="s">
        <v>1512</v>
      </c>
      <c r="L4156">
        <v>1.75</v>
      </c>
      <c r="M4156" t="s">
        <v>1518</v>
      </c>
      <c r="N4156" s="13">
        <v>5138</v>
      </c>
      <c r="O4156">
        <v>60</v>
      </c>
      <c r="P4156" s="11">
        <f>Agridata[[#This Row],[Storage_Loss_%]]/100</f>
        <v>0.6</v>
      </c>
      <c r="Q4156" s="7">
        <v>60</v>
      </c>
      <c r="R4156" s="13">
        <v>13346</v>
      </c>
      <c r="S4156">
        <v>100</v>
      </c>
      <c r="T4156" t="s">
        <v>1520</v>
      </c>
      <c r="U4156" t="s">
        <v>1523</v>
      </c>
      <c r="V4156" s="13">
        <v>416225</v>
      </c>
      <c r="W4156" s="7">
        <f>(Agridata[[#This Row],[Profit_After_Storage_Loss]]/Agridata[[#This Row],[Total_Revenue]])*100</f>
        <v>38.757271789762342</v>
      </c>
      <c r="X4156">
        <f>(1-Agridata[[#This Row],[Transport_Cost_NGN]]/(Agridata[[#This Row],[Input_Cost_NGN]]+Agridata[[#This Row],[Final_Profit_NGN]]))*100</f>
        <v>98.803922983627857</v>
      </c>
      <c r="Y4156" s="13">
        <f>Agridata[[#This Row],[Final_Profit_NGN]]*Agridata[[#This Row],[Storage_Loss_%]]</f>
        <v>24973500</v>
      </c>
      <c r="Z4156" s="13">
        <f>Agridata[[#This Row],[Final_Profit_NGN]] * (1-Agridata[[#This Row],[Storage_Loss_%]]/100)</f>
        <v>166490</v>
      </c>
      <c r="AA4156" s="13">
        <f>Agridata[[#This Row],[Final_Profit_NGN]]+Agridata[[#This Row],[Input_Cost_NGN]]</f>
        <v>429571</v>
      </c>
    </row>
    <row r="4157" spans="1:27" x14ac:dyDescent="0.35">
      <c r="A4157" t="s">
        <v>304</v>
      </c>
      <c r="B4157" t="s">
        <v>1473</v>
      </c>
      <c r="C4157" t="s">
        <v>1497</v>
      </c>
      <c r="D4157">
        <v>2021</v>
      </c>
      <c r="E4157" t="s">
        <v>1501</v>
      </c>
      <c r="F4157" t="s">
        <v>1505</v>
      </c>
      <c r="G4157">
        <v>3.37</v>
      </c>
      <c r="H4157">
        <v>45706</v>
      </c>
      <c r="I4157">
        <v>38822</v>
      </c>
      <c r="J4157">
        <v>9.6</v>
      </c>
      <c r="K4157" t="s">
        <v>1512</v>
      </c>
      <c r="L4157">
        <v>1.63</v>
      </c>
      <c r="M4157" t="s">
        <v>1518</v>
      </c>
      <c r="N4157" s="13">
        <v>2649</v>
      </c>
      <c r="O4157">
        <v>7</v>
      </c>
      <c r="P4157" s="11">
        <f>Agridata[[#This Row],[Storage_Loss_%]]/100</f>
        <v>0.15060000000000001</v>
      </c>
      <c r="Q4157" s="7">
        <v>15.06</v>
      </c>
      <c r="R4157" s="13">
        <v>32302</v>
      </c>
      <c r="S4157">
        <v>95</v>
      </c>
      <c r="T4157" t="s">
        <v>1520</v>
      </c>
      <c r="U4157" t="s">
        <v>1523</v>
      </c>
      <c r="V4157" s="13">
        <v>3616259</v>
      </c>
      <c r="W4157" s="7">
        <f>(Agridata[[#This Row],[Profit_After_Storage_Loss]]/Agridata[[#This Row],[Total_Revenue]])*100</f>
        <v>84.187996160678139</v>
      </c>
      <c r="X4157">
        <f>(1-Agridata[[#This Row],[Transport_Cost_NGN]]/(Agridata[[#This Row],[Input_Cost_NGN]]+Agridata[[#This Row],[Final_Profit_NGN]]))*100</f>
        <v>99.927396033669169</v>
      </c>
      <c r="Y4157" s="13">
        <f>Agridata[[#This Row],[Final_Profit_NGN]]*Agridata[[#This Row],[Storage_Loss_%]]</f>
        <v>54460860.539999999</v>
      </c>
      <c r="Z4157" s="13">
        <f>Agridata[[#This Row],[Final_Profit_NGN]] * (1-Agridata[[#This Row],[Storage_Loss_%]]/100)</f>
        <v>3071650.3945999998</v>
      </c>
      <c r="AA4157" s="13">
        <f>Agridata[[#This Row],[Final_Profit_NGN]]+Agridata[[#This Row],[Input_Cost_NGN]]</f>
        <v>3648561</v>
      </c>
    </row>
    <row r="4158" spans="1:27" x14ac:dyDescent="0.35">
      <c r="A4158" t="s">
        <v>549</v>
      </c>
      <c r="B4158" t="s">
        <v>1469</v>
      </c>
      <c r="C4158" t="s">
        <v>1484</v>
      </c>
      <c r="D4158">
        <v>2022</v>
      </c>
      <c r="E4158" t="s">
        <v>1502</v>
      </c>
      <c r="F4158" t="s">
        <v>1507</v>
      </c>
      <c r="G4158">
        <v>1.45</v>
      </c>
      <c r="H4158">
        <v>2073</v>
      </c>
      <c r="I4158">
        <v>1801</v>
      </c>
      <c r="J4158">
        <v>3.4</v>
      </c>
      <c r="K4158" t="s">
        <v>1515</v>
      </c>
      <c r="L4158">
        <v>1.54</v>
      </c>
      <c r="M4158" t="s">
        <v>1516</v>
      </c>
      <c r="N4158" s="13">
        <v>499</v>
      </c>
      <c r="O4158">
        <v>7</v>
      </c>
      <c r="P4158" s="11">
        <f>Agridata[[#This Row],[Storage_Loss_%]]/100</f>
        <v>0.13109999999999999</v>
      </c>
      <c r="Q4158" s="7">
        <v>13.11</v>
      </c>
      <c r="R4158" s="13">
        <v>32999</v>
      </c>
      <c r="S4158">
        <v>255</v>
      </c>
      <c r="T4158" t="s">
        <v>1521</v>
      </c>
      <c r="U4158" t="s">
        <v>1523</v>
      </c>
      <c r="V4158" s="13">
        <v>421165</v>
      </c>
      <c r="W4158" s="7">
        <f>(Agridata[[#This Row],[Profit_After_Storage_Loss]]/Agridata[[#This Row],[Total_Revenue]])*100</f>
        <v>80.576679019032767</v>
      </c>
      <c r="X4158">
        <f>(1-Agridata[[#This Row],[Transport_Cost_NGN]]/(Agridata[[#This Row],[Input_Cost_NGN]]+Agridata[[#This Row],[Final_Profit_NGN]]))*100</f>
        <v>99.890127795245775</v>
      </c>
      <c r="Y4158" s="13">
        <f>Agridata[[#This Row],[Final_Profit_NGN]]*Agridata[[#This Row],[Storage_Loss_%]]</f>
        <v>5521473.1499999994</v>
      </c>
      <c r="Z4158" s="13">
        <f>Agridata[[#This Row],[Final_Profit_NGN]] * (1-Agridata[[#This Row],[Storage_Loss_%]]/100)</f>
        <v>365950.26850000001</v>
      </c>
      <c r="AA4158" s="13">
        <f>Agridata[[#This Row],[Final_Profit_NGN]]+Agridata[[#This Row],[Input_Cost_NGN]]</f>
        <v>454164</v>
      </c>
    </row>
    <row r="4159" spans="1:27" x14ac:dyDescent="0.35">
      <c r="A4159" t="s">
        <v>516</v>
      </c>
      <c r="B4159" t="s">
        <v>1473</v>
      </c>
      <c r="C4159" t="s">
        <v>1494</v>
      </c>
      <c r="D4159">
        <v>2023</v>
      </c>
      <c r="E4159" t="s">
        <v>1501</v>
      </c>
      <c r="F4159" t="s">
        <v>1506</v>
      </c>
      <c r="G4159">
        <v>2.5499999999999998</v>
      </c>
      <c r="H4159">
        <v>4409</v>
      </c>
      <c r="I4159">
        <v>3496</v>
      </c>
      <c r="J4159">
        <v>36</v>
      </c>
      <c r="K4159" t="s">
        <v>1512</v>
      </c>
      <c r="L4159">
        <v>1.76</v>
      </c>
      <c r="M4159" t="s">
        <v>1517</v>
      </c>
      <c r="N4159" s="13">
        <v>7636</v>
      </c>
      <c r="O4159">
        <v>14</v>
      </c>
      <c r="P4159" s="11">
        <f>Agridata[[#This Row],[Storage_Loss_%]]/100</f>
        <v>0.20699999999999999</v>
      </c>
      <c r="Q4159" s="7">
        <v>20.7</v>
      </c>
      <c r="R4159" s="13">
        <v>41820</v>
      </c>
      <c r="S4159">
        <v>371</v>
      </c>
      <c r="T4159" t="s">
        <v>1520</v>
      </c>
      <c r="U4159" t="s">
        <v>1523</v>
      </c>
      <c r="V4159" s="13">
        <v>1234590</v>
      </c>
      <c r="W4159" s="7">
        <f>(Agridata[[#This Row],[Profit_After_Storage_Loss]]/Agridata[[#This Row],[Total_Revenue]])*100</f>
        <v>76.701833266740323</v>
      </c>
      <c r="X4159">
        <f>(1-Agridata[[#This Row],[Transport_Cost_NGN]]/(Agridata[[#This Row],[Input_Cost_NGN]]+Agridata[[#This Row],[Final_Profit_NGN]]))*100</f>
        <v>99.40175962269177</v>
      </c>
      <c r="Y4159" s="13">
        <f>Agridata[[#This Row],[Final_Profit_NGN]]*Agridata[[#This Row],[Storage_Loss_%]]</f>
        <v>25556013</v>
      </c>
      <c r="Z4159" s="13">
        <f>Agridata[[#This Row],[Final_Profit_NGN]] * (1-Agridata[[#This Row],[Storage_Loss_%]]/100)</f>
        <v>979029.87</v>
      </c>
      <c r="AA4159" s="13">
        <f>Agridata[[#This Row],[Final_Profit_NGN]]+Agridata[[#This Row],[Input_Cost_NGN]]</f>
        <v>1276410</v>
      </c>
    </row>
    <row r="4160" spans="1:27" x14ac:dyDescent="0.35">
      <c r="A4160" t="s">
        <v>893</v>
      </c>
      <c r="B4160" t="s">
        <v>1473</v>
      </c>
      <c r="C4160" t="s">
        <v>1493</v>
      </c>
      <c r="D4160">
        <v>2025</v>
      </c>
      <c r="E4160" t="s">
        <v>1501</v>
      </c>
      <c r="F4160" t="s">
        <v>1509</v>
      </c>
      <c r="G4160">
        <v>2.29</v>
      </c>
      <c r="H4160">
        <v>29835</v>
      </c>
      <c r="I4160">
        <v>24384</v>
      </c>
      <c r="J4160">
        <v>10.6</v>
      </c>
      <c r="K4160" t="s">
        <v>1515</v>
      </c>
      <c r="L4160">
        <v>1.21</v>
      </c>
      <c r="M4160" t="s">
        <v>1516</v>
      </c>
      <c r="N4160" s="13">
        <v>2103</v>
      </c>
      <c r="O4160">
        <v>2</v>
      </c>
      <c r="P4160" s="11">
        <f>Agridata[[#This Row],[Storage_Loss_%]]/100</f>
        <v>0.1827</v>
      </c>
      <c r="Q4160" s="7">
        <v>18.27</v>
      </c>
      <c r="R4160" s="13">
        <v>47270</v>
      </c>
      <c r="S4160">
        <v>407</v>
      </c>
      <c r="T4160" t="s">
        <v>1520</v>
      </c>
      <c r="U4160" t="s">
        <v>1522</v>
      </c>
      <c r="V4160" s="13">
        <v>9775673</v>
      </c>
      <c r="W4160" s="7">
        <f>(Agridata[[#This Row],[Profit_After_Storage_Loss]]/Agridata[[#This Row],[Total_Revenue]])*100</f>
        <v>81.336698613643605</v>
      </c>
      <c r="X4160">
        <f>(1-Agridata[[#This Row],[Transport_Cost_NGN]]/(Agridata[[#This Row],[Input_Cost_NGN]]+Agridata[[#This Row],[Final_Profit_NGN]]))*100</f>
        <v>99.978590937563212</v>
      </c>
      <c r="Y4160" s="13">
        <f>Agridata[[#This Row],[Final_Profit_NGN]]*Agridata[[#This Row],[Storage_Loss_%]]</f>
        <v>178601545.71000001</v>
      </c>
      <c r="Z4160" s="13">
        <f>Agridata[[#This Row],[Final_Profit_NGN]] * (1-Agridata[[#This Row],[Storage_Loss_%]]/100)</f>
        <v>7989657.5429000007</v>
      </c>
      <c r="AA4160" s="13">
        <f>Agridata[[#This Row],[Final_Profit_NGN]]+Agridata[[#This Row],[Input_Cost_NGN]]</f>
        <v>9822943</v>
      </c>
    </row>
    <row r="4161" spans="1:27" x14ac:dyDescent="0.35">
      <c r="A4161" t="s">
        <v>1417</v>
      </c>
      <c r="B4161" t="s">
        <v>1473</v>
      </c>
      <c r="C4161" t="s">
        <v>1497</v>
      </c>
      <c r="D4161">
        <v>2024</v>
      </c>
      <c r="E4161" t="s">
        <v>1501</v>
      </c>
      <c r="F4161" t="s">
        <v>1503</v>
      </c>
      <c r="G4161">
        <v>3.14</v>
      </c>
      <c r="H4161">
        <v>25807</v>
      </c>
      <c r="I4161">
        <v>15791</v>
      </c>
      <c r="J4161">
        <v>13.5</v>
      </c>
      <c r="K4161" t="s">
        <v>1513</v>
      </c>
      <c r="L4161">
        <v>1.43</v>
      </c>
      <c r="M4161" t="s">
        <v>1517</v>
      </c>
      <c r="N4161" s="13">
        <v>558</v>
      </c>
      <c r="O4161">
        <v>30</v>
      </c>
      <c r="P4161" s="11">
        <f>Agridata[[#This Row],[Storage_Loss_%]]/100</f>
        <v>0.3881</v>
      </c>
      <c r="Q4161" s="7">
        <v>38.81</v>
      </c>
      <c r="R4161" s="13">
        <v>47911</v>
      </c>
      <c r="S4161">
        <v>351</v>
      </c>
      <c r="T4161" t="s">
        <v>1521</v>
      </c>
      <c r="U4161" t="s">
        <v>1522</v>
      </c>
      <c r="V4161" s="13">
        <v>5438746</v>
      </c>
      <c r="W4161" s="7">
        <f>(Agridata[[#This Row],[Profit_After_Storage_Loss]]/Agridata[[#This Row],[Total_Revenue]])*100</f>
        <v>60.655672067708991</v>
      </c>
      <c r="X4161">
        <f>(1-Agridata[[#This Row],[Transport_Cost_NGN]]/(Agridata[[#This Row],[Input_Cost_NGN]]+Agridata[[#This Row],[Final_Profit_NGN]]))*100</f>
        <v>99.989829872725778</v>
      </c>
      <c r="Y4161" s="13">
        <f>Agridata[[#This Row],[Final_Profit_NGN]]*Agridata[[#This Row],[Storage_Loss_%]]</f>
        <v>211077732.26000002</v>
      </c>
      <c r="Z4161" s="13">
        <f>Agridata[[#This Row],[Final_Profit_NGN]] * (1-Agridata[[#This Row],[Storage_Loss_%]]/100)</f>
        <v>3327968.6773999999</v>
      </c>
      <c r="AA4161" s="13">
        <f>Agridata[[#This Row],[Final_Profit_NGN]]+Agridata[[#This Row],[Input_Cost_NGN]]</f>
        <v>5486657</v>
      </c>
    </row>
    <row r="4162" spans="1:27" x14ac:dyDescent="0.35">
      <c r="A4162" t="s">
        <v>729</v>
      </c>
      <c r="B4162" t="s">
        <v>1473</v>
      </c>
      <c r="C4162" t="s">
        <v>1494</v>
      </c>
      <c r="D4162">
        <v>2023</v>
      </c>
      <c r="E4162" t="s">
        <v>1502</v>
      </c>
      <c r="F4162" t="s">
        <v>1510</v>
      </c>
      <c r="G4162">
        <v>1.76</v>
      </c>
      <c r="H4162">
        <v>34653</v>
      </c>
      <c r="I4162">
        <v>24413</v>
      </c>
      <c r="J4162">
        <v>44.9</v>
      </c>
      <c r="K4162" t="s">
        <v>1511</v>
      </c>
      <c r="L4162">
        <v>2.63</v>
      </c>
      <c r="M4162" t="s">
        <v>1516</v>
      </c>
      <c r="N4162" s="13">
        <v>7425</v>
      </c>
      <c r="O4162">
        <v>3</v>
      </c>
      <c r="P4162" s="11">
        <f>Agridata[[#This Row],[Storage_Loss_%]]/100</f>
        <v>0.29549999999999998</v>
      </c>
      <c r="Q4162" s="7">
        <v>29.55</v>
      </c>
      <c r="R4162" s="13">
        <v>41999</v>
      </c>
      <c r="S4162">
        <v>341</v>
      </c>
      <c r="T4162" t="s">
        <v>1519</v>
      </c>
      <c r="U4162" t="s">
        <v>1522</v>
      </c>
      <c r="V4162" s="13">
        <v>8192161</v>
      </c>
      <c r="W4162" s="7">
        <f>(Agridata[[#This Row],[Profit_After_Storage_Loss]]/Agridata[[#This Row],[Total_Revenue]])*100</f>
        <v>70.090664068951781</v>
      </c>
      <c r="X4162">
        <f>(1-Agridata[[#This Row],[Transport_Cost_NGN]]/(Agridata[[#This Row],[Input_Cost_NGN]]+Agridata[[#This Row],[Final_Profit_NGN]]))*100</f>
        <v>99.909826867585764</v>
      </c>
      <c r="Y4162" s="13">
        <f>Agridata[[#This Row],[Final_Profit_NGN]]*Agridata[[#This Row],[Storage_Loss_%]]</f>
        <v>242078357.55000001</v>
      </c>
      <c r="Z4162" s="13">
        <f>Agridata[[#This Row],[Final_Profit_NGN]] * (1-Agridata[[#This Row],[Storage_Loss_%]]/100)</f>
        <v>5771377.4244999997</v>
      </c>
      <c r="AA4162" s="13">
        <f>Agridata[[#This Row],[Final_Profit_NGN]]+Agridata[[#This Row],[Input_Cost_NGN]]</f>
        <v>8234160</v>
      </c>
    </row>
    <row r="4163" spans="1:27" x14ac:dyDescent="0.35">
      <c r="A4163" t="s">
        <v>671</v>
      </c>
      <c r="B4163" t="s">
        <v>1473</v>
      </c>
      <c r="C4163" t="s">
        <v>1493</v>
      </c>
      <c r="D4163">
        <v>2021</v>
      </c>
      <c r="E4163" t="s">
        <v>1502</v>
      </c>
      <c r="F4163" t="s">
        <v>1504</v>
      </c>
      <c r="G4163">
        <v>2.2599999999999998</v>
      </c>
      <c r="H4163">
        <v>15339</v>
      </c>
      <c r="I4163">
        <v>11847</v>
      </c>
      <c r="J4163">
        <v>2.2000000000000002</v>
      </c>
      <c r="K4163" t="s">
        <v>1513</v>
      </c>
      <c r="L4163">
        <v>0.12</v>
      </c>
      <c r="M4163" t="s">
        <v>1516</v>
      </c>
      <c r="N4163" s="13">
        <v>200</v>
      </c>
      <c r="O4163">
        <v>5</v>
      </c>
      <c r="P4163" s="11">
        <f>Agridata[[#This Row],[Storage_Loss_%]]/100</f>
        <v>0.22760000000000002</v>
      </c>
      <c r="Q4163" s="7">
        <v>22.76</v>
      </c>
      <c r="R4163" s="13">
        <v>51406</v>
      </c>
      <c r="S4163">
        <v>257</v>
      </c>
      <c r="T4163" t="s">
        <v>1521</v>
      </c>
      <c r="U4163" t="s">
        <v>1523</v>
      </c>
      <c r="V4163" s="13">
        <v>2962627</v>
      </c>
      <c r="W4163" s="7">
        <f>(Agridata[[#This Row],[Profit_After_Storage_Loss]]/Agridata[[#This Row],[Total_Revenue]])*100</f>
        <v>75.922629075394994</v>
      </c>
      <c r="X4163">
        <f>(1-Agridata[[#This Row],[Transport_Cost_NGN]]/(Agridata[[#This Row],[Input_Cost_NGN]]+Agridata[[#This Row],[Final_Profit_NGN]]))*100</f>
        <v>99.993364372586498</v>
      </c>
      <c r="Y4163" s="13">
        <f>Agridata[[#This Row],[Final_Profit_NGN]]*Agridata[[#This Row],[Storage_Loss_%]]</f>
        <v>67429390.520000011</v>
      </c>
      <c r="Z4163" s="13">
        <f>Agridata[[#This Row],[Final_Profit_NGN]] * (1-Agridata[[#This Row],[Storage_Loss_%]]/100)</f>
        <v>2288333.0948000001</v>
      </c>
      <c r="AA4163" s="13">
        <f>Agridata[[#This Row],[Final_Profit_NGN]]+Agridata[[#This Row],[Input_Cost_NGN]]</f>
        <v>3014033</v>
      </c>
    </row>
    <row r="4164" spans="1:27" x14ac:dyDescent="0.35">
      <c r="A4164" t="s">
        <v>1119</v>
      </c>
      <c r="B4164" t="s">
        <v>1472</v>
      </c>
      <c r="C4164" t="s">
        <v>1487</v>
      </c>
      <c r="D4164">
        <v>2021</v>
      </c>
      <c r="E4164" t="s">
        <v>1502</v>
      </c>
      <c r="F4164" t="s">
        <v>1503</v>
      </c>
      <c r="G4164">
        <v>0.2</v>
      </c>
      <c r="H4164">
        <v>2059</v>
      </c>
      <c r="I4164">
        <v>1817</v>
      </c>
      <c r="J4164">
        <v>58.2</v>
      </c>
      <c r="K4164" t="s">
        <v>1512</v>
      </c>
      <c r="L4164">
        <v>3.09</v>
      </c>
      <c r="M4164" t="s">
        <v>1517</v>
      </c>
      <c r="N4164" s="13">
        <v>16221</v>
      </c>
      <c r="O4164">
        <v>3</v>
      </c>
      <c r="P4164" s="11">
        <f>Agridata[[#This Row],[Storage_Loss_%]]/100</f>
        <v>0.1173</v>
      </c>
      <c r="Q4164" s="7">
        <v>11.73</v>
      </c>
      <c r="R4164" s="13">
        <v>1912</v>
      </c>
      <c r="S4164">
        <v>234</v>
      </c>
      <c r="T4164" t="s">
        <v>1520</v>
      </c>
      <c r="U4164" t="s">
        <v>1522</v>
      </c>
      <c r="V4164" s="13">
        <v>402794</v>
      </c>
      <c r="W4164" s="7">
        <f>(Agridata[[#This Row],[Profit_After_Storage_Loss]]/Agridata[[#This Row],[Total_Revenue]])*100</f>
        <v>87.852975690995436</v>
      </c>
      <c r="X4164">
        <f>(1-Agridata[[#This Row],[Transport_Cost_NGN]]/(Agridata[[#This Row],[Input_Cost_NGN]]+Agridata[[#This Row],[Final_Profit_NGN]]))*100</f>
        <v>95.991905234911272</v>
      </c>
      <c r="Y4164" s="13">
        <f>Agridata[[#This Row],[Final_Profit_NGN]]*Agridata[[#This Row],[Storage_Loss_%]]</f>
        <v>4724773.62</v>
      </c>
      <c r="Z4164" s="13">
        <f>Agridata[[#This Row],[Final_Profit_NGN]] * (1-Agridata[[#This Row],[Storage_Loss_%]]/100)</f>
        <v>355546.26380000002</v>
      </c>
      <c r="AA4164" s="13">
        <f>Agridata[[#This Row],[Final_Profit_NGN]]+Agridata[[#This Row],[Input_Cost_NGN]]</f>
        <v>404706</v>
      </c>
    </row>
    <row r="4165" spans="1:27" x14ac:dyDescent="0.35">
      <c r="A4165" t="s">
        <v>300</v>
      </c>
      <c r="B4165" t="s">
        <v>1470</v>
      </c>
      <c r="C4165" t="s">
        <v>1485</v>
      </c>
      <c r="D4165">
        <v>2023</v>
      </c>
      <c r="E4165" t="s">
        <v>1502</v>
      </c>
      <c r="F4165" t="s">
        <v>1507</v>
      </c>
      <c r="G4165">
        <v>1.89</v>
      </c>
      <c r="H4165">
        <v>3655</v>
      </c>
      <c r="I4165">
        <v>2394</v>
      </c>
      <c r="J4165">
        <v>48.2</v>
      </c>
      <c r="K4165" t="s">
        <v>1512</v>
      </c>
      <c r="L4165">
        <v>1.83</v>
      </c>
      <c r="M4165" t="s">
        <v>1516</v>
      </c>
      <c r="N4165" s="13">
        <v>13714</v>
      </c>
      <c r="O4165">
        <v>30</v>
      </c>
      <c r="P4165" s="11">
        <f>Agridata[[#This Row],[Storage_Loss_%]]/100</f>
        <v>0.34490000000000004</v>
      </c>
      <c r="Q4165" s="7">
        <v>34.49</v>
      </c>
      <c r="R4165" s="13">
        <v>20892</v>
      </c>
      <c r="S4165">
        <v>226</v>
      </c>
      <c r="T4165" t="s">
        <v>1520</v>
      </c>
      <c r="U4165" t="s">
        <v>1523</v>
      </c>
      <c r="V4165" s="13">
        <v>501028</v>
      </c>
      <c r="W4165" s="7">
        <f>(Agridata[[#This Row],[Profit_After_Storage_Loss]]/Agridata[[#This Row],[Total_Revenue]])*100</f>
        <v>62.887692136725938</v>
      </c>
      <c r="X4165">
        <f>(1-Agridata[[#This Row],[Transport_Cost_NGN]]/(Agridata[[#This Row],[Input_Cost_NGN]]+Agridata[[#This Row],[Final_Profit_NGN]]))*100</f>
        <v>97.372394236664633</v>
      </c>
      <c r="Y4165" s="13">
        <f>Agridata[[#This Row],[Final_Profit_NGN]]*Agridata[[#This Row],[Storage_Loss_%]]</f>
        <v>17280455.720000003</v>
      </c>
      <c r="Z4165" s="13">
        <f>Agridata[[#This Row],[Final_Profit_NGN]] * (1-Agridata[[#This Row],[Storage_Loss_%]]/100)</f>
        <v>328223.44280000002</v>
      </c>
      <c r="AA4165" s="13">
        <f>Agridata[[#This Row],[Final_Profit_NGN]]+Agridata[[#This Row],[Input_Cost_NGN]]</f>
        <v>521920</v>
      </c>
    </row>
    <row r="4166" spans="1:27" x14ac:dyDescent="0.35">
      <c r="A4166" t="s">
        <v>843</v>
      </c>
      <c r="B4166" t="s">
        <v>1472</v>
      </c>
      <c r="C4166" t="s">
        <v>1488</v>
      </c>
      <c r="D4166">
        <v>2024</v>
      </c>
      <c r="E4166" t="s">
        <v>1502</v>
      </c>
      <c r="F4166" t="s">
        <v>1507</v>
      </c>
      <c r="G4166">
        <v>0.59</v>
      </c>
      <c r="H4166">
        <v>1465</v>
      </c>
      <c r="I4166">
        <v>1215</v>
      </c>
      <c r="J4166">
        <v>153.80000000000001</v>
      </c>
      <c r="K4166" t="s">
        <v>1514</v>
      </c>
      <c r="L4166">
        <v>6.3</v>
      </c>
      <c r="M4166" t="s">
        <v>1518</v>
      </c>
      <c r="N4166" s="13">
        <v>31513</v>
      </c>
      <c r="O4166">
        <v>14</v>
      </c>
      <c r="P4166" s="11">
        <f>Agridata[[#This Row],[Storage_Loss_%]]/100</f>
        <v>0.17</v>
      </c>
      <c r="Q4166" s="7">
        <v>17</v>
      </c>
      <c r="R4166" s="13">
        <v>13131</v>
      </c>
      <c r="S4166">
        <v>276</v>
      </c>
      <c r="T4166" t="s">
        <v>1520</v>
      </c>
      <c r="U4166" t="s">
        <v>1522</v>
      </c>
      <c r="V4166" s="13">
        <v>287343</v>
      </c>
      <c r="W4166" s="7">
        <f>(Agridata[[#This Row],[Profit_After_Storage_Loss]]/Agridata[[#This Row],[Total_Revenue]])*100</f>
        <v>79.372820942910209</v>
      </c>
      <c r="X4166">
        <f>(1-Agridata[[#This Row],[Transport_Cost_NGN]]/(Agridata[[#This Row],[Input_Cost_NGN]]+Agridata[[#This Row],[Final_Profit_NGN]]))*100</f>
        <v>89.512237331682613</v>
      </c>
      <c r="Y4166" s="13">
        <f>Agridata[[#This Row],[Final_Profit_NGN]]*Agridata[[#This Row],[Storage_Loss_%]]</f>
        <v>4884831</v>
      </c>
      <c r="Z4166" s="13">
        <f>Agridata[[#This Row],[Final_Profit_NGN]] * (1-Agridata[[#This Row],[Storage_Loss_%]]/100)</f>
        <v>238494.69</v>
      </c>
      <c r="AA4166" s="13">
        <f>Agridata[[#This Row],[Final_Profit_NGN]]+Agridata[[#This Row],[Input_Cost_NGN]]</f>
        <v>300474</v>
      </c>
    </row>
    <row r="4167" spans="1:27" x14ac:dyDescent="0.35">
      <c r="A4167" t="s">
        <v>259</v>
      </c>
      <c r="B4167" t="s">
        <v>1473</v>
      </c>
      <c r="C4167" t="s">
        <v>1496</v>
      </c>
      <c r="D4167">
        <v>2023</v>
      </c>
      <c r="E4167" t="s">
        <v>1502</v>
      </c>
      <c r="F4167" t="s">
        <v>1505</v>
      </c>
      <c r="G4167">
        <v>1.38</v>
      </c>
      <c r="H4167">
        <v>18422</v>
      </c>
      <c r="I4167">
        <v>11021</v>
      </c>
      <c r="J4167">
        <v>15.8</v>
      </c>
      <c r="K4167" t="s">
        <v>1511</v>
      </c>
      <c r="L4167">
        <v>2.02</v>
      </c>
      <c r="M4167" t="s">
        <v>1517</v>
      </c>
      <c r="N4167" s="13">
        <v>2611</v>
      </c>
      <c r="O4167">
        <v>30</v>
      </c>
      <c r="P4167" s="11">
        <f>Agridata[[#This Row],[Storage_Loss_%]]/100</f>
        <v>0.4017</v>
      </c>
      <c r="Q4167" s="7">
        <v>40.17</v>
      </c>
      <c r="R4167" s="13">
        <v>14997</v>
      </c>
      <c r="S4167">
        <v>82</v>
      </c>
      <c r="T4167" t="s">
        <v>1520</v>
      </c>
      <c r="U4167" t="s">
        <v>1522</v>
      </c>
      <c r="V4167" s="13">
        <v>877077</v>
      </c>
      <c r="W4167" s="7">
        <f>(Agridata[[#This Row],[Profit_After_Storage_Loss]]/Agridata[[#This Row],[Total_Revenue]])*100</f>
        <v>58.824174799400055</v>
      </c>
      <c r="X4167">
        <f>(1-Agridata[[#This Row],[Transport_Cost_NGN]]/(Agridata[[#This Row],[Input_Cost_NGN]]+Agridata[[#This Row],[Final_Profit_NGN]]))*100</f>
        <v>99.707311276867159</v>
      </c>
      <c r="Y4167" s="13">
        <f>Agridata[[#This Row],[Final_Profit_NGN]]*Agridata[[#This Row],[Storage_Loss_%]]</f>
        <v>35232183.090000004</v>
      </c>
      <c r="Z4167" s="13">
        <f>Agridata[[#This Row],[Final_Profit_NGN]] * (1-Agridata[[#This Row],[Storage_Loss_%]]/100)</f>
        <v>524755.16910000006</v>
      </c>
      <c r="AA4167" s="13">
        <f>Agridata[[#This Row],[Final_Profit_NGN]]+Agridata[[#This Row],[Input_Cost_NGN]]</f>
        <v>892074</v>
      </c>
    </row>
    <row r="4168" spans="1:27" x14ac:dyDescent="0.35">
      <c r="A4168" t="s">
        <v>1255</v>
      </c>
      <c r="B4168" t="s">
        <v>1473</v>
      </c>
      <c r="C4168" t="s">
        <v>1497</v>
      </c>
      <c r="D4168">
        <v>2021</v>
      </c>
      <c r="E4168" t="s">
        <v>1502</v>
      </c>
      <c r="F4168" t="s">
        <v>1504</v>
      </c>
      <c r="G4168">
        <v>0.53</v>
      </c>
      <c r="H4168">
        <v>2693</v>
      </c>
      <c r="I4168">
        <v>2261</v>
      </c>
      <c r="J4168">
        <v>9.1999999999999993</v>
      </c>
      <c r="K4168" t="s">
        <v>1511</v>
      </c>
      <c r="L4168">
        <v>1.38</v>
      </c>
      <c r="M4168" t="s">
        <v>1516</v>
      </c>
      <c r="N4168" s="13">
        <v>1331</v>
      </c>
      <c r="O4168">
        <v>1</v>
      </c>
      <c r="P4168" s="11">
        <f>Agridata[[#This Row],[Storage_Loss_%]]/100</f>
        <v>0.16039999999999999</v>
      </c>
      <c r="Q4168" s="7">
        <v>16.04</v>
      </c>
      <c r="R4168" s="13">
        <v>7660</v>
      </c>
      <c r="S4168">
        <v>289</v>
      </c>
      <c r="T4168" t="s">
        <v>1520</v>
      </c>
      <c r="U4168" t="s">
        <v>1522</v>
      </c>
      <c r="V4168" s="13">
        <v>637904</v>
      </c>
      <c r="W4168" s="7">
        <f>(Agridata[[#This Row],[Profit_After_Storage_Loss]]/Agridata[[#This Row],[Total_Revenue]])*100</f>
        <v>82.963764770030551</v>
      </c>
      <c r="X4168">
        <f>(1-Agridata[[#This Row],[Transport_Cost_NGN]]/(Agridata[[#This Row],[Input_Cost_NGN]]+Agridata[[#This Row],[Final_Profit_NGN]]))*100</f>
        <v>99.793823695249429</v>
      </c>
      <c r="Y4168" s="13">
        <f>Agridata[[#This Row],[Final_Profit_NGN]]*Agridata[[#This Row],[Storage_Loss_%]]</f>
        <v>10231980.16</v>
      </c>
      <c r="Z4168" s="13">
        <f>Agridata[[#This Row],[Final_Profit_NGN]] * (1-Agridata[[#This Row],[Storage_Loss_%]]/100)</f>
        <v>535584.19839999999</v>
      </c>
      <c r="AA4168" s="13">
        <f>Agridata[[#This Row],[Final_Profit_NGN]]+Agridata[[#This Row],[Input_Cost_NGN]]</f>
        <v>645564</v>
      </c>
    </row>
    <row r="4169" spans="1:27" x14ac:dyDescent="0.35">
      <c r="A4169" t="s">
        <v>747</v>
      </c>
      <c r="B4169" t="s">
        <v>1469</v>
      </c>
      <c r="C4169" t="s">
        <v>1498</v>
      </c>
      <c r="D4169">
        <v>2024</v>
      </c>
      <c r="E4169" t="s">
        <v>1501</v>
      </c>
      <c r="F4169" t="s">
        <v>1507</v>
      </c>
      <c r="G4169">
        <v>1.91</v>
      </c>
      <c r="H4169">
        <v>5449</v>
      </c>
      <c r="I4169">
        <v>4497</v>
      </c>
      <c r="J4169">
        <v>19.7</v>
      </c>
      <c r="K4169" t="s">
        <v>1515</v>
      </c>
      <c r="L4169">
        <v>1.72</v>
      </c>
      <c r="M4169" t="s">
        <v>1516</v>
      </c>
      <c r="N4169" s="13">
        <v>3675</v>
      </c>
      <c r="O4169">
        <v>14</v>
      </c>
      <c r="P4169" s="11">
        <f>Agridata[[#This Row],[Storage_Loss_%]]/100</f>
        <v>0.17460000000000001</v>
      </c>
      <c r="Q4169" s="7">
        <v>17.46</v>
      </c>
      <c r="R4169" s="13">
        <v>29807</v>
      </c>
      <c r="S4169">
        <v>239</v>
      </c>
      <c r="T4169" t="s">
        <v>1519</v>
      </c>
      <c r="U4169" t="s">
        <v>1522</v>
      </c>
      <c r="V4169" s="13">
        <v>1030554</v>
      </c>
      <c r="W4169" s="7">
        <f>(Agridata[[#This Row],[Profit_After_Storage_Loss]]/Agridata[[#This Row],[Total_Revenue]])*100</f>
        <v>80.21978096138956</v>
      </c>
      <c r="X4169">
        <f>(1-Agridata[[#This Row],[Transport_Cost_NGN]]/(Agridata[[#This Row],[Input_Cost_NGN]]+Agridata[[#This Row],[Final_Profit_NGN]]))*100</f>
        <v>99.653419920196995</v>
      </c>
      <c r="Y4169" s="13">
        <f>Agridata[[#This Row],[Final_Profit_NGN]]*Agridata[[#This Row],[Storage_Loss_%]]</f>
        <v>17993472.84</v>
      </c>
      <c r="Z4169" s="13">
        <f>Agridata[[#This Row],[Final_Profit_NGN]] * (1-Agridata[[#This Row],[Storage_Loss_%]]/100)</f>
        <v>850619.27159999998</v>
      </c>
      <c r="AA4169" s="13">
        <f>Agridata[[#This Row],[Final_Profit_NGN]]+Agridata[[#This Row],[Input_Cost_NGN]]</f>
        <v>1060361</v>
      </c>
    </row>
    <row r="4170" spans="1:27" x14ac:dyDescent="0.35">
      <c r="A4170" t="s">
        <v>722</v>
      </c>
      <c r="B4170" t="s">
        <v>1470</v>
      </c>
      <c r="C4170" t="s">
        <v>1476</v>
      </c>
      <c r="D4170">
        <v>2023</v>
      </c>
      <c r="E4170" t="s">
        <v>1502</v>
      </c>
      <c r="F4170" t="s">
        <v>1510</v>
      </c>
      <c r="G4170">
        <v>0.22</v>
      </c>
      <c r="H4170">
        <v>5470</v>
      </c>
      <c r="I4170">
        <v>3927</v>
      </c>
      <c r="J4170">
        <v>38</v>
      </c>
      <c r="K4170" t="s">
        <v>1515</v>
      </c>
      <c r="L4170">
        <v>1.93</v>
      </c>
      <c r="M4170" t="s">
        <v>1516</v>
      </c>
      <c r="N4170" s="13">
        <v>7374</v>
      </c>
      <c r="O4170">
        <v>4</v>
      </c>
      <c r="P4170" s="11">
        <f>Agridata[[#This Row],[Storage_Loss_%]]/100</f>
        <v>0.28199999999999997</v>
      </c>
      <c r="Q4170" s="7">
        <v>28.2</v>
      </c>
      <c r="R4170" s="13">
        <v>4848</v>
      </c>
      <c r="S4170">
        <v>474</v>
      </c>
      <c r="T4170" t="s">
        <v>1521</v>
      </c>
      <c r="U4170" t="s">
        <v>1522</v>
      </c>
      <c r="V4170" s="13">
        <v>1830563</v>
      </c>
      <c r="W4170" s="7">
        <f>(Agridata[[#This Row],[Profit_After_Storage_Loss]]/Agridata[[#This Row],[Total_Revenue]])*100</f>
        <v>71.610349616516416</v>
      </c>
      <c r="X4170">
        <f>(1-Agridata[[#This Row],[Transport_Cost_NGN]]/(Agridata[[#This Row],[Input_Cost_NGN]]+Agridata[[#This Row],[Final_Profit_NGN]]))*100</f>
        <v>99.598237125090776</v>
      </c>
      <c r="Y4170" s="13">
        <f>Agridata[[#This Row],[Final_Profit_NGN]]*Agridata[[#This Row],[Storage_Loss_%]]</f>
        <v>51621876.600000001</v>
      </c>
      <c r="Z4170" s="13">
        <f>Agridata[[#This Row],[Final_Profit_NGN]] * (1-Agridata[[#This Row],[Storage_Loss_%]]/100)</f>
        <v>1314344.2339999999</v>
      </c>
      <c r="AA4170" s="13">
        <f>Agridata[[#This Row],[Final_Profit_NGN]]+Agridata[[#This Row],[Input_Cost_NGN]]</f>
        <v>1835411</v>
      </c>
    </row>
    <row r="4171" spans="1:27" x14ac:dyDescent="0.35">
      <c r="A4171" t="s">
        <v>199</v>
      </c>
      <c r="B4171" t="s">
        <v>1470</v>
      </c>
      <c r="C4171" t="s">
        <v>1475</v>
      </c>
      <c r="D4171">
        <v>2023</v>
      </c>
      <c r="E4171" t="s">
        <v>1502</v>
      </c>
      <c r="F4171" t="s">
        <v>1505</v>
      </c>
      <c r="G4171">
        <v>1.91</v>
      </c>
      <c r="H4171">
        <v>22930</v>
      </c>
      <c r="I4171">
        <v>18043</v>
      </c>
      <c r="J4171">
        <v>24.4</v>
      </c>
      <c r="K4171" t="s">
        <v>1511</v>
      </c>
      <c r="L4171">
        <v>1.44</v>
      </c>
      <c r="M4171" t="s">
        <v>1517</v>
      </c>
      <c r="N4171" s="13">
        <v>3662</v>
      </c>
      <c r="O4171">
        <v>7</v>
      </c>
      <c r="P4171" s="11">
        <f>Agridata[[#This Row],[Storage_Loss_%]]/100</f>
        <v>0.21309999999999998</v>
      </c>
      <c r="Q4171" s="7">
        <v>21.31</v>
      </c>
      <c r="R4171" s="13">
        <v>15180</v>
      </c>
      <c r="S4171">
        <v>115</v>
      </c>
      <c r="T4171" t="s">
        <v>1520</v>
      </c>
      <c r="U4171" t="s">
        <v>1522</v>
      </c>
      <c r="V4171" s="13">
        <v>2035354</v>
      </c>
      <c r="W4171" s="7">
        <f>(Agridata[[#This Row],[Profit_After_Storage_Loss]]/Agridata[[#This Row],[Total_Revenue]])*100</f>
        <v>78.107461890414882</v>
      </c>
      <c r="X4171">
        <f>(1-Agridata[[#This Row],[Transport_Cost_NGN]]/(Agridata[[#This Row],[Input_Cost_NGN]]+Agridata[[#This Row],[Final_Profit_NGN]]))*100</f>
        <v>99.821412373557322</v>
      </c>
      <c r="Y4171" s="13">
        <f>Agridata[[#This Row],[Final_Profit_NGN]]*Agridata[[#This Row],[Storage_Loss_%]]</f>
        <v>43373393.739999995</v>
      </c>
      <c r="Z4171" s="13">
        <f>Agridata[[#This Row],[Final_Profit_NGN]] * (1-Agridata[[#This Row],[Storage_Loss_%]]/100)</f>
        <v>1601620.0626000001</v>
      </c>
      <c r="AA4171" s="13">
        <f>Agridata[[#This Row],[Final_Profit_NGN]]+Agridata[[#This Row],[Input_Cost_NGN]]</f>
        <v>2050534</v>
      </c>
    </row>
    <row r="4172" spans="1:27" x14ac:dyDescent="0.35">
      <c r="A4172" t="s">
        <v>233</v>
      </c>
      <c r="B4172" t="s">
        <v>1472</v>
      </c>
      <c r="C4172" t="s">
        <v>1487</v>
      </c>
      <c r="D4172">
        <v>2024</v>
      </c>
      <c r="E4172" t="s">
        <v>1501</v>
      </c>
      <c r="F4172" t="s">
        <v>1510</v>
      </c>
      <c r="G4172">
        <v>1.39</v>
      </c>
      <c r="H4172">
        <v>25805</v>
      </c>
      <c r="I4172">
        <v>18200</v>
      </c>
      <c r="J4172">
        <v>13.1</v>
      </c>
      <c r="K4172" t="s">
        <v>1512</v>
      </c>
      <c r="L4172">
        <v>0.42</v>
      </c>
      <c r="M4172" t="s">
        <v>1518</v>
      </c>
      <c r="N4172" s="13">
        <v>3428</v>
      </c>
      <c r="O4172">
        <v>5</v>
      </c>
      <c r="P4172" s="11">
        <f>Agridata[[#This Row],[Storage_Loss_%]]/100</f>
        <v>0.29469999999999996</v>
      </c>
      <c r="Q4172" s="7">
        <v>29.47</v>
      </c>
      <c r="R4172" s="13">
        <v>32463</v>
      </c>
      <c r="S4172">
        <v>414</v>
      </c>
      <c r="T4172" t="s">
        <v>1521</v>
      </c>
      <c r="U4172" t="s">
        <v>1523</v>
      </c>
      <c r="V4172" s="13">
        <v>7423561</v>
      </c>
      <c r="W4172" s="7">
        <f>(Agridata[[#This Row],[Profit_After_Storage_Loss]]/Agridata[[#This Row],[Total_Revenue]])*100</f>
        <v>70.222917379289555</v>
      </c>
      <c r="X4172">
        <f>(1-Agridata[[#This Row],[Transport_Cost_NGN]]/(Agridata[[#This Row],[Input_Cost_NGN]]+Agridata[[#This Row],[Final_Profit_NGN]]))*100</f>
        <v>99.954023753142422</v>
      </c>
      <c r="Y4172" s="13">
        <f>Agridata[[#This Row],[Final_Profit_NGN]]*Agridata[[#This Row],[Storage_Loss_%]]</f>
        <v>218772342.66999999</v>
      </c>
      <c r="Z4172" s="13">
        <f>Agridata[[#This Row],[Final_Profit_NGN]] * (1-Agridata[[#This Row],[Storage_Loss_%]]/100)</f>
        <v>5235837.5733000003</v>
      </c>
      <c r="AA4172" s="13">
        <f>Agridata[[#This Row],[Final_Profit_NGN]]+Agridata[[#This Row],[Input_Cost_NGN]]</f>
        <v>7456024</v>
      </c>
    </row>
    <row r="4173" spans="1:27" x14ac:dyDescent="0.35">
      <c r="A4173" t="s">
        <v>1276</v>
      </c>
      <c r="B4173" t="s">
        <v>1471</v>
      </c>
      <c r="C4173" t="s">
        <v>1492</v>
      </c>
      <c r="D4173">
        <v>2023</v>
      </c>
      <c r="E4173" t="s">
        <v>1501</v>
      </c>
      <c r="F4173" t="s">
        <v>1508</v>
      </c>
      <c r="G4173">
        <v>3.57</v>
      </c>
      <c r="H4173">
        <v>6121</v>
      </c>
      <c r="I4173">
        <v>4568</v>
      </c>
      <c r="J4173">
        <v>19.899999999999999</v>
      </c>
      <c r="K4173" t="s">
        <v>1513</v>
      </c>
      <c r="L4173">
        <v>1.4</v>
      </c>
      <c r="M4173" t="s">
        <v>1517</v>
      </c>
      <c r="N4173" s="13">
        <v>740</v>
      </c>
      <c r="O4173">
        <v>14</v>
      </c>
      <c r="P4173" s="11">
        <f>Agridata[[#This Row],[Storage_Loss_%]]/100</f>
        <v>0.25370000000000004</v>
      </c>
      <c r="Q4173" s="7">
        <v>25.37</v>
      </c>
      <c r="R4173" s="13">
        <v>53385</v>
      </c>
      <c r="S4173">
        <v>225</v>
      </c>
      <c r="T4173" t="s">
        <v>1520</v>
      </c>
      <c r="U4173" t="s">
        <v>1522</v>
      </c>
      <c r="V4173" s="13">
        <v>963397</v>
      </c>
      <c r="W4173" s="7">
        <f>(Agridata[[#This Row],[Profit_After_Storage_Loss]]/Agridata[[#This Row],[Total_Revenue]])*100</f>
        <v>70.711635443979134</v>
      </c>
      <c r="X4173">
        <f>(1-Agridata[[#This Row],[Transport_Cost_NGN]]/(Agridata[[#This Row],[Input_Cost_NGN]]+Agridata[[#This Row],[Final_Profit_NGN]]))*100</f>
        <v>99.927221370952665</v>
      </c>
      <c r="Y4173" s="13">
        <f>Agridata[[#This Row],[Final_Profit_NGN]]*Agridata[[#This Row],[Storage_Loss_%]]</f>
        <v>24441381.890000001</v>
      </c>
      <c r="Z4173" s="13">
        <f>Agridata[[#This Row],[Final_Profit_NGN]] * (1-Agridata[[#This Row],[Storage_Loss_%]]/100)</f>
        <v>718983.18109999993</v>
      </c>
      <c r="AA4173" s="13">
        <f>Agridata[[#This Row],[Final_Profit_NGN]]+Agridata[[#This Row],[Input_Cost_NGN]]</f>
        <v>1016782</v>
      </c>
    </row>
    <row r="4174" spans="1:27" x14ac:dyDescent="0.35">
      <c r="A4174" t="s">
        <v>1424</v>
      </c>
      <c r="B4174" t="s">
        <v>1472</v>
      </c>
      <c r="C4174" t="s">
        <v>1489</v>
      </c>
      <c r="D4174">
        <v>2025</v>
      </c>
      <c r="E4174" t="s">
        <v>1502</v>
      </c>
      <c r="F4174" t="s">
        <v>1509</v>
      </c>
      <c r="G4174">
        <v>1.1200000000000001</v>
      </c>
      <c r="H4174">
        <v>12283</v>
      </c>
      <c r="I4174">
        <v>9677</v>
      </c>
      <c r="J4174">
        <v>33.9</v>
      </c>
      <c r="K4174" t="s">
        <v>1514</v>
      </c>
      <c r="L4174">
        <v>2.0299999999999998</v>
      </c>
      <c r="M4174" t="s">
        <v>1518</v>
      </c>
      <c r="N4174" s="13">
        <v>5658</v>
      </c>
      <c r="O4174">
        <v>5</v>
      </c>
      <c r="P4174" s="11">
        <f>Agridata[[#This Row],[Storage_Loss_%]]/100</f>
        <v>0.21210000000000001</v>
      </c>
      <c r="Q4174" s="7">
        <v>21.21</v>
      </c>
      <c r="R4174" s="13">
        <v>39081</v>
      </c>
      <c r="S4174">
        <v>395</v>
      </c>
      <c r="T4174" t="s">
        <v>1519</v>
      </c>
      <c r="U4174" t="s">
        <v>1523</v>
      </c>
      <c r="V4174" s="13">
        <v>3739452</v>
      </c>
      <c r="W4174" s="7">
        <f>(Agridata[[#This Row],[Profit_After_Storage_Loss]]/Agridata[[#This Row],[Total_Revenue]])*100</f>
        <v>77.975082678912685</v>
      </c>
      <c r="X4174">
        <f>(1-Agridata[[#This Row],[Transport_Cost_NGN]]/(Agridata[[#This Row],[Input_Cost_NGN]]+Agridata[[#This Row],[Final_Profit_NGN]]))*100</f>
        <v>99.850259346682961</v>
      </c>
      <c r="Y4174" s="13">
        <f>Agridata[[#This Row],[Final_Profit_NGN]]*Agridata[[#This Row],[Storage_Loss_%]]</f>
        <v>79313776.920000002</v>
      </c>
      <c r="Z4174" s="13">
        <f>Agridata[[#This Row],[Final_Profit_NGN]] * (1-Agridata[[#This Row],[Storage_Loss_%]]/100)</f>
        <v>2946314.2308</v>
      </c>
      <c r="AA4174" s="13">
        <f>Agridata[[#This Row],[Final_Profit_NGN]]+Agridata[[#This Row],[Input_Cost_NGN]]</f>
        <v>3778533</v>
      </c>
    </row>
    <row r="4175" spans="1:27" x14ac:dyDescent="0.35">
      <c r="A4175" t="s">
        <v>830</v>
      </c>
      <c r="B4175" t="s">
        <v>1473</v>
      </c>
      <c r="C4175" t="s">
        <v>1497</v>
      </c>
      <c r="D4175">
        <v>2021</v>
      </c>
      <c r="E4175" t="s">
        <v>1501</v>
      </c>
      <c r="F4175" t="s">
        <v>1506</v>
      </c>
      <c r="G4175">
        <v>0.76</v>
      </c>
      <c r="H4175">
        <v>1725</v>
      </c>
      <c r="I4175">
        <v>1513</v>
      </c>
      <c r="J4175">
        <v>4</v>
      </c>
      <c r="K4175" t="s">
        <v>1513</v>
      </c>
      <c r="L4175">
        <v>1.55</v>
      </c>
      <c r="M4175" t="s">
        <v>1518</v>
      </c>
      <c r="N4175" s="13">
        <v>200</v>
      </c>
      <c r="O4175">
        <v>7</v>
      </c>
      <c r="P4175" s="11">
        <f>Agridata[[#This Row],[Storage_Loss_%]]/100</f>
        <v>0.12269999999999999</v>
      </c>
      <c r="Q4175" s="7">
        <v>12.27</v>
      </c>
      <c r="R4175" s="13">
        <v>16977</v>
      </c>
      <c r="S4175">
        <v>344</v>
      </c>
      <c r="T4175" t="s">
        <v>1520</v>
      </c>
      <c r="U4175" t="s">
        <v>1523</v>
      </c>
      <c r="V4175" s="13">
        <v>498091</v>
      </c>
      <c r="W4175" s="7">
        <f>(Agridata[[#This Row],[Profit_After_Storage_Loss]]/Agridata[[#This Row],[Total_Revenue]])*100</f>
        <v>84.838358100289668</v>
      </c>
      <c r="X4175">
        <f>(1-Agridata[[#This Row],[Transport_Cost_NGN]]/(Agridata[[#This Row],[Input_Cost_NGN]]+Agridata[[#This Row],[Final_Profit_NGN]]))*100</f>
        <v>99.961170175588464</v>
      </c>
      <c r="Y4175" s="13">
        <f>Agridata[[#This Row],[Final_Profit_NGN]]*Agridata[[#This Row],[Storage_Loss_%]]</f>
        <v>6111576.5699999994</v>
      </c>
      <c r="Z4175" s="13">
        <f>Agridata[[#This Row],[Final_Profit_NGN]] * (1-Agridata[[#This Row],[Storage_Loss_%]]/100)</f>
        <v>436975.23430000001</v>
      </c>
      <c r="AA4175" s="13">
        <f>Agridata[[#This Row],[Final_Profit_NGN]]+Agridata[[#This Row],[Input_Cost_NGN]]</f>
        <v>515068</v>
      </c>
    </row>
    <row r="4176" spans="1:27" x14ac:dyDescent="0.35">
      <c r="A4176" t="s">
        <v>1050</v>
      </c>
      <c r="B4176" t="s">
        <v>1471</v>
      </c>
      <c r="C4176" t="s">
        <v>1486</v>
      </c>
      <c r="D4176">
        <v>2023</v>
      </c>
      <c r="E4176" t="s">
        <v>1501</v>
      </c>
      <c r="F4176" t="s">
        <v>1508</v>
      </c>
      <c r="G4176">
        <v>0.22</v>
      </c>
      <c r="H4176">
        <v>430</v>
      </c>
      <c r="I4176">
        <v>333</v>
      </c>
      <c r="J4176">
        <v>32.4</v>
      </c>
      <c r="K4176" t="s">
        <v>1512</v>
      </c>
      <c r="L4176">
        <v>2.3199999999999998</v>
      </c>
      <c r="M4176" t="s">
        <v>1516</v>
      </c>
      <c r="N4176" s="13">
        <v>5997</v>
      </c>
      <c r="O4176">
        <v>14</v>
      </c>
      <c r="P4176" s="11">
        <f>Agridata[[#This Row],[Storage_Loss_%]]/100</f>
        <v>0.22359999999999999</v>
      </c>
      <c r="Q4176" s="7">
        <v>22.36</v>
      </c>
      <c r="R4176" s="13">
        <v>3462</v>
      </c>
      <c r="S4176">
        <v>184</v>
      </c>
      <c r="T4176" t="s">
        <v>1520</v>
      </c>
      <c r="U4176" t="s">
        <v>1522</v>
      </c>
      <c r="V4176" s="13">
        <v>51201</v>
      </c>
      <c r="W4176" s="7">
        <f>(Agridata[[#This Row],[Profit_After_Storage_Loss]]/Agridata[[#This Row],[Total_Revenue]])*100</f>
        <v>72.722785796608306</v>
      </c>
      <c r="X4176">
        <f>(1-Agridata[[#This Row],[Transport_Cost_NGN]]/(Agridata[[#This Row],[Input_Cost_NGN]]+Agridata[[#This Row],[Final_Profit_NGN]]))*100</f>
        <v>89.029142198562099</v>
      </c>
      <c r="Y4176" s="13">
        <f>Agridata[[#This Row],[Final_Profit_NGN]]*Agridata[[#This Row],[Storage_Loss_%]]</f>
        <v>1144854.3599999999</v>
      </c>
      <c r="Z4176" s="13">
        <f>Agridata[[#This Row],[Final_Profit_NGN]] * (1-Agridata[[#This Row],[Storage_Loss_%]]/100)</f>
        <v>39752.456399999995</v>
      </c>
      <c r="AA4176" s="13">
        <f>Agridata[[#This Row],[Final_Profit_NGN]]+Agridata[[#This Row],[Input_Cost_NGN]]</f>
        <v>54663</v>
      </c>
    </row>
    <row r="4177" spans="1:27" x14ac:dyDescent="0.35">
      <c r="A4177" t="s">
        <v>1425</v>
      </c>
      <c r="B4177" t="s">
        <v>1472</v>
      </c>
      <c r="C4177" t="s">
        <v>1487</v>
      </c>
      <c r="D4177">
        <v>2025</v>
      </c>
      <c r="E4177" t="s">
        <v>1501</v>
      </c>
      <c r="F4177" t="s">
        <v>1507</v>
      </c>
      <c r="G4177">
        <v>0.77</v>
      </c>
      <c r="H4177">
        <v>2259</v>
      </c>
      <c r="I4177">
        <v>2014</v>
      </c>
      <c r="J4177">
        <v>8</v>
      </c>
      <c r="K4177" t="s">
        <v>1513</v>
      </c>
      <c r="L4177">
        <v>1.01</v>
      </c>
      <c r="M4177" t="s">
        <v>1516</v>
      </c>
      <c r="N4177" s="13">
        <v>337</v>
      </c>
      <c r="O4177">
        <v>1</v>
      </c>
      <c r="P4177" s="11">
        <f>Agridata[[#This Row],[Storage_Loss_%]]/100</f>
        <v>0.1084</v>
      </c>
      <c r="Q4177" s="7">
        <v>10.84</v>
      </c>
      <c r="R4177" s="13">
        <v>8127</v>
      </c>
      <c r="S4177">
        <v>276</v>
      </c>
      <c r="T4177" t="s">
        <v>1520</v>
      </c>
      <c r="U4177" t="s">
        <v>1522</v>
      </c>
      <c r="V4177" s="13">
        <v>541842</v>
      </c>
      <c r="W4177" s="7">
        <f>(Agridata[[#This Row],[Profit_After_Storage_Loss]]/Agridata[[#This Row],[Total_Revenue]])*100</f>
        <v>87.842465157127037</v>
      </c>
      <c r="X4177">
        <f>(1-Agridata[[#This Row],[Transport_Cost_NGN]]/(Agridata[[#This Row],[Input_Cost_NGN]]+Agridata[[#This Row],[Final_Profit_NGN]]))*100</f>
        <v>99.938723818978886</v>
      </c>
      <c r="Y4177" s="13">
        <f>Agridata[[#This Row],[Final_Profit_NGN]]*Agridata[[#This Row],[Storage_Loss_%]]</f>
        <v>5873567.2800000003</v>
      </c>
      <c r="Z4177" s="13">
        <f>Agridata[[#This Row],[Final_Profit_NGN]] * (1-Agridata[[#This Row],[Storage_Loss_%]]/100)</f>
        <v>483106.3272</v>
      </c>
      <c r="AA4177" s="13">
        <f>Agridata[[#This Row],[Final_Profit_NGN]]+Agridata[[#This Row],[Input_Cost_NGN]]</f>
        <v>549969</v>
      </c>
    </row>
    <row r="4178" spans="1:27" x14ac:dyDescent="0.35">
      <c r="A4178" t="s">
        <v>1223</v>
      </c>
      <c r="B4178" t="s">
        <v>1473</v>
      </c>
      <c r="C4178" t="s">
        <v>1484</v>
      </c>
      <c r="D4178">
        <v>2025</v>
      </c>
      <c r="E4178" t="s">
        <v>1501</v>
      </c>
      <c r="F4178" t="s">
        <v>1509</v>
      </c>
      <c r="G4178">
        <v>4.09</v>
      </c>
      <c r="H4178">
        <v>50739</v>
      </c>
      <c r="I4178">
        <v>41372</v>
      </c>
      <c r="J4178">
        <v>54.2</v>
      </c>
      <c r="K4178" t="s">
        <v>1514</v>
      </c>
      <c r="L4178">
        <v>2.1</v>
      </c>
      <c r="M4178" t="s">
        <v>1516</v>
      </c>
      <c r="N4178" s="13">
        <v>8638</v>
      </c>
      <c r="O4178">
        <v>3</v>
      </c>
      <c r="P4178" s="11">
        <f>Agridata[[#This Row],[Storage_Loss_%]]/100</f>
        <v>0.18460000000000001</v>
      </c>
      <c r="Q4178" s="7">
        <v>18.46</v>
      </c>
      <c r="R4178" s="13">
        <v>83743</v>
      </c>
      <c r="S4178">
        <v>421</v>
      </c>
      <c r="T4178" t="s">
        <v>1520</v>
      </c>
      <c r="U4178" t="s">
        <v>1522</v>
      </c>
      <c r="V4178" s="13">
        <v>17151055</v>
      </c>
      <c r="W4178" s="7">
        <f>(Agridata[[#This Row],[Profit_After_Storage_Loss]]/Agridata[[#This Row],[Total_Revenue]])*100</f>
        <v>81.143801319864608</v>
      </c>
      <c r="X4178">
        <f>(1-Agridata[[#This Row],[Transport_Cost_NGN]]/(Agridata[[#This Row],[Input_Cost_NGN]]+Agridata[[#This Row],[Final_Profit_NGN]]))*100</f>
        <v>99.949880468572943</v>
      </c>
      <c r="Y4178" s="13">
        <f>Agridata[[#This Row],[Final_Profit_NGN]]*Agridata[[#This Row],[Storage_Loss_%]]</f>
        <v>316608475.30000001</v>
      </c>
      <c r="Z4178" s="13">
        <f>Agridata[[#This Row],[Final_Profit_NGN]] * (1-Agridata[[#This Row],[Storage_Loss_%]]/100)</f>
        <v>13984970.247</v>
      </c>
      <c r="AA4178" s="13">
        <f>Agridata[[#This Row],[Final_Profit_NGN]]+Agridata[[#This Row],[Input_Cost_NGN]]</f>
        <v>17234798</v>
      </c>
    </row>
    <row r="4179" spans="1:27" x14ac:dyDescent="0.35">
      <c r="A4179" t="s">
        <v>58</v>
      </c>
      <c r="B4179" t="s">
        <v>1471</v>
      </c>
      <c r="C4179" t="s">
        <v>1483</v>
      </c>
      <c r="D4179">
        <v>2024</v>
      </c>
      <c r="E4179" t="s">
        <v>1501</v>
      </c>
      <c r="F4179" t="s">
        <v>1504</v>
      </c>
      <c r="G4179">
        <v>0.86</v>
      </c>
      <c r="H4179">
        <v>9890</v>
      </c>
      <c r="I4179">
        <v>7928</v>
      </c>
      <c r="J4179">
        <v>31.6</v>
      </c>
      <c r="K4179" t="s">
        <v>1511</v>
      </c>
      <c r="L4179">
        <v>0.95</v>
      </c>
      <c r="M4179" t="s">
        <v>1518</v>
      </c>
      <c r="N4179" s="13">
        <v>3531</v>
      </c>
      <c r="O4179">
        <v>2</v>
      </c>
      <c r="P4179" s="11">
        <f>Agridata[[#This Row],[Storage_Loss_%]]/100</f>
        <v>0.19829999999999998</v>
      </c>
      <c r="Q4179" s="7">
        <v>19.829999999999998</v>
      </c>
      <c r="R4179" s="13">
        <v>9928</v>
      </c>
      <c r="S4179">
        <v>281</v>
      </c>
      <c r="T4179" t="s">
        <v>1520</v>
      </c>
      <c r="U4179" t="s">
        <v>1522</v>
      </c>
      <c r="V4179" s="13">
        <v>2192032</v>
      </c>
      <c r="W4179" s="7">
        <f>(Agridata[[#This Row],[Profit_After_Storage_Loss]]/Agridata[[#This Row],[Total_Revenue]])*100</f>
        <v>79.808536685498382</v>
      </c>
      <c r="X4179">
        <f>(1-Agridata[[#This Row],[Transport_Cost_NGN]]/(Agridata[[#This Row],[Input_Cost_NGN]]+Agridata[[#This Row],[Final_Profit_NGN]]))*100</f>
        <v>99.839642863630587</v>
      </c>
      <c r="Y4179" s="13">
        <f>Agridata[[#This Row],[Final_Profit_NGN]]*Agridata[[#This Row],[Storage_Loss_%]]</f>
        <v>43467994.559999995</v>
      </c>
      <c r="Z4179" s="13">
        <f>Agridata[[#This Row],[Final_Profit_NGN]] * (1-Agridata[[#This Row],[Storage_Loss_%]]/100)</f>
        <v>1757352.0544000003</v>
      </c>
      <c r="AA4179" s="13">
        <f>Agridata[[#This Row],[Final_Profit_NGN]]+Agridata[[#This Row],[Input_Cost_NGN]]</f>
        <v>2201960</v>
      </c>
    </row>
    <row r="4180" spans="1:27" x14ac:dyDescent="0.35">
      <c r="A4180" t="s">
        <v>35</v>
      </c>
      <c r="B4180" t="s">
        <v>1469</v>
      </c>
      <c r="C4180" t="s">
        <v>1474</v>
      </c>
      <c r="D4180">
        <v>2025</v>
      </c>
      <c r="E4180" t="s">
        <v>1502</v>
      </c>
      <c r="F4180" t="s">
        <v>1504</v>
      </c>
      <c r="G4180">
        <v>1.75</v>
      </c>
      <c r="H4180">
        <v>14587</v>
      </c>
      <c r="I4180">
        <v>10654</v>
      </c>
      <c r="J4180">
        <v>5</v>
      </c>
      <c r="K4180" t="s">
        <v>1512</v>
      </c>
      <c r="L4180">
        <v>0.99</v>
      </c>
      <c r="M4180" t="s">
        <v>1517</v>
      </c>
      <c r="N4180" s="13">
        <v>1062</v>
      </c>
      <c r="O4180">
        <v>7</v>
      </c>
      <c r="P4180" s="11">
        <f>Agridata[[#This Row],[Storage_Loss_%]]/100</f>
        <v>0.26960000000000001</v>
      </c>
      <c r="Q4180" s="7">
        <v>26.96</v>
      </c>
      <c r="R4180" s="13">
        <v>38391</v>
      </c>
      <c r="S4180">
        <v>283</v>
      </c>
      <c r="T4180" t="s">
        <v>1519</v>
      </c>
      <c r="U4180" t="s">
        <v>1522</v>
      </c>
      <c r="V4180" s="13">
        <v>2945479</v>
      </c>
      <c r="W4180" s="7">
        <f>(Agridata[[#This Row],[Profit_After_Storage_Loss]]/Agridata[[#This Row],[Total_Revenue]])*100</f>
        <v>72.1002544212717</v>
      </c>
      <c r="X4180">
        <f>(1-Agridata[[#This Row],[Transport_Cost_NGN]]/(Agridata[[#This Row],[Input_Cost_NGN]]+Agridata[[#This Row],[Final_Profit_NGN]]))*100</f>
        <v>99.964408637105507</v>
      </c>
      <c r="Y4180" s="13">
        <f>Agridata[[#This Row],[Final_Profit_NGN]]*Agridata[[#This Row],[Storage_Loss_%]]</f>
        <v>79410113.840000004</v>
      </c>
      <c r="Z4180" s="13">
        <f>Agridata[[#This Row],[Final_Profit_NGN]] * (1-Agridata[[#This Row],[Storage_Loss_%]]/100)</f>
        <v>2151377.8615999999</v>
      </c>
      <c r="AA4180" s="13">
        <f>Agridata[[#This Row],[Final_Profit_NGN]]+Agridata[[#This Row],[Input_Cost_NGN]]</f>
        <v>2983870</v>
      </c>
    </row>
    <row r="4181" spans="1:27" x14ac:dyDescent="0.35">
      <c r="A4181" t="s">
        <v>769</v>
      </c>
      <c r="B4181" t="s">
        <v>1472</v>
      </c>
      <c r="C4181" t="s">
        <v>1478</v>
      </c>
      <c r="D4181">
        <v>2024</v>
      </c>
      <c r="E4181" t="s">
        <v>1501</v>
      </c>
      <c r="F4181" t="s">
        <v>1506</v>
      </c>
      <c r="G4181">
        <v>0.64</v>
      </c>
      <c r="H4181">
        <v>2133</v>
      </c>
      <c r="I4181">
        <v>1942</v>
      </c>
      <c r="J4181">
        <v>23</v>
      </c>
      <c r="K4181" t="s">
        <v>1512</v>
      </c>
      <c r="L4181">
        <v>1.72</v>
      </c>
      <c r="M4181" t="s">
        <v>1516</v>
      </c>
      <c r="N4181" s="13">
        <v>5835</v>
      </c>
      <c r="O4181">
        <v>3</v>
      </c>
      <c r="P4181" s="11">
        <f>Agridata[[#This Row],[Storage_Loss_%]]/100</f>
        <v>8.9499999999999996E-2</v>
      </c>
      <c r="Q4181" s="7">
        <v>8.9499999999999993</v>
      </c>
      <c r="R4181" s="13">
        <v>9879</v>
      </c>
      <c r="S4181">
        <v>404</v>
      </c>
      <c r="T4181" t="s">
        <v>1520</v>
      </c>
      <c r="U4181" t="s">
        <v>1522</v>
      </c>
      <c r="V4181" s="13">
        <v>761009</v>
      </c>
      <c r="W4181" s="7">
        <f>(Agridata[[#This Row],[Profit_After_Storage_Loss]]/Agridata[[#This Row],[Total_Revenue]])*100</f>
        <v>89.883185949191059</v>
      </c>
      <c r="X4181">
        <f>(1-Agridata[[#This Row],[Transport_Cost_NGN]]/(Agridata[[#This Row],[Input_Cost_NGN]]+Agridata[[#This Row],[Final_Profit_NGN]]))*100</f>
        <v>99.243080706924999</v>
      </c>
      <c r="Y4181" s="13">
        <f>Agridata[[#This Row],[Final_Profit_NGN]]*Agridata[[#This Row],[Storage_Loss_%]]</f>
        <v>6811030.5499999998</v>
      </c>
      <c r="Z4181" s="13">
        <f>Agridata[[#This Row],[Final_Profit_NGN]] * (1-Agridata[[#This Row],[Storage_Loss_%]]/100)</f>
        <v>692898.69449999998</v>
      </c>
      <c r="AA4181" s="13">
        <f>Agridata[[#This Row],[Final_Profit_NGN]]+Agridata[[#This Row],[Input_Cost_NGN]]</f>
        <v>770888</v>
      </c>
    </row>
    <row r="4182" spans="1:27" x14ac:dyDescent="0.35">
      <c r="A4182" t="s">
        <v>286</v>
      </c>
      <c r="B4182" t="s">
        <v>1472</v>
      </c>
      <c r="C4182" t="s">
        <v>1488</v>
      </c>
      <c r="D4182">
        <v>2022</v>
      </c>
      <c r="E4182" t="s">
        <v>1502</v>
      </c>
      <c r="F4182" t="s">
        <v>1509</v>
      </c>
      <c r="G4182">
        <v>1.1200000000000001</v>
      </c>
      <c r="H4182">
        <v>15884</v>
      </c>
      <c r="I4182">
        <v>12240</v>
      </c>
      <c r="J4182">
        <v>8.5</v>
      </c>
      <c r="K4182" t="s">
        <v>1513</v>
      </c>
      <c r="L4182">
        <v>0.93</v>
      </c>
      <c r="M4182" t="s">
        <v>1516</v>
      </c>
      <c r="N4182" s="13">
        <v>333</v>
      </c>
      <c r="O4182">
        <v>2</v>
      </c>
      <c r="P4182" s="11">
        <f>Agridata[[#This Row],[Storage_Loss_%]]/100</f>
        <v>0.22940000000000002</v>
      </c>
      <c r="Q4182" s="7">
        <v>22.94</v>
      </c>
      <c r="R4182" s="13">
        <v>17462</v>
      </c>
      <c r="S4182">
        <v>264</v>
      </c>
      <c r="T4182" t="s">
        <v>1521</v>
      </c>
      <c r="U4182" t="s">
        <v>1522</v>
      </c>
      <c r="V4182" s="13">
        <v>3181252</v>
      </c>
      <c r="W4182" s="7">
        <f>(Agridata[[#This Row],[Profit_After_Storage_Loss]]/Agridata[[#This Row],[Total_Revenue]])*100</f>
        <v>76.639324153394142</v>
      </c>
      <c r="X4182">
        <f>(1-Agridata[[#This Row],[Transport_Cost_NGN]]/(Agridata[[#This Row],[Input_Cost_NGN]]+Agridata[[#This Row],[Final_Profit_NGN]]))*100</f>
        <v>99.989589566306961</v>
      </c>
      <c r="Y4182" s="13">
        <f>Agridata[[#This Row],[Final_Profit_NGN]]*Agridata[[#This Row],[Storage_Loss_%]]</f>
        <v>72977920.88000001</v>
      </c>
      <c r="Z4182" s="13">
        <f>Agridata[[#This Row],[Final_Profit_NGN]] * (1-Agridata[[#This Row],[Storage_Loss_%]]/100)</f>
        <v>2451472.7911999999</v>
      </c>
      <c r="AA4182" s="13">
        <f>Agridata[[#This Row],[Final_Profit_NGN]]+Agridata[[#This Row],[Input_Cost_NGN]]</f>
        <v>3198714</v>
      </c>
    </row>
    <row r="4183" spans="1:27" x14ac:dyDescent="0.35">
      <c r="A4183" t="s">
        <v>1324</v>
      </c>
      <c r="B4183" t="s">
        <v>1470</v>
      </c>
      <c r="C4183" t="s">
        <v>1490</v>
      </c>
      <c r="D4183">
        <v>2023</v>
      </c>
      <c r="E4183" t="s">
        <v>1501</v>
      </c>
      <c r="F4183" t="s">
        <v>1509</v>
      </c>
      <c r="G4183">
        <v>1.84</v>
      </c>
      <c r="H4183">
        <v>33850</v>
      </c>
      <c r="I4183">
        <v>27042</v>
      </c>
      <c r="J4183">
        <v>34.4</v>
      </c>
      <c r="K4183" t="s">
        <v>1512</v>
      </c>
      <c r="L4183">
        <v>0.78</v>
      </c>
      <c r="M4183" t="s">
        <v>1518</v>
      </c>
      <c r="N4183" s="13">
        <v>10242</v>
      </c>
      <c r="O4183">
        <v>5</v>
      </c>
      <c r="P4183" s="11">
        <f>Agridata[[#This Row],[Storage_Loss_%]]/100</f>
        <v>0.2011</v>
      </c>
      <c r="Q4183" s="7">
        <v>20.11</v>
      </c>
      <c r="R4183" s="13">
        <v>51386</v>
      </c>
      <c r="S4183">
        <v>285</v>
      </c>
      <c r="T4183" t="s">
        <v>1521</v>
      </c>
      <c r="U4183" t="s">
        <v>1522</v>
      </c>
      <c r="V4183" s="13">
        <v>7568273</v>
      </c>
      <c r="W4183" s="7">
        <f>(Agridata[[#This Row],[Profit_After_Storage_Loss]]/Agridata[[#This Row],[Total_Revenue]])*100</f>
        <v>79.351232118130213</v>
      </c>
      <c r="X4183">
        <f>(1-Agridata[[#This Row],[Transport_Cost_NGN]]/(Agridata[[#This Row],[Input_Cost_NGN]]+Agridata[[#This Row],[Final_Profit_NGN]]))*100</f>
        <v>99.865584536000881</v>
      </c>
      <c r="Y4183" s="13">
        <f>Agridata[[#This Row],[Final_Profit_NGN]]*Agridata[[#This Row],[Storage_Loss_%]]</f>
        <v>152197970.03</v>
      </c>
      <c r="Z4183" s="13">
        <f>Agridata[[#This Row],[Final_Profit_NGN]] * (1-Agridata[[#This Row],[Storage_Loss_%]]/100)</f>
        <v>6046293.2996999994</v>
      </c>
      <c r="AA4183" s="13">
        <f>Agridata[[#This Row],[Final_Profit_NGN]]+Agridata[[#This Row],[Input_Cost_NGN]]</f>
        <v>7619659</v>
      </c>
    </row>
    <row r="4184" spans="1:27" x14ac:dyDescent="0.35">
      <c r="A4184" t="s">
        <v>425</v>
      </c>
      <c r="B4184" t="s">
        <v>1473</v>
      </c>
      <c r="C4184" t="s">
        <v>1484</v>
      </c>
      <c r="D4184">
        <v>2024</v>
      </c>
      <c r="E4184" t="s">
        <v>1501</v>
      </c>
      <c r="F4184" t="s">
        <v>1504</v>
      </c>
      <c r="G4184">
        <v>0.92</v>
      </c>
      <c r="H4184">
        <v>5936</v>
      </c>
      <c r="I4184">
        <v>4770</v>
      </c>
      <c r="J4184">
        <v>17.899999999999999</v>
      </c>
      <c r="K4184" t="s">
        <v>1513</v>
      </c>
      <c r="L4184">
        <v>1.94</v>
      </c>
      <c r="M4184" t="s">
        <v>1517</v>
      </c>
      <c r="N4184" s="13">
        <v>796</v>
      </c>
      <c r="O4184">
        <v>2</v>
      </c>
      <c r="P4184" s="11">
        <f>Agridata[[#This Row],[Storage_Loss_%]]/100</f>
        <v>0.19640000000000002</v>
      </c>
      <c r="Q4184" s="7">
        <v>19.64</v>
      </c>
      <c r="R4184" s="13">
        <v>20038</v>
      </c>
      <c r="S4184">
        <v>264</v>
      </c>
      <c r="T4184" t="s">
        <v>1520</v>
      </c>
      <c r="U4184" t="s">
        <v>1523</v>
      </c>
      <c r="V4184" s="13">
        <v>1225854</v>
      </c>
      <c r="W4184" s="7">
        <f>(Agridata[[#This Row],[Profit_After_Storage_Loss]]/Agridata[[#This Row],[Total_Revenue]])*100</f>
        <v>79.067549546830705</v>
      </c>
      <c r="X4184">
        <f>(1-Agridata[[#This Row],[Transport_Cost_NGN]]/(Agridata[[#This Row],[Input_Cost_NGN]]+Agridata[[#This Row],[Final_Profit_NGN]]))*100</f>
        <v>99.936110032009196</v>
      </c>
      <c r="Y4184" s="13">
        <f>Agridata[[#This Row],[Final_Profit_NGN]]*Agridata[[#This Row],[Storage_Loss_%]]</f>
        <v>24075772.560000002</v>
      </c>
      <c r="Z4184" s="13">
        <f>Agridata[[#This Row],[Final_Profit_NGN]] * (1-Agridata[[#This Row],[Storage_Loss_%]]/100)</f>
        <v>985096.27439999999</v>
      </c>
      <c r="AA4184" s="13">
        <f>Agridata[[#This Row],[Final_Profit_NGN]]+Agridata[[#This Row],[Input_Cost_NGN]]</f>
        <v>1245892</v>
      </c>
    </row>
    <row r="4185" spans="1:27" x14ac:dyDescent="0.35">
      <c r="A4185" t="s">
        <v>1011</v>
      </c>
      <c r="B4185" t="s">
        <v>1473</v>
      </c>
      <c r="C4185" t="s">
        <v>1497</v>
      </c>
      <c r="D4185">
        <v>2025</v>
      </c>
      <c r="E4185" t="s">
        <v>1501</v>
      </c>
      <c r="F4185" t="s">
        <v>1503</v>
      </c>
      <c r="G4185">
        <v>2.86</v>
      </c>
      <c r="H4185">
        <v>23223</v>
      </c>
      <c r="I4185">
        <v>14899</v>
      </c>
      <c r="J4185">
        <v>7.7</v>
      </c>
      <c r="K4185" t="s">
        <v>1512</v>
      </c>
      <c r="L4185">
        <v>1.63</v>
      </c>
      <c r="M4185" t="s">
        <v>1516</v>
      </c>
      <c r="N4185" s="13">
        <v>2045</v>
      </c>
      <c r="O4185">
        <v>30</v>
      </c>
      <c r="P4185" s="11">
        <f>Agridata[[#This Row],[Storage_Loss_%]]/100</f>
        <v>0.35840000000000005</v>
      </c>
      <c r="Q4185" s="7">
        <v>35.840000000000003</v>
      </c>
      <c r="R4185" s="13">
        <v>33222</v>
      </c>
      <c r="S4185">
        <v>371</v>
      </c>
      <c r="T4185" t="s">
        <v>1520</v>
      </c>
      <c r="U4185" t="s">
        <v>1523</v>
      </c>
      <c r="V4185" s="13">
        <v>5436987</v>
      </c>
      <c r="W4185" s="7">
        <f>(Agridata[[#This Row],[Profit_After_Storage_Loss]]/Agridata[[#This Row],[Total_Revenue]])*100</f>
        <v>63.770339656126481</v>
      </c>
      <c r="X4185">
        <f>(1-Agridata[[#This Row],[Transport_Cost_NGN]]/(Agridata[[#This Row],[Input_Cost_NGN]]+Agridata[[#This Row],[Final_Profit_NGN]]))*100</f>
        <v>99.962615687992908</v>
      </c>
      <c r="Y4185" s="13">
        <f>Agridata[[#This Row],[Final_Profit_NGN]]*Agridata[[#This Row],[Storage_Loss_%]]</f>
        <v>194861614.08000001</v>
      </c>
      <c r="Z4185" s="13">
        <f>Agridata[[#This Row],[Final_Profit_NGN]] * (1-Agridata[[#This Row],[Storage_Loss_%]]/100)</f>
        <v>3488370.8591999998</v>
      </c>
      <c r="AA4185" s="13">
        <f>Agridata[[#This Row],[Final_Profit_NGN]]+Agridata[[#This Row],[Input_Cost_NGN]]</f>
        <v>5470209</v>
      </c>
    </row>
    <row r="4186" spans="1:27" x14ac:dyDescent="0.35">
      <c r="A4186" t="s">
        <v>430</v>
      </c>
      <c r="B4186" t="s">
        <v>1473</v>
      </c>
      <c r="C4186" t="s">
        <v>1494</v>
      </c>
      <c r="D4186">
        <v>2022</v>
      </c>
      <c r="E4186" t="s">
        <v>1501</v>
      </c>
      <c r="F4186" t="s">
        <v>1505</v>
      </c>
      <c r="G4186">
        <v>1.85</v>
      </c>
      <c r="H4186">
        <v>19934</v>
      </c>
      <c r="I4186">
        <v>17725</v>
      </c>
      <c r="J4186">
        <v>25.7</v>
      </c>
      <c r="K4186" t="s">
        <v>1511</v>
      </c>
      <c r="L4186">
        <v>2.13</v>
      </c>
      <c r="M4186" t="s">
        <v>1516</v>
      </c>
      <c r="N4186" s="13">
        <v>3646</v>
      </c>
      <c r="O4186">
        <v>3</v>
      </c>
      <c r="P4186" s="11">
        <f>Agridata[[#This Row],[Storage_Loss_%]]/100</f>
        <v>0.1108</v>
      </c>
      <c r="Q4186" s="7">
        <v>11.08</v>
      </c>
      <c r="R4186" s="13">
        <v>12538</v>
      </c>
      <c r="S4186">
        <v>89</v>
      </c>
      <c r="T4186" t="s">
        <v>1521</v>
      </c>
      <c r="U4186" t="s">
        <v>1522</v>
      </c>
      <c r="V4186" s="13">
        <v>1545566</v>
      </c>
      <c r="W4186" s="7">
        <f>(Agridata[[#This Row],[Profit_After_Storage_Loss]]/Agridata[[#This Row],[Total_Revenue]])*100</f>
        <v>88.204464348977979</v>
      </c>
      <c r="X4186">
        <f>(1-Agridata[[#This Row],[Transport_Cost_NGN]]/(Agridata[[#This Row],[Input_Cost_NGN]]+Agridata[[#This Row],[Final_Profit_NGN]]))*100</f>
        <v>99.765997648423991</v>
      </c>
      <c r="Y4186" s="13">
        <f>Agridata[[#This Row],[Final_Profit_NGN]]*Agridata[[#This Row],[Storage_Loss_%]]</f>
        <v>17124871.280000001</v>
      </c>
      <c r="Z4186" s="13">
        <f>Agridata[[#This Row],[Final_Profit_NGN]] * (1-Agridata[[#This Row],[Storage_Loss_%]]/100)</f>
        <v>1374317.2871999999</v>
      </c>
      <c r="AA4186" s="13">
        <f>Agridata[[#This Row],[Final_Profit_NGN]]+Agridata[[#This Row],[Input_Cost_NGN]]</f>
        <v>1558104</v>
      </c>
    </row>
    <row r="4187" spans="1:27" x14ac:dyDescent="0.35">
      <c r="A4187" t="s">
        <v>1397</v>
      </c>
      <c r="B4187" t="s">
        <v>1471</v>
      </c>
      <c r="C4187" t="s">
        <v>1477</v>
      </c>
      <c r="D4187">
        <v>2021</v>
      </c>
      <c r="E4187" t="s">
        <v>1502</v>
      </c>
      <c r="F4187" t="s">
        <v>1508</v>
      </c>
      <c r="G4187">
        <v>1.1200000000000001</v>
      </c>
      <c r="H4187">
        <v>1318</v>
      </c>
      <c r="I4187">
        <v>1054</v>
      </c>
      <c r="J4187">
        <v>20.7</v>
      </c>
      <c r="K4187" t="s">
        <v>1512</v>
      </c>
      <c r="L4187">
        <v>1.06</v>
      </c>
      <c r="M4187" t="s">
        <v>1516</v>
      </c>
      <c r="N4187" s="13">
        <v>4130</v>
      </c>
      <c r="O4187">
        <v>14</v>
      </c>
      <c r="P4187" s="11">
        <f>Agridata[[#This Row],[Storage_Loss_%]]/100</f>
        <v>0.19989999999999999</v>
      </c>
      <c r="Q4187" s="7">
        <v>19.989999999999998</v>
      </c>
      <c r="R4187" s="13">
        <v>15687</v>
      </c>
      <c r="S4187">
        <v>164</v>
      </c>
      <c r="T4187" t="s">
        <v>1521</v>
      </c>
      <c r="U4187" t="s">
        <v>1523</v>
      </c>
      <c r="V4187" s="13">
        <v>151311</v>
      </c>
      <c r="W4187" s="7">
        <f>(Agridata[[#This Row],[Profit_After_Storage_Loss]]/Agridata[[#This Row],[Total_Revenue]])*100</f>
        <v>72.494240110660016</v>
      </c>
      <c r="X4187">
        <f>(1-Agridata[[#This Row],[Transport_Cost_NGN]]/(Agridata[[#This Row],[Input_Cost_NGN]]+Agridata[[#This Row],[Final_Profit_NGN]]))*100</f>
        <v>97.52691649001784</v>
      </c>
      <c r="Y4187" s="13">
        <f>Agridata[[#This Row],[Final_Profit_NGN]]*Agridata[[#This Row],[Storage_Loss_%]]</f>
        <v>3024706.8899999997</v>
      </c>
      <c r="Z4187" s="13">
        <f>Agridata[[#This Row],[Final_Profit_NGN]] * (1-Agridata[[#This Row],[Storage_Loss_%]]/100)</f>
        <v>121063.9311</v>
      </c>
      <c r="AA4187" s="13">
        <f>Agridata[[#This Row],[Final_Profit_NGN]]+Agridata[[#This Row],[Input_Cost_NGN]]</f>
        <v>166998</v>
      </c>
    </row>
    <row r="4188" spans="1:27" x14ac:dyDescent="0.35">
      <c r="A4188" t="s">
        <v>706</v>
      </c>
      <c r="B4188" t="s">
        <v>1470</v>
      </c>
      <c r="C4188" t="s">
        <v>1476</v>
      </c>
      <c r="D4188">
        <v>2023</v>
      </c>
      <c r="E4188" t="s">
        <v>1502</v>
      </c>
      <c r="F4188" t="s">
        <v>1506</v>
      </c>
      <c r="G4188">
        <v>3.84</v>
      </c>
      <c r="H4188">
        <v>13138</v>
      </c>
      <c r="I4188">
        <v>10298</v>
      </c>
      <c r="J4188">
        <v>27.2</v>
      </c>
      <c r="K4188" t="s">
        <v>1511</v>
      </c>
      <c r="L4188">
        <v>2.44</v>
      </c>
      <c r="M4188" t="s">
        <v>1517</v>
      </c>
      <c r="N4188" s="13">
        <v>4844</v>
      </c>
      <c r="O4188">
        <v>14</v>
      </c>
      <c r="P4188" s="11">
        <f>Agridata[[#This Row],[Storage_Loss_%]]/100</f>
        <v>0.21609999999999999</v>
      </c>
      <c r="Q4188" s="7">
        <v>21.61</v>
      </c>
      <c r="R4188" s="13">
        <v>79118</v>
      </c>
      <c r="S4188">
        <v>377</v>
      </c>
      <c r="T4188" t="s">
        <v>1520</v>
      </c>
      <c r="U4188" t="s">
        <v>1523</v>
      </c>
      <c r="V4188" s="13">
        <v>3759561</v>
      </c>
      <c r="W4188" s="7">
        <f>(Agridata[[#This Row],[Profit_After_Storage_Loss]]/Agridata[[#This Row],[Total_Revenue]])*100</f>
        <v>76.774324393886545</v>
      </c>
      <c r="X4188">
        <f>(1-Agridata[[#This Row],[Transport_Cost_NGN]]/(Agridata[[#This Row],[Input_Cost_NGN]]+Agridata[[#This Row],[Final_Profit_NGN]]))*100</f>
        <v>99.87381075625234</v>
      </c>
      <c r="Y4188" s="13">
        <f>Agridata[[#This Row],[Final_Profit_NGN]]*Agridata[[#This Row],[Storage_Loss_%]]</f>
        <v>81244113.209999993</v>
      </c>
      <c r="Z4188" s="13">
        <f>Agridata[[#This Row],[Final_Profit_NGN]] * (1-Agridata[[#This Row],[Storage_Loss_%]]/100)</f>
        <v>2947119.8679</v>
      </c>
      <c r="AA4188" s="13">
        <f>Agridata[[#This Row],[Final_Profit_NGN]]+Agridata[[#This Row],[Input_Cost_NGN]]</f>
        <v>3838679</v>
      </c>
    </row>
    <row r="4189" spans="1:27" x14ac:dyDescent="0.35">
      <c r="A4189" t="s">
        <v>432</v>
      </c>
      <c r="B4189" t="s">
        <v>1472</v>
      </c>
      <c r="C4189" t="s">
        <v>1479</v>
      </c>
      <c r="D4189">
        <v>2025</v>
      </c>
      <c r="E4189" t="s">
        <v>1501</v>
      </c>
      <c r="F4189" t="s">
        <v>1503</v>
      </c>
      <c r="G4189">
        <v>1.46</v>
      </c>
      <c r="H4189">
        <v>14442</v>
      </c>
      <c r="I4189">
        <v>12493</v>
      </c>
      <c r="J4189">
        <v>29.7</v>
      </c>
      <c r="K4189" t="s">
        <v>1512</v>
      </c>
      <c r="L4189">
        <v>1.17</v>
      </c>
      <c r="M4189" t="s">
        <v>1516</v>
      </c>
      <c r="N4189" s="13">
        <v>6456</v>
      </c>
      <c r="O4189">
        <v>3</v>
      </c>
      <c r="P4189" s="11">
        <f>Agridata[[#This Row],[Storage_Loss_%]]/100</f>
        <v>0.13489999999999999</v>
      </c>
      <c r="Q4189" s="7">
        <v>13.49</v>
      </c>
      <c r="R4189" s="13">
        <v>15495</v>
      </c>
      <c r="S4189">
        <v>415</v>
      </c>
      <c r="T4189" t="s">
        <v>1521</v>
      </c>
      <c r="U4189" t="s">
        <v>1523</v>
      </c>
      <c r="V4189" s="13">
        <v>5110799</v>
      </c>
      <c r="W4189" s="7">
        <f>(Agridata[[#This Row],[Profit_After_Storage_Loss]]/Agridata[[#This Row],[Total_Revenue]])*100</f>
        <v>86.248510422929314</v>
      </c>
      <c r="X4189">
        <f>(1-Agridata[[#This Row],[Transport_Cost_NGN]]/(Agridata[[#This Row],[Input_Cost_NGN]]+Agridata[[#This Row],[Final_Profit_NGN]]))*100</f>
        <v>99.874061066337589</v>
      </c>
      <c r="Y4189" s="13">
        <f>Agridata[[#This Row],[Final_Profit_NGN]]*Agridata[[#This Row],[Storage_Loss_%]]</f>
        <v>68944678.510000005</v>
      </c>
      <c r="Z4189" s="13">
        <f>Agridata[[#This Row],[Final_Profit_NGN]] * (1-Agridata[[#This Row],[Storage_Loss_%]]/100)</f>
        <v>4421352.2149</v>
      </c>
      <c r="AA4189" s="13">
        <f>Agridata[[#This Row],[Final_Profit_NGN]]+Agridata[[#This Row],[Input_Cost_NGN]]</f>
        <v>5126294</v>
      </c>
    </row>
    <row r="4190" spans="1:27" x14ac:dyDescent="0.35">
      <c r="A4190" t="s">
        <v>832</v>
      </c>
      <c r="B4190" t="s">
        <v>1473</v>
      </c>
      <c r="C4190" t="s">
        <v>1496</v>
      </c>
      <c r="D4190">
        <v>2023</v>
      </c>
      <c r="E4190" t="s">
        <v>1501</v>
      </c>
      <c r="F4190" t="s">
        <v>1508</v>
      </c>
      <c r="G4190">
        <v>0.74</v>
      </c>
      <c r="H4190">
        <v>1363</v>
      </c>
      <c r="I4190">
        <v>1040</v>
      </c>
      <c r="J4190">
        <v>15.8</v>
      </c>
      <c r="K4190" t="s">
        <v>1512</v>
      </c>
      <c r="L4190">
        <v>1.04</v>
      </c>
      <c r="M4190" t="s">
        <v>1517</v>
      </c>
      <c r="N4190" s="13">
        <v>3856</v>
      </c>
      <c r="O4190">
        <v>14</v>
      </c>
      <c r="P4190" s="11">
        <f>Agridata[[#This Row],[Storage_Loss_%]]/100</f>
        <v>0.2364</v>
      </c>
      <c r="Q4190" s="7">
        <v>23.64</v>
      </c>
      <c r="R4190" s="13">
        <v>8828</v>
      </c>
      <c r="S4190">
        <v>187</v>
      </c>
      <c r="T4190" t="s">
        <v>1521</v>
      </c>
      <c r="U4190" t="s">
        <v>1523</v>
      </c>
      <c r="V4190" s="13">
        <v>179852</v>
      </c>
      <c r="W4190" s="7">
        <f>(Agridata[[#This Row],[Profit_After_Storage_Loss]]/Agridata[[#This Row],[Total_Revenue]])*100</f>
        <v>72.787252066991741</v>
      </c>
      <c r="X4190">
        <f>(1-Agridata[[#This Row],[Transport_Cost_NGN]]/(Agridata[[#This Row],[Input_Cost_NGN]]+Agridata[[#This Row],[Final_Profit_NGN]]))*100</f>
        <v>97.9563281746873</v>
      </c>
      <c r="Y4190" s="13">
        <f>Agridata[[#This Row],[Final_Profit_NGN]]*Agridata[[#This Row],[Storage_Loss_%]]</f>
        <v>4251701.28</v>
      </c>
      <c r="Z4190" s="13">
        <f>Agridata[[#This Row],[Final_Profit_NGN]] * (1-Agridata[[#This Row],[Storage_Loss_%]]/100)</f>
        <v>137334.9872</v>
      </c>
      <c r="AA4190" s="13">
        <f>Agridata[[#This Row],[Final_Profit_NGN]]+Agridata[[#This Row],[Input_Cost_NGN]]</f>
        <v>188680</v>
      </c>
    </row>
    <row r="4191" spans="1:27" x14ac:dyDescent="0.35">
      <c r="A4191" t="s">
        <v>544</v>
      </c>
      <c r="B4191" t="s">
        <v>1471</v>
      </c>
      <c r="C4191" t="s">
        <v>1486</v>
      </c>
      <c r="D4191">
        <v>2022</v>
      </c>
      <c r="E4191" t="s">
        <v>1501</v>
      </c>
      <c r="F4191" t="s">
        <v>1506</v>
      </c>
      <c r="G4191">
        <v>1.06</v>
      </c>
      <c r="H4191">
        <v>3079</v>
      </c>
      <c r="I4191">
        <v>1882</v>
      </c>
      <c r="J4191">
        <v>32.299999999999997</v>
      </c>
      <c r="K4191" t="s">
        <v>1511</v>
      </c>
      <c r="L4191">
        <v>1.04</v>
      </c>
      <c r="M4191" t="s">
        <v>1518</v>
      </c>
      <c r="N4191" s="13">
        <v>3947</v>
      </c>
      <c r="O4191">
        <v>30</v>
      </c>
      <c r="P4191" s="11">
        <f>Agridata[[#This Row],[Storage_Loss_%]]/100</f>
        <v>0.38869999999999999</v>
      </c>
      <c r="Q4191" s="7">
        <v>38.869999999999997</v>
      </c>
      <c r="R4191" s="13">
        <v>27435</v>
      </c>
      <c r="S4191">
        <v>259</v>
      </c>
      <c r="T4191" t="s">
        <v>1520</v>
      </c>
      <c r="U4191" t="s">
        <v>1522</v>
      </c>
      <c r="V4191" s="13">
        <v>451182</v>
      </c>
      <c r="W4191" s="7">
        <f>(Agridata[[#This Row],[Profit_After_Storage_Loss]]/Agridata[[#This Row],[Total_Revenue]])*100</f>
        <v>57.625942371457754</v>
      </c>
      <c r="X4191">
        <f>(1-Agridata[[#This Row],[Transport_Cost_NGN]]/(Agridata[[#This Row],[Input_Cost_NGN]]+Agridata[[#This Row],[Final_Profit_NGN]]))*100</f>
        <v>99.175332259405749</v>
      </c>
      <c r="Y4191" s="13">
        <f>Agridata[[#This Row],[Final_Profit_NGN]]*Agridata[[#This Row],[Storage_Loss_%]]</f>
        <v>17537444.34</v>
      </c>
      <c r="Z4191" s="13">
        <f>Agridata[[#This Row],[Final_Profit_NGN]] * (1-Agridata[[#This Row],[Storage_Loss_%]]/100)</f>
        <v>275807.55659999995</v>
      </c>
      <c r="AA4191" s="13">
        <f>Agridata[[#This Row],[Final_Profit_NGN]]+Agridata[[#This Row],[Input_Cost_NGN]]</f>
        <v>478617</v>
      </c>
    </row>
    <row r="4192" spans="1:27" x14ac:dyDescent="0.35">
      <c r="A4192" t="s">
        <v>304</v>
      </c>
      <c r="B4192" t="s">
        <v>1469</v>
      </c>
      <c r="C4192" t="s">
        <v>1484</v>
      </c>
      <c r="D4192">
        <v>2021</v>
      </c>
      <c r="E4192" t="s">
        <v>1502</v>
      </c>
      <c r="F4192" t="s">
        <v>1508</v>
      </c>
      <c r="G4192">
        <v>3.23</v>
      </c>
      <c r="H4192">
        <v>5744</v>
      </c>
      <c r="I4192">
        <v>2297</v>
      </c>
      <c r="J4192">
        <v>36.5</v>
      </c>
      <c r="K4192" t="s">
        <v>1511</v>
      </c>
      <c r="L4192">
        <v>2.1800000000000002</v>
      </c>
      <c r="M4192" t="s">
        <v>1516</v>
      </c>
      <c r="N4192" s="13">
        <v>4814</v>
      </c>
      <c r="O4192">
        <v>60</v>
      </c>
      <c r="P4192" s="11">
        <f>Agridata[[#This Row],[Storage_Loss_%]]/100</f>
        <v>0.6</v>
      </c>
      <c r="Q4192" s="7">
        <v>60</v>
      </c>
      <c r="R4192" s="13">
        <v>30356</v>
      </c>
      <c r="S4192">
        <v>212</v>
      </c>
      <c r="T4192" t="s">
        <v>1521</v>
      </c>
      <c r="U4192" t="s">
        <v>1522</v>
      </c>
      <c r="V4192" s="13">
        <v>446925</v>
      </c>
      <c r="W4192" s="7">
        <f>(Agridata[[#This Row],[Profit_After_Storage_Loss]]/Agridata[[#This Row],[Total_Revenue]])*100</f>
        <v>37.455922192586755</v>
      </c>
      <c r="X4192">
        <f>(1-Agridata[[#This Row],[Transport_Cost_NGN]]/(Agridata[[#This Row],[Input_Cost_NGN]]+Agridata[[#This Row],[Final_Profit_NGN]]))*100</f>
        <v>98.991369863874752</v>
      </c>
      <c r="Y4192" s="13">
        <f>Agridata[[#This Row],[Final_Profit_NGN]]*Agridata[[#This Row],[Storage_Loss_%]]</f>
        <v>26815500</v>
      </c>
      <c r="Z4192" s="13">
        <f>Agridata[[#This Row],[Final_Profit_NGN]] * (1-Agridata[[#This Row],[Storage_Loss_%]]/100)</f>
        <v>178770</v>
      </c>
      <c r="AA4192" s="13">
        <f>Agridata[[#This Row],[Final_Profit_NGN]]+Agridata[[#This Row],[Input_Cost_NGN]]</f>
        <v>477281</v>
      </c>
    </row>
    <row r="4193" spans="1:27" x14ac:dyDescent="0.35">
      <c r="A4193" t="s">
        <v>537</v>
      </c>
      <c r="B4193" t="s">
        <v>1470</v>
      </c>
      <c r="C4193" t="s">
        <v>1475</v>
      </c>
      <c r="D4193">
        <v>2021</v>
      </c>
      <c r="E4193" t="s">
        <v>1501</v>
      </c>
      <c r="F4193" t="s">
        <v>1508</v>
      </c>
      <c r="G4193">
        <v>1.57</v>
      </c>
      <c r="H4193">
        <v>2377</v>
      </c>
      <c r="I4193">
        <v>1429</v>
      </c>
      <c r="J4193">
        <v>10.5</v>
      </c>
      <c r="K4193" t="s">
        <v>1513</v>
      </c>
      <c r="L4193">
        <v>1.85</v>
      </c>
      <c r="M4193" t="s">
        <v>1517</v>
      </c>
      <c r="N4193" s="13">
        <v>454</v>
      </c>
      <c r="O4193">
        <v>30</v>
      </c>
      <c r="P4193" s="11">
        <f>Agridata[[#This Row],[Storage_Loss_%]]/100</f>
        <v>0.3987</v>
      </c>
      <c r="Q4193" s="7">
        <v>39.869999999999997</v>
      </c>
      <c r="R4193" s="13">
        <v>21518</v>
      </c>
      <c r="S4193">
        <v>233</v>
      </c>
      <c r="T4193" t="s">
        <v>1520</v>
      </c>
      <c r="U4193" t="s">
        <v>1523</v>
      </c>
      <c r="V4193" s="13">
        <v>307656</v>
      </c>
      <c r="W4193" s="7">
        <f>(Agridata[[#This Row],[Profit_After_Storage_Loss]]/Agridata[[#This Row],[Total_Revenue]])*100</f>
        <v>56.199320967026544</v>
      </c>
      <c r="X4193">
        <f>(1-Agridata[[#This Row],[Transport_Cost_NGN]]/(Agridata[[#This Row],[Input_Cost_NGN]]+Agridata[[#This Row],[Final_Profit_NGN]]))*100</f>
        <v>99.86207902203698</v>
      </c>
      <c r="Y4193" s="13">
        <f>Agridata[[#This Row],[Final_Profit_NGN]]*Agridata[[#This Row],[Storage_Loss_%]]</f>
        <v>12266244.719999999</v>
      </c>
      <c r="Z4193" s="13">
        <f>Agridata[[#This Row],[Final_Profit_NGN]] * (1-Agridata[[#This Row],[Storage_Loss_%]]/100)</f>
        <v>184993.55279999998</v>
      </c>
      <c r="AA4193" s="13">
        <f>Agridata[[#This Row],[Final_Profit_NGN]]+Agridata[[#This Row],[Input_Cost_NGN]]</f>
        <v>329174</v>
      </c>
    </row>
    <row r="4194" spans="1:27" x14ac:dyDescent="0.35">
      <c r="A4194" t="s">
        <v>941</v>
      </c>
      <c r="B4194" t="s">
        <v>1472</v>
      </c>
      <c r="C4194" t="s">
        <v>1479</v>
      </c>
      <c r="D4194">
        <v>2024</v>
      </c>
      <c r="E4194" t="s">
        <v>1501</v>
      </c>
      <c r="F4194" t="s">
        <v>1510</v>
      </c>
      <c r="G4194">
        <v>5.34</v>
      </c>
      <c r="H4194">
        <v>88465</v>
      </c>
      <c r="I4194">
        <v>63615</v>
      </c>
      <c r="J4194">
        <v>88.9</v>
      </c>
      <c r="K4194" t="s">
        <v>1514</v>
      </c>
      <c r="L4194">
        <v>4.3099999999999996</v>
      </c>
      <c r="M4194" t="s">
        <v>1517</v>
      </c>
      <c r="N4194" s="13">
        <v>16278</v>
      </c>
      <c r="O4194">
        <v>1</v>
      </c>
      <c r="P4194" s="11">
        <f>Agridata[[#This Row],[Storage_Loss_%]]/100</f>
        <v>0.28089999999999998</v>
      </c>
      <c r="Q4194" s="7">
        <v>28.09</v>
      </c>
      <c r="R4194" s="13">
        <v>165582</v>
      </c>
      <c r="S4194">
        <v>437</v>
      </c>
      <c r="T4194" t="s">
        <v>1520</v>
      </c>
      <c r="U4194" t="s">
        <v>1523</v>
      </c>
      <c r="V4194" s="13">
        <v>27339898</v>
      </c>
      <c r="W4194" s="7">
        <f>(Agridata[[#This Row],[Profit_After_Storage_Loss]]/Agridata[[#This Row],[Total_Revenue]])*100</f>
        <v>71.47710438719848</v>
      </c>
      <c r="X4194">
        <f>(1-Agridata[[#This Row],[Transport_Cost_NGN]]/(Agridata[[#This Row],[Input_Cost_NGN]]+Agridata[[#This Row],[Final_Profit_NGN]]))*100</f>
        <v>99.940819065873427</v>
      </c>
      <c r="Y4194" s="13">
        <f>Agridata[[#This Row],[Final_Profit_NGN]]*Agridata[[#This Row],[Storage_Loss_%]]</f>
        <v>767977734.82000005</v>
      </c>
      <c r="Z4194" s="13">
        <f>Agridata[[#This Row],[Final_Profit_NGN]] * (1-Agridata[[#This Row],[Storage_Loss_%]]/100)</f>
        <v>19660120.651800003</v>
      </c>
      <c r="AA4194" s="13">
        <f>Agridata[[#This Row],[Final_Profit_NGN]]+Agridata[[#This Row],[Input_Cost_NGN]]</f>
        <v>27505480</v>
      </c>
    </row>
    <row r="4195" spans="1:27" x14ac:dyDescent="0.35">
      <c r="A4195" t="s">
        <v>290</v>
      </c>
      <c r="B4195" t="s">
        <v>1471</v>
      </c>
      <c r="C4195" t="s">
        <v>1486</v>
      </c>
      <c r="D4195">
        <v>2025</v>
      </c>
      <c r="E4195" t="s">
        <v>1501</v>
      </c>
      <c r="F4195" t="s">
        <v>1504</v>
      </c>
      <c r="G4195">
        <v>2.5</v>
      </c>
      <c r="H4195">
        <v>24545</v>
      </c>
      <c r="I4195">
        <v>18502</v>
      </c>
      <c r="J4195">
        <v>22.8</v>
      </c>
      <c r="K4195" t="s">
        <v>1512</v>
      </c>
      <c r="L4195">
        <v>0.64</v>
      </c>
      <c r="M4195" t="s">
        <v>1516</v>
      </c>
      <c r="N4195" s="13">
        <v>4365</v>
      </c>
      <c r="O4195">
        <v>3</v>
      </c>
      <c r="P4195" s="11">
        <f>Agridata[[#This Row],[Storage_Loss_%]]/100</f>
        <v>0.2462</v>
      </c>
      <c r="Q4195" s="7">
        <v>24.62</v>
      </c>
      <c r="R4195" s="13">
        <v>50712</v>
      </c>
      <c r="S4195">
        <v>305</v>
      </c>
      <c r="T4195" t="s">
        <v>1520</v>
      </c>
      <c r="U4195" t="s">
        <v>1522</v>
      </c>
      <c r="V4195" s="13">
        <v>5531602</v>
      </c>
      <c r="W4195" s="7">
        <f>(Agridata[[#This Row],[Profit_After_Storage_Loss]]/Agridata[[#This Row],[Total_Revenue]])*100</f>
        <v>74.695217567481876</v>
      </c>
      <c r="X4195">
        <f>(1-Agridata[[#This Row],[Transport_Cost_NGN]]/(Agridata[[#This Row],[Input_Cost_NGN]]+Agridata[[#This Row],[Final_Profit_NGN]]))*100</f>
        <v>99.921806619978739</v>
      </c>
      <c r="Y4195" s="13">
        <f>Agridata[[#This Row],[Final_Profit_NGN]]*Agridata[[#This Row],[Storage_Loss_%]]</f>
        <v>136188041.24000001</v>
      </c>
      <c r="Z4195" s="13">
        <f>Agridata[[#This Row],[Final_Profit_NGN]] * (1-Agridata[[#This Row],[Storage_Loss_%]]/100)</f>
        <v>4169721.5876000002</v>
      </c>
      <c r="AA4195" s="13">
        <f>Agridata[[#This Row],[Final_Profit_NGN]]+Agridata[[#This Row],[Input_Cost_NGN]]</f>
        <v>5582314</v>
      </c>
    </row>
    <row r="4196" spans="1:27" x14ac:dyDescent="0.35">
      <c r="A4196" t="s">
        <v>1107</v>
      </c>
      <c r="B4196" t="s">
        <v>1471</v>
      </c>
      <c r="C4196" t="s">
        <v>1477</v>
      </c>
      <c r="D4196">
        <v>2022</v>
      </c>
      <c r="E4196" t="s">
        <v>1502</v>
      </c>
      <c r="F4196" t="s">
        <v>1507</v>
      </c>
      <c r="G4196">
        <v>1.3</v>
      </c>
      <c r="H4196">
        <v>2311</v>
      </c>
      <c r="I4196">
        <v>1990</v>
      </c>
      <c r="J4196">
        <v>17.2</v>
      </c>
      <c r="K4196" t="s">
        <v>1512</v>
      </c>
      <c r="L4196">
        <v>1.27</v>
      </c>
      <c r="M4196" t="s">
        <v>1518</v>
      </c>
      <c r="N4196" s="13">
        <v>3850</v>
      </c>
      <c r="O4196">
        <v>7</v>
      </c>
      <c r="P4196" s="11">
        <f>Agridata[[#This Row],[Storage_Loss_%]]/100</f>
        <v>0.13869999999999999</v>
      </c>
      <c r="Q4196" s="7">
        <v>13.87</v>
      </c>
      <c r="R4196" s="13">
        <v>20214</v>
      </c>
      <c r="S4196">
        <v>254</v>
      </c>
      <c r="T4196" t="s">
        <v>1520</v>
      </c>
      <c r="U4196" t="s">
        <v>1522</v>
      </c>
      <c r="V4196" s="13">
        <v>476342</v>
      </c>
      <c r="W4196" s="7">
        <f>(Agridata[[#This Row],[Profit_After_Storage_Loss]]/Agridata[[#This Row],[Total_Revenue]])*100</f>
        <v>82.623785554902156</v>
      </c>
      <c r="X4196">
        <f>(1-Agridata[[#This Row],[Transport_Cost_NGN]]/(Agridata[[#This Row],[Input_Cost_NGN]]+Agridata[[#This Row],[Final_Profit_NGN]]))*100</f>
        <v>99.224659454321369</v>
      </c>
      <c r="Y4196" s="13">
        <f>Agridata[[#This Row],[Final_Profit_NGN]]*Agridata[[#This Row],[Storage_Loss_%]]</f>
        <v>6606863.54</v>
      </c>
      <c r="Z4196" s="13">
        <f>Agridata[[#This Row],[Final_Profit_NGN]] * (1-Agridata[[#This Row],[Storage_Loss_%]]/100)</f>
        <v>410273.36459999997</v>
      </c>
      <c r="AA4196" s="13">
        <f>Agridata[[#This Row],[Final_Profit_NGN]]+Agridata[[#This Row],[Input_Cost_NGN]]</f>
        <v>496556</v>
      </c>
    </row>
    <row r="4197" spans="1:27" x14ac:dyDescent="0.35">
      <c r="A4197" t="s">
        <v>113</v>
      </c>
      <c r="B4197" t="s">
        <v>1470</v>
      </c>
      <c r="C4197" t="s">
        <v>1491</v>
      </c>
      <c r="D4197">
        <v>2025</v>
      </c>
      <c r="E4197" t="s">
        <v>1501</v>
      </c>
      <c r="F4197" t="s">
        <v>1506</v>
      </c>
      <c r="G4197">
        <v>2.95</v>
      </c>
      <c r="H4197">
        <v>7334</v>
      </c>
      <c r="I4197">
        <v>5647</v>
      </c>
      <c r="J4197">
        <v>37.799999999999997</v>
      </c>
      <c r="K4197" t="s">
        <v>1514</v>
      </c>
      <c r="L4197">
        <v>2.69</v>
      </c>
      <c r="M4197" t="s">
        <v>1516</v>
      </c>
      <c r="N4197" s="13">
        <v>8501</v>
      </c>
      <c r="O4197">
        <v>14</v>
      </c>
      <c r="P4197" s="11">
        <f>Agridata[[#This Row],[Storage_Loss_%]]/100</f>
        <v>0.22989999999999999</v>
      </c>
      <c r="Q4197" s="7">
        <v>22.99</v>
      </c>
      <c r="R4197" s="13">
        <v>52161</v>
      </c>
      <c r="S4197">
        <v>422</v>
      </c>
      <c r="T4197" t="s">
        <v>1521</v>
      </c>
      <c r="U4197" t="s">
        <v>1523</v>
      </c>
      <c r="V4197" s="13">
        <v>2298542</v>
      </c>
      <c r="W4197" s="7">
        <f>(Agridata[[#This Row],[Profit_After_Storage_Loss]]/Agridata[[#This Row],[Total_Revenue]])*100</f>
        <v>75.301184122366806</v>
      </c>
      <c r="X4197">
        <f>(1-Agridata[[#This Row],[Transport_Cost_NGN]]/(Agridata[[#This Row],[Input_Cost_NGN]]+Agridata[[#This Row],[Final_Profit_NGN]]))*100</f>
        <v>99.638363502322491</v>
      </c>
      <c r="Y4197" s="13">
        <f>Agridata[[#This Row],[Final_Profit_NGN]]*Agridata[[#This Row],[Storage_Loss_%]]</f>
        <v>52843480.579999998</v>
      </c>
      <c r="Z4197" s="13">
        <f>Agridata[[#This Row],[Final_Profit_NGN]] * (1-Agridata[[#This Row],[Storage_Loss_%]]/100)</f>
        <v>1770107.1942</v>
      </c>
      <c r="AA4197" s="13">
        <f>Agridata[[#This Row],[Final_Profit_NGN]]+Agridata[[#This Row],[Input_Cost_NGN]]</f>
        <v>2350703</v>
      </c>
    </row>
    <row r="4198" spans="1:27" x14ac:dyDescent="0.35">
      <c r="A4198" t="s">
        <v>531</v>
      </c>
      <c r="B4198" t="s">
        <v>1470</v>
      </c>
      <c r="C4198" t="s">
        <v>1490</v>
      </c>
      <c r="D4198">
        <v>2023</v>
      </c>
      <c r="E4198" t="s">
        <v>1501</v>
      </c>
      <c r="F4198" t="s">
        <v>1505</v>
      </c>
      <c r="G4198">
        <v>0.83</v>
      </c>
      <c r="H4198">
        <v>7417</v>
      </c>
      <c r="I4198">
        <v>6119</v>
      </c>
      <c r="J4198">
        <v>28.7</v>
      </c>
      <c r="K4198" t="s">
        <v>1512</v>
      </c>
      <c r="L4198">
        <v>1.63</v>
      </c>
      <c r="M4198" t="s">
        <v>1517</v>
      </c>
      <c r="N4198" s="13">
        <v>7246</v>
      </c>
      <c r="O4198">
        <v>7</v>
      </c>
      <c r="P4198" s="11">
        <f>Agridata[[#This Row],[Storage_Loss_%]]/100</f>
        <v>0.17489999999999997</v>
      </c>
      <c r="Q4198" s="7">
        <v>17.489999999999998</v>
      </c>
      <c r="R4198" s="13">
        <v>9650</v>
      </c>
      <c r="S4198">
        <v>87</v>
      </c>
      <c r="T4198" t="s">
        <v>1520</v>
      </c>
      <c r="U4198" t="s">
        <v>1522</v>
      </c>
      <c r="V4198" s="13">
        <v>510134</v>
      </c>
      <c r="W4198" s="7">
        <f>(Agridata[[#This Row],[Profit_After_Storage_Loss]]/Agridata[[#This Row],[Total_Revenue]])*100</f>
        <v>80.978168508457372</v>
      </c>
      <c r="X4198">
        <f>(1-Agridata[[#This Row],[Transport_Cost_NGN]]/(Agridata[[#This Row],[Input_Cost_NGN]]+Agridata[[#This Row],[Final_Profit_NGN]]))*100</f>
        <v>98.605959398519389</v>
      </c>
      <c r="Y4198" s="13">
        <f>Agridata[[#This Row],[Final_Profit_NGN]]*Agridata[[#This Row],[Storage_Loss_%]]</f>
        <v>8922243.6599999983</v>
      </c>
      <c r="Z4198" s="13">
        <f>Agridata[[#This Row],[Final_Profit_NGN]] * (1-Agridata[[#This Row],[Storage_Loss_%]]/100)</f>
        <v>420911.56340000004</v>
      </c>
      <c r="AA4198" s="13">
        <f>Agridata[[#This Row],[Final_Profit_NGN]]+Agridata[[#This Row],[Input_Cost_NGN]]</f>
        <v>519784</v>
      </c>
    </row>
    <row r="4199" spans="1:27" x14ac:dyDescent="0.35">
      <c r="A4199" t="s">
        <v>929</v>
      </c>
      <c r="B4199" t="s">
        <v>1472</v>
      </c>
      <c r="C4199" t="s">
        <v>1479</v>
      </c>
      <c r="D4199">
        <v>2023</v>
      </c>
      <c r="E4199" t="s">
        <v>1501</v>
      </c>
      <c r="F4199" t="s">
        <v>1507</v>
      </c>
      <c r="G4199">
        <v>1.79</v>
      </c>
      <c r="H4199">
        <v>4438</v>
      </c>
      <c r="I4199">
        <v>3545</v>
      </c>
      <c r="J4199">
        <v>6.6</v>
      </c>
      <c r="K4199" t="s">
        <v>1513</v>
      </c>
      <c r="L4199">
        <v>1.25</v>
      </c>
      <c r="M4199" t="s">
        <v>1517</v>
      </c>
      <c r="N4199" s="13">
        <v>289</v>
      </c>
      <c r="O4199">
        <v>14</v>
      </c>
      <c r="P4199" s="11">
        <f>Agridata[[#This Row],[Storage_Loss_%]]/100</f>
        <v>0.2011</v>
      </c>
      <c r="Q4199" s="7">
        <v>20.11</v>
      </c>
      <c r="R4199" s="13">
        <v>40625</v>
      </c>
      <c r="S4199">
        <v>203</v>
      </c>
      <c r="T4199" t="s">
        <v>1520</v>
      </c>
      <c r="U4199" t="s">
        <v>1522</v>
      </c>
      <c r="V4199" s="13">
        <v>671525</v>
      </c>
      <c r="W4199" s="7">
        <f>(Agridata[[#This Row],[Profit_After_Storage_Loss]]/Agridata[[#This Row],[Total_Revenue]])*100</f>
        <v>75.332629712841396</v>
      </c>
      <c r="X4199">
        <f>(1-Agridata[[#This Row],[Transport_Cost_NGN]]/(Agridata[[#This Row],[Input_Cost_NGN]]+Agridata[[#This Row],[Final_Profit_NGN]]))*100</f>
        <v>99.959418661798779</v>
      </c>
      <c r="Y4199" s="13">
        <f>Agridata[[#This Row],[Final_Profit_NGN]]*Agridata[[#This Row],[Storage_Loss_%]]</f>
        <v>13504367.75</v>
      </c>
      <c r="Z4199" s="13">
        <f>Agridata[[#This Row],[Final_Profit_NGN]] * (1-Agridata[[#This Row],[Storage_Loss_%]]/100)</f>
        <v>536481.32250000001</v>
      </c>
      <c r="AA4199" s="13">
        <f>Agridata[[#This Row],[Final_Profit_NGN]]+Agridata[[#This Row],[Input_Cost_NGN]]</f>
        <v>712150</v>
      </c>
    </row>
    <row r="4200" spans="1:27" x14ac:dyDescent="0.35">
      <c r="A4200" t="s">
        <v>1023</v>
      </c>
      <c r="B4200" t="s">
        <v>1470</v>
      </c>
      <c r="C4200" t="s">
        <v>1490</v>
      </c>
      <c r="D4200">
        <v>2025</v>
      </c>
      <c r="E4200" t="s">
        <v>1501</v>
      </c>
      <c r="F4200" t="s">
        <v>1505</v>
      </c>
      <c r="G4200">
        <v>1.9</v>
      </c>
      <c r="H4200">
        <v>20496</v>
      </c>
      <c r="I4200">
        <v>11865</v>
      </c>
      <c r="J4200">
        <v>42.3</v>
      </c>
      <c r="K4200" t="s">
        <v>1511</v>
      </c>
      <c r="L4200">
        <v>2.63</v>
      </c>
      <c r="M4200" t="s">
        <v>1517</v>
      </c>
      <c r="N4200" s="13">
        <v>5847</v>
      </c>
      <c r="O4200">
        <v>30</v>
      </c>
      <c r="P4200" s="11">
        <f>Agridata[[#This Row],[Storage_Loss_%]]/100</f>
        <v>0.42109999999999997</v>
      </c>
      <c r="Q4200" s="7">
        <v>42.11</v>
      </c>
      <c r="R4200" s="13">
        <v>17739</v>
      </c>
      <c r="S4200">
        <v>117</v>
      </c>
      <c r="T4200" t="s">
        <v>1520</v>
      </c>
      <c r="U4200" t="s">
        <v>1523</v>
      </c>
      <c r="V4200" s="13">
        <v>1350737</v>
      </c>
      <c r="W4200" s="7">
        <f>(Agridata[[#This Row],[Profit_After_Storage_Loss]]/Agridata[[#This Row],[Total_Revenue]])*100</f>
        <v>57.139595382016196</v>
      </c>
      <c r="X4200">
        <f>(1-Agridata[[#This Row],[Transport_Cost_NGN]]/(Agridata[[#This Row],[Input_Cost_NGN]]+Agridata[[#This Row],[Final_Profit_NGN]]))*100</f>
        <v>99.572736387046618</v>
      </c>
      <c r="Y4200" s="13">
        <f>Agridata[[#This Row],[Final_Profit_NGN]]*Agridata[[#This Row],[Storage_Loss_%]]</f>
        <v>56879535.07</v>
      </c>
      <c r="Z4200" s="13">
        <f>Agridata[[#This Row],[Final_Profit_NGN]] * (1-Agridata[[#This Row],[Storage_Loss_%]]/100)</f>
        <v>781941.64929999993</v>
      </c>
      <c r="AA4200" s="13">
        <f>Agridata[[#This Row],[Final_Profit_NGN]]+Agridata[[#This Row],[Input_Cost_NGN]]</f>
        <v>1368476</v>
      </c>
    </row>
    <row r="4201" spans="1:27" x14ac:dyDescent="0.35">
      <c r="A4201" t="s">
        <v>199</v>
      </c>
      <c r="B4201" t="s">
        <v>1470</v>
      </c>
      <c r="C4201" t="s">
        <v>1475</v>
      </c>
      <c r="D4201">
        <v>2025</v>
      </c>
      <c r="E4201" t="s">
        <v>1502</v>
      </c>
      <c r="F4201" t="s">
        <v>1505</v>
      </c>
      <c r="G4201">
        <v>7.17</v>
      </c>
      <c r="H4201">
        <v>92476</v>
      </c>
      <c r="I4201">
        <v>71400</v>
      </c>
      <c r="J4201">
        <v>1.1000000000000001</v>
      </c>
      <c r="K4201" t="s">
        <v>1513</v>
      </c>
      <c r="L4201">
        <v>1.1200000000000001</v>
      </c>
      <c r="M4201" t="s">
        <v>1518</v>
      </c>
      <c r="N4201" s="13">
        <v>200</v>
      </c>
      <c r="O4201">
        <v>14</v>
      </c>
      <c r="P4201" s="11">
        <f>Agridata[[#This Row],[Storage_Loss_%]]/100</f>
        <v>0.22789999999999999</v>
      </c>
      <c r="Q4201" s="7">
        <v>22.79</v>
      </c>
      <c r="R4201" s="13">
        <v>76710</v>
      </c>
      <c r="S4201">
        <v>134</v>
      </c>
      <c r="T4201" t="s">
        <v>1519</v>
      </c>
      <c r="U4201" t="s">
        <v>1522</v>
      </c>
      <c r="V4201" s="13">
        <v>9395014</v>
      </c>
      <c r="W4201" s="7">
        <f>(Agridata[[#This Row],[Profit_After_Storage_Loss]]/Agridata[[#This Row],[Total_Revenue]])*100</f>
        <v>76.584688377744115</v>
      </c>
      <c r="X4201">
        <f>(1-Agridata[[#This Row],[Transport_Cost_NGN]]/(Agridata[[#This Row],[Input_Cost_NGN]]+Agridata[[#This Row],[Final_Profit_NGN]]))*100</f>
        <v>99.997888451986142</v>
      </c>
      <c r="Y4201" s="13">
        <f>Agridata[[#This Row],[Final_Profit_NGN]]*Agridata[[#This Row],[Storage_Loss_%]]</f>
        <v>214112369.06</v>
      </c>
      <c r="Z4201" s="13">
        <f>Agridata[[#This Row],[Final_Profit_NGN]] * (1-Agridata[[#This Row],[Storage_Loss_%]]/100)</f>
        <v>7253890.3093999997</v>
      </c>
      <c r="AA4201" s="13">
        <f>Agridata[[#This Row],[Final_Profit_NGN]]+Agridata[[#This Row],[Input_Cost_NGN]]</f>
        <v>9471724</v>
      </c>
    </row>
    <row r="4202" spans="1:27" x14ac:dyDescent="0.35">
      <c r="A4202" t="s">
        <v>1426</v>
      </c>
      <c r="B4202" t="s">
        <v>1472</v>
      </c>
      <c r="C4202" t="s">
        <v>1489</v>
      </c>
      <c r="D4202">
        <v>2022</v>
      </c>
      <c r="E4202" t="s">
        <v>1502</v>
      </c>
      <c r="F4202" t="s">
        <v>1505</v>
      </c>
      <c r="G4202">
        <v>0.48</v>
      </c>
      <c r="H4202">
        <v>3801</v>
      </c>
      <c r="I4202">
        <v>3148</v>
      </c>
      <c r="J4202">
        <v>12.1</v>
      </c>
      <c r="K4202" t="s">
        <v>1512</v>
      </c>
      <c r="L4202">
        <v>1.47</v>
      </c>
      <c r="M4202" t="s">
        <v>1518</v>
      </c>
      <c r="N4202" s="13">
        <v>2961</v>
      </c>
      <c r="O4202">
        <v>7</v>
      </c>
      <c r="P4202" s="11">
        <f>Agridata[[#This Row],[Storage_Loss_%]]/100</f>
        <v>0.17170000000000002</v>
      </c>
      <c r="Q4202" s="7">
        <v>17.170000000000002</v>
      </c>
      <c r="R4202" s="13">
        <v>3573</v>
      </c>
      <c r="S4202">
        <v>112</v>
      </c>
      <c r="T4202" t="s">
        <v>1520</v>
      </c>
      <c r="U4202" t="s">
        <v>1523</v>
      </c>
      <c r="V4202" s="13">
        <v>342517</v>
      </c>
      <c r="W4202" s="7">
        <f>(Agridata[[#This Row],[Profit_After_Storage_Loss]]/Agridata[[#This Row],[Total_Revenue]])*100</f>
        <v>81.974871016209661</v>
      </c>
      <c r="X4202">
        <f>(1-Agridata[[#This Row],[Transport_Cost_NGN]]/(Agridata[[#This Row],[Input_Cost_NGN]]+Agridata[[#This Row],[Final_Profit_NGN]]))*100</f>
        <v>99.144442197116362</v>
      </c>
      <c r="Y4202" s="13">
        <f>Agridata[[#This Row],[Final_Profit_NGN]]*Agridata[[#This Row],[Storage_Loss_%]]</f>
        <v>5881016.8900000006</v>
      </c>
      <c r="Z4202" s="13">
        <f>Agridata[[#This Row],[Final_Profit_NGN]] * (1-Agridata[[#This Row],[Storage_Loss_%]]/100)</f>
        <v>283706.83110000001</v>
      </c>
      <c r="AA4202" s="13">
        <f>Agridata[[#This Row],[Final_Profit_NGN]]+Agridata[[#This Row],[Input_Cost_NGN]]</f>
        <v>346090</v>
      </c>
    </row>
    <row r="4203" spans="1:27" x14ac:dyDescent="0.35">
      <c r="A4203" t="s">
        <v>374</v>
      </c>
      <c r="B4203" t="s">
        <v>1471</v>
      </c>
      <c r="C4203" t="s">
        <v>1483</v>
      </c>
      <c r="D4203">
        <v>2024</v>
      </c>
      <c r="E4203" t="s">
        <v>1502</v>
      </c>
      <c r="F4203" t="s">
        <v>1505</v>
      </c>
      <c r="G4203">
        <v>2.64</v>
      </c>
      <c r="H4203">
        <v>15990</v>
      </c>
      <c r="I4203">
        <v>12587</v>
      </c>
      <c r="J4203">
        <v>66.900000000000006</v>
      </c>
      <c r="K4203" t="s">
        <v>1511</v>
      </c>
      <c r="L4203">
        <v>2.9</v>
      </c>
      <c r="M4203" t="s">
        <v>1517</v>
      </c>
      <c r="N4203" s="13">
        <v>7648</v>
      </c>
      <c r="O4203">
        <v>7</v>
      </c>
      <c r="P4203" s="11">
        <f>Agridata[[#This Row],[Storage_Loss_%]]/100</f>
        <v>0.21280000000000002</v>
      </c>
      <c r="Q4203" s="7">
        <v>21.28</v>
      </c>
      <c r="R4203" s="13">
        <v>28588</v>
      </c>
      <c r="S4203">
        <v>106</v>
      </c>
      <c r="T4203" t="s">
        <v>1520</v>
      </c>
      <c r="U4203" t="s">
        <v>1522</v>
      </c>
      <c r="V4203" s="13">
        <v>1284644</v>
      </c>
      <c r="W4203" s="7">
        <f>(Agridata[[#This Row],[Profit_After_Storage_Loss]]/Agridata[[#This Row],[Total_Revenue]])*100</f>
        <v>77.006329178698053</v>
      </c>
      <c r="X4203">
        <f>(1-Agridata[[#This Row],[Transport_Cost_NGN]]/(Agridata[[#This Row],[Input_Cost_NGN]]+Agridata[[#This Row],[Final_Profit_NGN]]))*100</f>
        <v>99.417620039718798</v>
      </c>
      <c r="Y4203" s="13">
        <f>Agridata[[#This Row],[Final_Profit_NGN]]*Agridata[[#This Row],[Storage_Loss_%]]</f>
        <v>27337224.32</v>
      </c>
      <c r="Z4203" s="13">
        <f>Agridata[[#This Row],[Final_Profit_NGN]] * (1-Agridata[[#This Row],[Storage_Loss_%]]/100)</f>
        <v>1011271.7568</v>
      </c>
      <c r="AA4203" s="13">
        <f>Agridata[[#This Row],[Final_Profit_NGN]]+Agridata[[#This Row],[Input_Cost_NGN]]</f>
        <v>1313232</v>
      </c>
    </row>
    <row r="4204" spans="1:27" x14ac:dyDescent="0.35">
      <c r="A4204" t="s">
        <v>1122</v>
      </c>
      <c r="B4204" t="s">
        <v>1469</v>
      </c>
      <c r="C4204" t="s">
        <v>1480</v>
      </c>
      <c r="D4204">
        <v>2022</v>
      </c>
      <c r="E4204" t="s">
        <v>1502</v>
      </c>
      <c r="F4204" t="s">
        <v>1506</v>
      </c>
      <c r="G4204">
        <v>0.66</v>
      </c>
      <c r="H4204">
        <v>1862</v>
      </c>
      <c r="I4204">
        <v>1532</v>
      </c>
      <c r="J4204">
        <v>12.1</v>
      </c>
      <c r="K4204" t="s">
        <v>1513</v>
      </c>
      <c r="L4204">
        <v>0.72</v>
      </c>
      <c r="M4204" t="s">
        <v>1516</v>
      </c>
      <c r="N4204" s="13">
        <v>383</v>
      </c>
      <c r="O4204">
        <v>7</v>
      </c>
      <c r="P4204" s="11">
        <f>Agridata[[#This Row],[Storage_Loss_%]]/100</f>
        <v>0.1772</v>
      </c>
      <c r="Q4204" s="7">
        <v>17.72</v>
      </c>
      <c r="R4204" s="13">
        <v>15184</v>
      </c>
      <c r="S4204">
        <v>250</v>
      </c>
      <c r="T4204" t="s">
        <v>1521</v>
      </c>
      <c r="U4204" t="s">
        <v>1523</v>
      </c>
      <c r="V4204" s="13">
        <v>363603</v>
      </c>
      <c r="W4204" s="7">
        <f>(Agridata[[#This Row],[Profit_After_Storage_Loss]]/Agridata[[#This Row],[Total_Revenue]])*100</f>
        <v>78.98173601522754</v>
      </c>
      <c r="X4204">
        <f>(1-Agridata[[#This Row],[Transport_Cost_NGN]]/(Agridata[[#This Row],[Input_Cost_NGN]]+Agridata[[#This Row],[Final_Profit_NGN]]))*100</f>
        <v>99.898887765419616</v>
      </c>
      <c r="Y4204" s="13">
        <f>Agridata[[#This Row],[Final_Profit_NGN]]*Agridata[[#This Row],[Storage_Loss_%]]</f>
        <v>6443045.1599999992</v>
      </c>
      <c r="Z4204" s="13">
        <f>Agridata[[#This Row],[Final_Profit_NGN]] * (1-Agridata[[#This Row],[Storage_Loss_%]]/100)</f>
        <v>299172.54839999997</v>
      </c>
      <c r="AA4204" s="13">
        <f>Agridata[[#This Row],[Final_Profit_NGN]]+Agridata[[#This Row],[Input_Cost_NGN]]</f>
        <v>378787</v>
      </c>
    </row>
    <row r="4205" spans="1:27" x14ac:dyDescent="0.35">
      <c r="A4205" t="s">
        <v>678</v>
      </c>
      <c r="B4205" t="s">
        <v>1469</v>
      </c>
      <c r="C4205" t="s">
        <v>1480</v>
      </c>
      <c r="D4205">
        <v>2022</v>
      </c>
      <c r="E4205" t="s">
        <v>1501</v>
      </c>
      <c r="F4205" t="s">
        <v>1506</v>
      </c>
      <c r="G4205">
        <v>2.6</v>
      </c>
      <c r="H4205">
        <v>7163</v>
      </c>
      <c r="I4205">
        <v>4554</v>
      </c>
      <c r="J4205">
        <v>31.9</v>
      </c>
      <c r="K4205" t="s">
        <v>1512</v>
      </c>
      <c r="L4205">
        <v>1.31</v>
      </c>
      <c r="M4205" t="s">
        <v>1518</v>
      </c>
      <c r="N4205" s="13">
        <v>6600</v>
      </c>
      <c r="O4205">
        <v>30</v>
      </c>
      <c r="P4205" s="11">
        <f>Agridata[[#This Row],[Storage_Loss_%]]/100</f>
        <v>0.36420000000000002</v>
      </c>
      <c r="Q4205" s="7">
        <v>36.42</v>
      </c>
      <c r="R4205" s="13">
        <v>47672</v>
      </c>
      <c r="S4205">
        <v>350</v>
      </c>
      <c r="T4205" t="s">
        <v>1521</v>
      </c>
      <c r="U4205" t="s">
        <v>1522</v>
      </c>
      <c r="V4205" s="13">
        <v>1523689</v>
      </c>
      <c r="W4205" s="7">
        <f>(Agridata[[#This Row],[Profit_After_Storage_Loss]]/Agridata[[#This Row],[Total_Revenue]])*100</f>
        <v>61.651107937641314</v>
      </c>
      <c r="X4205">
        <f>(1-Agridata[[#This Row],[Transport_Cost_NGN]]/(Agridata[[#This Row],[Input_Cost_NGN]]+Agridata[[#This Row],[Final_Profit_NGN]]))*100</f>
        <v>99.579981939223387</v>
      </c>
      <c r="Y4205" s="13">
        <f>Agridata[[#This Row],[Final_Profit_NGN]]*Agridata[[#This Row],[Storage_Loss_%]]</f>
        <v>55492753.380000003</v>
      </c>
      <c r="Z4205" s="13">
        <f>Agridata[[#This Row],[Final_Profit_NGN]] * (1-Agridata[[#This Row],[Storage_Loss_%]]/100)</f>
        <v>968761.46619999991</v>
      </c>
      <c r="AA4205" s="13">
        <f>Agridata[[#This Row],[Final_Profit_NGN]]+Agridata[[#This Row],[Input_Cost_NGN]]</f>
        <v>1571361</v>
      </c>
    </row>
    <row r="4206" spans="1:27" x14ac:dyDescent="0.35">
      <c r="A4206" t="s">
        <v>174</v>
      </c>
      <c r="B4206" t="s">
        <v>1469</v>
      </c>
      <c r="C4206" t="s">
        <v>1474</v>
      </c>
      <c r="D4206">
        <v>2025</v>
      </c>
      <c r="E4206" t="s">
        <v>1501</v>
      </c>
      <c r="F4206" t="s">
        <v>1505</v>
      </c>
      <c r="G4206">
        <v>4.07</v>
      </c>
      <c r="H4206">
        <v>64558</v>
      </c>
      <c r="I4206">
        <v>49690</v>
      </c>
      <c r="J4206">
        <v>19.399999999999999</v>
      </c>
      <c r="K4206" t="s">
        <v>1513</v>
      </c>
      <c r="L4206">
        <v>1.52</v>
      </c>
      <c r="M4206" t="s">
        <v>1518</v>
      </c>
      <c r="N4206" s="13">
        <v>680</v>
      </c>
      <c r="O4206">
        <v>14</v>
      </c>
      <c r="P4206" s="11">
        <f>Agridata[[#This Row],[Storage_Loss_%]]/100</f>
        <v>0.2303</v>
      </c>
      <c r="Q4206" s="7">
        <v>23.03</v>
      </c>
      <c r="R4206" s="13">
        <v>29161</v>
      </c>
      <c r="S4206">
        <v>119</v>
      </c>
      <c r="T4206" t="s">
        <v>1520</v>
      </c>
      <c r="U4206" t="s">
        <v>1522</v>
      </c>
      <c r="V4206" s="13">
        <v>5824138</v>
      </c>
      <c r="W4206" s="7">
        <f>(Agridata[[#This Row],[Profit_After_Storage_Loss]]/Agridata[[#This Row],[Total_Revenue]])*100</f>
        <v>76.586537243356261</v>
      </c>
      <c r="X4206">
        <f>(1-Agridata[[#This Row],[Transport_Cost_NGN]]/(Agridata[[#This Row],[Input_Cost_NGN]]+Agridata[[#This Row],[Final_Profit_NGN]]))*100</f>
        <v>99.988382619784161</v>
      </c>
      <c r="Y4206" s="13">
        <f>Agridata[[#This Row],[Final_Profit_NGN]]*Agridata[[#This Row],[Storage_Loss_%]]</f>
        <v>134129898.14</v>
      </c>
      <c r="Z4206" s="13">
        <f>Agridata[[#This Row],[Final_Profit_NGN]] * (1-Agridata[[#This Row],[Storage_Loss_%]]/100)</f>
        <v>4482839.0186000001</v>
      </c>
      <c r="AA4206" s="13">
        <f>Agridata[[#This Row],[Final_Profit_NGN]]+Agridata[[#This Row],[Input_Cost_NGN]]</f>
        <v>5853299</v>
      </c>
    </row>
    <row r="4207" spans="1:27" x14ac:dyDescent="0.35">
      <c r="A4207" t="s">
        <v>174</v>
      </c>
      <c r="B4207" t="s">
        <v>1472</v>
      </c>
      <c r="C4207" t="s">
        <v>1478</v>
      </c>
      <c r="D4207">
        <v>2023</v>
      </c>
      <c r="E4207" t="s">
        <v>1501</v>
      </c>
      <c r="F4207" t="s">
        <v>1503</v>
      </c>
      <c r="G4207">
        <v>0.41</v>
      </c>
      <c r="H4207">
        <v>2839</v>
      </c>
      <c r="I4207">
        <v>1691</v>
      </c>
      <c r="J4207">
        <v>85</v>
      </c>
      <c r="K4207" t="s">
        <v>1511</v>
      </c>
      <c r="L4207">
        <v>3.73</v>
      </c>
      <c r="M4207" t="s">
        <v>1517</v>
      </c>
      <c r="N4207" s="13">
        <v>14273</v>
      </c>
      <c r="O4207">
        <v>30</v>
      </c>
      <c r="P4207" s="11">
        <f>Agridata[[#This Row],[Storage_Loss_%]]/100</f>
        <v>0.40409999999999996</v>
      </c>
      <c r="Q4207" s="7">
        <v>40.409999999999997</v>
      </c>
      <c r="R4207" s="13">
        <v>6586</v>
      </c>
      <c r="S4207">
        <v>245</v>
      </c>
      <c r="T4207" t="s">
        <v>1520</v>
      </c>
      <c r="U4207" t="s">
        <v>1523</v>
      </c>
      <c r="V4207" s="13">
        <v>389294</v>
      </c>
      <c r="W4207" s="7">
        <f>(Agridata[[#This Row],[Profit_After_Storage_Loss]]/Agridata[[#This Row],[Total_Revenue]])*100</f>
        <v>58.598639638274243</v>
      </c>
      <c r="X4207">
        <f>(1-Agridata[[#This Row],[Transport_Cost_NGN]]/(Agridata[[#This Row],[Input_Cost_NGN]]+Agridata[[#This Row],[Final_Profit_NGN]]))*100</f>
        <v>96.394614529655456</v>
      </c>
      <c r="Y4207" s="13">
        <f>Agridata[[#This Row],[Final_Profit_NGN]]*Agridata[[#This Row],[Storage_Loss_%]]</f>
        <v>15731370.539999999</v>
      </c>
      <c r="Z4207" s="13">
        <f>Agridata[[#This Row],[Final_Profit_NGN]] * (1-Agridata[[#This Row],[Storage_Loss_%]]/100)</f>
        <v>231980.29460000005</v>
      </c>
      <c r="AA4207" s="13">
        <f>Agridata[[#This Row],[Final_Profit_NGN]]+Agridata[[#This Row],[Input_Cost_NGN]]</f>
        <v>395880</v>
      </c>
    </row>
    <row r="4208" spans="1:27" x14ac:dyDescent="0.35">
      <c r="A4208" t="s">
        <v>33</v>
      </c>
      <c r="B4208" t="s">
        <v>1473</v>
      </c>
      <c r="C4208" t="s">
        <v>1484</v>
      </c>
      <c r="D4208">
        <v>2023</v>
      </c>
      <c r="E4208" t="s">
        <v>1502</v>
      </c>
      <c r="F4208" t="s">
        <v>1505</v>
      </c>
      <c r="G4208">
        <v>2.42</v>
      </c>
      <c r="H4208">
        <v>28188</v>
      </c>
      <c r="I4208">
        <v>21453</v>
      </c>
      <c r="J4208">
        <v>7.3</v>
      </c>
      <c r="K4208" t="s">
        <v>1512</v>
      </c>
      <c r="L4208">
        <v>0.4</v>
      </c>
      <c r="M4208" t="s">
        <v>1516</v>
      </c>
      <c r="N4208" s="13">
        <v>2052</v>
      </c>
      <c r="O4208">
        <v>14</v>
      </c>
      <c r="P4208" s="11">
        <f>Agridata[[#This Row],[Storage_Loss_%]]/100</f>
        <v>0.2389</v>
      </c>
      <c r="Q4208" s="7">
        <v>23.89</v>
      </c>
      <c r="R4208" s="13">
        <v>21061</v>
      </c>
      <c r="S4208">
        <v>100</v>
      </c>
      <c r="T4208" t="s">
        <v>1520</v>
      </c>
      <c r="U4208" t="s">
        <v>1523</v>
      </c>
      <c r="V4208" s="13">
        <v>2100734</v>
      </c>
      <c r="W4208" s="7">
        <f>(Agridata[[#This Row],[Profit_After_Storage_Loss]]/Agridata[[#This Row],[Total_Revenue]])*100</f>
        <v>75.354529886251967</v>
      </c>
      <c r="X4208">
        <f>(1-Agridata[[#This Row],[Transport_Cost_NGN]]/(Agridata[[#This Row],[Input_Cost_NGN]]+Agridata[[#This Row],[Final_Profit_NGN]]))*100</f>
        <v>99.903289431825414</v>
      </c>
      <c r="Y4208" s="13">
        <f>Agridata[[#This Row],[Final_Profit_NGN]]*Agridata[[#This Row],[Storage_Loss_%]]</f>
        <v>50186535.259999998</v>
      </c>
      <c r="Z4208" s="13">
        <f>Agridata[[#This Row],[Final_Profit_NGN]] * (1-Agridata[[#This Row],[Storage_Loss_%]]/100)</f>
        <v>1598868.6473999999</v>
      </c>
      <c r="AA4208" s="13">
        <f>Agridata[[#This Row],[Final_Profit_NGN]]+Agridata[[#This Row],[Input_Cost_NGN]]</f>
        <v>2121795</v>
      </c>
    </row>
    <row r="4209" spans="1:27" x14ac:dyDescent="0.35">
      <c r="A4209" t="s">
        <v>882</v>
      </c>
      <c r="B4209" t="s">
        <v>1473</v>
      </c>
      <c r="C4209" t="s">
        <v>1484</v>
      </c>
      <c r="D4209">
        <v>2025</v>
      </c>
      <c r="E4209" t="s">
        <v>1502</v>
      </c>
      <c r="F4209" t="s">
        <v>1510</v>
      </c>
      <c r="G4209">
        <v>0.68</v>
      </c>
      <c r="H4209">
        <v>18878</v>
      </c>
      <c r="I4209">
        <v>13135</v>
      </c>
      <c r="J4209">
        <v>38.9</v>
      </c>
      <c r="K4209" t="s">
        <v>1511</v>
      </c>
      <c r="L4209">
        <v>1.28</v>
      </c>
      <c r="M4209" t="s">
        <v>1516</v>
      </c>
      <c r="N4209" s="13">
        <v>6381</v>
      </c>
      <c r="O4209">
        <v>5</v>
      </c>
      <c r="P4209" s="11">
        <f>Agridata[[#This Row],[Storage_Loss_%]]/100</f>
        <v>0.30420000000000003</v>
      </c>
      <c r="Q4209" s="7">
        <v>30.42</v>
      </c>
      <c r="R4209" s="13">
        <v>23342</v>
      </c>
      <c r="S4209">
        <v>487</v>
      </c>
      <c r="T4209" t="s">
        <v>1520</v>
      </c>
      <c r="U4209" t="s">
        <v>1522</v>
      </c>
      <c r="V4209" s="13">
        <v>6303055</v>
      </c>
      <c r="W4209" s="7">
        <f>(Agridata[[#This Row],[Profit_After_Storage_Loss]]/Agridata[[#This Row],[Total_Revenue]])*100</f>
        <v>69.323276250289069</v>
      </c>
      <c r="X4209">
        <f>(1-Agridata[[#This Row],[Transport_Cost_NGN]]/(Agridata[[#This Row],[Input_Cost_NGN]]+Agridata[[#This Row],[Final_Profit_NGN]]))*100</f>
        <v>99.899136902094511</v>
      </c>
      <c r="Y4209" s="13">
        <f>Agridata[[#This Row],[Final_Profit_NGN]]*Agridata[[#This Row],[Storage_Loss_%]]</f>
        <v>191738933.10000002</v>
      </c>
      <c r="Z4209" s="13">
        <f>Agridata[[#This Row],[Final_Profit_NGN]] * (1-Agridata[[#This Row],[Storage_Loss_%]]/100)</f>
        <v>4385665.6689999998</v>
      </c>
      <c r="AA4209" s="13">
        <f>Agridata[[#This Row],[Final_Profit_NGN]]+Agridata[[#This Row],[Input_Cost_NGN]]</f>
        <v>6326397</v>
      </c>
    </row>
    <row r="4210" spans="1:27" x14ac:dyDescent="0.35">
      <c r="A4210" t="s">
        <v>1427</v>
      </c>
      <c r="B4210" t="s">
        <v>1471</v>
      </c>
      <c r="C4210" t="s">
        <v>1477</v>
      </c>
      <c r="D4210">
        <v>2025</v>
      </c>
      <c r="E4210" t="s">
        <v>1502</v>
      </c>
      <c r="F4210" t="s">
        <v>1507</v>
      </c>
      <c r="G4210">
        <v>2.68</v>
      </c>
      <c r="H4210">
        <v>7112</v>
      </c>
      <c r="I4210">
        <v>5883</v>
      </c>
      <c r="J4210">
        <v>6.8</v>
      </c>
      <c r="K4210" t="s">
        <v>1512</v>
      </c>
      <c r="L4210">
        <v>0.99</v>
      </c>
      <c r="M4210" t="s">
        <v>1516</v>
      </c>
      <c r="N4210" s="13">
        <v>1270</v>
      </c>
      <c r="O4210">
        <v>7</v>
      </c>
      <c r="P4210" s="11">
        <f>Agridata[[#This Row],[Storage_Loss_%]]/100</f>
        <v>0.17269999999999999</v>
      </c>
      <c r="Q4210" s="7">
        <v>17.27</v>
      </c>
      <c r="R4210" s="13">
        <v>59279</v>
      </c>
      <c r="S4210">
        <v>296</v>
      </c>
      <c r="T4210" t="s">
        <v>1520</v>
      </c>
      <c r="U4210" t="s">
        <v>1522</v>
      </c>
      <c r="V4210" s="13">
        <v>1663406</v>
      </c>
      <c r="W4210" s="7">
        <f>(Agridata[[#This Row],[Profit_After_Storage_Loss]]/Agridata[[#This Row],[Total_Revenue]])*100</f>
        <v>79.883193027163998</v>
      </c>
      <c r="X4210">
        <f>(1-Agridata[[#This Row],[Transport_Cost_NGN]]/(Agridata[[#This Row],[Input_Cost_NGN]]+Agridata[[#This Row],[Final_Profit_NGN]]))*100</f>
        <v>99.926277874364729</v>
      </c>
      <c r="Y4210" s="13">
        <f>Agridata[[#This Row],[Final_Profit_NGN]]*Agridata[[#This Row],[Storage_Loss_%]]</f>
        <v>28727021.620000001</v>
      </c>
      <c r="Z4210" s="13">
        <f>Agridata[[#This Row],[Final_Profit_NGN]] * (1-Agridata[[#This Row],[Storage_Loss_%]]/100)</f>
        <v>1376135.7838000001</v>
      </c>
      <c r="AA4210" s="13">
        <f>Agridata[[#This Row],[Final_Profit_NGN]]+Agridata[[#This Row],[Input_Cost_NGN]]</f>
        <v>1722685</v>
      </c>
    </row>
    <row r="4211" spans="1:27" x14ac:dyDescent="0.35">
      <c r="A4211" t="s">
        <v>1344</v>
      </c>
      <c r="B4211" t="s">
        <v>1473</v>
      </c>
      <c r="C4211" t="s">
        <v>1493</v>
      </c>
      <c r="D4211">
        <v>2022</v>
      </c>
      <c r="E4211" t="s">
        <v>1502</v>
      </c>
      <c r="F4211" t="s">
        <v>1504</v>
      </c>
      <c r="G4211">
        <v>3.85</v>
      </c>
      <c r="H4211">
        <v>18708</v>
      </c>
      <c r="I4211">
        <v>15383</v>
      </c>
      <c r="J4211">
        <v>1</v>
      </c>
      <c r="K4211" t="s">
        <v>1513</v>
      </c>
      <c r="L4211">
        <v>1.01</v>
      </c>
      <c r="M4211" t="s">
        <v>1517</v>
      </c>
      <c r="N4211" s="13">
        <v>200</v>
      </c>
      <c r="O4211">
        <v>1</v>
      </c>
      <c r="P4211" s="11">
        <f>Agridata[[#This Row],[Storage_Loss_%]]/100</f>
        <v>0.1777</v>
      </c>
      <c r="Q4211" s="7">
        <v>17.77</v>
      </c>
      <c r="R4211" s="13">
        <v>42412</v>
      </c>
      <c r="S4211">
        <v>321</v>
      </c>
      <c r="T4211" t="s">
        <v>1520</v>
      </c>
      <c r="U4211" t="s">
        <v>1522</v>
      </c>
      <c r="V4211" s="13">
        <v>4845952</v>
      </c>
      <c r="W4211" s="7">
        <f>(Agridata[[#This Row],[Profit_After_Storage_Loss]]/Agridata[[#This Row],[Total_Revenue]])*100</f>
        <v>81.516563201921954</v>
      </c>
      <c r="X4211">
        <f>(1-Agridata[[#This Row],[Transport_Cost_NGN]]/(Agridata[[#This Row],[Input_Cost_NGN]]+Agridata[[#This Row],[Final_Profit_NGN]]))*100</f>
        <v>99.995908651647056</v>
      </c>
      <c r="Y4211" s="13">
        <f>Agridata[[#This Row],[Final_Profit_NGN]]*Agridata[[#This Row],[Storage_Loss_%]]</f>
        <v>86112567.039999992</v>
      </c>
      <c r="Z4211" s="13">
        <f>Agridata[[#This Row],[Final_Profit_NGN]] * (1-Agridata[[#This Row],[Storage_Loss_%]]/100)</f>
        <v>3984826.3296000003</v>
      </c>
      <c r="AA4211" s="13">
        <f>Agridata[[#This Row],[Final_Profit_NGN]]+Agridata[[#This Row],[Input_Cost_NGN]]</f>
        <v>4888364</v>
      </c>
    </row>
    <row r="4212" spans="1:27" x14ac:dyDescent="0.35">
      <c r="A4212" t="s">
        <v>94</v>
      </c>
      <c r="B4212" t="s">
        <v>1472</v>
      </c>
      <c r="C4212" t="s">
        <v>1478</v>
      </c>
      <c r="D4212">
        <v>2022</v>
      </c>
      <c r="E4212" t="s">
        <v>1502</v>
      </c>
      <c r="F4212" t="s">
        <v>1508</v>
      </c>
      <c r="G4212">
        <v>0.99</v>
      </c>
      <c r="H4212">
        <v>1036</v>
      </c>
      <c r="I4212">
        <v>414</v>
      </c>
      <c r="J4212">
        <v>22.9</v>
      </c>
      <c r="K4212" t="s">
        <v>1511</v>
      </c>
      <c r="L4212">
        <v>1.68</v>
      </c>
      <c r="M4212" t="s">
        <v>1517</v>
      </c>
      <c r="N4212" s="13">
        <v>3175</v>
      </c>
      <c r="O4212">
        <v>60</v>
      </c>
      <c r="P4212" s="11">
        <f>Agridata[[#This Row],[Storage_Loss_%]]/100</f>
        <v>0.6</v>
      </c>
      <c r="Q4212" s="7">
        <v>60</v>
      </c>
      <c r="R4212" s="13">
        <v>14875</v>
      </c>
      <c r="S4212">
        <v>213</v>
      </c>
      <c r="T4212" t="s">
        <v>1520</v>
      </c>
      <c r="U4212" t="s">
        <v>1522</v>
      </c>
      <c r="V4212" s="13">
        <v>69251</v>
      </c>
      <c r="W4212" s="7">
        <f>(Agridata[[#This Row],[Profit_After_Storage_Loss]]/Agridata[[#This Row],[Total_Revenue]])*100</f>
        <v>32.927275753037108</v>
      </c>
      <c r="X4212">
        <f>(1-Agridata[[#This Row],[Transport_Cost_NGN]]/(Agridata[[#This Row],[Input_Cost_NGN]]+Agridata[[#This Row],[Final_Profit_NGN]]))*100</f>
        <v>96.225899246368542</v>
      </c>
      <c r="Y4212" s="13">
        <f>Agridata[[#This Row],[Final_Profit_NGN]]*Agridata[[#This Row],[Storage_Loss_%]]</f>
        <v>4155060</v>
      </c>
      <c r="Z4212" s="13">
        <f>Agridata[[#This Row],[Final_Profit_NGN]] * (1-Agridata[[#This Row],[Storage_Loss_%]]/100)</f>
        <v>27700.400000000001</v>
      </c>
      <c r="AA4212" s="13">
        <f>Agridata[[#This Row],[Final_Profit_NGN]]+Agridata[[#This Row],[Input_Cost_NGN]]</f>
        <v>84126</v>
      </c>
    </row>
    <row r="4213" spans="1:27" x14ac:dyDescent="0.35">
      <c r="A4213" t="s">
        <v>290</v>
      </c>
      <c r="B4213" t="s">
        <v>1472</v>
      </c>
      <c r="C4213" t="s">
        <v>1488</v>
      </c>
      <c r="D4213">
        <v>2022</v>
      </c>
      <c r="E4213" t="s">
        <v>1501</v>
      </c>
      <c r="F4213" t="s">
        <v>1507</v>
      </c>
      <c r="G4213">
        <v>1.67</v>
      </c>
      <c r="H4213">
        <v>3439</v>
      </c>
      <c r="I4213">
        <v>2965</v>
      </c>
      <c r="J4213">
        <v>37.1</v>
      </c>
      <c r="K4213" t="s">
        <v>1513</v>
      </c>
      <c r="L4213">
        <v>2.0299999999999998</v>
      </c>
      <c r="M4213" t="s">
        <v>1516</v>
      </c>
      <c r="N4213" s="13">
        <v>1599</v>
      </c>
      <c r="O4213">
        <v>7</v>
      </c>
      <c r="P4213" s="11">
        <f>Agridata[[#This Row],[Storage_Loss_%]]/100</f>
        <v>0.1376</v>
      </c>
      <c r="Q4213" s="7">
        <v>13.76</v>
      </c>
      <c r="R4213" s="13">
        <v>25876</v>
      </c>
      <c r="S4213">
        <v>200</v>
      </c>
      <c r="T4213" t="s">
        <v>1519</v>
      </c>
      <c r="U4213" t="s">
        <v>1522</v>
      </c>
      <c r="V4213" s="13">
        <v>559595</v>
      </c>
      <c r="W4213" s="7">
        <f>(Agridata[[#This Row],[Profit_After_Storage_Loss]]/Agridata[[#This Row],[Total_Revenue]])*100</f>
        <v>82.428459821237936</v>
      </c>
      <c r="X4213">
        <f>(1-Agridata[[#This Row],[Transport_Cost_NGN]]/(Agridata[[#This Row],[Input_Cost_NGN]]+Agridata[[#This Row],[Final_Profit_NGN]]))*100</f>
        <v>99.726886558002008</v>
      </c>
      <c r="Y4213" s="13">
        <f>Agridata[[#This Row],[Final_Profit_NGN]]*Agridata[[#This Row],[Storage_Loss_%]]</f>
        <v>7700027.2000000002</v>
      </c>
      <c r="Z4213" s="13">
        <f>Agridata[[#This Row],[Final_Profit_NGN]] * (1-Agridata[[#This Row],[Storage_Loss_%]]/100)</f>
        <v>482594.728</v>
      </c>
      <c r="AA4213" s="13">
        <f>Agridata[[#This Row],[Final_Profit_NGN]]+Agridata[[#This Row],[Input_Cost_NGN]]</f>
        <v>585471</v>
      </c>
    </row>
    <row r="4214" spans="1:27" x14ac:dyDescent="0.35">
      <c r="A4214" t="s">
        <v>344</v>
      </c>
      <c r="B4214" t="s">
        <v>1471</v>
      </c>
      <c r="C4214" t="s">
        <v>1483</v>
      </c>
      <c r="D4214">
        <v>2022</v>
      </c>
      <c r="E4214" t="s">
        <v>1502</v>
      </c>
      <c r="F4214" t="s">
        <v>1507</v>
      </c>
      <c r="G4214">
        <v>9.61</v>
      </c>
      <c r="H4214">
        <v>24185</v>
      </c>
      <c r="I4214">
        <v>20071</v>
      </c>
      <c r="J4214">
        <v>1.6</v>
      </c>
      <c r="K4214" t="s">
        <v>1513</v>
      </c>
      <c r="L4214">
        <v>1.26</v>
      </c>
      <c r="M4214" t="s">
        <v>1517</v>
      </c>
      <c r="N4214" s="13">
        <v>200</v>
      </c>
      <c r="O4214">
        <v>7</v>
      </c>
      <c r="P4214" s="11">
        <f>Agridata[[#This Row],[Storage_Loss_%]]/100</f>
        <v>0.17010000000000003</v>
      </c>
      <c r="Q4214" s="7">
        <v>17.010000000000002</v>
      </c>
      <c r="R4214" s="13">
        <v>161003</v>
      </c>
      <c r="S4214">
        <v>202</v>
      </c>
      <c r="T4214" t="s">
        <v>1521</v>
      </c>
      <c r="U4214" t="s">
        <v>1523</v>
      </c>
      <c r="V4214" s="13">
        <v>3852596</v>
      </c>
      <c r="W4214" s="7">
        <f>(Agridata[[#This Row],[Profit_After_Storage_Loss]]/Agridata[[#This Row],[Total_Revenue]])*100</f>
        <v>79.660908336881675</v>
      </c>
      <c r="X4214">
        <f>(1-Agridata[[#This Row],[Transport_Cost_NGN]]/(Agridata[[#This Row],[Input_Cost_NGN]]+Agridata[[#This Row],[Final_Profit_NGN]]))*100</f>
        <v>99.995016941154319</v>
      </c>
      <c r="Y4214" s="13">
        <f>Agridata[[#This Row],[Final_Profit_NGN]]*Agridata[[#This Row],[Storage_Loss_%]]</f>
        <v>65532657.960000008</v>
      </c>
      <c r="Z4214" s="13">
        <f>Agridata[[#This Row],[Final_Profit_NGN]] * (1-Agridata[[#This Row],[Storage_Loss_%]]/100)</f>
        <v>3197269.4203999997</v>
      </c>
      <c r="AA4214" s="13">
        <f>Agridata[[#This Row],[Final_Profit_NGN]]+Agridata[[#This Row],[Input_Cost_NGN]]</f>
        <v>4013599</v>
      </c>
    </row>
    <row r="4215" spans="1:27" x14ac:dyDescent="0.35">
      <c r="A4215" t="s">
        <v>1095</v>
      </c>
      <c r="B4215" t="s">
        <v>1473</v>
      </c>
      <c r="C4215" t="s">
        <v>1493</v>
      </c>
      <c r="D4215">
        <v>2024</v>
      </c>
      <c r="E4215" t="s">
        <v>1501</v>
      </c>
      <c r="F4215" t="s">
        <v>1505</v>
      </c>
      <c r="G4215">
        <v>1.27</v>
      </c>
      <c r="H4215">
        <v>12695</v>
      </c>
      <c r="I4215">
        <v>10833</v>
      </c>
      <c r="J4215">
        <v>10.9</v>
      </c>
      <c r="K4215" t="s">
        <v>1514</v>
      </c>
      <c r="L4215">
        <v>0.74</v>
      </c>
      <c r="M4215" t="s">
        <v>1518</v>
      </c>
      <c r="N4215" s="13">
        <v>1933</v>
      </c>
      <c r="O4215">
        <v>7</v>
      </c>
      <c r="P4215" s="11">
        <f>Agridata[[#This Row],[Storage_Loss_%]]/100</f>
        <v>0.14660000000000001</v>
      </c>
      <c r="Q4215" s="7">
        <v>14.66</v>
      </c>
      <c r="R4215" s="13">
        <v>14078</v>
      </c>
      <c r="S4215">
        <v>103</v>
      </c>
      <c r="T4215" t="s">
        <v>1521</v>
      </c>
      <c r="U4215" t="s">
        <v>1523</v>
      </c>
      <c r="V4215" s="13">
        <v>1088631</v>
      </c>
      <c r="W4215" s="7">
        <f>(Agridata[[#This Row],[Profit_After_Storage_Loss]]/Agridata[[#This Row],[Total_Revenue]])*100</f>
        <v>84.250486338644194</v>
      </c>
      <c r="X4215">
        <f>(1-Agridata[[#This Row],[Transport_Cost_NGN]]/(Agridata[[#This Row],[Input_Cost_NGN]]+Agridata[[#This Row],[Final_Profit_NGN]]))*100</f>
        <v>99.824704432447732</v>
      </c>
      <c r="Y4215" s="13">
        <f>Agridata[[#This Row],[Final_Profit_NGN]]*Agridata[[#This Row],[Storage_Loss_%]]</f>
        <v>15959330.460000001</v>
      </c>
      <c r="Z4215" s="13">
        <f>Agridata[[#This Row],[Final_Profit_NGN]] * (1-Agridata[[#This Row],[Storage_Loss_%]]/100)</f>
        <v>929037.69539999997</v>
      </c>
      <c r="AA4215" s="13">
        <f>Agridata[[#This Row],[Final_Profit_NGN]]+Agridata[[#This Row],[Input_Cost_NGN]]</f>
        <v>1102709</v>
      </c>
    </row>
    <row r="4216" spans="1:27" x14ac:dyDescent="0.35">
      <c r="A4216" t="s">
        <v>269</v>
      </c>
      <c r="B4216" t="s">
        <v>1473</v>
      </c>
      <c r="C4216" t="s">
        <v>1497</v>
      </c>
      <c r="D4216">
        <v>2021</v>
      </c>
      <c r="E4216" t="s">
        <v>1502</v>
      </c>
      <c r="F4216" t="s">
        <v>1509</v>
      </c>
      <c r="G4216">
        <v>2.27</v>
      </c>
      <c r="H4216">
        <v>32406</v>
      </c>
      <c r="I4216">
        <v>25882</v>
      </c>
      <c r="J4216">
        <v>19.8</v>
      </c>
      <c r="K4216" t="s">
        <v>1512</v>
      </c>
      <c r="L4216">
        <v>1.1399999999999999</v>
      </c>
      <c r="M4216" t="s">
        <v>1517</v>
      </c>
      <c r="N4216" s="13">
        <v>4551</v>
      </c>
      <c r="O4216">
        <v>1</v>
      </c>
      <c r="P4216" s="11">
        <f>Agridata[[#This Row],[Storage_Loss_%]]/100</f>
        <v>0.20129999999999998</v>
      </c>
      <c r="Q4216" s="7">
        <v>20.13</v>
      </c>
      <c r="R4216" s="13">
        <v>62956</v>
      </c>
      <c r="S4216">
        <v>340</v>
      </c>
      <c r="T4216" t="s">
        <v>1520</v>
      </c>
      <c r="U4216" t="s">
        <v>1522</v>
      </c>
      <c r="V4216" s="13">
        <v>8644375</v>
      </c>
      <c r="W4216" s="7">
        <f>(Agridata[[#This Row],[Profit_After_Storage_Loss]]/Agridata[[#This Row],[Total_Revenue]])*100</f>
        <v>79.292521583249794</v>
      </c>
      <c r="X4216">
        <f>(1-Agridata[[#This Row],[Transport_Cost_NGN]]/(Agridata[[#This Row],[Input_Cost_NGN]]+Agridata[[#This Row],[Final_Profit_NGN]]))*100</f>
        <v>99.947733697042182</v>
      </c>
      <c r="Y4216" s="13">
        <f>Agridata[[#This Row],[Final_Profit_NGN]]*Agridata[[#This Row],[Storage_Loss_%]]</f>
        <v>174011268.75</v>
      </c>
      <c r="Z4216" s="13">
        <f>Agridata[[#This Row],[Final_Profit_NGN]] * (1-Agridata[[#This Row],[Storage_Loss_%]]/100)</f>
        <v>6904262.3125</v>
      </c>
      <c r="AA4216" s="13">
        <f>Agridata[[#This Row],[Final_Profit_NGN]]+Agridata[[#This Row],[Input_Cost_NGN]]</f>
        <v>8707331</v>
      </c>
    </row>
    <row r="4217" spans="1:27" x14ac:dyDescent="0.35">
      <c r="A4217" t="s">
        <v>285</v>
      </c>
      <c r="B4217" t="s">
        <v>1471</v>
      </c>
      <c r="C4217" t="s">
        <v>1477</v>
      </c>
      <c r="D4217">
        <v>2023</v>
      </c>
      <c r="E4217" t="s">
        <v>1501</v>
      </c>
      <c r="F4217" t="s">
        <v>1507</v>
      </c>
      <c r="G4217">
        <v>5.0599999999999996</v>
      </c>
      <c r="H4217">
        <v>6864</v>
      </c>
      <c r="I4217">
        <v>4128</v>
      </c>
      <c r="J4217">
        <v>54.8</v>
      </c>
      <c r="K4217" t="s">
        <v>1512</v>
      </c>
      <c r="L4217">
        <v>2.0699999999999998</v>
      </c>
      <c r="M4217" t="s">
        <v>1517</v>
      </c>
      <c r="N4217" s="13">
        <v>13593</v>
      </c>
      <c r="O4217">
        <v>30</v>
      </c>
      <c r="P4217" s="11">
        <f>Agridata[[#This Row],[Storage_Loss_%]]/100</f>
        <v>0.39850000000000002</v>
      </c>
      <c r="Q4217" s="7">
        <v>39.85</v>
      </c>
      <c r="R4217" s="13">
        <v>54288</v>
      </c>
      <c r="S4217">
        <v>193</v>
      </c>
      <c r="T4217" t="s">
        <v>1520</v>
      </c>
      <c r="U4217" t="s">
        <v>1523</v>
      </c>
      <c r="V4217" s="13">
        <v>720856</v>
      </c>
      <c r="W4217" s="7">
        <f>(Agridata[[#This Row],[Profit_After_Storage_Loss]]/Agridata[[#This Row],[Total_Revenue]])*100</f>
        <v>55.937333450300841</v>
      </c>
      <c r="X4217">
        <f>(1-Agridata[[#This Row],[Transport_Cost_NGN]]/(Agridata[[#This Row],[Input_Cost_NGN]]+Agridata[[#This Row],[Final_Profit_NGN]]))*100</f>
        <v>98.246390348115966</v>
      </c>
      <c r="Y4217" s="13">
        <f>Agridata[[#This Row],[Final_Profit_NGN]]*Agridata[[#This Row],[Storage_Loss_%]]</f>
        <v>28726111.600000001</v>
      </c>
      <c r="Z4217" s="13">
        <f>Agridata[[#This Row],[Final_Profit_NGN]] * (1-Agridata[[#This Row],[Storage_Loss_%]]/100)</f>
        <v>433594.88399999996</v>
      </c>
      <c r="AA4217" s="13">
        <f>Agridata[[#This Row],[Final_Profit_NGN]]+Agridata[[#This Row],[Input_Cost_NGN]]</f>
        <v>775144</v>
      </c>
    </row>
    <row r="4218" spans="1:27" x14ac:dyDescent="0.35">
      <c r="A4218" t="s">
        <v>703</v>
      </c>
      <c r="B4218" t="s">
        <v>1472</v>
      </c>
      <c r="C4218" t="s">
        <v>1488</v>
      </c>
      <c r="D4218">
        <v>2022</v>
      </c>
      <c r="E4218" t="s">
        <v>1502</v>
      </c>
      <c r="F4218" t="s">
        <v>1507</v>
      </c>
      <c r="G4218">
        <v>2.0699999999999998</v>
      </c>
      <c r="H4218">
        <v>3492</v>
      </c>
      <c r="I4218">
        <v>2933</v>
      </c>
      <c r="J4218">
        <v>4.5</v>
      </c>
      <c r="K4218" t="s">
        <v>1511</v>
      </c>
      <c r="L4218">
        <v>0.99</v>
      </c>
      <c r="M4218" t="s">
        <v>1516</v>
      </c>
      <c r="N4218" s="13">
        <v>670</v>
      </c>
      <c r="O4218">
        <v>7</v>
      </c>
      <c r="P4218" s="11">
        <f>Agridata[[#This Row],[Storage_Loss_%]]/100</f>
        <v>0.1598</v>
      </c>
      <c r="Q4218" s="7">
        <v>15.98</v>
      </c>
      <c r="R4218" s="13">
        <v>38076</v>
      </c>
      <c r="S4218">
        <v>232</v>
      </c>
      <c r="T4218" t="s">
        <v>1520</v>
      </c>
      <c r="U4218" t="s">
        <v>1522</v>
      </c>
      <c r="V4218" s="13">
        <v>634906</v>
      </c>
      <c r="W4218" s="7">
        <f>(Agridata[[#This Row],[Profit_After_Storage_Loss]]/Agridata[[#This Row],[Total_Revenue]])*100</f>
        <v>79.266313393225985</v>
      </c>
      <c r="X4218">
        <f>(1-Agridata[[#This Row],[Transport_Cost_NGN]]/(Agridata[[#This Row],[Input_Cost_NGN]]+Agridata[[#This Row],[Final_Profit_NGN]]))*100</f>
        <v>99.900443102490115</v>
      </c>
      <c r="Y4218" s="13">
        <f>Agridata[[#This Row],[Final_Profit_NGN]]*Agridata[[#This Row],[Storage_Loss_%]]</f>
        <v>10145797.880000001</v>
      </c>
      <c r="Z4218" s="13">
        <f>Agridata[[#This Row],[Final_Profit_NGN]] * (1-Agridata[[#This Row],[Storage_Loss_%]]/100)</f>
        <v>533448.02120000008</v>
      </c>
      <c r="AA4218" s="13">
        <f>Agridata[[#This Row],[Final_Profit_NGN]]+Agridata[[#This Row],[Input_Cost_NGN]]</f>
        <v>672982</v>
      </c>
    </row>
    <row r="4219" spans="1:27" x14ac:dyDescent="0.35">
      <c r="A4219" t="s">
        <v>973</v>
      </c>
      <c r="B4219" t="s">
        <v>1473</v>
      </c>
      <c r="C4219" t="s">
        <v>1484</v>
      </c>
      <c r="D4219">
        <v>2022</v>
      </c>
      <c r="E4219" t="s">
        <v>1502</v>
      </c>
      <c r="F4219" t="s">
        <v>1508</v>
      </c>
      <c r="G4219">
        <v>0.5</v>
      </c>
      <c r="H4219">
        <v>801</v>
      </c>
      <c r="I4219">
        <v>687</v>
      </c>
      <c r="J4219">
        <v>4.8</v>
      </c>
      <c r="K4219" t="s">
        <v>1511</v>
      </c>
      <c r="L4219">
        <v>0.77</v>
      </c>
      <c r="M4219" t="s">
        <v>1517</v>
      </c>
      <c r="N4219" s="13">
        <v>769</v>
      </c>
      <c r="O4219">
        <v>7</v>
      </c>
      <c r="P4219" s="11">
        <f>Agridata[[#This Row],[Storage_Loss_%]]/100</f>
        <v>0.14150000000000001</v>
      </c>
      <c r="Q4219" s="7">
        <v>14.15</v>
      </c>
      <c r="R4219" s="13">
        <v>4130</v>
      </c>
      <c r="S4219">
        <v>194</v>
      </c>
      <c r="T4219" t="s">
        <v>1520</v>
      </c>
      <c r="U4219" t="s">
        <v>1522</v>
      </c>
      <c r="V4219" s="13">
        <v>127047</v>
      </c>
      <c r="W4219" s="7">
        <f>(Agridata[[#This Row],[Profit_After_Storage_Loss]]/Agridata[[#This Row],[Total_Revenue]])*100</f>
        <v>83.147083330156974</v>
      </c>
      <c r="X4219">
        <f>(1-Agridata[[#This Row],[Transport_Cost_NGN]]/(Agridata[[#This Row],[Input_Cost_NGN]]+Agridata[[#This Row],[Final_Profit_NGN]]))*100</f>
        <v>99.413769182097468</v>
      </c>
      <c r="Y4219" s="13">
        <f>Agridata[[#This Row],[Final_Profit_NGN]]*Agridata[[#This Row],[Storage_Loss_%]]</f>
        <v>1797715.05</v>
      </c>
      <c r="Z4219" s="13">
        <f>Agridata[[#This Row],[Final_Profit_NGN]] * (1-Agridata[[#This Row],[Storage_Loss_%]]/100)</f>
        <v>109069.84950000001</v>
      </c>
      <c r="AA4219" s="13">
        <f>Agridata[[#This Row],[Final_Profit_NGN]]+Agridata[[#This Row],[Input_Cost_NGN]]</f>
        <v>131177</v>
      </c>
    </row>
    <row r="4220" spans="1:27" x14ac:dyDescent="0.35">
      <c r="A4220" t="s">
        <v>599</v>
      </c>
      <c r="B4220" t="s">
        <v>1472</v>
      </c>
      <c r="C4220" t="s">
        <v>1487</v>
      </c>
      <c r="D4220">
        <v>2021</v>
      </c>
      <c r="E4220" t="s">
        <v>1501</v>
      </c>
      <c r="F4220" t="s">
        <v>1510</v>
      </c>
      <c r="G4220">
        <v>0.66</v>
      </c>
      <c r="H4220">
        <v>9674</v>
      </c>
      <c r="I4220">
        <v>7409</v>
      </c>
      <c r="J4220">
        <v>21.9</v>
      </c>
      <c r="K4220" t="s">
        <v>1511</v>
      </c>
      <c r="L4220">
        <v>1.47</v>
      </c>
      <c r="M4220" t="s">
        <v>1518</v>
      </c>
      <c r="N4220" s="13">
        <v>3232</v>
      </c>
      <c r="O4220">
        <v>1</v>
      </c>
      <c r="P4220" s="11">
        <f>Agridata[[#This Row],[Storage_Loss_%]]/100</f>
        <v>0.2341</v>
      </c>
      <c r="Q4220" s="7">
        <v>23.41</v>
      </c>
      <c r="R4220" s="13">
        <v>22946</v>
      </c>
      <c r="S4220">
        <v>329</v>
      </c>
      <c r="T4220" t="s">
        <v>1520</v>
      </c>
      <c r="U4220" t="s">
        <v>1522</v>
      </c>
      <c r="V4220" s="13">
        <v>2387008</v>
      </c>
      <c r="W4220" s="7">
        <f>(Agridata[[#This Row],[Profit_After_Storage_Loss]]/Agridata[[#This Row],[Total_Revenue]])*100</f>
        <v>75.860760296669554</v>
      </c>
      <c r="X4220">
        <f>(1-Agridata[[#This Row],[Transport_Cost_NGN]]/(Agridata[[#This Row],[Input_Cost_NGN]]+Agridata[[#This Row],[Final_Profit_NGN]]))*100</f>
        <v>99.865889556398173</v>
      </c>
      <c r="Y4220" s="13">
        <f>Agridata[[#This Row],[Final_Profit_NGN]]*Agridata[[#This Row],[Storage_Loss_%]]</f>
        <v>55879857.280000001</v>
      </c>
      <c r="Z4220" s="13">
        <f>Agridata[[#This Row],[Final_Profit_NGN]] * (1-Agridata[[#This Row],[Storage_Loss_%]]/100)</f>
        <v>1828209.4272</v>
      </c>
      <c r="AA4220" s="13">
        <f>Agridata[[#This Row],[Final_Profit_NGN]]+Agridata[[#This Row],[Input_Cost_NGN]]</f>
        <v>2409954</v>
      </c>
    </row>
    <row r="4221" spans="1:27" x14ac:dyDescent="0.35">
      <c r="A4221" t="s">
        <v>812</v>
      </c>
      <c r="B4221" t="s">
        <v>1469</v>
      </c>
      <c r="C4221" t="s">
        <v>1480</v>
      </c>
      <c r="D4221">
        <v>2021</v>
      </c>
      <c r="E4221" t="s">
        <v>1502</v>
      </c>
      <c r="F4221" t="s">
        <v>1509</v>
      </c>
      <c r="G4221">
        <v>1.05</v>
      </c>
      <c r="H4221">
        <v>15949</v>
      </c>
      <c r="I4221">
        <v>13508</v>
      </c>
      <c r="J4221">
        <v>52</v>
      </c>
      <c r="K4221" t="s">
        <v>1512</v>
      </c>
      <c r="L4221">
        <v>1.82</v>
      </c>
      <c r="M4221" t="s">
        <v>1516</v>
      </c>
      <c r="N4221" s="13">
        <v>10957</v>
      </c>
      <c r="O4221">
        <v>2</v>
      </c>
      <c r="P4221" s="11">
        <f>Agridata[[#This Row],[Storage_Loss_%]]/100</f>
        <v>0.153</v>
      </c>
      <c r="Q4221" s="7">
        <v>15.3</v>
      </c>
      <c r="R4221" s="13">
        <v>23665</v>
      </c>
      <c r="S4221">
        <v>246</v>
      </c>
      <c r="T4221" t="s">
        <v>1521</v>
      </c>
      <c r="U4221" t="s">
        <v>1522</v>
      </c>
      <c r="V4221" s="13">
        <v>3255117</v>
      </c>
      <c r="W4221" s="7">
        <f>(Agridata[[#This Row],[Profit_After_Storage_Loss]]/Agridata[[#This Row],[Total_Revenue]])*100</f>
        <v>84.08866765158524</v>
      </c>
      <c r="X4221">
        <f>(1-Agridata[[#This Row],[Transport_Cost_NGN]]/(Agridata[[#This Row],[Input_Cost_NGN]]+Agridata[[#This Row],[Final_Profit_NGN]]))*100</f>
        <v>99.665821027442504</v>
      </c>
      <c r="Y4221" s="13">
        <f>Agridata[[#This Row],[Final_Profit_NGN]]*Agridata[[#This Row],[Storage_Loss_%]]</f>
        <v>49803290.100000001</v>
      </c>
      <c r="Z4221" s="13">
        <f>Agridata[[#This Row],[Final_Profit_NGN]] * (1-Agridata[[#This Row],[Storage_Loss_%]]/100)</f>
        <v>2757084.0989999999</v>
      </c>
      <c r="AA4221" s="13">
        <f>Agridata[[#This Row],[Final_Profit_NGN]]+Agridata[[#This Row],[Input_Cost_NGN]]</f>
        <v>3278782</v>
      </c>
    </row>
    <row r="4222" spans="1:27" x14ac:dyDescent="0.35">
      <c r="A4222" t="s">
        <v>460</v>
      </c>
      <c r="B4222" t="s">
        <v>1472</v>
      </c>
      <c r="C4222" t="s">
        <v>1487</v>
      </c>
      <c r="D4222">
        <v>2021</v>
      </c>
      <c r="E4222" t="s">
        <v>1501</v>
      </c>
      <c r="F4222" t="s">
        <v>1507</v>
      </c>
      <c r="G4222">
        <v>0.77</v>
      </c>
      <c r="H4222">
        <v>1189</v>
      </c>
      <c r="I4222">
        <v>787</v>
      </c>
      <c r="J4222">
        <v>10.3</v>
      </c>
      <c r="K4222" t="s">
        <v>1512</v>
      </c>
      <c r="L4222">
        <v>0.75</v>
      </c>
      <c r="M4222" t="s">
        <v>1518</v>
      </c>
      <c r="N4222" s="13">
        <v>2817</v>
      </c>
      <c r="O4222">
        <v>30</v>
      </c>
      <c r="P4222" s="11">
        <f>Agridata[[#This Row],[Storage_Loss_%]]/100</f>
        <v>0.33799999999999997</v>
      </c>
      <c r="Q4222" s="7">
        <v>33.799999999999997</v>
      </c>
      <c r="R4222" s="13">
        <v>8486</v>
      </c>
      <c r="S4222">
        <v>261</v>
      </c>
      <c r="T4222" t="s">
        <v>1521</v>
      </c>
      <c r="U4222" t="s">
        <v>1522</v>
      </c>
      <c r="V4222" s="13">
        <v>192050</v>
      </c>
      <c r="W4222" s="7">
        <f>(Agridata[[#This Row],[Profit_After_Storage_Loss]]/Agridata[[#This Row],[Total_Revenue]])*100</f>
        <v>63.398641640403717</v>
      </c>
      <c r="X4222">
        <f>(1-Agridata[[#This Row],[Transport_Cost_NGN]]/(Agridata[[#This Row],[Input_Cost_NGN]]+Agridata[[#This Row],[Final_Profit_NGN]]))*100</f>
        <v>98.595264690629108</v>
      </c>
      <c r="Y4222" s="13">
        <f>Agridata[[#This Row],[Final_Profit_NGN]]*Agridata[[#This Row],[Storage_Loss_%]]</f>
        <v>6491289.9999999991</v>
      </c>
      <c r="Z4222" s="13">
        <f>Agridata[[#This Row],[Final_Profit_NGN]] * (1-Agridata[[#This Row],[Storage_Loss_%]]/100)</f>
        <v>127137.1</v>
      </c>
      <c r="AA4222" s="13">
        <f>Agridata[[#This Row],[Final_Profit_NGN]]+Agridata[[#This Row],[Input_Cost_NGN]]</f>
        <v>200536</v>
      </c>
    </row>
    <row r="4223" spans="1:27" x14ac:dyDescent="0.35">
      <c r="A4223" t="s">
        <v>329</v>
      </c>
      <c r="B4223" t="s">
        <v>1472</v>
      </c>
      <c r="C4223" t="s">
        <v>1478</v>
      </c>
      <c r="D4223">
        <v>2022</v>
      </c>
      <c r="E4223" t="s">
        <v>1501</v>
      </c>
      <c r="F4223" t="s">
        <v>1505</v>
      </c>
      <c r="G4223">
        <v>6.87</v>
      </c>
      <c r="H4223">
        <v>91558</v>
      </c>
      <c r="I4223">
        <v>70508</v>
      </c>
      <c r="J4223">
        <v>23.4</v>
      </c>
      <c r="K4223" t="s">
        <v>1511</v>
      </c>
      <c r="L4223">
        <v>2.1</v>
      </c>
      <c r="M4223" t="s">
        <v>1516</v>
      </c>
      <c r="N4223" s="13">
        <v>3440</v>
      </c>
      <c r="O4223">
        <v>14</v>
      </c>
      <c r="P4223" s="11">
        <f>Agridata[[#This Row],[Storage_Loss_%]]/100</f>
        <v>0.22989999999999999</v>
      </c>
      <c r="Q4223" s="7">
        <v>22.99</v>
      </c>
      <c r="R4223" s="13">
        <v>42739</v>
      </c>
      <c r="S4223">
        <v>93</v>
      </c>
      <c r="T4223" t="s">
        <v>1521</v>
      </c>
      <c r="U4223" t="s">
        <v>1523</v>
      </c>
      <c r="V4223" s="13">
        <v>6445493</v>
      </c>
      <c r="W4223" s="7">
        <f>(Agridata[[#This Row],[Profit_After_Storage_Loss]]/Agridata[[#This Row],[Total_Revenue]])*100</f>
        <v>76.502723073096035</v>
      </c>
      <c r="X4223">
        <f>(1-Agridata[[#This Row],[Transport_Cost_NGN]]/(Agridata[[#This Row],[Input_Cost_NGN]]+Agridata[[#This Row],[Final_Profit_NGN]]))*100</f>
        <v>99.946980934097297</v>
      </c>
      <c r="Y4223" s="13">
        <f>Agridata[[#This Row],[Final_Profit_NGN]]*Agridata[[#This Row],[Storage_Loss_%]]</f>
        <v>148181884.06999999</v>
      </c>
      <c r="Z4223" s="13">
        <f>Agridata[[#This Row],[Final_Profit_NGN]] * (1-Agridata[[#This Row],[Storage_Loss_%]]/100)</f>
        <v>4963674.1593000004</v>
      </c>
      <c r="AA4223" s="13">
        <f>Agridata[[#This Row],[Final_Profit_NGN]]+Agridata[[#This Row],[Input_Cost_NGN]]</f>
        <v>6488232</v>
      </c>
    </row>
    <row r="4224" spans="1:27" x14ac:dyDescent="0.35">
      <c r="A4224" t="s">
        <v>610</v>
      </c>
      <c r="B4224" t="s">
        <v>1473</v>
      </c>
      <c r="C4224" t="s">
        <v>1493</v>
      </c>
      <c r="D4224">
        <v>2025</v>
      </c>
      <c r="E4224" t="s">
        <v>1502</v>
      </c>
      <c r="F4224" t="s">
        <v>1509</v>
      </c>
      <c r="G4224">
        <v>4.38</v>
      </c>
      <c r="H4224">
        <v>66045</v>
      </c>
      <c r="I4224">
        <v>55576</v>
      </c>
      <c r="J4224">
        <v>8.6999999999999993</v>
      </c>
      <c r="K4224" t="s">
        <v>1511</v>
      </c>
      <c r="L4224">
        <v>1.29</v>
      </c>
      <c r="M4224" t="s">
        <v>1516</v>
      </c>
      <c r="N4224" s="13">
        <v>1462</v>
      </c>
      <c r="O4224">
        <v>2</v>
      </c>
      <c r="P4224" s="11">
        <f>Agridata[[#This Row],[Storage_Loss_%]]/100</f>
        <v>0.1585</v>
      </c>
      <c r="Q4224" s="7">
        <v>15.85</v>
      </c>
      <c r="R4224" s="13">
        <v>124890</v>
      </c>
      <c r="S4224">
        <v>425</v>
      </c>
      <c r="T4224" t="s">
        <v>1520</v>
      </c>
      <c r="U4224" t="s">
        <v>1522</v>
      </c>
      <c r="V4224" s="13">
        <v>23257250</v>
      </c>
      <c r="W4224" s="7">
        <f>(Agridata[[#This Row],[Profit_After_Storage_Loss]]/Agridata[[#This Row],[Total_Revenue]])*100</f>
        <v>83.700533291649094</v>
      </c>
      <c r="X4224">
        <f>(1-Agridata[[#This Row],[Transport_Cost_NGN]]/(Agridata[[#This Row],[Input_Cost_NGN]]+Agridata[[#This Row],[Final_Profit_NGN]]))*100</f>
        <v>99.993747364441404</v>
      </c>
      <c r="Y4224" s="13">
        <f>Agridata[[#This Row],[Final_Profit_NGN]]*Agridata[[#This Row],[Storage_Loss_%]]</f>
        <v>368627412.5</v>
      </c>
      <c r="Z4224" s="13">
        <f>Agridata[[#This Row],[Final_Profit_NGN]] * (1-Agridata[[#This Row],[Storage_Loss_%]]/100)</f>
        <v>19570975.875</v>
      </c>
      <c r="AA4224" s="13">
        <f>Agridata[[#This Row],[Final_Profit_NGN]]+Agridata[[#This Row],[Input_Cost_NGN]]</f>
        <v>23382140</v>
      </c>
    </row>
    <row r="4225" spans="1:27" x14ac:dyDescent="0.35">
      <c r="A4225" t="s">
        <v>304</v>
      </c>
      <c r="B4225" t="s">
        <v>1473</v>
      </c>
      <c r="C4225" t="s">
        <v>1497</v>
      </c>
      <c r="D4225">
        <v>2023</v>
      </c>
      <c r="E4225" t="s">
        <v>1501</v>
      </c>
      <c r="F4225" t="s">
        <v>1503</v>
      </c>
      <c r="G4225">
        <v>0.78</v>
      </c>
      <c r="H4225">
        <v>6704</v>
      </c>
      <c r="I4225">
        <v>5699</v>
      </c>
      <c r="J4225">
        <v>36.6</v>
      </c>
      <c r="K4225" t="s">
        <v>1511</v>
      </c>
      <c r="L4225">
        <v>1.91</v>
      </c>
      <c r="M4225" t="s">
        <v>1517</v>
      </c>
      <c r="N4225" s="13">
        <v>5710</v>
      </c>
      <c r="O4225">
        <v>7</v>
      </c>
      <c r="P4225" s="11">
        <f>Agridata[[#This Row],[Storage_Loss_%]]/100</f>
        <v>0.14990000000000001</v>
      </c>
      <c r="Q4225" s="7">
        <v>14.99</v>
      </c>
      <c r="R4225" s="13">
        <v>7020</v>
      </c>
      <c r="S4225">
        <v>330</v>
      </c>
      <c r="T4225" t="s">
        <v>1521</v>
      </c>
      <c r="U4225" t="s">
        <v>1522</v>
      </c>
      <c r="V4225" s="13">
        <v>1849134</v>
      </c>
      <c r="W4225" s="7">
        <f>(Agridata[[#This Row],[Profit_After_Storage_Loss]]/Agridata[[#This Row],[Total_Revenue]])*100</f>
        <v>84.688491008827924</v>
      </c>
      <c r="X4225">
        <f>(1-Agridata[[#This Row],[Transport_Cost_NGN]]/(Agridata[[#This Row],[Input_Cost_NGN]]+Agridata[[#This Row],[Final_Profit_NGN]]))*100</f>
        <v>99.692374662878194</v>
      </c>
      <c r="Y4225" s="13">
        <f>Agridata[[#This Row],[Final_Profit_NGN]]*Agridata[[#This Row],[Storage_Loss_%]]</f>
        <v>27718518.66</v>
      </c>
      <c r="Z4225" s="13">
        <f>Agridata[[#This Row],[Final_Profit_NGN]] * (1-Agridata[[#This Row],[Storage_Loss_%]]/100)</f>
        <v>1571948.8133999999</v>
      </c>
      <c r="AA4225" s="13">
        <f>Agridata[[#This Row],[Final_Profit_NGN]]+Agridata[[#This Row],[Input_Cost_NGN]]</f>
        <v>1856154</v>
      </c>
    </row>
    <row r="4226" spans="1:27" x14ac:dyDescent="0.35">
      <c r="A4226" t="s">
        <v>1309</v>
      </c>
      <c r="B4226" t="s">
        <v>1469</v>
      </c>
      <c r="C4226" t="s">
        <v>1480</v>
      </c>
      <c r="D4226">
        <v>2024</v>
      </c>
      <c r="E4226" t="s">
        <v>1501</v>
      </c>
      <c r="F4226" t="s">
        <v>1506</v>
      </c>
      <c r="G4226">
        <v>1.06</v>
      </c>
      <c r="H4226">
        <v>3288</v>
      </c>
      <c r="I4226">
        <v>2849</v>
      </c>
      <c r="J4226">
        <v>19.8</v>
      </c>
      <c r="K4226" t="s">
        <v>1512</v>
      </c>
      <c r="L4226">
        <v>1.56</v>
      </c>
      <c r="M4226" t="s">
        <v>1518</v>
      </c>
      <c r="N4226" s="13">
        <v>4281</v>
      </c>
      <c r="O4226">
        <v>7</v>
      </c>
      <c r="P4226" s="11">
        <f>Agridata[[#This Row],[Storage_Loss_%]]/100</f>
        <v>0.13350000000000001</v>
      </c>
      <c r="Q4226" s="7">
        <v>13.35</v>
      </c>
      <c r="R4226" s="13">
        <v>22984</v>
      </c>
      <c r="S4226">
        <v>327</v>
      </c>
      <c r="T4226" t="s">
        <v>1520</v>
      </c>
      <c r="U4226" t="s">
        <v>1522</v>
      </c>
      <c r="V4226" s="13">
        <v>895042</v>
      </c>
      <c r="W4226" s="7">
        <f>(Agridata[[#This Row],[Profit_After_Storage_Loss]]/Agridata[[#This Row],[Total_Revenue]])*100</f>
        <v>84.480602183380427</v>
      </c>
      <c r="X4226">
        <f>(1-Agridata[[#This Row],[Transport_Cost_NGN]]/(Agridata[[#This Row],[Input_Cost_NGN]]+Agridata[[#This Row],[Final_Profit_NGN]]))*100</f>
        <v>99.533673338227885</v>
      </c>
      <c r="Y4226" s="13">
        <f>Agridata[[#This Row],[Final_Profit_NGN]]*Agridata[[#This Row],[Storage_Loss_%]]</f>
        <v>11948810.699999999</v>
      </c>
      <c r="Z4226" s="13">
        <f>Agridata[[#This Row],[Final_Profit_NGN]] * (1-Agridata[[#This Row],[Storage_Loss_%]]/100)</f>
        <v>775553.89300000004</v>
      </c>
      <c r="AA4226" s="13">
        <f>Agridata[[#This Row],[Final_Profit_NGN]]+Agridata[[#This Row],[Input_Cost_NGN]]</f>
        <v>918026</v>
      </c>
    </row>
    <row r="4227" spans="1:27" x14ac:dyDescent="0.35">
      <c r="A4227" t="s">
        <v>1007</v>
      </c>
      <c r="B4227" t="s">
        <v>1473</v>
      </c>
      <c r="C4227" t="s">
        <v>1496</v>
      </c>
      <c r="D4227">
        <v>2023</v>
      </c>
      <c r="E4227" t="s">
        <v>1501</v>
      </c>
      <c r="F4227" t="s">
        <v>1509</v>
      </c>
      <c r="G4227">
        <v>1.76</v>
      </c>
      <c r="H4227">
        <v>23132</v>
      </c>
      <c r="I4227">
        <v>18979</v>
      </c>
      <c r="J4227">
        <v>22.1</v>
      </c>
      <c r="K4227" t="s">
        <v>1513</v>
      </c>
      <c r="L4227">
        <v>1.9</v>
      </c>
      <c r="M4227" t="s">
        <v>1517</v>
      </c>
      <c r="N4227" s="13">
        <v>769</v>
      </c>
      <c r="O4227">
        <v>3</v>
      </c>
      <c r="P4227" s="11">
        <f>Agridata[[#This Row],[Storage_Loss_%]]/100</f>
        <v>0.17949999999999999</v>
      </c>
      <c r="Q4227" s="7">
        <v>17.95</v>
      </c>
      <c r="R4227" s="13">
        <v>27365</v>
      </c>
      <c r="S4227">
        <v>291</v>
      </c>
      <c r="T4227" t="s">
        <v>1520</v>
      </c>
      <c r="U4227" t="s">
        <v>1522</v>
      </c>
      <c r="V4227" s="13">
        <v>5439527</v>
      </c>
      <c r="W4227" s="7">
        <f>(Agridata[[#This Row],[Profit_After_Storage_Loss]]/Agridata[[#This Row],[Total_Revenue]])*100</f>
        <v>81.639291639564121</v>
      </c>
      <c r="X4227">
        <f>(1-Agridata[[#This Row],[Transport_Cost_NGN]]/(Agridata[[#This Row],[Input_Cost_NGN]]+Agridata[[#This Row],[Final_Profit_NGN]]))*100</f>
        <v>99.985933506643264</v>
      </c>
      <c r="Y4227" s="13">
        <f>Agridata[[#This Row],[Final_Profit_NGN]]*Agridata[[#This Row],[Storage_Loss_%]]</f>
        <v>97639509.649999991</v>
      </c>
      <c r="Z4227" s="13">
        <f>Agridata[[#This Row],[Final_Profit_NGN]] * (1-Agridata[[#This Row],[Storage_Loss_%]]/100)</f>
        <v>4463131.9035</v>
      </c>
      <c r="AA4227" s="13">
        <f>Agridata[[#This Row],[Final_Profit_NGN]]+Agridata[[#This Row],[Input_Cost_NGN]]</f>
        <v>5466892</v>
      </c>
    </row>
    <row r="4228" spans="1:27" x14ac:dyDescent="0.35">
      <c r="A4228" t="s">
        <v>455</v>
      </c>
      <c r="B4228" t="s">
        <v>1471</v>
      </c>
      <c r="C4228" t="s">
        <v>1477</v>
      </c>
      <c r="D4228">
        <v>2023</v>
      </c>
      <c r="E4228" t="s">
        <v>1501</v>
      </c>
      <c r="F4228" t="s">
        <v>1509</v>
      </c>
      <c r="G4228">
        <v>0.71</v>
      </c>
      <c r="H4228">
        <v>5895</v>
      </c>
      <c r="I4228">
        <v>4891</v>
      </c>
      <c r="J4228">
        <v>1.7</v>
      </c>
      <c r="K4228" t="s">
        <v>1513</v>
      </c>
      <c r="L4228">
        <v>0.79</v>
      </c>
      <c r="M4228" t="s">
        <v>1516</v>
      </c>
      <c r="N4228" s="13">
        <v>200</v>
      </c>
      <c r="O4228">
        <v>2</v>
      </c>
      <c r="P4228" s="11">
        <f>Agridata[[#This Row],[Storage_Loss_%]]/100</f>
        <v>0.17019999999999999</v>
      </c>
      <c r="Q4228" s="7">
        <v>17.02</v>
      </c>
      <c r="R4228" s="13">
        <v>15971</v>
      </c>
      <c r="S4228">
        <v>321</v>
      </c>
      <c r="T4228" t="s">
        <v>1520</v>
      </c>
      <c r="U4228" t="s">
        <v>1522</v>
      </c>
      <c r="V4228" s="13">
        <v>1538140</v>
      </c>
      <c r="W4228" s="7">
        <f>(Agridata[[#This Row],[Profit_After_Storage_Loss]]/Agridata[[#This Row],[Total_Revenue]])*100</f>
        <v>82.127246509419209</v>
      </c>
      <c r="X4228">
        <f>(1-Agridata[[#This Row],[Transport_Cost_NGN]]/(Agridata[[#This Row],[Input_Cost_NGN]]+Agridata[[#This Row],[Final_Profit_NGN]]))*100</f>
        <v>99.987130906350956</v>
      </c>
      <c r="Y4228" s="13">
        <f>Agridata[[#This Row],[Final_Profit_NGN]]*Agridata[[#This Row],[Storage_Loss_%]]</f>
        <v>26179142.800000001</v>
      </c>
      <c r="Z4228" s="13">
        <f>Agridata[[#This Row],[Final_Profit_NGN]] * (1-Agridata[[#This Row],[Storage_Loss_%]]/100)</f>
        <v>1276348.5719999999</v>
      </c>
      <c r="AA4228" s="13">
        <f>Agridata[[#This Row],[Final_Profit_NGN]]+Agridata[[#This Row],[Input_Cost_NGN]]</f>
        <v>1554111</v>
      </c>
    </row>
    <row r="4229" spans="1:27" x14ac:dyDescent="0.35">
      <c r="A4229" t="s">
        <v>1059</v>
      </c>
      <c r="B4229" t="s">
        <v>1469</v>
      </c>
      <c r="C4229" t="s">
        <v>1484</v>
      </c>
      <c r="D4229">
        <v>2024</v>
      </c>
      <c r="E4229" t="s">
        <v>1501</v>
      </c>
      <c r="F4229" t="s">
        <v>1510</v>
      </c>
      <c r="G4229">
        <v>1.7</v>
      </c>
      <c r="H4229">
        <v>40462</v>
      </c>
      <c r="I4229">
        <v>28995</v>
      </c>
      <c r="J4229">
        <v>7.6</v>
      </c>
      <c r="K4229" t="s">
        <v>1513</v>
      </c>
      <c r="L4229">
        <v>1.66</v>
      </c>
      <c r="M4229" t="s">
        <v>1518</v>
      </c>
      <c r="N4229" s="13">
        <v>239</v>
      </c>
      <c r="O4229">
        <v>4</v>
      </c>
      <c r="P4229" s="11">
        <f>Agridata[[#This Row],[Storage_Loss_%]]/100</f>
        <v>0.28339999999999999</v>
      </c>
      <c r="Q4229" s="7">
        <v>28.34</v>
      </c>
      <c r="R4229" s="13">
        <v>31929</v>
      </c>
      <c r="S4229">
        <v>376</v>
      </c>
      <c r="T4229" t="s">
        <v>1521</v>
      </c>
      <c r="U4229" t="s">
        <v>1522</v>
      </c>
      <c r="V4229" s="13">
        <v>10760931</v>
      </c>
      <c r="W4229" s="7">
        <f>(Agridata[[#This Row],[Profit_After_Storage_Loss]]/Agridata[[#This Row],[Total_Revenue]])*100</f>
        <v>71.448005019985445</v>
      </c>
      <c r="X4229">
        <f>(1-Agridata[[#This Row],[Transport_Cost_NGN]]/(Agridata[[#This Row],[Input_Cost_NGN]]+Agridata[[#This Row],[Final_Profit_NGN]]))*100</f>
        <v>99.99778557305477</v>
      </c>
      <c r="Y4229" s="13">
        <f>Agridata[[#This Row],[Final_Profit_NGN]]*Agridata[[#This Row],[Storage_Loss_%]]</f>
        <v>304964784.54000002</v>
      </c>
      <c r="Z4229" s="13">
        <f>Agridata[[#This Row],[Final_Profit_NGN]] * (1-Agridata[[#This Row],[Storage_Loss_%]]/100)</f>
        <v>7711283.1546</v>
      </c>
      <c r="AA4229" s="13">
        <f>Agridata[[#This Row],[Final_Profit_NGN]]+Agridata[[#This Row],[Input_Cost_NGN]]</f>
        <v>10792860</v>
      </c>
    </row>
    <row r="4230" spans="1:27" x14ac:dyDescent="0.35">
      <c r="A4230" t="s">
        <v>985</v>
      </c>
      <c r="B4230" t="s">
        <v>1471</v>
      </c>
      <c r="C4230" t="s">
        <v>1500</v>
      </c>
      <c r="D4230">
        <v>2024</v>
      </c>
      <c r="E4230" t="s">
        <v>1501</v>
      </c>
      <c r="F4230" t="s">
        <v>1507</v>
      </c>
      <c r="G4230">
        <v>1.1000000000000001</v>
      </c>
      <c r="H4230">
        <v>1926</v>
      </c>
      <c r="I4230">
        <v>1266</v>
      </c>
      <c r="J4230">
        <v>40.1</v>
      </c>
      <c r="K4230" t="s">
        <v>1511</v>
      </c>
      <c r="L4230">
        <v>1.78</v>
      </c>
      <c r="M4230" t="s">
        <v>1516</v>
      </c>
      <c r="N4230" s="13">
        <v>5304</v>
      </c>
      <c r="O4230">
        <v>30</v>
      </c>
      <c r="P4230" s="11">
        <f>Agridata[[#This Row],[Storage_Loss_%]]/100</f>
        <v>0.34259999999999996</v>
      </c>
      <c r="Q4230" s="7">
        <v>34.26</v>
      </c>
      <c r="R4230" s="13">
        <v>23491</v>
      </c>
      <c r="S4230">
        <v>210</v>
      </c>
      <c r="T4230" t="s">
        <v>1520</v>
      </c>
      <c r="U4230" t="s">
        <v>1523</v>
      </c>
      <c r="V4230" s="13">
        <v>234407</v>
      </c>
      <c r="W4230" s="7">
        <f>(Agridata[[#This Row],[Profit_After_Storage_Loss]]/Agridata[[#This Row],[Total_Revenue]])*100</f>
        <v>59.751980162699979</v>
      </c>
      <c r="X4230">
        <f>(1-Agridata[[#This Row],[Transport_Cost_NGN]]/(Agridata[[#This Row],[Input_Cost_NGN]]+Agridata[[#This Row],[Final_Profit_NGN]]))*100</f>
        <v>97.943372961403341</v>
      </c>
      <c r="Y4230" s="13">
        <f>Agridata[[#This Row],[Final_Profit_NGN]]*Agridata[[#This Row],[Storage_Loss_%]]</f>
        <v>8030783.8199999994</v>
      </c>
      <c r="Z4230" s="13">
        <f>Agridata[[#This Row],[Final_Profit_NGN]] * (1-Agridata[[#This Row],[Storage_Loss_%]]/100)</f>
        <v>154099.1618</v>
      </c>
      <c r="AA4230" s="13">
        <f>Agridata[[#This Row],[Final_Profit_NGN]]+Agridata[[#This Row],[Input_Cost_NGN]]</f>
        <v>257898</v>
      </c>
    </row>
    <row r="4231" spans="1:27" x14ac:dyDescent="0.35">
      <c r="A4231" t="s">
        <v>1002</v>
      </c>
      <c r="B4231" t="s">
        <v>1473</v>
      </c>
      <c r="C4231" t="s">
        <v>1493</v>
      </c>
      <c r="D4231">
        <v>2021</v>
      </c>
      <c r="E4231" t="s">
        <v>1501</v>
      </c>
      <c r="F4231" t="s">
        <v>1509</v>
      </c>
      <c r="G4231">
        <v>0.71</v>
      </c>
      <c r="H4231">
        <v>10099</v>
      </c>
      <c r="I4231">
        <v>7850</v>
      </c>
      <c r="J4231">
        <v>30.7</v>
      </c>
      <c r="K4231" t="s">
        <v>1512</v>
      </c>
      <c r="L4231">
        <v>1.58</v>
      </c>
      <c r="M4231" t="s">
        <v>1516</v>
      </c>
      <c r="N4231" s="13">
        <v>6405</v>
      </c>
      <c r="O4231">
        <v>5</v>
      </c>
      <c r="P4231" s="11">
        <f>Agridata[[#This Row],[Storage_Loss_%]]/100</f>
        <v>0.22260000000000002</v>
      </c>
      <c r="Q4231" s="7">
        <v>22.26</v>
      </c>
      <c r="R4231" s="13">
        <v>20135</v>
      </c>
      <c r="S4231">
        <v>307</v>
      </c>
      <c r="T4231" t="s">
        <v>1520</v>
      </c>
      <c r="U4231" t="s">
        <v>1522</v>
      </c>
      <c r="V4231" s="13">
        <v>2359311</v>
      </c>
      <c r="W4231" s="7">
        <f>(Agridata[[#This Row],[Profit_After_Storage_Loss]]/Agridata[[#This Row],[Total_Revenue]])*100</f>
        <v>77.082159939750682</v>
      </c>
      <c r="X4231">
        <f>(1-Agridata[[#This Row],[Transport_Cost_NGN]]/(Agridata[[#This Row],[Input_Cost_NGN]]+Agridata[[#This Row],[Final_Profit_NGN]]))*100</f>
        <v>99.730819695004641</v>
      </c>
      <c r="Y4231" s="13">
        <f>Agridata[[#This Row],[Final_Profit_NGN]]*Agridata[[#This Row],[Storage_Loss_%]]</f>
        <v>52518262.860000007</v>
      </c>
      <c r="Z4231" s="13">
        <f>Agridata[[#This Row],[Final_Profit_NGN]] * (1-Agridata[[#This Row],[Storage_Loss_%]]/100)</f>
        <v>1834128.3714000001</v>
      </c>
      <c r="AA4231" s="13">
        <f>Agridata[[#This Row],[Final_Profit_NGN]]+Agridata[[#This Row],[Input_Cost_NGN]]</f>
        <v>2379446</v>
      </c>
    </row>
    <row r="4232" spans="1:27" x14ac:dyDescent="0.35">
      <c r="A4232" t="s">
        <v>899</v>
      </c>
      <c r="B4232" t="s">
        <v>1469</v>
      </c>
      <c r="C4232" t="s">
        <v>1474</v>
      </c>
      <c r="D4232">
        <v>2025</v>
      </c>
      <c r="E4232" t="s">
        <v>1502</v>
      </c>
      <c r="F4232" t="s">
        <v>1503</v>
      </c>
      <c r="G4232">
        <v>1.1499999999999999</v>
      </c>
      <c r="H4232">
        <v>7040</v>
      </c>
      <c r="I4232">
        <v>5721</v>
      </c>
      <c r="J4232">
        <v>3.4</v>
      </c>
      <c r="K4232" t="s">
        <v>1512</v>
      </c>
      <c r="L4232">
        <v>1.1499999999999999</v>
      </c>
      <c r="M4232" t="s">
        <v>1516</v>
      </c>
      <c r="N4232" s="13">
        <v>676</v>
      </c>
      <c r="O4232">
        <v>14</v>
      </c>
      <c r="P4232" s="11">
        <f>Agridata[[#This Row],[Storage_Loss_%]]/100</f>
        <v>0.18729999999999999</v>
      </c>
      <c r="Q4232" s="7">
        <v>18.73</v>
      </c>
      <c r="R4232" s="13">
        <v>12929</v>
      </c>
      <c r="S4232">
        <v>312</v>
      </c>
      <c r="T4232" t="s">
        <v>1520</v>
      </c>
      <c r="U4232" t="s">
        <v>1522</v>
      </c>
      <c r="V4232" s="13">
        <v>1753498</v>
      </c>
      <c r="W4232" s="7">
        <f>(Agridata[[#This Row],[Profit_After_Storage_Loss]]/Agridata[[#This Row],[Total_Revenue]])*100</f>
        <v>80.675160909564909</v>
      </c>
      <c r="X4232">
        <f>(1-Agridata[[#This Row],[Transport_Cost_NGN]]/(Agridata[[#This Row],[Input_Cost_NGN]]+Agridata[[#This Row],[Final_Profit_NGN]]))*100</f>
        <v>99.961730657423146</v>
      </c>
      <c r="Y4232" s="13">
        <f>Agridata[[#This Row],[Final_Profit_NGN]]*Agridata[[#This Row],[Storage_Loss_%]]</f>
        <v>32843017.539999999</v>
      </c>
      <c r="Z4232" s="13">
        <f>Agridata[[#This Row],[Final_Profit_NGN]] * (1-Agridata[[#This Row],[Storage_Loss_%]]/100)</f>
        <v>1425067.8245999999</v>
      </c>
      <c r="AA4232" s="13">
        <f>Agridata[[#This Row],[Final_Profit_NGN]]+Agridata[[#This Row],[Input_Cost_NGN]]</f>
        <v>1766427</v>
      </c>
    </row>
    <row r="4233" spans="1:27" x14ac:dyDescent="0.35">
      <c r="A4233" t="s">
        <v>1102</v>
      </c>
      <c r="B4233" t="s">
        <v>1470</v>
      </c>
      <c r="C4233" t="s">
        <v>1476</v>
      </c>
      <c r="D4233">
        <v>2025</v>
      </c>
      <c r="E4233" t="s">
        <v>1501</v>
      </c>
      <c r="F4233" t="s">
        <v>1508</v>
      </c>
      <c r="G4233">
        <v>3.68</v>
      </c>
      <c r="H4233">
        <v>7701</v>
      </c>
      <c r="I4233">
        <v>3080</v>
      </c>
      <c r="J4233">
        <v>30.9</v>
      </c>
      <c r="K4233" t="s">
        <v>1513</v>
      </c>
      <c r="L4233">
        <v>1.02</v>
      </c>
      <c r="M4233" t="s">
        <v>1516</v>
      </c>
      <c r="N4233" s="13">
        <v>1396</v>
      </c>
      <c r="O4233">
        <v>60</v>
      </c>
      <c r="P4233" s="11">
        <f>Agridata[[#This Row],[Storage_Loss_%]]/100</f>
        <v>0.6</v>
      </c>
      <c r="Q4233" s="7">
        <v>60</v>
      </c>
      <c r="R4233" s="13">
        <v>28848</v>
      </c>
      <c r="S4233">
        <v>276</v>
      </c>
      <c r="T4233" t="s">
        <v>1520</v>
      </c>
      <c r="U4233" t="s">
        <v>1522</v>
      </c>
      <c r="V4233" s="13">
        <v>811336</v>
      </c>
      <c r="W4233" s="7">
        <f>(Agridata[[#This Row],[Profit_After_Storage_Loss]]/Agridata[[#This Row],[Total_Revenue]])*100</f>
        <v>38.626586557230326</v>
      </c>
      <c r="X4233">
        <f>(1-Agridata[[#This Row],[Transport_Cost_NGN]]/(Agridata[[#This Row],[Input_Cost_NGN]]+Agridata[[#This Row],[Final_Profit_NGN]]))*100</f>
        <v>99.833845919465261</v>
      </c>
      <c r="Y4233" s="13">
        <f>Agridata[[#This Row],[Final_Profit_NGN]]*Agridata[[#This Row],[Storage_Loss_%]]</f>
        <v>48680160</v>
      </c>
      <c r="Z4233" s="13">
        <f>Agridata[[#This Row],[Final_Profit_NGN]] * (1-Agridata[[#This Row],[Storage_Loss_%]]/100)</f>
        <v>324534.40000000002</v>
      </c>
      <c r="AA4233" s="13">
        <f>Agridata[[#This Row],[Final_Profit_NGN]]+Agridata[[#This Row],[Input_Cost_NGN]]</f>
        <v>840184</v>
      </c>
    </row>
    <row r="4234" spans="1:27" x14ac:dyDescent="0.35">
      <c r="A4234" t="s">
        <v>104</v>
      </c>
      <c r="B4234" t="s">
        <v>1472</v>
      </c>
      <c r="C4234" t="s">
        <v>1489</v>
      </c>
      <c r="D4234">
        <v>2025</v>
      </c>
      <c r="E4234" t="s">
        <v>1502</v>
      </c>
      <c r="F4234" t="s">
        <v>1503</v>
      </c>
      <c r="G4234">
        <v>3.78</v>
      </c>
      <c r="H4234">
        <v>19748</v>
      </c>
      <c r="I4234">
        <v>11801</v>
      </c>
      <c r="J4234">
        <v>3.9</v>
      </c>
      <c r="K4234" t="s">
        <v>1511</v>
      </c>
      <c r="L4234">
        <v>1.0900000000000001</v>
      </c>
      <c r="M4234" t="s">
        <v>1516</v>
      </c>
      <c r="N4234" s="13">
        <v>539</v>
      </c>
      <c r="O4234">
        <v>30</v>
      </c>
      <c r="P4234" s="11">
        <f>Agridata[[#This Row],[Storage_Loss_%]]/100</f>
        <v>0.40240000000000004</v>
      </c>
      <c r="Q4234" s="7">
        <v>40.24</v>
      </c>
      <c r="R4234" s="13">
        <v>68257</v>
      </c>
      <c r="S4234">
        <v>282</v>
      </c>
      <c r="T4234" t="s">
        <v>1520</v>
      </c>
      <c r="U4234" t="s">
        <v>1522</v>
      </c>
      <c r="V4234" s="13">
        <v>3225808</v>
      </c>
      <c r="W4234" s="7">
        <f>(Agridata[[#This Row],[Profit_After_Storage_Loss]]/Agridata[[#This Row],[Total_Revenue]])*100</f>
        <v>58.521700719323988</v>
      </c>
      <c r="X4234">
        <f>(1-Agridata[[#This Row],[Transport_Cost_NGN]]/(Agridata[[#This Row],[Input_Cost_NGN]]+Agridata[[#This Row],[Final_Profit_NGN]]))*100</f>
        <v>99.983637238488015</v>
      </c>
      <c r="Y4234" s="13">
        <f>Agridata[[#This Row],[Final_Profit_NGN]]*Agridata[[#This Row],[Storage_Loss_%]]</f>
        <v>129806513.92</v>
      </c>
      <c r="Z4234" s="13">
        <f>Agridata[[#This Row],[Final_Profit_NGN]] * (1-Agridata[[#This Row],[Storage_Loss_%]]/100)</f>
        <v>1927742.8607999997</v>
      </c>
      <c r="AA4234" s="13">
        <f>Agridata[[#This Row],[Final_Profit_NGN]]+Agridata[[#This Row],[Input_Cost_NGN]]</f>
        <v>3294065</v>
      </c>
    </row>
    <row r="4235" spans="1:27" x14ac:dyDescent="0.35">
      <c r="A4235" t="s">
        <v>1315</v>
      </c>
      <c r="B4235" t="s">
        <v>1473</v>
      </c>
      <c r="C4235" t="s">
        <v>1484</v>
      </c>
      <c r="D4235">
        <v>2022</v>
      </c>
      <c r="E4235" t="s">
        <v>1501</v>
      </c>
      <c r="F4235" t="s">
        <v>1505</v>
      </c>
      <c r="G4235">
        <v>1.58</v>
      </c>
      <c r="H4235">
        <v>13970</v>
      </c>
      <c r="I4235">
        <v>11589</v>
      </c>
      <c r="J4235">
        <v>17.3</v>
      </c>
      <c r="K4235" t="s">
        <v>1512</v>
      </c>
      <c r="L4235">
        <v>0.79</v>
      </c>
      <c r="M4235" t="s">
        <v>1517</v>
      </c>
      <c r="N4235" s="13">
        <v>4415</v>
      </c>
      <c r="O4235">
        <v>7</v>
      </c>
      <c r="P4235" s="11">
        <f>Agridata[[#This Row],[Storage_Loss_%]]/100</f>
        <v>0.1704</v>
      </c>
      <c r="Q4235" s="7">
        <v>17.04</v>
      </c>
      <c r="R4235" s="13">
        <v>15940</v>
      </c>
      <c r="S4235">
        <v>114</v>
      </c>
      <c r="T4235" t="s">
        <v>1520</v>
      </c>
      <c r="U4235" t="s">
        <v>1522</v>
      </c>
      <c r="V4235" s="13">
        <v>1287580</v>
      </c>
      <c r="W4235" s="7">
        <f>(Agridata[[#This Row],[Profit_After_Storage_Loss]]/Agridata[[#This Row],[Total_Revenue]])*100</f>
        <v>81.945529642813312</v>
      </c>
      <c r="X4235">
        <f>(1-Agridata[[#This Row],[Transport_Cost_NGN]]/(Agridata[[#This Row],[Input_Cost_NGN]]+Agridata[[#This Row],[Final_Profit_NGN]]))*100</f>
        <v>99.661301706149501</v>
      </c>
      <c r="Y4235" s="13">
        <f>Agridata[[#This Row],[Final_Profit_NGN]]*Agridata[[#This Row],[Storage_Loss_%]]</f>
        <v>21940363.199999999</v>
      </c>
      <c r="Z4235" s="13">
        <f>Agridata[[#This Row],[Final_Profit_NGN]] * (1-Agridata[[#This Row],[Storage_Loss_%]]/100)</f>
        <v>1068176.368</v>
      </c>
      <c r="AA4235" s="13">
        <f>Agridata[[#This Row],[Final_Profit_NGN]]+Agridata[[#This Row],[Input_Cost_NGN]]</f>
        <v>1303520</v>
      </c>
    </row>
    <row r="4236" spans="1:27" x14ac:dyDescent="0.35">
      <c r="A4236" t="s">
        <v>756</v>
      </c>
      <c r="B4236" t="s">
        <v>1472</v>
      </c>
      <c r="C4236" t="s">
        <v>1489</v>
      </c>
      <c r="D4236">
        <v>2022</v>
      </c>
      <c r="E4236" t="s">
        <v>1501</v>
      </c>
      <c r="F4236" t="s">
        <v>1503</v>
      </c>
      <c r="G4236">
        <v>1.86</v>
      </c>
      <c r="H4236">
        <v>20386</v>
      </c>
      <c r="I4236">
        <v>12765</v>
      </c>
      <c r="J4236">
        <v>28.8</v>
      </c>
      <c r="K4236" t="s">
        <v>1512</v>
      </c>
      <c r="L4236">
        <v>0.96</v>
      </c>
      <c r="M4236" t="s">
        <v>1516</v>
      </c>
      <c r="N4236" s="13">
        <v>7253</v>
      </c>
      <c r="O4236">
        <v>30</v>
      </c>
      <c r="P4236" s="11">
        <f>Agridata[[#This Row],[Storage_Loss_%]]/100</f>
        <v>0.37380000000000002</v>
      </c>
      <c r="Q4236" s="7">
        <v>37.380000000000003</v>
      </c>
      <c r="R4236" s="13">
        <v>19408</v>
      </c>
      <c r="S4236">
        <v>357</v>
      </c>
      <c r="T4236" t="s">
        <v>1520</v>
      </c>
      <c r="U4236" t="s">
        <v>1522</v>
      </c>
      <c r="V4236" s="13">
        <v>4484873</v>
      </c>
      <c r="W4236" s="7">
        <f>(Agridata[[#This Row],[Profit_After_Storage_Loss]]/Agridata[[#This Row],[Total_Revenue]])*100</f>
        <v>62.350183583129024</v>
      </c>
      <c r="X4236">
        <f>(1-Agridata[[#This Row],[Transport_Cost_NGN]]/(Agridata[[#This Row],[Input_Cost_NGN]]+Agridata[[#This Row],[Final_Profit_NGN]]))*100</f>
        <v>99.838975410281904</v>
      </c>
      <c r="Y4236" s="13">
        <f>Agridata[[#This Row],[Final_Profit_NGN]]*Agridata[[#This Row],[Storage_Loss_%]]</f>
        <v>167644552.74000001</v>
      </c>
      <c r="Z4236" s="13">
        <f>Agridata[[#This Row],[Final_Profit_NGN]] * (1-Agridata[[#This Row],[Storage_Loss_%]]/100)</f>
        <v>2808427.4726</v>
      </c>
      <c r="AA4236" s="13">
        <f>Agridata[[#This Row],[Final_Profit_NGN]]+Agridata[[#This Row],[Input_Cost_NGN]]</f>
        <v>4504281</v>
      </c>
    </row>
    <row r="4237" spans="1:27" x14ac:dyDescent="0.35">
      <c r="A4237" t="s">
        <v>430</v>
      </c>
      <c r="B4237" t="s">
        <v>1472</v>
      </c>
      <c r="C4237" t="s">
        <v>1478</v>
      </c>
      <c r="D4237">
        <v>2021</v>
      </c>
      <c r="E4237" t="s">
        <v>1502</v>
      </c>
      <c r="F4237" t="s">
        <v>1509</v>
      </c>
      <c r="G4237">
        <v>1.42</v>
      </c>
      <c r="H4237">
        <v>19513</v>
      </c>
      <c r="I4237">
        <v>15862</v>
      </c>
      <c r="J4237">
        <v>9.1</v>
      </c>
      <c r="K4237" t="s">
        <v>1511</v>
      </c>
      <c r="L4237">
        <v>1.36</v>
      </c>
      <c r="M4237" t="s">
        <v>1518</v>
      </c>
      <c r="N4237" s="13">
        <v>1539</v>
      </c>
      <c r="O4237">
        <v>2</v>
      </c>
      <c r="P4237" s="11">
        <f>Agridata[[#This Row],[Storage_Loss_%]]/100</f>
        <v>0.18710000000000002</v>
      </c>
      <c r="Q4237" s="7">
        <v>18.71</v>
      </c>
      <c r="R4237" s="13">
        <v>41652</v>
      </c>
      <c r="S4237">
        <v>251</v>
      </c>
      <c r="T4237" t="s">
        <v>1521</v>
      </c>
      <c r="U4237" t="s">
        <v>1522</v>
      </c>
      <c r="V4237" s="13">
        <v>3898358</v>
      </c>
      <c r="W4237" s="7">
        <f>(Agridata[[#This Row],[Profit_After_Storage_Loss]]/Agridata[[#This Row],[Total_Revenue]])*100</f>
        <v>80.430638962845265</v>
      </c>
      <c r="X4237">
        <f>(1-Agridata[[#This Row],[Transport_Cost_NGN]]/(Agridata[[#This Row],[Input_Cost_NGN]]+Agridata[[#This Row],[Final_Profit_NGN]]))*100</f>
        <v>99.960939185433546</v>
      </c>
      <c r="Y4237" s="13">
        <f>Agridata[[#This Row],[Final_Profit_NGN]]*Agridata[[#This Row],[Storage_Loss_%]]</f>
        <v>72938278.180000007</v>
      </c>
      <c r="Z4237" s="13">
        <f>Agridata[[#This Row],[Final_Profit_NGN]] * (1-Agridata[[#This Row],[Storage_Loss_%]]/100)</f>
        <v>3168975.2182</v>
      </c>
      <c r="AA4237" s="13">
        <f>Agridata[[#This Row],[Final_Profit_NGN]]+Agridata[[#This Row],[Input_Cost_NGN]]</f>
        <v>3940010</v>
      </c>
    </row>
    <row r="4238" spans="1:27" x14ac:dyDescent="0.35">
      <c r="A4238" t="s">
        <v>1306</v>
      </c>
      <c r="B4238" t="s">
        <v>1471</v>
      </c>
      <c r="C4238" t="s">
        <v>1477</v>
      </c>
      <c r="D4238">
        <v>2024</v>
      </c>
      <c r="E4238" t="s">
        <v>1502</v>
      </c>
      <c r="F4238" t="s">
        <v>1505</v>
      </c>
      <c r="G4238">
        <v>1.37</v>
      </c>
      <c r="H4238">
        <v>11775</v>
      </c>
      <c r="I4238">
        <v>8556</v>
      </c>
      <c r="J4238">
        <v>1</v>
      </c>
      <c r="K4238" t="s">
        <v>1511</v>
      </c>
      <c r="L4238">
        <v>0.18</v>
      </c>
      <c r="M4238" t="s">
        <v>1517</v>
      </c>
      <c r="N4238" s="13">
        <v>200</v>
      </c>
      <c r="O4238">
        <v>14</v>
      </c>
      <c r="P4238" s="11">
        <f>Agridata[[#This Row],[Storage_Loss_%]]/100</f>
        <v>0.27329999999999999</v>
      </c>
      <c r="Q4238" s="7">
        <v>27.33</v>
      </c>
      <c r="R4238" s="13">
        <v>16093</v>
      </c>
      <c r="S4238">
        <v>87</v>
      </c>
      <c r="T4238" t="s">
        <v>1520</v>
      </c>
      <c r="U4238" t="s">
        <v>1523</v>
      </c>
      <c r="V4238" s="13">
        <v>720636</v>
      </c>
      <c r="W4238" s="7">
        <f>(Agridata[[#This Row],[Profit_After_Storage_Loss]]/Agridata[[#This Row],[Total_Revenue]])*100</f>
        <v>71.082607200205231</v>
      </c>
      <c r="X4238">
        <f>(1-Agridata[[#This Row],[Transport_Cost_NGN]]/(Agridata[[#This Row],[Input_Cost_NGN]]+Agridata[[#This Row],[Final_Profit_NGN]]))*100</f>
        <v>99.972852975788925</v>
      </c>
      <c r="Y4238" s="13">
        <f>Agridata[[#This Row],[Final_Profit_NGN]]*Agridata[[#This Row],[Storage_Loss_%]]</f>
        <v>19694981.879999999</v>
      </c>
      <c r="Z4238" s="13">
        <f>Agridata[[#This Row],[Final_Profit_NGN]] * (1-Agridata[[#This Row],[Storage_Loss_%]]/100)</f>
        <v>523686.18119999999</v>
      </c>
      <c r="AA4238" s="13">
        <f>Agridata[[#This Row],[Final_Profit_NGN]]+Agridata[[#This Row],[Input_Cost_NGN]]</f>
        <v>736729</v>
      </c>
    </row>
    <row r="4239" spans="1:27" x14ac:dyDescent="0.35">
      <c r="A4239" t="s">
        <v>223</v>
      </c>
      <c r="B4239" t="s">
        <v>1469</v>
      </c>
      <c r="C4239" t="s">
        <v>1484</v>
      </c>
      <c r="D4239">
        <v>2024</v>
      </c>
      <c r="E4239" t="s">
        <v>1502</v>
      </c>
      <c r="F4239" t="s">
        <v>1509</v>
      </c>
      <c r="G4239">
        <v>0.5</v>
      </c>
      <c r="H4239">
        <v>7146</v>
      </c>
      <c r="I4239">
        <v>6049</v>
      </c>
      <c r="J4239">
        <v>45.7</v>
      </c>
      <c r="K4239" t="s">
        <v>1511</v>
      </c>
      <c r="L4239">
        <v>1.89</v>
      </c>
      <c r="M4239" t="s">
        <v>1516</v>
      </c>
      <c r="N4239" s="13">
        <v>5877</v>
      </c>
      <c r="O4239">
        <v>2</v>
      </c>
      <c r="P4239" s="11">
        <f>Agridata[[#This Row],[Storage_Loss_%]]/100</f>
        <v>0.1535</v>
      </c>
      <c r="Q4239" s="7">
        <v>15.35</v>
      </c>
      <c r="R4239" s="13">
        <v>8074</v>
      </c>
      <c r="S4239">
        <v>291</v>
      </c>
      <c r="T4239" t="s">
        <v>1519</v>
      </c>
      <c r="U4239" t="s">
        <v>1523</v>
      </c>
      <c r="V4239" s="13">
        <v>1728706</v>
      </c>
      <c r="W4239" s="7">
        <f>(Agridata[[#This Row],[Profit_After_Storage_Loss]]/Agridata[[#This Row],[Total_Revenue]])*100</f>
        <v>84.256476295212977</v>
      </c>
      <c r="X4239">
        <f>(1-Agridata[[#This Row],[Transport_Cost_NGN]]/(Agridata[[#This Row],[Input_Cost_NGN]]+Agridata[[#This Row],[Final_Profit_NGN]]))*100</f>
        <v>99.661615172906181</v>
      </c>
      <c r="Y4239" s="13">
        <f>Agridata[[#This Row],[Final_Profit_NGN]]*Agridata[[#This Row],[Storage_Loss_%]]</f>
        <v>26535637.099999998</v>
      </c>
      <c r="Z4239" s="13">
        <f>Agridata[[#This Row],[Final_Profit_NGN]] * (1-Agridata[[#This Row],[Storage_Loss_%]]/100)</f>
        <v>1463349.629</v>
      </c>
      <c r="AA4239" s="13">
        <f>Agridata[[#This Row],[Final_Profit_NGN]]+Agridata[[#This Row],[Input_Cost_NGN]]</f>
        <v>1736780</v>
      </c>
    </row>
    <row r="4240" spans="1:27" x14ac:dyDescent="0.35">
      <c r="A4240" t="s">
        <v>179</v>
      </c>
      <c r="B4240" t="s">
        <v>1472</v>
      </c>
      <c r="C4240" t="s">
        <v>1487</v>
      </c>
      <c r="D4240">
        <v>2022</v>
      </c>
      <c r="E4240" t="s">
        <v>1502</v>
      </c>
      <c r="F4240" t="s">
        <v>1505</v>
      </c>
      <c r="G4240">
        <v>0.62</v>
      </c>
      <c r="H4240">
        <v>5441</v>
      </c>
      <c r="I4240">
        <v>4415</v>
      </c>
      <c r="J4240">
        <v>6</v>
      </c>
      <c r="K4240" t="s">
        <v>1513</v>
      </c>
      <c r="L4240">
        <v>0.21</v>
      </c>
      <c r="M4240" t="s">
        <v>1517</v>
      </c>
      <c r="N4240" s="13">
        <v>215</v>
      </c>
      <c r="O4240">
        <v>7</v>
      </c>
      <c r="P4240" s="11">
        <f>Agridata[[#This Row],[Storage_Loss_%]]/100</f>
        <v>0.1885</v>
      </c>
      <c r="Q4240" s="7">
        <v>18.850000000000001</v>
      </c>
      <c r="R4240" s="13">
        <v>7101</v>
      </c>
      <c r="S4240">
        <v>80</v>
      </c>
      <c r="T4240" t="s">
        <v>1520</v>
      </c>
      <c r="U4240" t="s">
        <v>1522</v>
      </c>
      <c r="V4240" s="13">
        <v>342352</v>
      </c>
      <c r="W4240" s="7">
        <f>(Agridata[[#This Row],[Profit_After_Storage_Loss]]/Agridata[[#This Row],[Total_Revenue]])*100</f>
        <v>79.501005285403181</v>
      </c>
      <c r="X4240">
        <f>(1-Agridata[[#This Row],[Transport_Cost_NGN]]/(Agridata[[#This Row],[Input_Cost_NGN]]+Agridata[[#This Row],[Final_Profit_NGN]]))*100</f>
        <v>99.938475274214269</v>
      </c>
      <c r="Y4240" s="13">
        <f>Agridata[[#This Row],[Final_Profit_NGN]]*Agridata[[#This Row],[Storage_Loss_%]]</f>
        <v>6453335.2000000002</v>
      </c>
      <c r="Z4240" s="13">
        <f>Agridata[[#This Row],[Final_Profit_NGN]] * (1-Agridata[[#This Row],[Storage_Loss_%]]/100)</f>
        <v>277818.64799999999</v>
      </c>
      <c r="AA4240" s="13">
        <f>Agridata[[#This Row],[Final_Profit_NGN]]+Agridata[[#This Row],[Input_Cost_NGN]]</f>
        <v>349453</v>
      </c>
    </row>
    <row r="4241" spans="1:27" x14ac:dyDescent="0.35">
      <c r="A4241" t="s">
        <v>640</v>
      </c>
      <c r="B4241" t="s">
        <v>1472</v>
      </c>
      <c r="C4241" t="s">
        <v>1479</v>
      </c>
      <c r="D4241">
        <v>2021</v>
      </c>
      <c r="E4241" t="s">
        <v>1502</v>
      </c>
      <c r="F4241" t="s">
        <v>1506</v>
      </c>
      <c r="G4241">
        <v>0.64</v>
      </c>
      <c r="H4241">
        <v>2022</v>
      </c>
      <c r="I4241">
        <v>1306</v>
      </c>
      <c r="J4241">
        <v>20.8</v>
      </c>
      <c r="K4241" t="s">
        <v>1512</v>
      </c>
      <c r="L4241">
        <v>1.3</v>
      </c>
      <c r="M4241" t="s">
        <v>1518</v>
      </c>
      <c r="N4241" s="13">
        <v>5763</v>
      </c>
      <c r="O4241">
        <v>30</v>
      </c>
      <c r="P4241" s="11">
        <f>Agridata[[#This Row],[Storage_Loss_%]]/100</f>
        <v>0.35389999999999999</v>
      </c>
      <c r="Q4241" s="7">
        <v>35.39</v>
      </c>
      <c r="R4241" s="13">
        <v>12136</v>
      </c>
      <c r="S4241">
        <v>260</v>
      </c>
      <c r="T4241" t="s">
        <v>1520</v>
      </c>
      <c r="U4241" t="s">
        <v>1523</v>
      </c>
      <c r="V4241" s="13">
        <v>318266</v>
      </c>
      <c r="W4241" s="7">
        <f>(Agridata[[#This Row],[Profit_After_Storage_Loss]]/Agridata[[#This Row],[Total_Revenue]])*100</f>
        <v>62.2368092808155</v>
      </c>
      <c r="X4241">
        <f>(1-Agridata[[#This Row],[Transport_Cost_NGN]]/(Agridata[[#This Row],[Input_Cost_NGN]]+Agridata[[#This Row],[Final_Profit_NGN]]))*100</f>
        <v>98.255761163673341</v>
      </c>
      <c r="Y4241" s="13">
        <f>Agridata[[#This Row],[Final_Profit_NGN]]*Agridata[[#This Row],[Storage_Loss_%]]</f>
        <v>11263433.74</v>
      </c>
      <c r="Z4241" s="13">
        <f>Agridata[[#This Row],[Final_Profit_NGN]] * (1-Agridata[[#This Row],[Storage_Loss_%]]/100)</f>
        <v>205631.66260000001</v>
      </c>
      <c r="AA4241" s="13">
        <f>Agridata[[#This Row],[Final_Profit_NGN]]+Agridata[[#This Row],[Input_Cost_NGN]]</f>
        <v>330402</v>
      </c>
    </row>
    <row r="4242" spans="1:27" x14ac:dyDescent="0.35">
      <c r="A4242" t="s">
        <v>1339</v>
      </c>
      <c r="B4242" t="s">
        <v>1470</v>
      </c>
      <c r="C4242" t="s">
        <v>1482</v>
      </c>
      <c r="D4242">
        <v>2025</v>
      </c>
      <c r="E4242" t="s">
        <v>1501</v>
      </c>
      <c r="F4242" t="s">
        <v>1510</v>
      </c>
      <c r="G4242">
        <v>5.24</v>
      </c>
      <c r="H4242">
        <v>150987</v>
      </c>
      <c r="I4242">
        <v>101750</v>
      </c>
      <c r="J4242">
        <v>20.5</v>
      </c>
      <c r="K4242" t="s">
        <v>1512</v>
      </c>
      <c r="L4242">
        <v>1.62</v>
      </c>
      <c r="M4242" t="s">
        <v>1516</v>
      </c>
      <c r="N4242" s="13">
        <v>6175</v>
      </c>
      <c r="O4242">
        <v>7</v>
      </c>
      <c r="P4242" s="11">
        <f>Agridata[[#This Row],[Storage_Loss_%]]/100</f>
        <v>0.3261</v>
      </c>
      <c r="Q4242" s="7">
        <v>32.61</v>
      </c>
      <c r="R4242" s="13">
        <v>200946</v>
      </c>
      <c r="S4242">
        <v>492</v>
      </c>
      <c r="T4242" t="s">
        <v>1521</v>
      </c>
      <c r="U4242" t="s">
        <v>1523</v>
      </c>
      <c r="V4242" s="13">
        <v>49353269</v>
      </c>
      <c r="W4242" s="7">
        <f>(Agridata[[#This Row],[Profit_After_Storage_Loss]]/Agridata[[#This Row],[Total_Revenue]])*100</f>
        <v>67.116728575157524</v>
      </c>
      <c r="X4242">
        <f>(1-Agridata[[#This Row],[Transport_Cost_NGN]]/(Agridata[[#This Row],[Input_Cost_NGN]]+Agridata[[#This Row],[Final_Profit_NGN]]))*100</f>
        <v>99.987538900575871</v>
      </c>
      <c r="Y4242" s="13">
        <f>Agridata[[#This Row],[Final_Profit_NGN]]*Agridata[[#This Row],[Storage_Loss_%]]</f>
        <v>1609410102.0899999</v>
      </c>
      <c r="Z4242" s="13">
        <f>Agridata[[#This Row],[Final_Profit_NGN]] * (1-Agridata[[#This Row],[Storage_Loss_%]]/100)</f>
        <v>33259167.979099996</v>
      </c>
      <c r="AA4242" s="13">
        <f>Agridata[[#This Row],[Final_Profit_NGN]]+Agridata[[#This Row],[Input_Cost_NGN]]</f>
        <v>49554215</v>
      </c>
    </row>
    <row r="4243" spans="1:27" x14ac:dyDescent="0.35">
      <c r="A4243" t="s">
        <v>770</v>
      </c>
      <c r="B4243" t="s">
        <v>1469</v>
      </c>
      <c r="C4243" t="s">
        <v>1484</v>
      </c>
      <c r="D4243">
        <v>2024</v>
      </c>
      <c r="E4243" t="s">
        <v>1501</v>
      </c>
      <c r="F4243" t="s">
        <v>1509</v>
      </c>
      <c r="G4243">
        <v>0.7</v>
      </c>
      <c r="H4243">
        <v>11569</v>
      </c>
      <c r="I4243">
        <v>9823</v>
      </c>
      <c r="J4243">
        <v>7.8</v>
      </c>
      <c r="K4243" t="s">
        <v>1513</v>
      </c>
      <c r="L4243">
        <v>0.45</v>
      </c>
      <c r="M4243" t="s">
        <v>1518</v>
      </c>
      <c r="N4243" s="13">
        <v>249</v>
      </c>
      <c r="O4243">
        <v>2</v>
      </c>
      <c r="P4243" s="11">
        <f>Agridata[[#This Row],[Storage_Loss_%]]/100</f>
        <v>0.15090000000000001</v>
      </c>
      <c r="Q4243" s="7">
        <v>15.09</v>
      </c>
      <c r="R4243" s="13">
        <v>13524</v>
      </c>
      <c r="S4243">
        <v>359</v>
      </c>
      <c r="T4243" t="s">
        <v>1520</v>
      </c>
      <c r="U4243" t="s">
        <v>1522</v>
      </c>
      <c r="V4243" s="13">
        <v>3477420</v>
      </c>
      <c r="W4243" s="7">
        <f>(Agridata[[#This Row],[Profit_After_Storage_Loss]]/Agridata[[#This Row],[Total_Revenue]])*100</f>
        <v>84.581056642558565</v>
      </c>
      <c r="X4243">
        <f>(1-Agridata[[#This Row],[Transport_Cost_NGN]]/(Agridata[[#This Row],[Input_Cost_NGN]]+Agridata[[#This Row],[Final_Profit_NGN]]))*100</f>
        <v>99.992867258827417</v>
      </c>
      <c r="Y4243" s="13">
        <f>Agridata[[#This Row],[Final_Profit_NGN]]*Agridata[[#This Row],[Storage_Loss_%]]</f>
        <v>52474267.799999997</v>
      </c>
      <c r="Z4243" s="13">
        <f>Agridata[[#This Row],[Final_Profit_NGN]] * (1-Agridata[[#This Row],[Storage_Loss_%]]/100)</f>
        <v>2952677.3219999997</v>
      </c>
      <c r="AA4243" s="13">
        <f>Agridata[[#This Row],[Final_Profit_NGN]]+Agridata[[#This Row],[Input_Cost_NGN]]</f>
        <v>3490944</v>
      </c>
    </row>
    <row r="4244" spans="1:27" x14ac:dyDescent="0.35">
      <c r="A4244" t="s">
        <v>1100</v>
      </c>
      <c r="B4244" t="s">
        <v>1473</v>
      </c>
      <c r="C4244" t="s">
        <v>1494</v>
      </c>
      <c r="D4244">
        <v>2025</v>
      </c>
      <c r="E4244" t="s">
        <v>1501</v>
      </c>
      <c r="F4244" t="s">
        <v>1503</v>
      </c>
      <c r="G4244">
        <v>1.34</v>
      </c>
      <c r="H4244">
        <v>16026</v>
      </c>
      <c r="I4244">
        <v>10263</v>
      </c>
      <c r="J4244">
        <v>18.899999999999999</v>
      </c>
      <c r="K4244" t="s">
        <v>1511</v>
      </c>
      <c r="L4244">
        <v>1.97</v>
      </c>
      <c r="M4244" t="s">
        <v>1516</v>
      </c>
      <c r="N4244" s="13">
        <v>2396</v>
      </c>
      <c r="O4244">
        <v>30</v>
      </c>
      <c r="P4244" s="11">
        <f>Agridata[[#This Row],[Storage_Loss_%]]/100</f>
        <v>0.35960000000000003</v>
      </c>
      <c r="Q4244" s="7">
        <v>35.96</v>
      </c>
      <c r="R4244" s="13">
        <v>19707</v>
      </c>
      <c r="S4244">
        <v>287</v>
      </c>
      <c r="T4244" t="s">
        <v>1520</v>
      </c>
      <c r="U4244" t="s">
        <v>1522</v>
      </c>
      <c r="V4244" s="13">
        <v>2893924</v>
      </c>
      <c r="W4244" s="7">
        <f>(Agridata[[#This Row],[Profit_After_Storage_Loss]]/Agridata[[#This Row],[Total_Revenue]])*100</f>
        <v>63.606851025404374</v>
      </c>
      <c r="X4244">
        <f>(1-Agridata[[#This Row],[Transport_Cost_NGN]]/(Agridata[[#This Row],[Input_Cost_NGN]]+Agridata[[#This Row],[Final_Profit_NGN]]))*100</f>
        <v>99.917765839256916</v>
      </c>
      <c r="Y4244" s="13">
        <f>Agridata[[#This Row],[Final_Profit_NGN]]*Agridata[[#This Row],[Storage_Loss_%]]</f>
        <v>104065507.04000001</v>
      </c>
      <c r="Z4244" s="13">
        <f>Agridata[[#This Row],[Final_Profit_NGN]] * (1-Agridata[[#This Row],[Storage_Loss_%]]/100)</f>
        <v>1853268.9295999999</v>
      </c>
      <c r="AA4244" s="13">
        <f>Agridata[[#This Row],[Final_Profit_NGN]]+Agridata[[#This Row],[Input_Cost_NGN]]</f>
        <v>2913631</v>
      </c>
    </row>
    <row r="4245" spans="1:27" x14ac:dyDescent="0.35">
      <c r="A4245" t="s">
        <v>660</v>
      </c>
      <c r="B4245" t="s">
        <v>1469</v>
      </c>
      <c r="C4245" t="s">
        <v>1481</v>
      </c>
      <c r="D4245">
        <v>2025</v>
      </c>
      <c r="E4245" t="s">
        <v>1501</v>
      </c>
      <c r="F4245" t="s">
        <v>1504</v>
      </c>
      <c r="G4245">
        <v>0.8</v>
      </c>
      <c r="H4245">
        <v>4617</v>
      </c>
      <c r="I4245">
        <v>3869</v>
      </c>
      <c r="J4245">
        <v>28.3</v>
      </c>
      <c r="K4245" t="s">
        <v>1512</v>
      </c>
      <c r="L4245">
        <v>1.85</v>
      </c>
      <c r="M4245" t="s">
        <v>1518</v>
      </c>
      <c r="N4245" s="13">
        <v>5244</v>
      </c>
      <c r="O4245">
        <v>1</v>
      </c>
      <c r="P4245" s="11">
        <f>Agridata[[#This Row],[Storage_Loss_%]]/100</f>
        <v>0.16200000000000001</v>
      </c>
      <c r="Q4245" s="7">
        <v>16.2</v>
      </c>
      <c r="R4245" s="13">
        <v>12714</v>
      </c>
      <c r="S4245">
        <v>276</v>
      </c>
      <c r="T4245" t="s">
        <v>1520</v>
      </c>
      <c r="U4245" t="s">
        <v>1522</v>
      </c>
      <c r="V4245" s="13">
        <v>1039208</v>
      </c>
      <c r="W4245" s="7">
        <f>(Agridata[[#This Row],[Profit_After_Storage_Loss]]/Agridata[[#This Row],[Total_Revenue]])*100</f>
        <v>82.787155701658492</v>
      </c>
      <c r="X4245">
        <f>(1-Agridata[[#This Row],[Transport_Cost_NGN]]/(Agridata[[#This Row],[Input_Cost_NGN]]+Agridata[[#This Row],[Final_Profit_NGN]]))*100</f>
        <v>99.501483950330922</v>
      </c>
      <c r="Y4245" s="13">
        <f>Agridata[[#This Row],[Final_Profit_NGN]]*Agridata[[#This Row],[Storage_Loss_%]]</f>
        <v>16835169.599999998</v>
      </c>
      <c r="Z4245" s="13">
        <f>Agridata[[#This Row],[Final_Profit_NGN]] * (1-Agridata[[#This Row],[Storage_Loss_%]]/100)</f>
        <v>870856.304</v>
      </c>
      <c r="AA4245" s="13">
        <f>Agridata[[#This Row],[Final_Profit_NGN]]+Agridata[[#This Row],[Input_Cost_NGN]]</f>
        <v>1051922</v>
      </c>
    </row>
    <row r="4246" spans="1:27" x14ac:dyDescent="0.35">
      <c r="A4246" t="s">
        <v>594</v>
      </c>
      <c r="B4246" t="s">
        <v>1469</v>
      </c>
      <c r="C4246" t="s">
        <v>1474</v>
      </c>
      <c r="D4246">
        <v>2024</v>
      </c>
      <c r="E4246" t="s">
        <v>1501</v>
      </c>
      <c r="F4246" t="s">
        <v>1506</v>
      </c>
      <c r="G4246">
        <v>1.57</v>
      </c>
      <c r="H4246">
        <v>3031</v>
      </c>
      <c r="I4246">
        <v>1912</v>
      </c>
      <c r="J4246">
        <v>25.6</v>
      </c>
      <c r="K4246" t="s">
        <v>1511</v>
      </c>
      <c r="L4246">
        <v>0.96</v>
      </c>
      <c r="M4246" t="s">
        <v>1517</v>
      </c>
      <c r="N4246" s="13">
        <v>3018</v>
      </c>
      <c r="O4246">
        <v>30</v>
      </c>
      <c r="P4246" s="11">
        <f>Agridata[[#This Row],[Storage_Loss_%]]/100</f>
        <v>0.36890000000000001</v>
      </c>
      <c r="Q4246" s="7">
        <v>36.89</v>
      </c>
      <c r="R4246" s="13">
        <v>25785</v>
      </c>
      <c r="S4246">
        <v>359</v>
      </c>
      <c r="T4246" t="s">
        <v>1519</v>
      </c>
      <c r="U4246" t="s">
        <v>1522</v>
      </c>
      <c r="V4246" s="13">
        <v>650741</v>
      </c>
      <c r="W4246" s="7">
        <f>(Agridata[[#This Row],[Profit_After_Storage_Loss]]/Agridata[[#This Row],[Total_Revenue]])*100</f>
        <v>60.704635904606775</v>
      </c>
      <c r="X4246">
        <f>(1-Agridata[[#This Row],[Transport_Cost_NGN]]/(Agridata[[#This Row],[Input_Cost_NGN]]+Agridata[[#This Row],[Final_Profit_NGN]]))*100</f>
        <v>99.553897411185972</v>
      </c>
      <c r="Y4246" s="13">
        <f>Agridata[[#This Row],[Final_Profit_NGN]]*Agridata[[#This Row],[Storage_Loss_%]]</f>
        <v>24005835.490000002</v>
      </c>
      <c r="Z4246" s="13">
        <f>Agridata[[#This Row],[Final_Profit_NGN]] * (1-Agridata[[#This Row],[Storage_Loss_%]]/100)</f>
        <v>410682.64510000002</v>
      </c>
      <c r="AA4246" s="13">
        <f>Agridata[[#This Row],[Final_Profit_NGN]]+Agridata[[#This Row],[Input_Cost_NGN]]</f>
        <v>676526</v>
      </c>
    </row>
    <row r="4247" spans="1:27" x14ac:dyDescent="0.35">
      <c r="A4247" t="s">
        <v>64</v>
      </c>
      <c r="B4247" t="s">
        <v>1472</v>
      </c>
      <c r="C4247" t="s">
        <v>1478</v>
      </c>
      <c r="D4247">
        <v>2025</v>
      </c>
      <c r="E4247" t="s">
        <v>1502</v>
      </c>
      <c r="F4247" t="s">
        <v>1508</v>
      </c>
      <c r="G4247">
        <v>7.18</v>
      </c>
      <c r="H4247">
        <v>8428</v>
      </c>
      <c r="I4247">
        <v>6608</v>
      </c>
      <c r="J4247">
        <v>13.9</v>
      </c>
      <c r="K4247" t="s">
        <v>1513</v>
      </c>
      <c r="L4247">
        <v>1.76</v>
      </c>
      <c r="M4247" t="s">
        <v>1518</v>
      </c>
      <c r="N4247" s="13">
        <v>508</v>
      </c>
      <c r="O4247">
        <v>14</v>
      </c>
      <c r="P4247" s="11">
        <f>Agridata[[#This Row],[Storage_Loss_%]]/100</f>
        <v>0.21590000000000001</v>
      </c>
      <c r="Q4247" s="7">
        <v>21.59</v>
      </c>
      <c r="R4247" s="13">
        <v>111909</v>
      </c>
      <c r="S4247">
        <v>216</v>
      </c>
      <c r="T4247" t="s">
        <v>1520</v>
      </c>
      <c r="U4247" t="s">
        <v>1522</v>
      </c>
      <c r="V4247" s="13">
        <v>1300638</v>
      </c>
      <c r="W4247" s="7">
        <f>(Agridata[[#This Row],[Profit_After_Storage_Loss]]/Agridata[[#This Row],[Total_Revenue]])*100</f>
        <v>72.197969752510886</v>
      </c>
      <c r="X4247">
        <f>(1-Agridata[[#This Row],[Transport_Cost_NGN]]/(Agridata[[#This Row],[Input_Cost_NGN]]+Agridata[[#This Row],[Final_Profit_NGN]]))*100</f>
        <v>99.964036594888526</v>
      </c>
      <c r="Y4247" s="13">
        <f>Agridata[[#This Row],[Final_Profit_NGN]]*Agridata[[#This Row],[Storage_Loss_%]]</f>
        <v>28080774.419999998</v>
      </c>
      <c r="Z4247" s="13">
        <f>Agridata[[#This Row],[Final_Profit_NGN]] * (1-Agridata[[#This Row],[Storage_Loss_%]]/100)</f>
        <v>1019830.2558</v>
      </c>
      <c r="AA4247" s="13">
        <f>Agridata[[#This Row],[Final_Profit_NGN]]+Agridata[[#This Row],[Input_Cost_NGN]]</f>
        <v>1412547</v>
      </c>
    </row>
    <row r="4248" spans="1:27" x14ac:dyDescent="0.35">
      <c r="A4248" t="s">
        <v>1428</v>
      </c>
      <c r="B4248" t="s">
        <v>1472</v>
      </c>
      <c r="C4248" t="s">
        <v>1478</v>
      </c>
      <c r="D4248">
        <v>2022</v>
      </c>
      <c r="E4248" t="s">
        <v>1501</v>
      </c>
      <c r="F4248" t="s">
        <v>1506</v>
      </c>
      <c r="G4248">
        <v>1.51</v>
      </c>
      <c r="H4248">
        <v>3533</v>
      </c>
      <c r="I4248">
        <v>3316</v>
      </c>
      <c r="J4248">
        <v>31.9</v>
      </c>
      <c r="K4248" t="s">
        <v>1512</v>
      </c>
      <c r="L4248">
        <v>1.88</v>
      </c>
      <c r="M4248" t="s">
        <v>1518</v>
      </c>
      <c r="N4248" s="13">
        <v>7802</v>
      </c>
      <c r="O4248">
        <v>3</v>
      </c>
      <c r="P4248" s="11">
        <f>Agridata[[#This Row],[Storage_Loss_%]]/100</f>
        <v>6.1399999999999996E-2</v>
      </c>
      <c r="Q4248" s="7">
        <v>6.14</v>
      </c>
      <c r="R4248" s="13">
        <v>47270</v>
      </c>
      <c r="S4248">
        <v>284</v>
      </c>
      <c r="T4248" t="s">
        <v>1520</v>
      </c>
      <c r="U4248" t="s">
        <v>1523</v>
      </c>
      <c r="V4248" s="13">
        <v>877255</v>
      </c>
      <c r="W4248" s="7">
        <f>(Agridata[[#This Row],[Profit_After_Storage_Loss]]/Agridata[[#This Row],[Total_Revenue]])*100</f>
        <v>89.061035991455057</v>
      </c>
      <c r="X4248">
        <f>(1-Agridata[[#This Row],[Transport_Cost_NGN]]/(Agridata[[#This Row],[Input_Cost_NGN]]+Agridata[[#This Row],[Final_Profit_NGN]]))*100</f>
        <v>99.156107190178744</v>
      </c>
      <c r="Y4248" s="13">
        <f>Agridata[[#This Row],[Final_Profit_NGN]]*Agridata[[#This Row],[Storage_Loss_%]]</f>
        <v>5386345.6999999993</v>
      </c>
      <c r="Z4248" s="13">
        <f>Agridata[[#This Row],[Final_Profit_NGN]] * (1-Agridata[[#This Row],[Storage_Loss_%]]/100)</f>
        <v>823391.54299999995</v>
      </c>
      <c r="AA4248" s="13">
        <f>Agridata[[#This Row],[Final_Profit_NGN]]+Agridata[[#This Row],[Input_Cost_NGN]]</f>
        <v>924525</v>
      </c>
    </row>
    <row r="4249" spans="1:27" x14ac:dyDescent="0.35">
      <c r="A4249" t="s">
        <v>726</v>
      </c>
      <c r="B4249" t="s">
        <v>1469</v>
      </c>
      <c r="C4249" t="s">
        <v>1484</v>
      </c>
      <c r="D4249">
        <v>2021</v>
      </c>
      <c r="E4249" t="s">
        <v>1502</v>
      </c>
      <c r="F4249" t="s">
        <v>1509</v>
      </c>
      <c r="G4249">
        <v>2.2599999999999998</v>
      </c>
      <c r="H4249">
        <v>16879</v>
      </c>
      <c r="I4249">
        <v>14203</v>
      </c>
      <c r="J4249">
        <v>1.5</v>
      </c>
      <c r="K4249" t="s">
        <v>1513</v>
      </c>
      <c r="L4249">
        <v>0.41</v>
      </c>
      <c r="M4249" t="s">
        <v>1518</v>
      </c>
      <c r="N4249" s="13">
        <v>200</v>
      </c>
      <c r="O4249">
        <v>2</v>
      </c>
      <c r="P4249" s="11">
        <f>Agridata[[#This Row],[Storage_Loss_%]]/100</f>
        <v>0.1585</v>
      </c>
      <c r="Q4249" s="7">
        <v>15.85</v>
      </c>
      <c r="R4249" s="13">
        <v>46973</v>
      </c>
      <c r="S4249">
        <v>271</v>
      </c>
      <c r="T4249" t="s">
        <v>1521</v>
      </c>
      <c r="U4249" t="s">
        <v>1523</v>
      </c>
      <c r="V4249" s="13">
        <v>3763350</v>
      </c>
      <c r="W4249" s="7">
        <f>(Agridata[[#This Row],[Profit_After_Storage_Loss]]/Agridata[[#This Row],[Total_Revenue]])*100</f>
        <v>83.112613418862395</v>
      </c>
      <c r="X4249">
        <f>(1-Agridata[[#This Row],[Transport_Cost_NGN]]/(Agridata[[#This Row],[Input_Cost_NGN]]+Agridata[[#This Row],[Final_Profit_NGN]]))*100</f>
        <v>99.994751101153369</v>
      </c>
      <c r="Y4249" s="13">
        <f>Agridata[[#This Row],[Final_Profit_NGN]]*Agridata[[#This Row],[Storage_Loss_%]]</f>
        <v>59649097.5</v>
      </c>
      <c r="Z4249" s="13">
        <f>Agridata[[#This Row],[Final_Profit_NGN]] * (1-Agridata[[#This Row],[Storage_Loss_%]]/100)</f>
        <v>3166859.0249999999</v>
      </c>
      <c r="AA4249" s="13">
        <f>Agridata[[#This Row],[Final_Profit_NGN]]+Agridata[[#This Row],[Input_Cost_NGN]]</f>
        <v>3810323</v>
      </c>
    </row>
    <row r="4250" spans="1:27" x14ac:dyDescent="0.35">
      <c r="A4250" t="s">
        <v>1128</v>
      </c>
      <c r="B4250" t="s">
        <v>1473</v>
      </c>
      <c r="C4250" t="s">
        <v>1496</v>
      </c>
      <c r="D4250">
        <v>2023</v>
      </c>
      <c r="E4250" t="s">
        <v>1501</v>
      </c>
      <c r="F4250" t="s">
        <v>1509</v>
      </c>
      <c r="G4250">
        <v>1.24</v>
      </c>
      <c r="H4250">
        <v>21213</v>
      </c>
      <c r="I4250">
        <v>18050</v>
      </c>
      <c r="J4250">
        <v>32.9</v>
      </c>
      <c r="K4250" t="s">
        <v>1512</v>
      </c>
      <c r="L4250">
        <v>2.34</v>
      </c>
      <c r="M4250" t="s">
        <v>1517</v>
      </c>
      <c r="N4250" s="13">
        <v>8648</v>
      </c>
      <c r="O4250">
        <v>2</v>
      </c>
      <c r="P4250" s="11">
        <f>Agridata[[#This Row],[Storage_Loss_%]]/100</f>
        <v>0.14910000000000001</v>
      </c>
      <c r="Q4250" s="7">
        <v>14.91</v>
      </c>
      <c r="R4250" s="13">
        <v>37120</v>
      </c>
      <c r="S4250">
        <v>349</v>
      </c>
      <c r="T4250" t="s">
        <v>1520</v>
      </c>
      <c r="U4250" t="s">
        <v>1523</v>
      </c>
      <c r="V4250" s="13">
        <v>6190688</v>
      </c>
      <c r="W4250" s="7">
        <f>(Agridata[[#This Row],[Profit_After_Storage_Loss]]/Agridata[[#This Row],[Total_Revenue]])*100</f>
        <v>84.582832662792441</v>
      </c>
      <c r="X4250">
        <f>(1-Agridata[[#This Row],[Transport_Cost_NGN]]/(Agridata[[#This Row],[Input_Cost_NGN]]+Agridata[[#This Row],[Final_Profit_NGN]]))*100</f>
        <v>99.861138943268642</v>
      </c>
      <c r="Y4250" s="13">
        <f>Agridata[[#This Row],[Final_Profit_NGN]]*Agridata[[#This Row],[Storage_Loss_%]]</f>
        <v>92303158.079999998</v>
      </c>
      <c r="Z4250" s="13">
        <f>Agridata[[#This Row],[Final_Profit_NGN]] * (1-Agridata[[#This Row],[Storage_Loss_%]]/100)</f>
        <v>5267656.4192000004</v>
      </c>
      <c r="AA4250" s="13">
        <f>Agridata[[#This Row],[Final_Profit_NGN]]+Agridata[[#This Row],[Input_Cost_NGN]]</f>
        <v>6227808</v>
      </c>
    </row>
    <row r="4251" spans="1:27" x14ac:dyDescent="0.35">
      <c r="A4251" t="s">
        <v>213</v>
      </c>
      <c r="B4251" t="s">
        <v>1470</v>
      </c>
      <c r="C4251" t="s">
        <v>1495</v>
      </c>
      <c r="D4251">
        <v>2025</v>
      </c>
      <c r="E4251" t="s">
        <v>1501</v>
      </c>
      <c r="F4251" t="s">
        <v>1506</v>
      </c>
      <c r="G4251">
        <v>1.43</v>
      </c>
      <c r="H4251">
        <v>5081</v>
      </c>
      <c r="I4251">
        <v>3129</v>
      </c>
      <c r="J4251">
        <v>9.9</v>
      </c>
      <c r="K4251" t="s">
        <v>1513</v>
      </c>
      <c r="L4251">
        <v>1.73</v>
      </c>
      <c r="M4251" t="s">
        <v>1516</v>
      </c>
      <c r="N4251" s="13">
        <v>473</v>
      </c>
      <c r="O4251">
        <v>30</v>
      </c>
      <c r="P4251" s="11">
        <f>Agridata[[#This Row],[Storage_Loss_%]]/100</f>
        <v>0.38400000000000001</v>
      </c>
      <c r="Q4251" s="7">
        <v>38.4</v>
      </c>
      <c r="R4251" s="13">
        <v>33911</v>
      </c>
      <c r="S4251">
        <v>467</v>
      </c>
      <c r="T4251" t="s">
        <v>1520</v>
      </c>
      <c r="U4251" t="s">
        <v>1523</v>
      </c>
      <c r="V4251" s="13">
        <v>1412247</v>
      </c>
      <c r="W4251" s="7">
        <f>(Agridata[[#This Row],[Profit_After_Storage_Loss]]/Agridata[[#This Row],[Total_Revenue]])*100</f>
        <v>60.155539851108941</v>
      </c>
      <c r="X4251">
        <f>(1-Agridata[[#This Row],[Transport_Cost_NGN]]/(Agridata[[#This Row],[Input_Cost_NGN]]+Agridata[[#This Row],[Final_Profit_NGN]]))*100</f>
        <v>99.967292647138137</v>
      </c>
      <c r="Y4251" s="13">
        <f>Agridata[[#This Row],[Final_Profit_NGN]]*Agridata[[#This Row],[Storage_Loss_%]]</f>
        <v>54230284.799999997</v>
      </c>
      <c r="Z4251" s="13">
        <f>Agridata[[#This Row],[Final_Profit_NGN]] * (1-Agridata[[#This Row],[Storage_Loss_%]]/100)</f>
        <v>869944.152</v>
      </c>
      <c r="AA4251" s="13">
        <f>Agridata[[#This Row],[Final_Profit_NGN]]+Agridata[[#This Row],[Input_Cost_NGN]]</f>
        <v>1446158</v>
      </c>
    </row>
    <row r="4252" spans="1:27" x14ac:dyDescent="0.35">
      <c r="A4252" t="s">
        <v>600</v>
      </c>
      <c r="B4252" t="s">
        <v>1473</v>
      </c>
      <c r="C4252" t="s">
        <v>1493</v>
      </c>
      <c r="D4252">
        <v>2024</v>
      </c>
      <c r="E4252" t="s">
        <v>1502</v>
      </c>
      <c r="F4252" t="s">
        <v>1506</v>
      </c>
      <c r="G4252">
        <v>1.53</v>
      </c>
      <c r="H4252">
        <v>5121</v>
      </c>
      <c r="I4252">
        <v>4594</v>
      </c>
      <c r="J4252">
        <v>2.4</v>
      </c>
      <c r="K4252" t="s">
        <v>1515</v>
      </c>
      <c r="L4252">
        <v>0.16</v>
      </c>
      <c r="M4252" t="s">
        <v>1516</v>
      </c>
      <c r="N4252" s="13">
        <v>531</v>
      </c>
      <c r="O4252">
        <v>3</v>
      </c>
      <c r="P4252" s="11">
        <f>Agridata[[#This Row],[Storage_Loss_%]]/100</f>
        <v>0.10289999999999999</v>
      </c>
      <c r="Q4252" s="7">
        <v>10.29</v>
      </c>
      <c r="R4252" s="13">
        <v>48853</v>
      </c>
      <c r="S4252">
        <v>382</v>
      </c>
      <c r="T4252" t="s">
        <v>1520</v>
      </c>
      <c r="U4252" t="s">
        <v>1523</v>
      </c>
      <c r="V4252" s="13">
        <v>1687975</v>
      </c>
      <c r="W4252" s="7">
        <f>(Agridata[[#This Row],[Profit_After_Storage_Loss]]/Agridata[[#This Row],[Total_Revenue]])*100</f>
        <v>87.186662841686115</v>
      </c>
      <c r="X4252">
        <f>(1-Agridata[[#This Row],[Transport_Cost_NGN]]/(Agridata[[#This Row],[Input_Cost_NGN]]+Agridata[[#This Row],[Final_Profit_NGN]]))*100</f>
        <v>99.96942702443765</v>
      </c>
      <c r="Y4252" s="13">
        <f>Agridata[[#This Row],[Final_Profit_NGN]]*Agridata[[#This Row],[Storage_Loss_%]]</f>
        <v>17369262.75</v>
      </c>
      <c r="Z4252" s="13">
        <f>Agridata[[#This Row],[Final_Profit_NGN]] * (1-Agridata[[#This Row],[Storage_Loss_%]]/100)</f>
        <v>1514282.3725000001</v>
      </c>
      <c r="AA4252" s="13">
        <f>Agridata[[#This Row],[Final_Profit_NGN]]+Agridata[[#This Row],[Input_Cost_NGN]]</f>
        <v>1736828</v>
      </c>
    </row>
    <row r="4253" spans="1:27" x14ac:dyDescent="0.35">
      <c r="A4253" t="s">
        <v>762</v>
      </c>
      <c r="B4253" t="s">
        <v>1470</v>
      </c>
      <c r="C4253" t="s">
        <v>1475</v>
      </c>
      <c r="D4253">
        <v>2021</v>
      </c>
      <c r="E4253" t="s">
        <v>1501</v>
      </c>
      <c r="F4253" t="s">
        <v>1505</v>
      </c>
      <c r="G4253">
        <v>1.0900000000000001</v>
      </c>
      <c r="H4253">
        <v>10392</v>
      </c>
      <c r="I4253">
        <v>8704</v>
      </c>
      <c r="J4253">
        <v>25.7</v>
      </c>
      <c r="K4253" t="s">
        <v>1512</v>
      </c>
      <c r="L4253">
        <v>1.73</v>
      </c>
      <c r="M4253" t="s">
        <v>1518</v>
      </c>
      <c r="N4253" s="13">
        <v>6005</v>
      </c>
      <c r="O4253">
        <v>7</v>
      </c>
      <c r="P4253" s="11">
        <f>Agridata[[#This Row],[Storage_Loss_%]]/100</f>
        <v>0.16239999999999999</v>
      </c>
      <c r="Q4253" s="7">
        <v>16.239999999999998</v>
      </c>
      <c r="R4253" s="13">
        <v>12814</v>
      </c>
      <c r="S4253">
        <v>111</v>
      </c>
      <c r="T4253" t="s">
        <v>1519</v>
      </c>
      <c r="U4253" t="s">
        <v>1523</v>
      </c>
      <c r="V4253" s="13">
        <v>937664</v>
      </c>
      <c r="W4253" s="7">
        <f>(Agridata[[#This Row],[Profit_After_Storage_Loss]]/Agridata[[#This Row],[Total_Revenue]])*100</f>
        <v>82.63077802958091</v>
      </c>
      <c r="X4253">
        <f>(1-Agridata[[#This Row],[Transport_Cost_NGN]]/(Agridata[[#This Row],[Input_Cost_NGN]]+Agridata[[#This Row],[Final_Profit_NGN]]))*100</f>
        <v>99.368212625647303</v>
      </c>
      <c r="Y4253" s="13">
        <f>Agridata[[#This Row],[Final_Profit_NGN]]*Agridata[[#This Row],[Storage_Loss_%]]</f>
        <v>15227663.359999999</v>
      </c>
      <c r="Z4253" s="13">
        <f>Agridata[[#This Row],[Final_Profit_NGN]] * (1-Agridata[[#This Row],[Storage_Loss_%]]/100)</f>
        <v>785387.36640000006</v>
      </c>
      <c r="AA4253" s="13">
        <f>Agridata[[#This Row],[Final_Profit_NGN]]+Agridata[[#This Row],[Input_Cost_NGN]]</f>
        <v>950478</v>
      </c>
    </row>
    <row r="4254" spans="1:27" x14ac:dyDescent="0.35">
      <c r="A4254" t="s">
        <v>163</v>
      </c>
      <c r="B4254" t="s">
        <v>1472</v>
      </c>
      <c r="C4254" t="s">
        <v>1487</v>
      </c>
      <c r="D4254">
        <v>2025</v>
      </c>
      <c r="E4254" t="s">
        <v>1502</v>
      </c>
      <c r="F4254" t="s">
        <v>1504</v>
      </c>
      <c r="G4254">
        <v>2.14</v>
      </c>
      <c r="H4254">
        <v>14054</v>
      </c>
      <c r="I4254">
        <v>11265</v>
      </c>
      <c r="J4254">
        <v>7.4</v>
      </c>
      <c r="K4254" t="s">
        <v>1511</v>
      </c>
      <c r="L4254">
        <v>0.34</v>
      </c>
      <c r="M4254" t="s">
        <v>1518</v>
      </c>
      <c r="N4254" s="13">
        <v>1111</v>
      </c>
      <c r="O4254">
        <v>2</v>
      </c>
      <c r="P4254" s="11">
        <f>Agridata[[#This Row],[Storage_Loss_%]]/100</f>
        <v>0.19839999999999999</v>
      </c>
      <c r="Q4254" s="7">
        <v>19.84</v>
      </c>
      <c r="R4254" s="13">
        <v>48348</v>
      </c>
      <c r="S4254">
        <v>330</v>
      </c>
      <c r="T4254" t="s">
        <v>1520</v>
      </c>
      <c r="U4254" t="s">
        <v>1523</v>
      </c>
      <c r="V4254" s="13">
        <v>3630817</v>
      </c>
      <c r="W4254" s="7">
        <f>(Agridata[[#This Row],[Profit_After_Storage_Loss]]/Agridata[[#This Row],[Total_Revenue]])*100</f>
        <v>79.106615419531323</v>
      </c>
      <c r="X4254">
        <f>(1-Agridata[[#This Row],[Transport_Cost_NGN]]/(Agridata[[#This Row],[Input_Cost_NGN]]+Agridata[[#This Row],[Final_Profit_NGN]]))*100</f>
        <v>99.969802930828052</v>
      </c>
      <c r="Y4254" s="13">
        <f>Agridata[[#This Row],[Final_Profit_NGN]]*Agridata[[#This Row],[Storage_Loss_%]]</f>
        <v>72035409.280000001</v>
      </c>
      <c r="Z4254" s="13">
        <f>Agridata[[#This Row],[Final_Profit_NGN]] * (1-Agridata[[#This Row],[Storage_Loss_%]]/100)</f>
        <v>2910462.9071999998</v>
      </c>
      <c r="AA4254" s="13">
        <f>Agridata[[#This Row],[Final_Profit_NGN]]+Agridata[[#This Row],[Input_Cost_NGN]]</f>
        <v>3679165</v>
      </c>
    </row>
    <row r="4255" spans="1:27" x14ac:dyDescent="0.35">
      <c r="A4255" t="s">
        <v>445</v>
      </c>
      <c r="B4255" t="s">
        <v>1473</v>
      </c>
      <c r="C4255" t="s">
        <v>1493</v>
      </c>
      <c r="D4255">
        <v>2025</v>
      </c>
      <c r="E4255" t="s">
        <v>1501</v>
      </c>
      <c r="F4255" t="s">
        <v>1510</v>
      </c>
      <c r="G4255">
        <v>6.16</v>
      </c>
      <c r="H4255">
        <v>135670</v>
      </c>
      <c r="I4255">
        <v>97980</v>
      </c>
      <c r="J4255">
        <v>23.2</v>
      </c>
      <c r="K4255" t="s">
        <v>1512</v>
      </c>
      <c r="L4255">
        <v>0.65</v>
      </c>
      <c r="M4255" t="s">
        <v>1516</v>
      </c>
      <c r="N4255" s="13">
        <v>4757</v>
      </c>
      <c r="O4255">
        <v>2</v>
      </c>
      <c r="P4255" s="11">
        <f>Agridata[[#This Row],[Storage_Loss_%]]/100</f>
        <v>0.27779999999999999</v>
      </c>
      <c r="Q4255" s="7">
        <v>27.78</v>
      </c>
      <c r="R4255" s="13">
        <v>181328</v>
      </c>
      <c r="S4255">
        <v>422</v>
      </c>
      <c r="T4255" t="s">
        <v>1520</v>
      </c>
      <c r="U4255" t="s">
        <v>1523</v>
      </c>
      <c r="V4255" s="13">
        <v>40748000</v>
      </c>
      <c r="W4255" s="7">
        <f>(Agridata[[#This Row],[Profit_After_Storage_Loss]]/Agridata[[#This Row],[Total_Revenue]])*100</f>
        <v>71.900045854649747</v>
      </c>
      <c r="X4255">
        <f>(1-Agridata[[#This Row],[Transport_Cost_NGN]]/(Agridata[[#This Row],[Input_Cost_NGN]]+Agridata[[#This Row],[Final_Profit_NGN]]))*100</f>
        <v>99.988377527234263</v>
      </c>
      <c r="Y4255" s="13">
        <f>Agridata[[#This Row],[Final_Profit_NGN]]*Agridata[[#This Row],[Storage_Loss_%]]</f>
        <v>1131979440</v>
      </c>
      <c r="Z4255" s="13">
        <f>Agridata[[#This Row],[Final_Profit_NGN]] * (1-Agridata[[#This Row],[Storage_Loss_%]]/100)</f>
        <v>29428205.599999998</v>
      </c>
      <c r="AA4255" s="13">
        <f>Agridata[[#This Row],[Final_Profit_NGN]]+Agridata[[#This Row],[Input_Cost_NGN]]</f>
        <v>40929328</v>
      </c>
    </row>
    <row r="4256" spans="1:27" x14ac:dyDescent="0.35">
      <c r="A4256" t="s">
        <v>969</v>
      </c>
      <c r="B4256" t="s">
        <v>1473</v>
      </c>
      <c r="C4256" t="s">
        <v>1497</v>
      </c>
      <c r="D4256">
        <v>2022</v>
      </c>
      <c r="E4256" t="s">
        <v>1501</v>
      </c>
      <c r="F4256" t="s">
        <v>1503</v>
      </c>
      <c r="G4256">
        <v>4.1500000000000004</v>
      </c>
      <c r="H4256">
        <v>45780</v>
      </c>
      <c r="I4256">
        <v>39338</v>
      </c>
      <c r="J4256">
        <v>79.400000000000006</v>
      </c>
      <c r="K4256" t="s">
        <v>1511</v>
      </c>
      <c r="L4256">
        <v>3.32</v>
      </c>
      <c r="M4256" t="s">
        <v>1517</v>
      </c>
      <c r="N4256" s="13">
        <v>11982</v>
      </c>
      <c r="O4256">
        <v>3</v>
      </c>
      <c r="P4256" s="11">
        <f>Agridata[[#This Row],[Storage_Loss_%]]/100</f>
        <v>0.14069999999999999</v>
      </c>
      <c r="Q4256" s="7">
        <v>14.07</v>
      </c>
      <c r="R4256" s="13">
        <v>58789</v>
      </c>
      <c r="S4256">
        <v>269</v>
      </c>
      <c r="T4256" t="s">
        <v>1520</v>
      </c>
      <c r="U4256" t="s">
        <v>1523</v>
      </c>
      <c r="V4256" s="13">
        <v>10405332</v>
      </c>
      <c r="W4256" s="7">
        <f>(Agridata[[#This Row],[Profit_After_Storage_Loss]]/Agridata[[#This Row],[Total_Revenue]])*100</f>
        <v>85.447232381964994</v>
      </c>
      <c r="X4256">
        <f>(1-Agridata[[#This Row],[Transport_Cost_NGN]]/(Agridata[[#This Row],[Input_Cost_NGN]]+Agridata[[#This Row],[Final_Profit_NGN]]))*100</f>
        <v>99.885494443345976</v>
      </c>
      <c r="Y4256" s="13">
        <f>Agridata[[#This Row],[Final_Profit_NGN]]*Agridata[[#This Row],[Storage_Loss_%]]</f>
        <v>146403021.24000001</v>
      </c>
      <c r="Z4256" s="13">
        <f>Agridata[[#This Row],[Final_Profit_NGN]] * (1-Agridata[[#This Row],[Storage_Loss_%]]/100)</f>
        <v>8941301.7875999995</v>
      </c>
      <c r="AA4256" s="13">
        <f>Agridata[[#This Row],[Final_Profit_NGN]]+Agridata[[#This Row],[Input_Cost_NGN]]</f>
        <v>10464121</v>
      </c>
    </row>
    <row r="4257" spans="1:27" x14ac:dyDescent="0.35">
      <c r="A4257" t="s">
        <v>433</v>
      </c>
      <c r="B4257" t="s">
        <v>1471</v>
      </c>
      <c r="C4257" t="s">
        <v>1483</v>
      </c>
      <c r="D4257">
        <v>2022</v>
      </c>
      <c r="E4257" t="s">
        <v>1502</v>
      </c>
      <c r="F4257" t="s">
        <v>1506</v>
      </c>
      <c r="G4257">
        <v>1.75</v>
      </c>
      <c r="H4257">
        <v>5046</v>
      </c>
      <c r="I4257">
        <v>3315</v>
      </c>
      <c r="J4257">
        <v>8.9</v>
      </c>
      <c r="K4257" t="s">
        <v>1513</v>
      </c>
      <c r="L4257">
        <v>0.42</v>
      </c>
      <c r="M4257" t="s">
        <v>1516</v>
      </c>
      <c r="N4257" s="13">
        <v>297</v>
      </c>
      <c r="O4257">
        <v>30</v>
      </c>
      <c r="P4257" s="11">
        <f>Agridata[[#This Row],[Storage_Loss_%]]/100</f>
        <v>0.34289999999999998</v>
      </c>
      <c r="Q4257" s="7">
        <v>34.29</v>
      </c>
      <c r="R4257" s="13">
        <v>36941</v>
      </c>
      <c r="S4257">
        <v>340</v>
      </c>
      <c r="T4257" t="s">
        <v>1520</v>
      </c>
      <c r="U4257" t="s">
        <v>1522</v>
      </c>
      <c r="V4257" s="13">
        <v>1078591</v>
      </c>
      <c r="W4257" s="7">
        <f>(Agridata[[#This Row],[Profit_After_Storage_Loss]]/Agridata[[#This Row],[Total_Revenue]])*100</f>
        <v>63.534004053671254</v>
      </c>
      <c r="X4257">
        <f>(1-Agridata[[#This Row],[Transport_Cost_NGN]]/(Agridata[[#This Row],[Input_Cost_NGN]]+Agridata[[#This Row],[Final_Profit_NGN]]))*100</f>
        <v>99.973375931842384</v>
      </c>
      <c r="Y4257" s="13">
        <f>Agridata[[#This Row],[Final_Profit_NGN]]*Agridata[[#This Row],[Storage_Loss_%]]</f>
        <v>36984885.390000001</v>
      </c>
      <c r="Z4257" s="13">
        <f>Agridata[[#This Row],[Final_Profit_NGN]] * (1-Agridata[[#This Row],[Storage_Loss_%]]/100)</f>
        <v>708742.14610000001</v>
      </c>
      <c r="AA4257" s="13">
        <f>Agridata[[#This Row],[Final_Profit_NGN]]+Agridata[[#This Row],[Input_Cost_NGN]]</f>
        <v>1115532</v>
      </c>
    </row>
    <row r="4258" spans="1:27" x14ac:dyDescent="0.35">
      <c r="A4258" t="s">
        <v>115</v>
      </c>
      <c r="B4258" t="s">
        <v>1471</v>
      </c>
      <c r="C4258" t="s">
        <v>1486</v>
      </c>
      <c r="D4258">
        <v>2023</v>
      </c>
      <c r="E4258" t="s">
        <v>1502</v>
      </c>
      <c r="F4258" t="s">
        <v>1505</v>
      </c>
      <c r="G4258">
        <v>2.2400000000000002</v>
      </c>
      <c r="H4258">
        <v>15610</v>
      </c>
      <c r="I4258">
        <v>9520</v>
      </c>
      <c r="J4258">
        <v>18.7</v>
      </c>
      <c r="K4258" t="s">
        <v>1512</v>
      </c>
      <c r="L4258">
        <v>0.66</v>
      </c>
      <c r="M4258" t="s">
        <v>1518</v>
      </c>
      <c r="N4258" s="13">
        <v>3448</v>
      </c>
      <c r="O4258">
        <v>30</v>
      </c>
      <c r="P4258" s="11">
        <f>Agridata[[#This Row],[Storage_Loss_%]]/100</f>
        <v>0.3901</v>
      </c>
      <c r="Q4258" s="7">
        <v>39.01</v>
      </c>
      <c r="R4258" s="13">
        <v>14581</v>
      </c>
      <c r="S4258">
        <v>99</v>
      </c>
      <c r="T4258" t="s">
        <v>1520</v>
      </c>
      <c r="U4258" t="s">
        <v>1522</v>
      </c>
      <c r="V4258" s="13">
        <v>915027</v>
      </c>
      <c r="W4258" s="7">
        <f>(Agridata[[#This Row],[Profit_After_Storage_Loss]]/Agridata[[#This Row],[Total_Revenue]])*100</f>
        <v>60.03336538627034</v>
      </c>
      <c r="X4258">
        <f>(1-Agridata[[#This Row],[Transport_Cost_NGN]]/(Agridata[[#This Row],[Input_Cost_NGN]]+Agridata[[#This Row],[Final_Profit_NGN]]))*100</f>
        <v>99.62909097167838</v>
      </c>
      <c r="Y4258" s="13">
        <f>Agridata[[#This Row],[Final_Profit_NGN]]*Agridata[[#This Row],[Storage_Loss_%]]</f>
        <v>35695203.269999996</v>
      </c>
      <c r="Z4258" s="13">
        <f>Agridata[[#This Row],[Final_Profit_NGN]] * (1-Agridata[[#This Row],[Storage_Loss_%]]/100)</f>
        <v>558074.96730000002</v>
      </c>
      <c r="AA4258" s="13">
        <f>Agridata[[#This Row],[Final_Profit_NGN]]+Agridata[[#This Row],[Input_Cost_NGN]]</f>
        <v>929608</v>
      </c>
    </row>
    <row r="4259" spans="1:27" x14ac:dyDescent="0.35">
      <c r="A4259" t="s">
        <v>1120</v>
      </c>
      <c r="B4259" t="s">
        <v>1472</v>
      </c>
      <c r="C4259" t="s">
        <v>1489</v>
      </c>
      <c r="D4259">
        <v>2025</v>
      </c>
      <c r="E4259" t="s">
        <v>1501</v>
      </c>
      <c r="F4259" t="s">
        <v>1509</v>
      </c>
      <c r="G4259">
        <v>0.87</v>
      </c>
      <c r="H4259">
        <v>13403</v>
      </c>
      <c r="I4259">
        <v>10286</v>
      </c>
      <c r="J4259">
        <v>58.3</v>
      </c>
      <c r="K4259" t="s">
        <v>1512</v>
      </c>
      <c r="L4259">
        <v>2</v>
      </c>
      <c r="M4259" t="s">
        <v>1517</v>
      </c>
      <c r="N4259" s="13">
        <v>16403</v>
      </c>
      <c r="O4259">
        <v>7</v>
      </c>
      <c r="P4259" s="11">
        <f>Agridata[[#This Row],[Storage_Loss_%]]/100</f>
        <v>0.23250000000000001</v>
      </c>
      <c r="Q4259" s="7">
        <v>23.25</v>
      </c>
      <c r="R4259" s="13">
        <v>21333</v>
      </c>
      <c r="S4259">
        <v>344</v>
      </c>
      <c r="T4259" t="s">
        <v>1521</v>
      </c>
      <c r="U4259" t="s">
        <v>1522</v>
      </c>
      <c r="V4259" s="13">
        <v>3465265</v>
      </c>
      <c r="W4259" s="7">
        <f>(Agridata[[#This Row],[Profit_After_Storage_Loss]]/Agridata[[#This Row],[Total_Revenue]])*100</f>
        <v>76.280399618768783</v>
      </c>
      <c r="X4259">
        <f>(1-Agridata[[#This Row],[Transport_Cost_NGN]]/(Agridata[[#This Row],[Input_Cost_NGN]]+Agridata[[#This Row],[Final_Profit_NGN]]))*100</f>
        <v>99.529541403970285</v>
      </c>
      <c r="Y4259" s="13">
        <f>Agridata[[#This Row],[Final_Profit_NGN]]*Agridata[[#This Row],[Storage_Loss_%]]</f>
        <v>80567411.25</v>
      </c>
      <c r="Z4259" s="13">
        <f>Agridata[[#This Row],[Final_Profit_NGN]] * (1-Agridata[[#This Row],[Storage_Loss_%]]/100)</f>
        <v>2659590.8874999997</v>
      </c>
      <c r="AA4259" s="13">
        <f>Agridata[[#This Row],[Final_Profit_NGN]]+Agridata[[#This Row],[Input_Cost_NGN]]</f>
        <v>3486598</v>
      </c>
    </row>
    <row r="4260" spans="1:27" x14ac:dyDescent="0.35">
      <c r="A4260" t="s">
        <v>481</v>
      </c>
      <c r="B4260" t="s">
        <v>1469</v>
      </c>
      <c r="C4260" t="s">
        <v>1498</v>
      </c>
      <c r="D4260">
        <v>2024</v>
      </c>
      <c r="E4260" t="s">
        <v>1501</v>
      </c>
      <c r="F4260" t="s">
        <v>1507</v>
      </c>
      <c r="G4260">
        <v>1.96</v>
      </c>
      <c r="H4260">
        <v>5215</v>
      </c>
      <c r="I4260">
        <v>3272</v>
      </c>
      <c r="J4260">
        <v>9.6999999999999993</v>
      </c>
      <c r="K4260" t="s">
        <v>1513</v>
      </c>
      <c r="L4260">
        <v>1.64</v>
      </c>
      <c r="M4260" t="s">
        <v>1517</v>
      </c>
      <c r="N4260" s="13">
        <v>339</v>
      </c>
      <c r="O4260">
        <v>30</v>
      </c>
      <c r="P4260" s="11">
        <f>Agridata[[#This Row],[Storage_Loss_%]]/100</f>
        <v>0.3725</v>
      </c>
      <c r="Q4260" s="7">
        <v>37.25</v>
      </c>
      <c r="R4260" s="13">
        <v>21113</v>
      </c>
      <c r="S4260">
        <v>189</v>
      </c>
      <c r="T4260" t="s">
        <v>1520</v>
      </c>
      <c r="U4260" t="s">
        <v>1522</v>
      </c>
      <c r="V4260" s="13">
        <v>590772</v>
      </c>
      <c r="W4260" s="7">
        <f>(Agridata[[#This Row],[Profit_After_Storage_Loss]]/Agridata[[#This Row],[Total_Revenue]])*100</f>
        <v>60.584820677088011</v>
      </c>
      <c r="X4260">
        <f>(1-Agridata[[#This Row],[Transport_Cost_NGN]]/(Agridata[[#This Row],[Input_Cost_NGN]]+Agridata[[#This Row],[Final_Profit_NGN]]))*100</f>
        <v>99.944597432524091</v>
      </c>
      <c r="Y4260" s="13">
        <f>Agridata[[#This Row],[Final_Profit_NGN]]*Agridata[[#This Row],[Storage_Loss_%]]</f>
        <v>22006257</v>
      </c>
      <c r="Z4260" s="13">
        <f>Agridata[[#This Row],[Final_Profit_NGN]] * (1-Agridata[[#This Row],[Storage_Loss_%]]/100)</f>
        <v>370709.43</v>
      </c>
      <c r="AA4260" s="13">
        <f>Agridata[[#This Row],[Final_Profit_NGN]]+Agridata[[#This Row],[Input_Cost_NGN]]</f>
        <v>611885</v>
      </c>
    </row>
    <row r="4261" spans="1:27" x14ac:dyDescent="0.35">
      <c r="A4261" t="s">
        <v>954</v>
      </c>
      <c r="B4261" t="s">
        <v>1473</v>
      </c>
      <c r="C4261" t="s">
        <v>1493</v>
      </c>
      <c r="D4261">
        <v>2021</v>
      </c>
      <c r="E4261" t="s">
        <v>1501</v>
      </c>
      <c r="F4261" t="s">
        <v>1503</v>
      </c>
      <c r="G4261">
        <v>0.59</v>
      </c>
      <c r="H4261">
        <v>5346</v>
      </c>
      <c r="I4261">
        <v>4809</v>
      </c>
      <c r="J4261">
        <v>21.4</v>
      </c>
      <c r="K4261" t="s">
        <v>1513</v>
      </c>
      <c r="L4261">
        <v>1.1299999999999999</v>
      </c>
      <c r="M4261" t="s">
        <v>1516</v>
      </c>
      <c r="N4261" s="13">
        <v>939</v>
      </c>
      <c r="O4261">
        <v>3</v>
      </c>
      <c r="P4261" s="11">
        <f>Agridata[[#This Row],[Storage_Loss_%]]/100</f>
        <v>0.10039999999999999</v>
      </c>
      <c r="Q4261" s="7">
        <v>10.039999999999999</v>
      </c>
      <c r="R4261" s="13">
        <v>10109</v>
      </c>
      <c r="S4261">
        <v>245</v>
      </c>
      <c r="T4261" t="s">
        <v>1520</v>
      </c>
      <c r="U4261" t="s">
        <v>1523</v>
      </c>
      <c r="V4261" s="13">
        <v>1155375</v>
      </c>
      <c r="W4261" s="7">
        <f>(Agridata[[#This Row],[Profit_After_Storage_Loss]]/Agridata[[#This Row],[Total_Revenue]])*100</f>
        <v>89.179718468893611</v>
      </c>
      <c r="X4261">
        <f>(1-Agridata[[#This Row],[Transport_Cost_NGN]]/(Agridata[[#This Row],[Input_Cost_NGN]]+Agridata[[#This Row],[Final_Profit_NGN]]))*100</f>
        <v>99.919432613403529</v>
      </c>
      <c r="Y4261" s="13">
        <f>Agridata[[#This Row],[Final_Profit_NGN]]*Agridata[[#This Row],[Storage_Loss_%]]</f>
        <v>11599964.999999998</v>
      </c>
      <c r="Z4261" s="13">
        <f>Agridata[[#This Row],[Final_Profit_NGN]] * (1-Agridata[[#This Row],[Storage_Loss_%]]/100)</f>
        <v>1039375.35</v>
      </c>
      <c r="AA4261" s="13">
        <f>Agridata[[#This Row],[Final_Profit_NGN]]+Agridata[[#This Row],[Input_Cost_NGN]]</f>
        <v>1165484</v>
      </c>
    </row>
    <row r="4262" spans="1:27" x14ac:dyDescent="0.35">
      <c r="A4262" t="s">
        <v>491</v>
      </c>
      <c r="B4262" t="s">
        <v>1469</v>
      </c>
      <c r="C4262" t="s">
        <v>1498</v>
      </c>
      <c r="D4262">
        <v>2021</v>
      </c>
      <c r="E4262" t="s">
        <v>1502</v>
      </c>
      <c r="F4262" t="s">
        <v>1510</v>
      </c>
      <c r="G4262">
        <v>2.2799999999999998</v>
      </c>
      <c r="H4262">
        <v>46616</v>
      </c>
      <c r="I4262">
        <v>31815</v>
      </c>
      <c r="J4262">
        <v>79.400000000000006</v>
      </c>
      <c r="K4262" t="s">
        <v>1514</v>
      </c>
      <c r="L4262">
        <v>4.13</v>
      </c>
      <c r="M4262" t="s">
        <v>1517</v>
      </c>
      <c r="N4262" s="13">
        <v>11643</v>
      </c>
      <c r="O4262">
        <v>5</v>
      </c>
      <c r="P4262" s="11">
        <f>Agridata[[#This Row],[Storage_Loss_%]]/100</f>
        <v>0.3175</v>
      </c>
      <c r="Q4262" s="7">
        <v>31.75</v>
      </c>
      <c r="R4262" s="13">
        <v>69640</v>
      </c>
      <c r="S4262">
        <v>400</v>
      </c>
      <c r="T4262" t="s">
        <v>1521</v>
      </c>
      <c r="U4262" t="s">
        <v>1523</v>
      </c>
      <c r="V4262" s="13">
        <v>12517457</v>
      </c>
      <c r="W4262" s="7">
        <f>(Agridata[[#This Row],[Profit_After_Storage_Loss]]/Agridata[[#This Row],[Total_Revenue]])*100</f>
        <v>67.87239664952132</v>
      </c>
      <c r="X4262">
        <f>(1-Agridata[[#This Row],[Transport_Cost_NGN]]/(Agridata[[#This Row],[Input_Cost_NGN]]+Agridata[[#This Row],[Final_Profit_NGN]]))*100</f>
        <v>99.907500514217062</v>
      </c>
      <c r="Y4262" s="13">
        <f>Agridata[[#This Row],[Final_Profit_NGN]]*Agridata[[#This Row],[Storage_Loss_%]]</f>
        <v>397429259.75</v>
      </c>
      <c r="Z4262" s="13">
        <f>Agridata[[#This Row],[Final_Profit_NGN]] * (1-Agridata[[#This Row],[Storage_Loss_%]]/100)</f>
        <v>8543164.4024999999</v>
      </c>
      <c r="AA4262" s="13">
        <f>Agridata[[#This Row],[Final_Profit_NGN]]+Agridata[[#This Row],[Input_Cost_NGN]]</f>
        <v>12587097</v>
      </c>
    </row>
    <row r="4263" spans="1:27" x14ac:dyDescent="0.35">
      <c r="A4263" t="s">
        <v>1301</v>
      </c>
      <c r="B4263" t="s">
        <v>1470</v>
      </c>
      <c r="C4263" t="s">
        <v>1495</v>
      </c>
      <c r="D4263">
        <v>2022</v>
      </c>
      <c r="E4263" t="s">
        <v>1501</v>
      </c>
      <c r="F4263" t="s">
        <v>1507</v>
      </c>
      <c r="G4263">
        <v>3.79</v>
      </c>
      <c r="H4263">
        <v>5346</v>
      </c>
      <c r="I4263">
        <v>4220</v>
      </c>
      <c r="J4263">
        <v>15.3</v>
      </c>
      <c r="K4263" t="s">
        <v>1511</v>
      </c>
      <c r="L4263">
        <v>0.65</v>
      </c>
      <c r="M4263" t="s">
        <v>1516</v>
      </c>
      <c r="N4263" s="13">
        <v>2199</v>
      </c>
      <c r="O4263">
        <v>14</v>
      </c>
      <c r="P4263" s="11">
        <f>Agridata[[#This Row],[Storage_Loss_%]]/100</f>
        <v>0.21059999999999998</v>
      </c>
      <c r="Q4263" s="7">
        <v>21.06</v>
      </c>
      <c r="R4263" s="13">
        <v>90859</v>
      </c>
      <c r="S4263">
        <v>233</v>
      </c>
      <c r="T4263" t="s">
        <v>1520</v>
      </c>
      <c r="U4263" t="s">
        <v>1523</v>
      </c>
      <c r="V4263" s="13">
        <v>880370</v>
      </c>
      <c r="W4263" s="7">
        <f>(Agridata[[#This Row],[Profit_After_Storage_Loss]]/Agridata[[#This Row],[Total_Revenue]])*100</f>
        <v>71.555120162186256</v>
      </c>
      <c r="X4263">
        <f>(1-Agridata[[#This Row],[Transport_Cost_NGN]]/(Agridata[[#This Row],[Input_Cost_NGN]]+Agridata[[#This Row],[Final_Profit_NGN]]))*100</f>
        <v>99.773585838149387</v>
      </c>
      <c r="Y4263" s="13">
        <f>Agridata[[#This Row],[Final_Profit_NGN]]*Agridata[[#This Row],[Storage_Loss_%]]</f>
        <v>18540592.199999999</v>
      </c>
      <c r="Z4263" s="13">
        <f>Agridata[[#This Row],[Final_Profit_NGN]] * (1-Agridata[[#This Row],[Storage_Loss_%]]/100)</f>
        <v>694964.07799999998</v>
      </c>
      <c r="AA4263" s="13">
        <f>Agridata[[#This Row],[Final_Profit_NGN]]+Agridata[[#This Row],[Input_Cost_NGN]]</f>
        <v>971229</v>
      </c>
    </row>
    <row r="4264" spans="1:27" x14ac:dyDescent="0.35">
      <c r="A4264" t="s">
        <v>706</v>
      </c>
      <c r="B4264" t="s">
        <v>1472</v>
      </c>
      <c r="C4264" t="s">
        <v>1487</v>
      </c>
      <c r="D4264">
        <v>2023</v>
      </c>
      <c r="E4264" t="s">
        <v>1501</v>
      </c>
      <c r="F4264" t="s">
        <v>1505</v>
      </c>
      <c r="G4264">
        <v>0.46</v>
      </c>
      <c r="H4264">
        <v>5748</v>
      </c>
      <c r="I4264">
        <v>4881</v>
      </c>
      <c r="J4264">
        <v>88.9</v>
      </c>
      <c r="K4264" t="s">
        <v>1512</v>
      </c>
      <c r="L4264">
        <v>2.5099999999999998</v>
      </c>
      <c r="M4264" t="s">
        <v>1516</v>
      </c>
      <c r="N4264" s="13">
        <v>23054</v>
      </c>
      <c r="O4264">
        <v>1</v>
      </c>
      <c r="P4264" s="11">
        <f>Agridata[[#This Row],[Storage_Loss_%]]/100</f>
        <v>0.1507</v>
      </c>
      <c r="Q4264" s="7">
        <v>15.07</v>
      </c>
      <c r="R4264" s="13">
        <v>3072</v>
      </c>
      <c r="S4264">
        <v>103</v>
      </c>
      <c r="T4264" t="s">
        <v>1520</v>
      </c>
      <c r="U4264" t="s">
        <v>1522</v>
      </c>
      <c r="V4264" s="13">
        <v>471590</v>
      </c>
      <c r="W4264" s="7">
        <f>(Agridata[[#This Row],[Profit_After_Storage_Loss]]/Agridata[[#This Row],[Total_Revenue]])*100</f>
        <v>84.380335270150127</v>
      </c>
      <c r="X4264">
        <f>(1-Agridata[[#This Row],[Transport_Cost_NGN]]/(Agridata[[#This Row],[Input_Cost_NGN]]+Agridata[[#This Row],[Final_Profit_NGN]]))*100</f>
        <v>95.143070226814032</v>
      </c>
      <c r="Y4264" s="13">
        <f>Agridata[[#This Row],[Final_Profit_NGN]]*Agridata[[#This Row],[Storage_Loss_%]]</f>
        <v>7106861.2999999998</v>
      </c>
      <c r="Z4264" s="13">
        <f>Agridata[[#This Row],[Final_Profit_NGN]] * (1-Agridata[[#This Row],[Storage_Loss_%]]/100)</f>
        <v>400521.38699999999</v>
      </c>
      <c r="AA4264" s="13">
        <f>Agridata[[#This Row],[Final_Profit_NGN]]+Agridata[[#This Row],[Input_Cost_NGN]]</f>
        <v>474662</v>
      </c>
    </row>
    <row r="4265" spans="1:27" x14ac:dyDescent="0.35">
      <c r="A4265" t="s">
        <v>622</v>
      </c>
      <c r="B4265" t="s">
        <v>1469</v>
      </c>
      <c r="C4265" t="s">
        <v>1484</v>
      </c>
      <c r="D4265">
        <v>2022</v>
      </c>
      <c r="E4265" t="s">
        <v>1502</v>
      </c>
      <c r="F4265" t="s">
        <v>1510</v>
      </c>
      <c r="G4265">
        <v>0.43</v>
      </c>
      <c r="H4265">
        <v>9032</v>
      </c>
      <c r="I4265">
        <v>6644</v>
      </c>
      <c r="J4265">
        <v>14</v>
      </c>
      <c r="K4265" t="s">
        <v>1511</v>
      </c>
      <c r="L4265">
        <v>1.4</v>
      </c>
      <c r="M4265" t="s">
        <v>1516</v>
      </c>
      <c r="N4265" s="13">
        <v>1587</v>
      </c>
      <c r="O4265">
        <v>1</v>
      </c>
      <c r="P4265" s="11">
        <f>Agridata[[#This Row],[Storage_Loss_%]]/100</f>
        <v>0.26429999999999998</v>
      </c>
      <c r="Q4265" s="7">
        <v>26.43</v>
      </c>
      <c r="R4265" s="13">
        <v>8795</v>
      </c>
      <c r="S4265">
        <v>390</v>
      </c>
      <c r="T4265" t="s">
        <v>1520</v>
      </c>
      <c r="U4265" t="s">
        <v>1522</v>
      </c>
      <c r="V4265" s="13">
        <v>2554867</v>
      </c>
      <c r="W4265" s="7">
        <f>(Agridata[[#This Row],[Profit_After_Storage_Loss]]/Agridata[[#This Row],[Total_Revenue]])*100</f>
        <v>73.317607855481725</v>
      </c>
      <c r="X4265">
        <f>(1-Agridata[[#This Row],[Transport_Cost_NGN]]/(Agridata[[#This Row],[Input_Cost_NGN]]+Agridata[[#This Row],[Final_Profit_NGN]]))*100</f>
        <v>99.938096363717207</v>
      </c>
      <c r="Y4265" s="13">
        <f>Agridata[[#This Row],[Final_Profit_NGN]]*Agridata[[#This Row],[Storage_Loss_%]]</f>
        <v>67525134.810000002</v>
      </c>
      <c r="Z4265" s="13">
        <f>Agridata[[#This Row],[Final_Profit_NGN]] * (1-Agridata[[#This Row],[Storage_Loss_%]]/100)</f>
        <v>1879615.6518999999</v>
      </c>
      <c r="AA4265" s="13">
        <f>Agridata[[#This Row],[Final_Profit_NGN]]+Agridata[[#This Row],[Input_Cost_NGN]]</f>
        <v>2563662</v>
      </c>
    </row>
    <row r="4266" spans="1:27" x14ac:dyDescent="0.35">
      <c r="A4266" t="s">
        <v>288</v>
      </c>
      <c r="B4266" t="s">
        <v>1471</v>
      </c>
      <c r="C4266" t="s">
        <v>1492</v>
      </c>
      <c r="D4266">
        <v>2025</v>
      </c>
      <c r="E4266" t="s">
        <v>1501</v>
      </c>
      <c r="F4266" t="s">
        <v>1505</v>
      </c>
      <c r="G4266">
        <v>1.03</v>
      </c>
      <c r="H4266">
        <v>11202</v>
      </c>
      <c r="I4266">
        <v>8767</v>
      </c>
      <c r="J4266">
        <v>1</v>
      </c>
      <c r="K4266" t="s">
        <v>1511</v>
      </c>
      <c r="L4266">
        <v>0.8</v>
      </c>
      <c r="M4266" t="s">
        <v>1516</v>
      </c>
      <c r="N4266" s="13">
        <v>200</v>
      </c>
      <c r="O4266">
        <v>14</v>
      </c>
      <c r="P4266" s="11">
        <f>Agridata[[#This Row],[Storage_Loss_%]]/100</f>
        <v>0.21729999999999999</v>
      </c>
      <c r="Q4266" s="7">
        <v>21.73</v>
      </c>
      <c r="R4266" s="13">
        <v>12908</v>
      </c>
      <c r="S4266">
        <v>88</v>
      </c>
      <c r="T4266" t="s">
        <v>1520</v>
      </c>
      <c r="U4266" t="s">
        <v>1522</v>
      </c>
      <c r="V4266" s="13">
        <v>750674</v>
      </c>
      <c r="W4266" s="7">
        <f>(Agridata[[#This Row],[Profit_After_Storage_Loss]]/Agridata[[#This Row],[Total_Revenue]])*100</f>
        <v>76.946881906592864</v>
      </c>
      <c r="X4266">
        <f>(1-Agridata[[#This Row],[Transport_Cost_NGN]]/(Agridata[[#This Row],[Input_Cost_NGN]]+Agridata[[#This Row],[Final_Profit_NGN]]))*100</f>
        <v>99.973807659164308</v>
      </c>
      <c r="Y4266" s="13">
        <f>Agridata[[#This Row],[Final_Profit_NGN]]*Agridata[[#This Row],[Storage_Loss_%]]</f>
        <v>16312146.02</v>
      </c>
      <c r="Z4266" s="13">
        <f>Agridata[[#This Row],[Final_Profit_NGN]] * (1-Agridata[[#This Row],[Storage_Loss_%]]/100)</f>
        <v>587552.53979999991</v>
      </c>
      <c r="AA4266" s="13">
        <f>Agridata[[#This Row],[Final_Profit_NGN]]+Agridata[[#This Row],[Input_Cost_NGN]]</f>
        <v>763582</v>
      </c>
    </row>
    <row r="4267" spans="1:27" x14ac:dyDescent="0.35">
      <c r="A4267" t="s">
        <v>639</v>
      </c>
      <c r="B4267" t="s">
        <v>1473</v>
      </c>
      <c r="C4267" t="s">
        <v>1493</v>
      </c>
      <c r="D4267">
        <v>2021</v>
      </c>
      <c r="E4267" t="s">
        <v>1501</v>
      </c>
      <c r="F4267" t="s">
        <v>1503</v>
      </c>
      <c r="G4267">
        <v>3.67</v>
      </c>
      <c r="H4267">
        <v>24683</v>
      </c>
      <c r="I4267">
        <v>19356</v>
      </c>
      <c r="J4267">
        <v>15</v>
      </c>
      <c r="K4267" t="s">
        <v>1512</v>
      </c>
      <c r="L4267">
        <v>1.85</v>
      </c>
      <c r="M4267" t="s">
        <v>1516</v>
      </c>
      <c r="N4267" s="13">
        <v>3413</v>
      </c>
      <c r="O4267">
        <v>14</v>
      </c>
      <c r="P4267" s="11">
        <f>Agridata[[#This Row],[Storage_Loss_%]]/100</f>
        <v>0.21579999999999999</v>
      </c>
      <c r="Q4267" s="7">
        <v>21.58</v>
      </c>
      <c r="R4267" s="13">
        <v>31579</v>
      </c>
      <c r="S4267">
        <v>310</v>
      </c>
      <c r="T4267" t="s">
        <v>1520</v>
      </c>
      <c r="U4267" t="s">
        <v>1522</v>
      </c>
      <c r="V4267" s="13">
        <v>5905365</v>
      </c>
      <c r="W4267" s="7">
        <f>(Agridata[[#This Row],[Profit_After_Storage_Loss]]/Agridata[[#This Row],[Total_Revenue]])*100</f>
        <v>78.002878804314136</v>
      </c>
      <c r="X4267">
        <f>(1-Agridata[[#This Row],[Transport_Cost_NGN]]/(Agridata[[#This Row],[Input_Cost_NGN]]+Agridata[[#This Row],[Final_Profit_NGN]]))*100</f>
        <v>99.942512511487394</v>
      </c>
      <c r="Y4267" s="13">
        <f>Agridata[[#This Row],[Final_Profit_NGN]]*Agridata[[#This Row],[Storage_Loss_%]]</f>
        <v>127437776.69999999</v>
      </c>
      <c r="Z4267" s="13">
        <f>Agridata[[#This Row],[Final_Profit_NGN]] * (1-Agridata[[#This Row],[Storage_Loss_%]]/100)</f>
        <v>4630987.233</v>
      </c>
      <c r="AA4267" s="13">
        <f>Agridata[[#This Row],[Final_Profit_NGN]]+Agridata[[#This Row],[Input_Cost_NGN]]</f>
        <v>5936944</v>
      </c>
    </row>
    <row r="4268" spans="1:27" x14ac:dyDescent="0.35">
      <c r="A4268" t="s">
        <v>204</v>
      </c>
      <c r="B4268" t="s">
        <v>1471</v>
      </c>
      <c r="C4268" t="s">
        <v>1483</v>
      </c>
      <c r="D4268">
        <v>2024</v>
      </c>
      <c r="E4268" t="s">
        <v>1502</v>
      </c>
      <c r="F4268" t="s">
        <v>1508</v>
      </c>
      <c r="G4268">
        <v>0.96</v>
      </c>
      <c r="H4268">
        <v>1434</v>
      </c>
      <c r="I4268">
        <v>1112</v>
      </c>
      <c r="J4268">
        <v>24.6</v>
      </c>
      <c r="K4268" t="s">
        <v>1511</v>
      </c>
      <c r="L4268">
        <v>1.27</v>
      </c>
      <c r="M4268" t="s">
        <v>1516</v>
      </c>
      <c r="N4268" s="13">
        <v>2816</v>
      </c>
      <c r="O4268">
        <v>14</v>
      </c>
      <c r="P4268" s="11">
        <f>Agridata[[#This Row],[Storage_Loss_%]]/100</f>
        <v>0.22399999999999998</v>
      </c>
      <c r="Q4268" s="7">
        <v>22.4</v>
      </c>
      <c r="R4268" s="13">
        <v>15044</v>
      </c>
      <c r="S4268">
        <v>213</v>
      </c>
      <c r="T4268" t="s">
        <v>1520</v>
      </c>
      <c r="U4268" t="s">
        <v>1522</v>
      </c>
      <c r="V4268" s="13">
        <v>216628</v>
      </c>
      <c r="W4268" s="7">
        <f>(Agridata[[#This Row],[Profit_After_Storage_Loss]]/Agridata[[#This Row],[Total_Revenue]])*100</f>
        <v>72.560917158741674</v>
      </c>
      <c r="X4268">
        <f>(1-Agridata[[#This Row],[Transport_Cost_NGN]]/(Agridata[[#This Row],[Input_Cost_NGN]]+Agridata[[#This Row],[Final_Profit_NGN]]))*100</f>
        <v>98.7844884146552</v>
      </c>
      <c r="Y4268" s="13">
        <f>Agridata[[#This Row],[Final_Profit_NGN]]*Agridata[[#This Row],[Storage_Loss_%]]</f>
        <v>4852467.1999999993</v>
      </c>
      <c r="Z4268" s="13">
        <f>Agridata[[#This Row],[Final_Profit_NGN]] * (1-Agridata[[#This Row],[Storage_Loss_%]]/100)</f>
        <v>168103.32800000001</v>
      </c>
      <c r="AA4268" s="13">
        <f>Agridata[[#This Row],[Final_Profit_NGN]]+Agridata[[#This Row],[Input_Cost_NGN]]</f>
        <v>231672</v>
      </c>
    </row>
    <row r="4269" spans="1:27" x14ac:dyDescent="0.35">
      <c r="A4269" t="s">
        <v>1319</v>
      </c>
      <c r="B4269" t="s">
        <v>1471</v>
      </c>
      <c r="C4269" t="s">
        <v>1500</v>
      </c>
      <c r="D4269">
        <v>2022</v>
      </c>
      <c r="E4269" t="s">
        <v>1501</v>
      </c>
      <c r="F4269" t="s">
        <v>1509</v>
      </c>
      <c r="G4269">
        <v>2.09</v>
      </c>
      <c r="H4269">
        <v>22998</v>
      </c>
      <c r="I4269">
        <v>18127</v>
      </c>
      <c r="J4269">
        <v>8.9</v>
      </c>
      <c r="K4269" t="s">
        <v>1513</v>
      </c>
      <c r="L4269">
        <v>0.4</v>
      </c>
      <c r="M4269" t="s">
        <v>1518</v>
      </c>
      <c r="N4269" s="13">
        <v>294</v>
      </c>
      <c r="O4269">
        <v>5</v>
      </c>
      <c r="P4269" s="11">
        <f>Agridata[[#This Row],[Storage_Loss_%]]/100</f>
        <v>0.21179999999999999</v>
      </c>
      <c r="Q4269" s="7">
        <v>21.18</v>
      </c>
      <c r="R4269" s="13">
        <v>68200</v>
      </c>
      <c r="S4269">
        <v>272</v>
      </c>
      <c r="T4269" t="s">
        <v>1520</v>
      </c>
      <c r="U4269" t="s">
        <v>1523</v>
      </c>
      <c r="V4269" s="13">
        <v>4812745</v>
      </c>
      <c r="W4269" s="7">
        <f>(Agridata[[#This Row],[Profit_After_Storage_Loss]]/Agridata[[#This Row],[Total_Revenue]])*100</f>
        <v>77.718671466283681</v>
      </c>
      <c r="X4269">
        <f>(1-Agridata[[#This Row],[Transport_Cost_NGN]]/(Agridata[[#This Row],[Input_Cost_NGN]]+Agridata[[#This Row],[Final_Profit_NGN]]))*100</f>
        <v>99.993976576257253</v>
      </c>
      <c r="Y4269" s="13">
        <f>Agridata[[#This Row],[Final_Profit_NGN]]*Agridata[[#This Row],[Storage_Loss_%]]</f>
        <v>101933939.09999999</v>
      </c>
      <c r="Z4269" s="13">
        <f>Agridata[[#This Row],[Final_Profit_NGN]] * (1-Agridata[[#This Row],[Storage_Loss_%]]/100)</f>
        <v>3793405.6090000002</v>
      </c>
      <c r="AA4269" s="13">
        <f>Agridata[[#This Row],[Final_Profit_NGN]]+Agridata[[#This Row],[Input_Cost_NGN]]</f>
        <v>4880945</v>
      </c>
    </row>
    <row r="4270" spans="1:27" x14ac:dyDescent="0.35">
      <c r="A4270" t="s">
        <v>1278</v>
      </c>
      <c r="B4270" t="s">
        <v>1470</v>
      </c>
      <c r="C4270" t="s">
        <v>1495</v>
      </c>
      <c r="D4270">
        <v>2023</v>
      </c>
      <c r="E4270" t="s">
        <v>1502</v>
      </c>
      <c r="F4270" t="s">
        <v>1509</v>
      </c>
      <c r="G4270">
        <v>1.05</v>
      </c>
      <c r="H4270">
        <v>17115</v>
      </c>
      <c r="I4270">
        <v>14487</v>
      </c>
      <c r="J4270">
        <v>3.2</v>
      </c>
      <c r="K4270" t="s">
        <v>1512</v>
      </c>
      <c r="L4270">
        <v>1.44</v>
      </c>
      <c r="M4270" t="s">
        <v>1518</v>
      </c>
      <c r="N4270" s="13">
        <v>764</v>
      </c>
      <c r="O4270">
        <v>3</v>
      </c>
      <c r="P4270" s="11">
        <f>Agridata[[#This Row],[Storage_Loss_%]]/100</f>
        <v>0.1535</v>
      </c>
      <c r="Q4270" s="7">
        <v>15.35</v>
      </c>
      <c r="R4270" s="13">
        <v>20901</v>
      </c>
      <c r="S4270">
        <v>276</v>
      </c>
      <c r="T4270" t="s">
        <v>1521</v>
      </c>
      <c r="U4270" t="s">
        <v>1523</v>
      </c>
      <c r="V4270" s="13">
        <v>3936763</v>
      </c>
      <c r="W4270" s="7">
        <f>(Agridata[[#This Row],[Profit_After_Storage_Loss]]/Agridata[[#This Row],[Total_Revenue]])*100</f>
        <v>84.20295102110741</v>
      </c>
      <c r="X4270">
        <f>(1-Agridata[[#This Row],[Transport_Cost_NGN]]/(Agridata[[#This Row],[Input_Cost_NGN]]+Agridata[[#This Row],[Final_Profit_NGN]]))*100</f>
        <v>99.980695683110028</v>
      </c>
      <c r="Y4270" s="13">
        <f>Agridata[[#This Row],[Final_Profit_NGN]]*Agridata[[#This Row],[Storage_Loss_%]]</f>
        <v>60429312.049999997</v>
      </c>
      <c r="Z4270" s="13">
        <f>Agridata[[#This Row],[Final_Profit_NGN]] * (1-Agridata[[#This Row],[Storage_Loss_%]]/100)</f>
        <v>3332469.8795000003</v>
      </c>
      <c r="AA4270" s="13">
        <f>Agridata[[#This Row],[Final_Profit_NGN]]+Agridata[[#This Row],[Input_Cost_NGN]]</f>
        <v>3957664</v>
      </c>
    </row>
    <row r="4271" spans="1:27" x14ac:dyDescent="0.35">
      <c r="A4271" t="s">
        <v>816</v>
      </c>
      <c r="B4271" t="s">
        <v>1471</v>
      </c>
      <c r="C4271" t="s">
        <v>1492</v>
      </c>
      <c r="D4271">
        <v>2024</v>
      </c>
      <c r="E4271" t="s">
        <v>1501</v>
      </c>
      <c r="F4271" t="s">
        <v>1503</v>
      </c>
      <c r="G4271">
        <v>1.62</v>
      </c>
      <c r="H4271">
        <v>10346</v>
      </c>
      <c r="I4271">
        <v>6205</v>
      </c>
      <c r="J4271">
        <v>79.400000000000006</v>
      </c>
      <c r="K4271" t="s">
        <v>1512</v>
      </c>
      <c r="L4271">
        <v>3.23</v>
      </c>
      <c r="M4271" t="s">
        <v>1516</v>
      </c>
      <c r="N4271" s="13">
        <v>16760</v>
      </c>
      <c r="O4271">
        <v>30</v>
      </c>
      <c r="P4271" s="11">
        <f>Agridata[[#This Row],[Storage_Loss_%]]/100</f>
        <v>0.40020000000000006</v>
      </c>
      <c r="Q4271" s="7">
        <v>40.020000000000003</v>
      </c>
      <c r="R4271" s="13">
        <v>14392</v>
      </c>
      <c r="S4271">
        <v>348</v>
      </c>
      <c r="T4271" t="s">
        <v>1520</v>
      </c>
      <c r="U4271" t="s">
        <v>1523</v>
      </c>
      <c r="V4271" s="13">
        <v>2106595</v>
      </c>
      <c r="W4271" s="7">
        <f>(Agridata[[#This Row],[Profit_After_Storage_Loss]]/Agridata[[#This Row],[Total_Revenue]])*100</f>
        <v>59.573004502149232</v>
      </c>
      <c r="X4271">
        <f>(1-Agridata[[#This Row],[Transport_Cost_NGN]]/(Agridata[[#This Row],[Input_Cost_NGN]]+Agridata[[#This Row],[Final_Profit_NGN]]))*100</f>
        <v>99.209801851685086</v>
      </c>
      <c r="Y4271" s="13">
        <f>Agridata[[#This Row],[Final_Profit_NGN]]*Agridata[[#This Row],[Storage_Loss_%]]</f>
        <v>84305931.900000006</v>
      </c>
      <c r="Z4271" s="13">
        <f>Agridata[[#This Row],[Final_Profit_NGN]] * (1-Agridata[[#This Row],[Storage_Loss_%]]/100)</f>
        <v>1263535.6809999999</v>
      </c>
      <c r="AA4271" s="13">
        <f>Agridata[[#This Row],[Final_Profit_NGN]]+Agridata[[#This Row],[Input_Cost_NGN]]</f>
        <v>2120987</v>
      </c>
    </row>
    <row r="4272" spans="1:27" x14ac:dyDescent="0.35">
      <c r="A4272" t="s">
        <v>1299</v>
      </c>
      <c r="B4272" t="s">
        <v>1470</v>
      </c>
      <c r="C4272" t="s">
        <v>1490</v>
      </c>
      <c r="D4272">
        <v>2021</v>
      </c>
      <c r="E4272" t="s">
        <v>1501</v>
      </c>
      <c r="F4272" t="s">
        <v>1507</v>
      </c>
      <c r="G4272">
        <v>4.7300000000000004</v>
      </c>
      <c r="H4272">
        <v>11956</v>
      </c>
      <c r="I4272">
        <v>9488</v>
      </c>
      <c r="J4272">
        <v>20.100000000000001</v>
      </c>
      <c r="K4272" t="s">
        <v>1512</v>
      </c>
      <c r="L4272">
        <v>0.55000000000000004</v>
      </c>
      <c r="M4272" t="s">
        <v>1516</v>
      </c>
      <c r="N4272" s="13">
        <v>4669</v>
      </c>
      <c r="O4272">
        <v>14</v>
      </c>
      <c r="P4272" s="11">
        <f>Agridata[[#This Row],[Storage_Loss_%]]/100</f>
        <v>0.2064</v>
      </c>
      <c r="Q4272" s="7">
        <v>20.64</v>
      </c>
      <c r="R4272" s="13">
        <v>64699</v>
      </c>
      <c r="S4272">
        <v>234</v>
      </c>
      <c r="T4272" t="s">
        <v>1520</v>
      </c>
      <c r="U4272" t="s">
        <v>1523</v>
      </c>
      <c r="V4272" s="13">
        <v>2128623</v>
      </c>
      <c r="W4272" s="7">
        <f>(Agridata[[#This Row],[Profit_After_Storage_Loss]]/Agridata[[#This Row],[Total_Revenue]])*100</f>
        <v>77.019024694048568</v>
      </c>
      <c r="X4272">
        <f>(1-Agridata[[#This Row],[Transport_Cost_NGN]]/(Agridata[[#This Row],[Input_Cost_NGN]]+Agridata[[#This Row],[Final_Profit_NGN]]))*100</f>
        <v>99.787126559620518</v>
      </c>
      <c r="Y4272" s="13">
        <f>Agridata[[#This Row],[Final_Profit_NGN]]*Agridata[[#This Row],[Storage_Loss_%]]</f>
        <v>43934778.719999999</v>
      </c>
      <c r="Z4272" s="13">
        <f>Agridata[[#This Row],[Final_Profit_NGN]] * (1-Agridata[[#This Row],[Storage_Loss_%]]/100)</f>
        <v>1689275.2127999999</v>
      </c>
      <c r="AA4272" s="13">
        <f>Agridata[[#This Row],[Final_Profit_NGN]]+Agridata[[#This Row],[Input_Cost_NGN]]</f>
        <v>2193322</v>
      </c>
    </row>
    <row r="4273" spans="1:27" x14ac:dyDescent="0.35">
      <c r="A4273" t="s">
        <v>498</v>
      </c>
      <c r="B4273" t="s">
        <v>1470</v>
      </c>
      <c r="C4273" t="s">
        <v>1491</v>
      </c>
      <c r="D4273">
        <v>2025</v>
      </c>
      <c r="E4273" t="s">
        <v>1501</v>
      </c>
      <c r="F4273" t="s">
        <v>1510</v>
      </c>
      <c r="G4273">
        <v>0.62</v>
      </c>
      <c r="H4273">
        <v>12623</v>
      </c>
      <c r="I4273">
        <v>8259</v>
      </c>
      <c r="J4273">
        <v>25.9</v>
      </c>
      <c r="K4273" t="s">
        <v>1513</v>
      </c>
      <c r="L4273">
        <v>1.65</v>
      </c>
      <c r="M4273" t="s">
        <v>1517</v>
      </c>
      <c r="N4273" s="13">
        <v>945</v>
      </c>
      <c r="O4273">
        <v>4</v>
      </c>
      <c r="P4273" s="11">
        <f>Agridata[[#This Row],[Storage_Loss_%]]/100</f>
        <v>0.34570000000000001</v>
      </c>
      <c r="Q4273" s="7">
        <v>34.57</v>
      </c>
      <c r="R4273" s="13">
        <v>24765</v>
      </c>
      <c r="S4273">
        <v>492</v>
      </c>
      <c r="T4273" t="s">
        <v>1520</v>
      </c>
      <c r="U4273" t="s">
        <v>1523</v>
      </c>
      <c r="V4273" s="13">
        <v>3997084</v>
      </c>
      <c r="W4273" s="7">
        <f>(Agridata[[#This Row],[Profit_After_Storage_Loss]]/Agridata[[#This Row],[Total_Revenue]])*100</f>
        <v>65.027107213622386</v>
      </c>
      <c r="X4273">
        <f>(1-Agridata[[#This Row],[Transport_Cost_NGN]]/(Agridata[[#This Row],[Input_Cost_NGN]]+Agridata[[#This Row],[Final_Profit_NGN]]))*100</f>
        <v>99.976503344605931</v>
      </c>
      <c r="Y4273" s="13">
        <f>Agridata[[#This Row],[Final_Profit_NGN]]*Agridata[[#This Row],[Storage_Loss_%]]</f>
        <v>138179193.88</v>
      </c>
      <c r="Z4273" s="13">
        <f>Agridata[[#This Row],[Final_Profit_NGN]] * (1-Agridata[[#This Row],[Storage_Loss_%]]/100)</f>
        <v>2615292.0611999999</v>
      </c>
      <c r="AA4273" s="13">
        <f>Agridata[[#This Row],[Final_Profit_NGN]]+Agridata[[#This Row],[Input_Cost_NGN]]</f>
        <v>4021849</v>
      </c>
    </row>
    <row r="4274" spans="1:27" x14ac:dyDescent="0.35">
      <c r="A4274" t="s">
        <v>1362</v>
      </c>
      <c r="B4274" t="s">
        <v>1472</v>
      </c>
      <c r="C4274" t="s">
        <v>1489</v>
      </c>
      <c r="D4274">
        <v>2021</v>
      </c>
      <c r="E4274" t="s">
        <v>1501</v>
      </c>
      <c r="F4274" t="s">
        <v>1508</v>
      </c>
      <c r="G4274">
        <v>2.5499999999999998</v>
      </c>
      <c r="H4274">
        <v>4508</v>
      </c>
      <c r="I4274">
        <v>3518</v>
      </c>
      <c r="J4274">
        <v>40.200000000000003</v>
      </c>
      <c r="K4274" t="s">
        <v>1512</v>
      </c>
      <c r="L4274">
        <v>1.47</v>
      </c>
      <c r="M4274" t="s">
        <v>1516</v>
      </c>
      <c r="N4274" s="13">
        <v>8826</v>
      </c>
      <c r="O4274">
        <v>14</v>
      </c>
      <c r="P4274" s="11">
        <f>Agridata[[#This Row],[Storage_Loss_%]]/100</f>
        <v>0.2195</v>
      </c>
      <c r="Q4274" s="7">
        <v>21.95</v>
      </c>
      <c r="R4274" s="13">
        <v>21145</v>
      </c>
      <c r="S4274">
        <v>215</v>
      </c>
      <c r="T4274" t="s">
        <v>1520</v>
      </c>
      <c r="U4274" t="s">
        <v>1523</v>
      </c>
      <c r="V4274" s="13">
        <v>718836</v>
      </c>
      <c r="W4274" s="7">
        <f>(Agridata[[#This Row],[Profit_After_Storage_Loss]]/Agridata[[#This Row],[Total_Revenue]])*100</f>
        <v>75.819716722456391</v>
      </c>
      <c r="X4274">
        <f>(1-Agridata[[#This Row],[Transport_Cost_NGN]]/(Agridata[[#This Row],[Input_Cost_NGN]]+Agridata[[#This Row],[Final_Profit_NGN]]))*100</f>
        <v>98.807266673063225</v>
      </c>
      <c r="Y4274" s="13">
        <f>Agridata[[#This Row],[Final_Profit_NGN]]*Agridata[[#This Row],[Storage_Loss_%]]</f>
        <v>15778450.199999999</v>
      </c>
      <c r="Z4274" s="13">
        <f>Agridata[[#This Row],[Final_Profit_NGN]] * (1-Agridata[[#This Row],[Storage_Loss_%]]/100)</f>
        <v>561051.49800000002</v>
      </c>
      <c r="AA4274" s="13">
        <f>Agridata[[#This Row],[Final_Profit_NGN]]+Agridata[[#This Row],[Input_Cost_NGN]]</f>
        <v>739981</v>
      </c>
    </row>
    <row r="4275" spans="1:27" x14ac:dyDescent="0.35">
      <c r="A4275" t="s">
        <v>1346</v>
      </c>
      <c r="B4275" t="s">
        <v>1470</v>
      </c>
      <c r="C4275" t="s">
        <v>1490</v>
      </c>
      <c r="D4275">
        <v>2024</v>
      </c>
      <c r="E4275" t="s">
        <v>1502</v>
      </c>
      <c r="F4275" t="s">
        <v>1503</v>
      </c>
      <c r="G4275">
        <v>0.67</v>
      </c>
      <c r="H4275">
        <v>4231</v>
      </c>
      <c r="I4275">
        <v>3689</v>
      </c>
      <c r="J4275">
        <v>17.8</v>
      </c>
      <c r="K4275" t="s">
        <v>1512</v>
      </c>
      <c r="L4275">
        <v>1.57</v>
      </c>
      <c r="M4275" t="s">
        <v>1516</v>
      </c>
      <c r="N4275" s="13">
        <v>4155</v>
      </c>
      <c r="O4275">
        <v>3</v>
      </c>
      <c r="P4275" s="11">
        <f>Agridata[[#This Row],[Storage_Loss_%]]/100</f>
        <v>0.12789999999999999</v>
      </c>
      <c r="Q4275" s="7">
        <v>12.79</v>
      </c>
      <c r="R4275" s="13">
        <v>9297</v>
      </c>
      <c r="S4275">
        <v>278</v>
      </c>
      <c r="T4275" t="s">
        <v>1520</v>
      </c>
      <c r="U4275" t="s">
        <v>1522</v>
      </c>
      <c r="V4275" s="13">
        <v>1001835</v>
      </c>
      <c r="W4275" s="7">
        <f>(Agridata[[#This Row],[Profit_After_Storage_Loss]]/Agridata[[#This Row],[Total_Revenue]])*100</f>
        <v>86.408134991277109</v>
      </c>
      <c r="X4275">
        <f>(1-Agridata[[#This Row],[Transport_Cost_NGN]]/(Agridata[[#This Row],[Input_Cost_NGN]]+Agridata[[#This Row],[Final_Profit_NGN]]))*100</f>
        <v>99.589074423517417</v>
      </c>
      <c r="Y4275" s="13">
        <f>Agridata[[#This Row],[Final_Profit_NGN]]*Agridata[[#This Row],[Storage_Loss_%]]</f>
        <v>12813469.649999999</v>
      </c>
      <c r="Z4275" s="13">
        <f>Agridata[[#This Row],[Final_Profit_NGN]] * (1-Agridata[[#This Row],[Storage_Loss_%]]/100)</f>
        <v>873700.30350000004</v>
      </c>
      <c r="AA4275" s="13">
        <f>Agridata[[#This Row],[Final_Profit_NGN]]+Agridata[[#This Row],[Input_Cost_NGN]]</f>
        <v>1011132</v>
      </c>
    </row>
    <row r="4276" spans="1:27" x14ac:dyDescent="0.35">
      <c r="A4276" t="s">
        <v>333</v>
      </c>
      <c r="B4276" t="s">
        <v>1470</v>
      </c>
      <c r="C4276" t="s">
        <v>1499</v>
      </c>
      <c r="D4276">
        <v>2024</v>
      </c>
      <c r="E4276" t="s">
        <v>1502</v>
      </c>
      <c r="F4276" t="s">
        <v>1504</v>
      </c>
      <c r="G4276">
        <v>1.83</v>
      </c>
      <c r="H4276">
        <v>13390</v>
      </c>
      <c r="I4276">
        <v>10536</v>
      </c>
      <c r="J4276">
        <v>18.899999999999999</v>
      </c>
      <c r="K4276" t="s">
        <v>1511</v>
      </c>
      <c r="L4276">
        <v>1.74</v>
      </c>
      <c r="M4276" t="s">
        <v>1516</v>
      </c>
      <c r="N4276" s="13">
        <v>3213</v>
      </c>
      <c r="O4276">
        <v>1</v>
      </c>
      <c r="P4276" s="11">
        <f>Agridata[[#This Row],[Storage_Loss_%]]/100</f>
        <v>0.21309999999999998</v>
      </c>
      <c r="Q4276" s="7">
        <v>21.31</v>
      </c>
      <c r="R4276" s="13">
        <v>27891</v>
      </c>
      <c r="S4276">
        <v>321</v>
      </c>
      <c r="T4276" t="s">
        <v>1520</v>
      </c>
      <c r="U4276" t="s">
        <v>1522</v>
      </c>
      <c r="V4276" s="13">
        <v>3317132</v>
      </c>
      <c r="W4276" s="7">
        <f>(Agridata[[#This Row],[Profit_After_Storage_Loss]]/Agridata[[#This Row],[Total_Revenue]])*100</f>
        <v>78.033878116832085</v>
      </c>
      <c r="X4276">
        <f>(1-Agridata[[#This Row],[Transport_Cost_NGN]]/(Agridata[[#This Row],[Input_Cost_NGN]]+Agridata[[#This Row],[Final_Profit_NGN]]))*100</f>
        <v>99.903946848795954</v>
      </c>
      <c r="Y4276" s="13">
        <f>Agridata[[#This Row],[Final_Profit_NGN]]*Agridata[[#This Row],[Storage_Loss_%]]</f>
        <v>70688082.920000002</v>
      </c>
      <c r="Z4276" s="13">
        <f>Agridata[[#This Row],[Final_Profit_NGN]] * (1-Agridata[[#This Row],[Storage_Loss_%]]/100)</f>
        <v>2610251.1708</v>
      </c>
      <c r="AA4276" s="13">
        <f>Agridata[[#This Row],[Final_Profit_NGN]]+Agridata[[#This Row],[Input_Cost_NGN]]</f>
        <v>3345023</v>
      </c>
    </row>
    <row r="4277" spans="1:27" x14ac:dyDescent="0.35">
      <c r="A4277" t="s">
        <v>375</v>
      </c>
      <c r="B4277" t="s">
        <v>1472</v>
      </c>
      <c r="C4277" t="s">
        <v>1478</v>
      </c>
      <c r="D4277">
        <v>2022</v>
      </c>
      <c r="E4277" t="s">
        <v>1502</v>
      </c>
      <c r="F4277" t="s">
        <v>1510</v>
      </c>
      <c r="G4277">
        <v>2.4500000000000002</v>
      </c>
      <c r="H4277">
        <v>59727</v>
      </c>
      <c r="I4277">
        <v>43421</v>
      </c>
      <c r="J4277">
        <v>10.1</v>
      </c>
      <c r="K4277" t="s">
        <v>1512</v>
      </c>
      <c r="L4277">
        <v>1.24</v>
      </c>
      <c r="M4277" t="s">
        <v>1516</v>
      </c>
      <c r="N4277" s="13">
        <v>2727</v>
      </c>
      <c r="O4277">
        <v>3</v>
      </c>
      <c r="P4277" s="11">
        <f>Agridata[[#This Row],[Storage_Loss_%]]/100</f>
        <v>0.27300000000000002</v>
      </c>
      <c r="Q4277" s="7">
        <v>27.3</v>
      </c>
      <c r="R4277" s="13">
        <v>80750</v>
      </c>
      <c r="S4277">
        <v>442</v>
      </c>
      <c r="T4277" t="s">
        <v>1519</v>
      </c>
      <c r="U4277" t="s">
        <v>1522</v>
      </c>
      <c r="V4277" s="13">
        <v>18916685</v>
      </c>
      <c r="W4277" s="7">
        <f>(Agridata[[#This Row],[Profit_After_Storage_Loss]]/Agridata[[#This Row],[Total_Revenue]])*100</f>
        <v>72.390983282743164</v>
      </c>
      <c r="X4277">
        <f>(1-Agridata[[#This Row],[Transport_Cost_NGN]]/(Agridata[[#This Row],[Input_Cost_NGN]]+Agridata[[#This Row],[Final_Profit_NGN]]))*100</f>
        <v>99.985645430554186</v>
      </c>
      <c r="Y4277" s="13">
        <f>Agridata[[#This Row],[Final_Profit_NGN]]*Agridata[[#This Row],[Storage_Loss_%]]</f>
        <v>516425500.5</v>
      </c>
      <c r="Z4277" s="13">
        <f>Agridata[[#This Row],[Final_Profit_NGN]] * (1-Agridata[[#This Row],[Storage_Loss_%]]/100)</f>
        <v>13752429.994999999</v>
      </c>
      <c r="AA4277" s="13">
        <f>Agridata[[#This Row],[Final_Profit_NGN]]+Agridata[[#This Row],[Input_Cost_NGN]]</f>
        <v>18997435</v>
      </c>
    </row>
    <row r="4278" spans="1:27" x14ac:dyDescent="0.35">
      <c r="A4278" t="s">
        <v>1134</v>
      </c>
      <c r="B4278" t="s">
        <v>1470</v>
      </c>
      <c r="C4278" t="s">
        <v>1485</v>
      </c>
      <c r="D4278">
        <v>2024</v>
      </c>
      <c r="E4278" t="s">
        <v>1501</v>
      </c>
      <c r="F4278" t="s">
        <v>1504</v>
      </c>
      <c r="G4278">
        <v>3.12</v>
      </c>
      <c r="H4278">
        <v>35231</v>
      </c>
      <c r="I4278">
        <v>27709</v>
      </c>
      <c r="J4278">
        <v>9.1999999999999993</v>
      </c>
      <c r="K4278" t="s">
        <v>1512</v>
      </c>
      <c r="L4278">
        <v>1.46</v>
      </c>
      <c r="M4278" t="s">
        <v>1516</v>
      </c>
      <c r="N4278" s="13">
        <v>2557</v>
      </c>
      <c r="O4278">
        <v>5</v>
      </c>
      <c r="P4278" s="11">
        <f>Agridata[[#This Row],[Storage_Loss_%]]/100</f>
        <v>0.21350000000000002</v>
      </c>
      <c r="Q4278" s="7">
        <v>21.35</v>
      </c>
      <c r="R4278" s="13">
        <v>40717</v>
      </c>
      <c r="S4278">
        <v>349</v>
      </c>
      <c r="T4278" t="s">
        <v>1520</v>
      </c>
      <c r="U4278" t="s">
        <v>1523</v>
      </c>
      <c r="V4278" s="13">
        <v>9530463</v>
      </c>
      <c r="W4278" s="7">
        <f>(Agridata[[#This Row],[Profit_After_Storage_Loss]]/Agridata[[#This Row],[Total_Revenue]])*100</f>
        <v>78.315413036846024</v>
      </c>
      <c r="X4278">
        <f>(1-Agridata[[#This Row],[Transport_Cost_NGN]]/(Agridata[[#This Row],[Input_Cost_NGN]]+Agridata[[#This Row],[Final_Profit_NGN]]))*100</f>
        <v>99.973284380818257</v>
      </c>
      <c r="Y4278" s="13">
        <f>Agridata[[#This Row],[Final_Profit_NGN]]*Agridata[[#This Row],[Storage_Loss_%]]</f>
        <v>203475385.05000001</v>
      </c>
      <c r="Z4278" s="13">
        <f>Agridata[[#This Row],[Final_Profit_NGN]] * (1-Agridata[[#This Row],[Storage_Loss_%]]/100)</f>
        <v>7495709.1494999994</v>
      </c>
      <c r="AA4278" s="13">
        <f>Agridata[[#This Row],[Final_Profit_NGN]]+Agridata[[#This Row],[Input_Cost_NGN]]</f>
        <v>9571180</v>
      </c>
    </row>
    <row r="4279" spans="1:27" x14ac:dyDescent="0.35">
      <c r="A4279" t="s">
        <v>32</v>
      </c>
      <c r="B4279" t="s">
        <v>1473</v>
      </c>
      <c r="C4279" t="s">
        <v>1484</v>
      </c>
      <c r="D4279">
        <v>2023</v>
      </c>
      <c r="E4279" t="s">
        <v>1502</v>
      </c>
      <c r="F4279" t="s">
        <v>1504</v>
      </c>
      <c r="G4279">
        <v>12.9</v>
      </c>
      <c r="H4279">
        <v>143873</v>
      </c>
      <c r="I4279">
        <v>117314</v>
      </c>
      <c r="J4279">
        <v>18.7</v>
      </c>
      <c r="K4279" t="s">
        <v>1512</v>
      </c>
      <c r="L4279">
        <v>1.38</v>
      </c>
      <c r="M4279" t="s">
        <v>1517</v>
      </c>
      <c r="N4279" s="13">
        <v>4786</v>
      </c>
      <c r="O4279">
        <v>3</v>
      </c>
      <c r="P4279" s="11">
        <f>Agridata[[#This Row],[Storage_Loss_%]]/100</f>
        <v>0.18460000000000001</v>
      </c>
      <c r="Q4279" s="7">
        <v>18.46</v>
      </c>
      <c r="R4279" s="13">
        <v>175630</v>
      </c>
      <c r="S4279">
        <v>262</v>
      </c>
      <c r="T4279" t="s">
        <v>1520</v>
      </c>
      <c r="U4279" t="s">
        <v>1522</v>
      </c>
      <c r="V4279" s="13">
        <v>30248490</v>
      </c>
      <c r="W4279" s="7">
        <f>(Agridata[[#This Row],[Profit_After_Storage_Loss]]/Agridata[[#This Row],[Total_Revenue]])*100</f>
        <v>81.069292212888982</v>
      </c>
      <c r="X4279">
        <f>(1-Agridata[[#This Row],[Transport_Cost_NGN]]/(Agridata[[#This Row],[Input_Cost_NGN]]+Agridata[[#This Row],[Final_Profit_NGN]]))*100</f>
        <v>99.984269060206174</v>
      </c>
      <c r="Y4279" s="13">
        <f>Agridata[[#This Row],[Final_Profit_NGN]]*Agridata[[#This Row],[Storage_Loss_%]]</f>
        <v>558387125.39999998</v>
      </c>
      <c r="Z4279" s="13">
        <f>Agridata[[#This Row],[Final_Profit_NGN]] * (1-Agridata[[#This Row],[Storage_Loss_%]]/100)</f>
        <v>24664618.745999999</v>
      </c>
      <c r="AA4279" s="13">
        <f>Agridata[[#This Row],[Final_Profit_NGN]]+Agridata[[#This Row],[Input_Cost_NGN]]</f>
        <v>30424120</v>
      </c>
    </row>
    <row r="4280" spans="1:27" x14ac:dyDescent="0.35">
      <c r="A4280" t="s">
        <v>1429</v>
      </c>
      <c r="B4280" t="s">
        <v>1472</v>
      </c>
      <c r="C4280" t="s">
        <v>1478</v>
      </c>
      <c r="D4280">
        <v>2025</v>
      </c>
      <c r="E4280" t="s">
        <v>1502</v>
      </c>
      <c r="F4280" t="s">
        <v>1505</v>
      </c>
      <c r="G4280">
        <v>3.45</v>
      </c>
      <c r="H4280">
        <v>41034</v>
      </c>
      <c r="I4280">
        <v>16413</v>
      </c>
      <c r="J4280">
        <v>10.4</v>
      </c>
      <c r="K4280" t="s">
        <v>1512</v>
      </c>
      <c r="L4280">
        <v>0.47</v>
      </c>
      <c r="M4280" t="s">
        <v>1517</v>
      </c>
      <c r="N4280" s="13">
        <v>3023</v>
      </c>
      <c r="O4280">
        <v>60</v>
      </c>
      <c r="P4280" s="11">
        <f>Agridata[[#This Row],[Storage_Loss_%]]/100</f>
        <v>0.6</v>
      </c>
      <c r="Q4280" s="7">
        <v>60</v>
      </c>
      <c r="R4280" s="13">
        <v>31505</v>
      </c>
      <c r="S4280">
        <v>130</v>
      </c>
      <c r="T4280" t="s">
        <v>1521</v>
      </c>
      <c r="U4280" t="s">
        <v>1522</v>
      </c>
      <c r="V4280" s="13">
        <v>2077826</v>
      </c>
      <c r="W4280" s="7">
        <f>(Agridata[[#This Row],[Profit_After_Storage_Loss]]/Agridata[[#This Row],[Total_Revenue]])*100</f>
        <v>39.402559389683276</v>
      </c>
      <c r="X4280">
        <f>(1-Agridata[[#This Row],[Transport_Cost_NGN]]/(Agridata[[#This Row],[Input_Cost_NGN]]+Agridata[[#This Row],[Final_Profit_NGN]]))*100</f>
        <v>99.856684417950532</v>
      </c>
      <c r="Y4280" s="13">
        <f>Agridata[[#This Row],[Final_Profit_NGN]]*Agridata[[#This Row],[Storage_Loss_%]]</f>
        <v>124669560</v>
      </c>
      <c r="Z4280" s="13">
        <f>Agridata[[#This Row],[Final_Profit_NGN]] * (1-Agridata[[#This Row],[Storage_Loss_%]]/100)</f>
        <v>831130.4</v>
      </c>
      <c r="AA4280" s="13">
        <f>Agridata[[#This Row],[Final_Profit_NGN]]+Agridata[[#This Row],[Input_Cost_NGN]]</f>
        <v>2109331</v>
      </c>
    </row>
    <row r="4281" spans="1:27" x14ac:dyDescent="0.35">
      <c r="A4281" t="s">
        <v>1133</v>
      </c>
      <c r="B4281" t="s">
        <v>1470</v>
      </c>
      <c r="C4281" t="s">
        <v>1482</v>
      </c>
      <c r="D4281">
        <v>2022</v>
      </c>
      <c r="E4281" t="s">
        <v>1502</v>
      </c>
      <c r="F4281" t="s">
        <v>1508</v>
      </c>
      <c r="G4281">
        <v>3.32</v>
      </c>
      <c r="H4281">
        <v>5619</v>
      </c>
      <c r="I4281">
        <v>4418</v>
      </c>
      <c r="J4281">
        <v>36.700000000000003</v>
      </c>
      <c r="K4281" t="s">
        <v>1512</v>
      </c>
      <c r="L4281">
        <v>1.1299999999999999</v>
      </c>
      <c r="M4281" t="s">
        <v>1516</v>
      </c>
      <c r="N4281" s="13">
        <v>9557</v>
      </c>
      <c r="O4281">
        <v>14</v>
      </c>
      <c r="P4281" s="11">
        <f>Agridata[[#This Row],[Storage_Loss_%]]/100</f>
        <v>0.21359999999999998</v>
      </c>
      <c r="Q4281" s="7">
        <v>21.36</v>
      </c>
      <c r="R4281" s="13">
        <v>51562</v>
      </c>
      <c r="S4281">
        <v>237</v>
      </c>
      <c r="T4281" t="s">
        <v>1520</v>
      </c>
      <c r="U4281" t="s">
        <v>1522</v>
      </c>
      <c r="V4281" s="13">
        <v>975477</v>
      </c>
      <c r="W4281" s="7">
        <f>(Agridata[[#This Row],[Profit_After_Storage_Loss]]/Agridata[[#This Row],[Total_Revenue]])*100</f>
        <v>74.691916548446557</v>
      </c>
      <c r="X4281">
        <f>(1-Agridata[[#This Row],[Transport_Cost_NGN]]/(Agridata[[#This Row],[Input_Cost_NGN]]+Agridata[[#This Row],[Final_Profit_NGN]]))*100</f>
        <v>99.069460848127477</v>
      </c>
      <c r="Y4281" s="13">
        <f>Agridata[[#This Row],[Final_Profit_NGN]]*Agridata[[#This Row],[Storage_Loss_%]]</f>
        <v>20836188.719999999</v>
      </c>
      <c r="Z4281" s="13">
        <f>Agridata[[#This Row],[Final_Profit_NGN]] * (1-Agridata[[#This Row],[Storage_Loss_%]]/100)</f>
        <v>767115.1128</v>
      </c>
      <c r="AA4281" s="13">
        <f>Agridata[[#This Row],[Final_Profit_NGN]]+Agridata[[#This Row],[Input_Cost_NGN]]</f>
        <v>1027039</v>
      </c>
    </row>
    <row r="4282" spans="1:27" x14ac:dyDescent="0.35">
      <c r="A4282" t="s">
        <v>1430</v>
      </c>
      <c r="B4282" t="s">
        <v>1469</v>
      </c>
      <c r="C4282" t="s">
        <v>1474</v>
      </c>
      <c r="D4282">
        <v>2021</v>
      </c>
      <c r="E4282" t="s">
        <v>1502</v>
      </c>
      <c r="F4282" t="s">
        <v>1505</v>
      </c>
      <c r="G4282">
        <v>5.97</v>
      </c>
      <c r="H4282">
        <v>68389</v>
      </c>
      <c r="I4282">
        <v>40691</v>
      </c>
      <c r="J4282">
        <v>32.5</v>
      </c>
      <c r="K4282" t="s">
        <v>1511</v>
      </c>
      <c r="L4282">
        <v>0.99</v>
      </c>
      <c r="M4282" t="s">
        <v>1516</v>
      </c>
      <c r="N4282" s="13">
        <v>3855</v>
      </c>
      <c r="O4282">
        <v>30</v>
      </c>
      <c r="P4282" s="11">
        <f>Agridata[[#This Row],[Storage_Loss_%]]/100</f>
        <v>0.40500000000000003</v>
      </c>
      <c r="Q4282" s="7">
        <v>40.5</v>
      </c>
      <c r="R4282" s="13">
        <v>53815</v>
      </c>
      <c r="S4282">
        <v>93</v>
      </c>
      <c r="T4282" t="s">
        <v>1521</v>
      </c>
      <c r="U4282" t="s">
        <v>1523</v>
      </c>
      <c r="V4282" s="13">
        <v>3688751</v>
      </c>
      <c r="W4282" s="7">
        <f>(Agridata[[#This Row],[Profit_After_Storage_Loss]]/Agridata[[#This Row],[Total_Revenue]])*100</f>
        <v>58.644439269741667</v>
      </c>
      <c r="X4282">
        <f>(1-Agridata[[#This Row],[Transport_Cost_NGN]]/(Agridata[[#This Row],[Input_Cost_NGN]]+Agridata[[#This Row],[Final_Profit_NGN]]))*100</f>
        <v>99.896995804482799</v>
      </c>
      <c r="Y4282" s="13">
        <f>Agridata[[#This Row],[Final_Profit_NGN]]*Agridata[[#This Row],[Storage_Loss_%]]</f>
        <v>149394415.5</v>
      </c>
      <c r="Z4282" s="13">
        <f>Agridata[[#This Row],[Final_Profit_NGN]] * (1-Agridata[[#This Row],[Storage_Loss_%]]/100)</f>
        <v>2194806.8449999997</v>
      </c>
      <c r="AA4282" s="13">
        <f>Agridata[[#This Row],[Final_Profit_NGN]]+Agridata[[#This Row],[Input_Cost_NGN]]</f>
        <v>3742566</v>
      </c>
    </row>
    <row r="4283" spans="1:27" x14ac:dyDescent="0.35">
      <c r="A4283" t="s">
        <v>1277</v>
      </c>
      <c r="B4283" t="s">
        <v>1470</v>
      </c>
      <c r="C4283" t="s">
        <v>1499</v>
      </c>
      <c r="D4283">
        <v>2024</v>
      </c>
      <c r="E4283" t="s">
        <v>1502</v>
      </c>
      <c r="F4283" t="s">
        <v>1506</v>
      </c>
      <c r="G4283">
        <v>0.39</v>
      </c>
      <c r="H4283">
        <v>771</v>
      </c>
      <c r="I4283">
        <v>684</v>
      </c>
      <c r="J4283">
        <v>24.2</v>
      </c>
      <c r="K4283" t="s">
        <v>1512</v>
      </c>
      <c r="L4283">
        <v>1</v>
      </c>
      <c r="M4283" t="s">
        <v>1516</v>
      </c>
      <c r="N4283" s="13">
        <v>5887</v>
      </c>
      <c r="O4283">
        <v>7</v>
      </c>
      <c r="P4283" s="11">
        <f>Agridata[[#This Row],[Storage_Loss_%]]/100</f>
        <v>0.11169999999999999</v>
      </c>
      <c r="Q4283" s="7">
        <v>11.17</v>
      </c>
      <c r="R4283" s="13">
        <v>11791</v>
      </c>
      <c r="S4283">
        <v>402</v>
      </c>
      <c r="T4283" t="s">
        <v>1520</v>
      </c>
      <c r="U4283" t="s">
        <v>1522</v>
      </c>
      <c r="V4283" s="13">
        <v>254541</v>
      </c>
      <c r="W4283" s="7">
        <f>(Agridata[[#This Row],[Profit_After_Storage_Loss]]/Agridata[[#This Row],[Total_Revenue]])*100</f>
        <v>84.897335017947526</v>
      </c>
      <c r="X4283">
        <f>(1-Agridata[[#This Row],[Transport_Cost_NGN]]/(Agridata[[#This Row],[Input_Cost_NGN]]+Agridata[[#This Row],[Final_Profit_NGN]]))*100</f>
        <v>97.789600949191239</v>
      </c>
      <c r="Y4283" s="13">
        <f>Agridata[[#This Row],[Final_Profit_NGN]]*Agridata[[#This Row],[Storage_Loss_%]]</f>
        <v>2843222.97</v>
      </c>
      <c r="Z4283" s="13">
        <f>Agridata[[#This Row],[Final_Profit_NGN]] * (1-Agridata[[#This Row],[Storage_Loss_%]]/100)</f>
        <v>226108.7703</v>
      </c>
      <c r="AA4283" s="13">
        <f>Agridata[[#This Row],[Final_Profit_NGN]]+Agridata[[#This Row],[Input_Cost_NGN]]</f>
        <v>266332</v>
      </c>
    </row>
    <row r="4284" spans="1:27" x14ac:dyDescent="0.35">
      <c r="A4284" t="s">
        <v>797</v>
      </c>
      <c r="B4284" t="s">
        <v>1471</v>
      </c>
      <c r="C4284" t="s">
        <v>1500</v>
      </c>
      <c r="D4284">
        <v>2022</v>
      </c>
      <c r="E4284" t="s">
        <v>1501</v>
      </c>
      <c r="F4284" t="s">
        <v>1508</v>
      </c>
      <c r="G4284">
        <v>1.89</v>
      </c>
      <c r="H4284">
        <v>2992</v>
      </c>
      <c r="I4284">
        <v>2520</v>
      </c>
      <c r="J4284">
        <v>8.6</v>
      </c>
      <c r="K4284" t="s">
        <v>1513</v>
      </c>
      <c r="L4284">
        <v>0.24</v>
      </c>
      <c r="M4284" t="s">
        <v>1518</v>
      </c>
      <c r="N4284" s="13">
        <v>291</v>
      </c>
      <c r="O4284">
        <v>14</v>
      </c>
      <c r="P4284" s="11">
        <f>Agridata[[#This Row],[Storage_Loss_%]]/100</f>
        <v>0.15759999999999999</v>
      </c>
      <c r="Q4284" s="7">
        <v>15.76</v>
      </c>
      <c r="R4284" s="13">
        <v>19009</v>
      </c>
      <c r="S4284">
        <v>214</v>
      </c>
      <c r="T4284" t="s">
        <v>1519</v>
      </c>
      <c r="U4284" t="s">
        <v>1522</v>
      </c>
      <c r="V4284" s="13">
        <v>514588</v>
      </c>
      <c r="W4284" s="7">
        <f>(Agridata[[#This Row],[Profit_After_Storage_Loss]]/Agridata[[#This Row],[Total_Revenue]])*100</f>
        <v>81.239012063411153</v>
      </c>
      <c r="X4284">
        <f>(1-Agridata[[#This Row],[Transport_Cost_NGN]]/(Agridata[[#This Row],[Input_Cost_NGN]]+Agridata[[#This Row],[Final_Profit_NGN]]))*100</f>
        <v>99.945464461007091</v>
      </c>
      <c r="Y4284" s="13">
        <f>Agridata[[#This Row],[Final_Profit_NGN]]*Agridata[[#This Row],[Storage_Loss_%]]</f>
        <v>8109906.8799999999</v>
      </c>
      <c r="Z4284" s="13">
        <f>Agridata[[#This Row],[Final_Profit_NGN]] * (1-Agridata[[#This Row],[Storage_Loss_%]]/100)</f>
        <v>433488.93119999999</v>
      </c>
      <c r="AA4284" s="13">
        <f>Agridata[[#This Row],[Final_Profit_NGN]]+Agridata[[#This Row],[Input_Cost_NGN]]</f>
        <v>533597</v>
      </c>
    </row>
    <row r="4285" spans="1:27" x14ac:dyDescent="0.35">
      <c r="A4285" t="s">
        <v>163</v>
      </c>
      <c r="B4285" t="s">
        <v>1472</v>
      </c>
      <c r="C4285" t="s">
        <v>1487</v>
      </c>
      <c r="D4285">
        <v>2021</v>
      </c>
      <c r="E4285" t="s">
        <v>1501</v>
      </c>
      <c r="F4285" t="s">
        <v>1503</v>
      </c>
      <c r="G4285">
        <v>0.56999999999999995</v>
      </c>
      <c r="H4285">
        <v>3554</v>
      </c>
      <c r="I4285">
        <v>2751</v>
      </c>
      <c r="J4285">
        <v>10</v>
      </c>
      <c r="K4285" t="s">
        <v>1512</v>
      </c>
      <c r="L4285">
        <v>0.79</v>
      </c>
      <c r="M4285" t="s">
        <v>1516</v>
      </c>
      <c r="N4285" s="13">
        <v>2367</v>
      </c>
      <c r="O4285">
        <v>14</v>
      </c>
      <c r="P4285" s="11">
        <f>Agridata[[#This Row],[Storage_Loss_%]]/100</f>
        <v>0.22589999999999999</v>
      </c>
      <c r="Q4285" s="7">
        <v>22.59</v>
      </c>
      <c r="R4285" s="13">
        <v>8349</v>
      </c>
      <c r="S4285">
        <v>243</v>
      </c>
      <c r="T4285" t="s">
        <v>1520</v>
      </c>
      <c r="U4285" t="s">
        <v>1523</v>
      </c>
      <c r="V4285" s="13">
        <v>651093</v>
      </c>
      <c r="W4285" s="7">
        <f>(Agridata[[#This Row],[Profit_After_Storage_Loss]]/Agridata[[#This Row],[Total_Revenue]])*100</f>
        <v>76.429934899505952</v>
      </c>
      <c r="X4285">
        <f>(1-Agridata[[#This Row],[Transport_Cost_NGN]]/(Agridata[[#This Row],[Input_Cost_NGN]]+Agridata[[#This Row],[Final_Profit_NGN]]))*100</f>
        <v>99.641060169052025</v>
      </c>
      <c r="Y4285" s="13">
        <f>Agridata[[#This Row],[Final_Profit_NGN]]*Agridata[[#This Row],[Storage_Loss_%]]</f>
        <v>14708190.869999999</v>
      </c>
      <c r="Z4285" s="13">
        <f>Agridata[[#This Row],[Final_Profit_NGN]] * (1-Agridata[[#This Row],[Storage_Loss_%]]/100)</f>
        <v>504011.09130000003</v>
      </c>
      <c r="AA4285" s="13">
        <f>Agridata[[#This Row],[Final_Profit_NGN]]+Agridata[[#This Row],[Input_Cost_NGN]]</f>
        <v>659442</v>
      </c>
    </row>
    <row r="4286" spans="1:27" x14ac:dyDescent="0.35">
      <c r="A4286" t="s">
        <v>667</v>
      </c>
      <c r="B4286" t="s">
        <v>1469</v>
      </c>
      <c r="C4286" t="s">
        <v>1480</v>
      </c>
      <c r="D4286">
        <v>2023</v>
      </c>
      <c r="E4286" t="s">
        <v>1502</v>
      </c>
      <c r="F4286" t="s">
        <v>1509</v>
      </c>
      <c r="G4286">
        <v>0.76</v>
      </c>
      <c r="H4286">
        <v>11280</v>
      </c>
      <c r="I4286">
        <v>9301</v>
      </c>
      <c r="J4286">
        <v>4.9000000000000004</v>
      </c>
      <c r="K4286" t="s">
        <v>1513</v>
      </c>
      <c r="L4286">
        <v>1.48</v>
      </c>
      <c r="M4286" t="s">
        <v>1518</v>
      </c>
      <c r="N4286" s="13">
        <v>200</v>
      </c>
      <c r="O4286">
        <v>3</v>
      </c>
      <c r="P4286" s="11">
        <f>Agridata[[#This Row],[Storage_Loss_%]]/100</f>
        <v>0.1754</v>
      </c>
      <c r="Q4286" s="7">
        <v>17.54</v>
      </c>
      <c r="R4286" s="13">
        <v>12982</v>
      </c>
      <c r="S4286">
        <v>364</v>
      </c>
      <c r="T4286" t="s">
        <v>1520</v>
      </c>
      <c r="U4286" t="s">
        <v>1522</v>
      </c>
      <c r="V4286" s="13">
        <v>3338527</v>
      </c>
      <c r="W4286" s="7">
        <f>(Agridata[[#This Row],[Profit_After_Storage_Loss]]/Agridata[[#This Row],[Total_Revenue]])*100</f>
        <v>82.14059291501232</v>
      </c>
      <c r="X4286">
        <f>(1-Agridata[[#This Row],[Transport_Cost_NGN]]/(Agridata[[#This Row],[Input_Cost_NGN]]+Agridata[[#This Row],[Final_Profit_NGN]]))*100</f>
        <v>99.994032538775812</v>
      </c>
      <c r="Y4286" s="13">
        <f>Agridata[[#This Row],[Final_Profit_NGN]]*Agridata[[#This Row],[Storage_Loss_%]]</f>
        <v>58557763.579999998</v>
      </c>
      <c r="Z4286" s="13">
        <f>Agridata[[#This Row],[Final_Profit_NGN]] * (1-Agridata[[#This Row],[Storage_Loss_%]]/100)</f>
        <v>2752949.3642000002</v>
      </c>
      <c r="AA4286" s="13">
        <f>Agridata[[#This Row],[Final_Profit_NGN]]+Agridata[[#This Row],[Input_Cost_NGN]]</f>
        <v>3351509</v>
      </c>
    </row>
    <row r="4287" spans="1:27" x14ac:dyDescent="0.35">
      <c r="A4287" t="s">
        <v>101</v>
      </c>
      <c r="B4287" t="s">
        <v>1473</v>
      </c>
      <c r="C4287" t="s">
        <v>1493</v>
      </c>
      <c r="D4287">
        <v>2025</v>
      </c>
      <c r="E4287" t="s">
        <v>1501</v>
      </c>
      <c r="F4287" t="s">
        <v>1506</v>
      </c>
      <c r="G4287">
        <v>1.36</v>
      </c>
      <c r="H4287">
        <v>4327</v>
      </c>
      <c r="I4287">
        <v>3342</v>
      </c>
      <c r="J4287">
        <v>71.2</v>
      </c>
      <c r="K4287" t="s">
        <v>1511</v>
      </c>
      <c r="L4287">
        <v>2.78</v>
      </c>
      <c r="M4287" t="s">
        <v>1517</v>
      </c>
      <c r="N4287" s="13">
        <v>9772</v>
      </c>
      <c r="O4287">
        <v>14</v>
      </c>
      <c r="P4287" s="11">
        <f>Agridata[[#This Row],[Storage_Loss_%]]/100</f>
        <v>0.22760000000000002</v>
      </c>
      <c r="Q4287" s="7">
        <v>22.76</v>
      </c>
      <c r="R4287" s="13">
        <v>41205</v>
      </c>
      <c r="S4287">
        <v>440</v>
      </c>
      <c r="T4287" t="s">
        <v>1519</v>
      </c>
      <c r="U4287" t="s">
        <v>1522</v>
      </c>
      <c r="V4287" s="13">
        <v>1404799</v>
      </c>
      <c r="W4287" s="7">
        <f>(Agridata[[#This Row],[Profit_After_Storage_Loss]]/Agridata[[#This Row],[Total_Revenue]])*100</f>
        <v>75.038986586482466</v>
      </c>
      <c r="X4287">
        <f>(1-Agridata[[#This Row],[Transport_Cost_NGN]]/(Agridata[[#This Row],[Input_Cost_NGN]]+Agridata[[#This Row],[Final_Profit_NGN]]))*100</f>
        <v>99.324206572042669</v>
      </c>
      <c r="Y4287" s="13">
        <f>Agridata[[#This Row],[Final_Profit_NGN]]*Agridata[[#This Row],[Storage_Loss_%]]</f>
        <v>31973225.240000002</v>
      </c>
      <c r="Z4287" s="13">
        <f>Agridata[[#This Row],[Final_Profit_NGN]] * (1-Agridata[[#This Row],[Storage_Loss_%]]/100)</f>
        <v>1085066.7475999999</v>
      </c>
      <c r="AA4287" s="13">
        <f>Agridata[[#This Row],[Final_Profit_NGN]]+Agridata[[#This Row],[Input_Cost_NGN]]</f>
        <v>1446004</v>
      </c>
    </row>
    <row r="4288" spans="1:27" x14ac:dyDescent="0.35">
      <c r="A4288" t="s">
        <v>918</v>
      </c>
      <c r="B4288" t="s">
        <v>1473</v>
      </c>
      <c r="C4288" t="s">
        <v>1497</v>
      </c>
      <c r="D4288">
        <v>2023</v>
      </c>
      <c r="E4288" t="s">
        <v>1501</v>
      </c>
      <c r="F4288" t="s">
        <v>1504</v>
      </c>
      <c r="G4288">
        <v>1.86</v>
      </c>
      <c r="H4288">
        <v>19435</v>
      </c>
      <c r="I4288">
        <v>16113</v>
      </c>
      <c r="J4288">
        <v>17.5</v>
      </c>
      <c r="K4288" t="s">
        <v>1515</v>
      </c>
      <c r="L4288">
        <v>1.68</v>
      </c>
      <c r="M4288" t="s">
        <v>1518</v>
      </c>
      <c r="N4288" s="13">
        <v>3303</v>
      </c>
      <c r="O4288">
        <v>1</v>
      </c>
      <c r="P4288" s="11">
        <f>Agridata[[#This Row],[Storage_Loss_%]]/100</f>
        <v>0.1709</v>
      </c>
      <c r="Q4288" s="7">
        <v>17.09</v>
      </c>
      <c r="R4288" s="13">
        <v>21042</v>
      </c>
      <c r="S4288">
        <v>230</v>
      </c>
      <c r="T4288" t="s">
        <v>1520</v>
      </c>
      <c r="U4288" t="s">
        <v>1523</v>
      </c>
      <c r="V4288" s="13">
        <v>3644586</v>
      </c>
      <c r="W4288" s="7">
        <f>(Agridata[[#This Row],[Profit_After_Storage_Loss]]/Agridata[[#This Row],[Total_Revenue]])*100</f>
        <v>82.43406730306512</v>
      </c>
      <c r="X4288">
        <f>(1-Agridata[[#This Row],[Transport_Cost_NGN]]/(Agridata[[#This Row],[Input_Cost_NGN]]+Agridata[[#This Row],[Final_Profit_NGN]]))*100</f>
        <v>99.909892656865338</v>
      </c>
      <c r="Y4288" s="13">
        <f>Agridata[[#This Row],[Final_Profit_NGN]]*Agridata[[#This Row],[Storage_Loss_%]]</f>
        <v>62285974.740000002</v>
      </c>
      <c r="Z4288" s="13">
        <f>Agridata[[#This Row],[Final_Profit_NGN]] * (1-Agridata[[#This Row],[Storage_Loss_%]]/100)</f>
        <v>3021726.2525999998</v>
      </c>
      <c r="AA4288" s="13">
        <f>Agridata[[#This Row],[Final_Profit_NGN]]+Agridata[[#This Row],[Input_Cost_NGN]]</f>
        <v>3665628</v>
      </c>
    </row>
    <row r="4289" spans="1:27" x14ac:dyDescent="0.35">
      <c r="A4289" t="s">
        <v>48</v>
      </c>
      <c r="B4289" t="s">
        <v>1469</v>
      </c>
      <c r="C4289" t="s">
        <v>1484</v>
      </c>
      <c r="D4289">
        <v>2022</v>
      </c>
      <c r="E4289" t="s">
        <v>1501</v>
      </c>
      <c r="F4289" t="s">
        <v>1504</v>
      </c>
      <c r="G4289">
        <v>0.36</v>
      </c>
      <c r="H4289">
        <v>1933</v>
      </c>
      <c r="I4289">
        <v>1379</v>
      </c>
      <c r="J4289">
        <v>38.700000000000003</v>
      </c>
      <c r="K4289" t="s">
        <v>1512</v>
      </c>
      <c r="L4289">
        <v>1.87</v>
      </c>
      <c r="M4289" t="s">
        <v>1516</v>
      </c>
      <c r="N4289" s="13">
        <v>7540</v>
      </c>
      <c r="O4289">
        <v>7</v>
      </c>
      <c r="P4289" s="11">
        <f>Agridata[[#This Row],[Storage_Loss_%]]/100</f>
        <v>0.28639999999999999</v>
      </c>
      <c r="Q4289" s="7">
        <v>28.64</v>
      </c>
      <c r="R4289" s="13">
        <v>6424</v>
      </c>
      <c r="S4289">
        <v>258</v>
      </c>
      <c r="T4289" t="s">
        <v>1520</v>
      </c>
      <c r="U4289" t="s">
        <v>1522</v>
      </c>
      <c r="V4289" s="13">
        <v>338261</v>
      </c>
      <c r="W4289" s="7">
        <f>(Agridata[[#This Row],[Profit_After_Storage_Loss]]/Agridata[[#This Row],[Total_Revenue]])*100</f>
        <v>70.030041806286903</v>
      </c>
      <c r="X4289">
        <f>(1-Agridata[[#This Row],[Transport_Cost_NGN]]/(Agridata[[#This Row],[Input_Cost_NGN]]+Agridata[[#This Row],[Final_Profit_NGN]]))*100</f>
        <v>97.812495466875546</v>
      </c>
      <c r="Y4289" s="13">
        <f>Agridata[[#This Row],[Final_Profit_NGN]]*Agridata[[#This Row],[Storage_Loss_%]]</f>
        <v>9687795.040000001</v>
      </c>
      <c r="Z4289" s="13">
        <f>Agridata[[#This Row],[Final_Profit_NGN]] * (1-Agridata[[#This Row],[Storage_Loss_%]]/100)</f>
        <v>241383.0496</v>
      </c>
      <c r="AA4289" s="13">
        <f>Agridata[[#This Row],[Final_Profit_NGN]]+Agridata[[#This Row],[Input_Cost_NGN]]</f>
        <v>344685</v>
      </c>
    </row>
    <row r="4290" spans="1:27" x14ac:dyDescent="0.35">
      <c r="A4290" t="s">
        <v>314</v>
      </c>
      <c r="B4290" t="s">
        <v>1469</v>
      </c>
      <c r="C4290" t="s">
        <v>1474</v>
      </c>
      <c r="D4290">
        <v>2025</v>
      </c>
      <c r="E4290" t="s">
        <v>1502</v>
      </c>
      <c r="F4290" t="s">
        <v>1507</v>
      </c>
      <c r="G4290">
        <v>2.4700000000000002</v>
      </c>
      <c r="H4290">
        <v>3978</v>
      </c>
      <c r="I4290">
        <v>3576</v>
      </c>
      <c r="J4290">
        <v>1</v>
      </c>
      <c r="K4290" t="s">
        <v>1512</v>
      </c>
      <c r="L4290">
        <v>0.82</v>
      </c>
      <c r="M4290" t="s">
        <v>1516</v>
      </c>
      <c r="N4290" s="13">
        <v>231</v>
      </c>
      <c r="O4290">
        <v>3</v>
      </c>
      <c r="P4290" s="11">
        <f>Agridata[[#This Row],[Storage_Loss_%]]/100</f>
        <v>0.10099999999999999</v>
      </c>
      <c r="Q4290" s="7">
        <v>10.1</v>
      </c>
      <c r="R4290" s="13">
        <v>55761</v>
      </c>
      <c r="S4290">
        <v>223</v>
      </c>
      <c r="T4290" t="s">
        <v>1521</v>
      </c>
      <c r="U4290" t="s">
        <v>1522</v>
      </c>
      <c r="V4290" s="13">
        <v>733482</v>
      </c>
      <c r="W4290" s="7">
        <f>(Agridata[[#This Row],[Profit_After_Storage_Loss]]/Agridata[[#This Row],[Total_Revenue]])*100</f>
        <v>83.54845313800692</v>
      </c>
      <c r="X4290">
        <f>(1-Agridata[[#This Row],[Transport_Cost_NGN]]/(Agridata[[#This Row],[Input_Cost_NGN]]+Agridata[[#This Row],[Final_Profit_NGN]]))*100</f>
        <v>99.970731447729023</v>
      </c>
      <c r="Y4290" s="13">
        <f>Agridata[[#This Row],[Final_Profit_NGN]]*Agridata[[#This Row],[Storage_Loss_%]]</f>
        <v>7408168.2000000002</v>
      </c>
      <c r="Z4290" s="13">
        <f>Agridata[[#This Row],[Final_Profit_NGN]] * (1-Agridata[[#This Row],[Storage_Loss_%]]/100)</f>
        <v>659400.31799999997</v>
      </c>
      <c r="AA4290" s="13">
        <f>Agridata[[#This Row],[Final_Profit_NGN]]+Agridata[[#This Row],[Input_Cost_NGN]]</f>
        <v>789243</v>
      </c>
    </row>
    <row r="4291" spans="1:27" x14ac:dyDescent="0.35">
      <c r="A4291" t="s">
        <v>393</v>
      </c>
      <c r="B4291" t="s">
        <v>1470</v>
      </c>
      <c r="C4291" t="s">
        <v>1499</v>
      </c>
      <c r="D4291">
        <v>2021</v>
      </c>
      <c r="E4291" t="s">
        <v>1502</v>
      </c>
      <c r="F4291" t="s">
        <v>1504</v>
      </c>
      <c r="G4291">
        <v>1.9</v>
      </c>
      <c r="H4291">
        <v>15593</v>
      </c>
      <c r="I4291">
        <v>12444</v>
      </c>
      <c r="J4291">
        <v>4.4000000000000004</v>
      </c>
      <c r="K4291" t="s">
        <v>1511</v>
      </c>
      <c r="L4291">
        <v>0.43</v>
      </c>
      <c r="M4291" t="s">
        <v>1518</v>
      </c>
      <c r="N4291" s="13">
        <v>719</v>
      </c>
      <c r="O4291">
        <v>3</v>
      </c>
      <c r="P4291" s="11">
        <f>Agridata[[#This Row],[Storage_Loss_%]]/100</f>
        <v>0.20190000000000002</v>
      </c>
      <c r="Q4291" s="7">
        <v>20.190000000000001</v>
      </c>
      <c r="R4291" s="13">
        <v>43574</v>
      </c>
      <c r="S4291">
        <v>284</v>
      </c>
      <c r="T4291" t="s">
        <v>1520</v>
      </c>
      <c r="U4291" t="s">
        <v>1522</v>
      </c>
      <c r="V4291" s="13">
        <v>3454463</v>
      </c>
      <c r="W4291" s="7">
        <f>(Agridata[[#This Row],[Profit_After_Storage_Loss]]/Agridata[[#This Row],[Total_Revenue]])*100</f>
        <v>78.815830715912952</v>
      </c>
      <c r="X4291">
        <f>(1-Agridata[[#This Row],[Transport_Cost_NGN]]/(Agridata[[#This Row],[Input_Cost_NGN]]+Agridata[[#This Row],[Final_Profit_NGN]]))*100</f>
        <v>99.979445614783373</v>
      </c>
      <c r="Y4291" s="13">
        <f>Agridata[[#This Row],[Final_Profit_NGN]]*Agridata[[#This Row],[Storage_Loss_%]]</f>
        <v>69745607.969999999</v>
      </c>
      <c r="Z4291" s="13">
        <f>Agridata[[#This Row],[Final_Profit_NGN]] * (1-Agridata[[#This Row],[Storage_Loss_%]]/100)</f>
        <v>2757006.9202999999</v>
      </c>
      <c r="AA4291" s="13">
        <f>Agridata[[#This Row],[Final_Profit_NGN]]+Agridata[[#This Row],[Input_Cost_NGN]]</f>
        <v>3498037</v>
      </c>
    </row>
    <row r="4292" spans="1:27" x14ac:dyDescent="0.35">
      <c r="A4292" t="s">
        <v>998</v>
      </c>
      <c r="B4292" t="s">
        <v>1471</v>
      </c>
      <c r="C4292" t="s">
        <v>1486</v>
      </c>
      <c r="D4292">
        <v>2024</v>
      </c>
      <c r="E4292" t="s">
        <v>1501</v>
      </c>
      <c r="F4292" t="s">
        <v>1510</v>
      </c>
      <c r="G4292">
        <v>2.54</v>
      </c>
      <c r="H4292">
        <v>75866</v>
      </c>
      <c r="I4292">
        <v>56482</v>
      </c>
      <c r="J4292">
        <v>41.7</v>
      </c>
      <c r="K4292" t="s">
        <v>1511</v>
      </c>
      <c r="L4292">
        <v>2.42</v>
      </c>
      <c r="M4292" t="s">
        <v>1518</v>
      </c>
      <c r="N4292" s="13">
        <v>4714</v>
      </c>
      <c r="O4292">
        <v>1</v>
      </c>
      <c r="P4292" s="11">
        <f>Agridata[[#This Row],[Storage_Loss_%]]/100</f>
        <v>0.2555</v>
      </c>
      <c r="Q4292" s="7">
        <v>25.55</v>
      </c>
      <c r="R4292" s="13">
        <v>94379</v>
      </c>
      <c r="S4292">
        <v>410</v>
      </c>
      <c r="T4292" t="s">
        <v>1519</v>
      </c>
      <c r="U4292" t="s">
        <v>1522</v>
      </c>
      <c r="V4292" s="13">
        <v>22826951</v>
      </c>
      <c r="W4292" s="7">
        <f>(Agridata[[#This Row],[Profit_After_Storage_Loss]]/Agridata[[#This Row],[Total_Revenue]])*100</f>
        <v>74.143450748713093</v>
      </c>
      <c r="X4292">
        <f>(1-Agridata[[#This Row],[Transport_Cost_NGN]]/(Agridata[[#This Row],[Input_Cost_NGN]]+Agridata[[#This Row],[Final_Profit_NGN]]))*100</f>
        <v>99.9794340031752</v>
      </c>
      <c r="Y4292" s="13">
        <f>Agridata[[#This Row],[Final_Profit_NGN]]*Agridata[[#This Row],[Storage_Loss_%]]</f>
        <v>583228598.05000007</v>
      </c>
      <c r="Z4292" s="13">
        <f>Agridata[[#This Row],[Final_Profit_NGN]] * (1-Agridata[[#This Row],[Storage_Loss_%]]/100)</f>
        <v>16994665.019499999</v>
      </c>
      <c r="AA4292" s="13">
        <f>Agridata[[#This Row],[Final_Profit_NGN]]+Agridata[[#This Row],[Input_Cost_NGN]]</f>
        <v>22921330</v>
      </c>
    </row>
    <row r="4293" spans="1:27" x14ac:dyDescent="0.35">
      <c r="A4293" t="s">
        <v>972</v>
      </c>
      <c r="B4293" t="s">
        <v>1473</v>
      </c>
      <c r="C4293" t="s">
        <v>1493</v>
      </c>
      <c r="D4293">
        <v>2024</v>
      </c>
      <c r="E4293" t="s">
        <v>1502</v>
      </c>
      <c r="F4293" t="s">
        <v>1508</v>
      </c>
      <c r="G4293">
        <v>1.1599999999999999</v>
      </c>
      <c r="H4293">
        <v>1079</v>
      </c>
      <c r="I4293">
        <v>680</v>
      </c>
      <c r="J4293">
        <v>63.3</v>
      </c>
      <c r="K4293" t="s">
        <v>1512</v>
      </c>
      <c r="L4293">
        <v>2.68</v>
      </c>
      <c r="M4293" t="s">
        <v>1518</v>
      </c>
      <c r="N4293" s="13">
        <v>14190</v>
      </c>
      <c r="O4293">
        <v>30</v>
      </c>
      <c r="P4293" s="11">
        <f>Agridata[[#This Row],[Storage_Loss_%]]/100</f>
        <v>0.36909999999999998</v>
      </c>
      <c r="Q4293" s="7">
        <v>36.909999999999997</v>
      </c>
      <c r="R4293" s="13">
        <v>9902</v>
      </c>
      <c r="S4293">
        <v>191</v>
      </c>
      <c r="T4293" t="s">
        <v>1521</v>
      </c>
      <c r="U4293" t="s">
        <v>1522</v>
      </c>
      <c r="V4293" s="13">
        <v>104490</v>
      </c>
      <c r="W4293" s="7">
        <f>(Agridata[[#This Row],[Profit_After_Storage_Loss]]/Agridata[[#This Row],[Total_Revenue]])*100</f>
        <v>57.628803587663469</v>
      </c>
      <c r="X4293">
        <f>(1-Agridata[[#This Row],[Transport_Cost_NGN]]/(Agridata[[#This Row],[Input_Cost_NGN]]+Agridata[[#This Row],[Final_Profit_NGN]]))*100</f>
        <v>87.595286383663193</v>
      </c>
      <c r="Y4293" s="13">
        <f>Agridata[[#This Row],[Final_Profit_NGN]]*Agridata[[#This Row],[Storage_Loss_%]]</f>
        <v>3856725.8999999994</v>
      </c>
      <c r="Z4293" s="13">
        <f>Agridata[[#This Row],[Final_Profit_NGN]] * (1-Agridata[[#This Row],[Storage_Loss_%]]/100)</f>
        <v>65922.740999999995</v>
      </c>
      <c r="AA4293" s="13">
        <f>Agridata[[#This Row],[Final_Profit_NGN]]+Agridata[[#This Row],[Input_Cost_NGN]]</f>
        <v>114392</v>
      </c>
    </row>
    <row r="4294" spans="1:27" x14ac:dyDescent="0.35">
      <c r="A4294" t="s">
        <v>202</v>
      </c>
      <c r="B4294" t="s">
        <v>1469</v>
      </c>
      <c r="C4294" t="s">
        <v>1474</v>
      </c>
      <c r="D4294">
        <v>2024</v>
      </c>
      <c r="E4294" t="s">
        <v>1502</v>
      </c>
      <c r="F4294" t="s">
        <v>1505</v>
      </c>
      <c r="G4294">
        <v>6.92</v>
      </c>
      <c r="H4294">
        <v>80193</v>
      </c>
      <c r="I4294">
        <v>65517</v>
      </c>
      <c r="J4294">
        <v>5.2</v>
      </c>
      <c r="K4294" t="s">
        <v>1511</v>
      </c>
      <c r="L4294">
        <v>0.99</v>
      </c>
      <c r="M4294" t="s">
        <v>1517</v>
      </c>
      <c r="N4294" s="13">
        <v>671</v>
      </c>
      <c r="O4294">
        <v>7</v>
      </c>
      <c r="P4294" s="11">
        <f>Agridata[[#This Row],[Storage_Loss_%]]/100</f>
        <v>0.183</v>
      </c>
      <c r="Q4294" s="7">
        <v>18.3</v>
      </c>
      <c r="R4294" s="13">
        <v>62227</v>
      </c>
      <c r="S4294">
        <v>98</v>
      </c>
      <c r="T4294" t="s">
        <v>1520</v>
      </c>
      <c r="U4294" t="s">
        <v>1523</v>
      </c>
      <c r="V4294" s="13">
        <v>6293562</v>
      </c>
      <c r="W4294" s="7">
        <f>(Agridata[[#This Row],[Profit_After_Storage_Loss]]/Agridata[[#This Row],[Total_Revenue]])*100</f>
        <v>80.900107822962667</v>
      </c>
      <c r="X4294">
        <f>(1-Agridata[[#This Row],[Transport_Cost_NGN]]/(Agridata[[#This Row],[Input_Cost_NGN]]+Agridata[[#This Row],[Final_Profit_NGN]]))*100</f>
        <v>99.989442695470217</v>
      </c>
      <c r="Y4294" s="13">
        <f>Agridata[[#This Row],[Final_Profit_NGN]]*Agridata[[#This Row],[Storage_Loss_%]]</f>
        <v>115172184.60000001</v>
      </c>
      <c r="Z4294" s="13">
        <f>Agridata[[#This Row],[Final_Profit_NGN]] * (1-Agridata[[#This Row],[Storage_Loss_%]]/100)</f>
        <v>5141840.1540000001</v>
      </c>
      <c r="AA4294" s="13">
        <f>Agridata[[#This Row],[Final_Profit_NGN]]+Agridata[[#This Row],[Input_Cost_NGN]]</f>
        <v>6355789</v>
      </c>
    </row>
    <row r="4295" spans="1:27" x14ac:dyDescent="0.35">
      <c r="A4295" t="s">
        <v>287</v>
      </c>
      <c r="B4295" t="s">
        <v>1472</v>
      </c>
      <c r="C4295" t="s">
        <v>1489</v>
      </c>
      <c r="D4295">
        <v>2021</v>
      </c>
      <c r="E4295" t="s">
        <v>1502</v>
      </c>
      <c r="F4295" t="s">
        <v>1503</v>
      </c>
      <c r="G4295">
        <v>1.58</v>
      </c>
      <c r="H4295">
        <v>10964</v>
      </c>
      <c r="I4295">
        <v>9052</v>
      </c>
      <c r="J4295">
        <v>1</v>
      </c>
      <c r="K4295" t="s">
        <v>1511</v>
      </c>
      <c r="L4295">
        <v>1.06</v>
      </c>
      <c r="M4295" t="s">
        <v>1518</v>
      </c>
      <c r="N4295" s="13">
        <v>200</v>
      </c>
      <c r="O4295">
        <v>7</v>
      </c>
      <c r="P4295" s="11">
        <f>Agridata[[#This Row],[Storage_Loss_%]]/100</f>
        <v>0.17430000000000001</v>
      </c>
      <c r="Q4295" s="7">
        <v>17.43</v>
      </c>
      <c r="R4295" s="13">
        <v>25238</v>
      </c>
      <c r="S4295">
        <v>252</v>
      </c>
      <c r="T4295" t="s">
        <v>1519</v>
      </c>
      <c r="U4295" t="s">
        <v>1523</v>
      </c>
      <c r="V4295" s="13">
        <v>2232855</v>
      </c>
      <c r="W4295" s="7">
        <f>(Agridata[[#This Row],[Profit_After_Storage_Loss]]/Agridata[[#This Row],[Total_Revenue]])*100</f>
        <v>81.647140906065431</v>
      </c>
      <c r="X4295">
        <f>(1-Agridata[[#This Row],[Transport_Cost_NGN]]/(Agridata[[#This Row],[Input_Cost_NGN]]+Agridata[[#This Row],[Final_Profit_NGN]]))*100</f>
        <v>99.991142968867976</v>
      </c>
      <c r="Y4295" s="13">
        <f>Agridata[[#This Row],[Final_Profit_NGN]]*Agridata[[#This Row],[Storage_Loss_%]]</f>
        <v>38918662.649999999</v>
      </c>
      <c r="Z4295" s="13">
        <f>Agridata[[#This Row],[Final_Profit_NGN]] * (1-Agridata[[#This Row],[Storage_Loss_%]]/100)</f>
        <v>1843668.3735</v>
      </c>
      <c r="AA4295" s="13">
        <f>Agridata[[#This Row],[Final_Profit_NGN]]+Agridata[[#This Row],[Input_Cost_NGN]]</f>
        <v>2258093</v>
      </c>
    </row>
    <row r="4296" spans="1:27" x14ac:dyDescent="0.35">
      <c r="A4296" t="s">
        <v>1073</v>
      </c>
      <c r="B4296" t="s">
        <v>1473</v>
      </c>
      <c r="C4296" t="s">
        <v>1484</v>
      </c>
      <c r="D4296">
        <v>2021</v>
      </c>
      <c r="E4296" t="s">
        <v>1501</v>
      </c>
      <c r="F4296" t="s">
        <v>1507</v>
      </c>
      <c r="G4296">
        <v>2.41</v>
      </c>
      <c r="H4296">
        <v>3486</v>
      </c>
      <c r="I4296">
        <v>2917</v>
      </c>
      <c r="J4296">
        <v>99.7</v>
      </c>
      <c r="K4296" t="s">
        <v>1512</v>
      </c>
      <c r="L4296">
        <v>3.54</v>
      </c>
      <c r="M4296" t="s">
        <v>1518</v>
      </c>
      <c r="N4296" s="13">
        <v>21653</v>
      </c>
      <c r="O4296">
        <v>7</v>
      </c>
      <c r="P4296" s="11">
        <f>Agridata[[#This Row],[Storage_Loss_%]]/100</f>
        <v>0.16309999999999999</v>
      </c>
      <c r="Q4296" s="7">
        <v>16.309999999999999</v>
      </c>
      <c r="R4296" s="13">
        <v>51480</v>
      </c>
      <c r="S4296">
        <v>185</v>
      </c>
      <c r="T4296" t="s">
        <v>1520</v>
      </c>
      <c r="U4296" t="s">
        <v>1522</v>
      </c>
      <c r="V4296" s="13">
        <v>461116</v>
      </c>
      <c r="W4296" s="7">
        <f>(Agridata[[#This Row],[Profit_After_Storage_Loss]]/Agridata[[#This Row],[Total_Revenue]])*100</f>
        <v>75.285015957986417</v>
      </c>
      <c r="X4296">
        <f>(1-Agridata[[#This Row],[Transport_Cost_NGN]]/(Agridata[[#This Row],[Input_Cost_NGN]]+Agridata[[#This Row],[Final_Profit_NGN]]))*100</f>
        <v>95.77581565209249</v>
      </c>
      <c r="Y4296" s="13">
        <f>Agridata[[#This Row],[Final_Profit_NGN]]*Agridata[[#This Row],[Storage_Loss_%]]</f>
        <v>7520801.959999999</v>
      </c>
      <c r="Z4296" s="13">
        <f>Agridata[[#This Row],[Final_Profit_NGN]] * (1-Agridata[[#This Row],[Storage_Loss_%]]/100)</f>
        <v>385907.9804</v>
      </c>
      <c r="AA4296" s="13">
        <f>Agridata[[#This Row],[Final_Profit_NGN]]+Agridata[[#This Row],[Input_Cost_NGN]]</f>
        <v>512596</v>
      </c>
    </row>
    <row r="4297" spans="1:27" x14ac:dyDescent="0.35">
      <c r="A4297" t="s">
        <v>659</v>
      </c>
      <c r="B4297" t="s">
        <v>1470</v>
      </c>
      <c r="C4297" t="s">
        <v>1499</v>
      </c>
      <c r="D4297">
        <v>2024</v>
      </c>
      <c r="E4297" t="s">
        <v>1501</v>
      </c>
      <c r="F4297" t="s">
        <v>1504</v>
      </c>
      <c r="G4297">
        <v>0.98</v>
      </c>
      <c r="H4297">
        <v>7546</v>
      </c>
      <c r="I4297">
        <v>5627</v>
      </c>
      <c r="J4297">
        <v>3.8</v>
      </c>
      <c r="K4297" t="s">
        <v>1512</v>
      </c>
      <c r="L4297">
        <v>1.48</v>
      </c>
      <c r="M4297" t="s">
        <v>1517</v>
      </c>
      <c r="N4297" s="13">
        <v>1053</v>
      </c>
      <c r="O4297">
        <v>3</v>
      </c>
      <c r="P4297" s="11">
        <f>Agridata[[#This Row],[Storage_Loss_%]]/100</f>
        <v>0.25420000000000004</v>
      </c>
      <c r="Q4297" s="7">
        <v>25.42</v>
      </c>
      <c r="R4297" s="13">
        <v>20553</v>
      </c>
      <c r="S4297">
        <v>301</v>
      </c>
      <c r="T4297" t="s">
        <v>1520</v>
      </c>
      <c r="U4297" t="s">
        <v>1522</v>
      </c>
      <c r="V4297" s="13">
        <v>1655184</v>
      </c>
      <c r="W4297" s="7">
        <f>(Agridata[[#This Row],[Profit_After_Storage_Loss]]/Agridata[[#This Row],[Total_Revenue]])*100</f>
        <v>73.665272486076276</v>
      </c>
      <c r="X4297">
        <f>(1-Agridata[[#This Row],[Transport_Cost_NGN]]/(Agridata[[#This Row],[Input_Cost_NGN]]+Agridata[[#This Row],[Final_Profit_NGN]]))*100</f>
        <v>99.93716197708828</v>
      </c>
      <c r="Y4297" s="13">
        <f>Agridata[[#This Row],[Final_Profit_NGN]]*Agridata[[#This Row],[Storage_Loss_%]]</f>
        <v>42074777.280000001</v>
      </c>
      <c r="Z4297" s="13">
        <f>Agridata[[#This Row],[Final_Profit_NGN]] * (1-Agridata[[#This Row],[Storage_Loss_%]]/100)</f>
        <v>1234436.2272000001</v>
      </c>
      <c r="AA4297" s="13">
        <f>Agridata[[#This Row],[Final_Profit_NGN]]+Agridata[[#This Row],[Input_Cost_NGN]]</f>
        <v>1675737</v>
      </c>
    </row>
    <row r="4298" spans="1:27" x14ac:dyDescent="0.35">
      <c r="A4298" t="s">
        <v>1140</v>
      </c>
      <c r="B4298" t="s">
        <v>1473</v>
      </c>
      <c r="C4298" t="s">
        <v>1496</v>
      </c>
      <c r="D4298">
        <v>2025</v>
      </c>
      <c r="E4298" t="s">
        <v>1501</v>
      </c>
      <c r="F4298" t="s">
        <v>1508</v>
      </c>
      <c r="G4298">
        <v>0.9</v>
      </c>
      <c r="H4298">
        <v>1038</v>
      </c>
      <c r="I4298">
        <v>831</v>
      </c>
      <c r="J4298">
        <v>23.5</v>
      </c>
      <c r="K4298" t="s">
        <v>1511</v>
      </c>
      <c r="L4298">
        <v>1.66</v>
      </c>
      <c r="M4298" t="s">
        <v>1516</v>
      </c>
      <c r="N4298" s="13">
        <v>3580</v>
      </c>
      <c r="O4298">
        <v>14</v>
      </c>
      <c r="P4298" s="11">
        <f>Agridata[[#This Row],[Storage_Loss_%]]/100</f>
        <v>0.19940000000000002</v>
      </c>
      <c r="Q4298" s="7">
        <v>19.940000000000001</v>
      </c>
      <c r="R4298" s="13">
        <v>9675</v>
      </c>
      <c r="S4298">
        <v>225</v>
      </c>
      <c r="T4298" t="s">
        <v>1520</v>
      </c>
      <c r="U4298" t="s">
        <v>1522</v>
      </c>
      <c r="V4298" s="13">
        <v>171851</v>
      </c>
      <c r="W4298" s="7">
        <f>(Agridata[[#This Row],[Profit_After_Storage_Loss]]/Agridata[[#This Row],[Total_Revenue]])*100</f>
        <v>75.792950100812007</v>
      </c>
      <c r="X4298">
        <f>(1-Agridata[[#This Row],[Transport_Cost_NGN]]/(Agridata[[#This Row],[Input_Cost_NGN]]+Agridata[[#This Row],[Final_Profit_NGN]]))*100</f>
        <v>98.027830723973437</v>
      </c>
      <c r="Y4298" s="13">
        <f>Agridata[[#This Row],[Final_Profit_NGN]]*Agridata[[#This Row],[Storage_Loss_%]]</f>
        <v>3426708.9400000004</v>
      </c>
      <c r="Z4298" s="13">
        <f>Agridata[[#This Row],[Final_Profit_NGN]] * (1-Agridata[[#This Row],[Storage_Loss_%]]/100)</f>
        <v>137583.9106</v>
      </c>
      <c r="AA4298" s="13">
        <f>Agridata[[#This Row],[Final_Profit_NGN]]+Agridata[[#This Row],[Input_Cost_NGN]]</f>
        <v>181526</v>
      </c>
    </row>
    <row r="4299" spans="1:27" x14ac:dyDescent="0.35">
      <c r="A4299" t="s">
        <v>1316</v>
      </c>
      <c r="B4299" t="s">
        <v>1471</v>
      </c>
      <c r="C4299" t="s">
        <v>1477</v>
      </c>
      <c r="D4299">
        <v>2022</v>
      </c>
      <c r="E4299" t="s">
        <v>1502</v>
      </c>
      <c r="F4299" t="s">
        <v>1509</v>
      </c>
      <c r="G4299">
        <v>1.59</v>
      </c>
      <c r="H4299">
        <v>18271</v>
      </c>
      <c r="I4299">
        <v>15241</v>
      </c>
      <c r="J4299">
        <v>6.6</v>
      </c>
      <c r="K4299" t="s">
        <v>1513</v>
      </c>
      <c r="L4299">
        <v>0.56999999999999995</v>
      </c>
      <c r="M4299" t="s">
        <v>1516</v>
      </c>
      <c r="N4299" s="13">
        <v>249</v>
      </c>
      <c r="O4299">
        <v>1</v>
      </c>
      <c r="P4299" s="11">
        <f>Agridata[[#This Row],[Storage_Loss_%]]/100</f>
        <v>0.16579999999999998</v>
      </c>
      <c r="Q4299" s="7">
        <v>16.579999999999998</v>
      </c>
      <c r="R4299" s="13">
        <v>24659</v>
      </c>
      <c r="S4299">
        <v>293</v>
      </c>
      <c r="T4299" t="s">
        <v>1521</v>
      </c>
      <c r="U4299" t="s">
        <v>1522</v>
      </c>
      <c r="V4299" s="13">
        <v>4396049</v>
      </c>
      <c r="W4299" s="7">
        <f>(Agridata[[#This Row],[Profit_After_Storage_Loss]]/Agridata[[#This Row],[Total_Revenue]])*100</f>
        <v>82.954677752975329</v>
      </c>
      <c r="X4299">
        <f>(1-Agridata[[#This Row],[Transport_Cost_NGN]]/(Agridata[[#This Row],[Input_Cost_NGN]]+Agridata[[#This Row],[Final_Profit_NGN]]))*100</f>
        <v>99.994367418069686</v>
      </c>
      <c r="Y4299" s="13">
        <f>Agridata[[#This Row],[Final_Profit_NGN]]*Agridata[[#This Row],[Storage_Loss_%]]</f>
        <v>72886492.419999987</v>
      </c>
      <c r="Z4299" s="13">
        <f>Agridata[[#This Row],[Final_Profit_NGN]] * (1-Agridata[[#This Row],[Storage_Loss_%]]/100)</f>
        <v>3667184.0758000002</v>
      </c>
      <c r="AA4299" s="13">
        <f>Agridata[[#This Row],[Final_Profit_NGN]]+Agridata[[#This Row],[Input_Cost_NGN]]</f>
        <v>4420708</v>
      </c>
    </row>
    <row r="4300" spans="1:27" x14ac:dyDescent="0.35">
      <c r="A4300" t="s">
        <v>795</v>
      </c>
      <c r="B4300" t="s">
        <v>1472</v>
      </c>
      <c r="C4300" t="s">
        <v>1479</v>
      </c>
      <c r="D4300">
        <v>2023</v>
      </c>
      <c r="E4300" t="s">
        <v>1501</v>
      </c>
      <c r="F4300" t="s">
        <v>1507</v>
      </c>
      <c r="G4300">
        <v>3.09</v>
      </c>
      <c r="H4300">
        <v>6170</v>
      </c>
      <c r="I4300">
        <v>3886</v>
      </c>
      <c r="J4300">
        <v>31</v>
      </c>
      <c r="K4300" t="s">
        <v>1513</v>
      </c>
      <c r="L4300">
        <v>1.56</v>
      </c>
      <c r="M4300" t="s">
        <v>1516</v>
      </c>
      <c r="N4300" s="13">
        <v>1278</v>
      </c>
      <c r="O4300">
        <v>30</v>
      </c>
      <c r="P4300" s="11">
        <f>Agridata[[#This Row],[Storage_Loss_%]]/100</f>
        <v>0.37009999999999998</v>
      </c>
      <c r="Q4300" s="7">
        <v>37.01</v>
      </c>
      <c r="R4300" s="13">
        <v>49703</v>
      </c>
      <c r="S4300">
        <v>248</v>
      </c>
      <c r="T4300" t="s">
        <v>1519</v>
      </c>
      <c r="U4300" t="s">
        <v>1522</v>
      </c>
      <c r="V4300" s="13">
        <v>903110</v>
      </c>
      <c r="W4300" s="7">
        <f>(Agridata[[#This Row],[Profit_After_Storage_Loss]]/Agridata[[#This Row],[Total_Revenue]])*100</f>
        <v>59.704159053245498</v>
      </c>
      <c r="X4300">
        <f>(1-Agridata[[#This Row],[Transport_Cost_NGN]]/(Agridata[[#This Row],[Input_Cost_NGN]]+Agridata[[#This Row],[Final_Profit_NGN]]))*100</f>
        <v>99.865870847689948</v>
      </c>
      <c r="Y4300" s="13">
        <f>Agridata[[#This Row],[Final_Profit_NGN]]*Agridata[[#This Row],[Storage_Loss_%]]</f>
        <v>33424101.099999998</v>
      </c>
      <c r="Z4300" s="13">
        <f>Agridata[[#This Row],[Final_Profit_NGN]] * (1-Agridata[[#This Row],[Storage_Loss_%]]/100)</f>
        <v>568868.98900000006</v>
      </c>
      <c r="AA4300" s="13">
        <f>Agridata[[#This Row],[Final_Profit_NGN]]+Agridata[[#This Row],[Input_Cost_NGN]]</f>
        <v>952813</v>
      </c>
    </row>
    <row r="4301" spans="1:27" x14ac:dyDescent="0.35">
      <c r="A4301" t="s">
        <v>1234</v>
      </c>
      <c r="B4301" t="s">
        <v>1471</v>
      </c>
      <c r="C4301" t="s">
        <v>1486</v>
      </c>
      <c r="D4301">
        <v>2024</v>
      </c>
      <c r="E4301" t="s">
        <v>1502</v>
      </c>
      <c r="F4301" t="s">
        <v>1508</v>
      </c>
      <c r="G4301">
        <v>2.1800000000000002</v>
      </c>
      <c r="H4301">
        <v>3815</v>
      </c>
      <c r="I4301">
        <v>3010</v>
      </c>
      <c r="J4301">
        <v>3.7</v>
      </c>
      <c r="K4301" t="s">
        <v>1511</v>
      </c>
      <c r="L4301">
        <v>0.56000000000000005</v>
      </c>
      <c r="M4301" t="s">
        <v>1517</v>
      </c>
      <c r="N4301" s="13">
        <v>406</v>
      </c>
      <c r="O4301">
        <v>14</v>
      </c>
      <c r="P4301" s="11">
        <f>Agridata[[#This Row],[Storage_Loss_%]]/100</f>
        <v>0.21100000000000002</v>
      </c>
      <c r="Q4301" s="7">
        <v>21.1</v>
      </c>
      <c r="R4301" s="13">
        <v>25561</v>
      </c>
      <c r="S4301">
        <v>247</v>
      </c>
      <c r="T4301" t="s">
        <v>1519</v>
      </c>
      <c r="U4301" t="s">
        <v>1522</v>
      </c>
      <c r="V4301" s="13">
        <v>710069</v>
      </c>
      <c r="W4301" s="7">
        <f>(Agridata[[#This Row],[Profit_After_Storage_Loss]]/Agridata[[#This Row],[Total_Revenue]])*100</f>
        <v>76.158454793850169</v>
      </c>
      <c r="X4301">
        <f>(1-Agridata[[#This Row],[Transport_Cost_NGN]]/(Agridata[[#This Row],[Input_Cost_NGN]]+Agridata[[#This Row],[Final_Profit_NGN]]))*100</f>
        <v>99.944809211152347</v>
      </c>
      <c r="Y4301" s="13">
        <f>Agridata[[#This Row],[Final_Profit_NGN]]*Agridata[[#This Row],[Storage_Loss_%]]</f>
        <v>14982455.9</v>
      </c>
      <c r="Z4301" s="13">
        <f>Agridata[[#This Row],[Final_Profit_NGN]] * (1-Agridata[[#This Row],[Storage_Loss_%]]/100)</f>
        <v>560244.44099999999</v>
      </c>
      <c r="AA4301" s="13">
        <f>Agridata[[#This Row],[Final_Profit_NGN]]+Agridata[[#This Row],[Input_Cost_NGN]]</f>
        <v>735630</v>
      </c>
    </row>
    <row r="4302" spans="1:27" x14ac:dyDescent="0.35">
      <c r="A4302" t="s">
        <v>1128</v>
      </c>
      <c r="B4302" t="s">
        <v>1469</v>
      </c>
      <c r="C4302" t="s">
        <v>1484</v>
      </c>
      <c r="D4302">
        <v>2021</v>
      </c>
      <c r="E4302" t="s">
        <v>1502</v>
      </c>
      <c r="F4302" t="s">
        <v>1508</v>
      </c>
      <c r="G4302">
        <v>0.87</v>
      </c>
      <c r="H4302">
        <v>1678</v>
      </c>
      <c r="I4302">
        <v>1315</v>
      </c>
      <c r="J4302">
        <v>56.9</v>
      </c>
      <c r="K4302" t="s">
        <v>1512</v>
      </c>
      <c r="L4302">
        <v>1.97</v>
      </c>
      <c r="M4302" t="s">
        <v>1517</v>
      </c>
      <c r="N4302" s="13">
        <v>12133</v>
      </c>
      <c r="O4302">
        <v>14</v>
      </c>
      <c r="P4302" s="11">
        <f>Agridata[[#This Row],[Storage_Loss_%]]/100</f>
        <v>0.21590000000000001</v>
      </c>
      <c r="Q4302" s="7">
        <v>21.59</v>
      </c>
      <c r="R4302" s="13">
        <v>13402</v>
      </c>
      <c r="S4302">
        <v>214</v>
      </c>
      <c r="T4302" t="s">
        <v>1520</v>
      </c>
      <c r="U4302" t="s">
        <v>1522</v>
      </c>
      <c r="V4302" s="13">
        <v>253061</v>
      </c>
      <c r="W4302" s="7">
        <f>(Agridata[[#This Row],[Profit_After_Storage_Loss]]/Agridata[[#This Row],[Total_Revenue]])*100</f>
        <v>74.466297422156174</v>
      </c>
      <c r="X4302">
        <f>(1-Agridata[[#This Row],[Transport_Cost_NGN]]/(Agridata[[#This Row],[Input_Cost_NGN]]+Agridata[[#This Row],[Final_Profit_NGN]]))*100</f>
        <v>95.446647376934138</v>
      </c>
      <c r="Y4302" s="13">
        <f>Agridata[[#This Row],[Final_Profit_NGN]]*Agridata[[#This Row],[Storage_Loss_%]]</f>
        <v>5463586.9900000002</v>
      </c>
      <c r="Z4302" s="13">
        <f>Agridata[[#This Row],[Final_Profit_NGN]] * (1-Agridata[[#This Row],[Storage_Loss_%]]/100)</f>
        <v>198425.13010000001</v>
      </c>
      <c r="AA4302" s="13">
        <f>Agridata[[#This Row],[Final_Profit_NGN]]+Agridata[[#This Row],[Input_Cost_NGN]]</f>
        <v>266463</v>
      </c>
    </row>
    <row r="4303" spans="1:27" x14ac:dyDescent="0.35">
      <c r="A4303" t="s">
        <v>707</v>
      </c>
      <c r="B4303" t="s">
        <v>1471</v>
      </c>
      <c r="C4303" t="s">
        <v>1477</v>
      </c>
      <c r="D4303">
        <v>2021</v>
      </c>
      <c r="E4303" t="s">
        <v>1501</v>
      </c>
      <c r="F4303" t="s">
        <v>1509</v>
      </c>
      <c r="G4303">
        <v>5.93</v>
      </c>
      <c r="H4303">
        <v>49979</v>
      </c>
      <c r="I4303">
        <v>42921</v>
      </c>
      <c r="J4303">
        <v>23.4</v>
      </c>
      <c r="K4303" t="s">
        <v>1512</v>
      </c>
      <c r="L4303">
        <v>1.03</v>
      </c>
      <c r="M4303" t="s">
        <v>1518</v>
      </c>
      <c r="N4303" s="13">
        <v>5304</v>
      </c>
      <c r="O4303">
        <v>1</v>
      </c>
      <c r="P4303" s="11">
        <f>Agridata[[#This Row],[Storage_Loss_%]]/100</f>
        <v>0.14119999999999999</v>
      </c>
      <c r="Q4303" s="7">
        <v>14.12</v>
      </c>
      <c r="R4303" s="13">
        <v>147175</v>
      </c>
      <c r="S4303">
        <v>275</v>
      </c>
      <c r="T4303" t="s">
        <v>1519</v>
      </c>
      <c r="U4303" t="s">
        <v>1523</v>
      </c>
      <c r="V4303" s="13">
        <v>11532764</v>
      </c>
      <c r="W4303" s="7">
        <f>(Agridata[[#This Row],[Profit_After_Storage_Loss]]/Agridata[[#This Row],[Total_Revenue]])*100</f>
        <v>84.797854879207861</v>
      </c>
      <c r="X4303">
        <f>(1-Agridata[[#This Row],[Transport_Cost_NGN]]/(Agridata[[#This Row],[Input_Cost_NGN]]+Agridata[[#This Row],[Final_Profit_NGN]]))*100</f>
        <v>99.954588803931259</v>
      </c>
      <c r="Y4303" s="13">
        <f>Agridata[[#This Row],[Final_Profit_NGN]]*Agridata[[#This Row],[Storage_Loss_%]]</f>
        <v>162842627.67999998</v>
      </c>
      <c r="Z4303" s="13">
        <f>Agridata[[#This Row],[Final_Profit_NGN]] * (1-Agridata[[#This Row],[Storage_Loss_%]]/100)</f>
        <v>9904337.7232000008</v>
      </c>
      <c r="AA4303" s="13">
        <f>Agridata[[#This Row],[Final_Profit_NGN]]+Agridata[[#This Row],[Input_Cost_NGN]]</f>
        <v>11679939</v>
      </c>
    </row>
    <row r="4304" spans="1:27" x14ac:dyDescent="0.35">
      <c r="A4304" t="s">
        <v>753</v>
      </c>
      <c r="B4304" t="s">
        <v>1472</v>
      </c>
      <c r="C4304" t="s">
        <v>1487</v>
      </c>
      <c r="D4304">
        <v>2025</v>
      </c>
      <c r="E4304" t="s">
        <v>1502</v>
      </c>
      <c r="F4304" t="s">
        <v>1510</v>
      </c>
      <c r="G4304">
        <v>3.63</v>
      </c>
      <c r="H4304">
        <v>52050</v>
      </c>
      <c r="I4304">
        <v>35591</v>
      </c>
      <c r="J4304">
        <v>19.399999999999999</v>
      </c>
      <c r="K4304" t="s">
        <v>1512</v>
      </c>
      <c r="L4304">
        <v>0.83</v>
      </c>
      <c r="M4304" t="s">
        <v>1516</v>
      </c>
      <c r="N4304" s="13">
        <v>5270</v>
      </c>
      <c r="O4304">
        <v>2</v>
      </c>
      <c r="P4304" s="11">
        <f>Agridata[[#This Row],[Storage_Loss_%]]/100</f>
        <v>0.31620000000000004</v>
      </c>
      <c r="Q4304" s="7">
        <v>31.62</v>
      </c>
      <c r="R4304" s="13">
        <v>77404</v>
      </c>
      <c r="S4304">
        <v>425</v>
      </c>
      <c r="T4304" t="s">
        <v>1520</v>
      </c>
      <c r="U4304" t="s">
        <v>1523</v>
      </c>
      <c r="V4304" s="13">
        <v>14892240</v>
      </c>
      <c r="W4304" s="7">
        <f>(Agridata[[#This Row],[Profit_After_Storage_Loss]]/Agridata[[#This Row],[Total_Revenue]])*100</f>
        <v>68.026425424679431</v>
      </c>
      <c r="X4304">
        <f>(1-Agridata[[#This Row],[Transport_Cost_NGN]]/(Agridata[[#This Row],[Input_Cost_NGN]]+Agridata[[#This Row],[Final_Profit_NGN]]))*100</f>
        <v>99.964795421988669</v>
      </c>
      <c r="Y4304" s="13">
        <f>Agridata[[#This Row],[Final_Profit_NGN]]*Agridata[[#This Row],[Storage_Loss_%]]</f>
        <v>470892628.80000001</v>
      </c>
      <c r="Z4304" s="13">
        <f>Agridata[[#This Row],[Final_Profit_NGN]] * (1-Agridata[[#This Row],[Storage_Loss_%]]/100)</f>
        <v>10183313.711999999</v>
      </c>
      <c r="AA4304" s="13">
        <f>Agridata[[#This Row],[Final_Profit_NGN]]+Agridata[[#This Row],[Input_Cost_NGN]]</f>
        <v>14969644</v>
      </c>
    </row>
    <row r="4305" spans="1:27" x14ac:dyDescent="0.35">
      <c r="A4305" t="s">
        <v>606</v>
      </c>
      <c r="B4305" t="s">
        <v>1469</v>
      </c>
      <c r="C4305" t="s">
        <v>1481</v>
      </c>
      <c r="D4305">
        <v>2025</v>
      </c>
      <c r="E4305" t="s">
        <v>1501</v>
      </c>
      <c r="F4305" t="s">
        <v>1507</v>
      </c>
      <c r="G4305">
        <v>2.11</v>
      </c>
      <c r="H4305">
        <v>3877</v>
      </c>
      <c r="I4305">
        <v>3303</v>
      </c>
      <c r="J4305">
        <v>8.8000000000000007</v>
      </c>
      <c r="K4305" t="s">
        <v>1513</v>
      </c>
      <c r="L4305">
        <v>0.36</v>
      </c>
      <c r="M4305" t="s">
        <v>1516</v>
      </c>
      <c r="N4305" s="13">
        <v>305</v>
      </c>
      <c r="O4305">
        <v>7</v>
      </c>
      <c r="P4305" s="11">
        <f>Agridata[[#This Row],[Storage_Loss_%]]/100</f>
        <v>0.14779999999999999</v>
      </c>
      <c r="Q4305" s="7">
        <v>14.78</v>
      </c>
      <c r="R4305" s="13">
        <v>35040</v>
      </c>
      <c r="S4305">
        <v>251</v>
      </c>
      <c r="T4305" t="s">
        <v>1520</v>
      </c>
      <c r="U4305" t="s">
        <v>1522</v>
      </c>
      <c r="V4305" s="13">
        <v>785418</v>
      </c>
      <c r="W4305" s="7">
        <f>(Agridata[[#This Row],[Profit_After_Storage_Loss]]/Agridata[[#This Row],[Total_Revenue]])*100</f>
        <v>81.580436731679143</v>
      </c>
      <c r="X4305">
        <f>(1-Agridata[[#This Row],[Transport_Cost_NGN]]/(Agridata[[#This Row],[Input_Cost_NGN]]+Agridata[[#This Row],[Final_Profit_NGN]]))*100</f>
        <v>99.962825641288163</v>
      </c>
      <c r="Y4305" s="13">
        <f>Agridata[[#This Row],[Final_Profit_NGN]]*Agridata[[#This Row],[Storage_Loss_%]]</f>
        <v>11608478.039999999</v>
      </c>
      <c r="Z4305" s="13">
        <f>Agridata[[#This Row],[Final_Profit_NGN]] * (1-Agridata[[#This Row],[Storage_Loss_%]]/100)</f>
        <v>669333.21960000007</v>
      </c>
      <c r="AA4305" s="13">
        <f>Agridata[[#This Row],[Final_Profit_NGN]]+Agridata[[#This Row],[Input_Cost_NGN]]</f>
        <v>820458</v>
      </c>
    </row>
    <row r="4306" spans="1:27" x14ac:dyDescent="0.35">
      <c r="A4306" t="s">
        <v>1431</v>
      </c>
      <c r="B4306" t="s">
        <v>1469</v>
      </c>
      <c r="C4306" t="s">
        <v>1474</v>
      </c>
      <c r="D4306">
        <v>2024</v>
      </c>
      <c r="E4306" t="s">
        <v>1501</v>
      </c>
      <c r="F4306" t="s">
        <v>1505</v>
      </c>
      <c r="G4306">
        <v>1.01</v>
      </c>
      <c r="H4306">
        <v>15348</v>
      </c>
      <c r="I4306">
        <v>13411</v>
      </c>
      <c r="J4306">
        <v>27.4</v>
      </c>
      <c r="K4306" t="s">
        <v>1511</v>
      </c>
      <c r="L4306">
        <v>1.1299999999999999</v>
      </c>
      <c r="M4306" t="s">
        <v>1518</v>
      </c>
      <c r="N4306" s="13">
        <v>3418</v>
      </c>
      <c r="O4306">
        <v>7</v>
      </c>
      <c r="P4306" s="11">
        <f>Agridata[[#This Row],[Storage_Loss_%]]/100</f>
        <v>0.12619999999999998</v>
      </c>
      <c r="Q4306" s="7">
        <v>12.62</v>
      </c>
      <c r="R4306" s="13">
        <v>10989</v>
      </c>
      <c r="S4306">
        <v>100</v>
      </c>
      <c r="T4306" t="s">
        <v>1520</v>
      </c>
      <c r="U4306" t="s">
        <v>1523</v>
      </c>
      <c r="V4306" s="13">
        <v>1313282</v>
      </c>
      <c r="W4306" s="7">
        <f>(Agridata[[#This Row],[Profit_After_Storage_Loss]]/Agridata[[#This Row],[Total_Revenue]])*100</f>
        <v>86.654907613320859</v>
      </c>
      <c r="X4306">
        <f>(1-Agridata[[#This Row],[Transport_Cost_NGN]]/(Agridata[[#This Row],[Input_Cost_NGN]]+Agridata[[#This Row],[Final_Profit_NGN]]))*100</f>
        <v>99.741895729801527</v>
      </c>
      <c r="Y4306" s="13">
        <f>Agridata[[#This Row],[Final_Profit_NGN]]*Agridata[[#This Row],[Storage_Loss_%]]</f>
        <v>16573618.84</v>
      </c>
      <c r="Z4306" s="13">
        <f>Agridata[[#This Row],[Final_Profit_NGN]] * (1-Agridata[[#This Row],[Storage_Loss_%]]/100)</f>
        <v>1147545.8116000001</v>
      </c>
      <c r="AA4306" s="13">
        <f>Agridata[[#This Row],[Final_Profit_NGN]]+Agridata[[#This Row],[Input_Cost_NGN]]</f>
        <v>1324271</v>
      </c>
    </row>
    <row r="4307" spans="1:27" x14ac:dyDescent="0.35">
      <c r="A4307" t="s">
        <v>1132</v>
      </c>
      <c r="B4307" t="s">
        <v>1469</v>
      </c>
      <c r="C4307" t="s">
        <v>1474</v>
      </c>
      <c r="D4307">
        <v>2025</v>
      </c>
      <c r="E4307" t="s">
        <v>1501</v>
      </c>
      <c r="F4307" t="s">
        <v>1509</v>
      </c>
      <c r="G4307">
        <v>1.18</v>
      </c>
      <c r="H4307">
        <v>16628</v>
      </c>
      <c r="I4307">
        <v>14115</v>
      </c>
      <c r="J4307">
        <v>55.6</v>
      </c>
      <c r="K4307" t="s">
        <v>1512</v>
      </c>
      <c r="L4307">
        <v>1.35</v>
      </c>
      <c r="M4307" t="s">
        <v>1518</v>
      </c>
      <c r="N4307" s="13">
        <v>10800</v>
      </c>
      <c r="O4307">
        <v>1</v>
      </c>
      <c r="P4307" s="11">
        <f>Agridata[[#This Row],[Storage_Loss_%]]/100</f>
        <v>0.15109999999999998</v>
      </c>
      <c r="Q4307" s="7">
        <v>15.11</v>
      </c>
      <c r="R4307" s="13">
        <v>39610</v>
      </c>
      <c r="S4307">
        <v>408</v>
      </c>
      <c r="T4307" t="s">
        <v>1521</v>
      </c>
      <c r="U4307" t="s">
        <v>1522</v>
      </c>
      <c r="V4307" s="13">
        <v>5650921</v>
      </c>
      <c r="W4307" s="7">
        <f>(Agridata[[#This Row],[Profit_After_Storage_Loss]]/Agridata[[#This Row],[Total_Revenue]])*100</f>
        <v>84.299107357468046</v>
      </c>
      <c r="X4307">
        <f>(1-Agridata[[#This Row],[Transport_Cost_NGN]]/(Agridata[[#This Row],[Input_Cost_NGN]]+Agridata[[#This Row],[Final_Profit_NGN]]))*100</f>
        <v>99.810211033030143</v>
      </c>
      <c r="Y4307" s="13">
        <f>Agridata[[#This Row],[Final_Profit_NGN]]*Agridata[[#This Row],[Storage_Loss_%]]</f>
        <v>85385416.310000002</v>
      </c>
      <c r="Z4307" s="13">
        <f>Agridata[[#This Row],[Final_Profit_NGN]] * (1-Agridata[[#This Row],[Storage_Loss_%]]/100)</f>
        <v>4797066.8368999995</v>
      </c>
      <c r="AA4307" s="13">
        <f>Agridata[[#This Row],[Final_Profit_NGN]]+Agridata[[#This Row],[Input_Cost_NGN]]</f>
        <v>5690531</v>
      </c>
    </row>
    <row r="4308" spans="1:27" x14ac:dyDescent="0.35">
      <c r="A4308" t="s">
        <v>259</v>
      </c>
      <c r="B4308" t="s">
        <v>1469</v>
      </c>
      <c r="C4308" t="s">
        <v>1481</v>
      </c>
      <c r="D4308">
        <v>2025</v>
      </c>
      <c r="E4308" t="s">
        <v>1501</v>
      </c>
      <c r="F4308" t="s">
        <v>1503</v>
      </c>
      <c r="G4308">
        <v>2.2000000000000002</v>
      </c>
      <c r="H4308">
        <v>14885</v>
      </c>
      <c r="I4308">
        <v>8972</v>
      </c>
      <c r="J4308">
        <v>25.2</v>
      </c>
      <c r="K4308" t="s">
        <v>1512</v>
      </c>
      <c r="L4308">
        <v>1.27</v>
      </c>
      <c r="M4308" t="s">
        <v>1517</v>
      </c>
      <c r="N4308" s="13">
        <v>4994</v>
      </c>
      <c r="O4308">
        <v>30</v>
      </c>
      <c r="P4308" s="11">
        <f>Agridata[[#This Row],[Storage_Loss_%]]/100</f>
        <v>0.3972</v>
      </c>
      <c r="Q4308" s="7">
        <v>39.72</v>
      </c>
      <c r="R4308" s="13">
        <v>35857</v>
      </c>
      <c r="S4308">
        <v>269</v>
      </c>
      <c r="T4308" t="s">
        <v>1520</v>
      </c>
      <c r="U4308" t="s">
        <v>1522</v>
      </c>
      <c r="V4308" s="13">
        <v>2348483</v>
      </c>
      <c r="W4308" s="7">
        <f>(Agridata[[#This Row],[Profit_After_Storage_Loss]]/Agridata[[#This Row],[Total_Revenue]])*100</f>
        <v>59.373476618267532</v>
      </c>
      <c r="X4308">
        <f>(1-Agridata[[#This Row],[Transport_Cost_NGN]]/(Agridata[[#This Row],[Input_Cost_NGN]]+Agridata[[#This Row],[Final_Profit_NGN]]))*100</f>
        <v>99.790550005452232</v>
      </c>
      <c r="Y4308" s="13">
        <f>Agridata[[#This Row],[Final_Profit_NGN]]*Agridata[[#This Row],[Storage_Loss_%]]</f>
        <v>93281744.75999999</v>
      </c>
      <c r="Z4308" s="13">
        <f>Agridata[[#This Row],[Final_Profit_NGN]] * (1-Agridata[[#This Row],[Storage_Loss_%]]/100)</f>
        <v>1415665.5523999999</v>
      </c>
      <c r="AA4308" s="13">
        <f>Agridata[[#This Row],[Final_Profit_NGN]]+Agridata[[#This Row],[Input_Cost_NGN]]</f>
        <v>2384340</v>
      </c>
    </row>
    <row r="4309" spans="1:27" x14ac:dyDescent="0.35">
      <c r="A4309" t="s">
        <v>962</v>
      </c>
      <c r="B4309" t="s">
        <v>1472</v>
      </c>
      <c r="C4309" t="s">
        <v>1488</v>
      </c>
      <c r="D4309">
        <v>2025</v>
      </c>
      <c r="E4309" t="s">
        <v>1501</v>
      </c>
      <c r="F4309" t="s">
        <v>1509</v>
      </c>
      <c r="G4309">
        <v>0.34</v>
      </c>
      <c r="H4309">
        <v>4684</v>
      </c>
      <c r="I4309">
        <v>3899</v>
      </c>
      <c r="J4309">
        <v>41.9</v>
      </c>
      <c r="K4309" t="s">
        <v>1512</v>
      </c>
      <c r="L4309">
        <v>1.82</v>
      </c>
      <c r="M4309" t="s">
        <v>1516</v>
      </c>
      <c r="N4309" s="13">
        <v>12407</v>
      </c>
      <c r="O4309">
        <v>2</v>
      </c>
      <c r="P4309" s="11">
        <f>Agridata[[#This Row],[Storage_Loss_%]]/100</f>
        <v>0.16739999999999999</v>
      </c>
      <c r="Q4309" s="7">
        <v>16.739999999999998</v>
      </c>
      <c r="R4309" s="13">
        <v>8554</v>
      </c>
      <c r="S4309">
        <v>338</v>
      </c>
      <c r="T4309" t="s">
        <v>1521</v>
      </c>
      <c r="U4309" t="s">
        <v>1522</v>
      </c>
      <c r="V4309" s="13">
        <v>1283723</v>
      </c>
      <c r="W4309" s="7">
        <f>(Agridata[[#This Row],[Profit_After_Storage_Loss]]/Agridata[[#This Row],[Total_Revenue]])*100</f>
        <v>82.708875094116806</v>
      </c>
      <c r="X4309">
        <f>(1-Agridata[[#This Row],[Transport_Cost_NGN]]/(Agridata[[#This Row],[Input_Cost_NGN]]+Agridata[[#This Row],[Final_Profit_NGN]]))*100</f>
        <v>99.039911721712912</v>
      </c>
      <c r="Y4309" s="13">
        <f>Agridata[[#This Row],[Final_Profit_NGN]]*Agridata[[#This Row],[Storage_Loss_%]]</f>
        <v>21489523.02</v>
      </c>
      <c r="Z4309" s="13">
        <f>Agridata[[#This Row],[Final_Profit_NGN]] * (1-Agridata[[#This Row],[Storage_Loss_%]]/100)</f>
        <v>1068827.7697999999</v>
      </c>
      <c r="AA4309" s="13">
        <f>Agridata[[#This Row],[Final_Profit_NGN]]+Agridata[[#This Row],[Input_Cost_NGN]]</f>
        <v>1292277</v>
      </c>
    </row>
    <row r="4310" spans="1:27" x14ac:dyDescent="0.35">
      <c r="A4310" t="s">
        <v>141</v>
      </c>
      <c r="B4310" t="s">
        <v>1470</v>
      </c>
      <c r="C4310" t="s">
        <v>1490</v>
      </c>
      <c r="D4310">
        <v>2022</v>
      </c>
      <c r="E4310" t="s">
        <v>1501</v>
      </c>
      <c r="F4310" t="s">
        <v>1509</v>
      </c>
      <c r="G4310">
        <v>0.68</v>
      </c>
      <c r="H4310">
        <v>5519</v>
      </c>
      <c r="I4310">
        <v>4512</v>
      </c>
      <c r="J4310">
        <v>13.8</v>
      </c>
      <c r="K4310" t="s">
        <v>1512</v>
      </c>
      <c r="L4310">
        <v>0.72</v>
      </c>
      <c r="M4310" t="s">
        <v>1518</v>
      </c>
      <c r="N4310" s="13">
        <v>3476</v>
      </c>
      <c r="O4310">
        <v>1</v>
      </c>
      <c r="P4310" s="11">
        <f>Agridata[[#This Row],[Storage_Loss_%]]/100</f>
        <v>0.18239999999999998</v>
      </c>
      <c r="Q4310" s="7">
        <v>18.239999999999998</v>
      </c>
      <c r="R4310" s="13">
        <v>18149</v>
      </c>
      <c r="S4310">
        <v>350</v>
      </c>
      <c r="T4310" t="s">
        <v>1520</v>
      </c>
      <c r="U4310" t="s">
        <v>1522</v>
      </c>
      <c r="V4310" s="13">
        <v>1541783</v>
      </c>
      <c r="W4310" s="7">
        <f>(Agridata[[#This Row],[Profit_After_Storage_Loss]]/Agridata[[#This Row],[Total_Revenue]])*100</f>
        <v>80.808764792311464</v>
      </c>
      <c r="X4310">
        <f>(1-Agridata[[#This Row],[Transport_Cost_NGN]]/(Agridata[[#This Row],[Input_Cost_NGN]]+Agridata[[#This Row],[Final_Profit_NGN]]))*100</f>
        <v>99.777169774067076</v>
      </c>
      <c r="Y4310" s="13">
        <f>Agridata[[#This Row],[Final_Profit_NGN]]*Agridata[[#This Row],[Storage_Loss_%]]</f>
        <v>28122121.919999998</v>
      </c>
      <c r="Z4310" s="13">
        <f>Agridata[[#This Row],[Final_Profit_NGN]] * (1-Agridata[[#This Row],[Storage_Loss_%]]/100)</f>
        <v>1260561.7808000001</v>
      </c>
      <c r="AA4310" s="13">
        <f>Agridata[[#This Row],[Final_Profit_NGN]]+Agridata[[#This Row],[Input_Cost_NGN]]</f>
        <v>1559932</v>
      </c>
    </row>
    <row r="4311" spans="1:27" x14ac:dyDescent="0.35">
      <c r="A4311" t="s">
        <v>180</v>
      </c>
      <c r="B4311" t="s">
        <v>1471</v>
      </c>
      <c r="C4311" t="s">
        <v>1483</v>
      </c>
      <c r="D4311">
        <v>2022</v>
      </c>
      <c r="E4311" t="s">
        <v>1501</v>
      </c>
      <c r="F4311" t="s">
        <v>1510</v>
      </c>
      <c r="G4311">
        <v>0.77</v>
      </c>
      <c r="H4311">
        <v>17049</v>
      </c>
      <c r="I4311">
        <v>12725</v>
      </c>
      <c r="J4311">
        <v>12.4</v>
      </c>
      <c r="K4311" t="s">
        <v>1511</v>
      </c>
      <c r="L4311">
        <v>1.31</v>
      </c>
      <c r="M4311" t="s">
        <v>1516</v>
      </c>
      <c r="N4311" s="13">
        <v>1852</v>
      </c>
      <c r="O4311">
        <v>1</v>
      </c>
      <c r="P4311" s="11">
        <f>Agridata[[#This Row],[Storage_Loss_%]]/100</f>
        <v>0.25359999999999999</v>
      </c>
      <c r="Q4311" s="7">
        <v>25.36</v>
      </c>
      <c r="R4311" s="13">
        <v>20920</v>
      </c>
      <c r="S4311">
        <v>334</v>
      </c>
      <c r="T4311" t="s">
        <v>1520</v>
      </c>
      <c r="U4311" t="s">
        <v>1522</v>
      </c>
      <c r="V4311" s="13">
        <v>4184877</v>
      </c>
      <c r="W4311" s="7">
        <f>(Agridata[[#This Row],[Profit_After_Storage_Loss]]/Agridata[[#This Row],[Total_Revenue]])*100</f>
        <v>74.268734149555954</v>
      </c>
      <c r="X4311">
        <f>(1-Agridata[[#This Row],[Transport_Cost_NGN]]/(Agridata[[#This Row],[Input_Cost_NGN]]+Agridata[[#This Row],[Final_Profit_NGN]]))*100</f>
        <v>99.955965539944032</v>
      </c>
      <c r="Y4311" s="13">
        <f>Agridata[[#This Row],[Final_Profit_NGN]]*Agridata[[#This Row],[Storage_Loss_%]]</f>
        <v>106128480.72</v>
      </c>
      <c r="Z4311" s="13">
        <f>Agridata[[#This Row],[Final_Profit_NGN]] * (1-Agridata[[#This Row],[Storage_Loss_%]]/100)</f>
        <v>3123592.1927999998</v>
      </c>
      <c r="AA4311" s="13">
        <f>Agridata[[#This Row],[Final_Profit_NGN]]+Agridata[[#This Row],[Input_Cost_NGN]]</f>
        <v>4205797</v>
      </c>
    </row>
    <row r="4312" spans="1:27" x14ac:dyDescent="0.35">
      <c r="A4312" t="s">
        <v>1432</v>
      </c>
      <c r="B4312" t="s">
        <v>1472</v>
      </c>
      <c r="C4312" t="s">
        <v>1487</v>
      </c>
      <c r="D4312">
        <v>2022</v>
      </c>
      <c r="E4312" t="s">
        <v>1502</v>
      </c>
      <c r="F4312" t="s">
        <v>1508</v>
      </c>
      <c r="G4312">
        <v>1</v>
      </c>
      <c r="H4312">
        <v>1497</v>
      </c>
      <c r="I4312">
        <v>1195</v>
      </c>
      <c r="J4312">
        <v>4.7</v>
      </c>
      <c r="K4312" t="s">
        <v>1512</v>
      </c>
      <c r="L4312">
        <v>1.47</v>
      </c>
      <c r="M4312" t="s">
        <v>1518</v>
      </c>
      <c r="N4312" s="13">
        <v>1050</v>
      </c>
      <c r="O4312">
        <v>14</v>
      </c>
      <c r="P4312" s="11">
        <f>Agridata[[#This Row],[Storage_Loss_%]]/100</f>
        <v>0.2016</v>
      </c>
      <c r="Q4312" s="7">
        <v>20.16</v>
      </c>
      <c r="R4312" s="13">
        <v>9466</v>
      </c>
      <c r="S4312">
        <v>229</v>
      </c>
      <c r="T4312" t="s">
        <v>1521</v>
      </c>
      <c r="U4312" t="s">
        <v>1523</v>
      </c>
      <c r="V4312" s="13">
        <v>260403</v>
      </c>
      <c r="W4312" s="7">
        <f>(Agridata[[#This Row],[Profit_After_Storage_Loss]]/Agridata[[#This Row],[Total_Revenue]])*100</f>
        <v>77.039509984473952</v>
      </c>
      <c r="X4312">
        <f>(1-Agridata[[#This Row],[Transport_Cost_NGN]]/(Agridata[[#This Row],[Input_Cost_NGN]]+Agridata[[#This Row],[Final_Profit_NGN]]))*100</f>
        <v>99.610922336392832</v>
      </c>
      <c r="Y4312" s="13">
        <f>Agridata[[#This Row],[Final_Profit_NGN]]*Agridata[[#This Row],[Storage_Loss_%]]</f>
        <v>5249724.4800000004</v>
      </c>
      <c r="Z4312" s="13">
        <f>Agridata[[#This Row],[Final_Profit_NGN]] * (1-Agridata[[#This Row],[Storage_Loss_%]]/100)</f>
        <v>207905.75520000001</v>
      </c>
      <c r="AA4312" s="13">
        <f>Agridata[[#This Row],[Final_Profit_NGN]]+Agridata[[#This Row],[Input_Cost_NGN]]</f>
        <v>269869</v>
      </c>
    </row>
    <row r="4313" spans="1:27" x14ac:dyDescent="0.35">
      <c r="A4313" t="s">
        <v>1103</v>
      </c>
      <c r="B4313" t="s">
        <v>1472</v>
      </c>
      <c r="C4313" t="s">
        <v>1487</v>
      </c>
      <c r="D4313">
        <v>2023</v>
      </c>
      <c r="E4313" t="s">
        <v>1502</v>
      </c>
      <c r="F4313" t="s">
        <v>1505</v>
      </c>
      <c r="G4313">
        <v>2.9</v>
      </c>
      <c r="H4313">
        <v>30129</v>
      </c>
      <c r="I4313">
        <v>25118</v>
      </c>
      <c r="J4313">
        <v>29.5</v>
      </c>
      <c r="K4313" t="s">
        <v>1511</v>
      </c>
      <c r="L4313">
        <v>1.38</v>
      </c>
      <c r="M4313" t="s">
        <v>1516</v>
      </c>
      <c r="N4313" s="13">
        <v>4224</v>
      </c>
      <c r="O4313">
        <v>7</v>
      </c>
      <c r="P4313" s="11">
        <f>Agridata[[#This Row],[Storage_Loss_%]]/100</f>
        <v>0.1663</v>
      </c>
      <c r="Q4313" s="7">
        <v>16.63</v>
      </c>
      <c r="R4313" s="13">
        <v>17028</v>
      </c>
      <c r="S4313">
        <v>110</v>
      </c>
      <c r="T4313" t="s">
        <v>1520</v>
      </c>
      <c r="U4313" t="s">
        <v>1522</v>
      </c>
      <c r="V4313" s="13">
        <v>2714099</v>
      </c>
      <c r="W4313" s="7">
        <f>(Agridata[[#This Row],[Profit_After_Storage_Loss]]/Agridata[[#This Row],[Total_Revenue]])*100</f>
        <v>82.850205658689617</v>
      </c>
      <c r="X4313">
        <f>(1-Agridata[[#This Row],[Transport_Cost_NGN]]/(Agridata[[#This Row],[Input_Cost_NGN]]+Agridata[[#This Row],[Final_Profit_NGN]]))*100</f>
        <v>99.845338572684454</v>
      </c>
      <c r="Y4313" s="13">
        <f>Agridata[[#This Row],[Final_Profit_NGN]]*Agridata[[#This Row],[Storage_Loss_%]]</f>
        <v>45135466.369999997</v>
      </c>
      <c r="Z4313" s="13">
        <f>Agridata[[#This Row],[Final_Profit_NGN]] * (1-Agridata[[#This Row],[Storage_Loss_%]]/100)</f>
        <v>2262744.3363000001</v>
      </c>
      <c r="AA4313" s="13">
        <f>Agridata[[#This Row],[Final_Profit_NGN]]+Agridata[[#This Row],[Input_Cost_NGN]]</f>
        <v>2731127</v>
      </c>
    </row>
    <row r="4314" spans="1:27" x14ac:dyDescent="0.35">
      <c r="A4314" t="s">
        <v>1191</v>
      </c>
      <c r="B4314" t="s">
        <v>1471</v>
      </c>
      <c r="C4314" t="s">
        <v>1477</v>
      </c>
      <c r="D4314">
        <v>2021</v>
      </c>
      <c r="E4314" t="s">
        <v>1501</v>
      </c>
      <c r="F4314" t="s">
        <v>1507</v>
      </c>
      <c r="G4314">
        <v>1.53</v>
      </c>
      <c r="H4314">
        <v>4586</v>
      </c>
      <c r="I4314">
        <v>3691</v>
      </c>
      <c r="J4314">
        <v>5.9</v>
      </c>
      <c r="K4314" t="s">
        <v>1513</v>
      </c>
      <c r="L4314">
        <v>1.29</v>
      </c>
      <c r="M4314" t="s">
        <v>1518</v>
      </c>
      <c r="N4314" s="13">
        <v>200</v>
      </c>
      <c r="O4314">
        <v>14</v>
      </c>
      <c r="P4314" s="11">
        <f>Agridata[[#This Row],[Storage_Loss_%]]/100</f>
        <v>0.19510000000000002</v>
      </c>
      <c r="Q4314" s="7">
        <v>19.510000000000002</v>
      </c>
      <c r="R4314" s="13">
        <v>16498</v>
      </c>
      <c r="S4314">
        <v>203</v>
      </c>
      <c r="T4314" t="s">
        <v>1521</v>
      </c>
      <c r="U4314" t="s">
        <v>1522</v>
      </c>
      <c r="V4314" s="13">
        <v>725083</v>
      </c>
      <c r="W4314" s="7">
        <f>(Agridata[[#This Row],[Profit_After_Storage_Loss]]/Agridata[[#This Row],[Total_Revenue]])*100</f>
        <v>78.699333815186733</v>
      </c>
      <c r="X4314">
        <f>(1-Agridata[[#This Row],[Transport_Cost_NGN]]/(Agridata[[#This Row],[Input_Cost_NGN]]+Agridata[[#This Row],[Final_Profit_NGN]]))*100</f>
        <v>99.973030592747108</v>
      </c>
      <c r="Y4314" s="13">
        <f>Agridata[[#This Row],[Final_Profit_NGN]]*Agridata[[#This Row],[Storage_Loss_%]]</f>
        <v>14146369.330000002</v>
      </c>
      <c r="Z4314" s="13">
        <f>Agridata[[#This Row],[Final_Profit_NGN]] * (1-Agridata[[#This Row],[Storage_Loss_%]]/100)</f>
        <v>583619.30669999996</v>
      </c>
      <c r="AA4314" s="13">
        <f>Agridata[[#This Row],[Final_Profit_NGN]]+Agridata[[#This Row],[Input_Cost_NGN]]</f>
        <v>741581</v>
      </c>
    </row>
    <row r="4315" spans="1:27" x14ac:dyDescent="0.35">
      <c r="A4315" t="s">
        <v>231</v>
      </c>
      <c r="B4315" t="s">
        <v>1469</v>
      </c>
      <c r="C4315" t="s">
        <v>1498</v>
      </c>
      <c r="D4315">
        <v>2022</v>
      </c>
      <c r="E4315" t="s">
        <v>1501</v>
      </c>
      <c r="F4315" t="s">
        <v>1510</v>
      </c>
      <c r="G4315">
        <v>1.3</v>
      </c>
      <c r="H4315">
        <v>23980</v>
      </c>
      <c r="I4315">
        <v>17181</v>
      </c>
      <c r="J4315">
        <v>64.5</v>
      </c>
      <c r="K4315" t="s">
        <v>1511</v>
      </c>
      <c r="L4315">
        <v>2.4300000000000002</v>
      </c>
      <c r="M4315" t="s">
        <v>1517</v>
      </c>
      <c r="N4315" s="13">
        <v>6729</v>
      </c>
      <c r="O4315">
        <v>3</v>
      </c>
      <c r="P4315" s="11">
        <f>Agridata[[#This Row],[Storage_Loss_%]]/100</f>
        <v>0.28350000000000003</v>
      </c>
      <c r="Q4315" s="7">
        <v>28.35</v>
      </c>
      <c r="R4315" s="13">
        <v>45136</v>
      </c>
      <c r="S4315">
        <v>350</v>
      </c>
      <c r="T4315" t="s">
        <v>1520</v>
      </c>
      <c r="U4315" t="s">
        <v>1522</v>
      </c>
      <c r="V4315" s="13">
        <v>5901352</v>
      </c>
      <c r="W4315" s="7">
        <f>(Agridata[[#This Row],[Profit_After_Storage_Loss]]/Agridata[[#This Row],[Total_Revenue]])*100</f>
        <v>71.106150521114301</v>
      </c>
      <c r="X4315">
        <f>(1-Agridata[[#This Row],[Transport_Cost_NGN]]/(Agridata[[#This Row],[Input_Cost_NGN]]+Agridata[[#This Row],[Final_Profit_NGN]]))*100</f>
        <v>99.886840770552297</v>
      </c>
      <c r="Y4315" s="13">
        <f>Agridata[[#This Row],[Final_Profit_NGN]]*Agridata[[#This Row],[Storage_Loss_%]]</f>
        <v>167303329.20000002</v>
      </c>
      <c r="Z4315" s="13">
        <f>Agridata[[#This Row],[Final_Profit_NGN]] * (1-Agridata[[#This Row],[Storage_Loss_%]]/100)</f>
        <v>4228318.7079999996</v>
      </c>
      <c r="AA4315" s="13">
        <f>Agridata[[#This Row],[Final_Profit_NGN]]+Agridata[[#This Row],[Input_Cost_NGN]]</f>
        <v>5946488</v>
      </c>
    </row>
    <row r="4316" spans="1:27" x14ac:dyDescent="0.35">
      <c r="A4316" t="s">
        <v>1202</v>
      </c>
      <c r="B4316" t="s">
        <v>1473</v>
      </c>
      <c r="C4316" t="s">
        <v>1496</v>
      </c>
      <c r="D4316">
        <v>2022</v>
      </c>
      <c r="E4316" t="s">
        <v>1502</v>
      </c>
      <c r="F4316" t="s">
        <v>1504</v>
      </c>
      <c r="G4316">
        <v>1.77</v>
      </c>
      <c r="H4316">
        <v>14431</v>
      </c>
      <c r="I4316">
        <v>10463</v>
      </c>
      <c r="J4316">
        <v>48.6</v>
      </c>
      <c r="K4316" t="s">
        <v>1515</v>
      </c>
      <c r="L4316">
        <v>1.99</v>
      </c>
      <c r="M4316" t="s">
        <v>1516</v>
      </c>
      <c r="N4316" s="13">
        <v>8397</v>
      </c>
      <c r="O4316">
        <v>7</v>
      </c>
      <c r="P4316" s="11">
        <f>Agridata[[#This Row],[Storage_Loss_%]]/100</f>
        <v>0.27489999999999998</v>
      </c>
      <c r="Q4316" s="7">
        <v>27.49</v>
      </c>
      <c r="R4316" s="13">
        <v>34872</v>
      </c>
      <c r="S4316">
        <v>329</v>
      </c>
      <c r="T4316" t="s">
        <v>1520</v>
      </c>
      <c r="U4316" t="s">
        <v>1522</v>
      </c>
      <c r="V4316" s="13">
        <v>3364635</v>
      </c>
      <c r="W4316" s="7">
        <f>(Agridata[[#This Row],[Profit_After_Storage_Loss]]/Agridata[[#This Row],[Total_Revenue]])*100</f>
        <v>71.766195465989625</v>
      </c>
      <c r="X4316">
        <f>(1-Agridata[[#This Row],[Transport_Cost_NGN]]/(Agridata[[#This Row],[Input_Cost_NGN]]+Agridata[[#This Row],[Final_Profit_NGN]]))*100</f>
        <v>99.752993595836102</v>
      </c>
      <c r="Y4316" s="13">
        <f>Agridata[[#This Row],[Final_Profit_NGN]]*Agridata[[#This Row],[Storage_Loss_%]]</f>
        <v>92493816.149999991</v>
      </c>
      <c r="Z4316" s="13">
        <f>Agridata[[#This Row],[Final_Profit_NGN]] * (1-Agridata[[#This Row],[Storage_Loss_%]]/100)</f>
        <v>2439696.8385000001</v>
      </c>
      <c r="AA4316" s="13">
        <f>Agridata[[#This Row],[Final_Profit_NGN]]+Agridata[[#This Row],[Input_Cost_NGN]]</f>
        <v>3399507</v>
      </c>
    </row>
    <row r="4317" spans="1:27" x14ac:dyDescent="0.35">
      <c r="A4317" t="s">
        <v>875</v>
      </c>
      <c r="B4317" t="s">
        <v>1473</v>
      </c>
      <c r="C4317" t="s">
        <v>1494</v>
      </c>
      <c r="D4317">
        <v>2022</v>
      </c>
      <c r="E4317" t="s">
        <v>1502</v>
      </c>
      <c r="F4317" t="s">
        <v>1503</v>
      </c>
      <c r="G4317">
        <v>1.18</v>
      </c>
      <c r="H4317">
        <v>6092</v>
      </c>
      <c r="I4317">
        <v>5120</v>
      </c>
      <c r="J4317">
        <v>59.3</v>
      </c>
      <c r="K4317" t="s">
        <v>1514</v>
      </c>
      <c r="L4317">
        <v>3.63</v>
      </c>
      <c r="M4317" t="s">
        <v>1516</v>
      </c>
      <c r="N4317" s="13">
        <v>9308</v>
      </c>
      <c r="O4317">
        <v>7</v>
      </c>
      <c r="P4317" s="11">
        <f>Agridata[[#This Row],[Storage_Loss_%]]/100</f>
        <v>0.1595</v>
      </c>
      <c r="Q4317" s="7">
        <v>15.95</v>
      </c>
      <c r="R4317" s="13">
        <v>11627</v>
      </c>
      <c r="S4317">
        <v>298</v>
      </c>
      <c r="T4317" t="s">
        <v>1519</v>
      </c>
      <c r="U4317" t="s">
        <v>1523</v>
      </c>
      <c r="V4317" s="13">
        <v>1489568</v>
      </c>
      <c r="W4317" s="7">
        <f>(Agridata[[#This Row],[Profit_After_Storage_Loss]]/Agridata[[#This Row],[Total_Revenue]])*100</f>
        <v>83.399019048158308</v>
      </c>
      <c r="X4317">
        <f>(1-Agridata[[#This Row],[Transport_Cost_NGN]]/(Agridata[[#This Row],[Input_Cost_NGN]]+Agridata[[#This Row],[Final_Profit_NGN]]))*100</f>
        <v>99.379960631363687</v>
      </c>
      <c r="Y4317" s="13">
        <f>Agridata[[#This Row],[Final_Profit_NGN]]*Agridata[[#This Row],[Storage_Loss_%]]</f>
        <v>23758609.599999998</v>
      </c>
      <c r="Z4317" s="13">
        <f>Agridata[[#This Row],[Final_Profit_NGN]] * (1-Agridata[[#This Row],[Storage_Loss_%]]/100)</f>
        <v>1251981.9040000001</v>
      </c>
      <c r="AA4317" s="13">
        <f>Agridata[[#This Row],[Final_Profit_NGN]]+Agridata[[#This Row],[Input_Cost_NGN]]</f>
        <v>1501195</v>
      </c>
    </row>
    <row r="4318" spans="1:27" x14ac:dyDescent="0.35">
      <c r="A4318" t="s">
        <v>1243</v>
      </c>
      <c r="B4318" t="s">
        <v>1473</v>
      </c>
      <c r="C4318" t="s">
        <v>1493</v>
      </c>
      <c r="D4318">
        <v>2024</v>
      </c>
      <c r="E4318" t="s">
        <v>1501</v>
      </c>
      <c r="F4318" t="s">
        <v>1503</v>
      </c>
      <c r="G4318">
        <v>0.43</v>
      </c>
      <c r="H4318">
        <v>5212</v>
      </c>
      <c r="I4318">
        <v>2084</v>
      </c>
      <c r="J4318">
        <v>14.6</v>
      </c>
      <c r="K4318" t="s">
        <v>1514</v>
      </c>
      <c r="L4318">
        <v>1.3</v>
      </c>
      <c r="M4318" t="s">
        <v>1516</v>
      </c>
      <c r="N4318" s="13">
        <v>2466</v>
      </c>
      <c r="O4318">
        <v>60</v>
      </c>
      <c r="P4318" s="11">
        <f>Agridata[[#This Row],[Storage_Loss_%]]/100</f>
        <v>0.6</v>
      </c>
      <c r="Q4318" s="7">
        <v>60</v>
      </c>
      <c r="R4318" s="13">
        <v>7455</v>
      </c>
      <c r="S4318">
        <v>329</v>
      </c>
      <c r="T4318" t="s">
        <v>1520</v>
      </c>
      <c r="U4318" t="s">
        <v>1522</v>
      </c>
      <c r="V4318" s="13">
        <v>668859</v>
      </c>
      <c r="W4318" s="7">
        <f>(Agridata[[#This Row],[Profit_After_Storage_Loss]]/Agridata[[#This Row],[Total_Revenue]])*100</f>
        <v>39.559080545427129</v>
      </c>
      <c r="X4318">
        <f>(1-Agridata[[#This Row],[Transport_Cost_NGN]]/(Agridata[[#This Row],[Input_Cost_NGN]]+Agridata[[#This Row],[Final_Profit_NGN]]))*100</f>
        <v>99.635376467143956</v>
      </c>
      <c r="Y4318" s="13">
        <f>Agridata[[#This Row],[Final_Profit_NGN]]*Agridata[[#This Row],[Storage_Loss_%]]</f>
        <v>40131540</v>
      </c>
      <c r="Z4318" s="13">
        <f>Agridata[[#This Row],[Final_Profit_NGN]] * (1-Agridata[[#This Row],[Storage_Loss_%]]/100)</f>
        <v>267543.60000000003</v>
      </c>
      <c r="AA4318" s="13">
        <f>Agridata[[#This Row],[Final_Profit_NGN]]+Agridata[[#This Row],[Input_Cost_NGN]]</f>
        <v>676314</v>
      </c>
    </row>
    <row r="4319" spans="1:27" x14ac:dyDescent="0.35">
      <c r="A4319" t="s">
        <v>697</v>
      </c>
      <c r="B4319" t="s">
        <v>1469</v>
      </c>
      <c r="C4319" t="s">
        <v>1481</v>
      </c>
      <c r="D4319">
        <v>2022</v>
      </c>
      <c r="E4319" t="s">
        <v>1502</v>
      </c>
      <c r="F4319" t="s">
        <v>1509</v>
      </c>
      <c r="G4319">
        <v>6.13</v>
      </c>
      <c r="H4319">
        <v>85704</v>
      </c>
      <c r="I4319">
        <v>72317</v>
      </c>
      <c r="J4319">
        <v>35.200000000000003</v>
      </c>
      <c r="K4319" t="s">
        <v>1511</v>
      </c>
      <c r="L4319">
        <v>2.36</v>
      </c>
      <c r="M4319" t="s">
        <v>1517</v>
      </c>
      <c r="N4319" s="13">
        <v>4446</v>
      </c>
      <c r="O4319">
        <v>2</v>
      </c>
      <c r="P4319" s="11">
        <f>Agridata[[#This Row],[Storage_Loss_%]]/100</f>
        <v>0.15620000000000001</v>
      </c>
      <c r="Q4319" s="7">
        <v>15.62</v>
      </c>
      <c r="R4319" s="13">
        <v>175801</v>
      </c>
      <c r="S4319">
        <v>280</v>
      </c>
      <c r="T4319" t="s">
        <v>1521</v>
      </c>
      <c r="U4319" t="s">
        <v>1522</v>
      </c>
      <c r="V4319" s="13">
        <v>19866026</v>
      </c>
      <c r="W4319" s="7">
        <f>(Agridata[[#This Row],[Profit_After_Storage_Loss]]/Agridata[[#This Row],[Total_Revenue]])*100</f>
        <v>83.639843507281057</v>
      </c>
      <c r="X4319">
        <f>(1-Agridata[[#This Row],[Transport_Cost_NGN]]/(Agridata[[#This Row],[Input_Cost_NGN]]+Agridata[[#This Row],[Final_Profit_NGN]]))*100</f>
        <v>99.977816393685075</v>
      </c>
      <c r="Y4319" s="13">
        <f>Agridata[[#This Row],[Final_Profit_NGN]]*Agridata[[#This Row],[Storage_Loss_%]]</f>
        <v>310307326.12</v>
      </c>
      <c r="Z4319" s="13">
        <f>Agridata[[#This Row],[Final_Profit_NGN]] * (1-Agridata[[#This Row],[Storage_Loss_%]]/100)</f>
        <v>16762952.7388</v>
      </c>
      <c r="AA4319" s="13">
        <f>Agridata[[#This Row],[Final_Profit_NGN]]+Agridata[[#This Row],[Input_Cost_NGN]]</f>
        <v>20041827</v>
      </c>
    </row>
    <row r="4320" spans="1:27" x14ac:dyDescent="0.35">
      <c r="A4320" t="s">
        <v>36</v>
      </c>
      <c r="B4320" t="s">
        <v>1473</v>
      </c>
      <c r="C4320" t="s">
        <v>1493</v>
      </c>
      <c r="D4320">
        <v>2021</v>
      </c>
      <c r="E4320" t="s">
        <v>1501</v>
      </c>
      <c r="F4320" t="s">
        <v>1509</v>
      </c>
      <c r="G4320">
        <v>4.71</v>
      </c>
      <c r="H4320">
        <v>67162</v>
      </c>
      <c r="I4320">
        <v>55354</v>
      </c>
      <c r="J4320">
        <v>21.1</v>
      </c>
      <c r="K4320" t="s">
        <v>1512</v>
      </c>
      <c r="L4320">
        <v>1.46</v>
      </c>
      <c r="M4320" t="s">
        <v>1516</v>
      </c>
      <c r="N4320" s="13">
        <v>4672</v>
      </c>
      <c r="O4320">
        <v>1</v>
      </c>
      <c r="P4320" s="11">
        <f>Agridata[[#This Row],[Storage_Loss_%]]/100</f>
        <v>0.17579999999999998</v>
      </c>
      <c r="Q4320" s="7">
        <v>17.579999999999998</v>
      </c>
      <c r="R4320" s="13">
        <v>130666</v>
      </c>
      <c r="S4320">
        <v>323</v>
      </c>
      <c r="T4320" t="s">
        <v>1520</v>
      </c>
      <c r="U4320" t="s">
        <v>1522</v>
      </c>
      <c r="V4320" s="13">
        <v>17565211</v>
      </c>
      <c r="W4320" s="7">
        <f>(Agridata[[#This Row],[Profit_After_Storage_Loss]]/Agridata[[#This Row],[Total_Revenue]])*100</f>
        <v>81.811412377018684</v>
      </c>
      <c r="X4320">
        <f>(1-Agridata[[#This Row],[Transport_Cost_NGN]]/(Agridata[[#This Row],[Input_Cost_NGN]]+Agridata[[#This Row],[Final_Profit_NGN]]))*100</f>
        <v>99.97359836983496</v>
      </c>
      <c r="Y4320" s="13">
        <f>Agridata[[#This Row],[Final_Profit_NGN]]*Agridata[[#This Row],[Storage_Loss_%]]</f>
        <v>308796409.38</v>
      </c>
      <c r="Z4320" s="13">
        <f>Agridata[[#This Row],[Final_Profit_NGN]] * (1-Agridata[[#This Row],[Storage_Loss_%]]/100)</f>
        <v>14477246.906200001</v>
      </c>
      <c r="AA4320" s="13">
        <f>Agridata[[#This Row],[Final_Profit_NGN]]+Agridata[[#This Row],[Input_Cost_NGN]]</f>
        <v>17695877</v>
      </c>
    </row>
    <row r="4321" spans="1:27" x14ac:dyDescent="0.35">
      <c r="A4321" t="s">
        <v>1268</v>
      </c>
      <c r="B4321" t="s">
        <v>1470</v>
      </c>
      <c r="C4321" t="s">
        <v>1475</v>
      </c>
      <c r="D4321">
        <v>2022</v>
      </c>
      <c r="E4321" t="s">
        <v>1501</v>
      </c>
      <c r="F4321" t="s">
        <v>1510</v>
      </c>
      <c r="G4321">
        <v>0.45</v>
      </c>
      <c r="H4321">
        <v>13417</v>
      </c>
      <c r="I4321">
        <v>9450</v>
      </c>
      <c r="J4321">
        <v>17.8</v>
      </c>
      <c r="K4321" t="s">
        <v>1513</v>
      </c>
      <c r="L4321">
        <v>0.85</v>
      </c>
      <c r="M4321" t="s">
        <v>1516</v>
      </c>
      <c r="N4321" s="13">
        <v>653</v>
      </c>
      <c r="O4321">
        <v>4</v>
      </c>
      <c r="P4321" s="11">
        <f>Agridata[[#This Row],[Storage_Loss_%]]/100</f>
        <v>0.29559999999999997</v>
      </c>
      <c r="Q4321" s="7">
        <v>29.56</v>
      </c>
      <c r="R4321" s="13">
        <v>15998</v>
      </c>
      <c r="S4321">
        <v>421</v>
      </c>
      <c r="T4321" t="s">
        <v>1520</v>
      </c>
      <c r="U4321" t="s">
        <v>1522</v>
      </c>
      <c r="V4321" s="13">
        <v>3922015</v>
      </c>
      <c r="W4321" s="7">
        <f>(Agridata[[#This Row],[Profit_After_Storage_Loss]]/Agridata[[#This Row],[Total_Revenue]])*100</f>
        <v>70.153840680566574</v>
      </c>
      <c r="X4321">
        <f>(1-Agridata[[#This Row],[Transport_Cost_NGN]]/(Agridata[[#This Row],[Input_Cost_NGN]]+Agridata[[#This Row],[Final_Profit_NGN]]))*100</f>
        <v>99.983418033409237</v>
      </c>
      <c r="Y4321" s="13">
        <f>Agridata[[#This Row],[Final_Profit_NGN]]*Agridata[[#This Row],[Storage_Loss_%]]</f>
        <v>115934763.39999999</v>
      </c>
      <c r="Z4321" s="13">
        <f>Agridata[[#This Row],[Final_Profit_NGN]] * (1-Agridata[[#This Row],[Storage_Loss_%]]/100)</f>
        <v>2762667.3659999999</v>
      </c>
      <c r="AA4321" s="13">
        <f>Agridata[[#This Row],[Final_Profit_NGN]]+Agridata[[#This Row],[Input_Cost_NGN]]</f>
        <v>3938013</v>
      </c>
    </row>
    <row r="4322" spans="1:27" x14ac:dyDescent="0.35">
      <c r="A4322" t="s">
        <v>269</v>
      </c>
      <c r="B4322" t="s">
        <v>1471</v>
      </c>
      <c r="C4322" t="s">
        <v>1477</v>
      </c>
      <c r="D4322">
        <v>2024</v>
      </c>
      <c r="E4322" t="s">
        <v>1502</v>
      </c>
      <c r="F4322" t="s">
        <v>1510</v>
      </c>
      <c r="G4322">
        <v>0.8</v>
      </c>
      <c r="H4322">
        <v>12031</v>
      </c>
      <c r="I4322">
        <v>8751</v>
      </c>
      <c r="J4322">
        <v>15.9</v>
      </c>
      <c r="K4322" t="s">
        <v>1512</v>
      </c>
      <c r="L4322">
        <v>1.79</v>
      </c>
      <c r="M4322" t="s">
        <v>1516</v>
      </c>
      <c r="N4322" s="13">
        <v>3850</v>
      </c>
      <c r="O4322">
        <v>1</v>
      </c>
      <c r="P4322" s="11">
        <f>Agridata[[#This Row],[Storage_Loss_%]]/100</f>
        <v>0.27260000000000001</v>
      </c>
      <c r="Q4322" s="7">
        <v>27.26</v>
      </c>
      <c r="R4322" s="13">
        <v>14493</v>
      </c>
      <c r="S4322">
        <v>503</v>
      </c>
      <c r="T4322" t="s">
        <v>1520</v>
      </c>
      <c r="U4322" t="s">
        <v>1523</v>
      </c>
      <c r="V4322" s="13">
        <v>4339393</v>
      </c>
      <c r="W4322" s="7">
        <f>(Agridata[[#This Row],[Profit_After_Storage_Loss]]/Agridata[[#This Row],[Total_Revenue]])*100</f>
        <v>72.497866691962074</v>
      </c>
      <c r="X4322">
        <f>(1-Agridata[[#This Row],[Transport_Cost_NGN]]/(Agridata[[#This Row],[Input_Cost_NGN]]+Agridata[[#This Row],[Final_Profit_NGN]]))*100</f>
        <v>99.911573247439193</v>
      </c>
      <c r="Y4322" s="13">
        <f>Agridata[[#This Row],[Final_Profit_NGN]]*Agridata[[#This Row],[Storage_Loss_%]]</f>
        <v>118291853.18000001</v>
      </c>
      <c r="Z4322" s="13">
        <f>Agridata[[#This Row],[Final_Profit_NGN]] * (1-Agridata[[#This Row],[Storage_Loss_%]]/100)</f>
        <v>3156474.4682</v>
      </c>
      <c r="AA4322" s="13">
        <f>Agridata[[#This Row],[Final_Profit_NGN]]+Agridata[[#This Row],[Input_Cost_NGN]]</f>
        <v>4353886</v>
      </c>
    </row>
    <row r="4323" spans="1:27" x14ac:dyDescent="0.35">
      <c r="A4323" t="s">
        <v>1199</v>
      </c>
      <c r="B4323" t="s">
        <v>1473</v>
      </c>
      <c r="C4323" t="s">
        <v>1484</v>
      </c>
      <c r="D4323">
        <v>2022</v>
      </c>
      <c r="E4323" t="s">
        <v>1502</v>
      </c>
      <c r="F4323" t="s">
        <v>1507</v>
      </c>
      <c r="G4323">
        <v>0.3</v>
      </c>
      <c r="H4323">
        <v>702</v>
      </c>
      <c r="I4323">
        <v>551</v>
      </c>
      <c r="J4323">
        <v>12.2</v>
      </c>
      <c r="K4323" t="s">
        <v>1512</v>
      </c>
      <c r="L4323">
        <v>1.61</v>
      </c>
      <c r="M4323" t="s">
        <v>1517</v>
      </c>
      <c r="N4323" s="13">
        <v>2919</v>
      </c>
      <c r="O4323">
        <v>14</v>
      </c>
      <c r="P4323" s="11">
        <f>Agridata[[#This Row],[Storage_Loss_%]]/100</f>
        <v>0.21379999999999999</v>
      </c>
      <c r="Q4323" s="7">
        <v>21.38</v>
      </c>
      <c r="R4323" s="13">
        <v>7053</v>
      </c>
      <c r="S4323">
        <v>255</v>
      </c>
      <c r="T4323" t="s">
        <v>1520</v>
      </c>
      <c r="U4323" t="s">
        <v>1523</v>
      </c>
      <c r="V4323" s="13">
        <v>129128</v>
      </c>
      <c r="W4323" s="7">
        <f>(Agridata[[#This Row],[Profit_After_Storage_Loss]]/Agridata[[#This Row],[Total_Revenue]])*100</f>
        <v>74.548162812727185</v>
      </c>
      <c r="X4323">
        <f>(1-Agridata[[#This Row],[Transport_Cost_NGN]]/(Agridata[[#This Row],[Input_Cost_NGN]]+Agridata[[#This Row],[Final_Profit_NGN]]))*100</f>
        <v>97.856529178079171</v>
      </c>
      <c r="Y4323" s="13">
        <f>Agridata[[#This Row],[Final_Profit_NGN]]*Agridata[[#This Row],[Storage_Loss_%]]</f>
        <v>2760756.6399999997</v>
      </c>
      <c r="Z4323" s="13">
        <f>Agridata[[#This Row],[Final_Profit_NGN]] * (1-Agridata[[#This Row],[Storage_Loss_%]]/100)</f>
        <v>101520.4336</v>
      </c>
      <c r="AA4323" s="13">
        <f>Agridata[[#This Row],[Final_Profit_NGN]]+Agridata[[#This Row],[Input_Cost_NGN]]</f>
        <v>136181</v>
      </c>
    </row>
    <row r="4324" spans="1:27" x14ac:dyDescent="0.35">
      <c r="A4324" t="s">
        <v>836</v>
      </c>
      <c r="B4324" t="s">
        <v>1470</v>
      </c>
      <c r="C4324" t="s">
        <v>1476</v>
      </c>
      <c r="D4324">
        <v>2022</v>
      </c>
      <c r="E4324" t="s">
        <v>1501</v>
      </c>
      <c r="F4324" t="s">
        <v>1508</v>
      </c>
      <c r="G4324">
        <v>4.71</v>
      </c>
      <c r="H4324">
        <v>8816</v>
      </c>
      <c r="I4324">
        <v>5469</v>
      </c>
      <c r="J4324">
        <v>41.3</v>
      </c>
      <c r="K4324" t="s">
        <v>1513</v>
      </c>
      <c r="L4324">
        <v>1.63</v>
      </c>
      <c r="M4324" t="s">
        <v>1517</v>
      </c>
      <c r="N4324" s="13">
        <v>1700</v>
      </c>
      <c r="O4324">
        <v>30</v>
      </c>
      <c r="P4324" s="11">
        <f>Agridata[[#This Row],[Storage_Loss_%]]/100</f>
        <v>0.37959999999999999</v>
      </c>
      <c r="Q4324" s="7">
        <v>37.96</v>
      </c>
      <c r="R4324" s="13">
        <v>53928</v>
      </c>
      <c r="S4324">
        <v>180</v>
      </c>
      <c r="T4324" t="s">
        <v>1520</v>
      </c>
      <c r="U4324" t="s">
        <v>1522</v>
      </c>
      <c r="V4324" s="13">
        <v>918948</v>
      </c>
      <c r="W4324" s="7">
        <f>(Agridata[[#This Row],[Profit_After_Storage_Loss]]/Agridata[[#This Row],[Total_Revenue]])*100</f>
        <v>58.601028209144843</v>
      </c>
      <c r="X4324">
        <f>(1-Agridata[[#This Row],[Transport_Cost_NGN]]/(Agridata[[#This Row],[Input_Cost_NGN]]+Agridata[[#This Row],[Final_Profit_NGN]]))*100</f>
        <v>99.825260362060533</v>
      </c>
      <c r="Y4324" s="13">
        <f>Agridata[[#This Row],[Final_Profit_NGN]]*Agridata[[#This Row],[Storage_Loss_%]]</f>
        <v>34883266.079999998</v>
      </c>
      <c r="Z4324" s="13">
        <f>Agridata[[#This Row],[Final_Profit_NGN]] * (1-Agridata[[#This Row],[Storage_Loss_%]]/100)</f>
        <v>570115.33920000005</v>
      </c>
      <c r="AA4324" s="13">
        <f>Agridata[[#This Row],[Final_Profit_NGN]]+Agridata[[#This Row],[Input_Cost_NGN]]</f>
        <v>972876</v>
      </c>
    </row>
    <row r="4325" spans="1:27" x14ac:dyDescent="0.35">
      <c r="A4325" t="s">
        <v>509</v>
      </c>
      <c r="B4325" t="s">
        <v>1470</v>
      </c>
      <c r="C4325" t="s">
        <v>1491</v>
      </c>
      <c r="D4325">
        <v>2025</v>
      </c>
      <c r="E4325" t="s">
        <v>1501</v>
      </c>
      <c r="F4325" t="s">
        <v>1505</v>
      </c>
      <c r="G4325">
        <v>2.4</v>
      </c>
      <c r="H4325">
        <v>19552</v>
      </c>
      <c r="I4325">
        <v>16429</v>
      </c>
      <c r="J4325">
        <v>23</v>
      </c>
      <c r="K4325" t="s">
        <v>1511</v>
      </c>
      <c r="L4325">
        <v>1.42</v>
      </c>
      <c r="M4325" t="s">
        <v>1516</v>
      </c>
      <c r="N4325" s="13">
        <v>3343</v>
      </c>
      <c r="O4325">
        <v>7</v>
      </c>
      <c r="P4325" s="11">
        <f>Agridata[[#This Row],[Storage_Loss_%]]/100</f>
        <v>0.15970000000000001</v>
      </c>
      <c r="Q4325" s="7">
        <v>15.97</v>
      </c>
      <c r="R4325" s="13">
        <v>18142</v>
      </c>
      <c r="S4325">
        <v>112</v>
      </c>
      <c r="T4325" t="s">
        <v>1520</v>
      </c>
      <c r="U4325" t="s">
        <v>1522</v>
      </c>
      <c r="V4325" s="13">
        <v>1800163</v>
      </c>
      <c r="W4325" s="7">
        <f>(Agridata[[#This Row],[Profit_After_Storage_Loss]]/Agridata[[#This Row],[Total_Revenue]])*100</f>
        <v>83.19159705879926</v>
      </c>
      <c r="X4325">
        <f>(1-Agridata[[#This Row],[Transport_Cost_NGN]]/(Agridata[[#This Row],[Input_Cost_NGN]]+Agridata[[#This Row],[Final_Profit_NGN]]))*100</f>
        <v>99.816147456009858</v>
      </c>
      <c r="Y4325" s="13">
        <f>Agridata[[#This Row],[Final_Profit_NGN]]*Agridata[[#This Row],[Storage_Loss_%]]</f>
        <v>28748603.109999999</v>
      </c>
      <c r="Z4325" s="13">
        <f>Agridata[[#This Row],[Final_Profit_NGN]] * (1-Agridata[[#This Row],[Storage_Loss_%]]/100)</f>
        <v>1512676.9689</v>
      </c>
      <c r="AA4325" s="13">
        <f>Agridata[[#This Row],[Final_Profit_NGN]]+Agridata[[#This Row],[Input_Cost_NGN]]</f>
        <v>1818305</v>
      </c>
    </row>
    <row r="4326" spans="1:27" x14ac:dyDescent="0.35">
      <c r="A4326" t="s">
        <v>79</v>
      </c>
      <c r="B4326" t="s">
        <v>1472</v>
      </c>
      <c r="C4326" t="s">
        <v>1489</v>
      </c>
      <c r="D4326">
        <v>2022</v>
      </c>
      <c r="E4326" t="s">
        <v>1501</v>
      </c>
      <c r="F4326" t="s">
        <v>1504</v>
      </c>
      <c r="G4326">
        <v>0.2</v>
      </c>
      <c r="H4326">
        <v>1308</v>
      </c>
      <c r="I4326">
        <v>1056</v>
      </c>
      <c r="J4326">
        <v>33.200000000000003</v>
      </c>
      <c r="K4326" t="s">
        <v>1513</v>
      </c>
      <c r="L4326">
        <v>1.21</v>
      </c>
      <c r="M4326" t="s">
        <v>1518</v>
      </c>
      <c r="N4326" s="13">
        <v>1425</v>
      </c>
      <c r="O4326">
        <v>3</v>
      </c>
      <c r="P4326" s="11">
        <f>Agridata[[#This Row],[Storage_Loss_%]]/100</f>
        <v>0.19239999999999999</v>
      </c>
      <c r="Q4326" s="7">
        <v>19.239999999999998</v>
      </c>
      <c r="R4326" s="13">
        <v>3243</v>
      </c>
      <c r="S4326">
        <v>264</v>
      </c>
      <c r="T4326" t="s">
        <v>1521</v>
      </c>
      <c r="U4326" t="s">
        <v>1522</v>
      </c>
      <c r="V4326" s="13">
        <v>271329</v>
      </c>
      <c r="W4326" s="7">
        <f>(Agridata[[#This Row],[Profit_After_Storage_Loss]]/Agridata[[#This Row],[Total_Revenue]])*100</f>
        <v>79.806134784318871</v>
      </c>
      <c r="X4326">
        <f>(1-Agridata[[#This Row],[Transport_Cost_NGN]]/(Agridata[[#This Row],[Input_Cost_NGN]]+Agridata[[#This Row],[Final_Profit_NGN]]))*100</f>
        <v>99.481010445347678</v>
      </c>
      <c r="Y4326" s="13">
        <f>Agridata[[#This Row],[Final_Profit_NGN]]*Agridata[[#This Row],[Storage_Loss_%]]</f>
        <v>5220369.96</v>
      </c>
      <c r="Z4326" s="13">
        <f>Agridata[[#This Row],[Final_Profit_NGN]] * (1-Agridata[[#This Row],[Storage_Loss_%]]/100)</f>
        <v>219125.30040000001</v>
      </c>
      <c r="AA4326" s="13">
        <f>Agridata[[#This Row],[Final_Profit_NGN]]+Agridata[[#This Row],[Input_Cost_NGN]]</f>
        <v>274572</v>
      </c>
    </row>
    <row r="4327" spans="1:27" x14ac:dyDescent="0.35">
      <c r="A4327" t="s">
        <v>1193</v>
      </c>
      <c r="B4327" t="s">
        <v>1469</v>
      </c>
      <c r="C4327" t="s">
        <v>1474</v>
      </c>
      <c r="D4327">
        <v>2025</v>
      </c>
      <c r="E4327" t="s">
        <v>1501</v>
      </c>
      <c r="F4327" t="s">
        <v>1509</v>
      </c>
      <c r="G4327">
        <v>5.34</v>
      </c>
      <c r="H4327">
        <v>69598</v>
      </c>
      <c r="I4327">
        <v>57550</v>
      </c>
      <c r="J4327">
        <v>141.69999999999999</v>
      </c>
      <c r="K4327" t="s">
        <v>1514</v>
      </c>
      <c r="L4327">
        <v>6</v>
      </c>
      <c r="M4327" t="s">
        <v>1516</v>
      </c>
      <c r="N4327" s="13">
        <v>20498</v>
      </c>
      <c r="O4327">
        <v>2</v>
      </c>
      <c r="P4327" s="11">
        <f>Agridata[[#This Row],[Storage_Loss_%]]/100</f>
        <v>0.17309999999999998</v>
      </c>
      <c r="Q4327" s="7">
        <v>17.309999999999999</v>
      </c>
      <c r="R4327" s="13">
        <v>83307</v>
      </c>
      <c r="S4327">
        <v>363</v>
      </c>
      <c r="T4327" t="s">
        <v>1520</v>
      </c>
      <c r="U4327" t="s">
        <v>1523</v>
      </c>
      <c r="V4327" s="13">
        <v>20577939</v>
      </c>
      <c r="W4327" s="7">
        <f>(Agridata[[#This Row],[Profit_After_Storage_Loss]]/Agridata[[#This Row],[Total_Revenue]])*100</f>
        <v>82.35659049362269</v>
      </c>
      <c r="X4327">
        <f>(1-Agridata[[#This Row],[Transport_Cost_NGN]]/(Agridata[[#This Row],[Input_Cost_NGN]]+Agridata[[#This Row],[Final_Profit_NGN]]))*100</f>
        <v>99.900790107237484</v>
      </c>
      <c r="Y4327" s="13">
        <f>Agridata[[#This Row],[Final_Profit_NGN]]*Agridata[[#This Row],[Storage_Loss_%]]</f>
        <v>356204124.08999997</v>
      </c>
      <c r="Z4327" s="13">
        <f>Agridata[[#This Row],[Final_Profit_NGN]] * (1-Agridata[[#This Row],[Storage_Loss_%]]/100)</f>
        <v>17015897.759099998</v>
      </c>
      <c r="AA4327" s="13">
        <f>Agridata[[#This Row],[Final_Profit_NGN]]+Agridata[[#This Row],[Input_Cost_NGN]]</f>
        <v>20661246</v>
      </c>
    </row>
    <row r="4328" spans="1:27" x14ac:dyDescent="0.35">
      <c r="A4328" t="s">
        <v>680</v>
      </c>
      <c r="B4328" t="s">
        <v>1471</v>
      </c>
      <c r="C4328" t="s">
        <v>1500</v>
      </c>
      <c r="D4328">
        <v>2025</v>
      </c>
      <c r="E4328" t="s">
        <v>1501</v>
      </c>
      <c r="F4328" t="s">
        <v>1507</v>
      </c>
      <c r="G4328">
        <v>0.47</v>
      </c>
      <c r="H4328">
        <v>1173</v>
      </c>
      <c r="I4328">
        <v>947</v>
      </c>
      <c r="J4328">
        <v>39.9</v>
      </c>
      <c r="K4328" t="s">
        <v>1512</v>
      </c>
      <c r="L4328">
        <v>2.31</v>
      </c>
      <c r="M4328" t="s">
        <v>1518</v>
      </c>
      <c r="N4328" s="13">
        <v>7519</v>
      </c>
      <c r="O4328">
        <v>14</v>
      </c>
      <c r="P4328" s="11">
        <f>Agridata[[#This Row],[Storage_Loss_%]]/100</f>
        <v>0.19239999999999999</v>
      </c>
      <c r="Q4328" s="7">
        <v>19.239999999999998</v>
      </c>
      <c r="R4328" s="13">
        <v>6680</v>
      </c>
      <c r="S4328">
        <v>261</v>
      </c>
      <c r="T4328" t="s">
        <v>1520</v>
      </c>
      <c r="U4328" t="s">
        <v>1522</v>
      </c>
      <c r="V4328" s="13">
        <v>230497</v>
      </c>
      <c r="W4328" s="7">
        <f>(Agridata[[#This Row],[Profit_After_Storage_Loss]]/Agridata[[#This Row],[Total_Revenue]])*100</f>
        <v>78.485425315270874</v>
      </c>
      <c r="X4328">
        <f>(1-Agridata[[#This Row],[Transport_Cost_NGN]]/(Agridata[[#This Row],[Input_Cost_NGN]]+Agridata[[#This Row],[Final_Profit_NGN]]))*100</f>
        <v>96.829793782702367</v>
      </c>
      <c r="Y4328" s="13">
        <f>Agridata[[#This Row],[Final_Profit_NGN]]*Agridata[[#This Row],[Storage_Loss_%]]</f>
        <v>4434762.2799999993</v>
      </c>
      <c r="Z4328" s="13">
        <f>Agridata[[#This Row],[Final_Profit_NGN]] * (1-Agridata[[#This Row],[Storage_Loss_%]]/100)</f>
        <v>186149.37719999999</v>
      </c>
      <c r="AA4328" s="13">
        <f>Agridata[[#This Row],[Final_Profit_NGN]]+Agridata[[#This Row],[Input_Cost_NGN]]</f>
        <v>237177</v>
      </c>
    </row>
    <row r="4329" spans="1:27" x14ac:dyDescent="0.35">
      <c r="A4329" t="s">
        <v>717</v>
      </c>
      <c r="B4329" t="s">
        <v>1473</v>
      </c>
      <c r="C4329" t="s">
        <v>1496</v>
      </c>
      <c r="D4329">
        <v>2022</v>
      </c>
      <c r="E4329" t="s">
        <v>1502</v>
      </c>
      <c r="F4329" t="s">
        <v>1507</v>
      </c>
      <c r="G4329">
        <v>2.79</v>
      </c>
      <c r="H4329">
        <v>6065</v>
      </c>
      <c r="I4329">
        <v>5556</v>
      </c>
      <c r="J4329">
        <v>14.8</v>
      </c>
      <c r="K4329" t="s">
        <v>1511</v>
      </c>
      <c r="L4329">
        <v>0.48</v>
      </c>
      <c r="M4329" t="s">
        <v>1516</v>
      </c>
      <c r="N4329" s="13">
        <v>2251</v>
      </c>
      <c r="O4329">
        <v>3</v>
      </c>
      <c r="P4329" s="11">
        <f>Agridata[[#This Row],[Storage_Loss_%]]/100</f>
        <v>8.3800000000000013E-2</v>
      </c>
      <c r="Q4329" s="7">
        <v>8.3800000000000008</v>
      </c>
      <c r="R4329" s="13">
        <v>43565</v>
      </c>
      <c r="S4329">
        <v>209</v>
      </c>
      <c r="T4329" t="s">
        <v>1520</v>
      </c>
      <c r="U4329" t="s">
        <v>1522</v>
      </c>
      <c r="V4329" s="13">
        <v>1103776</v>
      </c>
      <c r="W4329" s="7">
        <f>(Agridata[[#This Row],[Profit_After_Storage_Loss]]/Agridata[[#This Row],[Total_Revenue]])*100</f>
        <v>88.14115168899221</v>
      </c>
      <c r="X4329">
        <f>(1-Agridata[[#This Row],[Transport_Cost_NGN]]/(Agridata[[#This Row],[Input_Cost_NGN]]+Agridata[[#This Row],[Final_Profit_NGN]]))*100</f>
        <v>99.803807237778486</v>
      </c>
      <c r="Y4329" s="13">
        <f>Agridata[[#This Row],[Final_Profit_NGN]]*Agridata[[#This Row],[Storage_Loss_%]]</f>
        <v>9249642.8800000008</v>
      </c>
      <c r="Z4329" s="13">
        <f>Agridata[[#This Row],[Final_Profit_NGN]] * (1-Agridata[[#This Row],[Storage_Loss_%]]/100)</f>
        <v>1011279.5712</v>
      </c>
      <c r="AA4329" s="13">
        <f>Agridata[[#This Row],[Final_Profit_NGN]]+Agridata[[#This Row],[Input_Cost_NGN]]</f>
        <v>1147341</v>
      </c>
    </row>
    <row r="4330" spans="1:27" x14ac:dyDescent="0.35">
      <c r="A4330" t="s">
        <v>795</v>
      </c>
      <c r="B4330" t="s">
        <v>1470</v>
      </c>
      <c r="C4330" t="s">
        <v>1482</v>
      </c>
      <c r="D4330">
        <v>2023</v>
      </c>
      <c r="E4330" t="s">
        <v>1501</v>
      </c>
      <c r="F4330" t="s">
        <v>1504</v>
      </c>
      <c r="G4330">
        <v>3.68</v>
      </c>
      <c r="H4330">
        <v>25909</v>
      </c>
      <c r="I4330">
        <v>21512</v>
      </c>
      <c r="J4330">
        <v>29.3</v>
      </c>
      <c r="K4330" t="s">
        <v>1513</v>
      </c>
      <c r="L4330">
        <v>1.82</v>
      </c>
      <c r="M4330" t="s">
        <v>1517</v>
      </c>
      <c r="N4330" s="13">
        <v>1219</v>
      </c>
      <c r="O4330">
        <v>1</v>
      </c>
      <c r="P4330" s="11">
        <f>Agridata[[#This Row],[Storage_Loss_%]]/100</f>
        <v>0.16969999999999999</v>
      </c>
      <c r="Q4330" s="7">
        <v>16.97</v>
      </c>
      <c r="R4330" s="13">
        <v>44519</v>
      </c>
      <c r="S4330">
        <v>345</v>
      </c>
      <c r="T4330" t="s">
        <v>1520</v>
      </c>
      <c r="U4330" t="s">
        <v>1522</v>
      </c>
      <c r="V4330" s="13">
        <v>7301686</v>
      </c>
      <c r="W4330" s="7">
        <f>(Agridata[[#This Row],[Profit_After_Storage_Loss]]/Agridata[[#This Row],[Total_Revenue]])*100</f>
        <v>82.526826923561217</v>
      </c>
      <c r="X4330">
        <f>(1-Agridata[[#This Row],[Transport_Cost_NGN]]/(Agridata[[#This Row],[Input_Cost_NGN]]+Agridata[[#This Row],[Final_Profit_NGN]]))*100</f>
        <v>99.98340639826958</v>
      </c>
      <c r="Y4330" s="13">
        <f>Agridata[[#This Row],[Final_Profit_NGN]]*Agridata[[#This Row],[Storage_Loss_%]]</f>
        <v>123909611.41999999</v>
      </c>
      <c r="Z4330" s="13">
        <f>Agridata[[#This Row],[Final_Profit_NGN]] * (1-Agridata[[#This Row],[Storage_Loss_%]]/100)</f>
        <v>6062589.8858000003</v>
      </c>
      <c r="AA4330" s="13">
        <f>Agridata[[#This Row],[Final_Profit_NGN]]+Agridata[[#This Row],[Input_Cost_NGN]]</f>
        <v>7346205</v>
      </c>
    </row>
    <row r="4331" spans="1:27" x14ac:dyDescent="0.35">
      <c r="A4331" t="s">
        <v>764</v>
      </c>
      <c r="B4331" t="s">
        <v>1471</v>
      </c>
      <c r="C4331" t="s">
        <v>1486</v>
      </c>
      <c r="D4331">
        <v>2025</v>
      </c>
      <c r="E4331" t="s">
        <v>1502</v>
      </c>
      <c r="F4331" t="s">
        <v>1509</v>
      </c>
      <c r="G4331">
        <v>1.65</v>
      </c>
      <c r="H4331">
        <v>22364</v>
      </c>
      <c r="I4331">
        <v>18387</v>
      </c>
      <c r="J4331">
        <v>3.8</v>
      </c>
      <c r="K4331" t="s">
        <v>1513</v>
      </c>
      <c r="L4331">
        <v>0.28999999999999998</v>
      </c>
      <c r="M4331" t="s">
        <v>1517</v>
      </c>
      <c r="N4331" s="13">
        <v>200</v>
      </c>
      <c r="O4331">
        <v>1</v>
      </c>
      <c r="P4331" s="11">
        <f>Agridata[[#This Row],[Storage_Loss_%]]/100</f>
        <v>0.17780000000000001</v>
      </c>
      <c r="Q4331" s="7">
        <v>17.78</v>
      </c>
      <c r="R4331" s="13">
        <v>39070</v>
      </c>
      <c r="S4331">
        <v>330</v>
      </c>
      <c r="T4331" t="s">
        <v>1520</v>
      </c>
      <c r="U4331" t="s">
        <v>1522</v>
      </c>
      <c r="V4331" s="13">
        <v>5967763</v>
      </c>
      <c r="W4331" s="7">
        <f>(Agridata[[#This Row],[Profit_After_Storage_Loss]]/Agridata[[#This Row],[Total_Revenue]])*100</f>
        <v>81.685219792193323</v>
      </c>
      <c r="X4331">
        <f>(1-Agridata[[#This Row],[Transport_Cost_NGN]]/(Agridata[[#This Row],[Input_Cost_NGN]]+Agridata[[#This Row],[Final_Profit_NGN]]))*100</f>
        <v>99.996670458459562</v>
      </c>
      <c r="Y4331" s="13">
        <f>Agridata[[#This Row],[Final_Profit_NGN]]*Agridata[[#This Row],[Storage_Loss_%]]</f>
        <v>106106826.14</v>
      </c>
      <c r="Z4331" s="13">
        <f>Agridata[[#This Row],[Final_Profit_NGN]] * (1-Agridata[[#This Row],[Storage_Loss_%]]/100)</f>
        <v>4906694.7385999998</v>
      </c>
      <c r="AA4331" s="13">
        <f>Agridata[[#This Row],[Final_Profit_NGN]]+Agridata[[#This Row],[Input_Cost_NGN]]</f>
        <v>6006833</v>
      </c>
    </row>
    <row r="4332" spans="1:27" x14ac:dyDescent="0.35">
      <c r="A4332" t="s">
        <v>1160</v>
      </c>
      <c r="B4332" t="s">
        <v>1469</v>
      </c>
      <c r="C4332" t="s">
        <v>1498</v>
      </c>
      <c r="D4332">
        <v>2023</v>
      </c>
      <c r="E4332" t="s">
        <v>1501</v>
      </c>
      <c r="F4332" t="s">
        <v>1507</v>
      </c>
      <c r="G4332">
        <v>4.7300000000000004</v>
      </c>
      <c r="H4332">
        <v>7318</v>
      </c>
      <c r="I4332">
        <v>5844</v>
      </c>
      <c r="J4332">
        <v>3</v>
      </c>
      <c r="K4332" t="s">
        <v>1512</v>
      </c>
      <c r="L4332">
        <v>0.31</v>
      </c>
      <c r="M4332" t="s">
        <v>1516</v>
      </c>
      <c r="N4332" s="13">
        <v>629</v>
      </c>
      <c r="O4332">
        <v>14</v>
      </c>
      <c r="P4332" s="11">
        <f>Agridata[[#This Row],[Storage_Loss_%]]/100</f>
        <v>0.20129999999999998</v>
      </c>
      <c r="Q4332" s="7">
        <v>20.13</v>
      </c>
      <c r="R4332" s="13">
        <v>85506</v>
      </c>
      <c r="S4332">
        <v>247</v>
      </c>
      <c r="T4332" t="s">
        <v>1520</v>
      </c>
      <c r="U4332" t="s">
        <v>1523</v>
      </c>
      <c r="V4332" s="13">
        <v>1342899</v>
      </c>
      <c r="W4332" s="7">
        <f>(Agridata[[#This Row],[Profit_After_Storage_Loss]]/Agridata[[#This Row],[Total_Revenue]])*100</f>
        <v>75.088888046457413</v>
      </c>
      <c r="X4332">
        <f>(1-Agridata[[#This Row],[Transport_Cost_NGN]]/(Agridata[[#This Row],[Input_Cost_NGN]]+Agridata[[#This Row],[Final_Profit_NGN]]))*100</f>
        <v>99.955964869907348</v>
      </c>
      <c r="Y4332" s="13">
        <f>Agridata[[#This Row],[Final_Profit_NGN]]*Agridata[[#This Row],[Storage_Loss_%]]</f>
        <v>27032556.869999997</v>
      </c>
      <c r="Z4332" s="13">
        <f>Agridata[[#This Row],[Final_Profit_NGN]] * (1-Agridata[[#This Row],[Storage_Loss_%]]/100)</f>
        <v>1072573.4313000001</v>
      </c>
      <c r="AA4332" s="13">
        <f>Agridata[[#This Row],[Final_Profit_NGN]]+Agridata[[#This Row],[Input_Cost_NGN]]</f>
        <v>1428405</v>
      </c>
    </row>
    <row r="4333" spans="1:27" x14ac:dyDescent="0.35">
      <c r="A4333" t="s">
        <v>1361</v>
      </c>
      <c r="B4333" t="s">
        <v>1471</v>
      </c>
      <c r="C4333" t="s">
        <v>1500</v>
      </c>
      <c r="D4333">
        <v>2024</v>
      </c>
      <c r="E4333" t="s">
        <v>1501</v>
      </c>
      <c r="F4333" t="s">
        <v>1508</v>
      </c>
      <c r="G4333">
        <v>1.38</v>
      </c>
      <c r="H4333">
        <v>1982</v>
      </c>
      <c r="I4333">
        <v>1696</v>
      </c>
      <c r="J4333">
        <v>14.8</v>
      </c>
      <c r="K4333" t="s">
        <v>1512</v>
      </c>
      <c r="L4333">
        <v>1.64</v>
      </c>
      <c r="M4333" t="s">
        <v>1518</v>
      </c>
      <c r="N4333" s="13">
        <v>3339</v>
      </c>
      <c r="O4333">
        <v>7</v>
      </c>
      <c r="P4333" s="11">
        <f>Agridata[[#This Row],[Storage_Loss_%]]/100</f>
        <v>0.14419999999999999</v>
      </c>
      <c r="Q4333" s="7">
        <v>14.42</v>
      </c>
      <c r="R4333" s="13">
        <v>10316</v>
      </c>
      <c r="S4333">
        <v>200</v>
      </c>
      <c r="T4333" t="s">
        <v>1520</v>
      </c>
      <c r="U4333" t="s">
        <v>1522</v>
      </c>
      <c r="V4333" s="13">
        <v>322153</v>
      </c>
      <c r="W4333" s="7">
        <f>(Agridata[[#This Row],[Profit_After_Storage_Loss]]/Agridata[[#This Row],[Total_Revenue]])*100</f>
        <v>82.924584668044247</v>
      </c>
      <c r="X4333">
        <f>(1-Agridata[[#This Row],[Transport_Cost_NGN]]/(Agridata[[#This Row],[Input_Cost_NGN]]+Agridata[[#This Row],[Final_Profit_NGN]]))*100</f>
        <v>98.995695839311338</v>
      </c>
      <c r="Y4333" s="13">
        <f>Agridata[[#This Row],[Final_Profit_NGN]]*Agridata[[#This Row],[Storage_Loss_%]]</f>
        <v>4645446.26</v>
      </c>
      <c r="Z4333" s="13">
        <f>Agridata[[#This Row],[Final_Profit_NGN]] * (1-Agridata[[#This Row],[Storage_Loss_%]]/100)</f>
        <v>275698.53740000003</v>
      </c>
      <c r="AA4333" s="13">
        <f>Agridata[[#This Row],[Final_Profit_NGN]]+Agridata[[#This Row],[Input_Cost_NGN]]</f>
        <v>332469</v>
      </c>
    </row>
    <row r="4334" spans="1:27" x14ac:dyDescent="0.35">
      <c r="A4334" t="s">
        <v>1370</v>
      </c>
      <c r="B4334" t="s">
        <v>1469</v>
      </c>
      <c r="C4334" t="s">
        <v>1474</v>
      </c>
      <c r="D4334">
        <v>2025</v>
      </c>
      <c r="E4334" t="s">
        <v>1501</v>
      </c>
      <c r="F4334" t="s">
        <v>1509</v>
      </c>
      <c r="G4334">
        <v>0.67</v>
      </c>
      <c r="H4334">
        <v>12295</v>
      </c>
      <c r="I4334">
        <v>9581</v>
      </c>
      <c r="J4334">
        <v>14.9</v>
      </c>
      <c r="K4334" t="s">
        <v>1512</v>
      </c>
      <c r="L4334">
        <v>0.65</v>
      </c>
      <c r="M4334" t="s">
        <v>1517</v>
      </c>
      <c r="N4334" s="13">
        <v>2947</v>
      </c>
      <c r="O4334">
        <v>5</v>
      </c>
      <c r="P4334" s="11">
        <f>Agridata[[#This Row],[Storage_Loss_%]]/100</f>
        <v>0.22070000000000001</v>
      </c>
      <c r="Q4334" s="7">
        <v>22.07</v>
      </c>
      <c r="R4334" s="13">
        <v>17683</v>
      </c>
      <c r="S4334">
        <v>337</v>
      </c>
      <c r="T4334" t="s">
        <v>1520</v>
      </c>
      <c r="U4334" t="s">
        <v>1522</v>
      </c>
      <c r="V4334" s="13">
        <v>3175880</v>
      </c>
      <c r="W4334" s="7">
        <f>(Agridata[[#This Row],[Profit_After_Storage_Loss]]/Agridata[[#This Row],[Total_Revenue]])*100</f>
        <v>77.498495692741926</v>
      </c>
      <c r="X4334">
        <f>(1-Agridata[[#This Row],[Transport_Cost_NGN]]/(Agridata[[#This Row],[Input_Cost_NGN]]+Agridata[[#This Row],[Final_Profit_NGN]]))*100</f>
        <v>99.907720624268265</v>
      </c>
      <c r="Y4334" s="13">
        <f>Agridata[[#This Row],[Final_Profit_NGN]]*Agridata[[#This Row],[Storage_Loss_%]]</f>
        <v>70091671.599999994</v>
      </c>
      <c r="Z4334" s="13">
        <f>Agridata[[#This Row],[Final_Profit_NGN]] * (1-Agridata[[#This Row],[Storage_Loss_%]]/100)</f>
        <v>2474963.284</v>
      </c>
      <c r="AA4334" s="13">
        <f>Agridata[[#This Row],[Final_Profit_NGN]]+Agridata[[#This Row],[Input_Cost_NGN]]</f>
        <v>3193563</v>
      </c>
    </row>
    <row r="4335" spans="1:27" x14ac:dyDescent="0.35">
      <c r="A4335" t="s">
        <v>787</v>
      </c>
      <c r="B4335" t="s">
        <v>1473</v>
      </c>
      <c r="C4335" t="s">
        <v>1494</v>
      </c>
      <c r="D4335">
        <v>2023</v>
      </c>
      <c r="E4335" t="s">
        <v>1502</v>
      </c>
      <c r="F4335" t="s">
        <v>1506</v>
      </c>
      <c r="G4335">
        <v>0.98</v>
      </c>
      <c r="H4335">
        <v>2892</v>
      </c>
      <c r="I4335">
        <v>2586</v>
      </c>
      <c r="J4335">
        <v>10.4</v>
      </c>
      <c r="K4335" t="s">
        <v>1512</v>
      </c>
      <c r="L4335">
        <v>0.38</v>
      </c>
      <c r="M4335" t="s">
        <v>1516</v>
      </c>
      <c r="N4335" s="13">
        <v>2484</v>
      </c>
      <c r="O4335">
        <v>7</v>
      </c>
      <c r="P4335" s="11">
        <f>Agridata[[#This Row],[Storage_Loss_%]]/100</f>
        <v>0.10580000000000001</v>
      </c>
      <c r="Q4335" s="7">
        <v>10.58</v>
      </c>
      <c r="R4335" s="13">
        <v>24529</v>
      </c>
      <c r="S4335">
        <v>276</v>
      </c>
      <c r="T4335" t="s">
        <v>1521</v>
      </c>
      <c r="U4335" t="s">
        <v>1522</v>
      </c>
      <c r="V4335" s="13">
        <v>679586</v>
      </c>
      <c r="W4335" s="7">
        <f>(Agridata[[#This Row],[Profit_After_Storage_Loss]]/Agridata[[#This Row],[Total_Revenue]])*100</f>
        <v>86.30490774944434</v>
      </c>
      <c r="X4335">
        <f>(1-Agridata[[#This Row],[Transport_Cost_NGN]]/(Agridata[[#This Row],[Input_Cost_NGN]]+Agridata[[#This Row],[Final_Profit_NGN]]))*100</f>
        <v>99.647216718859838</v>
      </c>
      <c r="Y4335" s="13">
        <f>Agridata[[#This Row],[Final_Profit_NGN]]*Agridata[[#This Row],[Storage_Loss_%]]</f>
        <v>7190019.8799999999</v>
      </c>
      <c r="Z4335" s="13">
        <f>Agridata[[#This Row],[Final_Profit_NGN]] * (1-Agridata[[#This Row],[Storage_Loss_%]]/100)</f>
        <v>607685.80119999999</v>
      </c>
      <c r="AA4335" s="13">
        <f>Agridata[[#This Row],[Final_Profit_NGN]]+Agridata[[#This Row],[Input_Cost_NGN]]</f>
        <v>704115</v>
      </c>
    </row>
    <row r="4336" spans="1:27" x14ac:dyDescent="0.35">
      <c r="A4336" t="s">
        <v>870</v>
      </c>
      <c r="B4336" t="s">
        <v>1470</v>
      </c>
      <c r="C4336" t="s">
        <v>1495</v>
      </c>
      <c r="D4336">
        <v>2024</v>
      </c>
      <c r="E4336" t="s">
        <v>1501</v>
      </c>
      <c r="F4336" t="s">
        <v>1504</v>
      </c>
      <c r="G4336">
        <v>3.95</v>
      </c>
      <c r="H4336">
        <v>26552</v>
      </c>
      <c r="I4336">
        <v>19932</v>
      </c>
      <c r="J4336">
        <v>1</v>
      </c>
      <c r="K4336" t="s">
        <v>1513</v>
      </c>
      <c r="L4336">
        <v>0.74</v>
      </c>
      <c r="M4336" t="s">
        <v>1516</v>
      </c>
      <c r="N4336" s="13">
        <v>200</v>
      </c>
      <c r="O4336">
        <v>4</v>
      </c>
      <c r="P4336" s="11">
        <f>Agridata[[#This Row],[Storage_Loss_%]]/100</f>
        <v>0.24929999999999999</v>
      </c>
      <c r="Q4336" s="7">
        <v>24.93</v>
      </c>
      <c r="R4336" s="13">
        <v>83002</v>
      </c>
      <c r="S4336">
        <v>232</v>
      </c>
      <c r="T4336" t="s">
        <v>1520</v>
      </c>
      <c r="U4336" t="s">
        <v>1522</v>
      </c>
      <c r="V4336" s="13">
        <v>4494780</v>
      </c>
      <c r="W4336" s="7">
        <f>(Agridata[[#This Row],[Profit_After_Storage_Loss]]/Agridata[[#This Row],[Total_Revenue]])*100</f>
        <v>73.708869185994459</v>
      </c>
      <c r="X4336">
        <f>(1-Agridata[[#This Row],[Transport_Cost_NGN]]/(Agridata[[#This Row],[Input_Cost_NGN]]+Agridata[[#This Row],[Final_Profit_NGN]]))*100</f>
        <v>99.995631071990758</v>
      </c>
      <c r="Y4336" s="13">
        <f>Agridata[[#This Row],[Final_Profit_NGN]]*Agridata[[#This Row],[Storage_Loss_%]]</f>
        <v>112054865.40000001</v>
      </c>
      <c r="Z4336" s="13">
        <f>Agridata[[#This Row],[Final_Profit_NGN]] * (1-Agridata[[#This Row],[Storage_Loss_%]]/100)</f>
        <v>3374231.3460000004</v>
      </c>
      <c r="AA4336" s="13">
        <f>Agridata[[#This Row],[Final_Profit_NGN]]+Agridata[[#This Row],[Input_Cost_NGN]]</f>
        <v>4577782</v>
      </c>
    </row>
    <row r="4337" spans="1:27" x14ac:dyDescent="0.35">
      <c r="A4337" t="s">
        <v>581</v>
      </c>
      <c r="B4337" t="s">
        <v>1469</v>
      </c>
      <c r="C4337" t="s">
        <v>1474</v>
      </c>
      <c r="D4337">
        <v>2024</v>
      </c>
      <c r="E4337" t="s">
        <v>1502</v>
      </c>
      <c r="F4337" t="s">
        <v>1509</v>
      </c>
      <c r="G4337">
        <v>1.38</v>
      </c>
      <c r="H4337">
        <v>14838</v>
      </c>
      <c r="I4337">
        <v>11797</v>
      </c>
      <c r="J4337">
        <v>106.6</v>
      </c>
      <c r="K4337" t="s">
        <v>1512</v>
      </c>
      <c r="L4337">
        <v>2.71</v>
      </c>
      <c r="M4337" t="s">
        <v>1518</v>
      </c>
      <c r="N4337" s="13">
        <v>24320</v>
      </c>
      <c r="O4337">
        <v>5</v>
      </c>
      <c r="P4337" s="11">
        <f>Agridata[[#This Row],[Storage_Loss_%]]/100</f>
        <v>0.20489999999999997</v>
      </c>
      <c r="Q4337" s="7">
        <v>20.49</v>
      </c>
      <c r="R4337" s="13">
        <v>27746</v>
      </c>
      <c r="S4337">
        <v>312</v>
      </c>
      <c r="T4337" t="s">
        <v>1520</v>
      </c>
      <c r="U4337" t="s">
        <v>1522</v>
      </c>
      <c r="V4337" s="13">
        <v>3591792</v>
      </c>
      <c r="W4337" s="7">
        <f>(Agridata[[#This Row],[Profit_After_Storage_Loss]]/Agridata[[#This Row],[Total_Revenue]])*100</f>
        <v>78.900506617142867</v>
      </c>
      <c r="X4337">
        <f>(1-Agridata[[#This Row],[Transport_Cost_NGN]]/(Agridata[[#This Row],[Input_Cost_NGN]]+Agridata[[#This Row],[Final_Profit_NGN]]))*100</f>
        <v>99.328091043663576</v>
      </c>
      <c r="Y4337" s="13">
        <f>Agridata[[#This Row],[Final_Profit_NGN]]*Agridata[[#This Row],[Storage_Loss_%]]</f>
        <v>73595818.079999998</v>
      </c>
      <c r="Z4337" s="13">
        <f>Agridata[[#This Row],[Final_Profit_NGN]] * (1-Agridata[[#This Row],[Storage_Loss_%]]/100)</f>
        <v>2855833.8192000003</v>
      </c>
      <c r="AA4337" s="13">
        <f>Agridata[[#This Row],[Final_Profit_NGN]]+Agridata[[#This Row],[Input_Cost_NGN]]</f>
        <v>3619538</v>
      </c>
    </row>
    <row r="4338" spans="1:27" x14ac:dyDescent="0.35">
      <c r="A4338" t="s">
        <v>472</v>
      </c>
      <c r="B4338" t="s">
        <v>1469</v>
      </c>
      <c r="C4338" t="s">
        <v>1484</v>
      </c>
      <c r="D4338">
        <v>2021</v>
      </c>
      <c r="E4338" t="s">
        <v>1501</v>
      </c>
      <c r="F4338" t="s">
        <v>1504</v>
      </c>
      <c r="G4338">
        <v>1.56</v>
      </c>
      <c r="H4338">
        <v>10092</v>
      </c>
      <c r="I4338">
        <v>8091</v>
      </c>
      <c r="J4338">
        <v>26.8</v>
      </c>
      <c r="K4338" t="s">
        <v>1513</v>
      </c>
      <c r="L4338">
        <v>2.09</v>
      </c>
      <c r="M4338" t="s">
        <v>1516</v>
      </c>
      <c r="N4338" s="13">
        <v>927</v>
      </c>
      <c r="O4338">
        <v>2</v>
      </c>
      <c r="P4338" s="11">
        <f>Agridata[[#This Row],[Storage_Loss_%]]/100</f>
        <v>0.19820000000000002</v>
      </c>
      <c r="Q4338" s="7">
        <v>19.82</v>
      </c>
      <c r="R4338" s="13">
        <v>23009</v>
      </c>
      <c r="S4338">
        <v>266</v>
      </c>
      <c r="T4338" t="s">
        <v>1520</v>
      </c>
      <c r="U4338" t="s">
        <v>1522</v>
      </c>
      <c r="V4338" s="13">
        <v>2106748</v>
      </c>
      <c r="W4338" s="7">
        <f>(Agridata[[#This Row],[Profit_After_Storage_Loss]]/Agridata[[#This Row],[Total_Revenue]])*100</f>
        <v>79.313768960496418</v>
      </c>
      <c r="X4338">
        <f>(1-Agridata[[#This Row],[Transport_Cost_NGN]]/(Agridata[[#This Row],[Input_Cost_NGN]]+Agridata[[#This Row],[Final_Profit_NGN]]))*100</f>
        <v>99.956473907586641</v>
      </c>
      <c r="Y4338" s="13">
        <f>Agridata[[#This Row],[Final_Profit_NGN]]*Agridata[[#This Row],[Storage_Loss_%]]</f>
        <v>41755745.359999999</v>
      </c>
      <c r="Z4338" s="13">
        <f>Agridata[[#This Row],[Final_Profit_NGN]] * (1-Agridata[[#This Row],[Storage_Loss_%]]/100)</f>
        <v>1689190.5463999999</v>
      </c>
      <c r="AA4338" s="13">
        <f>Agridata[[#This Row],[Final_Profit_NGN]]+Agridata[[#This Row],[Input_Cost_NGN]]</f>
        <v>2129757</v>
      </c>
    </row>
    <row r="4339" spans="1:27" x14ac:dyDescent="0.35">
      <c r="A4339" t="s">
        <v>863</v>
      </c>
      <c r="B4339" t="s">
        <v>1470</v>
      </c>
      <c r="C4339" t="s">
        <v>1475</v>
      </c>
      <c r="D4339">
        <v>2023</v>
      </c>
      <c r="E4339" t="s">
        <v>1502</v>
      </c>
      <c r="F4339" t="s">
        <v>1507</v>
      </c>
      <c r="G4339">
        <v>1.51</v>
      </c>
      <c r="H4339">
        <v>2031</v>
      </c>
      <c r="I4339">
        <v>1281</v>
      </c>
      <c r="J4339">
        <v>26</v>
      </c>
      <c r="K4339" t="s">
        <v>1513</v>
      </c>
      <c r="L4339">
        <v>1.95</v>
      </c>
      <c r="M4339" t="s">
        <v>1517</v>
      </c>
      <c r="N4339" s="13">
        <v>1140</v>
      </c>
      <c r="O4339">
        <v>30</v>
      </c>
      <c r="P4339" s="11">
        <f>Agridata[[#This Row],[Storage_Loss_%]]/100</f>
        <v>0.36890000000000001</v>
      </c>
      <c r="Q4339" s="7">
        <v>36.89</v>
      </c>
      <c r="R4339" s="13">
        <v>35746</v>
      </c>
      <c r="S4339">
        <v>247</v>
      </c>
      <c r="T4339" t="s">
        <v>1521</v>
      </c>
      <c r="U4339" t="s">
        <v>1522</v>
      </c>
      <c r="V4339" s="13">
        <v>276357</v>
      </c>
      <c r="W4339" s="7">
        <f>(Agridata[[#This Row],[Profit_After_Storage_Loss]]/Agridata[[#This Row],[Total_Revenue]])*100</f>
        <v>55.881841155003322</v>
      </c>
      <c r="X4339">
        <f>(1-Agridata[[#This Row],[Transport_Cost_NGN]]/(Agridata[[#This Row],[Input_Cost_NGN]]+Agridata[[#This Row],[Final_Profit_NGN]]))*100</f>
        <v>99.634735968574475</v>
      </c>
      <c r="Y4339" s="13">
        <f>Agridata[[#This Row],[Final_Profit_NGN]]*Agridata[[#This Row],[Storage_Loss_%]]</f>
        <v>10194809.73</v>
      </c>
      <c r="Z4339" s="13">
        <f>Agridata[[#This Row],[Final_Profit_NGN]] * (1-Agridata[[#This Row],[Storage_Loss_%]]/100)</f>
        <v>174408.90270000001</v>
      </c>
      <c r="AA4339" s="13">
        <f>Agridata[[#This Row],[Final_Profit_NGN]]+Agridata[[#This Row],[Input_Cost_NGN]]</f>
        <v>312103</v>
      </c>
    </row>
    <row r="4340" spans="1:27" x14ac:dyDescent="0.35">
      <c r="A4340" t="s">
        <v>1294</v>
      </c>
      <c r="B4340" t="s">
        <v>1471</v>
      </c>
      <c r="C4340" t="s">
        <v>1486</v>
      </c>
      <c r="D4340">
        <v>2024</v>
      </c>
      <c r="E4340" t="s">
        <v>1502</v>
      </c>
      <c r="F4340" t="s">
        <v>1506</v>
      </c>
      <c r="G4340">
        <v>3.62</v>
      </c>
      <c r="H4340">
        <v>9364</v>
      </c>
      <c r="I4340">
        <v>8031</v>
      </c>
      <c r="J4340">
        <v>28.8</v>
      </c>
      <c r="K4340" t="s">
        <v>1512</v>
      </c>
      <c r="L4340">
        <v>1.85</v>
      </c>
      <c r="M4340" t="s">
        <v>1516</v>
      </c>
      <c r="N4340" s="13">
        <v>5872</v>
      </c>
      <c r="O4340">
        <v>7</v>
      </c>
      <c r="P4340" s="11">
        <f>Agridata[[#This Row],[Storage_Loss_%]]/100</f>
        <v>0.14230000000000001</v>
      </c>
      <c r="Q4340" s="7">
        <v>14.23</v>
      </c>
      <c r="R4340" s="13">
        <v>55743</v>
      </c>
      <c r="S4340">
        <v>288</v>
      </c>
      <c r="T4340" t="s">
        <v>1519</v>
      </c>
      <c r="U4340" t="s">
        <v>1522</v>
      </c>
      <c r="V4340" s="13">
        <v>2228184</v>
      </c>
      <c r="W4340" s="7">
        <f>(Agridata[[#This Row],[Profit_After_Storage_Loss]]/Agridata[[#This Row],[Total_Revenue]])*100</f>
        <v>83.676641889167215</v>
      </c>
      <c r="X4340">
        <f>(1-Agridata[[#This Row],[Transport_Cost_NGN]]/(Agridata[[#This Row],[Input_Cost_NGN]]+Agridata[[#This Row],[Final_Profit_NGN]]))*100</f>
        <v>99.742898963057925</v>
      </c>
      <c r="Y4340" s="13">
        <f>Agridata[[#This Row],[Final_Profit_NGN]]*Agridata[[#This Row],[Storage_Loss_%]]</f>
        <v>31707058.32</v>
      </c>
      <c r="Z4340" s="13">
        <f>Agridata[[#This Row],[Final_Profit_NGN]] * (1-Agridata[[#This Row],[Storage_Loss_%]]/100)</f>
        <v>1911113.4168</v>
      </c>
      <c r="AA4340" s="13">
        <f>Agridata[[#This Row],[Final_Profit_NGN]]+Agridata[[#This Row],[Input_Cost_NGN]]</f>
        <v>2283927</v>
      </c>
    </row>
    <row r="4341" spans="1:27" x14ac:dyDescent="0.35">
      <c r="A4341" t="s">
        <v>317</v>
      </c>
      <c r="B4341" t="s">
        <v>1472</v>
      </c>
      <c r="C4341" t="s">
        <v>1479</v>
      </c>
      <c r="D4341">
        <v>2022</v>
      </c>
      <c r="E4341" t="s">
        <v>1501</v>
      </c>
      <c r="F4341" t="s">
        <v>1505</v>
      </c>
      <c r="G4341">
        <v>1.01</v>
      </c>
      <c r="H4341">
        <v>13995</v>
      </c>
      <c r="I4341">
        <v>5598</v>
      </c>
      <c r="J4341">
        <v>33.4</v>
      </c>
      <c r="K4341" t="s">
        <v>1511</v>
      </c>
      <c r="L4341">
        <v>1.47</v>
      </c>
      <c r="M4341" t="s">
        <v>1516</v>
      </c>
      <c r="N4341" s="13">
        <v>5464</v>
      </c>
      <c r="O4341">
        <v>60</v>
      </c>
      <c r="P4341" s="11">
        <f>Agridata[[#This Row],[Storage_Loss_%]]/100</f>
        <v>0.6</v>
      </c>
      <c r="Q4341" s="7">
        <v>60</v>
      </c>
      <c r="R4341" s="13">
        <v>7943</v>
      </c>
      <c r="S4341">
        <v>111</v>
      </c>
      <c r="T4341" t="s">
        <v>1519</v>
      </c>
      <c r="U4341" t="s">
        <v>1522</v>
      </c>
      <c r="V4341" s="13">
        <v>601758</v>
      </c>
      <c r="W4341" s="7">
        <f>(Agridata[[#This Row],[Profit_After_Storage_Loss]]/Agridata[[#This Row],[Total_Revenue]])*100</f>
        <v>39.478892112691305</v>
      </c>
      <c r="X4341">
        <f>(1-Agridata[[#This Row],[Transport_Cost_NGN]]/(Agridata[[#This Row],[Input_Cost_NGN]]+Agridata[[#This Row],[Final_Profit_NGN]]))*100</f>
        <v>99.103823021448221</v>
      </c>
      <c r="Y4341" s="13">
        <f>Agridata[[#This Row],[Final_Profit_NGN]]*Agridata[[#This Row],[Storage_Loss_%]]</f>
        <v>36105480</v>
      </c>
      <c r="Z4341" s="13">
        <f>Agridata[[#This Row],[Final_Profit_NGN]] * (1-Agridata[[#This Row],[Storage_Loss_%]]/100)</f>
        <v>240703.2</v>
      </c>
      <c r="AA4341" s="13">
        <f>Agridata[[#This Row],[Final_Profit_NGN]]+Agridata[[#This Row],[Input_Cost_NGN]]</f>
        <v>609701</v>
      </c>
    </row>
    <row r="4342" spans="1:27" x14ac:dyDescent="0.35">
      <c r="A4342" t="s">
        <v>88</v>
      </c>
      <c r="B4342" t="s">
        <v>1473</v>
      </c>
      <c r="C4342" t="s">
        <v>1496</v>
      </c>
      <c r="D4342">
        <v>2025</v>
      </c>
      <c r="E4342" t="s">
        <v>1502</v>
      </c>
      <c r="F4342" t="s">
        <v>1510</v>
      </c>
      <c r="G4342">
        <v>0.63</v>
      </c>
      <c r="H4342">
        <v>13109</v>
      </c>
      <c r="I4342">
        <v>9066</v>
      </c>
      <c r="J4342">
        <v>85.5</v>
      </c>
      <c r="K4342" t="s">
        <v>1511</v>
      </c>
      <c r="L4342">
        <v>3.61</v>
      </c>
      <c r="M4342" t="s">
        <v>1516</v>
      </c>
      <c r="N4342" s="13">
        <v>13065</v>
      </c>
      <c r="O4342">
        <v>5</v>
      </c>
      <c r="P4342" s="11">
        <f>Agridata[[#This Row],[Storage_Loss_%]]/100</f>
        <v>0.30840000000000001</v>
      </c>
      <c r="Q4342" s="7">
        <v>30.84</v>
      </c>
      <c r="R4342" s="13">
        <v>14591</v>
      </c>
      <c r="S4342">
        <v>446</v>
      </c>
      <c r="T4342" t="s">
        <v>1521</v>
      </c>
      <c r="U4342" t="s">
        <v>1522</v>
      </c>
      <c r="V4342" s="13">
        <v>3975346</v>
      </c>
      <c r="W4342" s="7">
        <f>(Agridata[[#This Row],[Profit_After_Storage_Loss]]/Agridata[[#This Row],[Total_Revenue]])*100</f>
        <v>68.907085339943961</v>
      </c>
      <c r="X4342">
        <f>(1-Agridata[[#This Row],[Transport_Cost_NGN]]/(Agridata[[#This Row],[Input_Cost_NGN]]+Agridata[[#This Row],[Final_Profit_NGN]]))*100</f>
        <v>99.672551220733567</v>
      </c>
      <c r="Y4342" s="13">
        <f>Agridata[[#This Row],[Final_Profit_NGN]]*Agridata[[#This Row],[Storage_Loss_%]]</f>
        <v>122599670.64</v>
      </c>
      <c r="Z4342" s="13">
        <f>Agridata[[#This Row],[Final_Profit_NGN]] * (1-Agridata[[#This Row],[Storage_Loss_%]]/100)</f>
        <v>2749349.2936</v>
      </c>
      <c r="AA4342" s="13">
        <f>Agridata[[#This Row],[Final_Profit_NGN]]+Agridata[[#This Row],[Input_Cost_NGN]]</f>
        <v>3989937</v>
      </c>
    </row>
    <row r="4343" spans="1:27" x14ac:dyDescent="0.35">
      <c r="A4343" t="s">
        <v>673</v>
      </c>
      <c r="B4343" t="s">
        <v>1470</v>
      </c>
      <c r="C4343" t="s">
        <v>1495</v>
      </c>
      <c r="D4343">
        <v>2021</v>
      </c>
      <c r="E4343" t="s">
        <v>1501</v>
      </c>
      <c r="F4343" t="s">
        <v>1509</v>
      </c>
      <c r="G4343">
        <v>3.42</v>
      </c>
      <c r="H4343">
        <v>53809</v>
      </c>
      <c r="I4343">
        <v>45194</v>
      </c>
      <c r="J4343">
        <v>9.9</v>
      </c>
      <c r="K4343" t="s">
        <v>1511</v>
      </c>
      <c r="L4343">
        <v>1.72</v>
      </c>
      <c r="M4343" t="s">
        <v>1518</v>
      </c>
      <c r="N4343" s="13">
        <v>1630</v>
      </c>
      <c r="O4343">
        <v>2</v>
      </c>
      <c r="P4343" s="11">
        <f>Agridata[[#This Row],[Storage_Loss_%]]/100</f>
        <v>0.16010000000000002</v>
      </c>
      <c r="Q4343" s="7">
        <v>16.010000000000002</v>
      </c>
      <c r="R4343" s="13">
        <v>77919</v>
      </c>
      <c r="S4343">
        <v>339</v>
      </c>
      <c r="T4343" t="s">
        <v>1521</v>
      </c>
      <c r="U4343" t="s">
        <v>1522</v>
      </c>
      <c r="V4343" s="13">
        <v>15088010</v>
      </c>
      <c r="W4343" s="7">
        <f>(Agridata[[#This Row],[Profit_After_Storage_Loss]]/Agridata[[#This Row],[Total_Revenue]])*100</f>
        <v>83.558479002506203</v>
      </c>
      <c r="X4343">
        <f>(1-Agridata[[#This Row],[Transport_Cost_NGN]]/(Agridata[[#This Row],[Input_Cost_NGN]]+Agridata[[#This Row],[Final_Profit_NGN]]))*100</f>
        <v>99.989252224509301</v>
      </c>
      <c r="Y4343" s="13">
        <f>Agridata[[#This Row],[Final_Profit_NGN]]*Agridata[[#This Row],[Storage_Loss_%]]</f>
        <v>241559040.10000002</v>
      </c>
      <c r="Z4343" s="13">
        <f>Agridata[[#This Row],[Final_Profit_NGN]] * (1-Agridata[[#This Row],[Storage_Loss_%]]/100)</f>
        <v>12672419.598999999</v>
      </c>
      <c r="AA4343" s="13">
        <f>Agridata[[#This Row],[Final_Profit_NGN]]+Agridata[[#This Row],[Input_Cost_NGN]]</f>
        <v>15165929</v>
      </c>
    </row>
    <row r="4344" spans="1:27" x14ac:dyDescent="0.35">
      <c r="A4344" t="s">
        <v>1171</v>
      </c>
      <c r="B4344" t="s">
        <v>1470</v>
      </c>
      <c r="C4344" t="s">
        <v>1476</v>
      </c>
      <c r="D4344">
        <v>2022</v>
      </c>
      <c r="E4344" t="s">
        <v>1502</v>
      </c>
      <c r="F4344" t="s">
        <v>1506</v>
      </c>
      <c r="G4344">
        <v>1.38</v>
      </c>
      <c r="H4344">
        <v>2513</v>
      </c>
      <c r="I4344">
        <v>2367</v>
      </c>
      <c r="J4344">
        <v>20.100000000000001</v>
      </c>
      <c r="K4344" t="s">
        <v>1512</v>
      </c>
      <c r="L4344">
        <v>1.73</v>
      </c>
      <c r="M4344" t="s">
        <v>1516</v>
      </c>
      <c r="N4344" s="13">
        <v>5239</v>
      </c>
      <c r="O4344">
        <v>1</v>
      </c>
      <c r="P4344" s="11">
        <f>Agridata[[#This Row],[Storage_Loss_%]]/100</f>
        <v>5.79E-2</v>
      </c>
      <c r="Q4344" s="7">
        <v>5.79</v>
      </c>
      <c r="R4344" s="13">
        <v>20762</v>
      </c>
      <c r="S4344">
        <v>409</v>
      </c>
      <c r="T4344" t="s">
        <v>1520</v>
      </c>
      <c r="U4344" t="s">
        <v>1522</v>
      </c>
      <c r="V4344" s="13">
        <v>932421</v>
      </c>
      <c r="W4344" s="7">
        <f>(Agridata[[#This Row],[Profit_After_Storage_Loss]]/Agridata[[#This Row],[Total_Revenue]])*100</f>
        <v>92.157940720722053</v>
      </c>
      <c r="X4344">
        <f>(1-Agridata[[#This Row],[Transport_Cost_NGN]]/(Agridata[[#This Row],[Input_Cost_NGN]]+Agridata[[#This Row],[Final_Profit_NGN]]))*100</f>
        <v>99.450367872696006</v>
      </c>
      <c r="Y4344" s="13">
        <f>Agridata[[#This Row],[Final_Profit_NGN]]*Agridata[[#This Row],[Storage_Loss_%]]</f>
        <v>5398717.5899999999</v>
      </c>
      <c r="Z4344" s="13">
        <f>Agridata[[#This Row],[Final_Profit_NGN]] * (1-Agridata[[#This Row],[Storage_Loss_%]]/100)</f>
        <v>878433.82410000009</v>
      </c>
      <c r="AA4344" s="13">
        <f>Agridata[[#This Row],[Final_Profit_NGN]]+Agridata[[#This Row],[Input_Cost_NGN]]</f>
        <v>953183</v>
      </c>
    </row>
    <row r="4345" spans="1:27" x14ac:dyDescent="0.35">
      <c r="A4345" t="s">
        <v>849</v>
      </c>
      <c r="B4345" t="s">
        <v>1470</v>
      </c>
      <c r="C4345" t="s">
        <v>1490</v>
      </c>
      <c r="D4345">
        <v>2025</v>
      </c>
      <c r="E4345" t="s">
        <v>1501</v>
      </c>
      <c r="F4345" t="s">
        <v>1505</v>
      </c>
      <c r="G4345">
        <v>0.88</v>
      </c>
      <c r="H4345">
        <v>10270</v>
      </c>
      <c r="I4345">
        <v>7677</v>
      </c>
      <c r="J4345">
        <v>32.299999999999997</v>
      </c>
      <c r="K4345" t="s">
        <v>1511</v>
      </c>
      <c r="L4345">
        <v>1.4</v>
      </c>
      <c r="M4345" t="s">
        <v>1516</v>
      </c>
      <c r="N4345" s="13">
        <v>5847</v>
      </c>
      <c r="O4345">
        <v>14</v>
      </c>
      <c r="P4345" s="11">
        <f>Agridata[[#This Row],[Storage_Loss_%]]/100</f>
        <v>0.25239999999999996</v>
      </c>
      <c r="Q4345" s="7">
        <v>25.24</v>
      </c>
      <c r="R4345" s="13">
        <v>6886</v>
      </c>
      <c r="S4345">
        <v>83</v>
      </c>
      <c r="T4345" t="s">
        <v>1520</v>
      </c>
      <c r="U4345" t="s">
        <v>1523</v>
      </c>
      <c r="V4345" s="13">
        <v>618087</v>
      </c>
      <c r="W4345" s="7">
        <f>(Agridata[[#This Row],[Profit_After_Storage_Loss]]/Agridata[[#This Row],[Total_Revenue]])*100</f>
        <v>73.936288639669229</v>
      </c>
      <c r="X4345">
        <f>(1-Agridata[[#This Row],[Transport_Cost_NGN]]/(Agridata[[#This Row],[Input_Cost_NGN]]+Agridata[[#This Row],[Final_Profit_NGN]]))*100</f>
        <v>99.064439583790019</v>
      </c>
      <c r="Y4345" s="13">
        <f>Agridata[[#This Row],[Final_Profit_NGN]]*Agridata[[#This Row],[Storage_Loss_%]]</f>
        <v>15600515.879999999</v>
      </c>
      <c r="Z4345" s="13">
        <f>Agridata[[#This Row],[Final_Profit_NGN]] * (1-Agridata[[#This Row],[Storage_Loss_%]]/100)</f>
        <v>462081.84120000002</v>
      </c>
      <c r="AA4345" s="13">
        <f>Agridata[[#This Row],[Final_Profit_NGN]]+Agridata[[#This Row],[Input_Cost_NGN]]</f>
        <v>624973</v>
      </c>
    </row>
    <row r="4346" spans="1:27" x14ac:dyDescent="0.35">
      <c r="A4346" t="s">
        <v>1433</v>
      </c>
      <c r="B4346" t="s">
        <v>1471</v>
      </c>
      <c r="C4346" t="s">
        <v>1492</v>
      </c>
      <c r="D4346">
        <v>2024</v>
      </c>
      <c r="E4346" t="s">
        <v>1502</v>
      </c>
      <c r="F4346" t="s">
        <v>1506</v>
      </c>
      <c r="G4346">
        <v>2.21</v>
      </c>
      <c r="H4346">
        <v>6895</v>
      </c>
      <c r="I4346">
        <v>6111</v>
      </c>
      <c r="J4346">
        <v>11.1</v>
      </c>
      <c r="K4346" t="s">
        <v>1511</v>
      </c>
      <c r="L4346">
        <v>1.1599999999999999</v>
      </c>
      <c r="M4346" t="s">
        <v>1518</v>
      </c>
      <c r="N4346" s="13">
        <v>1326</v>
      </c>
      <c r="O4346">
        <v>7</v>
      </c>
      <c r="P4346" s="11">
        <f>Agridata[[#This Row],[Storage_Loss_%]]/100</f>
        <v>0.11359999999999999</v>
      </c>
      <c r="Q4346" s="7">
        <v>11.36</v>
      </c>
      <c r="R4346" s="13">
        <v>69750</v>
      </c>
      <c r="S4346">
        <v>398</v>
      </c>
      <c r="T4346" t="s">
        <v>1520</v>
      </c>
      <c r="U4346" t="s">
        <v>1522</v>
      </c>
      <c r="V4346" s="13">
        <v>2336781</v>
      </c>
      <c r="W4346" s="7">
        <f>(Agridata[[#This Row],[Profit_After_Storage_Loss]]/Agridata[[#This Row],[Total_Revenue]])*100</f>
        <v>86.070891187356409</v>
      </c>
      <c r="X4346">
        <f>(1-Agridata[[#This Row],[Transport_Cost_NGN]]/(Agridata[[#This Row],[Input_Cost_NGN]]+Agridata[[#This Row],[Final_Profit_NGN]]))*100</f>
        <v>99.944899941035459</v>
      </c>
      <c r="Y4346" s="13">
        <f>Agridata[[#This Row],[Final_Profit_NGN]]*Agridata[[#This Row],[Storage_Loss_%]]</f>
        <v>26545832.16</v>
      </c>
      <c r="Z4346" s="13">
        <f>Agridata[[#This Row],[Final_Profit_NGN]] * (1-Agridata[[#This Row],[Storage_Loss_%]]/100)</f>
        <v>2071322.6783999999</v>
      </c>
      <c r="AA4346" s="13">
        <f>Agridata[[#This Row],[Final_Profit_NGN]]+Agridata[[#This Row],[Input_Cost_NGN]]</f>
        <v>2406531</v>
      </c>
    </row>
    <row r="4347" spans="1:27" x14ac:dyDescent="0.35">
      <c r="A4347" t="s">
        <v>293</v>
      </c>
      <c r="B4347" t="s">
        <v>1470</v>
      </c>
      <c r="C4347" t="s">
        <v>1499</v>
      </c>
      <c r="D4347">
        <v>2023</v>
      </c>
      <c r="E4347" t="s">
        <v>1502</v>
      </c>
      <c r="F4347" t="s">
        <v>1505</v>
      </c>
      <c r="G4347">
        <v>1.26</v>
      </c>
      <c r="H4347">
        <v>15034</v>
      </c>
      <c r="I4347">
        <v>12496</v>
      </c>
      <c r="J4347">
        <v>33.700000000000003</v>
      </c>
      <c r="K4347" t="s">
        <v>1512</v>
      </c>
      <c r="L4347">
        <v>1.57</v>
      </c>
      <c r="M4347" t="s">
        <v>1517</v>
      </c>
      <c r="N4347" s="13">
        <v>10032</v>
      </c>
      <c r="O4347">
        <v>7</v>
      </c>
      <c r="P4347" s="11">
        <f>Agridata[[#This Row],[Storage_Loss_%]]/100</f>
        <v>0.16879999999999998</v>
      </c>
      <c r="Q4347" s="7">
        <v>16.88</v>
      </c>
      <c r="R4347" s="13">
        <v>11239</v>
      </c>
      <c r="S4347">
        <v>116</v>
      </c>
      <c r="T4347" t="s">
        <v>1520</v>
      </c>
      <c r="U4347" t="s">
        <v>1523</v>
      </c>
      <c r="V4347" s="13">
        <v>1413770</v>
      </c>
      <c r="W4347" s="7">
        <f>(Agridata[[#This Row],[Profit_After_Storage_Loss]]/Agridata[[#This Row],[Total_Revenue]])*100</f>
        <v>82.46443524216339</v>
      </c>
      <c r="X4347">
        <f>(1-Agridata[[#This Row],[Transport_Cost_NGN]]/(Agridata[[#This Row],[Input_Cost_NGN]]+Agridata[[#This Row],[Final_Profit_NGN]]))*100</f>
        <v>99.296004446287711</v>
      </c>
      <c r="Y4347" s="13">
        <f>Agridata[[#This Row],[Final_Profit_NGN]]*Agridata[[#This Row],[Storage_Loss_%]]</f>
        <v>23864437.599999998</v>
      </c>
      <c r="Z4347" s="13">
        <f>Agridata[[#This Row],[Final_Profit_NGN]] * (1-Agridata[[#This Row],[Storage_Loss_%]]/100)</f>
        <v>1175125.6240000001</v>
      </c>
      <c r="AA4347" s="13">
        <f>Agridata[[#This Row],[Final_Profit_NGN]]+Agridata[[#This Row],[Input_Cost_NGN]]</f>
        <v>1425009</v>
      </c>
    </row>
    <row r="4348" spans="1:27" x14ac:dyDescent="0.35">
      <c r="A4348" t="s">
        <v>284</v>
      </c>
      <c r="B4348" t="s">
        <v>1470</v>
      </c>
      <c r="C4348" t="s">
        <v>1495</v>
      </c>
      <c r="D4348">
        <v>2024</v>
      </c>
      <c r="E4348" t="s">
        <v>1501</v>
      </c>
      <c r="F4348" t="s">
        <v>1503</v>
      </c>
      <c r="G4348">
        <v>0.22</v>
      </c>
      <c r="H4348">
        <v>2373</v>
      </c>
      <c r="I4348">
        <v>1989</v>
      </c>
      <c r="J4348">
        <v>51.6</v>
      </c>
      <c r="K4348" t="s">
        <v>1512</v>
      </c>
      <c r="L4348">
        <v>2.57</v>
      </c>
      <c r="M4348" t="s">
        <v>1518</v>
      </c>
      <c r="N4348" s="13">
        <v>15520</v>
      </c>
      <c r="O4348">
        <v>7</v>
      </c>
      <c r="P4348" s="11">
        <f>Agridata[[#This Row],[Storage_Loss_%]]/100</f>
        <v>0.16140000000000002</v>
      </c>
      <c r="Q4348" s="7">
        <v>16.14</v>
      </c>
      <c r="R4348" s="13">
        <v>3974</v>
      </c>
      <c r="S4348">
        <v>338</v>
      </c>
      <c r="T4348" t="s">
        <v>1521</v>
      </c>
      <c r="U4348" t="s">
        <v>1522</v>
      </c>
      <c r="V4348" s="13">
        <v>646066</v>
      </c>
      <c r="W4348" s="7">
        <f>(Agridata[[#This Row],[Profit_After_Storage_Loss]]/Agridata[[#This Row],[Total_Revenue]])*100</f>
        <v>83.347324410805484</v>
      </c>
      <c r="X4348">
        <f>(1-Agridata[[#This Row],[Transport_Cost_NGN]]/(Agridata[[#This Row],[Input_Cost_NGN]]+Agridata[[#This Row],[Final_Profit_NGN]]))*100</f>
        <v>97.612454618177352</v>
      </c>
      <c r="Y4348" s="13">
        <f>Agridata[[#This Row],[Final_Profit_NGN]]*Agridata[[#This Row],[Storage_Loss_%]]</f>
        <v>10427505.24</v>
      </c>
      <c r="Z4348" s="13">
        <f>Agridata[[#This Row],[Final_Profit_NGN]] * (1-Agridata[[#This Row],[Storage_Loss_%]]/100)</f>
        <v>541790.94759999996</v>
      </c>
      <c r="AA4348" s="13">
        <f>Agridata[[#This Row],[Final_Profit_NGN]]+Agridata[[#This Row],[Input_Cost_NGN]]</f>
        <v>650040</v>
      </c>
    </row>
    <row r="4349" spans="1:27" x14ac:dyDescent="0.35">
      <c r="A4349" t="s">
        <v>1159</v>
      </c>
      <c r="B4349" t="s">
        <v>1472</v>
      </c>
      <c r="C4349" t="s">
        <v>1488</v>
      </c>
      <c r="D4349">
        <v>2022</v>
      </c>
      <c r="E4349" t="s">
        <v>1501</v>
      </c>
      <c r="F4349" t="s">
        <v>1508</v>
      </c>
      <c r="G4349">
        <v>6.68</v>
      </c>
      <c r="H4349">
        <v>10204</v>
      </c>
      <c r="I4349">
        <v>4081</v>
      </c>
      <c r="J4349">
        <v>19.7</v>
      </c>
      <c r="K4349" t="s">
        <v>1511</v>
      </c>
      <c r="L4349">
        <v>0.63</v>
      </c>
      <c r="M4349" t="s">
        <v>1516</v>
      </c>
      <c r="N4349" s="13">
        <v>3497</v>
      </c>
      <c r="O4349">
        <v>60</v>
      </c>
      <c r="P4349" s="11">
        <f>Agridata[[#This Row],[Storage_Loss_%]]/100</f>
        <v>0.6</v>
      </c>
      <c r="Q4349" s="7">
        <v>60</v>
      </c>
      <c r="R4349" s="13">
        <v>52712</v>
      </c>
      <c r="S4349">
        <v>221</v>
      </c>
      <c r="T4349" t="s">
        <v>1520</v>
      </c>
      <c r="U4349" t="s">
        <v>1523</v>
      </c>
      <c r="V4349" s="13">
        <v>836673</v>
      </c>
      <c r="W4349" s="7">
        <f>(Agridata[[#This Row],[Profit_After_Storage_Loss]]/Agridata[[#This Row],[Total_Revenue]])*100</f>
        <v>37.629283156338374</v>
      </c>
      <c r="X4349">
        <f>(1-Agridata[[#This Row],[Transport_Cost_NGN]]/(Agridata[[#This Row],[Input_Cost_NGN]]+Agridata[[#This Row],[Final_Profit_NGN]]))*100</f>
        <v>99.606806950870535</v>
      </c>
      <c r="Y4349" s="13">
        <f>Agridata[[#This Row],[Final_Profit_NGN]]*Agridata[[#This Row],[Storage_Loss_%]]</f>
        <v>50200380</v>
      </c>
      <c r="Z4349" s="13">
        <f>Agridata[[#This Row],[Final_Profit_NGN]] * (1-Agridata[[#This Row],[Storage_Loss_%]]/100)</f>
        <v>334669.2</v>
      </c>
      <c r="AA4349" s="13">
        <f>Agridata[[#This Row],[Final_Profit_NGN]]+Agridata[[#This Row],[Input_Cost_NGN]]</f>
        <v>889385</v>
      </c>
    </row>
    <row r="4350" spans="1:27" x14ac:dyDescent="0.35">
      <c r="A4350" t="s">
        <v>1180</v>
      </c>
      <c r="B4350" t="s">
        <v>1470</v>
      </c>
      <c r="C4350" t="s">
        <v>1475</v>
      </c>
      <c r="D4350">
        <v>2022</v>
      </c>
      <c r="E4350" t="s">
        <v>1501</v>
      </c>
      <c r="F4350" t="s">
        <v>1504</v>
      </c>
      <c r="G4350">
        <v>2.82</v>
      </c>
      <c r="H4350">
        <v>21017</v>
      </c>
      <c r="I4350">
        <v>16548</v>
      </c>
      <c r="J4350">
        <v>112.7</v>
      </c>
      <c r="K4350" t="s">
        <v>1512</v>
      </c>
      <c r="L4350">
        <v>4.68</v>
      </c>
      <c r="M4350" t="s">
        <v>1517</v>
      </c>
      <c r="N4350" s="13">
        <v>27527</v>
      </c>
      <c r="O4350">
        <v>2</v>
      </c>
      <c r="P4350" s="11">
        <f>Agridata[[#This Row],[Storage_Loss_%]]/100</f>
        <v>0.21260000000000001</v>
      </c>
      <c r="Q4350" s="7">
        <v>21.26</v>
      </c>
      <c r="R4350" s="13">
        <v>55472</v>
      </c>
      <c r="S4350">
        <v>243</v>
      </c>
      <c r="T4350" t="s">
        <v>1519</v>
      </c>
      <c r="U4350" t="s">
        <v>1523</v>
      </c>
      <c r="V4350" s="13">
        <v>3897954</v>
      </c>
      <c r="W4350" s="7">
        <f>(Agridata[[#This Row],[Profit_After_Storage_Loss]]/Agridata[[#This Row],[Total_Revenue]])*100</f>
        <v>77.635169587087233</v>
      </c>
      <c r="X4350">
        <f>(1-Agridata[[#This Row],[Transport_Cost_NGN]]/(Agridata[[#This Row],[Input_Cost_NGN]]+Agridata[[#This Row],[Final_Profit_NGN]]))*100</f>
        <v>99.303717838654364</v>
      </c>
      <c r="Y4350" s="13">
        <f>Agridata[[#This Row],[Final_Profit_NGN]]*Agridata[[#This Row],[Storage_Loss_%]]</f>
        <v>82870502.040000007</v>
      </c>
      <c r="Z4350" s="13">
        <f>Agridata[[#This Row],[Final_Profit_NGN]] * (1-Agridata[[#This Row],[Storage_Loss_%]]/100)</f>
        <v>3069248.9795999997</v>
      </c>
      <c r="AA4350" s="13">
        <f>Agridata[[#This Row],[Final_Profit_NGN]]+Agridata[[#This Row],[Input_Cost_NGN]]</f>
        <v>3953426</v>
      </c>
    </row>
    <row r="4351" spans="1:27" x14ac:dyDescent="0.35">
      <c r="A4351" t="s">
        <v>1434</v>
      </c>
      <c r="B4351" t="s">
        <v>1472</v>
      </c>
      <c r="C4351" t="s">
        <v>1479</v>
      </c>
      <c r="D4351">
        <v>2021</v>
      </c>
      <c r="E4351" t="s">
        <v>1502</v>
      </c>
      <c r="F4351" t="s">
        <v>1508</v>
      </c>
      <c r="G4351">
        <v>1.87</v>
      </c>
      <c r="H4351">
        <v>1830</v>
      </c>
      <c r="I4351">
        <v>1426</v>
      </c>
      <c r="J4351">
        <v>58.7</v>
      </c>
      <c r="K4351" t="s">
        <v>1512</v>
      </c>
      <c r="L4351">
        <v>2.1800000000000002</v>
      </c>
      <c r="M4351" t="s">
        <v>1516</v>
      </c>
      <c r="N4351" s="13">
        <v>14064</v>
      </c>
      <c r="O4351">
        <v>14</v>
      </c>
      <c r="P4351" s="11">
        <f>Agridata[[#This Row],[Storage_Loss_%]]/100</f>
        <v>0.22070000000000001</v>
      </c>
      <c r="Q4351" s="7">
        <v>22.07</v>
      </c>
      <c r="R4351" s="13">
        <v>17683</v>
      </c>
      <c r="S4351">
        <v>200</v>
      </c>
      <c r="T4351" t="s">
        <v>1520</v>
      </c>
      <c r="U4351" t="s">
        <v>1523</v>
      </c>
      <c r="V4351" s="13">
        <v>250601</v>
      </c>
      <c r="W4351" s="7">
        <f>(Agridata[[#This Row],[Profit_After_Storage_Loss]]/Agridata[[#This Row],[Total_Revenue]])*100</f>
        <v>72.79351705655202</v>
      </c>
      <c r="X4351">
        <f>(1-Agridata[[#This Row],[Transport_Cost_NGN]]/(Agridata[[#This Row],[Input_Cost_NGN]]+Agridata[[#This Row],[Final_Profit_NGN]]))*100</f>
        <v>94.757793979514247</v>
      </c>
      <c r="Y4351" s="13">
        <f>Agridata[[#This Row],[Final_Profit_NGN]]*Agridata[[#This Row],[Storage_Loss_%]]</f>
        <v>5530764.0700000003</v>
      </c>
      <c r="Z4351" s="13">
        <f>Agridata[[#This Row],[Final_Profit_NGN]] * (1-Agridata[[#This Row],[Storage_Loss_%]]/100)</f>
        <v>195293.35930000001</v>
      </c>
      <c r="AA4351" s="13">
        <f>Agridata[[#This Row],[Final_Profit_NGN]]+Agridata[[#This Row],[Input_Cost_NGN]]</f>
        <v>268284</v>
      </c>
    </row>
    <row r="4352" spans="1:27" x14ac:dyDescent="0.35">
      <c r="A4352" t="s">
        <v>1088</v>
      </c>
      <c r="B4352" t="s">
        <v>1470</v>
      </c>
      <c r="C4352" t="s">
        <v>1495</v>
      </c>
      <c r="D4352">
        <v>2023</v>
      </c>
      <c r="E4352" t="s">
        <v>1502</v>
      </c>
      <c r="F4352" t="s">
        <v>1508</v>
      </c>
      <c r="G4352">
        <v>2.0499999999999998</v>
      </c>
      <c r="H4352">
        <v>1973</v>
      </c>
      <c r="I4352">
        <v>1433</v>
      </c>
      <c r="J4352">
        <v>29.4</v>
      </c>
      <c r="K4352" t="s">
        <v>1512</v>
      </c>
      <c r="L4352">
        <v>1.1599999999999999</v>
      </c>
      <c r="M4352" t="s">
        <v>1517</v>
      </c>
      <c r="N4352" s="13">
        <v>7408</v>
      </c>
      <c r="O4352">
        <v>14</v>
      </c>
      <c r="P4352" s="11">
        <f>Agridata[[#This Row],[Storage_Loss_%]]/100</f>
        <v>0.27329999999999999</v>
      </c>
      <c r="Q4352" s="7">
        <v>27.33</v>
      </c>
      <c r="R4352" s="13">
        <v>25976</v>
      </c>
      <c r="S4352">
        <v>263</v>
      </c>
      <c r="T4352" t="s">
        <v>1520</v>
      </c>
      <c r="U4352" t="s">
        <v>1523</v>
      </c>
      <c r="V4352" s="13">
        <v>339727</v>
      </c>
      <c r="W4352" s="7">
        <f>(Agridata[[#This Row],[Profit_After_Storage_Loss]]/Agridata[[#This Row],[Total_Revenue]])*100</f>
        <v>67.508226867157234</v>
      </c>
      <c r="X4352">
        <f>(1-Agridata[[#This Row],[Transport_Cost_NGN]]/(Agridata[[#This Row],[Input_Cost_NGN]]+Agridata[[#This Row],[Final_Profit_NGN]]))*100</f>
        <v>97.974312488549458</v>
      </c>
      <c r="Y4352" s="13">
        <f>Agridata[[#This Row],[Final_Profit_NGN]]*Agridata[[#This Row],[Storage_Loss_%]]</f>
        <v>9284738.9100000001</v>
      </c>
      <c r="Z4352" s="13">
        <f>Agridata[[#This Row],[Final_Profit_NGN]] * (1-Agridata[[#This Row],[Storage_Loss_%]]/100)</f>
        <v>246879.6109</v>
      </c>
      <c r="AA4352" s="13">
        <f>Agridata[[#This Row],[Final_Profit_NGN]]+Agridata[[#This Row],[Input_Cost_NGN]]</f>
        <v>365703</v>
      </c>
    </row>
    <row r="4353" spans="1:27" x14ac:dyDescent="0.35">
      <c r="A4353" t="s">
        <v>1435</v>
      </c>
      <c r="B4353" t="s">
        <v>1469</v>
      </c>
      <c r="C4353" t="s">
        <v>1498</v>
      </c>
      <c r="D4353">
        <v>2022</v>
      </c>
      <c r="E4353" t="s">
        <v>1501</v>
      </c>
      <c r="F4353" t="s">
        <v>1510</v>
      </c>
      <c r="G4353">
        <v>1.0900000000000001</v>
      </c>
      <c r="H4353">
        <v>29482</v>
      </c>
      <c r="I4353">
        <v>20218</v>
      </c>
      <c r="J4353">
        <v>46.4</v>
      </c>
      <c r="K4353" t="s">
        <v>1512</v>
      </c>
      <c r="L4353">
        <v>2.04</v>
      </c>
      <c r="M4353" t="s">
        <v>1517</v>
      </c>
      <c r="N4353" s="13">
        <v>10116</v>
      </c>
      <c r="O4353">
        <v>3</v>
      </c>
      <c r="P4353" s="11">
        <f>Agridata[[#This Row],[Storage_Loss_%]]/100</f>
        <v>0.31420000000000003</v>
      </c>
      <c r="Q4353" s="7">
        <v>31.42</v>
      </c>
      <c r="R4353" s="13">
        <v>42748</v>
      </c>
      <c r="S4353">
        <v>278</v>
      </c>
      <c r="T4353" t="s">
        <v>1520</v>
      </c>
      <c r="U4353" t="s">
        <v>1522</v>
      </c>
      <c r="V4353" s="13">
        <v>5511534</v>
      </c>
      <c r="W4353" s="7">
        <f>(Agridata[[#This Row],[Profit_After_Storage_Loss]]/Agridata[[#This Row],[Total_Revenue]])*100</f>
        <v>68.052180591478788</v>
      </c>
      <c r="X4353">
        <f>(1-Agridata[[#This Row],[Transport_Cost_NGN]]/(Agridata[[#This Row],[Input_Cost_NGN]]+Agridata[[#This Row],[Final_Profit_NGN]]))*100</f>
        <v>99.817870248575787</v>
      </c>
      <c r="Y4353" s="13">
        <f>Agridata[[#This Row],[Final_Profit_NGN]]*Agridata[[#This Row],[Storage_Loss_%]]</f>
        <v>173172398.28</v>
      </c>
      <c r="Z4353" s="13">
        <f>Agridata[[#This Row],[Final_Profit_NGN]] * (1-Agridata[[#This Row],[Storage_Loss_%]]/100)</f>
        <v>3779810.0171999997</v>
      </c>
      <c r="AA4353" s="13">
        <f>Agridata[[#This Row],[Final_Profit_NGN]]+Agridata[[#This Row],[Input_Cost_NGN]]</f>
        <v>5554282</v>
      </c>
    </row>
    <row r="4354" spans="1:27" x14ac:dyDescent="0.35">
      <c r="A4354" t="s">
        <v>1259</v>
      </c>
      <c r="B4354" t="s">
        <v>1471</v>
      </c>
      <c r="C4354" t="s">
        <v>1486</v>
      </c>
      <c r="D4354">
        <v>2023</v>
      </c>
      <c r="E4354" t="s">
        <v>1502</v>
      </c>
      <c r="F4354" t="s">
        <v>1510</v>
      </c>
      <c r="G4354">
        <v>3.82</v>
      </c>
      <c r="H4354">
        <v>44961</v>
      </c>
      <c r="I4354">
        <v>31288</v>
      </c>
      <c r="J4354">
        <v>32.200000000000003</v>
      </c>
      <c r="K4354" t="s">
        <v>1512</v>
      </c>
      <c r="L4354">
        <v>1.71</v>
      </c>
      <c r="M4354" t="s">
        <v>1517</v>
      </c>
      <c r="N4354" s="13">
        <v>7962</v>
      </c>
      <c r="O4354">
        <v>3</v>
      </c>
      <c r="P4354" s="11">
        <f>Agridata[[#This Row],[Storage_Loss_%]]/100</f>
        <v>0.30409999999999998</v>
      </c>
      <c r="Q4354" s="7">
        <v>30.41</v>
      </c>
      <c r="R4354" s="13">
        <v>78523</v>
      </c>
      <c r="S4354">
        <v>398</v>
      </c>
      <c r="T4354" t="s">
        <v>1520</v>
      </c>
      <c r="U4354" t="s">
        <v>1523</v>
      </c>
      <c r="V4354" s="13">
        <v>12241613</v>
      </c>
      <c r="W4354" s="7">
        <f>(Agridata[[#This Row],[Profit_After_Storage_Loss]]/Agridata[[#This Row],[Total_Revenue]])*100</f>
        <v>69.146464671331557</v>
      </c>
      <c r="X4354">
        <f>(1-Agridata[[#This Row],[Transport_Cost_NGN]]/(Agridata[[#This Row],[Input_Cost_NGN]]+Agridata[[#This Row],[Final_Profit_NGN]]))*100</f>
        <v>99.935374090026272</v>
      </c>
      <c r="Y4354" s="13">
        <f>Agridata[[#This Row],[Final_Profit_NGN]]*Agridata[[#This Row],[Storage_Loss_%]]</f>
        <v>372267451.32999998</v>
      </c>
      <c r="Z4354" s="13">
        <f>Agridata[[#This Row],[Final_Profit_NGN]] * (1-Agridata[[#This Row],[Storage_Loss_%]]/100)</f>
        <v>8518938.4867000002</v>
      </c>
      <c r="AA4354" s="13">
        <f>Agridata[[#This Row],[Final_Profit_NGN]]+Agridata[[#This Row],[Input_Cost_NGN]]</f>
        <v>12320136</v>
      </c>
    </row>
    <row r="4355" spans="1:27" x14ac:dyDescent="0.35">
      <c r="A4355" t="s">
        <v>959</v>
      </c>
      <c r="B4355" t="s">
        <v>1472</v>
      </c>
      <c r="C4355" t="s">
        <v>1489</v>
      </c>
      <c r="D4355">
        <v>2023</v>
      </c>
      <c r="E4355" t="s">
        <v>1502</v>
      </c>
      <c r="F4355" t="s">
        <v>1507</v>
      </c>
      <c r="G4355">
        <v>0.2</v>
      </c>
      <c r="H4355">
        <v>451</v>
      </c>
      <c r="I4355">
        <v>377</v>
      </c>
      <c r="J4355">
        <v>32</v>
      </c>
      <c r="K4355" t="s">
        <v>1512</v>
      </c>
      <c r="L4355">
        <v>1.84</v>
      </c>
      <c r="M4355" t="s">
        <v>1517</v>
      </c>
      <c r="N4355" s="13">
        <v>8444</v>
      </c>
      <c r="O4355">
        <v>7</v>
      </c>
      <c r="P4355" s="11">
        <f>Agridata[[#This Row],[Storage_Loss_%]]/100</f>
        <v>0.16219999999999998</v>
      </c>
      <c r="Q4355" s="7">
        <v>16.22</v>
      </c>
      <c r="R4355" s="13">
        <v>4767</v>
      </c>
      <c r="S4355">
        <v>239</v>
      </c>
      <c r="T4355" t="s">
        <v>1520</v>
      </c>
      <c r="U4355" t="s">
        <v>1522</v>
      </c>
      <c r="V4355" s="13">
        <v>75991</v>
      </c>
      <c r="W4355" s="7">
        <f>(Agridata[[#This Row],[Profit_After_Storage_Loss]]/Agridata[[#This Row],[Total_Revenue]])*100</f>
        <v>78.834616756234681</v>
      </c>
      <c r="X4355">
        <f>(1-Agridata[[#This Row],[Transport_Cost_NGN]]/(Agridata[[#This Row],[Input_Cost_NGN]]+Agridata[[#This Row],[Final_Profit_NGN]]))*100</f>
        <v>89.544069937343679</v>
      </c>
      <c r="Y4355" s="13">
        <f>Agridata[[#This Row],[Final_Profit_NGN]]*Agridata[[#This Row],[Storage_Loss_%]]</f>
        <v>1232574.02</v>
      </c>
      <c r="Z4355" s="13">
        <f>Agridata[[#This Row],[Final_Profit_NGN]] * (1-Agridata[[#This Row],[Storage_Loss_%]]/100)</f>
        <v>63665.2598</v>
      </c>
      <c r="AA4355" s="13">
        <f>Agridata[[#This Row],[Final_Profit_NGN]]+Agridata[[#This Row],[Input_Cost_NGN]]</f>
        <v>80758</v>
      </c>
    </row>
    <row r="4356" spans="1:27" x14ac:dyDescent="0.35">
      <c r="A4356" t="s">
        <v>1147</v>
      </c>
      <c r="B4356" t="s">
        <v>1471</v>
      </c>
      <c r="C4356" t="s">
        <v>1483</v>
      </c>
      <c r="D4356">
        <v>2024</v>
      </c>
      <c r="E4356" t="s">
        <v>1501</v>
      </c>
      <c r="F4356" t="s">
        <v>1507</v>
      </c>
      <c r="G4356">
        <v>1.02</v>
      </c>
      <c r="H4356">
        <v>1715</v>
      </c>
      <c r="I4356">
        <v>1103</v>
      </c>
      <c r="J4356">
        <v>1</v>
      </c>
      <c r="K4356" t="s">
        <v>1512</v>
      </c>
      <c r="L4356">
        <v>1.1000000000000001</v>
      </c>
      <c r="M4356" t="s">
        <v>1518</v>
      </c>
      <c r="N4356" s="13">
        <v>200</v>
      </c>
      <c r="O4356">
        <v>30</v>
      </c>
      <c r="P4356" s="11">
        <f>Agridata[[#This Row],[Storage_Loss_%]]/100</f>
        <v>0.35659999999999997</v>
      </c>
      <c r="Q4356" s="7">
        <v>35.659999999999997</v>
      </c>
      <c r="R4356" s="13">
        <v>18931</v>
      </c>
      <c r="S4356">
        <v>276</v>
      </c>
      <c r="T4356" t="s">
        <v>1521</v>
      </c>
      <c r="U4356" t="s">
        <v>1522</v>
      </c>
      <c r="V4356" s="13">
        <v>282253</v>
      </c>
      <c r="W4356" s="7">
        <f>(Agridata[[#This Row],[Profit_After_Storage_Loss]]/Agridata[[#This Row],[Total_Revenue]])*100</f>
        <v>60.295892278474284</v>
      </c>
      <c r="X4356">
        <f>(1-Agridata[[#This Row],[Transport_Cost_NGN]]/(Agridata[[#This Row],[Input_Cost_NGN]]+Agridata[[#This Row],[Final_Profit_NGN]]))*100</f>
        <v>99.933595410114748</v>
      </c>
      <c r="Y4356" s="13">
        <f>Agridata[[#This Row],[Final_Profit_NGN]]*Agridata[[#This Row],[Storage_Loss_%]]</f>
        <v>10065141.979999999</v>
      </c>
      <c r="Z4356" s="13">
        <f>Agridata[[#This Row],[Final_Profit_NGN]] * (1-Agridata[[#This Row],[Storage_Loss_%]]/100)</f>
        <v>181601.5802</v>
      </c>
      <c r="AA4356" s="13">
        <f>Agridata[[#This Row],[Final_Profit_NGN]]+Agridata[[#This Row],[Input_Cost_NGN]]</f>
        <v>301184</v>
      </c>
    </row>
    <row r="4357" spans="1:27" x14ac:dyDescent="0.35">
      <c r="A4357" t="s">
        <v>1417</v>
      </c>
      <c r="B4357" t="s">
        <v>1470</v>
      </c>
      <c r="C4357" t="s">
        <v>1475</v>
      </c>
      <c r="D4357">
        <v>2025</v>
      </c>
      <c r="E4357" t="s">
        <v>1502</v>
      </c>
      <c r="F4357" t="s">
        <v>1503</v>
      </c>
      <c r="G4357">
        <v>4.34</v>
      </c>
      <c r="H4357">
        <v>29654</v>
      </c>
      <c r="I4357">
        <v>17134</v>
      </c>
      <c r="J4357">
        <v>18.7</v>
      </c>
      <c r="K4357" t="s">
        <v>1511</v>
      </c>
      <c r="L4357">
        <v>1.36</v>
      </c>
      <c r="M4357" t="s">
        <v>1517</v>
      </c>
      <c r="N4357" s="13">
        <v>3087</v>
      </c>
      <c r="O4357">
        <v>30</v>
      </c>
      <c r="P4357" s="11">
        <f>Agridata[[#This Row],[Storage_Loss_%]]/100</f>
        <v>0.42219999999999996</v>
      </c>
      <c r="Q4357" s="7">
        <v>42.22</v>
      </c>
      <c r="R4357" s="13">
        <v>60955</v>
      </c>
      <c r="S4357">
        <v>306</v>
      </c>
      <c r="T4357" t="s">
        <v>1520</v>
      </c>
      <c r="U4357" t="s">
        <v>1522</v>
      </c>
      <c r="V4357" s="13">
        <v>5126532</v>
      </c>
      <c r="W4357" s="7">
        <f>(Agridata[[#This Row],[Profit_After_Storage_Loss]]/Agridata[[#This Row],[Total_Revenue]])*100</f>
        <v>57.101062414228707</v>
      </c>
      <c r="X4357">
        <f>(1-Agridata[[#This Row],[Transport_Cost_NGN]]/(Agridata[[#This Row],[Input_Cost_NGN]]+Agridata[[#This Row],[Final_Profit_NGN]]))*100</f>
        <v>99.940491417135107</v>
      </c>
      <c r="Y4357" s="13">
        <f>Agridata[[#This Row],[Final_Profit_NGN]]*Agridata[[#This Row],[Storage_Loss_%]]</f>
        <v>216442181.03999999</v>
      </c>
      <c r="Z4357" s="13">
        <f>Agridata[[#This Row],[Final_Profit_NGN]] * (1-Agridata[[#This Row],[Storage_Loss_%]]/100)</f>
        <v>2962110.1896000006</v>
      </c>
      <c r="AA4357" s="13">
        <f>Agridata[[#This Row],[Final_Profit_NGN]]+Agridata[[#This Row],[Input_Cost_NGN]]</f>
        <v>5187487</v>
      </c>
    </row>
    <row r="4358" spans="1:27" x14ac:dyDescent="0.35">
      <c r="A4358" t="s">
        <v>373</v>
      </c>
      <c r="B4358" t="s">
        <v>1469</v>
      </c>
      <c r="C4358" t="s">
        <v>1480</v>
      </c>
      <c r="D4358">
        <v>2025</v>
      </c>
      <c r="E4358" t="s">
        <v>1502</v>
      </c>
      <c r="F4358" t="s">
        <v>1507</v>
      </c>
      <c r="G4358">
        <v>0.55000000000000004</v>
      </c>
      <c r="H4358">
        <v>1528</v>
      </c>
      <c r="I4358">
        <v>931</v>
      </c>
      <c r="J4358">
        <v>60.5</v>
      </c>
      <c r="K4358" t="s">
        <v>1512</v>
      </c>
      <c r="L4358">
        <v>1.87</v>
      </c>
      <c r="M4358" t="s">
        <v>1516</v>
      </c>
      <c r="N4358" s="13">
        <v>11275</v>
      </c>
      <c r="O4358">
        <v>30</v>
      </c>
      <c r="P4358" s="11">
        <f>Agridata[[#This Row],[Storage_Loss_%]]/100</f>
        <v>0.39069999999999999</v>
      </c>
      <c r="Q4358" s="7">
        <v>39.07</v>
      </c>
      <c r="R4358" s="13">
        <v>10585</v>
      </c>
      <c r="S4358">
        <v>224</v>
      </c>
      <c r="T4358" t="s">
        <v>1519</v>
      </c>
      <c r="U4358" t="s">
        <v>1522</v>
      </c>
      <c r="V4358" s="13">
        <v>184599</v>
      </c>
      <c r="W4358" s="7">
        <f>(Agridata[[#This Row],[Profit_After_Storage_Loss]]/Agridata[[#This Row],[Total_Revenue]])*100</f>
        <v>57.625712507172707</v>
      </c>
      <c r="X4358">
        <f>(1-Agridata[[#This Row],[Transport_Cost_NGN]]/(Agridata[[#This Row],[Input_Cost_NGN]]+Agridata[[#This Row],[Final_Profit_NGN]]))*100</f>
        <v>94.22339945897204</v>
      </c>
      <c r="Y4358" s="13">
        <f>Agridata[[#This Row],[Final_Profit_NGN]]*Agridata[[#This Row],[Storage_Loss_%]]</f>
        <v>7212282.9299999997</v>
      </c>
      <c r="Z4358" s="13">
        <f>Agridata[[#This Row],[Final_Profit_NGN]] * (1-Agridata[[#This Row],[Storage_Loss_%]]/100)</f>
        <v>112476.17069999999</v>
      </c>
      <c r="AA4358" s="13">
        <f>Agridata[[#This Row],[Final_Profit_NGN]]+Agridata[[#This Row],[Input_Cost_NGN]]</f>
        <v>195184</v>
      </c>
    </row>
    <row r="4359" spans="1:27" x14ac:dyDescent="0.35">
      <c r="A4359" t="s">
        <v>192</v>
      </c>
      <c r="B4359" t="s">
        <v>1469</v>
      </c>
      <c r="C4359" t="s">
        <v>1498</v>
      </c>
      <c r="D4359">
        <v>2024</v>
      </c>
      <c r="E4359" t="s">
        <v>1501</v>
      </c>
      <c r="F4359" t="s">
        <v>1508</v>
      </c>
      <c r="G4359">
        <v>3.44</v>
      </c>
      <c r="H4359">
        <v>6988</v>
      </c>
      <c r="I4359">
        <v>5504</v>
      </c>
      <c r="J4359">
        <v>13.3</v>
      </c>
      <c r="K4359" t="s">
        <v>1513</v>
      </c>
      <c r="L4359">
        <v>1.71</v>
      </c>
      <c r="M4359" t="s">
        <v>1516</v>
      </c>
      <c r="N4359" s="13">
        <v>442</v>
      </c>
      <c r="O4359">
        <v>14</v>
      </c>
      <c r="P4359" s="11">
        <f>Agridata[[#This Row],[Storage_Loss_%]]/100</f>
        <v>0.21230000000000002</v>
      </c>
      <c r="Q4359" s="7">
        <v>21.23</v>
      </c>
      <c r="R4359" s="13">
        <v>28379</v>
      </c>
      <c r="S4359">
        <v>173</v>
      </c>
      <c r="T4359" t="s">
        <v>1520</v>
      </c>
      <c r="U4359" t="s">
        <v>1522</v>
      </c>
      <c r="V4359" s="13">
        <v>913850</v>
      </c>
      <c r="W4359" s="7">
        <f>(Agridata[[#This Row],[Profit_After_Storage_Loss]]/Agridata[[#This Row],[Total_Revenue]])*100</f>
        <v>76.397525972985321</v>
      </c>
      <c r="X4359">
        <f>(1-Agridata[[#This Row],[Transport_Cost_NGN]]/(Agridata[[#This Row],[Input_Cost_NGN]]+Agridata[[#This Row],[Final_Profit_NGN]]))*100</f>
        <v>99.953089960084014</v>
      </c>
      <c r="Y4359" s="13">
        <f>Agridata[[#This Row],[Final_Profit_NGN]]*Agridata[[#This Row],[Storage_Loss_%]]</f>
        <v>19401035.5</v>
      </c>
      <c r="Z4359" s="13">
        <f>Agridata[[#This Row],[Final_Profit_NGN]] * (1-Agridata[[#This Row],[Storage_Loss_%]]/100)</f>
        <v>719839.6449999999</v>
      </c>
      <c r="AA4359" s="13">
        <f>Agridata[[#This Row],[Final_Profit_NGN]]+Agridata[[#This Row],[Input_Cost_NGN]]</f>
        <v>942229</v>
      </c>
    </row>
    <row r="4360" spans="1:27" x14ac:dyDescent="0.35">
      <c r="A4360" t="s">
        <v>427</v>
      </c>
      <c r="B4360" t="s">
        <v>1471</v>
      </c>
      <c r="C4360" t="s">
        <v>1492</v>
      </c>
      <c r="D4360">
        <v>2021</v>
      </c>
      <c r="E4360" t="s">
        <v>1501</v>
      </c>
      <c r="F4360" t="s">
        <v>1509</v>
      </c>
      <c r="G4360">
        <v>1.74</v>
      </c>
      <c r="H4360">
        <v>21935</v>
      </c>
      <c r="I4360">
        <v>17725</v>
      </c>
      <c r="J4360">
        <v>45.5</v>
      </c>
      <c r="K4360" t="s">
        <v>1511</v>
      </c>
      <c r="L4360">
        <v>1.87</v>
      </c>
      <c r="M4360" t="s">
        <v>1516</v>
      </c>
      <c r="N4360" s="13">
        <v>6720</v>
      </c>
      <c r="O4360">
        <v>4</v>
      </c>
      <c r="P4360" s="11">
        <f>Agridata[[#This Row],[Storage_Loss_%]]/100</f>
        <v>0.19190000000000002</v>
      </c>
      <c r="Q4360" s="7">
        <v>19.190000000000001</v>
      </c>
      <c r="R4360" s="13">
        <v>47311</v>
      </c>
      <c r="S4360">
        <v>330</v>
      </c>
      <c r="T4360" t="s">
        <v>1520</v>
      </c>
      <c r="U4360" t="s">
        <v>1522</v>
      </c>
      <c r="V4360" s="13">
        <v>5736727</v>
      </c>
      <c r="W4360" s="7">
        <f>(Agridata[[#This Row],[Profit_After_Storage_Loss]]/Agridata[[#This Row],[Total_Revenue]])*100</f>
        <v>80.149008161772102</v>
      </c>
      <c r="X4360">
        <f>(1-Agridata[[#This Row],[Transport_Cost_NGN]]/(Agridata[[#This Row],[Input_Cost_NGN]]+Agridata[[#This Row],[Final_Profit_NGN]]))*100</f>
        <v>99.883818190682703</v>
      </c>
      <c r="Y4360" s="13">
        <f>Agridata[[#This Row],[Final_Profit_NGN]]*Agridata[[#This Row],[Storage_Loss_%]]</f>
        <v>110087791.13000001</v>
      </c>
      <c r="Z4360" s="13">
        <f>Agridata[[#This Row],[Final_Profit_NGN]] * (1-Agridata[[#This Row],[Storage_Loss_%]]/100)</f>
        <v>4635849.0887000002</v>
      </c>
      <c r="AA4360" s="13">
        <f>Agridata[[#This Row],[Final_Profit_NGN]]+Agridata[[#This Row],[Input_Cost_NGN]]</f>
        <v>5784038</v>
      </c>
    </row>
    <row r="4361" spans="1:27" x14ac:dyDescent="0.35">
      <c r="A4361" t="s">
        <v>1222</v>
      </c>
      <c r="B4361" t="s">
        <v>1473</v>
      </c>
      <c r="C4361" t="s">
        <v>1484</v>
      </c>
      <c r="D4361">
        <v>2023</v>
      </c>
      <c r="E4361" t="s">
        <v>1501</v>
      </c>
      <c r="F4361" t="s">
        <v>1510</v>
      </c>
      <c r="G4361">
        <v>2.3199999999999998</v>
      </c>
      <c r="H4361">
        <v>62948</v>
      </c>
      <c r="I4361">
        <v>41419</v>
      </c>
      <c r="J4361">
        <v>7.4</v>
      </c>
      <c r="K4361" t="s">
        <v>1513</v>
      </c>
      <c r="L4361">
        <v>0.55000000000000004</v>
      </c>
      <c r="M4361" t="s">
        <v>1516</v>
      </c>
      <c r="N4361" s="13">
        <v>330</v>
      </c>
      <c r="O4361">
        <v>7</v>
      </c>
      <c r="P4361" s="11">
        <f>Agridata[[#This Row],[Storage_Loss_%]]/100</f>
        <v>0.34200000000000003</v>
      </c>
      <c r="Q4361" s="7">
        <v>34.200000000000003</v>
      </c>
      <c r="R4361" s="13">
        <v>63863</v>
      </c>
      <c r="S4361">
        <v>400</v>
      </c>
      <c r="T4361" t="s">
        <v>1520</v>
      </c>
      <c r="U4361" t="s">
        <v>1523</v>
      </c>
      <c r="V4361" s="13">
        <v>16337731</v>
      </c>
      <c r="W4361" s="7">
        <f>(Agridata[[#This Row],[Profit_After_Storage_Loss]]/Agridata[[#This Row],[Total_Revenue]])*100</f>
        <v>65.543794084891985</v>
      </c>
      <c r="X4361">
        <f>(1-Agridata[[#This Row],[Transport_Cost_NGN]]/(Agridata[[#This Row],[Input_Cost_NGN]]+Agridata[[#This Row],[Final_Profit_NGN]]))*100</f>
        <v>99.997988000434589</v>
      </c>
      <c r="Y4361" s="13">
        <f>Agridata[[#This Row],[Final_Profit_NGN]]*Agridata[[#This Row],[Storage_Loss_%]]</f>
        <v>558750400.20000005</v>
      </c>
      <c r="Z4361" s="13">
        <f>Agridata[[#This Row],[Final_Profit_NGN]] * (1-Agridata[[#This Row],[Storage_Loss_%]]/100)</f>
        <v>10750226.997999998</v>
      </c>
      <c r="AA4361" s="13">
        <f>Agridata[[#This Row],[Final_Profit_NGN]]+Agridata[[#This Row],[Input_Cost_NGN]]</f>
        <v>16401594</v>
      </c>
    </row>
    <row r="4362" spans="1:27" x14ac:dyDescent="0.35">
      <c r="A4362" t="s">
        <v>1109</v>
      </c>
      <c r="B4362" t="s">
        <v>1472</v>
      </c>
      <c r="C4362" t="s">
        <v>1478</v>
      </c>
      <c r="D4362">
        <v>2022</v>
      </c>
      <c r="E4362" t="s">
        <v>1502</v>
      </c>
      <c r="F4362" t="s">
        <v>1504</v>
      </c>
      <c r="G4362">
        <v>6.77</v>
      </c>
      <c r="H4362">
        <v>44456</v>
      </c>
      <c r="I4362">
        <v>32595</v>
      </c>
      <c r="J4362">
        <v>2.9</v>
      </c>
      <c r="K4362" t="s">
        <v>1512</v>
      </c>
      <c r="L4362">
        <v>1.47</v>
      </c>
      <c r="M4362" t="s">
        <v>1516</v>
      </c>
      <c r="N4362" s="13">
        <v>723</v>
      </c>
      <c r="O4362">
        <v>7</v>
      </c>
      <c r="P4362" s="11">
        <f>Agridata[[#This Row],[Storage_Loss_%]]/100</f>
        <v>0.26679999999999998</v>
      </c>
      <c r="Q4362" s="7">
        <v>26.68</v>
      </c>
      <c r="R4362" s="13">
        <v>89830</v>
      </c>
      <c r="S4362">
        <v>302</v>
      </c>
      <c r="T4362" t="s">
        <v>1520</v>
      </c>
      <c r="U4362" t="s">
        <v>1522</v>
      </c>
      <c r="V4362" s="13">
        <v>9654701</v>
      </c>
      <c r="W4362" s="7">
        <f>(Agridata[[#This Row],[Profit_After_Storage_Loss]]/Agridata[[#This Row],[Total_Revenue]])*100</f>
        <v>72.644099271683785</v>
      </c>
      <c r="X4362">
        <f>(1-Agridata[[#This Row],[Transport_Cost_NGN]]/(Agridata[[#This Row],[Input_Cost_NGN]]+Agridata[[#This Row],[Final_Profit_NGN]]))*100</f>
        <v>99.992580453589824</v>
      </c>
      <c r="Y4362" s="13">
        <f>Agridata[[#This Row],[Final_Profit_NGN]]*Agridata[[#This Row],[Storage_Loss_%]]</f>
        <v>257587422.68000001</v>
      </c>
      <c r="Z4362" s="13">
        <f>Agridata[[#This Row],[Final_Profit_NGN]] * (1-Agridata[[#This Row],[Storage_Loss_%]]/100)</f>
        <v>7078826.7732000006</v>
      </c>
      <c r="AA4362" s="13">
        <f>Agridata[[#This Row],[Final_Profit_NGN]]+Agridata[[#This Row],[Input_Cost_NGN]]</f>
        <v>9744531</v>
      </c>
    </row>
    <row r="4363" spans="1:27" x14ac:dyDescent="0.35">
      <c r="A4363" t="s">
        <v>63</v>
      </c>
      <c r="B4363" t="s">
        <v>1470</v>
      </c>
      <c r="C4363" t="s">
        <v>1475</v>
      </c>
      <c r="D4363">
        <v>2025</v>
      </c>
      <c r="E4363" t="s">
        <v>1501</v>
      </c>
      <c r="F4363" t="s">
        <v>1508</v>
      </c>
      <c r="G4363">
        <v>1.48</v>
      </c>
      <c r="H4363">
        <v>2859</v>
      </c>
      <c r="I4363">
        <v>1729</v>
      </c>
      <c r="J4363">
        <v>7.6</v>
      </c>
      <c r="K4363" t="s">
        <v>1513</v>
      </c>
      <c r="L4363">
        <v>1.5</v>
      </c>
      <c r="M4363" t="s">
        <v>1516</v>
      </c>
      <c r="N4363" s="13">
        <v>364</v>
      </c>
      <c r="O4363">
        <v>30</v>
      </c>
      <c r="P4363" s="11">
        <f>Agridata[[#This Row],[Storage_Loss_%]]/100</f>
        <v>0.39510000000000001</v>
      </c>
      <c r="Q4363" s="7">
        <v>39.51</v>
      </c>
      <c r="R4363" s="13">
        <v>20573</v>
      </c>
      <c r="S4363">
        <v>279</v>
      </c>
      <c r="T4363" t="s">
        <v>1521</v>
      </c>
      <c r="U4363" t="s">
        <v>1522</v>
      </c>
      <c r="V4363" s="13">
        <v>456631</v>
      </c>
      <c r="W4363" s="7">
        <f>(Agridata[[#This Row],[Profit_After_Storage_Loss]]/Agridata[[#This Row],[Total_Revenue]])*100</f>
        <v>57.882182860998654</v>
      </c>
      <c r="X4363">
        <f>(1-Agridata[[#This Row],[Transport_Cost_NGN]]/(Agridata[[#This Row],[Input_Cost_NGN]]+Agridata[[#This Row],[Final_Profit_NGN]]))*100</f>
        <v>99.923722349351635</v>
      </c>
      <c r="Y4363" s="13">
        <f>Agridata[[#This Row],[Final_Profit_NGN]]*Agridata[[#This Row],[Storage_Loss_%]]</f>
        <v>18041490.809999999</v>
      </c>
      <c r="Z4363" s="13">
        <f>Agridata[[#This Row],[Final_Profit_NGN]] * (1-Agridata[[#This Row],[Storage_Loss_%]]/100)</f>
        <v>276216.0919</v>
      </c>
      <c r="AA4363" s="13">
        <f>Agridata[[#This Row],[Final_Profit_NGN]]+Agridata[[#This Row],[Input_Cost_NGN]]</f>
        <v>477204</v>
      </c>
    </row>
    <row r="4364" spans="1:27" x14ac:dyDescent="0.35">
      <c r="A4364" t="s">
        <v>352</v>
      </c>
      <c r="B4364" t="s">
        <v>1473</v>
      </c>
      <c r="C4364" t="s">
        <v>1484</v>
      </c>
      <c r="D4364">
        <v>2024</v>
      </c>
      <c r="E4364" t="s">
        <v>1501</v>
      </c>
      <c r="F4364" t="s">
        <v>1504</v>
      </c>
      <c r="G4364">
        <v>15</v>
      </c>
      <c r="H4364">
        <v>106608</v>
      </c>
      <c r="I4364">
        <v>81043</v>
      </c>
      <c r="J4364">
        <v>3.4</v>
      </c>
      <c r="K4364" t="s">
        <v>1513</v>
      </c>
      <c r="L4364">
        <v>0.75</v>
      </c>
      <c r="M4364" t="s">
        <v>1516</v>
      </c>
      <c r="N4364" s="13">
        <v>200</v>
      </c>
      <c r="O4364">
        <v>4</v>
      </c>
      <c r="P4364" s="11">
        <f>Agridata[[#This Row],[Storage_Loss_%]]/100</f>
        <v>0.23980000000000001</v>
      </c>
      <c r="Q4364" s="7">
        <v>23.98</v>
      </c>
      <c r="R4364" s="13">
        <v>322278</v>
      </c>
      <c r="S4364">
        <v>296</v>
      </c>
      <c r="T4364" t="s">
        <v>1521</v>
      </c>
      <c r="U4364" t="s">
        <v>1522</v>
      </c>
      <c r="V4364" s="13">
        <v>23426363</v>
      </c>
      <c r="W4364" s="7">
        <f>(Agridata[[#This Row],[Profit_After_Storage_Loss]]/Agridata[[#This Row],[Total_Revenue]])*100</f>
        <v>74.988379977616418</v>
      </c>
      <c r="X4364">
        <f>(1-Agridata[[#This Row],[Transport_Cost_NGN]]/(Agridata[[#This Row],[Input_Cost_NGN]]+Agridata[[#This Row],[Final_Profit_NGN]]))*100</f>
        <v>99.999157846547931</v>
      </c>
      <c r="Y4364" s="13">
        <f>Agridata[[#This Row],[Final_Profit_NGN]]*Agridata[[#This Row],[Storage_Loss_%]]</f>
        <v>561764184.74000001</v>
      </c>
      <c r="Z4364" s="13">
        <f>Agridata[[#This Row],[Final_Profit_NGN]] * (1-Agridata[[#This Row],[Storage_Loss_%]]/100)</f>
        <v>17808721.152600002</v>
      </c>
      <c r="AA4364" s="13">
        <f>Agridata[[#This Row],[Final_Profit_NGN]]+Agridata[[#This Row],[Input_Cost_NGN]]</f>
        <v>23748641</v>
      </c>
    </row>
    <row r="4365" spans="1:27" x14ac:dyDescent="0.35">
      <c r="A4365" t="s">
        <v>1074</v>
      </c>
      <c r="B4365" t="s">
        <v>1473</v>
      </c>
      <c r="C4365" t="s">
        <v>1493</v>
      </c>
      <c r="D4365">
        <v>2022</v>
      </c>
      <c r="E4365" t="s">
        <v>1501</v>
      </c>
      <c r="F4365" t="s">
        <v>1503</v>
      </c>
      <c r="G4365">
        <v>0.6</v>
      </c>
      <c r="H4365">
        <v>3525</v>
      </c>
      <c r="I4365">
        <v>2235</v>
      </c>
      <c r="J4365">
        <v>54.6</v>
      </c>
      <c r="K4365" t="s">
        <v>1512</v>
      </c>
      <c r="L4365">
        <v>2.12</v>
      </c>
      <c r="M4365" t="s">
        <v>1516</v>
      </c>
      <c r="N4365" s="13">
        <v>14058</v>
      </c>
      <c r="O4365">
        <v>30</v>
      </c>
      <c r="P4365" s="11">
        <f>Agridata[[#This Row],[Storage_Loss_%]]/100</f>
        <v>0.36570000000000003</v>
      </c>
      <c r="Q4365" s="7">
        <v>36.57</v>
      </c>
      <c r="R4365" s="13">
        <v>10254</v>
      </c>
      <c r="S4365">
        <v>328</v>
      </c>
      <c r="T4365" t="s">
        <v>1521</v>
      </c>
      <c r="U4365" t="s">
        <v>1522</v>
      </c>
      <c r="V4365" s="13">
        <v>701438</v>
      </c>
      <c r="W4365" s="7">
        <f>(Agridata[[#This Row],[Profit_After_Storage_Loss]]/Agridata[[#This Row],[Total_Revenue]])*100</f>
        <v>62.516105759232921</v>
      </c>
      <c r="X4365">
        <f>(1-Agridata[[#This Row],[Transport_Cost_NGN]]/(Agridata[[#This Row],[Input_Cost_NGN]]+Agridata[[#This Row],[Final_Profit_NGN]]))*100</f>
        <v>98.024707317210257</v>
      </c>
      <c r="Y4365" s="13">
        <f>Agridata[[#This Row],[Final_Profit_NGN]]*Agridata[[#This Row],[Storage_Loss_%]]</f>
        <v>25651587.66</v>
      </c>
      <c r="Z4365" s="13">
        <f>Agridata[[#This Row],[Final_Profit_NGN]] * (1-Agridata[[#This Row],[Storage_Loss_%]]/100)</f>
        <v>444922.12339999998</v>
      </c>
      <c r="AA4365" s="13">
        <f>Agridata[[#This Row],[Final_Profit_NGN]]+Agridata[[#This Row],[Input_Cost_NGN]]</f>
        <v>711692</v>
      </c>
    </row>
    <row r="4366" spans="1:27" x14ac:dyDescent="0.35">
      <c r="A4366" t="s">
        <v>711</v>
      </c>
      <c r="B4366" t="s">
        <v>1473</v>
      </c>
      <c r="C4366" t="s">
        <v>1494</v>
      </c>
      <c r="D4366">
        <v>2025</v>
      </c>
      <c r="E4366" t="s">
        <v>1502</v>
      </c>
      <c r="F4366" t="s">
        <v>1509</v>
      </c>
      <c r="G4366">
        <v>1.17</v>
      </c>
      <c r="H4366">
        <v>17050</v>
      </c>
      <c r="I4366">
        <v>14044</v>
      </c>
      <c r="J4366">
        <v>6.9</v>
      </c>
      <c r="K4366" t="s">
        <v>1513</v>
      </c>
      <c r="L4366">
        <v>0.21</v>
      </c>
      <c r="M4366" t="s">
        <v>1516</v>
      </c>
      <c r="N4366" s="13">
        <v>278</v>
      </c>
      <c r="O4366">
        <v>1</v>
      </c>
      <c r="P4366" s="11">
        <f>Agridata[[#This Row],[Storage_Loss_%]]/100</f>
        <v>0.17629999999999998</v>
      </c>
      <c r="Q4366" s="7">
        <v>17.63</v>
      </c>
      <c r="R4366" s="13">
        <v>33291</v>
      </c>
      <c r="S4366">
        <v>459</v>
      </c>
      <c r="T4366" t="s">
        <v>1520</v>
      </c>
      <c r="U4366" t="s">
        <v>1522</v>
      </c>
      <c r="V4366" s="13">
        <v>6348166</v>
      </c>
      <c r="W4366" s="7">
        <f>(Agridata[[#This Row],[Profit_After_Storage_Loss]]/Agridata[[#This Row],[Total_Revenue]])*100</f>
        <v>81.940289407262313</v>
      </c>
      <c r="X4366">
        <f>(1-Agridata[[#This Row],[Transport_Cost_NGN]]/(Agridata[[#This Row],[Input_Cost_NGN]]+Agridata[[#This Row],[Final_Profit_NGN]]))*100</f>
        <v>99.995643628093077</v>
      </c>
      <c r="Y4366" s="13">
        <f>Agridata[[#This Row],[Final_Profit_NGN]]*Agridata[[#This Row],[Storage_Loss_%]]</f>
        <v>111918166.58</v>
      </c>
      <c r="Z4366" s="13">
        <f>Agridata[[#This Row],[Final_Profit_NGN]] * (1-Agridata[[#This Row],[Storage_Loss_%]]/100)</f>
        <v>5228984.3341999995</v>
      </c>
      <c r="AA4366" s="13">
        <f>Agridata[[#This Row],[Final_Profit_NGN]]+Agridata[[#This Row],[Input_Cost_NGN]]</f>
        <v>6381457</v>
      </c>
    </row>
    <row r="4367" spans="1:27" x14ac:dyDescent="0.35">
      <c r="A4367" t="s">
        <v>34</v>
      </c>
      <c r="B4367" t="s">
        <v>1469</v>
      </c>
      <c r="C4367" t="s">
        <v>1484</v>
      </c>
      <c r="D4367">
        <v>2023</v>
      </c>
      <c r="E4367" t="s">
        <v>1502</v>
      </c>
      <c r="F4367" t="s">
        <v>1506</v>
      </c>
      <c r="G4367">
        <v>2.4300000000000002</v>
      </c>
      <c r="H4367">
        <v>7023</v>
      </c>
      <c r="I4367">
        <v>6051</v>
      </c>
      <c r="J4367">
        <v>18.3</v>
      </c>
      <c r="K4367" t="s">
        <v>1513</v>
      </c>
      <c r="L4367">
        <v>1.35</v>
      </c>
      <c r="M4367" t="s">
        <v>1516</v>
      </c>
      <c r="N4367" s="13">
        <v>550</v>
      </c>
      <c r="O4367">
        <v>7</v>
      </c>
      <c r="P4367" s="11">
        <f>Agridata[[#This Row],[Storage_Loss_%]]/100</f>
        <v>0.13830000000000001</v>
      </c>
      <c r="Q4367" s="7">
        <v>13.83</v>
      </c>
      <c r="R4367" s="13">
        <v>55303</v>
      </c>
      <c r="S4367">
        <v>290</v>
      </c>
      <c r="T4367" t="s">
        <v>1520</v>
      </c>
      <c r="U4367" t="s">
        <v>1522</v>
      </c>
      <c r="V4367" s="13">
        <v>1681390</v>
      </c>
      <c r="W4367" s="7">
        <f>(Agridata[[#This Row],[Profit_After_Storage_Loss]]/Agridata[[#This Row],[Total_Revenue]])*100</f>
        <v>83.426015018198385</v>
      </c>
      <c r="X4367">
        <f>(1-Agridata[[#This Row],[Transport_Cost_NGN]]/(Agridata[[#This Row],[Input_Cost_NGN]]+Agridata[[#This Row],[Final_Profit_NGN]]))*100</f>
        <v>99.968330614564579</v>
      </c>
      <c r="Y4367" s="13">
        <f>Agridata[[#This Row],[Final_Profit_NGN]]*Agridata[[#This Row],[Storage_Loss_%]]</f>
        <v>23253623.699999999</v>
      </c>
      <c r="Z4367" s="13">
        <f>Agridata[[#This Row],[Final_Profit_NGN]] * (1-Agridata[[#This Row],[Storage_Loss_%]]/100)</f>
        <v>1448853.763</v>
      </c>
      <c r="AA4367" s="13">
        <f>Agridata[[#This Row],[Final_Profit_NGN]]+Agridata[[#This Row],[Input_Cost_NGN]]</f>
        <v>1736693</v>
      </c>
    </row>
    <row r="4368" spans="1:27" x14ac:dyDescent="0.35">
      <c r="A4368" t="s">
        <v>89</v>
      </c>
      <c r="B4368" t="s">
        <v>1471</v>
      </c>
      <c r="C4368" t="s">
        <v>1500</v>
      </c>
      <c r="D4368">
        <v>2021</v>
      </c>
      <c r="E4368" t="s">
        <v>1501</v>
      </c>
      <c r="F4368" t="s">
        <v>1505</v>
      </c>
      <c r="G4368">
        <v>0.48</v>
      </c>
      <c r="H4368">
        <v>5298</v>
      </c>
      <c r="I4368">
        <v>3238</v>
      </c>
      <c r="J4368">
        <v>20.399999999999999</v>
      </c>
      <c r="K4368" t="s">
        <v>1511</v>
      </c>
      <c r="L4368">
        <v>1.17</v>
      </c>
      <c r="M4368" t="s">
        <v>1517</v>
      </c>
      <c r="N4368" s="13">
        <v>3001</v>
      </c>
      <c r="O4368">
        <v>30</v>
      </c>
      <c r="P4368" s="11">
        <f>Agridata[[#This Row],[Storage_Loss_%]]/100</f>
        <v>0.38880000000000003</v>
      </c>
      <c r="Q4368" s="7">
        <v>38.880000000000003</v>
      </c>
      <c r="R4368" s="13">
        <v>4850</v>
      </c>
      <c r="S4368">
        <v>75</v>
      </c>
      <c r="T4368" t="s">
        <v>1521</v>
      </c>
      <c r="U4368" t="s">
        <v>1522</v>
      </c>
      <c r="V4368" s="13">
        <v>232571</v>
      </c>
      <c r="W4368" s="7">
        <f>(Agridata[[#This Row],[Profit_After_Storage_Loss]]/Agridata[[#This Row],[Total_Revenue]])*100</f>
        <v>59.871449955985355</v>
      </c>
      <c r="X4368">
        <f>(1-Agridata[[#This Row],[Transport_Cost_NGN]]/(Agridata[[#This Row],[Input_Cost_NGN]]+Agridata[[#This Row],[Final_Profit_NGN]]))*100</f>
        <v>98.736000606517536</v>
      </c>
      <c r="Y4368" s="13">
        <f>Agridata[[#This Row],[Final_Profit_NGN]]*Agridata[[#This Row],[Storage_Loss_%]]</f>
        <v>9042360.4800000004</v>
      </c>
      <c r="Z4368" s="13">
        <f>Agridata[[#This Row],[Final_Profit_NGN]] * (1-Agridata[[#This Row],[Storage_Loss_%]]/100)</f>
        <v>142147.3952</v>
      </c>
      <c r="AA4368" s="13">
        <f>Agridata[[#This Row],[Final_Profit_NGN]]+Agridata[[#This Row],[Input_Cost_NGN]]</f>
        <v>237421</v>
      </c>
    </row>
    <row r="4369" spans="1:27" x14ac:dyDescent="0.35">
      <c r="A4369" t="s">
        <v>573</v>
      </c>
      <c r="B4369" t="s">
        <v>1473</v>
      </c>
      <c r="C4369" t="s">
        <v>1494</v>
      </c>
      <c r="D4369">
        <v>2023</v>
      </c>
      <c r="E4369" t="s">
        <v>1501</v>
      </c>
      <c r="F4369" t="s">
        <v>1507</v>
      </c>
      <c r="G4369">
        <v>0.91</v>
      </c>
      <c r="H4369">
        <v>2127</v>
      </c>
      <c r="I4369">
        <v>2024</v>
      </c>
      <c r="J4369">
        <v>14.4</v>
      </c>
      <c r="K4369" t="s">
        <v>1512</v>
      </c>
      <c r="L4369">
        <v>1.64</v>
      </c>
      <c r="M4369" t="s">
        <v>1518</v>
      </c>
      <c r="N4369" s="13">
        <v>2928</v>
      </c>
      <c r="O4369">
        <v>1</v>
      </c>
      <c r="P4369" s="11">
        <f>Agridata[[#This Row],[Storage_Loss_%]]/100</f>
        <v>4.8300000000000003E-2</v>
      </c>
      <c r="Q4369" s="7">
        <v>4.83</v>
      </c>
      <c r="R4369" s="13">
        <v>19712</v>
      </c>
      <c r="S4369">
        <v>276</v>
      </c>
      <c r="T4369" t="s">
        <v>1520</v>
      </c>
      <c r="U4369" t="s">
        <v>1523</v>
      </c>
      <c r="V4369" s="13">
        <v>530398</v>
      </c>
      <c r="W4369" s="7">
        <f>(Agridata[[#This Row],[Profit_After_Storage_Loss]]/Agridata[[#This Row],[Total_Revenue]])*100</f>
        <v>91.75978924215157</v>
      </c>
      <c r="X4369">
        <f>(1-Agridata[[#This Row],[Transport_Cost_NGN]]/(Agridata[[#This Row],[Input_Cost_NGN]]+Agridata[[#This Row],[Final_Profit_NGN]]))*100</f>
        <v>99.46774281507335</v>
      </c>
      <c r="Y4369" s="13">
        <f>Agridata[[#This Row],[Final_Profit_NGN]]*Agridata[[#This Row],[Storage_Loss_%]]</f>
        <v>2561822.34</v>
      </c>
      <c r="Z4369" s="13">
        <f>Agridata[[#This Row],[Final_Profit_NGN]] * (1-Agridata[[#This Row],[Storage_Loss_%]]/100)</f>
        <v>504779.77659999998</v>
      </c>
      <c r="AA4369" s="13">
        <f>Agridata[[#This Row],[Final_Profit_NGN]]+Agridata[[#This Row],[Input_Cost_NGN]]</f>
        <v>550110</v>
      </c>
    </row>
    <row r="4370" spans="1:27" x14ac:dyDescent="0.35">
      <c r="A4370" t="s">
        <v>1436</v>
      </c>
      <c r="B4370" t="s">
        <v>1471</v>
      </c>
      <c r="C4370" t="s">
        <v>1483</v>
      </c>
      <c r="D4370">
        <v>2021</v>
      </c>
      <c r="E4370" t="s">
        <v>1502</v>
      </c>
      <c r="F4370" t="s">
        <v>1503</v>
      </c>
      <c r="G4370">
        <v>1.05</v>
      </c>
      <c r="H4370">
        <v>5866</v>
      </c>
      <c r="I4370">
        <v>4560</v>
      </c>
      <c r="J4370">
        <v>9.9</v>
      </c>
      <c r="K4370" t="s">
        <v>1512</v>
      </c>
      <c r="L4370">
        <v>1.07</v>
      </c>
      <c r="M4370" t="s">
        <v>1516</v>
      </c>
      <c r="N4370" s="13">
        <v>2311</v>
      </c>
      <c r="O4370">
        <v>14</v>
      </c>
      <c r="P4370" s="11">
        <f>Agridata[[#This Row],[Storage_Loss_%]]/100</f>
        <v>0.22260000000000002</v>
      </c>
      <c r="Q4370" s="7">
        <v>22.26</v>
      </c>
      <c r="R4370" s="13">
        <v>18190</v>
      </c>
      <c r="S4370">
        <v>258</v>
      </c>
      <c r="T4370" t="s">
        <v>1520</v>
      </c>
      <c r="U4370" t="s">
        <v>1522</v>
      </c>
      <c r="V4370" s="13">
        <v>1144215</v>
      </c>
      <c r="W4370" s="7">
        <f>(Agridata[[#This Row],[Profit_After_Storage_Loss]]/Agridata[[#This Row],[Total_Revenue]])*100</f>
        <v>76.523478563839618</v>
      </c>
      <c r="X4370">
        <f>(1-Agridata[[#This Row],[Transport_Cost_NGN]]/(Agridata[[#This Row],[Input_Cost_NGN]]+Agridata[[#This Row],[Final_Profit_NGN]]))*100</f>
        <v>99.801188054077542</v>
      </c>
      <c r="Y4370" s="13">
        <f>Agridata[[#This Row],[Final_Profit_NGN]]*Agridata[[#This Row],[Storage_Loss_%]]</f>
        <v>25470225.900000002</v>
      </c>
      <c r="Z4370" s="13">
        <f>Agridata[[#This Row],[Final_Profit_NGN]] * (1-Agridata[[#This Row],[Storage_Loss_%]]/100)</f>
        <v>889512.74099999992</v>
      </c>
      <c r="AA4370" s="13">
        <f>Agridata[[#This Row],[Final_Profit_NGN]]+Agridata[[#This Row],[Input_Cost_NGN]]</f>
        <v>1162405</v>
      </c>
    </row>
    <row r="4371" spans="1:27" x14ac:dyDescent="0.35">
      <c r="A4371" t="s">
        <v>1324</v>
      </c>
      <c r="B4371" t="s">
        <v>1471</v>
      </c>
      <c r="C4371" t="s">
        <v>1486</v>
      </c>
      <c r="D4371">
        <v>2025</v>
      </c>
      <c r="E4371" t="s">
        <v>1501</v>
      </c>
      <c r="F4371" t="s">
        <v>1509</v>
      </c>
      <c r="G4371">
        <v>2.33</v>
      </c>
      <c r="H4371">
        <v>20150</v>
      </c>
      <c r="I4371">
        <v>16148</v>
      </c>
      <c r="J4371">
        <v>9</v>
      </c>
      <c r="K4371" t="s">
        <v>1511</v>
      </c>
      <c r="L4371">
        <v>1.1200000000000001</v>
      </c>
      <c r="M4371" t="s">
        <v>1517</v>
      </c>
      <c r="N4371" s="13">
        <v>1312</v>
      </c>
      <c r="O4371">
        <v>3</v>
      </c>
      <c r="P4371" s="11">
        <f>Agridata[[#This Row],[Storage_Loss_%]]/100</f>
        <v>0.1986</v>
      </c>
      <c r="Q4371" s="7">
        <v>19.86</v>
      </c>
      <c r="R4371" s="13">
        <v>62017</v>
      </c>
      <c r="S4371">
        <v>347</v>
      </c>
      <c r="T4371" t="s">
        <v>1520</v>
      </c>
      <c r="U4371" t="s">
        <v>1523</v>
      </c>
      <c r="V4371" s="13">
        <v>5483994</v>
      </c>
      <c r="W4371" s="7">
        <f>(Agridata[[#This Row],[Profit_After_Storage_Loss]]/Agridata[[#This Row],[Total_Revenue]])*100</f>
        <v>79.243852772740624</v>
      </c>
      <c r="X4371">
        <f>(1-Agridata[[#This Row],[Transport_Cost_NGN]]/(Agridata[[#This Row],[Input_Cost_NGN]]+Agridata[[#This Row],[Final_Profit_NGN]]))*100</f>
        <v>99.976343357414905</v>
      </c>
      <c r="Y4371" s="13">
        <f>Agridata[[#This Row],[Final_Profit_NGN]]*Agridata[[#This Row],[Storage_Loss_%]]</f>
        <v>108912120.84</v>
      </c>
      <c r="Z4371" s="13">
        <f>Agridata[[#This Row],[Final_Profit_NGN]] * (1-Agridata[[#This Row],[Storage_Loss_%]]/100)</f>
        <v>4394872.7916000001</v>
      </c>
      <c r="AA4371" s="13">
        <f>Agridata[[#This Row],[Final_Profit_NGN]]+Agridata[[#This Row],[Input_Cost_NGN]]</f>
        <v>5546011</v>
      </c>
    </row>
    <row r="4372" spans="1:27" x14ac:dyDescent="0.35">
      <c r="A4372" t="s">
        <v>425</v>
      </c>
      <c r="B4372" t="s">
        <v>1472</v>
      </c>
      <c r="C4372" t="s">
        <v>1487</v>
      </c>
      <c r="D4372">
        <v>2024</v>
      </c>
      <c r="E4372" t="s">
        <v>1502</v>
      </c>
      <c r="F4372" t="s">
        <v>1507</v>
      </c>
      <c r="G4372">
        <v>2.1</v>
      </c>
      <c r="H4372">
        <v>4199</v>
      </c>
      <c r="I4372">
        <v>2590</v>
      </c>
      <c r="J4372">
        <v>7.4</v>
      </c>
      <c r="K4372" t="s">
        <v>1513</v>
      </c>
      <c r="L4372">
        <v>1.39</v>
      </c>
      <c r="M4372" t="s">
        <v>1516</v>
      </c>
      <c r="N4372" s="13">
        <v>261</v>
      </c>
      <c r="O4372">
        <v>30</v>
      </c>
      <c r="P4372" s="11">
        <f>Agridata[[#This Row],[Storage_Loss_%]]/100</f>
        <v>0.38299999999999995</v>
      </c>
      <c r="Q4372" s="7">
        <v>38.299999999999997</v>
      </c>
      <c r="R4372" s="13">
        <v>43106</v>
      </c>
      <c r="S4372">
        <v>234</v>
      </c>
      <c r="T4372" t="s">
        <v>1520</v>
      </c>
      <c r="U4372" t="s">
        <v>1522</v>
      </c>
      <c r="V4372" s="13">
        <v>556633</v>
      </c>
      <c r="W4372" s="7">
        <f>(Agridata[[#This Row],[Profit_After_Storage_Loss]]/Agridata[[#This Row],[Total_Revenue]])*100</f>
        <v>57.26533725503927</v>
      </c>
      <c r="X4372">
        <f>(1-Agridata[[#This Row],[Transport_Cost_NGN]]/(Agridata[[#This Row],[Input_Cost_NGN]]+Agridata[[#This Row],[Final_Profit_NGN]]))*100</f>
        <v>99.956481069265138</v>
      </c>
      <c r="Y4372" s="13">
        <f>Agridata[[#This Row],[Final_Profit_NGN]]*Agridata[[#This Row],[Storage_Loss_%]]</f>
        <v>21319043.899999999</v>
      </c>
      <c r="Z4372" s="13">
        <f>Agridata[[#This Row],[Final_Profit_NGN]] * (1-Agridata[[#This Row],[Storage_Loss_%]]/100)</f>
        <v>343442.56099999999</v>
      </c>
      <c r="AA4372" s="13">
        <f>Agridata[[#This Row],[Final_Profit_NGN]]+Agridata[[#This Row],[Input_Cost_NGN]]</f>
        <v>599739</v>
      </c>
    </row>
    <row r="4373" spans="1:27" x14ac:dyDescent="0.35">
      <c r="A4373" t="s">
        <v>1404</v>
      </c>
      <c r="B4373" t="s">
        <v>1469</v>
      </c>
      <c r="C4373" t="s">
        <v>1480</v>
      </c>
      <c r="D4373">
        <v>2024</v>
      </c>
      <c r="E4373" t="s">
        <v>1501</v>
      </c>
      <c r="F4373" t="s">
        <v>1508</v>
      </c>
      <c r="G4373">
        <v>6.79</v>
      </c>
      <c r="H4373">
        <v>7928</v>
      </c>
      <c r="I4373">
        <v>6757</v>
      </c>
      <c r="J4373">
        <v>6.6</v>
      </c>
      <c r="K4373" t="s">
        <v>1515</v>
      </c>
      <c r="L4373">
        <v>1.42</v>
      </c>
      <c r="M4373" t="s">
        <v>1516</v>
      </c>
      <c r="N4373" s="13">
        <v>970</v>
      </c>
      <c r="O4373">
        <v>7</v>
      </c>
      <c r="P4373" s="11">
        <f>Agridata[[#This Row],[Storage_Loss_%]]/100</f>
        <v>0.1477</v>
      </c>
      <c r="Q4373" s="7">
        <v>14.77</v>
      </c>
      <c r="R4373" s="13">
        <v>94309</v>
      </c>
      <c r="S4373">
        <v>209</v>
      </c>
      <c r="T4373" t="s">
        <v>1520</v>
      </c>
      <c r="U4373" t="s">
        <v>1523</v>
      </c>
      <c r="V4373" s="13">
        <v>1302812</v>
      </c>
      <c r="W4373" s="7">
        <f>(Agridata[[#This Row],[Profit_After_Storage_Loss]]/Agridata[[#This Row],[Total_Revenue]])*100</f>
        <v>79.476771704097217</v>
      </c>
      <c r="X4373">
        <f>(1-Agridata[[#This Row],[Transport_Cost_NGN]]/(Agridata[[#This Row],[Input_Cost_NGN]]+Agridata[[#This Row],[Final_Profit_NGN]]))*100</f>
        <v>99.930571510985814</v>
      </c>
      <c r="Y4373" s="13">
        <f>Agridata[[#This Row],[Final_Profit_NGN]]*Agridata[[#This Row],[Storage_Loss_%]]</f>
        <v>19242533.239999998</v>
      </c>
      <c r="Z4373" s="13">
        <f>Agridata[[#This Row],[Final_Profit_NGN]] * (1-Agridata[[#This Row],[Storage_Loss_%]]/100)</f>
        <v>1110386.6676</v>
      </c>
      <c r="AA4373" s="13">
        <f>Agridata[[#This Row],[Final_Profit_NGN]]+Agridata[[#This Row],[Input_Cost_NGN]]</f>
        <v>1397121</v>
      </c>
    </row>
    <row r="4374" spans="1:27" x14ac:dyDescent="0.35">
      <c r="A4374" t="s">
        <v>530</v>
      </c>
      <c r="B4374" t="s">
        <v>1471</v>
      </c>
      <c r="C4374" t="s">
        <v>1486</v>
      </c>
      <c r="D4374">
        <v>2021</v>
      </c>
      <c r="E4374" t="s">
        <v>1502</v>
      </c>
      <c r="F4374" t="s">
        <v>1510</v>
      </c>
      <c r="G4374">
        <v>4.43</v>
      </c>
      <c r="H4374">
        <v>110310</v>
      </c>
      <c r="I4374">
        <v>75363</v>
      </c>
      <c r="J4374">
        <v>10.199999999999999</v>
      </c>
      <c r="K4374" t="s">
        <v>1511</v>
      </c>
      <c r="L4374">
        <v>0.69</v>
      </c>
      <c r="M4374" t="s">
        <v>1516</v>
      </c>
      <c r="N4374" s="13">
        <v>1260</v>
      </c>
      <c r="O4374">
        <v>5</v>
      </c>
      <c r="P4374" s="11">
        <f>Agridata[[#This Row],[Storage_Loss_%]]/100</f>
        <v>0.31679999999999997</v>
      </c>
      <c r="Q4374" s="7">
        <v>31.68</v>
      </c>
      <c r="R4374" s="13">
        <v>154283</v>
      </c>
      <c r="S4374">
        <v>412</v>
      </c>
      <c r="T4374" t="s">
        <v>1520</v>
      </c>
      <c r="U4374" t="s">
        <v>1522</v>
      </c>
      <c r="V4374" s="13">
        <v>30583518</v>
      </c>
      <c r="W4374" s="7">
        <f>(Agridata[[#This Row],[Profit_After_Storage_Loss]]/Agridata[[#This Row],[Total_Revenue]])*100</f>
        <v>67.97707974490433</v>
      </c>
      <c r="X4374">
        <f>(1-Agridata[[#This Row],[Transport_Cost_NGN]]/(Agridata[[#This Row],[Input_Cost_NGN]]+Agridata[[#This Row],[Final_Profit_NGN]]))*100</f>
        <v>99.995900812813517</v>
      </c>
      <c r="Y4374" s="13">
        <f>Agridata[[#This Row],[Final_Profit_NGN]]*Agridata[[#This Row],[Storage_Loss_%]]</f>
        <v>968885850.24000001</v>
      </c>
      <c r="Z4374" s="13">
        <f>Agridata[[#This Row],[Final_Profit_NGN]] * (1-Agridata[[#This Row],[Storage_Loss_%]]/100)</f>
        <v>20894659.4976</v>
      </c>
      <c r="AA4374" s="13">
        <f>Agridata[[#This Row],[Final_Profit_NGN]]+Agridata[[#This Row],[Input_Cost_NGN]]</f>
        <v>30737801</v>
      </c>
    </row>
    <row r="4375" spans="1:27" x14ac:dyDescent="0.35">
      <c r="A4375" t="s">
        <v>280</v>
      </c>
      <c r="B4375" t="s">
        <v>1473</v>
      </c>
      <c r="C4375" t="s">
        <v>1494</v>
      </c>
      <c r="D4375">
        <v>2023</v>
      </c>
      <c r="E4375" t="s">
        <v>1501</v>
      </c>
      <c r="F4375" t="s">
        <v>1509</v>
      </c>
      <c r="G4375">
        <v>0.37</v>
      </c>
      <c r="H4375">
        <v>4427</v>
      </c>
      <c r="I4375">
        <v>3654</v>
      </c>
      <c r="J4375">
        <v>47.1</v>
      </c>
      <c r="K4375" t="s">
        <v>1511</v>
      </c>
      <c r="L4375">
        <v>2.4700000000000002</v>
      </c>
      <c r="M4375" t="s">
        <v>1518</v>
      </c>
      <c r="N4375" s="13">
        <v>6356</v>
      </c>
      <c r="O4375">
        <v>3</v>
      </c>
      <c r="P4375" s="11">
        <f>Agridata[[#This Row],[Storage_Loss_%]]/100</f>
        <v>0.1744</v>
      </c>
      <c r="Q4375" s="7">
        <v>17.440000000000001</v>
      </c>
      <c r="R4375" s="13">
        <v>7069</v>
      </c>
      <c r="S4375">
        <v>346</v>
      </c>
      <c r="T4375" t="s">
        <v>1520</v>
      </c>
      <c r="U4375" t="s">
        <v>1522</v>
      </c>
      <c r="V4375" s="13">
        <v>1238217</v>
      </c>
      <c r="W4375" s="7">
        <f>(Agridata[[#This Row],[Profit_After_Storage_Loss]]/Agridata[[#This Row],[Total_Revenue]])*100</f>
        <v>82.091339274672649</v>
      </c>
      <c r="X4375">
        <f>(1-Agridata[[#This Row],[Transport_Cost_NGN]]/(Agridata[[#This Row],[Input_Cost_NGN]]+Agridata[[#This Row],[Final_Profit_NGN]]))*100</f>
        <v>99.489595161272192</v>
      </c>
      <c r="Y4375" s="13">
        <f>Agridata[[#This Row],[Final_Profit_NGN]]*Agridata[[#This Row],[Storage_Loss_%]]</f>
        <v>21594504.48</v>
      </c>
      <c r="Z4375" s="13">
        <f>Agridata[[#This Row],[Final_Profit_NGN]] * (1-Agridata[[#This Row],[Storage_Loss_%]]/100)</f>
        <v>1022271.9552</v>
      </c>
      <c r="AA4375" s="13">
        <f>Agridata[[#This Row],[Final_Profit_NGN]]+Agridata[[#This Row],[Input_Cost_NGN]]</f>
        <v>1245286</v>
      </c>
    </row>
    <row r="4376" spans="1:27" x14ac:dyDescent="0.35">
      <c r="A4376" t="s">
        <v>1081</v>
      </c>
      <c r="B4376" t="s">
        <v>1471</v>
      </c>
      <c r="C4376" t="s">
        <v>1483</v>
      </c>
      <c r="D4376">
        <v>2022</v>
      </c>
      <c r="E4376" t="s">
        <v>1502</v>
      </c>
      <c r="F4376" t="s">
        <v>1504</v>
      </c>
      <c r="G4376">
        <v>0.51</v>
      </c>
      <c r="H4376">
        <v>4285</v>
      </c>
      <c r="I4376">
        <v>3308</v>
      </c>
      <c r="J4376">
        <v>4.8</v>
      </c>
      <c r="K4376" t="s">
        <v>1513</v>
      </c>
      <c r="L4376">
        <v>1.06</v>
      </c>
      <c r="M4376" t="s">
        <v>1516</v>
      </c>
      <c r="N4376" s="13">
        <v>200</v>
      </c>
      <c r="O4376">
        <v>3</v>
      </c>
      <c r="P4376" s="11">
        <f>Agridata[[#This Row],[Storage_Loss_%]]/100</f>
        <v>0.22800000000000001</v>
      </c>
      <c r="Q4376" s="7">
        <v>22.8</v>
      </c>
      <c r="R4376" s="13">
        <v>5408</v>
      </c>
      <c r="S4376">
        <v>249</v>
      </c>
      <c r="T4376" t="s">
        <v>1520</v>
      </c>
      <c r="U4376" t="s">
        <v>1522</v>
      </c>
      <c r="V4376" s="13">
        <v>809848</v>
      </c>
      <c r="W4376" s="7">
        <f>(Agridata[[#This Row],[Profit_After_Storage_Loss]]/Agridata[[#This Row],[Total_Revenue]])*100</f>
        <v>76.687893864013262</v>
      </c>
      <c r="X4376">
        <f>(1-Agridata[[#This Row],[Transport_Cost_NGN]]/(Agridata[[#This Row],[Input_Cost_NGN]]+Agridata[[#This Row],[Final_Profit_NGN]]))*100</f>
        <v>99.975467828510318</v>
      </c>
      <c r="Y4376" s="13">
        <f>Agridata[[#This Row],[Final_Profit_NGN]]*Agridata[[#This Row],[Storage_Loss_%]]</f>
        <v>18464534.400000002</v>
      </c>
      <c r="Z4376" s="13">
        <f>Agridata[[#This Row],[Final_Profit_NGN]] * (1-Agridata[[#This Row],[Storage_Loss_%]]/100)</f>
        <v>625202.65599999996</v>
      </c>
      <c r="AA4376" s="13">
        <f>Agridata[[#This Row],[Final_Profit_NGN]]+Agridata[[#This Row],[Input_Cost_NGN]]</f>
        <v>815256</v>
      </c>
    </row>
    <row r="4377" spans="1:27" x14ac:dyDescent="0.35">
      <c r="A4377" t="s">
        <v>678</v>
      </c>
      <c r="B4377" t="s">
        <v>1472</v>
      </c>
      <c r="C4377" t="s">
        <v>1488</v>
      </c>
      <c r="D4377">
        <v>2024</v>
      </c>
      <c r="E4377" t="s">
        <v>1501</v>
      </c>
      <c r="F4377" t="s">
        <v>1503</v>
      </c>
      <c r="G4377">
        <v>1.08</v>
      </c>
      <c r="H4377">
        <v>9488</v>
      </c>
      <c r="I4377">
        <v>5955</v>
      </c>
      <c r="J4377">
        <v>42.9</v>
      </c>
      <c r="K4377" t="s">
        <v>1513</v>
      </c>
      <c r="L4377">
        <v>1.65</v>
      </c>
      <c r="M4377" t="s">
        <v>1516</v>
      </c>
      <c r="N4377" s="13">
        <v>1919</v>
      </c>
      <c r="O4377">
        <v>30</v>
      </c>
      <c r="P4377" s="11">
        <f>Agridata[[#This Row],[Storage_Loss_%]]/100</f>
        <v>0.37229999999999996</v>
      </c>
      <c r="Q4377" s="7">
        <v>37.229999999999997</v>
      </c>
      <c r="R4377" s="13">
        <v>11802</v>
      </c>
      <c r="S4377">
        <v>357</v>
      </c>
      <c r="T4377" t="s">
        <v>1520</v>
      </c>
      <c r="U4377" t="s">
        <v>1522</v>
      </c>
      <c r="V4377" s="13">
        <v>2090955</v>
      </c>
      <c r="W4377" s="7">
        <f>(Agridata[[#This Row],[Profit_After_Storage_Loss]]/Agridata[[#This Row],[Total_Revenue]])*100</f>
        <v>62.41769512597034</v>
      </c>
      <c r="X4377">
        <f>(1-Agridata[[#This Row],[Transport_Cost_NGN]]/(Agridata[[#This Row],[Input_Cost_NGN]]+Agridata[[#This Row],[Final_Profit_NGN]]))*100</f>
        <v>99.908738860457959</v>
      </c>
      <c r="Y4377" s="13">
        <f>Agridata[[#This Row],[Final_Profit_NGN]]*Agridata[[#This Row],[Storage_Loss_%]]</f>
        <v>77846254.649999991</v>
      </c>
      <c r="Z4377" s="13">
        <f>Agridata[[#This Row],[Final_Profit_NGN]] * (1-Agridata[[#This Row],[Storage_Loss_%]]/100)</f>
        <v>1312492.4535000001</v>
      </c>
      <c r="AA4377" s="13">
        <f>Agridata[[#This Row],[Final_Profit_NGN]]+Agridata[[#This Row],[Input_Cost_NGN]]</f>
        <v>2102757</v>
      </c>
    </row>
    <row r="4378" spans="1:27" x14ac:dyDescent="0.35">
      <c r="A4378" t="s">
        <v>1437</v>
      </c>
      <c r="B4378" t="s">
        <v>1469</v>
      </c>
      <c r="C4378" t="s">
        <v>1480</v>
      </c>
      <c r="D4378">
        <v>2022</v>
      </c>
      <c r="E4378" t="s">
        <v>1502</v>
      </c>
      <c r="F4378" t="s">
        <v>1504</v>
      </c>
      <c r="G4378">
        <v>1.36</v>
      </c>
      <c r="H4378">
        <v>13700</v>
      </c>
      <c r="I4378">
        <v>10764</v>
      </c>
      <c r="J4378">
        <v>14</v>
      </c>
      <c r="K4378" t="s">
        <v>1514</v>
      </c>
      <c r="L4378">
        <v>0.71</v>
      </c>
      <c r="M4378" t="s">
        <v>1518</v>
      </c>
      <c r="N4378" s="13">
        <v>2076</v>
      </c>
      <c r="O4378">
        <v>3</v>
      </c>
      <c r="P4378" s="11">
        <f>Agridata[[#This Row],[Storage_Loss_%]]/100</f>
        <v>0.21429999999999999</v>
      </c>
      <c r="Q4378" s="7">
        <v>21.43</v>
      </c>
      <c r="R4378" s="13">
        <v>21124</v>
      </c>
      <c r="S4378">
        <v>295</v>
      </c>
      <c r="T4378" t="s">
        <v>1521</v>
      </c>
      <c r="U4378" t="s">
        <v>1522</v>
      </c>
      <c r="V4378" s="13">
        <v>3120427</v>
      </c>
      <c r="W4378" s="7">
        <f>(Agridata[[#This Row],[Profit_After_Storage_Loss]]/Agridata[[#This Row],[Total_Revenue]])*100</f>
        <v>78.041690041002042</v>
      </c>
      <c r="X4378">
        <f>(1-Agridata[[#This Row],[Transport_Cost_NGN]]/(Agridata[[#This Row],[Input_Cost_NGN]]+Agridata[[#This Row],[Final_Profit_NGN]]))*100</f>
        <v>99.933917991463446</v>
      </c>
      <c r="Y4378" s="13">
        <f>Agridata[[#This Row],[Final_Profit_NGN]]*Agridata[[#This Row],[Storage_Loss_%]]</f>
        <v>66870750.609999999</v>
      </c>
      <c r="Z4378" s="13">
        <f>Agridata[[#This Row],[Final_Profit_NGN]] * (1-Agridata[[#This Row],[Storage_Loss_%]]/100)</f>
        <v>2451719.4939000001</v>
      </c>
      <c r="AA4378" s="13">
        <f>Agridata[[#This Row],[Final_Profit_NGN]]+Agridata[[#This Row],[Input_Cost_NGN]]</f>
        <v>3141551</v>
      </c>
    </row>
    <row r="4379" spans="1:27" x14ac:dyDescent="0.35">
      <c r="A4379" t="s">
        <v>333</v>
      </c>
      <c r="B4379" t="s">
        <v>1472</v>
      </c>
      <c r="C4379" t="s">
        <v>1479</v>
      </c>
      <c r="D4379">
        <v>2023</v>
      </c>
      <c r="E4379" t="s">
        <v>1501</v>
      </c>
      <c r="F4379" t="s">
        <v>1509</v>
      </c>
      <c r="G4379">
        <v>1.26</v>
      </c>
      <c r="H4379">
        <v>12780</v>
      </c>
      <c r="I4379">
        <v>10387</v>
      </c>
      <c r="J4379">
        <v>3.3</v>
      </c>
      <c r="K4379" t="s">
        <v>1511</v>
      </c>
      <c r="L4379">
        <v>0.36</v>
      </c>
      <c r="M4379" t="s">
        <v>1516</v>
      </c>
      <c r="N4379" s="13">
        <v>479</v>
      </c>
      <c r="O4379">
        <v>2</v>
      </c>
      <c r="P4379" s="11">
        <f>Agridata[[#This Row],[Storage_Loss_%]]/100</f>
        <v>0.18719999999999998</v>
      </c>
      <c r="Q4379" s="7">
        <v>18.72</v>
      </c>
      <c r="R4379" s="13">
        <v>28287</v>
      </c>
      <c r="S4379">
        <v>334</v>
      </c>
      <c r="T4379" t="s">
        <v>1521</v>
      </c>
      <c r="U4379" t="s">
        <v>1522</v>
      </c>
      <c r="V4379" s="13">
        <v>3405800</v>
      </c>
      <c r="W4379" s="7">
        <f>(Agridata[[#This Row],[Profit_After_Storage_Loss]]/Agridata[[#This Row],[Total_Revenue]])*100</f>
        <v>80.61048657183116</v>
      </c>
      <c r="X4379">
        <f>(1-Agridata[[#This Row],[Transport_Cost_NGN]]/(Agridata[[#This Row],[Input_Cost_NGN]]+Agridata[[#This Row],[Final_Profit_NGN]]))*100</f>
        <v>99.986051605565024</v>
      </c>
      <c r="Y4379" s="13">
        <f>Agridata[[#This Row],[Final_Profit_NGN]]*Agridata[[#This Row],[Storage_Loss_%]]</f>
        <v>63756575.999999993</v>
      </c>
      <c r="Z4379" s="13">
        <f>Agridata[[#This Row],[Final_Profit_NGN]] * (1-Agridata[[#This Row],[Storage_Loss_%]]/100)</f>
        <v>2768234.2399999998</v>
      </c>
      <c r="AA4379" s="13">
        <f>Agridata[[#This Row],[Final_Profit_NGN]]+Agridata[[#This Row],[Input_Cost_NGN]]</f>
        <v>3434087</v>
      </c>
    </row>
    <row r="4380" spans="1:27" x14ac:dyDescent="0.35">
      <c r="A4380" t="s">
        <v>1068</v>
      </c>
      <c r="B4380" t="s">
        <v>1472</v>
      </c>
      <c r="C4380" t="s">
        <v>1487</v>
      </c>
      <c r="D4380">
        <v>2025</v>
      </c>
      <c r="E4380" t="s">
        <v>1502</v>
      </c>
      <c r="F4380" t="s">
        <v>1509</v>
      </c>
      <c r="G4380">
        <v>0.33</v>
      </c>
      <c r="H4380">
        <v>4960</v>
      </c>
      <c r="I4380">
        <v>4032</v>
      </c>
      <c r="J4380">
        <v>9.1</v>
      </c>
      <c r="K4380" t="s">
        <v>1511</v>
      </c>
      <c r="L4380">
        <v>0.81</v>
      </c>
      <c r="M4380" t="s">
        <v>1518</v>
      </c>
      <c r="N4380" s="13">
        <v>1526</v>
      </c>
      <c r="O4380">
        <v>2</v>
      </c>
      <c r="P4380" s="11">
        <f>Agridata[[#This Row],[Storage_Loss_%]]/100</f>
        <v>0.187</v>
      </c>
      <c r="Q4380" s="7">
        <v>18.7</v>
      </c>
      <c r="R4380" s="13">
        <v>9305</v>
      </c>
      <c r="S4380">
        <v>328</v>
      </c>
      <c r="T4380" t="s">
        <v>1521</v>
      </c>
      <c r="U4380" t="s">
        <v>1522</v>
      </c>
      <c r="V4380" s="13">
        <v>1298441</v>
      </c>
      <c r="W4380" s="7">
        <f>(Agridata[[#This Row],[Profit_After_Storage_Loss]]/Agridata[[#This Row],[Total_Revenue]])*100</f>
        <v>80.721526427914895</v>
      </c>
      <c r="X4380">
        <f>(1-Agridata[[#This Row],[Transport_Cost_NGN]]/(Agridata[[#This Row],[Input_Cost_NGN]]+Agridata[[#This Row],[Final_Profit_NGN]]))*100</f>
        <v>99.883310673479414</v>
      </c>
      <c r="Y4380" s="13">
        <f>Agridata[[#This Row],[Final_Profit_NGN]]*Agridata[[#This Row],[Storage_Loss_%]]</f>
        <v>24280846.699999999</v>
      </c>
      <c r="Z4380" s="13">
        <f>Agridata[[#This Row],[Final_Profit_NGN]] * (1-Agridata[[#This Row],[Storage_Loss_%]]/100)</f>
        <v>1055632.5329999998</v>
      </c>
      <c r="AA4380" s="13">
        <f>Agridata[[#This Row],[Final_Profit_NGN]]+Agridata[[#This Row],[Input_Cost_NGN]]</f>
        <v>1307746</v>
      </c>
    </row>
    <row r="4381" spans="1:27" x14ac:dyDescent="0.35">
      <c r="A4381" t="s">
        <v>57</v>
      </c>
      <c r="B4381" t="s">
        <v>1471</v>
      </c>
      <c r="C4381" t="s">
        <v>1486</v>
      </c>
      <c r="D4381">
        <v>2025</v>
      </c>
      <c r="E4381" t="s">
        <v>1501</v>
      </c>
      <c r="F4381" t="s">
        <v>1506</v>
      </c>
      <c r="G4381">
        <v>5.78</v>
      </c>
      <c r="H4381">
        <v>13722</v>
      </c>
      <c r="I4381">
        <v>12036</v>
      </c>
      <c r="J4381">
        <v>54.3</v>
      </c>
      <c r="K4381" t="s">
        <v>1512</v>
      </c>
      <c r="L4381">
        <v>2.0299999999999998</v>
      </c>
      <c r="M4381" t="s">
        <v>1517</v>
      </c>
      <c r="N4381" s="13">
        <v>11337</v>
      </c>
      <c r="O4381">
        <v>7</v>
      </c>
      <c r="P4381" s="11">
        <f>Agridata[[#This Row],[Storage_Loss_%]]/100</f>
        <v>0.12279999999999999</v>
      </c>
      <c r="Q4381" s="7">
        <v>12.28</v>
      </c>
      <c r="R4381" s="13">
        <v>150874</v>
      </c>
      <c r="S4381">
        <v>399</v>
      </c>
      <c r="T4381" t="s">
        <v>1521</v>
      </c>
      <c r="U4381" t="s">
        <v>1523</v>
      </c>
      <c r="V4381" s="13">
        <v>4592130</v>
      </c>
      <c r="W4381" s="7">
        <f>(Agridata[[#This Row],[Profit_After_Storage_Loss]]/Agridata[[#This Row],[Total_Revenue]])*100</f>
        <v>84.929644503778619</v>
      </c>
      <c r="X4381">
        <f>(1-Agridata[[#This Row],[Transport_Cost_NGN]]/(Agridata[[#This Row],[Input_Cost_NGN]]+Agridata[[#This Row],[Final_Profit_NGN]]))*100</f>
        <v>99.760974268628061</v>
      </c>
      <c r="Y4381" s="13">
        <f>Agridata[[#This Row],[Final_Profit_NGN]]*Agridata[[#This Row],[Storage_Loss_%]]</f>
        <v>56391356.399999999</v>
      </c>
      <c r="Z4381" s="13">
        <f>Agridata[[#This Row],[Final_Profit_NGN]] * (1-Agridata[[#This Row],[Storage_Loss_%]]/100)</f>
        <v>4028216.4359999998</v>
      </c>
      <c r="AA4381" s="13">
        <f>Agridata[[#This Row],[Final_Profit_NGN]]+Agridata[[#This Row],[Input_Cost_NGN]]</f>
        <v>4743004</v>
      </c>
    </row>
    <row r="4382" spans="1:27" x14ac:dyDescent="0.35">
      <c r="A4382" t="s">
        <v>128</v>
      </c>
      <c r="B4382" t="s">
        <v>1473</v>
      </c>
      <c r="C4382" t="s">
        <v>1497</v>
      </c>
      <c r="D4382">
        <v>2021</v>
      </c>
      <c r="E4382" t="s">
        <v>1501</v>
      </c>
      <c r="F4382" t="s">
        <v>1508</v>
      </c>
      <c r="G4382">
        <v>11.41</v>
      </c>
      <c r="H4382">
        <v>17942</v>
      </c>
      <c r="I4382">
        <v>14005</v>
      </c>
      <c r="J4382">
        <v>14.4</v>
      </c>
      <c r="K4382" t="s">
        <v>1512</v>
      </c>
      <c r="L4382">
        <v>1.77</v>
      </c>
      <c r="M4382" t="s">
        <v>1517</v>
      </c>
      <c r="N4382" s="13">
        <v>3882</v>
      </c>
      <c r="O4382">
        <v>14</v>
      </c>
      <c r="P4382" s="11">
        <f>Agridata[[#This Row],[Storage_Loss_%]]/100</f>
        <v>0.21940000000000001</v>
      </c>
      <c r="Q4382" s="7">
        <v>21.94</v>
      </c>
      <c r="R4382" s="13">
        <v>130208</v>
      </c>
      <c r="S4382">
        <v>237</v>
      </c>
      <c r="T4382" t="s">
        <v>1520</v>
      </c>
      <c r="U4382" t="s">
        <v>1523</v>
      </c>
      <c r="V4382" s="13">
        <v>3151904</v>
      </c>
      <c r="W4382" s="7">
        <f>(Agridata[[#This Row],[Profit_After_Storage_Loss]]/Agridata[[#This Row],[Total_Revenue]])*100</f>
        <v>74.963202425755114</v>
      </c>
      <c r="X4382">
        <f>(1-Agridata[[#This Row],[Transport_Cost_NGN]]/(Agridata[[#This Row],[Input_Cost_NGN]]+Agridata[[#This Row],[Final_Profit_NGN]]))*100</f>
        <v>99.881722500633742</v>
      </c>
      <c r="Y4382" s="13">
        <f>Agridata[[#This Row],[Final_Profit_NGN]]*Agridata[[#This Row],[Storage_Loss_%]]</f>
        <v>69152773.760000005</v>
      </c>
      <c r="Z4382" s="13">
        <f>Agridata[[#This Row],[Final_Profit_NGN]] * (1-Agridata[[#This Row],[Storage_Loss_%]]/100)</f>
        <v>2460376.2623999999</v>
      </c>
      <c r="AA4382" s="13">
        <f>Agridata[[#This Row],[Final_Profit_NGN]]+Agridata[[#This Row],[Input_Cost_NGN]]</f>
        <v>3282112</v>
      </c>
    </row>
    <row r="4383" spans="1:27" x14ac:dyDescent="0.35">
      <c r="A4383" t="s">
        <v>890</v>
      </c>
      <c r="B4383" t="s">
        <v>1472</v>
      </c>
      <c r="C4383" t="s">
        <v>1479</v>
      </c>
      <c r="D4383">
        <v>2025</v>
      </c>
      <c r="E4383" t="s">
        <v>1501</v>
      </c>
      <c r="F4383" t="s">
        <v>1505</v>
      </c>
      <c r="G4383">
        <v>1.65</v>
      </c>
      <c r="H4383">
        <v>25866</v>
      </c>
      <c r="I4383">
        <v>10346</v>
      </c>
      <c r="J4383">
        <v>4.9000000000000004</v>
      </c>
      <c r="K4383" t="s">
        <v>1512</v>
      </c>
      <c r="L4383">
        <v>0.87</v>
      </c>
      <c r="M4383" t="s">
        <v>1516</v>
      </c>
      <c r="N4383" s="13">
        <v>1267</v>
      </c>
      <c r="O4383">
        <v>60</v>
      </c>
      <c r="P4383" s="11">
        <f>Agridata[[#This Row],[Storage_Loss_%]]/100</f>
        <v>0.6</v>
      </c>
      <c r="Q4383" s="7">
        <v>60</v>
      </c>
      <c r="R4383" s="13">
        <v>14140</v>
      </c>
      <c r="S4383">
        <v>129</v>
      </c>
      <c r="T4383" t="s">
        <v>1520</v>
      </c>
      <c r="U4383" t="s">
        <v>1522</v>
      </c>
      <c r="V4383" s="13">
        <v>1305881</v>
      </c>
      <c r="W4383" s="7">
        <f>(Agridata[[#This Row],[Profit_After_Storage_Loss]]/Agridata[[#This Row],[Total_Revenue]])*100</f>
        <v>39.571521968211115</v>
      </c>
      <c r="X4383">
        <f>(1-Agridata[[#This Row],[Transport_Cost_NGN]]/(Agridata[[#This Row],[Input_Cost_NGN]]+Agridata[[#This Row],[Final_Profit_NGN]]))*100</f>
        <v>99.904016678522538</v>
      </c>
      <c r="Y4383" s="13">
        <f>Agridata[[#This Row],[Final_Profit_NGN]]*Agridata[[#This Row],[Storage_Loss_%]]</f>
        <v>78352860</v>
      </c>
      <c r="Z4383" s="13">
        <f>Agridata[[#This Row],[Final_Profit_NGN]] * (1-Agridata[[#This Row],[Storage_Loss_%]]/100)</f>
        <v>522352.4</v>
      </c>
      <c r="AA4383" s="13">
        <f>Agridata[[#This Row],[Final_Profit_NGN]]+Agridata[[#This Row],[Input_Cost_NGN]]</f>
        <v>1320021</v>
      </c>
    </row>
    <row r="4384" spans="1:27" x14ac:dyDescent="0.35">
      <c r="A4384" t="s">
        <v>1263</v>
      </c>
      <c r="B4384" t="s">
        <v>1471</v>
      </c>
      <c r="C4384" t="s">
        <v>1486</v>
      </c>
      <c r="D4384">
        <v>2024</v>
      </c>
      <c r="E4384" t="s">
        <v>1502</v>
      </c>
      <c r="F4384" t="s">
        <v>1510</v>
      </c>
      <c r="G4384">
        <v>1.75</v>
      </c>
      <c r="H4384">
        <v>31801</v>
      </c>
      <c r="I4384">
        <v>22324</v>
      </c>
      <c r="J4384">
        <v>10.1</v>
      </c>
      <c r="K4384" t="s">
        <v>1514</v>
      </c>
      <c r="L4384">
        <v>1.35</v>
      </c>
      <c r="M4384" t="s">
        <v>1517</v>
      </c>
      <c r="N4384" s="13">
        <v>1588</v>
      </c>
      <c r="O4384">
        <v>7</v>
      </c>
      <c r="P4384" s="11">
        <f>Agridata[[#This Row],[Storage_Loss_%]]/100</f>
        <v>0.29799999999999999</v>
      </c>
      <c r="Q4384" s="7">
        <v>29.8</v>
      </c>
      <c r="R4384" s="13">
        <v>30882</v>
      </c>
      <c r="S4384">
        <v>330</v>
      </c>
      <c r="T4384" t="s">
        <v>1519</v>
      </c>
      <c r="U4384" t="s">
        <v>1523</v>
      </c>
      <c r="V4384" s="13">
        <v>7260781</v>
      </c>
      <c r="W4384" s="7">
        <f>(Agridata[[#This Row],[Profit_After_Storage_Loss]]/Agridata[[#This Row],[Total_Revenue]])*100</f>
        <v>69.902685601350484</v>
      </c>
      <c r="X4384">
        <f>(1-Agridata[[#This Row],[Transport_Cost_NGN]]/(Agridata[[#This Row],[Input_Cost_NGN]]+Agridata[[#This Row],[Final_Profit_NGN]]))*100</f>
        <v>99.978221703334341</v>
      </c>
      <c r="Y4384" s="13">
        <f>Agridata[[#This Row],[Final_Profit_NGN]]*Agridata[[#This Row],[Storage_Loss_%]]</f>
        <v>216371273.80000001</v>
      </c>
      <c r="Z4384" s="13">
        <f>Agridata[[#This Row],[Final_Profit_NGN]] * (1-Agridata[[#This Row],[Storage_Loss_%]]/100)</f>
        <v>5097068.2620000001</v>
      </c>
      <c r="AA4384" s="13">
        <f>Agridata[[#This Row],[Final_Profit_NGN]]+Agridata[[#This Row],[Input_Cost_NGN]]</f>
        <v>7291663</v>
      </c>
    </row>
    <row r="4385" spans="1:27" x14ac:dyDescent="0.35">
      <c r="A4385" t="s">
        <v>717</v>
      </c>
      <c r="B4385" t="s">
        <v>1473</v>
      </c>
      <c r="C4385" t="s">
        <v>1493</v>
      </c>
      <c r="D4385">
        <v>2025</v>
      </c>
      <c r="E4385" t="s">
        <v>1501</v>
      </c>
      <c r="F4385" t="s">
        <v>1506</v>
      </c>
      <c r="G4385">
        <v>1.77</v>
      </c>
      <c r="H4385">
        <v>4474</v>
      </c>
      <c r="I4385">
        <v>2818</v>
      </c>
      <c r="J4385">
        <v>43.2</v>
      </c>
      <c r="K4385" t="s">
        <v>1511</v>
      </c>
      <c r="L4385">
        <v>1.1100000000000001</v>
      </c>
      <c r="M4385" t="s">
        <v>1518</v>
      </c>
      <c r="N4385" s="13">
        <v>5568</v>
      </c>
      <c r="O4385">
        <v>30</v>
      </c>
      <c r="P4385" s="11">
        <f>Agridata[[#This Row],[Storage_Loss_%]]/100</f>
        <v>0.37009999999999998</v>
      </c>
      <c r="Q4385" s="7">
        <v>37.01</v>
      </c>
      <c r="R4385" s="13">
        <v>28253</v>
      </c>
      <c r="S4385">
        <v>290</v>
      </c>
      <c r="T4385" t="s">
        <v>1520</v>
      </c>
      <c r="U4385" t="s">
        <v>1523</v>
      </c>
      <c r="V4385" s="13">
        <v>775227</v>
      </c>
      <c r="W4385" s="7">
        <f>(Agridata[[#This Row],[Profit_After_Storage_Loss]]/Agridata[[#This Row],[Total_Revenue]])*100</f>
        <v>60.775064382436405</v>
      </c>
      <c r="X4385">
        <f>(1-Agridata[[#This Row],[Transport_Cost_NGN]]/(Agridata[[#This Row],[Input_Cost_NGN]]+Agridata[[#This Row],[Final_Profit_NGN]]))*100</f>
        <v>99.307014486981629</v>
      </c>
      <c r="Y4385" s="13">
        <f>Agridata[[#This Row],[Final_Profit_NGN]]*Agridata[[#This Row],[Storage_Loss_%]]</f>
        <v>28691151.27</v>
      </c>
      <c r="Z4385" s="13">
        <f>Agridata[[#This Row],[Final_Profit_NGN]] * (1-Agridata[[#This Row],[Storage_Loss_%]]/100)</f>
        <v>488315.48730000004</v>
      </c>
      <c r="AA4385" s="13">
        <f>Agridata[[#This Row],[Final_Profit_NGN]]+Agridata[[#This Row],[Input_Cost_NGN]]</f>
        <v>803480</v>
      </c>
    </row>
    <row r="4386" spans="1:27" x14ac:dyDescent="0.35">
      <c r="A4386" t="s">
        <v>1426</v>
      </c>
      <c r="B4386" t="s">
        <v>1470</v>
      </c>
      <c r="C4386" t="s">
        <v>1490</v>
      </c>
      <c r="D4386">
        <v>2025</v>
      </c>
      <c r="E4386" t="s">
        <v>1501</v>
      </c>
      <c r="F4386" t="s">
        <v>1505</v>
      </c>
      <c r="G4386">
        <v>0.35</v>
      </c>
      <c r="H4386">
        <v>3227</v>
      </c>
      <c r="I4386">
        <v>2756</v>
      </c>
      <c r="J4386">
        <v>2.5</v>
      </c>
      <c r="K4386" t="s">
        <v>1512</v>
      </c>
      <c r="L4386">
        <v>0.34</v>
      </c>
      <c r="M4386" t="s">
        <v>1516</v>
      </c>
      <c r="N4386" s="13">
        <v>725</v>
      </c>
      <c r="O4386">
        <v>7</v>
      </c>
      <c r="P4386" s="11">
        <f>Agridata[[#This Row],[Storage_Loss_%]]/100</f>
        <v>0.1459</v>
      </c>
      <c r="Q4386" s="7">
        <v>14.59</v>
      </c>
      <c r="R4386" s="13">
        <v>3643</v>
      </c>
      <c r="S4386">
        <v>121</v>
      </c>
      <c r="T4386" t="s">
        <v>1519</v>
      </c>
      <c r="U4386" t="s">
        <v>1523</v>
      </c>
      <c r="V4386" s="13">
        <v>325774</v>
      </c>
      <c r="W4386" s="7">
        <f>(Agridata[[#This Row],[Profit_After_Storage_Loss]]/Agridata[[#This Row],[Total_Revenue]])*100</f>
        <v>84.465456670420764</v>
      </c>
      <c r="X4386">
        <f>(1-Agridata[[#This Row],[Transport_Cost_NGN]]/(Agridata[[#This Row],[Input_Cost_NGN]]+Agridata[[#This Row],[Final_Profit_NGN]]))*100</f>
        <v>99.779914212077699</v>
      </c>
      <c r="Y4386" s="13">
        <f>Agridata[[#This Row],[Final_Profit_NGN]]*Agridata[[#This Row],[Storage_Loss_%]]</f>
        <v>4753042.66</v>
      </c>
      <c r="Z4386" s="13">
        <f>Agridata[[#This Row],[Final_Profit_NGN]] * (1-Agridata[[#This Row],[Storage_Loss_%]]/100)</f>
        <v>278243.57339999999</v>
      </c>
      <c r="AA4386" s="13">
        <f>Agridata[[#This Row],[Final_Profit_NGN]]+Agridata[[#This Row],[Input_Cost_NGN]]</f>
        <v>329417</v>
      </c>
    </row>
    <row r="4387" spans="1:27" x14ac:dyDescent="0.35">
      <c r="A4387" t="s">
        <v>494</v>
      </c>
      <c r="B4387" t="s">
        <v>1469</v>
      </c>
      <c r="C4387" t="s">
        <v>1480</v>
      </c>
      <c r="D4387">
        <v>2024</v>
      </c>
      <c r="E4387" t="s">
        <v>1501</v>
      </c>
      <c r="F4387" t="s">
        <v>1509</v>
      </c>
      <c r="G4387">
        <v>0.91</v>
      </c>
      <c r="H4387">
        <v>8015</v>
      </c>
      <c r="I4387">
        <v>6393</v>
      </c>
      <c r="J4387">
        <v>4.7</v>
      </c>
      <c r="K4387" t="s">
        <v>1513</v>
      </c>
      <c r="L4387">
        <v>0.66</v>
      </c>
      <c r="M4387" t="s">
        <v>1516</v>
      </c>
      <c r="N4387" s="13">
        <v>200</v>
      </c>
      <c r="O4387">
        <v>2</v>
      </c>
      <c r="P4387" s="11">
        <f>Agridata[[#This Row],[Storage_Loss_%]]/100</f>
        <v>0.20230000000000001</v>
      </c>
      <c r="Q4387" s="7">
        <v>20.23</v>
      </c>
      <c r="R4387" s="13">
        <v>28392</v>
      </c>
      <c r="S4387">
        <v>324</v>
      </c>
      <c r="T4387" t="s">
        <v>1520</v>
      </c>
      <c r="U4387" t="s">
        <v>1523</v>
      </c>
      <c r="V4387" s="13">
        <v>2022027</v>
      </c>
      <c r="W4387" s="7">
        <f>(Agridata[[#This Row],[Profit_After_Storage_Loss]]/Agridata[[#This Row],[Total_Revenue]])*100</f>
        <v>78.665430719282256</v>
      </c>
      <c r="X4387">
        <f>(1-Agridata[[#This Row],[Transport_Cost_NGN]]/(Agridata[[#This Row],[Input_Cost_NGN]]+Agridata[[#This Row],[Final_Profit_NGN]]))*100</f>
        <v>99.990245896082712</v>
      </c>
      <c r="Y4387" s="13">
        <f>Agridata[[#This Row],[Final_Profit_NGN]]*Agridata[[#This Row],[Storage_Loss_%]]</f>
        <v>40905606.210000001</v>
      </c>
      <c r="Z4387" s="13">
        <f>Agridata[[#This Row],[Final_Profit_NGN]] * (1-Agridata[[#This Row],[Storage_Loss_%]]/100)</f>
        <v>1612970.9379</v>
      </c>
      <c r="AA4387" s="13">
        <f>Agridata[[#This Row],[Final_Profit_NGN]]+Agridata[[#This Row],[Input_Cost_NGN]]</f>
        <v>2050419</v>
      </c>
    </row>
    <row r="4388" spans="1:27" x14ac:dyDescent="0.35">
      <c r="A4388" t="s">
        <v>686</v>
      </c>
      <c r="B4388" t="s">
        <v>1472</v>
      </c>
      <c r="C4388" t="s">
        <v>1488</v>
      </c>
      <c r="D4388">
        <v>2025</v>
      </c>
      <c r="E4388" t="s">
        <v>1502</v>
      </c>
      <c r="F4388" t="s">
        <v>1504</v>
      </c>
      <c r="G4388">
        <v>1.79</v>
      </c>
      <c r="H4388">
        <v>17292</v>
      </c>
      <c r="I4388">
        <v>13690</v>
      </c>
      <c r="J4388">
        <v>11.4</v>
      </c>
      <c r="K4388" t="s">
        <v>1515</v>
      </c>
      <c r="L4388">
        <v>0.41</v>
      </c>
      <c r="M4388" t="s">
        <v>1518</v>
      </c>
      <c r="N4388" s="13">
        <v>2668</v>
      </c>
      <c r="O4388">
        <v>3</v>
      </c>
      <c r="P4388" s="11">
        <f>Agridata[[#This Row],[Storage_Loss_%]]/100</f>
        <v>0.20829999999999999</v>
      </c>
      <c r="Q4388" s="7">
        <v>20.83</v>
      </c>
      <c r="R4388" s="13">
        <v>26178</v>
      </c>
      <c r="S4388">
        <v>324</v>
      </c>
      <c r="T4388" t="s">
        <v>1520</v>
      </c>
      <c r="U4388" t="s">
        <v>1523</v>
      </c>
      <c r="V4388" s="13">
        <v>4362359</v>
      </c>
      <c r="W4388" s="7">
        <f>(Agridata[[#This Row],[Profit_After_Storage_Loss]]/Agridata[[#This Row],[Total_Revenue]])*100</f>
        <v>78.697744152550158</v>
      </c>
      <c r="X4388">
        <f>(1-Agridata[[#This Row],[Transport_Cost_NGN]]/(Agridata[[#This Row],[Input_Cost_NGN]]+Agridata[[#This Row],[Final_Profit_NGN]]))*100</f>
        <v>99.939205252228703</v>
      </c>
      <c r="Y4388" s="13">
        <f>Agridata[[#This Row],[Final_Profit_NGN]]*Agridata[[#This Row],[Storage_Loss_%]]</f>
        <v>90867937.969999999</v>
      </c>
      <c r="Z4388" s="13">
        <f>Agridata[[#This Row],[Final_Profit_NGN]] * (1-Agridata[[#This Row],[Storage_Loss_%]]/100)</f>
        <v>3453679.6203000005</v>
      </c>
      <c r="AA4388" s="13">
        <f>Agridata[[#This Row],[Final_Profit_NGN]]+Agridata[[#This Row],[Input_Cost_NGN]]</f>
        <v>4388537</v>
      </c>
    </row>
    <row r="4389" spans="1:27" x14ac:dyDescent="0.35">
      <c r="A4389" t="s">
        <v>916</v>
      </c>
      <c r="B4389" t="s">
        <v>1471</v>
      </c>
      <c r="C4389" t="s">
        <v>1500</v>
      </c>
      <c r="D4389">
        <v>2024</v>
      </c>
      <c r="E4389" t="s">
        <v>1501</v>
      </c>
      <c r="F4389" t="s">
        <v>1509</v>
      </c>
      <c r="G4389">
        <v>1.65</v>
      </c>
      <c r="H4389">
        <v>29841</v>
      </c>
      <c r="I4389">
        <v>24302</v>
      </c>
      <c r="J4389">
        <v>51.5</v>
      </c>
      <c r="K4389" t="s">
        <v>1514</v>
      </c>
      <c r="L4389">
        <v>1.97</v>
      </c>
      <c r="M4389" t="s">
        <v>1516</v>
      </c>
      <c r="N4389" s="13">
        <v>8268</v>
      </c>
      <c r="O4389">
        <v>4</v>
      </c>
      <c r="P4389" s="11">
        <f>Agridata[[#This Row],[Storage_Loss_%]]/100</f>
        <v>0.18559999999999999</v>
      </c>
      <c r="Q4389" s="7">
        <v>18.559999999999999</v>
      </c>
      <c r="R4389" s="13">
        <v>40354</v>
      </c>
      <c r="S4389">
        <v>315</v>
      </c>
      <c r="T4389" t="s">
        <v>1520</v>
      </c>
      <c r="U4389" t="s">
        <v>1522</v>
      </c>
      <c r="V4389" s="13">
        <v>7529957</v>
      </c>
      <c r="W4389" s="7">
        <f>(Agridata[[#This Row],[Profit_After_Storage_Loss]]/Agridata[[#This Row],[Total_Revenue]])*100</f>
        <v>81.005879161371311</v>
      </c>
      <c r="X4389">
        <f>(1-Agridata[[#This Row],[Transport_Cost_NGN]]/(Agridata[[#This Row],[Input_Cost_NGN]]+Agridata[[#This Row],[Final_Profit_NGN]]))*100</f>
        <v>99.890783879288449</v>
      </c>
      <c r="Y4389" s="13">
        <f>Agridata[[#This Row],[Final_Profit_NGN]]*Agridata[[#This Row],[Storage_Loss_%]]</f>
        <v>139756001.91999999</v>
      </c>
      <c r="Z4389" s="13">
        <f>Agridata[[#This Row],[Final_Profit_NGN]] * (1-Agridata[[#This Row],[Storage_Loss_%]]/100)</f>
        <v>6132396.9808</v>
      </c>
      <c r="AA4389" s="13">
        <f>Agridata[[#This Row],[Final_Profit_NGN]]+Agridata[[#This Row],[Input_Cost_NGN]]</f>
        <v>7570311</v>
      </c>
    </row>
    <row r="4390" spans="1:27" x14ac:dyDescent="0.35">
      <c r="A4390" t="s">
        <v>741</v>
      </c>
      <c r="B4390" t="s">
        <v>1471</v>
      </c>
      <c r="C4390" t="s">
        <v>1477</v>
      </c>
      <c r="D4390">
        <v>2023</v>
      </c>
      <c r="E4390" t="s">
        <v>1501</v>
      </c>
      <c r="F4390" t="s">
        <v>1509</v>
      </c>
      <c r="G4390">
        <v>2.08</v>
      </c>
      <c r="H4390">
        <v>22000</v>
      </c>
      <c r="I4390">
        <v>18458</v>
      </c>
      <c r="J4390">
        <v>101.7</v>
      </c>
      <c r="K4390" t="s">
        <v>1511</v>
      </c>
      <c r="L4390">
        <v>4.3</v>
      </c>
      <c r="M4390" t="s">
        <v>1516</v>
      </c>
      <c r="N4390" s="13">
        <v>15067</v>
      </c>
      <c r="O4390">
        <v>3</v>
      </c>
      <c r="P4390" s="11">
        <f>Agridata[[#This Row],[Storage_Loss_%]]/100</f>
        <v>0.161</v>
      </c>
      <c r="Q4390" s="7">
        <v>16.100000000000001</v>
      </c>
      <c r="R4390" s="13">
        <v>45527</v>
      </c>
      <c r="S4390">
        <v>251</v>
      </c>
      <c r="T4390" t="s">
        <v>1520</v>
      </c>
      <c r="U4390" t="s">
        <v>1523</v>
      </c>
      <c r="V4390" s="13">
        <v>4526035</v>
      </c>
      <c r="W4390" s="7">
        <f>(Agridata[[#This Row],[Profit_After_Storage_Loss]]/Agridata[[#This Row],[Total_Revenue]])*100</f>
        <v>83.064461665400131</v>
      </c>
      <c r="X4390">
        <f>(1-Agridata[[#This Row],[Transport_Cost_NGN]]/(Agridata[[#This Row],[Input_Cost_NGN]]+Agridata[[#This Row],[Final_Profit_NGN]]))*100</f>
        <v>99.670418994645587</v>
      </c>
      <c r="Y4390" s="13">
        <f>Agridata[[#This Row],[Final_Profit_NGN]]*Agridata[[#This Row],[Storage_Loss_%]]</f>
        <v>72869163.5</v>
      </c>
      <c r="Z4390" s="13">
        <f>Agridata[[#This Row],[Final_Profit_NGN]] * (1-Agridata[[#This Row],[Storage_Loss_%]]/100)</f>
        <v>3797343.3649999998</v>
      </c>
      <c r="AA4390" s="13">
        <f>Agridata[[#This Row],[Final_Profit_NGN]]+Agridata[[#This Row],[Input_Cost_NGN]]</f>
        <v>4571562</v>
      </c>
    </row>
    <row r="4391" spans="1:27" x14ac:dyDescent="0.35">
      <c r="A4391" t="s">
        <v>1438</v>
      </c>
      <c r="B4391" t="s">
        <v>1470</v>
      </c>
      <c r="C4391" t="s">
        <v>1495</v>
      </c>
      <c r="D4391">
        <v>2023</v>
      </c>
      <c r="E4391" t="s">
        <v>1501</v>
      </c>
      <c r="F4391" t="s">
        <v>1506</v>
      </c>
      <c r="G4391">
        <v>0.52</v>
      </c>
      <c r="H4391">
        <v>1708</v>
      </c>
      <c r="I4391">
        <v>1425</v>
      </c>
      <c r="J4391">
        <v>30.8</v>
      </c>
      <c r="K4391" t="s">
        <v>1512</v>
      </c>
      <c r="L4391">
        <v>2.02</v>
      </c>
      <c r="M4391" t="s">
        <v>1516</v>
      </c>
      <c r="N4391" s="13">
        <v>7360</v>
      </c>
      <c r="O4391">
        <v>14</v>
      </c>
      <c r="P4391" s="11">
        <f>Agridata[[#This Row],[Storage_Loss_%]]/100</f>
        <v>0.1656</v>
      </c>
      <c r="Q4391" s="7">
        <v>16.559999999999999</v>
      </c>
      <c r="R4391" s="13">
        <v>13396</v>
      </c>
      <c r="S4391">
        <v>391</v>
      </c>
      <c r="T4391" t="s">
        <v>1520</v>
      </c>
      <c r="U4391" t="s">
        <v>1523</v>
      </c>
      <c r="V4391" s="13">
        <v>530848</v>
      </c>
      <c r="W4391" s="7">
        <f>(Agridata[[#This Row],[Profit_After_Storage_Loss]]/Agridata[[#This Row],[Total_Revenue]])*100</f>
        <v>81.386211184689216</v>
      </c>
      <c r="X4391">
        <f>(1-Agridata[[#This Row],[Transport_Cost_NGN]]/(Agridata[[#This Row],[Input_Cost_NGN]]+Agridata[[#This Row],[Final_Profit_NGN]]))*100</f>
        <v>98.647665385378616</v>
      </c>
      <c r="Y4391" s="13">
        <f>Agridata[[#This Row],[Final_Profit_NGN]]*Agridata[[#This Row],[Storage_Loss_%]]</f>
        <v>8790842.879999999</v>
      </c>
      <c r="Z4391" s="13">
        <f>Agridata[[#This Row],[Final_Profit_NGN]] * (1-Agridata[[#This Row],[Storage_Loss_%]]/100)</f>
        <v>442939.57120000001</v>
      </c>
      <c r="AA4391" s="13">
        <f>Agridata[[#This Row],[Final_Profit_NGN]]+Agridata[[#This Row],[Input_Cost_NGN]]</f>
        <v>544244</v>
      </c>
    </row>
    <row r="4392" spans="1:27" x14ac:dyDescent="0.35">
      <c r="A4392" t="s">
        <v>631</v>
      </c>
      <c r="B4392" t="s">
        <v>1471</v>
      </c>
      <c r="C4392" t="s">
        <v>1477</v>
      </c>
      <c r="D4392">
        <v>2022</v>
      </c>
      <c r="E4392" t="s">
        <v>1501</v>
      </c>
      <c r="F4392" t="s">
        <v>1510</v>
      </c>
      <c r="G4392">
        <v>0.99</v>
      </c>
      <c r="H4392">
        <v>27205</v>
      </c>
      <c r="I4392">
        <v>19576</v>
      </c>
      <c r="J4392">
        <v>10.4</v>
      </c>
      <c r="K4392" t="s">
        <v>1513</v>
      </c>
      <c r="L4392">
        <v>1.3</v>
      </c>
      <c r="M4392" t="s">
        <v>1518</v>
      </c>
      <c r="N4392" s="13">
        <v>394</v>
      </c>
      <c r="O4392">
        <v>2</v>
      </c>
      <c r="P4392" s="11">
        <f>Agridata[[#This Row],[Storage_Loss_%]]/100</f>
        <v>0.28039999999999998</v>
      </c>
      <c r="Q4392" s="7">
        <v>28.04</v>
      </c>
      <c r="R4392" s="13">
        <v>35419</v>
      </c>
      <c r="S4392">
        <v>293</v>
      </c>
      <c r="T4392" t="s">
        <v>1521</v>
      </c>
      <c r="U4392" t="s">
        <v>1522</v>
      </c>
      <c r="V4392" s="13">
        <v>5642598</v>
      </c>
      <c r="W4392" s="7">
        <f>(Agridata[[#This Row],[Profit_After_Storage_Loss]]/Agridata[[#This Row],[Total_Revenue]])*100</f>
        <v>71.511119477099143</v>
      </c>
      <c r="X4392">
        <f>(1-Agridata[[#This Row],[Transport_Cost_NGN]]/(Agridata[[#This Row],[Input_Cost_NGN]]+Agridata[[#This Row],[Final_Profit_NGN]]))*100</f>
        <v>99.993060957725206</v>
      </c>
      <c r="Y4392" s="13">
        <f>Agridata[[#This Row],[Final_Profit_NGN]]*Agridata[[#This Row],[Storage_Loss_%]]</f>
        <v>158218447.91999999</v>
      </c>
      <c r="Z4392" s="13">
        <f>Agridata[[#This Row],[Final_Profit_NGN]] * (1-Agridata[[#This Row],[Storage_Loss_%]]/100)</f>
        <v>4060413.5208000001</v>
      </c>
      <c r="AA4392" s="13">
        <f>Agridata[[#This Row],[Final_Profit_NGN]]+Agridata[[#This Row],[Input_Cost_NGN]]</f>
        <v>5678017</v>
      </c>
    </row>
    <row r="4393" spans="1:27" x14ac:dyDescent="0.35">
      <c r="A4393" t="s">
        <v>395</v>
      </c>
      <c r="B4393" t="s">
        <v>1469</v>
      </c>
      <c r="C4393" t="s">
        <v>1480</v>
      </c>
      <c r="D4393">
        <v>2021</v>
      </c>
      <c r="E4393" t="s">
        <v>1501</v>
      </c>
      <c r="F4393" t="s">
        <v>1503</v>
      </c>
      <c r="G4393">
        <v>1.36</v>
      </c>
      <c r="H4393">
        <v>15343</v>
      </c>
      <c r="I4393">
        <v>12220</v>
      </c>
      <c r="J4393">
        <v>23.9</v>
      </c>
      <c r="K4393" t="s">
        <v>1512</v>
      </c>
      <c r="L4393">
        <v>1.23</v>
      </c>
      <c r="M4393" t="s">
        <v>1516</v>
      </c>
      <c r="N4393" s="13">
        <v>4531</v>
      </c>
      <c r="O4393">
        <v>14</v>
      </c>
      <c r="P4393" s="11">
        <f>Agridata[[#This Row],[Storage_Loss_%]]/100</f>
        <v>0.20350000000000001</v>
      </c>
      <c r="Q4393" s="7">
        <v>20.350000000000001</v>
      </c>
      <c r="R4393" s="13">
        <v>20389</v>
      </c>
      <c r="S4393">
        <v>292</v>
      </c>
      <c r="T4393" t="s">
        <v>1519</v>
      </c>
      <c r="U4393" t="s">
        <v>1522</v>
      </c>
      <c r="V4393" s="13">
        <v>3507638</v>
      </c>
      <c r="W4393" s="7">
        <f>(Agridata[[#This Row],[Profit_After_Storage_Loss]]/Agridata[[#This Row],[Total_Revenue]])*100</f>
        <v>79.189690640122649</v>
      </c>
      <c r="X4393">
        <f>(1-Agridata[[#This Row],[Transport_Cost_NGN]]/(Agridata[[#This Row],[Input_Cost_NGN]]+Agridata[[#This Row],[Final_Profit_NGN]]))*100</f>
        <v>99.871571277657452</v>
      </c>
      <c r="Y4393" s="13">
        <f>Agridata[[#This Row],[Final_Profit_NGN]]*Agridata[[#This Row],[Storage_Loss_%]]</f>
        <v>71380433.300000012</v>
      </c>
      <c r="Z4393" s="13">
        <f>Agridata[[#This Row],[Final_Profit_NGN]] * (1-Agridata[[#This Row],[Storage_Loss_%]]/100)</f>
        <v>2793833.6669999999</v>
      </c>
      <c r="AA4393" s="13">
        <f>Agridata[[#This Row],[Final_Profit_NGN]]+Agridata[[#This Row],[Input_Cost_NGN]]</f>
        <v>3528027</v>
      </c>
    </row>
    <row r="4394" spans="1:27" x14ac:dyDescent="0.35">
      <c r="A4394" t="s">
        <v>604</v>
      </c>
      <c r="B4394" t="s">
        <v>1470</v>
      </c>
      <c r="C4394" t="s">
        <v>1490</v>
      </c>
      <c r="D4394">
        <v>2025</v>
      </c>
      <c r="E4394" t="s">
        <v>1502</v>
      </c>
      <c r="F4394" t="s">
        <v>1509</v>
      </c>
      <c r="G4394">
        <v>2.37</v>
      </c>
      <c r="H4394">
        <v>40930</v>
      </c>
      <c r="I4394">
        <v>35388</v>
      </c>
      <c r="J4394">
        <v>10.5</v>
      </c>
      <c r="K4394" t="s">
        <v>1512</v>
      </c>
      <c r="L4394">
        <v>0.97</v>
      </c>
      <c r="M4394" t="s">
        <v>1518</v>
      </c>
      <c r="N4394" s="13">
        <v>3091</v>
      </c>
      <c r="O4394">
        <v>1</v>
      </c>
      <c r="P4394" s="11">
        <f>Agridata[[#This Row],[Storage_Loss_%]]/100</f>
        <v>0.13539999999999999</v>
      </c>
      <c r="Q4394" s="7">
        <v>13.54</v>
      </c>
      <c r="R4394" s="13">
        <v>67456</v>
      </c>
      <c r="S4394">
        <v>342</v>
      </c>
      <c r="T4394" t="s">
        <v>1520</v>
      </c>
      <c r="U4394" t="s">
        <v>1522</v>
      </c>
      <c r="V4394" s="13">
        <v>11911123</v>
      </c>
      <c r="W4394" s="7">
        <f>(Agridata[[#This Row],[Profit_After_Storage_Loss]]/Agridata[[#This Row],[Total_Revenue]])*100</f>
        <v>85.973110381456777</v>
      </c>
      <c r="X4394">
        <f>(1-Agridata[[#This Row],[Transport_Cost_NGN]]/(Agridata[[#This Row],[Input_Cost_NGN]]+Agridata[[#This Row],[Final_Profit_NGN]]))*100</f>
        <v>99.974195603668846</v>
      </c>
      <c r="Y4394" s="13">
        <f>Agridata[[#This Row],[Final_Profit_NGN]]*Agridata[[#This Row],[Storage_Loss_%]]</f>
        <v>161276605.41999999</v>
      </c>
      <c r="Z4394" s="13">
        <f>Agridata[[#This Row],[Final_Profit_NGN]] * (1-Agridata[[#This Row],[Storage_Loss_%]]/100)</f>
        <v>10298356.945800001</v>
      </c>
      <c r="AA4394" s="13">
        <f>Agridata[[#This Row],[Final_Profit_NGN]]+Agridata[[#This Row],[Input_Cost_NGN]]</f>
        <v>11978579</v>
      </c>
    </row>
    <row r="4395" spans="1:27" x14ac:dyDescent="0.35">
      <c r="A4395" t="s">
        <v>473</v>
      </c>
      <c r="B4395" t="s">
        <v>1471</v>
      </c>
      <c r="C4395" t="s">
        <v>1477</v>
      </c>
      <c r="D4395">
        <v>2025</v>
      </c>
      <c r="E4395" t="s">
        <v>1501</v>
      </c>
      <c r="F4395" t="s">
        <v>1507</v>
      </c>
      <c r="G4395">
        <v>1.67</v>
      </c>
      <c r="H4395">
        <v>4993</v>
      </c>
      <c r="I4395">
        <v>4333</v>
      </c>
      <c r="J4395">
        <v>70.400000000000006</v>
      </c>
      <c r="K4395" t="s">
        <v>1512</v>
      </c>
      <c r="L4395">
        <v>2.37</v>
      </c>
      <c r="M4395" t="s">
        <v>1517</v>
      </c>
      <c r="N4395" s="13">
        <v>15591</v>
      </c>
      <c r="O4395">
        <v>7</v>
      </c>
      <c r="P4395" s="11">
        <f>Agridata[[#This Row],[Storage_Loss_%]]/100</f>
        <v>0.1321</v>
      </c>
      <c r="Q4395" s="7">
        <v>13.21</v>
      </c>
      <c r="R4395" s="13">
        <v>22082</v>
      </c>
      <c r="S4395">
        <v>280</v>
      </c>
      <c r="T4395" t="s">
        <v>1520</v>
      </c>
      <c r="U4395" t="s">
        <v>1523</v>
      </c>
      <c r="V4395" s="13">
        <v>1163435</v>
      </c>
      <c r="W4395" s="7">
        <f>(Agridata[[#This Row],[Profit_After_Storage_Loss]]/Agridata[[#This Row],[Total_Revenue]])*100</f>
        <v>85.173408436994151</v>
      </c>
      <c r="X4395">
        <f>(1-Agridata[[#This Row],[Transport_Cost_NGN]]/(Agridata[[#This Row],[Input_Cost_NGN]]+Agridata[[#This Row],[Final_Profit_NGN]]))*100</f>
        <v>98.684877568183339</v>
      </c>
      <c r="Y4395" s="13">
        <f>Agridata[[#This Row],[Final_Profit_NGN]]*Agridata[[#This Row],[Storage_Loss_%]]</f>
        <v>15368976.350000001</v>
      </c>
      <c r="Z4395" s="13">
        <f>Agridata[[#This Row],[Final_Profit_NGN]] * (1-Agridata[[#This Row],[Storage_Loss_%]]/100)</f>
        <v>1009745.2365</v>
      </c>
      <c r="AA4395" s="13">
        <f>Agridata[[#This Row],[Final_Profit_NGN]]+Agridata[[#This Row],[Input_Cost_NGN]]</f>
        <v>1185517</v>
      </c>
    </row>
    <row r="4396" spans="1:27" x14ac:dyDescent="0.35">
      <c r="A4396" t="s">
        <v>750</v>
      </c>
      <c r="B4396" t="s">
        <v>1470</v>
      </c>
      <c r="C4396" t="s">
        <v>1491</v>
      </c>
      <c r="D4396">
        <v>2021</v>
      </c>
      <c r="E4396" t="s">
        <v>1501</v>
      </c>
      <c r="F4396" t="s">
        <v>1503</v>
      </c>
      <c r="G4396">
        <v>1.18</v>
      </c>
      <c r="H4396">
        <v>13581</v>
      </c>
      <c r="I4396">
        <v>10579</v>
      </c>
      <c r="J4396">
        <v>1</v>
      </c>
      <c r="K4396" t="s">
        <v>1513</v>
      </c>
      <c r="L4396">
        <v>0.51</v>
      </c>
      <c r="M4396" t="s">
        <v>1518</v>
      </c>
      <c r="N4396" s="13">
        <v>200</v>
      </c>
      <c r="O4396">
        <v>14</v>
      </c>
      <c r="P4396" s="11">
        <f>Agridata[[#This Row],[Storage_Loss_%]]/100</f>
        <v>0.221</v>
      </c>
      <c r="Q4396" s="7">
        <v>22.1</v>
      </c>
      <c r="R4396" s="13">
        <v>21198</v>
      </c>
      <c r="S4396">
        <v>265</v>
      </c>
      <c r="T4396" t="s">
        <v>1521</v>
      </c>
      <c r="U4396" t="s">
        <v>1522</v>
      </c>
      <c r="V4396" s="13">
        <v>2754003</v>
      </c>
      <c r="W4396" s="7">
        <f>(Agridata[[#This Row],[Profit_After_Storage_Loss]]/Agridata[[#This Row],[Total_Revenue]])*100</f>
        <v>77.304971315591203</v>
      </c>
      <c r="X4396">
        <f>(1-Agridata[[#This Row],[Transport_Cost_NGN]]/(Agridata[[#This Row],[Input_Cost_NGN]]+Agridata[[#This Row],[Final_Profit_NGN]]))*100</f>
        <v>99.992793314790532</v>
      </c>
      <c r="Y4396" s="13">
        <f>Agridata[[#This Row],[Final_Profit_NGN]]*Agridata[[#This Row],[Storage_Loss_%]]</f>
        <v>60863466.300000004</v>
      </c>
      <c r="Z4396" s="13">
        <f>Agridata[[#This Row],[Final_Profit_NGN]] * (1-Agridata[[#This Row],[Storage_Loss_%]]/100)</f>
        <v>2145368.3370000003</v>
      </c>
      <c r="AA4396" s="13">
        <f>Agridata[[#This Row],[Final_Profit_NGN]]+Agridata[[#This Row],[Input_Cost_NGN]]</f>
        <v>2775201</v>
      </c>
    </row>
    <row r="4397" spans="1:27" x14ac:dyDescent="0.35">
      <c r="A4397" t="s">
        <v>981</v>
      </c>
      <c r="B4397" t="s">
        <v>1471</v>
      </c>
      <c r="C4397" t="s">
        <v>1483</v>
      </c>
      <c r="D4397">
        <v>2025</v>
      </c>
      <c r="E4397" t="s">
        <v>1502</v>
      </c>
      <c r="F4397" t="s">
        <v>1508</v>
      </c>
      <c r="G4397">
        <v>2.97</v>
      </c>
      <c r="H4397">
        <v>6026</v>
      </c>
      <c r="I4397">
        <v>4668</v>
      </c>
      <c r="J4397">
        <v>7.8</v>
      </c>
      <c r="K4397" t="s">
        <v>1512</v>
      </c>
      <c r="L4397">
        <v>1.6</v>
      </c>
      <c r="M4397" t="s">
        <v>1516</v>
      </c>
      <c r="N4397" s="13">
        <v>1702</v>
      </c>
      <c r="O4397">
        <v>14</v>
      </c>
      <c r="P4397" s="11">
        <f>Agridata[[#This Row],[Storage_Loss_%]]/100</f>
        <v>0.2253</v>
      </c>
      <c r="Q4397" s="7">
        <v>22.53</v>
      </c>
      <c r="R4397" s="13">
        <v>21196</v>
      </c>
      <c r="S4397">
        <v>218</v>
      </c>
      <c r="T4397" t="s">
        <v>1520</v>
      </c>
      <c r="U4397" t="s">
        <v>1522</v>
      </c>
      <c r="V4397" s="13">
        <v>984550</v>
      </c>
      <c r="W4397" s="7">
        <f>(Agridata[[#This Row],[Profit_After_Storage_Loss]]/Agridata[[#This Row],[Total_Revenue]])*100</f>
        <v>75.837327217806475</v>
      </c>
      <c r="X4397">
        <f>(1-Agridata[[#This Row],[Transport_Cost_NGN]]/(Agridata[[#This Row],[Input_Cost_NGN]]+Agridata[[#This Row],[Final_Profit_NGN]]))*100</f>
        <v>99.830772381893638</v>
      </c>
      <c r="Y4397" s="13">
        <f>Agridata[[#This Row],[Final_Profit_NGN]]*Agridata[[#This Row],[Storage_Loss_%]]</f>
        <v>22181911.5</v>
      </c>
      <c r="Z4397" s="13">
        <f>Agridata[[#This Row],[Final_Profit_NGN]] * (1-Agridata[[#This Row],[Storage_Loss_%]]/100)</f>
        <v>762730.88499999989</v>
      </c>
      <c r="AA4397" s="13">
        <f>Agridata[[#This Row],[Final_Profit_NGN]]+Agridata[[#This Row],[Input_Cost_NGN]]</f>
        <v>1005746</v>
      </c>
    </row>
    <row r="4398" spans="1:27" x14ac:dyDescent="0.35">
      <c r="A4398" t="s">
        <v>1030</v>
      </c>
      <c r="B4398" t="s">
        <v>1469</v>
      </c>
      <c r="C4398" t="s">
        <v>1498</v>
      </c>
      <c r="D4398">
        <v>2021</v>
      </c>
      <c r="E4398" t="s">
        <v>1501</v>
      </c>
      <c r="F4398" t="s">
        <v>1509</v>
      </c>
      <c r="G4398">
        <v>1.1499999999999999</v>
      </c>
      <c r="H4398">
        <v>10598</v>
      </c>
      <c r="I4398">
        <v>8300</v>
      </c>
      <c r="J4398">
        <v>132.4</v>
      </c>
      <c r="K4398" t="s">
        <v>1512</v>
      </c>
      <c r="L4398">
        <v>5.15</v>
      </c>
      <c r="M4398" t="s">
        <v>1517</v>
      </c>
      <c r="N4398" s="13">
        <v>28568</v>
      </c>
      <c r="O4398">
        <v>4</v>
      </c>
      <c r="P4398" s="11">
        <f>Agridata[[#This Row],[Storage_Loss_%]]/100</f>
        <v>0.21679999999999999</v>
      </c>
      <c r="Q4398" s="7">
        <v>21.68</v>
      </c>
      <c r="R4398" s="13">
        <v>27557</v>
      </c>
      <c r="S4398">
        <v>305</v>
      </c>
      <c r="T4398" t="s">
        <v>1520</v>
      </c>
      <c r="U4398" t="s">
        <v>1523</v>
      </c>
      <c r="V4398" s="13">
        <v>2450060</v>
      </c>
      <c r="W4398" s="7">
        <f>(Agridata[[#This Row],[Profit_After_Storage_Loss]]/Agridata[[#This Row],[Total_Revenue]])*100</f>
        <v>77.448895127858748</v>
      </c>
      <c r="X4398">
        <f>(1-Agridata[[#This Row],[Transport_Cost_NGN]]/(Agridata[[#This Row],[Input_Cost_NGN]]+Agridata[[#This Row],[Final_Profit_NGN]]))*100</f>
        <v>98.846956571576641</v>
      </c>
      <c r="Y4398" s="13">
        <f>Agridata[[#This Row],[Final_Profit_NGN]]*Agridata[[#This Row],[Storage_Loss_%]]</f>
        <v>53117300.799999997</v>
      </c>
      <c r="Z4398" s="13">
        <f>Agridata[[#This Row],[Final_Profit_NGN]] * (1-Agridata[[#This Row],[Storage_Loss_%]]/100)</f>
        <v>1918886.9920000001</v>
      </c>
      <c r="AA4398" s="13">
        <f>Agridata[[#This Row],[Final_Profit_NGN]]+Agridata[[#This Row],[Input_Cost_NGN]]</f>
        <v>2477617</v>
      </c>
    </row>
    <row r="4399" spans="1:27" x14ac:dyDescent="0.35">
      <c r="A4399" t="s">
        <v>1142</v>
      </c>
      <c r="B4399" t="s">
        <v>1471</v>
      </c>
      <c r="C4399" t="s">
        <v>1477</v>
      </c>
      <c r="D4399">
        <v>2024</v>
      </c>
      <c r="E4399" t="s">
        <v>1502</v>
      </c>
      <c r="F4399" t="s">
        <v>1503</v>
      </c>
      <c r="G4399">
        <v>2.08</v>
      </c>
      <c r="H4399">
        <v>22744</v>
      </c>
      <c r="I4399">
        <v>17319</v>
      </c>
      <c r="J4399">
        <v>2.4</v>
      </c>
      <c r="K4399" t="s">
        <v>1513</v>
      </c>
      <c r="L4399">
        <v>0.78</v>
      </c>
      <c r="M4399" t="s">
        <v>1517</v>
      </c>
      <c r="N4399" s="13">
        <v>200</v>
      </c>
      <c r="O4399">
        <v>14</v>
      </c>
      <c r="P4399" s="11">
        <f>Agridata[[#This Row],[Storage_Loss_%]]/100</f>
        <v>0.23850000000000002</v>
      </c>
      <c r="Q4399" s="7">
        <v>23.85</v>
      </c>
      <c r="R4399" s="13">
        <v>29543</v>
      </c>
      <c r="S4399">
        <v>267</v>
      </c>
      <c r="T4399" t="s">
        <v>1520</v>
      </c>
      <c r="U4399" t="s">
        <v>1523</v>
      </c>
      <c r="V4399" s="13">
        <v>4548189</v>
      </c>
      <c r="W4399" s="7">
        <f>(Agridata[[#This Row],[Profit_After_Storage_Loss]]/Agridata[[#This Row],[Total_Revenue]])*100</f>
        <v>75.658555885316119</v>
      </c>
      <c r="X4399">
        <f>(1-Agridata[[#This Row],[Transport_Cost_NGN]]/(Agridata[[#This Row],[Input_Cost_NGN]]+Agridata[[#This Row],[Final_Profit_NGN]]))*100</f>
        <v>99.995631024271404</v>
      </c>
      <c r="Y4399" s="13">
        <f>Agridata[[#This Row],[Final_Profit_NGN]]*Agridata[[#This Row],[Storage_Loss_%]]</f>
        <v>108474307.65000001</v>
      </c>
      <c r="Z4399" s="13">
        <f>Agridata[[#This Row],[Final_Profit_NGN]] * (1-Agridata[[#This Row],[Storage_Loss_%]]/100)</f>
        <v>3463445.9234999996</v>
      </c>
      <c r="AA4399" s="13">
        <f>Agridata[[#This Row],[Final_Profit_NGN]]+Agridata[[#This Row],[Input_Cost_NGN]]</f>
        <v>4577732</v>
      </c>
    </row>
    <row r="4400" spans="1:27" x14ac:dyDescent="0.35">
      <c r="A4400" t="s">
        <v>683</v>
      </c>
      <c r="B4400" t="s">
        <v>1473</v>
      </c>
      <c r="C4400" t="s">
        <v>1494</v>
      </c>
      <c r="D4400">
        <v>2023</v>
      </c>
      <c r="E4400" t="s">
        <v>1501</v>
      </c>
      <c r="F4400" t="s">
        <v>1507</v>
      </c>
      <c r="G4400">
        <v>0.49</v>
      </c>
      <c r="H4400">
        <v>1291</v>
      </c>
      <c r="I4400">
        <v>1195</v>
      </c>
      <c r="J4400">
        <v>75.2</v>
      </c>
      <c r="K4400" t="s">
        <v>1512</v>
      </c>
      <c r="L4400">
        <v>1.9</v>
      </c>
      <c r="M4400" t="s">
        <v>1518</v>
      </c>
      <c r="N4400" s="13">
        <v>20735</v>
      </c>
      <c r="O4400">
        <v>1</v>
      </c>
      <c r="P4400" s="11">
        <f>Agridata[[#This Row],[Storage_Loss_%]]/100</f>
        <v>7.3599999999999999E-2</v>
      </c>
      <c r="Q4400" s="7">
        <v>7.36</v>
      </c>
      <c r="R4400" s="13">
        <v>9007</v>
      </c>
      <c r="S4400">
        <v>221</v>
      </c>
      <c r="T4400" t="s">
        <v>1520</v>
      </c>
      <c r="U4400" t="s">
        <v>1523</v>
      </c>
      <c r="V4400" s="13">
        <v>231713</v>
      </c>
      <c r="W4400" s="7">
        <f>(Agridata[[#This Row],[Profit_After_Storage_Loss]]/Agridata[[#This Row],[Total_Revenue]])*100</f>
        <v>89.173696909272181</v>
      </c>
      <c r="X4400">
        <f>(1-Agridata[[#This Row],[Transport_Cost_NGN]]/(Agridata[[#This Row],[Input_Cost_NGN]]+Agridata[[#This Row],[Final_Profit_NGN]]))*100</f>
        <v>91.3862578929877</v>
      </c>
      <c r="Y4400" s="13">
        <f>Agridata[[#This Row],[Final_Profit_NGN]]*Agridata[[#This Row],[Storage_Loss_%]]</f>
        <v>1705407.6800000002</v>
      </c>
      <c r="Z4400" s="13">
        <f>Agridata[[#This Row],[Final_Profit_NGN]] * (1-Agridata[[#This Row],[Storage_Loss_%]]/100)</f>
        <v>214658.92319999999</v>
      </c>
      <c r="AA4400" s="13">
        <f>Agridata[[#This Row],[Final_Profit_NGN]]+Agridata[[#This Row],[Input_Cost_NGN]]</f>
        <v>240720</v>
      </c>
    </row>
    <row r="4401" spans="1:27" x14ac:dyDescent="0.35">
      <c r="A4401" t="s">
        <v>664</v>
      </c>
      <c r="B4401" t="s">
        <v>1469</v>
      </c>
      <c r="C4401" t="s">
        <v>1498</v>
      </c>
      <c r="D4401">
        <v>2025</v>
      </c>
      <c r="E4401" t="s">
        <v>1502</v>
      </c>
      <c r="F4401" t="s">
        <v>1504</v>
      </c>
      <c r="G4401">
        <v>5.74</v>
      </c>
      <c r="H4401">
        <v>37262</v>
      </c>
      <c r="I4401">
        <v>28039</v>
      </c>
      <c r="J4401">
        <v>43.7</v>
      </c>
      <c r="K4401" t="s">
        <v>1513</v>
      </c>
      <c r="L4401">
        <v>2.36</v>
      </c>
      <c r="M4401" t="s">
        <v>1518</v>
      </c>
      <c r="N4401" s="13">
        <v>1226</v>
      </c>
      <c r="O4401">
        <v>5</v>
      </c>
      <c r="P4401" s="11">
        <f>Agridata[[#This Row],[Storage_Loss_%]]/100</f>
        <v>0.2475</v>
      </c>
      <c r="Q4401" s="7">
        <v>24.75</v>
      </c>
      <c r="R4401" s="13">
        <v>122155</v>
      </c>
      <c r="S4401">
        <v>270</v>
      </c>
      <c r="T4401" t="s">
        <v>1520</v>
      </c>
      <c r="U4401" t="s">
        <v>1522</v>
      </c>
      <c r="V4401" s="13">
        <v>7371444</v>
      </c>
      <c r="W4401" s="7">
        <f>(Agridata[[#This Row],[Profit_After_Storage_Loss]]/Agridata[[#This Row],[Total_Revenue]])*100</f>
        <v>74.023331245773889</v>
      </c>
      <c r="X4401">
        <f>(1-Agridata[[#This Row],[Transport_Cost_NGN]]/(Agridata[[#This Row],[Input_Cost_NGN]]+Agridata[[#This Row],[Final_Profit_NGN]]))*100</f>
        <v>99.98363937008105</v>
      </c>
      <c r="Y4401" s="13">
        <f>Agridata[[#This Row],[Final_Profit_NGN]]*Agridata[[#This Row],[Storage_Loss_%]]</f>
        <v>182443239</v>
      </c>
      <c r="Z4401" s="13">
        <f>Agridata[[#This Row],[Final_Profit_NGN]] * (1-Agridata[[#This Row],[Storage_Loss_%]]/100)</f>
        <v>5547011.6099999994</v>
      </c>
      <c r="AA4401" s="13">
        <f>Agridata[[#This Row],[Final_Profit_NGN]]+Agridata[[#This Row],[Input_Cost_NGN]]</f>
        <v>7493599</v>
      </c>
    </row>
    <row r="4402" spans="1:27" x14ac:dyDescent="0.35">
      <c r="A4402" t="s">
        <v>1439</v>
      </c>
      <c r="B4402" t="s">
        <v>1471</v>
      </c>
      <c r="C4402" t="s">
        <v>1492</v>
      </c>
      <c r="D4402">
        <v>2023</v>
      </c>
      <c r="E4402" t="s">
        <v>1502</v>
      </c>
      <c r="F4402" t="s">
        <v>1505</v>
      </c>
      <c r="G4402">
        <v>2.27</v>
      </c>
      <c r="H4402">
        <v>26264</v>
      </c>
      <c r="I4402">
        <v>23030</v>
      </c>
      <c r="J4402">
        <v>31.9</v>
      </c>
      <c r="K4402" t="s">
        <v>1513</v>
      </c>
      <c r="L4402">
        <v>1.87</v>
      </c>
      <c r="M4402" t="s">
        <v>1516</v>
      </c>
      <c r="N4402" s="13">
        <v>1179</v>
      </c>
      <c r="O4402">
        <v>3</v>
      </c>
      <c r="P4402" s="11">
        <f>Agridata[[#This Row],[Storage_Loss_%]]/100</f>
        <v>0.1231</v>
      </c>
      <c r="Q4402" s="7">
        <v>12.31</v>
      </c>
      <c r="R4402" s="13">
        <v>16387</v>
      </c>
      <c r="S4402">
        <v>92</v>
      </c>
      <c r="T4402" t="s">
        <v>1520</v>
      </c>
      <c r="U4402" t="s">
        <v>1523</v>
      </c>
      <c r="V4402" s="13">
        <v>2080007</v>
      </c>
      <c r="W4402" s="7">
        <f>(Agridata[[#This Row],[Profit_After_Storage_Loss]]/Agridata[[#This Row],[Total_Revenue]])*100</f>
        <v>87.004548682165662</v>
      </c>
      <c r="X4402">
        <f>(1-Agridata[[#This Row],[Transport_Cost_NGN]]/(Agridata[[#This Row],[Input_Cost_NGN]]+Agridata[[#This Row],[Final_Profit_NGN]]))*100</f>
        <v>99.943760571724596</v>
      </c>
      <c r="Y4402" s="13">
        <f>Agridata[[#This Row],[Final_Profit_NGN]]*Agridata[[#This Row],[Storage_Loss_%]]</f>
        <v>25604886.170000002</v>
      </c>
      <c r="Z4402" s="13">
        <f>Agridata[[#This Row],[Final_Profit_NGN]] * (1-Agridata[[#This Row],[Storage_Loss_%]]/100)</f>
        <v>1823958.1383</v>
      </c>
      <c r="AA4402" s="13">
        <f>Agridata[[#This Row],[Final_Profit_NGN]]+Agridata[[#This Row],[Input_Cost_NGN]]</f>
        <v>2096394</v>
      </c>
    </row>
    <row r="4403" spans="1:27" x14ac:dyDescent="0.35">
      <c r="A4403" t="s">
        <v>1440</v>
      </c>
      <c r="B4403" t="s">
        <v>1472</v>
      </c>
      <c r="C4403" t="s">
        <v>1479</v>
      </c>
      <c r="D4403">
        <v>2025</v>
      </c>
      <c r="E4403" t="s">
        <v>1501</v>
      </c>
      <c r="F4403" t="s">
        <v>1503</v>
      </c>
      <c r="G4403">
        <v>6.39</v>
      </c>
      <c r="H4403">
        <v>67386</v>
      </c>
      <c r="I4403">
        <v>61947</v>
      </c>
      <c r="J4403">
        <v>18.399999999999999</v>
      </c>
      <c r="K4403" t="s">
        <v>1512</v>
      </c>
      <c r="L4403">
        <v>1.08</v>
      </c>
      <c r="M4403" t="s">
        <v>1518</v>
      </c>
      <c r="N4403" s="13">
        <v>4990</v>
      </c>
      <c r="O4403">
        <v>1</v>
      </c>
      <c r="P4403" s="11">
        <f>Agridata[[#This Row],[Storage_Loss_%]]/100</f>
        <v>8.0700000000000008E-2</v>
      </c>
      <c r="Q4403" s="7">
        <v>8.07</v>
      </c>
      <c r="R4403" s="13">
        <v>94169</v>
      </c>
      <c r="S4403">
        <v>386</v>
      </c>
      <c r="T4403" t="s">
        <v>1521</v>
      </c>
      <c r="U4403" t="s">
        <v>1523</v>
      </c>
      <c r="V4403" s="13">
        <v>23573268</v>
      </c>
      <c r="W4403" s="7">
        <f>(Agridata[[#This Row],[Profit_After_Storage_Loss]]/Agridata[[#This Row],[Total_Revenue]])*100</f>
        <v>91.5642250252953</v>
      </c>
      <c r="X4403">
        <f>(1-Agridata[[#This Row],[Transport_Cost_NGN]]/(Agridata[[#This Row],[Input_Cost_NGN]]+Agridata[[#This Row],[Final_Profit_NGN]]))*100</f>
        <v>99.978916179221272</v>
      </c>
      <c r="Y4403" s="13">
        <f>Agridata[[#This Row],[Final_Profit_NGN]]*Agridata[[#This Row],[Storage_Loss_%]]</f>
        <v>190236272.76000002</v>
      </c>
      <c r="Z4403" s="13">
        <f>Agridata[[#This Row],[Final_Profit_NGN]] * (1-Agridata[[#This Row],[Storage_Loss_%]]/100)</f>
        <v>21670905.272399999</v>
      </c>
      <c r="AA4403" s="13">
        <f>Agridata[[#This Row],[Final_Profit_NGN]]+Agridata[[#This Row],[Input_Cost_NGN]]</f>
        <v>23667437</v>
      </c>
    </row>
    <row r="4404" spans="1:27" x14ac:dyDescent="0.35">
      <c r="A4404" t="s">
        <v>880</v>
      </c>
      <c r="B4404" t="s">
        <v>1469</v>
      </c>
      <c r="C4404" t="s">
        <v>1484</v>
      </c>
      <c r="D4404">
        <v>2021</v>
      </c>
      <c r="E4404" t="s">
        <v>1502</v>
      </c>
      <c r="F4404" t="s">
        <v>1508</v>
      </c>
      <c r="G4404">
        <v>0.72</v>
      </c>
      <c r="H4404">
        <v>876</v>
      </c>
      <c r="I4404">
        <v>686</v>
      </c>
      <c r="J4404">
        <v>36.299999999999997</v>
      </c>
      <c r="K4404" t="s">
        <v>1512</v>
      </c>
      <c r="L4404">
        <v>2.15</v>
      </c>
      <c r="M4404" t="s">
        <v>1516</v>
      </c>
      <c r="N4404" s="13">
        <v>8191</v>
      </c>
      <c r="O4404">
        <v>14</v>
      </c>
      <c r="P4404" s="11">
        <f>Agridata[[#This Row],[Storage_Loss_%]]/100</f>
        <v>0.21640000000000001</v>
      </c>
      <c r="Q4404" s="7">
        <v>21.64</v>
      </c>
      <c r="R4404" s="13">
        <v>5344</v>
      </c>
      <c r="S4404">
        <v>203</v>
      </c>
      <c r="T4404" t="s">
        <v>1520</v>
      </c>
      <c r="U4404" t="s">
        <v>1523</v>
      </c>
      <c r="V4404" s="13">
        <v>124331</v>
      </c>
      <c r="W4404" s="7">
        <f>(Agridata[[#This Row],[Profit_After_Storage_Loss]]/Agridata[[#This Row],[Total_Revenue]])*100</f>
        <v>75.130728050896465</v>
      </c>
      <c r="X4404">
        <f>(1-Agridata[[#This Row],[Transport_Cost_NGN]]/(Agridata[[#This Row],[Input_Cost_NGN]]+Agridata[[#This Row],[Final_Profit_NGN]]))*100</f>
        <v>93.683439367649896</v>
      </c>
      <c r="Y4404" s="13">
        <f>Agridata[[#This Row],[Final_Profit_NGN]]*Agridata[[#This Row],[Storage_Loss_%]]</f>
        <v>2690522.84</v>
      </c>
      <c r="Z4404" s="13">
        <f>Agridata[[#This Row],[Final_Profit_NGN]] * (1-Agridata[[#This Row],[Storage_Loss_%]]/100)</f>
        <v>97425.771599999993</v>
      </c>
      <c r="AA4404" s="13">
        <f>Agridata[[#This Row],[Final_Profit_NGN]]+Agridata[[#This Row],[Input_Cost_NGN]]</f>
        <v>129675</v>
      </c>
    </row>
    <row r="4405" spans="1:27" x14ac:dyDescent="0.35">
      <c r="A4405" t="s">
        <v>1345</v>
      </c>
      <c r="B4405" t="s">
        <v>1473</v>
      </c>
      <c r="C4405" t="s">
        <v>1497</v>
      </c>
      <c r="D4405">
        <v>2024</v>
      </c>
      <c r="E4405" t="s">
        <v>1501</v>
      </c>
      <c r="F4405" t="s">
        <v>1503</v>
      </c>
      <c r="G4405">
        <v>3.41</v>
      </c>
      <c r="H4405">
        <v>41049</v>
      </c>
      <c r="I4405">
        <v>16419</v>
      </c>
      <c r="J4405">
        <v>1</v>
      </c>
      <c r="K4405" t="s">
        <v>1511</v>
      </c>
      <c r="L4405">
        <v>0.7</v>
      </c>
      <c r="M4405" t="s">
        <v>1516</v>
      </c>
      <c r="N4405" s="13">
        <v>200</v>
      </c>
      <c r="O4405">
        <v>60</v>
      </c>
      <c r="P4405" s="11">
        <f>Agridata[[#This Row],[Storage_Loss_%]]/100</f>
        <v>0.6</v>
      </c>
      <c r="Q4405" s="7">
        <v>60</v>
      </c>
      <c r="R4405" s="13">
        <v>36461</v>
      </c>
      <c r="S4405">
        <v>319</v>
      </c>
      <c r="T4405" t="s">
        <v>1520</v>
      </c>
      <c r="U4405" t="s">
        <v>1522</v>
      </c>
      <c r="V4405" s="13">
        <v>5148624</v>
      </c>
      <c r="W4405" s="7">
        <f>(Agridata[[#This Row],[Profit_After_Storage_Loss]]/Agridata[[#This Row],[Total_Revenue]])*100</f>
        <v>39.718723993917173</v>
      </c>
      <c r="X4405">
        <f>(1-Agridata[[#This Row],[Transport_Cost_NGN]]/(Agridata[[#This Row],[Input_Cost_NGN]]+Agridata[[#This Row],[Final_Profit_NGN]]))*100</f>
        <v>99.996142782615905</v>
      </c>
      <c r="Y4405" s="13">
        <f>Agridata[[#This Row],[Final_Profit_NGN]]*Agridata[[#This Row],[Storage_Loss_%]]</f>
        <v>308917440</v>
      </c>
      <c r="Z4405" s="13">
        <f>Agridata[[#This Row],[Final_Profit_NGN]] * (1-Agridata[[#This Row],[Storage_Loss_%]]/100)</f>
        <v>2059449.6</v>
      </c>
      <c r="AA4405" s="13">
        <f>Agridata[[#This Row],[Final_Profit_NGN]]+Agridata[[#This Row],[Input_Cost_NGN]]</f>
        <v>5185085</v>
      </c>
    </row>
    <row r="4406" spans="1:27" x14ac:dyDescent="0.35">
      <c r="A4406" t="s">
        <v>934</v>
      </c>
      <c r="B4406" t="s">
        <v>1469</v>
      </c>
      <c r="C4406" t="s">
        <v>1484</v>
      </c>
      <c r="D4406">
        <v>2023</v>
      </c>
      <c r="E4406" t="s">
        <v>1501</v>
      </c>
      <c r="F4406" t="s">
        <v>1506</v>
      </c>
      <c r="G4406">
        <v>0.57999999999999996</v>
      </c>
      <c r="H4406">
        <v>1398</v>
      </c>
      <c r="I4406">
        <v>1246</v>
      </c>
      <c r="J4406">
        <v>5.5</v>
      </c>
      <c r="K4406" t="s">
        <v>1511</v>
      </c>
      <c r="L4406">
        <v>1.49</v>
      </c>
      <c r="M4406" t="s">
        <v>1518</v>
      </c>
      <c r="N4406" s="13">
        <v>560</v>
      </c>
      <c r="O4406">
        <v>7</v>
      </c>
      <c r="P4406" s="11">
        <f>Agridata[[#This Row],[Storage_Loss_%]]/100</f>
        <v>0.1084</v>
      </c>
      <c r="Q4406" s="7">
        <v>10.84</v>
      </c>
      <c r="R4406" s="13">
        <v>17439</v>
      </c>
      <c r="S4406">
        <v>324</v>
      </c>
      <c r="T4406" t="s">
        <v>1520</v>
      </c>
      <c r="U4406" t="s">
        <v>1522</v>
      </c>
      <c r="V4406" s="13">
        <v>381668</v>
      </c>
      <c r="W4406" s="7">
        <f>(Agridata[[#This Row],[Profit_After_Storage_Loss]]/Agridata[[#This Row],[Total_Revenue]])*100</f>
        <v>85.264149413565775</v>
      </c>
      <c r="X4406">
        <f>(1-Agridata[[#This Row],[Transport_Cost_NGN]]/(Agridata[[#This Row],[Input_Cost_NGN]]+Agridata[[#This Row],[Final_Profit_NGN]]))*100</f>
        <v>99.859686750670875</v>
      </c>
      <c r="Y4406" s="13">
        <f>Agridata[[#This Row],[Final_Profit_NGN]]*Agridata[[#This Row],[Storage_Loss_%]]</f>
        <v>4137281.12</v>
      </c>
      <c r="Z4406" s="13">
        <f>Agridata[[#This Row],[Final_Profit_NGN]] * (1-Agridata[[#This Row],[Storage_Loss_%]]/100)</f>
        <v>340295.1888</v>
      </c>
      <c r="AA4406" s="13">
        <f>Agridata[[#This Row],[Final_Profit_NGN]]+Agridata[[#This Row],[Input_Cost_NGN]]</f>
        <v>399107</v>
      </c>
    </row>
    <row r="4407" spans="1:27" x14ac:dyDescent="0.35">
      <c r="A4407" t="s">
        <v>103</v>
      </c>
      <c r="B4407" t="s">
        <v>1473</v>
      </c>
      <c r="C4407" t="s">
        <v>1494</v>
      </c>
      <c r="D4407">
        <v>2021</v>
      </c>
      <c r="E4407" t="s">
        <v>1501</v>
      </c>
      <c r="F4407" t="s">
        <v>1505</v>
      </c>
      <c r="G4407">
        <v>3.24</v>
      </c>
      <c r="H4407">
        <v>26874</v>
      </c>
      <c r="I4407">
        <v>21141</v>
      </c>
      <c r="J4407">
        <v>24.8</v>
      </c>
      <c r="K4407" t="s">
        <v>1511</v>
      </c>
      <c r="L4407">
        <v>1.82</v>
      </c>
      <c r="M4407" t="s">
        <v>1516</v>
      </c>
      <c r="N4407" s="13">
        <v>3688</v>
      </c>
      <c r="O4407">
        <v>14</v>
      </c>
      <c r="P4407" s="11">
        <f>Agridata[[#This Row],[Storage_Loss_%]]/100</f>
        <v>0.21329999999999999</v>
      </c>
      <c r="Q4407" s="7">
        <v>21.33</v>
      </c>
      <c r="R4407" s="13">
        <v>29460</v>
      </c>
      <c r="S4407">
        <v>102</v>
      </c>
      <c r="T4407" t="s">
        <v>1520</v>
      </c>
      <c r="U4407" t="s">
        <v>1522</v>
      </c>
      <c r="V4407" s="13">
        <v>2101671</v>
      </c>
      <c r="W4407" s="7">
        <f>(Agridata[[#This Row],[Profit_After_Storage_Loss]]/Agridata[[#This Row],[Total_Revenue]])*100</f>
        <v>77.582493788509481</v>
      </c>
      <c r="X4407">
        <f>(1-Agridata[[#This Row],[Transport_Cost_NGN]]/(Agridata[[#This Row],[Input_Cost_NGN]]+Agridata[[#This Row],[Final_Profit_NGN]]))*100</f>
        <v>99.826946349145132</v>
      </c>
      <c r="Y4407" s="13">
        <f>Agridata[[#This Row],[Final_Profit_NGN]]*Agridata[[#This Row],[Storage_Loss_%]]</f>
        <v>44828642.43</v>
      </c>
      <c r="Z4407" s="13">
        <f>Agridata[[#This Row],[Final_Profit_NGN]] * (1-Agridata[[#This Row],[Storage_Loss_%]]/100)</f>
        <v>1653384.5756999999</v>
      </c>
      <c r="AA4407" s="13">
        <f>Agridata[[#This Row],[Final_Profit_NGN]]+Agridata[[#This Row],[Input_Cost_NGN]]</f>
        <v>2131131</v>
      </c>
    </row>
    <row r="4408" spans="1:27" x14ac:dyDescent="0.35">
      <c r="A4408" t="s">
        <v>1329</v>
      </c>
      <c r="B4408" t="s">
        <v>1473</v>
      </c>
      <c r="C4408" t="s">
        <v>1496</v>
      </c>
      <c r="D4408">
        <v>2024</v>
      </c>
      <c r="E4408" t="s">
        <v>1501</v>
      </c>
      <c r="F4408" t="s">
        <v>1509</v>
      </c>
      <c r="G4408">
        <v>1.58</v>
      </c>
      <c r="H4408">
        <v>16061</v>
      </c>
      <c r="I4408">
        <v>12853</v>
      </c>
      <c r="J4408">
        <v>34.799999999999997</v>
      </c>
      <c r="K4408" t="s">
        <v>1512</v>
      </c>
      <c r="L4408">
        <v>1.27</v>
      </c>
      <c r="M4408" t="s">
        <v>1516</v>
      </c>
      <c r="N4408" s="13">
        <v>8428</v>
      </c>
      <c r="O4408">
        <v>1</v>
      </c>
      <c r="P4408" s="11">
        <f>Agridata[[#This Row],[Storage_Loss_%]]/100</f>
        <v>0.19969999999999999</v>
      </c>
      <c r="Q4408" s="7">
        <v>19.97</v>
      </c>
      <c r="R4408" s="13">
        <v>37600</v>
      </c>
      <c r="S4408">
        <v>356</v>
      </c>
      <c r="T4408" t="s">
        <v>1520</v>
      </c>
      <c r="U4408" t="s">
        <v>1523</v>
      </c>
      <c r="V4408" s="13">
        <v>4483884</v>
      </c>
      <c r="W4408" s="7">
        <f>(Agridata[[#This Row],[Profit_After_Storage_Loss]]/Agridata[[#This Row],[Total_Revenue]])*100</f>
        <v>79.364482218669792</v>
      </c>
      <c r="X4408">
        <f>(1-Agridata[[#This Row],[Transport_Cost_NGN]]/(Agridata[[#This Row],[Input_Cost_NGN]]+Agridata[[#This Row],[Final_Profit_NGN]]))*100</f>
        <v>99.813601021257625</v>
      </c>
      <c r="Y4408" s="13">
        <f>Agridata[[#This Row],[Final_Profit_NGN]]*Agridata[[#This Row],[Storage_Loss_%]]</f>
        <v>89543163.479999989</v>
      </c>
      <c r="Z4408" s="13">
        <f>Agridata[[#This Row],[Final_Profit_NGN]] * (1-Agridata[[#This Row],[Storage_Loss_%]]/100)</f>
        <v>3588452.3651999999</v>
      </c>
      <c r="AA4408" s="13">
        <f>Agridata[[#This Row],[Final_Profit_NGN]]+Agridata[[#This Row],[Input_Cost_NGN]]</f>
        <v>4521484</v>
      </c>
    </row>
    <row r="4409" spans="1:27" x14ac:dyDescent="0.35">
      <c r="A4409" t="s">
        <v>933</v>
      </c>
      <c r="B4409" t="s">
        <v>1469</v>
      </c>
      <c r="C4409" t="s">
        <v>1484</v>
      </c>
      <c r="D4409">
        <v>2022</v>
      </c>
      <c r="E4409" t="s">
        <v>1502</v>
      </c>
      <c r="F4409" t="s">
        <v>1509</v>
      </c>
      <c r="G4409">
        <v>3.38</v>
      </c>
      <c r="H4409">
        <v>36754</v>
      </c>
      <c r="I4409">
        <v>30149</v>
      </c>
      <c r="J4409">
        <v>69.8</v>
      </c>
      <c r="K4409" t="s">
        <v>1512</v>
      </c>
      <c r="L4409">
        <v>2.72</v>
      </c>
      <c r="M4409" t="s">
        <v>1517</v>
      </c>
      <c r="N4409" s="13">
        <v>12117</v>
      </c>
      <c r="O4409">
        <v>2</v>
      </c>
      <c r="P4409" s="11">
        <f>Agridata[[#This Row],[Storage_Loss_%]]/100</f>
        <v>0.1797</v>
      </c>
      <c r="Q4409" s="7">
        <v>17.97</v>
      </c>
      <c r="R4409" s="13">
        <v>114002</v>
      </c>
      <c r="S4409">
        <v>247</v>
      </c>
      <c r="T4409" t="s">
        <v>1520</v>
      </c>
      <c r="U4409" t="s">
        <v>1522</v>
      </c>
      <c r="V4409" s="13">
        <v>7246216</v>
      </c>
      <c r="W4409" s="7">
        <f>(Agridata[[#This Row],[Profit_After_Storage_Loss]]/Agridata[[#This Row],[Total_Revenue]])*100</f>
        <v>80.759441973050258</v>
      </c>
      <c r="X4409">
        <f>(1-Agridata[[#This Row],[Transport_Cost_NGN]]/(Agridata[[#This Row],[Input_Cost_NGN]]+Agridata[[#This Row],[Final_Profit_NGN]]))*100</f>
        <v>99.835371724044037</v>
      </c>
      <c r="Y4409" s="13">
        <f>Agridata[[#This Row],[Final_Profit_NGN]]*Agridata[[#This Row],[Storage_Loss_%]]</f>
        <v>130214501.52</v>
      </c>
      <c r="Z4409" s="13">
        <f>Agridata[[#This Row],[Final_Profit_NGN]] * (1-Agridata[[#This Row],[Storage_Loss_%]]/100)</f>
        <v>5944070.9848000007</v>
      </c>
      <c r="AA4409" s="13">
        <f>Agridata[[#This Row],[Final_Profit_NGN]]+Agridata[[#This Row],[Input_Cost_NGN]]</f>
        <v>7360218</v>
      </c>
    </row>
    <row r="4410" spans="1:27" x14ac:dyDescent="0.35">
      <c r="A4410" t="s">
        <v>241</v>
      </c>
      <c r="B4410" t="s">
        <v>1471</v>
      </c>
      <c r="C4410" t="s">
        <v>1486</v>
      </c>
      <c r="D4410">
        <v>2021</v>
      </c>
      <c r="E4410" t="s">
        <v>1502</v>
      </c>
      <c r="F4410" t="s">
        <v>1503</v>
      </c>
      <c r="G4410">
        <v>2.77</v>
      </c>
      <c r="H4410">
        <v>25620</v>
      </c>
      <c r="I4410">
        <v>19565</v>
      </c>
      <c r="J4410">
        <v>17.3</v>
      </c>
      <c r="K4410" t="s">
        <v>1512</v>
      </c>
      <c r="L4410">
        <v>0.64</v>
      </c>
      <c r="M4410" t="s">
        <v>1517</v>
      </c>
      <c r="N4410" s="13">
        <v>3468</v>
      </c>
      <c r="O4410">
        <v>14</v>
      </c>
      <c r="P4410" s="11">
        <f>Agridata[[#This Row],[Storage_Loss_%]]/100</f>
        <v>0.23629999999999998</v>
      </c>
      <c r="Q4410" s="7">
        <v>23.63</v>
      </c>
      <c r="R4410" s="13">
        <v>40975</v>
      </c>
      <c r="S4410">
        <v>266</v>
      </c>
      <c r="T4410" t="s">
        <v>1520</v>
      </c>
      <c r="U4410" t="s">
        <v>1522</v>
      </c>
      <c r="V4410" s="13">
        <v>5107805</v>
      </c>
      <c r="W4410" s="7">
        <f>(Agridata[[#This Row],[Profit_After_Storage_Loss]]/Agridata[[#This Row],[Total_Revenue]])*100</f>
        <v>75.762232577426118</v>
      </c>
      <c r="X4410">
        <f>(1-Agridata[[#This Row],[Transport_Cost_NGN]]/(Agridata[[#This Row],[Input_Cost_NGN]]+Agridata[[#This Row],[Final_Profit_NGN]]))*100</f>
        <v>99.932644238052518</v>
      </c>
      <c r="Y4410" s="13">
        <f>Agridata[[#This Row],[Final_Profit_NGN]]*Agridata[[#This Row],[Storage_Loss_%]]</f>
        <v>120697432.14999999</v>
      </c>
      <c r="Z4410" s="13">
        <f>Agridata[[#This Row],[Final_Profit_NGN]] * (1-Agridata[[#This Row],[Storage_Loss_%]]/100)</f>
        <v>3900830.6785000004</v>
      </c>
      <c r="AA4410" s="13">
        <f>Agridata[[#This Row],[Final_Profit_NGN]]+Agridata[[#This Row],[Input_Cost_NGN]]</f>
        <v>5148780</v>
      </c>
    </row>
    <row r="4411" spans="1:27" x14ac:dyDescent="0.35">
      <c r="A4411" t="s">
        <v>222</v>
      </c>
      <c r="B4411" t="s">
        <v>1473</v>
      </c>
      <c r="C4411" t="s">
        <v>1497</v>
      </c>
      <c r="D4411">
        <v>2023</v>
      </c>
      <c r="E4411" t="s">
        <v>1502</v>
      </c>
      <c r="F4411" t="s">
        <v>1508</v>
      </c>
      <c r="G4411">
        <v>1.23</v>
      </c>
      <c r="H4411">
        <v>1543</v>
      </c>
      <c r="I4411">
        <v>1309</v>
      </c>
      <c r="J4411">
        <v>43.9</v>
      </c>
      <c r="K4411" t="s">
        <v>1512</v>
      </c>
      <c r="L4411">
        <v>2.17</v>
      </c>
      <c r="M4411" t="s">
        <v>1516</v>
      </c>
      <c r="N4411" s="13">
        <v>9358</v>
      </c>
      <c r="O4411">
        <v>7</v>
      </c>
      <c r="P4411" s="11">
        <f>Agridata[[#This Row],[Storage_Loss_%]]/100</f>
        <v>0.15160000000000001</v>
      </c>
      <c r="Q4411" s="7">
        <v>15.16</v>
      </c>
      <c r="R4411" s="13">
        <v>13530</v>
      </c>
      <c r="S4411">
        <v>193</v>
      </c>
      <c r="T4411" t="s">
        <v>1520</v>
      </c>
      <c r="U4411" t="s">
        <v>1522</v>
      </c>
      <c r="V4411" s="13">
        <v>227223</v>
      </c>
      <c r="W4411" s="7">
        <f>(Agridata[[#This Row],[Profit_After_Storage_Loss]]/Agridata[[#This Row],[Total_Revenue]])*100</f>
        <v>80.072104272843944</v>
      </c>
      <c r="X4411">
        <f>(1-Agridata[[#This Row],[Transport_Cost_NGN]]/(Agridata[[#This Row],[Input_Cost_NGN]]+Agridata[[#This Row],[Final_Profit_NGN]]))*100</f>
        <v>96.113028705768983</v>
      </c>
      <c r="Y4411" s="13">
        <f>Agridata[[#This Row],[Final_Profit_NGN]]*Agridata[[#This Row],[Storage_Loss_%]]</f>
        <v>3444700.68</v>
      </c>
      <c r="Z4411" s="13">
        <f>Agridata[[#This Row],[Final_Profit_NGN]] * (1-Agridata[[#This Row],[Storage_Loss_%]]/100)</f>
        <v>192775.9932</v>
      </c>
      <c r="AA4411" s="13">
        <f>Agridata[[#This Row],[Final_Profit_NGN]]+Agridata[[#This Row],[Input_Cost_NGN]]</f>
        <v>240753</v>
      </c>
    </row>
    <row r="4412" spans="1:27" x14ac:dyDescent="0.35">
      <c r="A4412" t="s">
        <v>366</v>
      </c>
      <c r="B4412" t="s">
        <v>1471</v>
      </c>
      <c r="C4412" t="s">
        <v>1483</v>
      </c>
      <c r="D4412">
        <v>2025</v>
      </c>
      <c r="E4412" t="s">
        <v>1501</v>
      </c>
      <c r="F4412" t="s">
        <v>1507</v>
      </c>
      <c r="G4412">
        <v>1.56</v>
      </c>
      <c r="H4412">
        <v>2242</v>
      </c>
      <c r="I4412">
        <v>1751</v>
      </c>
      <c r="J4412">
        <v>29.4</v>
      </c>
      <c r="K4412" t="s">
        <v>1512</v>
      </c>
      <c r="L4412">
        <v>1.67</v>
      </c>
      <c r="M4412" t="s">
        <v>1516</v>
      </c>
      <c r="N4412" s="13">
        <v>5812</v>
      </c>
      <c r="O4412">
        <v>14</v>
      </c>
      <c r="P4412" s="11">
        <f>Agridata[[#This Row],[Storage_Loss_%]]/100</f>
        <v>0.21899999999999997</v>
      </c>
      <c r="Q4412" s="7">
        <v>21.9</v>
      </c>
      <c r="R4412" s="13">
        <v>23944</v>
      </c>
      <c r="S4412">
        <v>298</v>
      </c>
      <c r="T4412" t="s">
        <v>1520</v>
      </c>
      <c r="U4412" t="s">
        <v>1523</v>
      </c>
      <c r="V4412" s="13">
        <v>486825</v>
      </c>
      <c r="W4412" s="7">
        <f>(Agridata[[#This Row],[Profit_After_Storage_Loss]]/Agridata[[#This Row],[Total_Revenue]])*100</f>
        <v>74.438802080784072</v>
      </c>
      <c r="X4412">
        <f>(1-Agridata[[#This Row],[Transport_Cost_NGN]]/(Agridata[[#This Row],[Input_Cost_NGN]]+Agridata[[#This Row],[Final_Profit_NGN]]))*100</f>
        <v>98.862107919627078</v>
      </c>
      <c r="Y4412" s="13">
        <f>Agridata[[#This Row],[Final_Profit_NGN]]*Agridata[[#This Row],[Storage_Loss_%]]</f>
        <v>10661467.5</v>
      </c>
      <c r="Z4412" s="13">
        <f>Agridata[[#This Row],[Final_Profit_NGN]] * (1-Agridata[[#This Row],[Storage_Loss_%]]/100)</f>
        <v>380210.32500000001</v>
      </c>
      <c r="AA4412" s="13">
        <f>Agridata[[#This Row],[Final_Profit_NGN]]+Agridata[[#This Row],[Input_Cost_NGN]]</f>
        <v>510769</v>
      </c>
    </row>
    <row r="4413" spans="1:27" x14ac:dyDescent="0.35">
      <c r="A4413" t="s">
        <v>986</v>
      </c>
      <c r="B4413" t="s">
        <v>1472</v>
      </c>
      <c r="C4413" t="s">
        <v>1488</v>
      </c>
      <c r="D4413">
        <v>2023</v>
      </c>
      <c r="E4413" t="s">
        <v>1501</v>
      </c>
      <c r="F4413" t="s">
        <v>1507</v>
      </c>
      <c r="G4413">
        <v>0.82</v>
      </c>
      <c r="H4413">
        <v>2084</v>
      </c>
      <c r="I4413">
        <v>1929</v>
      </c>
      <c r="J4413">
        <v>34.5</v>
      </c>
      <c r="K4413" t="s">
        <v>1515</v>
      </c>
      <c r="L4413">
        <v>1.48</v>
      </c>
      <c r="M4413" t="s">
        <v>1518</v>
      </c>
      <c r="N4413" s="13">
        <v>7389</v>
      </c>
      <c r="O4413">
        <v>1</v>
      </c>
      <c r="P4413" s="11">
        <f>Agridata[[#This Row],[Storage_Loss_%]]/100</f>
        <v>7.4099999999999999E-2</v>
      </c>
      <c r="Q4413" s="7">
        <v>7.41</v>
      </c>
      <c r="R4413" s="13">
        <v>19247</v>
      </c>
      <c r="S4413">
        <v>256</v>
      </c>
      <c r="T4413" t="s">
        <v>1519</v>
      </c>
      <c r="U4413" t="s">
        <v>1522</v>
      </c>
      <c r="V4413" s="13">
        <v>462250</v>
      </c>
      <c r="W4413" s="7">
        <f>(Agridata[[#This Row],[Profit_After_Storage_Loss]]/Agridata[[#This Row],[Total_Revenue]])*100</f>
        <v>88.888876773894737</v>
      </c>
      <c r="X4413">
        <f>(1-Agridata[[#This Row],[Transport_Cost_NGN]]/(Agridata[[#This Row],[Input_Cost_NGN]]+Agridata[[#This Row],[Final_Profit_NGN]]))*100</f>
        <v>98.465410999445481</v>
      </c>
      <c r="Y4413" s="13">
        <f>Agridata[[#This Row],[Final_Profit_NGN]]*Agridata[[#This Row],[Storage_Loss_%]]</f>
        <v>3425272.5</v>
      </c>
      <c r="Z4413" s="13">
        <f>Agridata[[#This Row],[Final_Profit_NGN]] * (1-Agridata[[#This Row],[Storage_Loss_%]]/100)</f>
        <v>427997.27499999997</v>
      </c>
      <c r="AA4413" s="13">
        <f>Agridata[[#This Row],[Final_Profit_NGN]]+Agridata[[#This Row],[Input_Cost_NGN]]</f>
        <v>481497</v>
      </c>
    </row>
    <row r="4414" spans="1:27" x14ac:dyDescent="0.35">
      <c r="A4414" t="s">
        <v>1263</v>
      </c>
      <c r="B4414" t="s">
        <v>1470</v>
      </c>
      <c r="C4414" t="s">
        <v>1491</v>
      </c>
      <c r="D4414">
        <v>2021</v>
      </c>
      <c r="E4414" t="s">
        <v>1502</v>
      </c>
      <c r="F4414" t="s">
        <v>1503</v>
      </c>
      <c r="G4414">
        <v>1.1599999999999999</v>
      </c>
      <c r="H4414">
        <v>11221</v>
      </c>
      <c r="I4414">
        <v>9545</v>
      </c>
      <c r="J4414">
        <v>59.4</v>
      </c>
      <c r="K4414" t="s">
        <v>1511</v>
      </c>
      <c r="L4414">
        <v>1.88</v>
      </c>
      <c r="M4414" t="s">
        <v>1518</v>
      </c>
      <c r="N4414" s="13">
        <v>8940</v>
      </c>
      <c r="O4414">
        <v>7</v>
      </c>
      <c r="P4414" s="11">
        <f>Agridata[[#This Row],[Storage_Loss_%]]/100</f>
        <v>0.14929999999999999</v>
      </c>
      <c r="Q4414" s="7">
        <v>14.93</v>
      </c>
      <c r="R4414" s="13">
        <v>18244</v>
      </c>
      <c r="S4414">
        <v>290</v>
      </c>
      <c r="T4414" t="s">
        <v>1521</v>
      </c>
      <c r="U4414" t="s">
        <v>1522</v>
      </c>
      <c r="V4414" s="13">
        <v>2713186</v>
      </c>
      <c r="W4414" s="7">
        <f>(Agridata[[#This Row],[Profit_After_Storage_Loss]]/Agridata[[#This Row],[Total_Revenue]])*100</f>
        <v>84.501793207221127</v>
      </c>
      <c r="X4414">
        <f>(1-Agridata[[#This Row],[Transport_Cost_NGN]]/(Agridata[[#This Row],[Input_Cost_NGN]]+Agridata[[#This Row],[Final_Profit_NGN]]))*100</f>
        <v>99.672698915952452</v>
      </c>
      <c r="Y4414" s="13">
        <f>Agridata[[#This Row],[Final_Profit_NGN]]*Agridata[[#This Row],[Storage_Loss_%]]</f>
        <v>40507866.979999997</v>
      </c>
      <c r="Z4414" s="13">
        <f>Agridata[[#This Row],[Final_Profit_NGN]] * (1-Agridata[[#This Row],[Storage_Loss_%]]/100)</f>
        <v>2308107.3302000002</v>
      </c>
      <c r="AA4414" s="13">
        <f>Agridata[[#This Row],[Final_Profit_NGN]]+Agridata[[#This Row],[Input_Cost_NGN]]</f>
        <v>2731430</v>
      </c>
    </row>
    <row r="4415" spans="1:27" x14ac:dyDescent="0.35">
      <c r="A4415" t="s">
        <v>1099</v>
      </c>
      <c r="B4415" t="s">
        <v>1469</v>
      </c>
      <c r="C4415" t="s">
        <v>1474</v>
      </c>
      <c r="D4415">
        <v>2022</v>
      </c>
      <c r="E4415" t="s">
        <v>1501</v>
      </c>
      <c r="F4415" t="s">
        <v>1504</v>
      </c>
      <c r="G4415">
        <v>1.91</v>
      </c>
      <c r="H4415">
        <v>12884</v>
      </c>
      <c r="I4415">
        <v>10305</v>
      </c>
      <c r="J4415">
        <v>1.2</v>
      </c>
      <c r="K4415" t="s">
        <v>1511</v>
      </c>
      <c r="L4415">
        <v>0.57999999999999996</v>
      </c>
      <c r="M4415" t="s">
        <v>1518</v>
      </c>
      <c r="N4415" s="13">
        <v>200</v>
      </c>
      <c r="O4415">
        <v>3</v>
      </c>
      <c r="P4415" s="11">
        <f>Agridata[[#This Row],[Storage_Loss_%]]/100</f>
        <v>0.20010000000000003</v>
      </c>
      <c r="Q4415" s="7">
        <v>20.010000000000002</v>
      </c>
      <c r="R4415" s="13">
        <v>36375</v>
      </c>
      <c r="S4415">
        <v>271</v>
      </c>
      <c r="T4415" t="s">
        <v>1519</v>
      </c>
      <c r="U4415" t="s">
        <v>1522</v>
      </c>
      <c r="V4415" s="13">
        <v>2728154</v>
      </c>
      <c r="W4415" s="7">
        <f>(Agridata[[#This Row],[Profit_After_Storage_Loss]]/Agridata[[#This Row],[Total_Revenue]])*100</f>
        <v>78.937511040759574</v>
      </c>
      <c r="X4415">
        <f>(1-Agridata[[#This Row],[Transport_Cost_NGN]]/(Agridata[[#This Row],[Input_Cost_NGN]]+Agridata[[#This Row],[Final_Profit_NGN]]))*100</f>
        <v>99.99276549459239</v>
      </c>
      <c r="Y4415" s="13">
        <f>Agridata[[#This Row],[Final_Profit_NGN]]*Agridata[[#This Row],[Storage_Loss_%]]</f>
        <v>54590361.540000007</v>
      </c>
      <c r="Z4415" s="13">
        <f>Agridata[[#This Row],[Final_Profit_NGN]] * (1-Agridata[[#This Row],[Storage_Loss_%]]/100)</f>
        <v>2182250.3846</v>
      </c>
      <c r="AA4415" s="13">
        <f>Agridata[[#This Row],[Final_Profit_NGN]]+Agridata[[#This Row],[Input_Cost_NGN]]</f>
        <v>2764529</v>
      </c>
    </row>
    <row r="4416" spans="1:27" x14ac:dyDescent="0.35">
      <c r="A4416" t="s">
        <v>1371</v>
      </c>
      <c r="B4416" t="s">
        <v>1471</v>
      </c>
      <c r="C4416" t="s">
        <v>1500</v>
      </c>
      <c r="D4416">
        <v>2021</v>
      </c>
      <c r="E4416" t="s">
        <v>1502</v>
      </c>
      <c r="F4416" t="s">
        <v>1503</v>
      </c>
      <c r="G4416">
        <v>0.75</v>
      </c>
      <c r="H4416">
        <v>4061</v>
      </c>
      <c r="I4416">
        <v>3392</v>
      </c>
      <c r="J4416">
        <v>12.2</v>
      </c>
      <c r="K4416" t="s">
        <v>1512</v>
      </c>
      <c r="L4416">
        <v>0.53</v>
      </c>
      <c r="M4416" t="s">
        <v>1518</v>
      </c>
      <c r="N4416" s="13">
        <v>2278</v>
      </c>
      <c r="O4416">
        <v>7</v>
      </c>
      <c r="P4416" s="11">
        <f>Agridata[[#This Row],[Storage_Loss_%]]/100</f>
        <v>0.16449999999999998</v>
      </c>
      <c r="Q4416" s="7">
        <v>16.45</v>
      </c>
      <c r="R4416" s="13">
        <v>6327</v>
      </c>
      <c r="S4416">
        <v>230</v>
      </c>
      <c r="T4416" t="s">
        <v>1520</v>
      </c>
      <c r="U4416" t="s">
        <v>1522</v>
      </c>
      <c r="V4416" s="13">
        <v>763754</v>
      </c>
      <c r="W4416" s="7">
        <f>(Agridata[[#This Row],[Profit_After_Storage_Loss]]/Agridata[[#This Row],[Total_Revenue]])*100</f>
        <v>82.863551626387363</v>
      </c>
      <c r="X4416">
        <f>(1-Agridata[[#This Row],[Transport_Cost_NGN]]/(Agridata[[#This Row],[Input_Cost_NGN]]+Agridata[[#This Row],[Final_Profit_NGN]]))*100</f>
        <v>99.704186962150729</v>
      </c>
      <c r="Y4416" s="13">
        <f>Agridata[[#This Row],[Final_Profit_NGN]]*Agridata[[#This Row],[Storage_Loss_%]]</f>
        <v>12563753.299999999</v>
      </c>
      <c r="Z4416" s="13">
        <f>Agridata[[#This Row],[Final_Profit_NGN]] * (1-Agridata[[#This Row],[Storage_Loss_%]]/100)</f>
        <v>638116.46700000006</v>
      </c>
      <c r="AA4416" s="13">
        <f>Agridata[[#This Row],[Final_Profit_NGN]]+Agridata[[#This Row],[Input_Cost_NGN]]</f>
        <v>770081</v>
      </c>
    </row>
    <row r="4417" spans="1:27" x14ac:dyDescent="0.35">
      <c r="A4417" t="s">
        <v>850</v>
      </c>
      <c r="B4417" t="s">
        <v>1472</v>
      </c>
      <c r="C4417" t="s">
        <v>1487</v>
      </c>
      <c r="D4417">
        <v>2022</v>
      </c>
      <c r="E4417" t="s">
        <v>1502</v>
      </c>
      <c r="F4417" t="s">
        <v>1506</v>
      </c>
      <c r="G4417">
        <v>0.54</v>
      </c>
      <c r="H4417">
        <v>890</v>
      </c>
      <c r="I4417">
        <v>719</v>
      </c>
      <c r="J4417">
        <v>64.900000000000006</v>
      </c>
      <c r="K4417" t="s">
        <v>1512</v>
      </c>
      <c r="L4417">
        <v>1.97</v>
      </c>
      <c r="M4417" t="s">
        <v>1516</v>
      </c>
      <c r="N4417" s="13">
        <v>14605</v>
      </c>
      <c r="O4417">
        <v>14</v>
      </c>
      <c r="P4417" s="11">
        <f>Agridata[[#This Row],[Storage_Loss_%]]/100</f>
        <v>0.19170000000000001</v>
      </c>
      <c r="Q4417" s="7">
        <v>19.170000000000002</v>
      </c>
      <c r="R4417" s="13">
        <v>8877</v>
      </c>
      <c r="S4417">
        <v>288</v>
      </c>
      <c r="T4417" t="s">
        <v>1520</v>
      </c>
      <c r="U4417" t="s">
        <v>1522</v>
      </c>
      <c r="V4417" s="13">
        <v>181520</v>
      </c>
      <c r="W4417" s="7">
        <f>(Agridata[[#This Row],[Profit_After_Storage_Loss]]/Agridata[[#This Row],[Total_Revenue]])*100</f>
        <v>77.061411681906762</v>
      </c>
      <c r="X4417">
        <f>(1-Agridata[[#This Row],[Transport_Cost_NGN]]/(Agridata[[#This Row],[Input_Cost_NGN]]+Agridata[[#This Row],[Final_Profit_NGN]]))*100</f>
        <v>92.329185859020896</v>
      </c>
      <c r="Y4417" s="13">
        <f>Agridata[[#This Row],[Final_Profit_NGN]]*Agridata[[#This Row],[Storage_Loss_%]]</f>
        <v>3479738.4000000004</v>
      </c>
      <c r="Z4417" s="13">
        <f>Agridata[[#This Row],[Final_Profit_NGN]] * (1-Agridata[[#This Row],[Storage_Loss_%]]/100)</f>
        <v>146722.61600000001</v>
      </c>
      <c r="AA4417" s="13">
        <f>Agridata[[#This Row],[Final_Profit_NGN]]+Agridata[[#This Row],[Input_Cost_NGN]]</f>
        <v>190397</v>
      </c>
    </row>
    <row r="4418" spans="1:27" x14ac:dyDescent="0.35">
      <c r="A4418" t="s">
        <v>404</v>
      </c>
      <c r="B4418" t="s">
        <v>1471</v>
      </c>
      <c r="C4418" t="s">
        <v>1477</v>
      </c>
      <c r="D4418">
        <v>2023</v>
      </c>
      <c r="E4418" t="s">
        <v>1501</v>
      </c>
      <c r="F4418" t="s">
        <v>1505</v>
      </c>
      <c r="G4418">
        <v>0.31</v>
      </c>
      <c r="H4418">
        <v>3862</v>
      </c>
      <c r="I4418">
        <v>3403</v>
      </c>
      <c r="J4418">
        <v>23.4</v>
      </c>
      <c r="K4418" t="s">
        <v>1512</v>
      </c>
      <c r="L4418">
        <v>1.98</v>
      </c>
      <c r="M4418" t="s">
        <v>1517</v>
      </c>
      <c r="N4418" s="13">
        <v>4267</v>
      </c>
      <c r="O4418">
        <v>3</v>
      </c>
      <c r="P4418" s="11">
        <f>Agridata[[#This Row],[Storage_Loss_%]]/100</f>
        <v>0.1186</v>
      </c>
      <c r="Q4418" s="7">
        <v>11.86</v>
      </c>
      <c r="R4418" s="13">
        <v>3182</v>
      </c>
      <c r="S4418">
        <v>83</v>
      </c>
      <c r="T4418" t="s">
        <v>1520</v>
      </c>
      <c r="U4418" t="s">
        <v>1522</v>
      </c>
      <c r="V4418" s="13">
        <v>272176</v>
      </c>
      <c r="W4418" s="7">
        <f>(Agridata[[#This Row],[Profit_After_Storage_Loss]]/Agridata[[#This Row],[Total_Revenue]])*100</f>
        <v>87.121466018782826</v>
      </c>
      <c r="X4418">
        <f>(1-Agridata[[#This Row],[Transport_Cost_NGN]]/(Agridata[[#This Row],[Input_Cost_NGN]]+Agridata[[#This Row],[Final_Profit_NGN]]))*100</f>
        <v>98.450380958606615</v>
      </c>
      <c r="Y4418" s="13">
        <f>Agridata[[#This Row],[Final_Profit_NGN]]*Agridata[[#This Row],[Storage_Loss_%]]</f>
        <v>3228007.36</v>
      </c>
      <c r="Z4418" s="13">
        <f>Agridata[[#This Row],[Final_Profit_NGN]] * (1-Agridata[[#This Row],[Storage_Loss_%]]/100)</f>
        <v>239895.9264</v>
      </c>
      <c r="AA4418" s="13">
        <f>Agridata[[#This Row],[Final_Profit_NGN]]+Agridata[[#This Row],[Input_Cost_NGN]]</f>
        <v>275358</v>
      </c>
    </row>
    <row r="4419" spans="1:27" x14ac:dyDescent="0.35">
      <c r="A4419" t="s">
        <v>1120</v>
      </c>
      <c r="B4419" t="s">
        <v>1470</v>
      </c>
      <c r="C4419" t="s">
        <v>1482</v>
      </c>
      <c r="D4419">
        <v>2025</v>
      </c>
      <c r="E4419" t="s">
        <v>1501</v>
      </c>
      <c r="F4419" t="s">
        <v>1509</v>
      </c>
      <c r="G4419">
        <v>2.95</v>
      </c>
      <c r="H4419">
        <v>39302</v>
      </c>
      <c r="I4419">
        <v>31535</v>
      </c>
      <c r="J4419">
        <v>42.4</v>
      </c>
      <c r="K4419" t="s">
        <v>1512</v>
      </c>
      <c r="L4419">
        <v>1.85</v>
      </c>
      <c r="M4419" t="s">
        <v>1516</v>
      </c>
      <c r="N4419" s="13">
        <v>12121</v>
      </c>
      <c r="O4419">
        <v>5</v>
      </c>
      <c r="P4419" s="11">
        <f>Agridata[[#This Row],[Storage_Loss_%]]/100</f>
        <v>0.19760000000000003</v>
      </c>
      <c r="Q4419" s="7">
        <v>19.760000000000002</v>
      </c>
      <c r="R4419" s="13">
        <v>64469</v>
      </c>
      <c r="S4419">
        <v>385</v>
      </c>
      <c r="T4419" t="s">
        <v>1521</v>
      </c>
      <c r="U4419" t="s">
        <v>1523</v>
      </c>
      <c r="V4419" s="13">
        <v>11942976</v>
      </c>
      <c r="W4419" s="7">
        <f>(Agridata[[#This Row],[Profit_After_Storage_Loss]]/Agridata[[#This Row],[Total_Revenue]])*100</f>
        <v>79.809184571738612</v>
      </c>
      <c r="X4419">
        <f>(1-Agridata[[#This Row],[Transport_Cost_NGN]]/(Agridata[[#This Row],[Input_Cost_NGN]]+Agridata[[#This Row],[Final_Profit_NGN]]))*100</f>
        <v>99.899054295064431</v>
      </c>
      <c r="Y4419" s="13">
        <f>Agridata[[#This Row],[Final_Profit_NGN]]*Agridata[[#This Row],[Storage_Loss_%]]</f>
        <v>235993205.76000002</v>
      </c>
      <c r="Z4419" s="13">
        <f>Agridata[[#This Row],[Final_Profit_NGN]] * (1-Agridata[[#This Row],[Storage_Loss_%]]/100)</f>
        <v>9583043.9423999991</v>
      </c>
      <c r="AA4419" s="13">
        <f>Agridata[[#This Row],[Final_Profit_NGN]]+Agridata[[#This Row],[Input_Cost_NGN]]</f>
        <v>12007445</v>
      </c>
    </row>
    <row r="4420" spans="1:27" x14ac:dyDescent="0.35">
      <c r="A4420" t="s">
        <v>269</v>
      </c>
      <c r="B4420" t="s">
        <v>1469</v>
      </c>
      <c r="C4420" t="s">
        <v>1481</v>
      </c>
      <c r="D4420">
        <v>2024</v>
      </c>
      <c r="E4420" t="s">
        <v>1501</v>
      </c>
      <c r="F4420" t="s">
        <v>1505</v>
      </c>
      <c r="G4420">
        <v>1.2</v>
      </c>
      <c r="H4420">
        <v>12563</v>
      </c>
      <c r="I4420">
        <v>10894</v>
      </c>
      <c r="J4420">
        <v>7.5</v>
      </c>
      <c r="K4420" t="s">
        <v>1511</v>
      </c>
      <c r="L4420">
        <v>0.66</v>
      </c>
      <c r="M4420" t="s">
        <v>1517</v>
      </c>
      <c r="N4420" s="13">
        <v>1049</v>
      </c>
      <c r="O4420">
        <v>1</v>
      </c>
      <c r="P4420" s="11">
        <f>Agridata[[#This Row],[Storage_Loss_%]]/100</f>
        <v>0.1328</v>
      </c>
      <c r="Q4420" s="7">
        <v>13.28</v>
      </c>
      <c r="R4420" s="13">
        <v>10503</v>
      </c>
      <c r="S4420">
        <v>79</v>
      </c>
      <c r="T4420" t="s">
        <v>1520</v>
      </c>
      <c r="U4420" t="s">
        <v>1523</v>
      </c>
      <c r="V4420" s="13">
        <v>840468</v>
      </c>
      <c r="W4420" s="7">
        <f>(Agridata[[#This Row],[Profit_After_Storage_Loss]]/Agridata[[#This Row],[Total_Revenue]])*100</f>
        <v>85.649669565707882</v>
      </c>
      <c r="X4420">
        <f>(1-Agridata[[#This Row],[Transport_Cost_NGN]]/(Agridata[[#This Row],[Input_Cost_NGN]]+Agridata[[#This Row],[Final_Profit_NGN]]))*100</f>
        <v>99.876729054221585</v>
      </c>
      <c r="Y4420" s="13">
        <f>Agridata[[#This Row],[Final_Profit_NGN]]*Agridata[[#This Row],[Storage_Loss_%]]</f>
        <v>11161415.039999999</v>
      </c>
      <c r="Z4420" s="13">
        <f>Agridata[[#This Row],[Final_Profit_NGN]] * (1-Agridata[[#This Row],[Storage_Loss_%]]/100)</f>
        <v>728853.84959999996</v>
      </c>
      <c r="AA4420" s="13">
        <f>Agridata[[#This Row],[Final_Profit_NGN]]+Agridata[[#This Row],[Input_Cost_NGN]]</f>
        <v>850971</v>
      </c>
    </row>
    <row r="4421" spans="1:27" x14ac:dyDescent="0.35">
      <c r="A4421" t="s">
        <v>116</v>
      </c>
      <c r="B4421" t="s">
        <v>1469</v>
      </c>
      <c r="C4421" t="s">
        <v>1481</v>
      </c>
      <c r="D4421">
        <v>2024</v>
      </c>
      <c r="E4421" t="s">
        <v>1501</v>
      </c>
      <c r="F4421" t="s">
        <v>1505</v>
      </c>
      <c r="G4421">
        <v>2.0499999999999998</v>
      </c>
      <c r="H4421">
        <v>26308</v>
      </c>
      <c r="I4421">
        <v>23787</v>
      </c>
      <c r="J4421">
        <v>1.4</v>
      </c>
      <c r="K4421" t="s">
        <v>1513</v>
      </c>
      <c r="L4421">
        <v>0.43</v>
      </c>
      <c r="M4421" t="s">
        <v>1518</v>
      </c>
      <c r="N4421" s="13">
        <v>200</v>
      </c>
      <c r="O4421">
        <v>3</v>
      </c>
      <c r="P4421" s="11">
        <f>Agridata[[#This Row],[Storage_Loss_%]]/100</f>
        <v>9.5799999999999996E-2</v>
      </c>
      <c r="Q4421" s="7">
        <v>9.58</v>
      </c>
      <c r="R4421" s="13">
        <v>23313</v>
      </c>
      <c r="S4421">
        <v>88</v>
      </c>
      <c r="T4421" t="s">
        <v>1520</v>
      </c>
      <c r="U4421" t="s">
        <v>1522</v>
      </c>
      <c r="V4421" s="13">
        <v>2048811</v>
      </c>
      <c r="W4421" s="7">
        <f>(Agridata[[#This Row],[Profit_After_Storage_Loss]]/Agridata[[#This Row],[Total_Revenue]])*100</f>
        <v>89.402704963602559</v>
      </c>
      <c r="X4421">
        <f>(1-Agridata[[#This Row],[Transport_Cost_NGN]]/(Agridata[[#This Row],[Input_Cost_NGN]]+Agridata[[#This Row],[Final_Profit_NGN]]))*100</f>
        <v>99.990348067972761</v>
      </c>
      <c r="Y4421" s="13">
        <f>Agridata[[#This Row],[Final_Profit_NGN]]*Agridata[[#This Row],[Storage_Loss_%]]</f>
        <v>19627609.379999999</v>
      </c>
      <c r="Z4421" s="13">
        <f>Agridata[[#This Row],[Final_Profit_NGN]] * (1-Agridata[[#This Row],[Storage_Loss_%]]/100)</f>
        <v>1852534.9062000001</v>
      </c>
      <c r="AA4421" s="13">
        <f>Agridata[[#This Row],[Final_Profit_NGN]]+Agridata[[#This Row],[Input_Cost_NGN]]</f>
        <v>2072124</v>
      </c>
    </row>
    <row r="4422" spans="1:27" x14ac:dyDescent="0.35">
      <c r="A4422" t="s">
        <v>1441</v>
      </c>
      <c r="B4422" t="s">
        <v>1472</v>
      </c>
      <c r="C4422" t="s">
        <v>1489</v>
      </c>
      <c r="D4422">
        <v>2021</v>
      </c>
      <c r="E4422" t="s">
        <v>1501</v>
      </c>
      <c r="F4422" t="s">
        <v>1503</v>
      </c>
      <c r="G4422">
        <v>1.63</v>
      </c>
      <c r="H4422">
        <v>17743</v>
      </c>
      <c r="I4422">
        <v>14135</v>
      </c>
      <c r="J4422">
        <v>38.700000000000003</v>
      </c>
      <c r="K4422" t="s">
        <v>1511</v>
      </c>
      <c r="L4422">
        <v>1.73</v>
      </c>
      <c r="M4422" t="s">
        <v>1518</v>
      </c>
      <c r="N4422" s="13">
        <v>5684</v>
      </c>
      <c r="O4422">
        <v>14</v>
      </c>
      <c r="P4422" s="11">
        <f>Agridata[[#This Row],[Storage_Loss_%]]/100</f>
        <v>0.20329999999999998</v>
      </c>
      <c r="Q4422" s="7">
        <v>20.329999999999998</v>
      </c>
      <c r="R4422" s="13">
        <v>13909</v>
      </c>
      <c r="S4422">
        <v>314</v>
      </c>
      <c r="T4422" t="s">
        <v>1520</v>
      </c>
      <c r="U4422" t="s">
        <v>1522</v>
      </c>
      <c r="V4422" s="13">
        <v>4374414</v>
      </c>
      <c r="W4422" s="7">
        <f>(Agridata[[#This Row],[Profit_After_Storage_Loss]]/Agridata[[#This Row],[Total_Revenue]])*100</f>
        <v>79.417482117884205</v>
      </c>
      <c r="X4422">
        <f>(1-Agridata[[#This Row],[Transport_Cost_NGN]]/(Agridata[[#This Row],[Input_Cost_NGN]]+Agridata[[#This Row],[Final_Profit_NGN]]))*100</f>
        <v>99.870474438640912</v>
      </c>
      <c r="Y4422" s="13">
        <f>Agridata[[#This Row],[Final_Profit_NGN]]*Agridata[[#This Row],[Storage_Loss_%]]</f>
        <v>88931836.61999999</v>
      </c>
      <c r="Z4422" s="13">
        <f>Agridata[[#This Row],[Final_Profit_NGN]] * (1-Agridata[[#This Row],[Storage_Loss_%]]/100)</f>
        <v>3485095.6338</v>
      </c>
      <c r="AA4422" s="13">
        <f>Agridata[[#This Row],[Final_Profit_NGN]]+Agridata[[#This Row],[Input_Cost_NGN]]</f>
        <v>4388323</v>
      </c>
    </row>
    <row r="4423" spans="1:27" x14ac:dyDescent="0.35">
      <c r="A4423" t="s">
        <v>675</v>
      </c>
      <c r="B4423" t="s">
        <v>1470</v>
      </c>
      <c r="C4423" t="s">
        <v>1499</v>
      </c>
      <c r="D4423">
        <v>2025</v>
      </c>
      <c r="E4423" t="s">
        <v>1502</v>
      </c>
      <c r="F4423" t="s">
        <v>1509</v>
      </c>
      <c r="G4423">
        <v>4.5599999999999996</v>
      </c>
      <c r="H4423">
        <v>67326</v>
      </c>
      <c r="I4423">
        <v>55106</v>
      </c>
      <c r="J4423">
        <v>7</v>
      </c>
      <c r="K4423" t="s">
        <v>1513</v>
      </c>
      <c r="L4423">
        <v>1.21</v>
      </c>
      <c r="M4423" t="s">
        <v>1516</v>
      </c>
      <c r="N4423" s="13">
        <v>278</v>
      </c>
      <c r="O4423">
        <v>1</v>
      </c>
      <c r="P4423" s="11">
        <f>Agridata[[#This Row],[Storage_Loss_%]]/100</f>
        <v>0.18149999999999999</v>
      </c>
      <c r="Q4423" s="7">
        <v>18.149999999999999</v>
      </c>
      <c r="R4423" s="13">
        <v>72856</v>
      </c>
      <c r="S4423">
        <v>354</v>
      </c>
      <c r="T4423" t="s">
        <v>1520</v>
      </c>
      <c r="U4423" t="s">
        <v>1522</v>
      </c>
      <c r="V4423" s="13">
        <v>19239315</v>
      </c>
      <c r="W4423" s="7">
        <f>(Agridata[[#This Row],[Profit_After_Storage_Loss]]/Agridata[[#This Row],[Total_Revenue]])*100</f>
        <v>81.541217336466204</v>
      </c>
      <c r="X4423">
        <f>(1-Agridata[[#This Row],[Transport_Cost_NGN]]/(Agridata[[#This Row],[Input_Cost_NGN]]+Agridata[[#This Row],[Final_Profit_NGN]]))*100</f>
        <v>99.998560493276486</v>
      </c>
      <c r="Y4423" s="13">
        <f>Agridata[[#This Row],[Final_Profit_NGN]]*Agridata[[#This Row],[Storage_Loss_%]]</f>
        <v>349193567.25</v>
      </c>
      <c r="Z4423" s="13">
        <f>Agridata[[#This Row],[Final_Profit_NGN]] * (1-Agridata[[#This Row],[Storage_Loss_%]]/100)</f>
        <v>15747379.327500001</v>
      </c>
      <c r="AA4423" s="13">
        <f>Agridata[[#This Row],[Final_Profit_NGN]]+Agridata[[#This Row],[Input_Cost_NGN]]</f>
        <v>19312171</v>
      </c>
    </row>
    <row r="4424" spans="1:27" x14ac:dyDescent="0.35">
      <c r="A4424" t="s">
        <v>321</v>
      </c>
      <c r="B4424" t="s">
        <v>1469</v>
      </c>
      <c r="C4424" t="s">
        <v>1498</v>
      </c>
      <c r="D4424">
        <v>2023</v>
      </c>
      <c r="E4424" t="s">
        <v>1501</v>
      </c>
      <c r="F4424" t="s">
        <v>1504</v>
      </c>
      <c r="G4424">
        <v>1.05</v>
      </c>
      <c r="H4424">
        <v>10686</v>
      </c>
      <c r="I4424">
        <v>8096</v>
      </c>
      <c r="J4424">
        <v>34.200000000000003</v>
      </c>
      <c r="K4424" t="s">
        <v>1511</v>
      </c>
      <c r="L4424">
        <v>1.37</v>
      </c>
      <c r="M4424" t="s">
        <v>1518</v>
      </c>
      <c r="N4424" s="13">
        <v>4377</v>
      </c>
      <c r="O4424">
        <v>4</v>
      </c>
      <c r="P4424" s="11">
        <f>Agridata[[#This Row],[Storage_Loss_%]]/100</f>
        <v>0.24230000000000002</v>
      </c>
      <c r="Q4424" s="7">
        <v>24.23</v>
      </c>
      <c r="R4424" s="13">
        <v>22274</v>
      </c>
      <c r="S4424">
        <v>213</v>
      </c>
      <c r="T4424" t="s">
        <v>1520</v>
      </c>
      <c r="U4424" t="s">
        <v>1523</v>
      </c>
      <c r="V4424" s="13">
        <v>1680553</v>
      </c>
      <c r="W4424" s="7">
        <f>(Agridata[[#This Row],[Profit_After_Storage_Loss]]/Agridata[[#This Row],[Total_Revenue]])*100</f>
        <v>74.778882887104785</v>
      </c>
      <c r="X4424">
        <f>(1-Agridata[[#This Row],[Transport_Cost_NGN]]/(Agridata[[#This Row],[Input_Cost_NGN]]+Agridata[[#This Row],[Final_Profit_NGN]]))*100</f>
        <v>99.742956859387348</v>
      </c>
      <c r="Y4424" s="13">
        <f>Agridata[[#This Row],[Final_Profit_NGN]]*Agridata[[#This Row],[Storage_Loss_%]]</f>
        <v>40719799.189999998</v>
      </c>
      <c r="Z4424" s="13">
        <f>Agridata[[#This Row],[Final_Profit_NGN]] * (1-Agridata[[#This Row],[Storage_Loss_%]]/100)</f>
        <v>1273355.0081</v>
      </c>
      <c r="AA4424" s="13">
        <f>Agridata[[#This Row],[Final_Profit_NGN]]+Agridata[[#This Row],[Input_Cost_NGN]]</f>
        <v>1702827</v>
      </c>
    </row>
    <row r="4425" spans="1:27" x14ac:dyDescent="0.35">
      <c r="A4425" t="s">
        <v>485</v>
      </c>
      <c r="B4425" t="s">
        <v>1470</v>
      </c>
      <c r="C4425" t="s">
        <v>1491</v>
      </c>
      <c r="D4425">
        <v>2023</v>
      </c>
      <c r="E4425" t="s">
        <v>1501</v>
      </c>
      <c r="F4425" t="s">
        <v>1506</v>
      </c>
      <c r="G4425">
        <v>1.6</v>
      </c>
      <c r="H4425">
        <v>4279</v>
      </c>
      <c r="I4425">
        <v>2813</v>
      </c>
      <c r="J4425">
        <v>29.6</v>
      </c>
      <c r="K4425" t="s">
        <v>1513</v>
      </c>
      <c r="L4425">
        <v>1.21</v>
      </c>
      <c r="M4425" t="s">
        <v>1516</v>
      </c>
      <c r="N4425" s="13">
        <v>1149</v>
      </c>
      <c r="O4425">
        <v>30</v>
      </c>
      <c r="P4425" s="11">
        <f>Agridata[[#This Row],[Storage_Loss_%]]/100</f>
        <v>0.34259999999999996</v>
      </c>
      <c r="Q4425" s="7">
        <v>34.26</v>
      </c>
      <c r="R4425" s="13">
        <v>25923</v>
      </c>
      <c r="S4425">
        <v>403</v>
      </c>
      <c r="T4425" t="s">
        <v>1520</v>
      </c>
      <c r="U4425" t="s">
        <v>1523</v>
      </c>
      <c r="V4425" s="13">
        <v>1095231</v>
      </c>
      <c r="W4425" s="7">
        <f>(Agridata[[#This Row],[Profit_After_Storage_Loss]]/Agridata[[#This Row],[Total_Revenue]])*100</f>
        <v>64.219978647001213</v>
      </c>
      <c r="X4425">
        <f>(1-Agridata[[#This Row],[Transport_Cost_NGN]]/(Agridata[[#This Row],[Input_Cost_NGN]]+Agridata[[#This Row],[Final_Profit_NGN]]))*100</f>
        <v>99.897516309088672</v>
      </c>
      <c r="Y4425" s="13">
        <f>Agridata[[#This Row],[Final_Profit_NGN]]*Agridata[[#This Row],[Storage_Loss_%]]</f>
        <v>37522614.059999995</v>
      </c>
      <c r="Z4425" s="13">
        <f>Agridata[[#This Row],[Final_Profit_NGN]] * (1-Agridata[[#This Row],[Storage_Loss_%]]/100)</f>
        <v>720004.85939999996</v>
      </c>
      <c r="AA4425" s="13">
        <f>Agridata[[#This Row],[Final_Profit_NGN]]+Agridata[[#This Row],[Input_Cost_NGN]]</f>
        <v>1121154</v>
      </c>
    </row>
    <row r="4426" spans="1:27" x14ac:dyDescent="0.35">
      <c r="A4426" t="s">
        <v>303</v>
      </c>
      <c r="B4426" t="s">
        <v>1469</v>
      </c>
      <c r="C4426" t="s">
        <v>1480</v>
      </c>
      <c r="D4426">
        <v>2021</v>
      </c>
      <c r="E4426" t="s">
        <v>1501</v>
      </c>
      <c r="F4426" t="s">
        <v>1505</v>
      </c>
      <c r="G4426">
        <v>4.58</v>
      </c>
      <c r="H4426">
        <v>68577</v>
      </c>
      <c r="I4426">
        <v>62672</v>
      </c>
      <c r="J4426">
        <v>1.1000000000000001</v>
      </c>
      <c r="K4426" t="s">
        <v>1512</v>
      </c>
      <c r="L4426">
        <v>0.47</v>
      </c>
      <c r="M4426" t="s">
        <v>1517</v>
      </c>
      <c r="N4426" s="13">
        <v>221</v>
      </c>
      <c r="O4426">
        <v>3</v>
      </c>
      <c r="P4426" s="11">
        <f>Agridata[[#This Row],[Storage_Loss_%]]/100</f>
        <v>8.6099999999999996E-2</v>
      </c>
      <c r="Q4426" s="7">
        <v>8.61</v>
      </c>
      <c r="R4426" s="13">
        <v>30094</v>
      </c>
      <c r="S4426">
        <v>98</v>
      </c>
      <c r="T4426" t="s">
        <v>1520</v>
      </c>
      <c r="U4426" t="s">
        <v>1523</v>
      </c>
      <c r="V4426" s="13">
        <v>6050123</v>
      </c>
      <c r="W4426" s="7">
        <f>(Agridata[[#This Row],[Profit_After_Storage_Loss]]/Agridata[[#This Row],[Total_Revenue]])*100</f>
        <v>90.937665706668042</v>
      </c>
      <c r="X4426">
        <f>(1-Agridata[[#This Row],[Transport_Cost_NGN]]/(Agridata[[#This Row],[Input_Cost_NGN]]+Agridata[[#This Row],[Final_Profit_NGN]]))*100</f>
        <v>99.996365261305641</v>
      </c>
      <c r="Y4426" s="13">
        <f>Agridata[[#This Row],[Final_Profit_NGN]]*Agridata[[#This Row],[Storage_Loss_%]]</f>
        <v>52091559.029999994</v>
      </c>
      <c r="Z4426" s="13">
        <f>Agridata[[#This Row],[Final_Profit_NGN]] * (1-Agridata[[#This Row],[Storage_Loss_%]]/100)</f>
        <v>5529207.4097000007</v>
      </c>
      <c r="AA4426" s="13">
        <f>Agridata[[#This Row],[Final_Profit_NGN]]+Agridata[[#This Row],[Input_Cost_NGN]]</f>
        <v>6080217</v>
      </c>
    </row>
    <row r="4427" spans="1:27" x14ac:dyDescent="0.35">
      <c r="A4427" t="s">
        <v>1428</v>
      </c>
      <c r="B4427" t="s">
        <v>1471</v>
      </c>
      <c r="C4427" t="s">
        <v>1492</v>
      </c>
      <c r="D4427">
        <v>2025</v>
      </c>
      <c r="E4427" t="s">
        <v>1502</v>
      </c>
      <c r="F4427" t="s">
        <v>1506</v>
      </c>
      <c r="G4427">
        <v>1.03</v>
      </c>
      <c r="H4427">
        <v>1715</v>
      </c>
      <c r="I4427">
        <v>686</v>
      </c>
      <c r="J4427">
        <v>19.8</v>
      </c>
      <c r="K4427" t="s">
        <v>1512</v>
      </c>
      <c r="L4427">
        <v>0.94</v>
      </c>
      <c r="M4427" t="s">
        <v>1518</v>
      </c>
      <c r="N4427" s="13">
        <v>3843</v>
      </c>
      <c r="O4427">
        <v>60</v>
      </c>
      <c r="P4427" s="11">
        <f>Agridata[[#This Row],[Storage_Loss_%]]/100</f>
        <v>0.6</v>
      </c>
      <c r="Q4427" s="7">
        <v>60</v>
      </c>
      <c r="R4427" s="13">
        <v>32158</v>
      </c>
      <c r="S4427">
        <v>313</v>
      </c>
      <c r="T4427" t="s">
        <v>1520</v>
      </c>
      <c r="U4427" t="s">
        <v>1522</v>
      </c>
      <c r="V4427" s="13">
        <v>176570</v>
      </c>
      <c r="W4427" s="7">
        <f>(Agridata[[#This Row],[Profit_After_Storage_Loss]]/Agridata[[#This Row],[Total_Revenue]])*100</f>
        <v>33.837338545858728</v>
      </c>
      <c r="X4427">
        <f>(1-Agridata[[#This Row],[Transport_Cost_NGN]]/(Agridata[[#This Row],[Input_Cost_NGN]]+Agridata[[#This Row],[Final_Profit_NGN]]))*100</f>
        <v>98.158847878578825</v>
      </c>
      <c r="Y4427" s="13">
        <f>Agridata[[#This Row],[Final_Profit_NGN]]*Agridata[[#This Row],[Storage_Loss_%]]</f>
        <v>10594200</v>
      </c>
      <c r="Z4427" s="13">
        <f>Agridata[[#This Row],[Final_Profit_NGN]] * (1-Agridata[[#This Row],[Storage_Loss_%]]/100)</f>
        <v>70628</v>
      </c>
      <c r="AA4427" s="13">
        <f>Agridata[[#This Row],[Final_Profit_NGN]]+Agridata[[#This Row],[Input_Cost_NGN]]</f>
        <v>208728</v>
      </c>
    </row>
    <row r="4428" spans="1:27" x14ac:dyDescent="0.35">
      <c r="A4428" t="s">
        <v>379</v>
      </c>
      <c r="B4428" t="s">
        <v>1471</v>
      </c>
      <c r="C4428" t="s">
        <v>1500</v>
      </c>
      <c r="D4428">
        <v>2025</v>
      </c>
      <c r="E4428" t="s">
        <v>1502</v>
      </c>
      <c r="F4428" t="s">
        <v>1505</v>
      </c>
      <c r="G4428">
        <v>0.51</v>
      </c>
      <c r="H4428">
        <v>5417</v>
      </c>
      <c r="I4428">
        <v>4505</v>
      </c>
      <c r="J4428">
        <v>8.1</v>
      </c>
      <c r="K4428" t="s">
        <v>1511</v>
      </c>
      <c r="L4428">
        <v>0.31</v>
      </c>
      <c r="M4428" t="s">
        <v>1516</v>
      </c>
      <c r="N4428" s="13">
        <v>965</v>
      </c>
      <c r="O4428">
        <v>7</v>
      </c>
      <c r="P4428" s="11">
        <f>Agridata[[#This Row],[Storage_Loss_%]]/100</f>
        <v>0.16829999999999998</v>
      </c>
      <c r="Q4428" s="7">
        <v>16.829999999999998</v>
      </c>
      <c r="R4428" s="13">
        <v>5176</v>
      </c>
      <c r="S4428">
        <v>93</v>
      </c>
      <c r="T4428" t="s">
        <v>1520</v>
      </c>
      <c r="U4428" t="s">
        <v>1522</v>
      </c>
      <c r="V4428" s="13">
        <v>408635</v>
      </c>
      <c r="W4428" s="7">
        <f>(Agridata[[#This Row],[Profit_After_Storage_Loss]]/Agridata[[#This Row],[Total_Revenue]])*100</f>
        <v>82.12969918634353</v>
      </c>
      <c r="X4428">
        <f>(1-Agridata[[#This Row],[Transport_Cost_NGN]]/(Agridata[[#This Row],[Input_Cost_NGN]]+Agridata[[#This Row],[Final_Profit_NGN]]))*100</f>
        <v>99.766801752490878</v>
      </c>
      <c r="Y4428" s="13">
        <f>Agridata[[#This Row],[Final_Profit_NGN]]*Agridata[[#This Row],[Storage_Loss_%]]</f>
        <v>6877327.0499999989</v>
      </c>
      <c r="Z4428" s="13">
        <f>Agridata[[#This Row],[Final_Profit_NGN]] * (1-Agridata[[#This Row],[Storage_Loss_%]]/100)</f>
        <v>339861.72950000002</v>
      </c>
      <c r="AA4428" s="13">
        <f>Agridata[[#This Row],[Final_Profit_NGN]]+Agridata[[#This Row],[Input_Cost_NGN]]</f>
        <v>413811</v>
      </c>
    </row>
    <row r="4429" spans="1:27" x14ac:dyDescent="0.35">
      <c r="A4429" t="s">
        <v>168</v>
      </c>
      <c r="B4429" t="s">
        <v>1472</v>
      </c>
      <c r="C4429" t="s">
        <v>1488</v>
      </c>
      <c r="D4429">
        <v>2022</v>
      </c>
      <c r="E4429" t="s">
        <v>1502</v>
      </c>
      <c r="F4429" t="s">
        <v>1508</v>
      </c>
      <c r="G4429">
        <v>1.22</v>
      </c>
      <c r="H4429">
        <v>1480</v>
      </c>
      <c r="I4429">
        <v>1251</v>
      </c>
      <c r="J4429">
        <v>5.5</v>
      </c>
      <c r="K4429" t="s">
        <v>1513</v>
      </c>
      <c r="L4429">
        <v>1.46</v>
      </c>
      <c r="M4429" t="s">
        <v>1516</v>
      </c>
      <c r="N4429" s="13">
        <v>205</v>
      </c>
      <c r="O4429">
        <v>7</v>
      </c>
      <c r="P4429" s="11">
        <f>Agridata[[#This Row],[Storage_Loss_%]]/100</f>
        <v>0.15460000000000002</v>
      </c>
      <c r="Q4429" s="7">
        <v>15.46</v>
      </c>
      <c r="R4429" s="13">
        <v>18294</v>
      </c>
      <c r="S4429">
        <v>243</v>
      </c>
      <c r="T4429" t="s">
        <v>1520</v>
      </c>
      <c r="U4429" t="s">
        <v>1522</v>
      </c>
      <c r="V4429" s="13">
        <v>282455</v>
      </c>
      <c r="W4429" s="7">
        <f>(Agridata[[#This Row],[Profit_After_Storage_Loss]]/Agridata[[#This Row],[Total_Revenue]])*100</f>
        <v>79.39758968442122</v>
      </c>
      <c r="X4429">
        <f>(1-Agridata[[#This Row],[Transport_Cost_NGN]]/(Agridata[[#This Row],[Input_Cost_NGN]]+Agridata[[#This Row],[Final_Profit_NGN]]))*100</f>
        <v>99.93183684733782</v>
      </c>
      <c r="Y4429" s="13">
        <f>Agridata[[#This Row],[Final_Profit_NGN]]*Agridata[[#This Row],[Storage_Loss_%]]</f>
        <v>4366754.3</v>
      </c>
      <c r="Z4429" s="13">
        <f>Agridata[[#This Row],[Final_Profit_NGN]] * (1-Agridata[[#This Row],[Storage_Loss_%]]/100)</f>
        <v>238787.45699999997</v>
      </c>
      <c r="AA4429" s="13">
        <f>Agridata[[#This Row],[Final_Profit_NGN]]+Agridata[[#This Row],[Input_Cost_NGN]]</f>
        <v>300749</v>
      </c>
    </row>
    <row r="4430" spans="1:27" x14ac:dyDescent="0.35">
      <c r="A4430" t="s">
        <v>1367</v>
      </c>
      <c r="B4430" t="s">
        <v>1469</v>
      </c>
      <c r="C4430" t="s">
        <v>1484</v>
      </c>
      <c r="D4430">
        <v>2021</v>
      </c>
      <c r="E4430" t="s">
        <v>1501</v>
      </c>
      <c r="F4430" t="s">
        <v>1506</v>
      </c>
      <c r="G4430">
        <v>1.03</v>
      </c>
      <c r="H4430">
        <v>1971</v>
      </c>
      <c r="I4430">
        <v>1590</v>
      </c>
      <c r="J4430">
        <v>20.399999999999999</v>
      </c>
      <c r="K4430" t="s">
        <v>1511</v>
      </c>
      <c r="L4430">
        <v>2.11</v>
      </c>
      <c r="M4430" t="s">
        <v>1517</v>
      </c>
      <c r="N4430" s="13">
        <v>2165</v>
      </c>
      <c r="O4430">
        <v>14</v>
      </c>
      <c r="P4430" s="11">
        <f>Agridata[[#This Row],[Storage_Loss_%]]/100</f>
        <v>0.1928</v>
      </c>
      <c r="Q4430" s="7">
        <v>19.28</v>
      </c>
      <c r="R4430" s="13">
        <v>16547</v>
      </c>
      <c r="S4430">
        <v>257</v>
      </c>
      <c r="T4430" t="s">
        <v>1520</v>
      </c>
      <c r="U4430" t="s">
        <v>1522</v>
      </c>
      <c r="V4430" s="13">
        <v>385832</v>
      </c>
      <c r="W4430" s="7">
        <f>(Agridata[[#This Row],[Profit_After_Storage_Loss]]/Agridata[[#This Row],[Total_Revenue]])*100</f>
        <v>77.400557782588052</v>
      </c>
      <c r="X4430">
        <f>(1-Agridata[[#This Row],[Transport_Cost_NGN]]/(Agridata[[#This Row],[Input_Cost_NGN]]+Agridata[[#This Row],[Final_Profit_NGN]]))*100</f>
        <v>99.461950052065333</v>
      </c>
      <c r="Y4430" s="13">
        <f>Agridata[[#This Row],[Final_Profit_NGN]]*Agridata[[#This Row],[Storage_Loss_%]]</f>
        <v>7438840.9600000009</v>
      </c>
      <c r="Z4430" s="13">
        <f>Agridata[[#This Row],[Final_Profit_NGN]] * (1-Agridata[[#This Row],[Storage_Loss_%]]/100)</f>
        <v>311443.59039999999</v>
      </c>
      <c r="AA4430" s="13">
        <f>Agridata[[#This Row],[Final_Profit_NGN]]+Agridata[[#This Row],[Input_Cost_NGN]]</f>
        <v>402379</v>
      </c>
    </row>
    <row r="4431" spans="1:27" x14ac:dyDescent="0.35">
      <c r="A4431" t="s">
        <v>423</v>
      </c>
      <c r="B4431" t="s">
        <v>1470</v>
      </c>
      <c r="C4431" t="s">
        <v>1490</v>
      </c>
      <c r="D4431">
        <v>2025</v>
      </c>
      <c r="E4431" t="s">
        <v>1502</v>
      </c>
      <c r="F4431" t="s">
        <v>1506</v>
      </c>
      <c r="G4431">
        <v>0.39</v>
      </c>
      <c r="H4431">
        <v>1234</v>
      </c>
      <c r="I4431">
        <v>963</v>
      </c>
      <c r="J4431">
        <v>20.5</v>
      </c>
      <c r="K4431" t="s">
        <v>1513</v>
      </c>
      <c r="L4431">
        <v>2.0499999999999998</v>
      </c>
      <c r="M4431" t="s">
        <v>1517</v>
      </c>
      <c r="N4431" s="13">
        <v>887</v>
      </c>
      <c r="O4431">
        <v>14</v>
      </c>
      <c r="P4431" s="11">
        <f>Agridata[[#This Row],[Storage_Loss_%]]/100</f>
        <v>0.21920000000000001</v>
      </c>
      <c r="Q4431" s="7">
        <v>21.92</v>
      </c>
      <c r="R4431" s="13">
        <v>8034</v>
      </c>
      <c r="S4431">
        <v>445</v>
      </c>
      <c r="T4431" t="s">
        <v>1520</v>
      </c>
      <c r="U4431" t="s">
        <v>1523</v>
      </c>
      <c r="V4431" s="13">
        <v>415329</v>
      </c>
      <c r="W4431" s="7">
        <f>(Agridata[[#This Row],[Profit_After_Storage_Loss]]/Agridata[[#This Row],[Total_Revenue]])*100</f>
        <v>76.598305284117885</v>
      </c>
      <c r="X4431">
        <f>(1-Agridata[[#This Row],[Transport_Cost_NGN]]/(Agridata[[#This Row],[Input_Cost_NGN]]+Agridata[[#This Row],[Final_Profit_NGN]]))*100</f>
        <v>99.790487123343325</v>
      </c>
      <c r="Y4431" s="13">
        <f>Agridata[[#This Row],[Final_Profit_NGN]]*Agridata[[#This Row],[Storage_Loss_%]]</f>
        <v>9104011.6800000016</v>
      </c>
      <c r="Z4431" s="13">
        <f>Agridata[[#This Row],[Final_Profit_NGN]] * (1-Agridata[[#This Row],[Storage_Loss_%]]/100)</f>
        <v>324288.88319999998</v>
      </c>
      <c r="AA4431" s="13">
        <f>Agridata[[#This Row],[Final_Profit_NGN]]+Agridata[[#This Row],[Input_Cost_NGN]]</f>
        <v>423363</v>
      </c>
    </row>
    <row r="4432" spans="1:27" x14ac:dyDescent="0.35">
      <c r="A4432" t="s">
        <v>295</v>
      </c>
      <c r="B4432" t="s">
        <v>1470</v>
      </c>
      <c r="C4432" t="s">
        <v>1482</v>
      </c>
      <c r="D4432">
        <v>2024</v>
      </c>
      <c r="E4432" t="s">
        <v>1502</v>
      </c>
      <c r="F4432" t="s">
        <v>1503</v>
      </c>
      <c r="G4432">
        <v>0.7</v>
      </c>
      <c r="H4432">
        <v>4456</v>
      </c>
      <c r="I4432">
        <v>1782</v>
      </c>
      <c r="J4432">
        <v>2</v>
      </c>
      <c r="K4432" t="s">
        <v>1515</v>
      </c>
      <c r="L4432">
        <v>1.02</v>
      </c>
      <c r="M4432" t="s">
        <v>1517</v>
      </c>
      <c r="N4432" s="13">
        <v>398</v>
      </c>
      <c r="O4432">
        <v>60</v>
      </c>
      <c r="P4432" s="11">
        <f>Agridata[[#This Row],[Storage_Loss_%]]/100</f>
        <v>0.6</v>
      </c>
      <c r="Q4432" s="7">
        <v>60</v>
      </c>
      <c r="R4432" s="13">
        <v>12633</v>
      </c>
      <c r="S4432">
        <v>380</v>
      </c>
      <c r="T4432" t="s">
        <v>1521</v>
      </c>
      <c r="U4432" t="s">
        <v>1522</v>
      </c>
      <c r="V4432" s="13">
        <v>657358</v>
      </c>
      <c r="W4432" s="7">
        <f>(Agridata[[#This Row],[Profit_After_Storage_Loss]]/Agridata[[#This Row],[Total_Revenue]])*100</f>
        <v>39.24578091347496</v>
      </c>
      <c r="X4432">
        <f>(1-Agridata[[#This Row],[Transport_Cost_NGN]]/(Agridata[[#This Row],[Input_Cost_NGN]]+Agridata[[#This Row],[Final_Profit_NGN]]))*100</f>
        <v>99.94059621696411</v>
      </c>
      <c r="Y4432" s="13">
        <f>Agridata[[#This Row],[Final_Profit_NGN]]*Agridata[[#This Row],[Storage_Loss_%]]</f>
        <v>39441480</v>
      </c>
      <c r="Z4432" s="13">
        <f>Agridata[[#This Row],[Final_Profit_NGN]] * (1-Agridata[[#This Row],[Storage_Loss_%]]/100)</f>
        <v>262943.2</v>
      </c>
      <c r="AA4432" s="13">
        <f>Agridata[[#This Row],[Final_Profit_NGN]]+Agridata[[#This Row],[Input_Cost_NGN]]</f>
        <v>669991</v>
      </c>
    </row>
    <row r="4433" spans="1:27" x14ac:dyDescent="0.35">
      <c r="A4433" t="s">
        <v>204</v>
      </c>
      <c r="B4433" t="s">
        <v>1473</v>
      </c>
      <c r="C4433" t="s">
        <v>1493</v>
      </c>
      <c r="D4433">
        <v>2024</v>
      </c>
      <c r="E4433" t="s">
        <v>1501</v>
      </c>
      <c r="F4433" t="s">
        <v>1506</v>
      </c>
      <c r="G4433">
        <v>1.17</v>
      </c>
      <c r="H4433">
        <v>3091</v>
      </c>
      <c r="I4433">
        <v>2617</v>
      </c>
      <c r="J4433">
        <v>1.1000000000000001</v>
      </c>
      <c r="K4433" t="s">
        <v>1513</v>
      </c>
      <c r="L4433">
        <v>0.67</v>
      </c>
      <c r="M4433" t="s">
        <v>1516</v>
      </c>
      <c r="N4433" s="13">
        <v>200</v>
      </c>
      <c r="O4433">
        <v>7</v>
      </c>
      <c r="P4433" s="11">
        <f>Agridata[[#This Row],[Storage_Loss_%]]/100</f>
        <v>0.15310000000000001</v>
      </c>
      <c r="Q4433" s="7">
        <v>15.31</v>
      </c>
      <c r="R4433" s="13">
        <v>31986</v>
      </c>
      <c r="S4433">
        <v>413</v>
      </c>
      <c r="T4433" t="s">
        <v>1521</v>
      </c>
      <c r="U4433" t="s">
        <v>1522</v>
      </c>
      <c r="V4433" s="13">
        <v>1037827</v>
      </c>
      <c r="W4433" s="7">
        <f>(Agridata[[#This Row],[Profit_After_Storage_Loss]]/Agridata[[#This Row],[Total_Revenue]])*100</f>
        <v>82.157880517436226</v>
      </c>
      <c r="X4433">
        <f>(1-Agridata[[#This Row],[Transport_Cost_NGN]]/(Agridata[[#This Row],[Input_Cost_NGN]]+Agridata[[#This Row],[Final_Profit_NGN]]))*100</f>
        <v>99.981305143983107</v>
      </c>
      <c r="Y4433" s="13">
        <f>Agridata[[#This Row],[Final_Profit_NGN]]*Agridata[[#This Row],[Storage_Loss_%]]</f>
        <v>15889131.370000001</v>
      </c>
      <c r="Z4433" s="13">
        <f>Agridata[[#This Row],[Final_Profit_NGN]] * (1-Agridata[[#This Row],[Storage_Loss_%]]/100)</f>
        <v>878935.68629999994</v>
      </c>
      <c r="AA4433" s="13">
        <f>Agridata[[#This Row],[Final_Profit_NGN]]+Agridata[[#This Row],[Input_Cost_NGN]]</f>
        <v>1069813</v>
      </c>
    </row>
    <row r="4434" spans="1:27" x14ac:dyDescent="0.35">
      <c r="A4434" t="s">
        <v>1442</v>
      </c>
      <c r="B4434" t="s">
        <v>1473</v>
      </c>
      <c r="C4434" t="s">
        <v>1484</v>
      </c>
      <c r="D4434">
        <v>2021</v>
      </c>
      <c r="E4434" t="s">
        <v>1501</v>
      </c>
      <c r="F4434" t="s">
        <v>1506</v>
      </c>
      <c r="G4434">
        <v>0.5</v>
      </c>
      <c r="H4434">
        <v>1299</v>
      </c>
      <c r="I4434">
        <v>873</v>
      </c>
      <c r="J4434">
        <v>77.8</v>
      </c>
      <c r="K4434" t="s">
        <v>1512</v>
      </c>
      <c r="L4434">
        <v>3.1</v>
      </c>
      <c r="M4434" t="s">
        <v>1516</v>
      </c>
      <c r="N4434" s="13">
        <v>21006</v>
      </c>
      <c r="O4434">
        <v>30</v>
      </c>
      <c r="P4434" s="11">
        <f>Agridata[[#This Row],[Storage_Loss_%]]/100</f>
        <v>0.32750000000000001</v>
      </c>
      <c r="Q4434" s="7">
        <v>32.75</v>
      </c>
      <c r="R4434" s="13">
        <v>14365</v>
      </c>
      <c r="S4434">
        <v>276</v>
      </c>
      <c r="T4434" t="s">
        <v>1520</v>
      </c>
      <c r="U4434" t="s">
        <v>1523</v>
      </c>
      <c r="V4434" s="13">
        <v>203168</v>
      </c>
      <c r="W4434" s="7">
        <f>(Agridata[[#This Row],[Profit_After_Storage_Loss]]/Agridata[[#This Row],[Total_Revenue]])*100</f>
        <v>62.809081840456393</v>
      </c>
      <c r="X4434">
        <f>(1-Agridata[[#This Row],[Transport_Cost_NGN]]/(Agridata[[#This Row],[Input_Cost_NGN]]+Agridata[[#This Row],[Final_Profit_NGN]]))*100</f>
        <v>90.343534084483736</v>
      </c>
      <c r="Y4434" s="13">
        <f>Agridata[[#This Row],[Final_Profit_NGN]]*Agridata[[#This Row],[Storage_Loss_%]]</f>
        <v>6653752</v>
      </c>
      <c r="Z4434" s="13">
        <f>Agridata[[#This Row],[Final_Profit_NGN]] * (1-Agridata[[#This Row],[Storage_Loss_%]]/100)</f>
        <v>136630.48000000001</v>
      </c>
      <c r="AA4434" s="13">
        <f>Agridata[[#This Row],[Final_Profit_NGN]]+Agridata[[#This Row],[Input_Cost_NGN]]</f>
        <v>217533</v>
      </c>
    </row>
    <row r="4435" spans="1:27" x14ac:dyDescent="0.35">
      <c r="A4435" t="s">
        <v>1008</v>
      </c>
      <c r="B4435" t="s">
        <v>1472</v>
      </c>
      <c r="C4435" t="s">
        <v>1478</v>
      </c>
      <c r="D4435">
        <v>2022</v>
      </c>
      <c r="E4435" t="s">
        <v>1501</v>
      </c>
      <c r="F4435" t="s">
        <v>1505</v>
      </c>
      <c r="G4435">
        <v>1.83</v>
      </c>
      <c r="H4435">
        <v>24631</v>
      </c>
      <c r="I4435">
        <v>14936</v>
      </c>
      <c r="J4435">
        <v>19.3</v>
      </c>
      <c r="K4435" t="s">
        <v>1515</v>
      </c>
      <c r="L4435">
        <v>1.88</v>
      </c>
      <c r="M4435" t="s">
        <v>1516</v>
      </c>
      <c r="N4435" s="13">
        <v>4277</v>
      </c>
      <c r="O4435">
        <v>30</v>
      </c>
      <c r="P4435" s="11">
        <f>Agridata[[#This Row],[Storage_Loss_%]]/100</f>
        <v>0.39360000000000001</v>
      </c>
      <c r="Q4435" s="7">
        <v>39.36</v>
      </c>
      <c r="R4435" s="13">
        <v>13732</v>
      </c>
      <c r="S4435">
        <v>96</v>
      </c>
      <c r="T4435" t="s">
        <v>1520</v>
      </c>
      <c r="U4435" t="s">
        <v>1522</v>
      </c>
      <c r="V4435" s="13">
        <v>1401509</v>
      </c>
      <c r="W4435" s="7">
        <f>(Agridata[[#This Row],[Profit_After_Storage_Loss]]/Agridata[[#This Row],[Total_Revenue]])*100</f>
        <v>60.051613654494183</v>
      </c>
      <c r="X4435">
        <f>(1-Agridata[[#This Row],[Transport_Cost_NGN]]/(Agridata[[#This Row],[Input_Cost_NGN]]+Agridata[[#This Row],[Final_Profit_NGN]]))*100</f>
        <v>99.697789987712341</v>
      </c>
      <c r="Y4435" s="13">
        <f>Agridata[[#This Row],[Final_Profit_NGN]]*Agridata[[#This Row],[Storage_Loss_%]]</f>
        <v>55163394.240000002</v>
      </c>
      <c r="Z4435" s="13">
        <f>Agridata[[#This Row],[Final_Profit_NGN]] * (1-Agridata[[#This Row],[Storage_Loss_%]]/100)</f>
        <v>849875.05760000006</v>
      </c>
      <c r="AA4435" s="13">
        <f>Agridata[[#This Row],[Final_Profit_NGN]]+Agridata[[#This Row],[Input_Cost_NGN]]</f>
        <v>1415241</v>
      </c>
    </row>
    <row r="4436" spans="1:27" x14ac:dyDescent="0.35">
      <c r="A4436" t="s">
        <v>1443</v>
      </c>
      <c r="B4436" t="s">
        <v>1472</v>
      </c>
      <c r="C4436" t="s">
        <v>1488</v>
      </c>
      <c r="D4436">
        <v>2025</v>
      </c>
      <c r="E4436" t="s">
        <v>1501</v>
      </c>
      <c r="F4436" t="s">
        <v>1503</v>
      </c>
      <c r="G4436">
        <v>1.58</v>
      </c>
      <c r="H4436">
        <v>9680</v>
      </c>
      <c r="I4436">
        <v>7479</v>
      </c>
      <c r="J4436">
        <v>20.100000000000001</v>
      </c>
      <c r="K4436" t="s">
        <v>1512</v>
      </c>
      <c r="L4436">
        <v>1.21</v>
      </c>
      <c r="M4436" t="s">
        <v>1516</v>
      </c>
      <c r="N4436" s="13">
        <v>4302</v>
      </c>
      <c r="O4436">
        <v>14</v>
      </c>
      <c r="P4436" s="11">
        <f>Agridata[[#This Row],[Storage_Loss_%]]/100</f>
        <v>0.2273</v>
      </c>
      <c r="Q4436" s="7">
        <v>22.73</v>
      </c>
      <c r="R4436" s="13">
        <v>15076</v>
      </c>
      <c r="S4436">
        <v>351</v>
      </c>
      <c r="T4436" t="s">
        <v>1519</v>
      </c>
      <c r="U4436" t="s">
        <v>1523</v>
      </c>
      <c r="V4436" s="13">
        <v>2579500</v>
      </c>
      <c r="W4436" s="7">
        <f>(Agridata[[#This Row],[Profit_After_Storage_Loss]]/Agridata[[#This Row],[Total_Revenue]])*100</f>
        <v>76.82101622769963</v>
      </c>
      <c r="X4436">
        <f>(1-Agridata[[#This Row],[Transport_Cost_NGN]]/(Agridata[[#This Row],[Input_Cost_NGN]]+Agridata[[#This Row],[Final_Profit_NGN]]))*100</f>
        <v>99.834192561713365</v>
      </c>
      <c r="Y4436" s="13">
        <f>Agridata[[#This Row],[Final_Profit_NGN]]*Agridata[[#This Row],[Storage_Loss_%]]</f>
        <v>58632035</v>
      </c>
      <c r="Z4436" s="13">
        <f>Agridata[[#This Row],[Final_Profit_NGN]] * (1-Agridata[[#This Row],[Storage_Loss_%]]/100)</f>
        <v>1993179.65</v>
      </c>
      <c r="AA4436" s="13">
        <f>Agridata[[#This Row],[Final_Profit_NGN]]+Agridata[[#This Row],[Input_Cost_NGN]]</f>
        <v>2594576</v>
      </c>
    </row>
    <row r="4437" spans="1:27" x14ac:dyDescent="0.35">
      <c r="A4437" t="s">
        <v>217</v>
      </c>
      <c r="B4437" t="s">
        <v>1471</v>
      </c>
      <c r="C4437" t="s">
        <v>1477</v>
      </c>
      <c r="D4437">
        <v>2021</v>
      </c>
      <c r="E4437" t="s">
        <v>1502</v>
      </c>
      <c r="F4437" t="s">
        <v>1509</v>
      </c>
      <c r="G4437">
        <v>0.67</v>
      </c>
      <c r="H4437">
        <v>7036</v>
      </c>
      <c r="I4437">
        <v>5646</v>
      </c>
      <c r="J4437">
        <v>44.3</v>
      </c>
      <c r="K4437" t="s">
        <v>1511</v>
      </c>
      <c r="L4437">
        <v>1.86</v>
      </c>
      <c r="M4437" t="s">
        <v>1518</v>
      </c>
      <c r="N4437" s="13">
        <v>5199</v>
      </c>
      <c r="O4437">
        <v>3</v>
      </c>
      <c r="P4437" s="11">
        <f>Agridata[[#This Row],[Storage_Loss_%]]/100</f>
        <v>0.19750000000000001</v>
      </c>
      <c r="Q4437" s="7">
        <v>19.75</v>
      </c>
      <c r="R4437" s="13">
        <v>23424</v>
      </c>
      <c r="S4437">
        <v>291</v>
      </c>
      <c r="T4437" t="s">
        <v>1520</v>
      </c>
      <c r="U4437" t="s">
        <v>1522</v>
      </c>
      <c r="V4437" s="13">
        <v>1597934</v>
      </c>
      <c r="W4437" s="7">
        <f>(Agridata[[#This Row],[Profit_After_Storage_Loss]]/Agridata[[#This Row],[Total_Revenue]])*100</f>
        <v>79.090616322860214</v>
      </c>
      <c r="X4437">
        <f>(1-Agridata[[#This Row],[Transport_Cost_NGN]]/(Agridata[[#This Row],[Input_Cost_NGN]]+Agridata[[#This Row],[Final_Profit_NGN]]))*100</f>
        <v>99.679342871839523</v>
      </c>
      <c r="Y4437" s="13">
        <f>Agridata[[#This Row],[Final_Profit_NGN]]*Agridata[[#This Row],[Storage_Loss_%]]</f>
        <v>31559196.5</v>
      </c>
      <c r="Z4437" s="13">
        <f>Agridata[[#This Row],[Final_Profit_NGN]] * (1-Agridata[[#This Row],[Storage_Loss_%]]/100)</f>
        <v>1282342.0349999999</v>
      </c>
      <c r="AA4437" s="13">
        <f>Agridata[[#This Row],[Final_Profit_NGN]]+Agridata[[#This Row],[Input_Cost_NGN]]</f>
        <v>1621358</v>
      </c>
    </row>
    <row r="4438" spans="1:27" x14ac:dyDescent="0.35">
      <c r="A4438" t="s">
        <v>1081</v>
      </c>
      <c r="B4438" t="s">
        <v>1473</v>
      </c>
      <c r="C4438" t="s">
        <v>1494</v>
      </c>
      <c r="D4438">
        <v>2023</v>
      </c>
      <c r="E4438" t="s">
        <v>1501</v>
      </c>
      <c r="F4438" t="s">
        <v>1506</v>
      </c>
      <c r="G4438">
        <v>3.36</v>
      </c>
      <c r="H4438">
        <v>5631</v>
      </c>
      <c r="I4438">
        <v>3674</v>
      </c>
      <c r="J4438">
        <v>1</v>
      </c>
      <c r="K4438" t="s">
        <v>1513</v>
      </c>
      <c r="L4438">
        <v>0.42</v>
      </c>
      <c r="M4438" t="s">
        <v>1516</v>
      </c>
      <c r="N4438" s="13">
        <v>200</v>
      </c>
      <c r="O4438">
        <v>30</v>
      </c>
      <c r="P4438" s="11">
        <f>Agridata[[#This Row],[Storage_Loss_%]]/100</f>
        <v>0.34740000000000004</v>
      </c>
      <c r="Q4438" s="7">
        <v>34.74</v>
      </c>
      <c r="R4438" s="13">
        <v>50873</v>
      </c>
      <c r="S4438">
        <v>309</v>
      </c>
      <c r="T4438" t="s">
        <v>1520</v>
      </c>
      <c r="U4438" t="s">
        <v>1523</v>
      </c>
      <c r="V4438" s="13">
        <v>1072841</v>
      </c>
      <c r="W4438" s="7">
        <f>(Agridata[[#This Row],[Profit_After_Storage_Loss]]/Agridata[[#This Row],[Total_Revenue]])*100</f>
        <v>62.30553651551908</v>
      </c>
      <c r="X4438">
        <f>(1-Agridata[[#This Row],[Transport_Cost_NGN]]/(Agridata[[#This Row],[Input_Cost_NGN]]+Agridata[[#This Row],[Final_Profit_NGN]]))*100</f>
        <v>99.982201876990047</v>
      </c>
      <c r="Y4438" s="13">
        <f>Agridata[[#This Row],[Final_Profit_NGN]]*Agridata[[#This Row],[Storage_Loss_%]]</f>
        <v>37270496.340000004</v>
      </c>
      <c r="Z4438" s="13">
        <f>Agridata[[#This Row],[Final_Profit_NGN]] * (1-Agridata[[#This Row],[Storage_Loss_%]]/100)</f>
        <v>700136.03659999999</v>
      </c>
      <c r="AA4438" s="13">
        <f>Agridata[[#This Row],[Final_Profit_NGN]]+Agridata[[#This Row],[Input_Cost_NGN]]</f>
        <v>1123714</v>
      </c>
    </row>
    <row r="4439" spans="1:27" x14ac:dyDescent="0.35">
      <c r="A4439" t="s">
        <v>1444</v>
      </c>
      <c r="B4439" t="s">
        <v>1472</v>
      </c>
      <c r="C4439" t="s">
        <v>1479</v>
      </c>
      <c r="D4439">
        <v>2024</v>
      </c>
      <c r="E4439" t="s">
        <v>1501</v>
      </c>
      <c r="F4439" t="s">
        <v>1504</v>
      </c>
      <c r="G4439">
        <v>1.22</v>
      </c>
      <c r="H4439">
        <v>15110</v>
      </c>
      <c r="I4439">
        <v>11893</v>
      </c>
      <c r="J4439">
        <v>40.5</v>
      </c>
      <c r="K4439" t="s">
        <v>1513</v>
      </c>
      <c r="L4439">
        <v>1.61</v>
      </c>
      <c r="M4439" t="s">
        <v>1516</v>
      </c>
      <c r="N4439" s="13">
        <v>1466</v>
      </c>
      <c r="O4439">
        <v>2</v>
      </c>
      <c r="P4439" s="11">
        <f>Agridata[[#This Row],[Storage_Loss_%]]/100</f>
        <v>0.21289999999999998</v>
      </c>
      <c r="Q4439" s="7">
        <v>21.29</v>
      </c>
      <c r="R4439" s="13">
        <v>19002</v>
      </c>
      <c r="S4439">
        <v>312</v>
      </c>
      <c r="T4439" t="s">
        <v>1520</v>
      </c>
      <c r="U4439" t="s">
        <v>1523</v>
      </c>
      <c r="V4439" s="13">
        <v>3653042</v>
      </c>
      <c r="W4439" s="7">
        <f>(Agridata[[#This Row],[Profit_After_Storage_Loss]]/Agridata[[#This Row],[Total_Revenue]])*100</f>
        <v>78.302693491690192</v>
      </c>
      <c r="X4439">
        <f>(1-Agridata[[#This Row],[Transport_Cost_NGN]]/(Agridata[[#This Row],[Input_Cost_NGN]]+Agridata[[#This Row],[Final_Profit_NGN]]))*100</f>
        <v>99.96007673110671</v>
      </c>
      <c r="Y4439" s="13">
        <f>Agridata[[#This Row],[Final_Profit_NGN]]*Agridata[[#This Row],[Storage_Loss_%]]</f>
        <v>77773264.179999992</v>
      </c>
      <c r="Z4439" s="13">
        <f>Agridata[[#This Row],[Final_Profit_NGN]] * (1-Agridata[[#This Row],[Storage_Loss_%]]/100)</f>
        <v>2875309.3582000001</v>
      </c>
      <c r="AA4439" s="13">
        <f>Agridata[[#This Row],[Final_Profit_NGN]]+Agridata[[#This Row],[Input_Cost_NGN]]</f>
        <v>3672044</v>
      </c>
    </row>
    <row r="4440" spans="1:27" x14ac:dyDescent="0.35">
      <c r="A4440" t="s">
        <v>743</v>
      </c>
      <c r="B4440" t="s">
        <v>1470</v>
      </c>
      <c r="C4440" t="s">
        <v>1485</v>
      </c>
      <c r="D4440">
        <v>2021</v>
      </c>
      <c r="E4440" t="s">
        <v>1501</v>
      </c>
      <c r="F4440" t="s">
        <v>1506</v>
      </c>
      <c r="G4440">
        <v>3.09</v>
      </c>
      <c r="H4440">
        <v>10254</v>
      </c>
      <c r="I4440">
        <v>8922</v>
      </c>
      <c r="J4440">
        <v>81.599999999999994</v>
      </c>
      <c r="K4440" t="s">
        <v>1512</v>
      </c>
      <c r="L4440">
        <v>3.44</v>
      </c>
      <c r="M4440" t="s">
        <v>1516</v>
      </c>
      <c r="N4440" s="13">
        <v>23141</v>
      </c>
      <c r="O4440">
        <v>7</v>
      </c>
      <c r="P4440" s="11">
        <f>Agridata[[#This Row],[Storage_Loss_%]]/100</f>
        <v>0.12990000000000002</v>
      </c>
      <c r="Q4440" s="7">
        <v>12.99</v>
      </c>
      <c r="R4440" s="13">
        <v>45816</v>
      </c>
      <c r="S4440">
        <v>361</v>
      </c>
      <c r="T4440" t="s">
        <v>1520</v>
      </c>
      <c r="U4440" t="s">
        <v>1522</v>
      </c>
      <c r="V4440" s="13">
        <v>3119677</v>
      </c>
      <c r="W4440" s="7">
        <f>(Agridata[[#This Row],[Profit_After_Storage_Loss]]/Agridata[[#This Row],[Total_Revenue]])*100</f>
        <v>85.750654248801055</v>
      </c>
      <c r="X4440">
        <f>(1-Agridata[[#This Row],[Transport_Cost_NGN]]/(Agridata[[#This Row],[Input_Cost_NGN]]+Agridata[[#This Row],[Final_Profit_NGN]]))*100</f>
        <v>99.268960632672389</v>
      </c>
      <c r="Y4440" s="13">
        <f>Agridata[[#This Row],[Final_Profit_NGN]]*Agridata[[#This Row],[Storage_Loss_%]]</f>
        <v>40524604.230000004</v>
      </c>
      <c r="Z4440" s="13">
        <f>Agridata[[#This Row],[Final_Profit_NGN]] * (1-Agridata[[#This Row],[Storage_Loss_%]]/100)</f>
        <v>2714430.9577000001</v>
      </c>
      <c r="AA4440" s="13">
        <f>Agridata[[#This Row],[Final_Profit_NGN]]+Agridata[[#This Row],[Input_Cost_NGN]]</f>
        <v>3165493</v>
      </c>
    </row>
    <row r="4441" spans="1:27" x14ac:dyDescent="0.35">
      <c r="A4441" t="s">
        <v>738</v>
      </c>
      <c r="B4441" t="s">
        <v>1471</v>
      </c>
      <c r="C4441" t="s">
        <v>1500</v>
      </c>
      <c r="D4441">
        <v>2021</v>
      </c>
      <c r="E4441" t="s">
        <v>1501</v>
      </c>
      <c r="F4441" t="s">
        <v>1504</v>
      </c>
      <c r="G4441">
        <v>0.4</v>
      </c>
      <c r="H4441">
        <v>4716</v>
      </c>
      <c r="I4441">
        <v>3719</v>
      </c>
      <c r="J4441">
        <v>3.5</v>
      </c>
      <c r="K4441" t="s">
        <v>1513</v>
      </c>
      <c r="L4441">
        <v>0.55000000000000004</v>
      </c>
      <c r="M4441" t="s">
        <v>1516</v>
      </c>
      <c r="N4441" s="13">
        <v>200</v>
      </c>
      <c r="O4441">
        <v>4</v>
      </c>
      <c r="P4441" s="11">
        <f>Agridata[[#This Row],[Storage_Loss_%]]/100</f>
        <v>0.2114</v>
      </c>
      <c r="Q4441" s="7">
        <v>21.14</v>
      </c>
      <c r="R4441" s="13">
        <v>9361</v>
      </c>
      <c r="S4441">
        <v>259</v>
      </c>
      <c r="T4441" t="s">
        <v>1520</v>
      </c>
      <c r="U4441" t="s">
        <v>1522</v>
      </c>
      <c r="V4441" s="13">
        <v>944028</v>
      </c>
      <c r="W4441" s="7">
        <f>(Agridata[[#This Row],[Profit_After_Storage_Loss]]/Agridata[[#This Row],[Total_Revenue]])*100</f>
        <v>78.085700674121483</v>
      </c>
      <c r="X4441">
        <f>(1-Agridata[[#This Row],[Transport_Cost_NGN]]/(Agridata[[#This Row],[Input_Cost_NGN]]+Agridata[[#This Row],[Final_Profit_NGN]]))*100</f>
        <v>99.979022203948233</v>
      </c>
      <c r="Y4441" s="13">
        <f>Agridata[[#This Row],[Final_Profit_NGN]]*Agridata[[#This Row],[Storage_Loss_%]]</f>
        <v>19956751.920000002</v>
      </c>
      <c r="Z4441" s="13">
        <f>Agridata[[#This Row],[Final_Profit_NGN]] * (1-Agridata[[#This Row],[Storage_Loss_%]]/100)</f>
        <v>744460.48080000002</v>
      </c>
      <c r="AA4441" s="13">
        <f>Agridata[[#This Row],[Final_Profit_NGN]]+Agridata[[#This Row],[Input_Cost_NGN]]</f>
        <v>953389</v>
      </c>
    </row>
    <row r="4442" spans="1:27" x14ac:dyDescent="0.35">
      <c r="A4442" t="s">
        <v>690</v>
      </c>
      <c r="B4442" t="s">
        <v>1471</v>
      </c>
      <c r="C4442" t="s">
        <v>1500</v>
      </c>
      <c r="D4442">
        <v>2023</v>
      </c>
      <c r="E4442" t="s">
        <v>1502</v>
      </c>
      <c r="F4442" t="s">
        <v>1507</v>
      </c>
      <c r="G4442">
        <v>0.22</v>
      </c>
      <c r="H4442">
        <v>451</v>
      </c>
      <c r="I4442">
        <v>400</v>
      </c>
      <c r="J4442">
        <v>34</v>
      </c>
      <c r="K4442" t="s">
        <v>1514</v>
      </c>
      <c r="L4442">
        <v>2.21</v>
      </c>
      <c r="M4442" t="s">
        <v>1516</v>
      </c>
      <c r="N4442" s="13">
        <v>5951</v>
      </c>
      <c r="O4442">
        <v>7</v>
      </c>
      <c r="P4442" s="11">
        <f>Agridata[[#This Row],[Storage_Loss_%]]/100</f>
        <v>0.1116</v>
      </c>
      <c r="Q4442" s="7">
        <v>11.16</v>
      </c>
      <c r="R4442" s="13">
        <v>3975</v>
      </c>
      <c r="S4442">
        <v>272</v>
      </c>
      <c r="T4442" t="s">
        <v>1520</v>
      </c>
      <c r="U4442" t="s">
        <v>1523</v>
      </c>
      <c r="V4442" s="13">
        <v>97786</v>
      </c>
      <c r="W4442" s="7">
        <f>(Agridata[[#This Row],[Profit_After_Storage_Loss]]/Agridata[[#This Row],[Total_Revenue]])*100</f>
        <v>85.369721602578579</v>
      </c>
      <c r="X4442">
        <f>(1-Agridata[[#This Row],[Transport_Cost_NGN]]/(Agridata[[#This Row],[Input_Cost_NGN]]+Agridata[[#This Row],[Final_Profit_NGN]]))*100</f>
        <v>94.151983569343855</v>
      </c>
      <c r="Y4442" s="13">
        <f>Agridata[[#This Row],[Final_Profit_NGN]]*Agridata[[#This Row],[Storage_Loss_%]]</f>
        <v>1091291.76</v>
      </c>
      <c r="Z4442" s="13">
        <f>Agridata[[#This Row],[Final_Profit_NGN]] * (1-Agridata[[#This Row],[Storage_Loss_%]]/100)</f>
        <v>86873.082399999999</v>
      </c>
      <c r="AA4442" s="13">
        <f>Agridata[[#This Row],[Final_Profit_NGN]]+Agridata[[#This Row],[Input_Cost_NGN]]</f>
        <v>101761</v>
      </c>
    </row>
    <row r="4443" spans="1:27" x14ac:dyDescent="0.35">
      <c r="A4443" t="s">
        <v>1045</v>
      </c>
      <c r="B4443" t="s">
        <v>1469</v>
      </c>
      <c r="C4443" t="s">
        <v>1481</v>
      </c>
      <c r="D4443">
        <v>2024</v>
      </c>
      <c r="E4443" t="s">
        <v>1502</v>
      </c>
      <c r="F4443" t="s">
        <v>1510</v>
      </c>
      <c r="G4443">
        <v>2.95</v>
      </c>
      <c r="H4443">
        <v>60491</v>
      </c>
      <c r="I4443">
        <v>41926</v>
      </c>
      <c r="J4443">
        <v>13.4</v>
      </c>
      <c r="K4443" t="s">
        <v>1512</v>
      </c>
      <c r="L4443">
        <v>0.78</v>
      </c>
      <c r="M4443" t="s">
        <v>1517</v>
      </c>
      <c r="N4443" s="13">
        <v>2588</v>
      </c>
      <c r="O4443">
        <v>2</v>
      </c>
      <c r="P4443" s="11">
        <f>Agridata[[#This Row],[Storage_Loss_%]]/100</f>
        <v>0.30690000000000001</v>
      </c>
      <c r="Q4443" s="7">
        <v>30.69</v>
      </c>
      <c r="R4443" s="13">
        <v>88861</v>
      </c>
      <c r="S4443">
        <v>342</v>
      </c>
      <c r="T4443" t="s">
        <v>1519</v>
      </c>
      <c r="U4443" t="s">
        <v>1523</v>
      </c>
      <c r="V4443" s="13">
        <v>14103857</v>
      </c>
      <c r="W4443" s="7">
        <f>(Agridata[[#This Row],[Profit_After_Storage_Loss]]/Agridata[[#This Row],[Total_Revenue]])*100</f>
        <v>68.87604817273197</v>
      </c>
      <c r="X4443">
        <f>(1-Agridata[[#This Row],[Transport_Cost_NGN]]/(Agridata[[#This Row],[Input_Cost_NGN]]+Agridata[[#This Row],[Final_Profit_NGN]]))*100</f>
        <v>99.98176529682334</v>
      </c>
      <c r="Y4443" s="13">
        <f>Agridata[[#This Row],[Final_Profit_NGN]]*Agridata[[#This Row],[Storage_Loss_%]]</f>
        <v>432847371.33000004</v>
      </c>
      <c r="Z4443" s="13">
        <f>Agridata[[#This Row],[Final_Profit_NGN]] * (1-Agridata[[#This Row],[Storage_Loss_%]]/100)</f>
        <v>9775383.286700001</v>
      </c>
      <c r="AA4443" s="13">
        <f>Agridata[[#This Row],[Final_Profit_NGN]]+Agridata[[#This Row],[Input_Cost_NGN]]</f>
        <v>14192718</v>
      </c>
    </row>
    <row r="4444" spans="1:27" x14ac:dyDescent="0.35">
      <c r="A4444" t="s">
        <v>1445</v>
      </c>
      <c r="B4444" t="s">
        <v>1473</v>
      </c>
      <c r="C4444" t="s">
        <v>1484</v>
      </c>
      <c r="D4444">
        <v>2023</v>
      </c>
      <c r="E4444" t="s">
        <v>1502</v>
      </c>
      <c r="F4444" t="s">
        <v>1509</v>
      </c>
      <c r="G4444">
        <v>1.5</v>
      </c>
      <c r="H4444">
        <v>14337</v>
      </c>
      <c r="I4444">
        <v>11595</v>
      </c>
      <c r="J4444">
        <v>5</v>
      </c>
      <c r="K4444" t="s">
        <v>1511</v>
      </c>
      <c r="L4444">
        <v>0.31</v>
      </c>
      <c r="M4444" t="s">
        <v>1518</v>
      </c>
      <c r="N4444" s="13">
        <v>832</v>
      </c>
      <c r="O4444">
        <v>7</v>
      </c>
      <c r="P4444" s="11">
        <f>Agridata[[#This Row],[Storage_Loss_%]]/100</f>
        <v>0.19120000000000001</v>
      </c>
      <c r="Q4444" s="7">
        <v>19.12</v>
      </c>
      <c r="R4444" s="13">
        <v>46368</v>
      </c>
      <c r="S4444">
        <v>396</v>
      </c>
      <c r="T4444" t="s">
        <v>1520</v>
      </c>
      <c r="U4444" t="s">
        <v>1523</v>
      </c>
      <c r="V4444" s="13">
        <v>4498504</v>
      </c>
      <c r="W4444" s="7">
        <f>(Agridata[[#This Row],[Profit_After_Storage_Loss]]/Agridata[[#This Row],[Total_Revenue]])*100</f>
        <v>80.054840602771648</v>
      </c>
      <c r="X4444">
        <f>(1-Agridata[[#This Row],[Transport_Cost_NGN]]/(Agridata[[#This Row],[Input_Cost_NGN]]+Agridata[[#This Row],[Final_Profit_NGN]]))*100</f>
        <v>99.981693653858684</v>
      </c>
      <c r="Y4444" s="13">
        <f>Agridata[[#This Row],[Final_Profit_NGN]]*Agridata[[#This Row],[Storage_Loss_%]]</f>
        <v>86011396.480000004</v>
      </c>
      <c r="Z4444" s="13">
        <f>Agridata[[#This Row],[Final_Profit_NGN]] * (1-Agridata[[#This Row],[Storage_Loss_%]]/100)</f>
        <v>3638390.0351999998</v>
      </c>
      <c r="AA4444" s="13">
        <f>Agridata[[#This Row],[Final_Profit_NGN]]+Agridata[[#This Row],[Input_Cost_NGN]]</f>
        <v>4544872</v>
      </c>
    </row>
    <row r="4445" spans="1:27" x14ac:dyDescent="0.35">
      <c r="A4445" t="s">
        <v>78</v>
      </c>
      <c r="B4445" t="s">
        <v>1469</v>
      </c>
      <c r="C4445" t="s">
        <v>1480</v>
      </c>
      <c r="D4445">
        <v>2023</v>
      </c>
      <c r="E4445" t="s">
        <v>1501</v>
      </c>
      <c r="F4445" t="s">
        <v>1508</v>
      </c>
      <c r="G4445">
        <v>0.86</v>
      </c>
      <c r="H4445">
        <v>1435</v>
      </c>
      <c r="I4445">
        <v>1125</v>
      </c>
      <c r="J4445">
        <v>36.200000000000003</v>
      </c>
      <c r="K4445" t="s">
        <v>1515</v>
      </c>
      <c r="L4445">
        <v>1.74</v>
      </c>
      <c r="M4445" t="s">
        <v>1518</v>
      </c>
      <c r="N4445" s="13">
        <v>4930</v>
      </c>
      <c r="O4445">
        <v>14</v>
      </c>
      <c r="P4445" s="11">
        <f>Agridata[[#This Row],[Storage_Loss_%]]/100</f>
        <v>0.21539999999999998</v>
      </c>
      <c r="Q4445" s="7">
        <v>21.54</v>
      </c>
      <c r="R4445" s="13">
        <v>8439</v>
      </c>
      <c r="S4445">
        <v>228</v>
      </c>
      <c r="T4445" t="s">
        <v>1521</v>
      </c>
      <c r="U4445" t="s">
        <v>1523</v>
      </c>
      <c r="V4445" s="13">
        <v>240566</v>
      </c>
      <c r="W4445" s="7">
        <f>(Agridata[[#This Row],[Profit_After_Storage_Loss]]/Agridata[[#This Row],[Total_Revenue]])*100</f>
        <v>75.80092110600188</v>
      </c>
      <c r="X4445">
        <f>(1-Agridata[[#This Row],[Transport_Cost_NGN]]/(Agridata[[#This Row],[Input_Cost_NGN]]+Agridata[[#This Row],[Final_Profit_NGN]]))*100</f>
        <v>98.020120077910079</v>
      </c>
      <c r="Y4445" s="13">
        <f>Agridata[[#This Row],[Final_Profit_NGN]]*Agridata[[#This Row],[Storage_Loss_%]]</f>
        <v>5181791.6399999997</v>
      </c>
      <c r="Z4445" s="13">
        <f>Agridata[[#This Row],[Final_Profit_NGN]] * (1-Agridata[[#This Row],[Storage_Loss_%]]/100)</f>
        <v>188748.08359999998</v>
      </c>
      <c r="AA4445" s="13">
        <f>Agridata[[#This Row],[Final_Profit_NGN]]+Agridata[[#This Row],[Input_Cost_NGN]]</f>
        <v>249005</v>
      </c>
    </row>
    <row r="4446" spans="1:27" x14ac:dyDescent="0.35">
      <c r="A4446" t="s">
        <v>360</v>
      </c>
      <c r="B4446" t="s">
        <v>1471</v>
      </c>
      <c r="C4446" t="s">
        <v>1486</v>
      </c>
      <c r="D4446">
        <v>2022</v>
      </c>
      <c r="E4446" t="s">
        <v>1501</v>
      </c>
      <c r="F4446" t="s">
        <v>1503</v>
      </c>
      <c r="G4446">
        <v>1.76</v>
      </c>
      <c r="H4446">
        <v>21281</v>
      </c>
      <c r="I4446">
        <v>18335</v>
      </c>
      <c r="J4446">
        <v>7.6</v>
      </c>
      <c r="K4446" t="s">
        <v>1513</v>
      </c>
      <c r="L4446">
        <v>0.7</v>
      </c>
      <c r="M4446" t="s">
        <v>1516</v>
      </c>
      <c r="N4446" s="13">
        <v>284</v>
      </c>
      <c r="O4446">
        <v>7</v>
      </c>
      <c r="P4446" s="11">
        <f>Agridata[[#This Row],[Storage_Loss_%]]/100</f>
        <v>0.1384</v>
      </c>
      <c r="Q4446" s="7">
        <v>13.84</v>
      </c>
      <c r="R4446" s="13">
        <v>27642</v>
      </c>
      <c r="S4446">
        <v>239</v>
      </c>
      <c r="T4446" t="s">
        <v>1520</v>
      </c>
      <c r="U4446" t="s">
        <v>1522</v>
      </c>
      <c r="V4446" s="13">
        <v>4310319</v>
      </c>
      <c r="W4446" s="7">
        <f>(Agridata[[#This Row],[Profit_After_Storage_Loss]]/Agridata[[#This Row],[Total_Revenue]])*100</f>
        <v>85.610978300634798</v>
      </c>
      <c r="X4446">
        <f>(1-Agridata[[#This Row],[Transport_Cost_NGN]]/(Agridata[[#This Row],[Input_Cost_NGN]]+Agridata[[#This Row],[Final_Profit_NGN]]))*100</f>
        <v>99.993453145383285</v>
      </c>
      <c r="Y4446" s="13">
        <f>Agridata[[#This Row],[Final_Profit_NGN]]*Agridata[[#This Row],[Storage_Loss_%]]</f>
        <v>59654814.960000001</v>
      </c>
      <c r="Z4446" s="13">
        <f>Agridata[[#This Row],[Final_Profit_NGN]] * (1-Agridata[[#This Row],[Storage_Loss_%]]/100)</f>
        <v>3713770.8504000003</v>
      </c>
      <c r="AA4446" s="13">
        <f>Agridata[[#This Row],[Final_Profit_NGN]]+Agridata[[#This Row],[Input_Cost_NGN]]</f>
        <v>4337961</v>
      </c>
    </row>
    <row r="4447" spans="1:27" x14ac:dyDescent="0.35">
      <c r="A4447" t="s">
        <v>751</v>
      </c>
      <c r="B4447" t="s">
        <v>1473</v>
      </c>
      <c r="C4447" t="s">
        <v>1497</v>
      </c>
      <c r="D4447">
        <v>2021</v>
      </c>
      <c r="E4447" t="s">
        <v>1502</v>
      </c>
      <c r="F4447" t="s">
        <v>1506</v>
      </c>
      <c r="G4447">
        <v>0.57999999999999996</v>
      </c>
      <c r="H4447">
        <v>1167</v>
      </c>
      <c r="I4447">
        <v>466</v>
      </c>
      <c r="J4447">
        <v>5.8</v>
      </c>
      <c r="K4447" t="s">
        <v>1512</v>
      </c>
      <c r="L4447">
        <v>1.59</v>
      </c>
      <c r="M4447" t="s">
        <v>1516</v>
      </c>
      <c r="N4447" s="13">
        <v>1245</v>
      </c>
      <c r="O4447">
        <v>60</v>
      </c>
      <c r="P4447" s="11">
        <f>Agridata[[#This Row],[Storage_Loss_%]]/100</f>
        <v>0.6</v>
      </c>
      <c r="Q4447" s="7">
        <v>60</v>
      </c>
      <c r="R4447" s="13">
        <v>12593</v>
      </c>
      <c r="S4447">
        <v>277</v>
      </c>
      <c r="T4447" t="s">
        <v>1520</v>
      </c>
      <c r="U4447" t="s">
        <v>1522</v>
      </c>
      <c r="V4447" s="13">
        <v>113954</v>
      </c>
      <c r="W4447" s="7">
        <f>(Agridata[[#This Row],[Profit_After_Storage_Loss]]/Agridata[[#This Row],[Total_Revenue]])*100</f>
        <v>36.019502635384484</v>
      </c>
      <c r="X4447">
        <f>(1-Agridata[[#This Row],[Transport_Cost_NGN]]/(Agridata[[#This Row],[Input_Cost_NGN]]+Agridata[[#This Row],[Final_Profit_NGN]]))*100</f>
        <v>99.016175808197744</v>
      </c>
      <c r="Y4447" s="13">
        <f>Agridata[[#This Row],[Final_Profit_NGN]]*Agridata[[#This Row],[Storage_Loss_%]]</f>
        <v>6837240</v>
      </c>
      <c r="Z4447" s="13">
        <f>Agridata[[#This Row],[Final_Profit_NGN]] * (1-Agridata[[#This Row],[Storage_Loss_%]]/100)</f>
        <v>45581.600000000006</v>
      </c>
      <c r="AA4447" s="13">
        <f>Agridata[[#This Row],[Final_Profit_NGN]]+Agridata[[#This Row],[Input_Cost_NGN]]</f>
        <v>126547</v>
      </c>
    </row>
    <row r="4448" spans="1:27" x14ac:dyDescent="0.35">
      <c r="A4448" t="s">
        <v>913</v>
      </c>
      <c r="B4448" t="s">
        <v>1471</v>
      </c>
      <c r="C4448" t="s">
        <v>1483</v>
      </c>
      <c r="D4448">
        <v>2023</v>
      </c>
      <c r="E4448" t="s">
        <v>1501</v>
      </c>
      <c r="F4448" t="s">
        <v>1510</v>
      </c>
      <c r="G4448">
        <v>10.43</v>
      </c>
      <c r="H4448">
        <v>199513</v>
      </c>
      <c r="I4448">
        <v>147619</v>
      </c>
      <c r="J4448">
        <v>35.9</v>
      </c>
      <c r="K4448" t="s">
        <v>1512</v>
      </c>
      <c r="L4448">
        <v>2.31</v>
      </c>
      <c r="M4448" t="s">
        <v>1516</v>
      </c>
      <c r="N4448" s="13">
        <v>8802</v>
      </c>
      <c r="O4448">
        <v>2</v>
      </c>
      <c r="P4448" s="11">
        <f>Agridata[[#This Row],[Storage_Loss_%]]/100</f>
        <v>0.2601</v>
      </c>
      <c r="Q4448" s="7">
        <v>26.01</v>
      </c>
      <c r="R4448" s="13">
        <v>280543</v>
      </c>
      <c r="S4448">
        <v>375</v>
      </c>
      <c r="T4448" t="s">
        <v>1521</v>
      </c>
      <c r="U4448" t="s">
        <v>1523</v>
      </c>
      <c r="V4448" s="13">
        <v>54514209</v>
      </c>
      <c r="W4448" s="7">
        <f>(Agridata[[#This Row],[Profit_After_Storage_Loss]]/Agridata[[#This Row],[Total_Revenue]])*100</f>
        <v>73.611179477735391</v>
      </c>
      <c r="X4448">
        <f>(1-Agridata[[#This Row],[Transport_Cost_NGN]]/(Agridata[[#This Row],[Input_Cost_NGN]]+Agridata[[#This Row],[Final_Profit_NGN]]))*100</f>
        <v>99.983936417852576</v>
      </c>
      <c r="Y4448" s="13">
        <f>Agridata[[#This Row],[Final_Profit_NGN]]*Agridata[[#This Row],[Storage_Loss_%]]</f>
        <v>1417914576.0900002</v>
      </c>
      <c r="Z4448" s="13">
        <f>Agridata[[#This Row],[Final_Profit_NGN]] * (1-Agridata[[#This Row],[Storage_Loss_%]]/100)</f>
        <v>40335063.239100002</v>
      </c>
      <c r="AA4448" s="13">
        <f>Agridata[[#This Row],[Final_Profit_NGN]]+Agridata[[#This Row],[Input_Cost_NGN]]</f>
        <v>54794752</v>
      </c>
    </row>
    <row r="4449" spans="1:27" x14ac:dyDescent="0.35">
      <c r="A4449" t="s">
        <v>1201</v>
      </c>
      <c r="B4449" t="s">
        <v>1473</v>
      </c>
      <c r="C4449" t="s">
        <v>1497</v>
      </c>
      <c r="D4449">
        <v>2025</v>
      </c>
      <c r="E4449" t="s">
        <v>1501</v>
      </c>
      <c r="F4449" t="s">
        <v>1509</v>
      </c>
      <c r="G4449">
        <v>1.86</v>
      </c>
      <c r="H4449">
        <v>28877</v>
      </c>
      <c r="I4449">
        <v>23635</v>
      </c>
      <c r="J4449">
        <v>7.2</v>
      </c>
      <c r="K4449" t="s">
        <v>1513</v>
      </c>
      <c r="L4449">
        <v>0.5</v>
      </c>
      <c r="M4449" t="s">
        <v>1517</v>
      </c>
      <c r="N4449" s="13">
        <v>274</v>
      </c>
      <c r="O4449">
        <v>3</v>
      </c>
      <c r="P4449" s="11">
        <f>Agridata[[#This Row],[Storage_Loss_%]]/100</f>
        <v>0.18149999999999999</v>
      </c>
      <c r="Q4449" s="7">
        <v>18.149999999999999</v>
      </c>
      <c r="R4449" s="13">
        <v>60255</v>
      </c>
      <c r="S4449">
        <v>298</v>
      </c>
      <c r="T4449" t="s">
        <v>1521</v>
      </c>
      <c r="U4449" t="s">
        <v>1522</v>
      </c>
      <c r="V4449" s="13">
        <v>6912269</v>
      </c>
      <c r="W4449" s="7">
        <f>(Agridata[[#This Row],[Profit_After_Storage_Loss]]/Agridata[[#This Row],[Total_Revenue]])*100</f>
        <v>81.142670523615266</v>
      </c>
      <c r="X4449">
        <f>(1-Agridata[[#This Row],[Transport_Cost_NGN]]/(Agridata[[#This Row],[Input_Cost_NGN]]+Agridata[[#This Row],[Final_Profit_NGN]]))*100</f>
        <v>99.996070289611055</v>
      </c>
      <c r="Y4449" s="13">
        <f>Agridata[[#This Row],[Final_Profit_NGN]]*Agridata[[#This Row],[Storage_Loss_%]]</f>
        <v>125457682.34999999</v>
      </c>
      <c r="Z4449" s="13">
        <f>Agridata[[#This Row],[Final_Profit_NGN]] * (1-Agridata[[#This Row],[Storage_Loss_%]]/100)</f>
        <v>5657692.1765000001</v>
      </c>
      <c r="AA4449" s="13">
        <f>Agridata[[#This Row],[Final_Profit_NGN]]+Agridata[[#This Row],[Input_Cost_NGN]]</f>
        <v>6972524</v>
      </c>
    </row>
    <row r="4450" spans="1:27" x14ac:dyDescent="0.35">
      <c r="A4450" t="s">
        <v>247</v>
      </c>
      <c r="B4450" t="s">
        <v>1473</v>
      </c>
      <c r="C4450" t="s">
        <v>1497</v>
      </c>
      <c r="D4450">
        <v>2022</v>
      </c>
      <c r="E4450" t="s">
        <v>1501</v>
      </c>
      <c r="F4450" t="s">
        <v>1510</v>
      </c>
      <c r="G4450">
        <v>1.57</v>
      </c>
      <c r="H4450">
        <v>39545</v>
      </c>
      <c r="I4450">
        <v>29196</v>
      </c>
      <c r="J4450">
        <v>11.4</v>
      </c>
      <c r="K4450" t="s">
        <v>1512</v>
      </c>
      <c r="L4450">
        <v>0.7</v>
      </c>
      <c r="M4450" t="s">
        <v>1518</v>
      </c>
      <c r="N4450" s="13">
        <v>2796</v>
      </c>
      <c r="O4450">
        <v>1</v>
      </c>
      <c r="P4450" s="11">
        <f>Agridata[[#This Row],[Storage_Loss_%]]/100</f>
        <v>0.26170000000000004</v>
      </c>
      <c r="Q4450" s="7">
        <v>26.17</v>
      </c>
      <c r="R4450" s="13">
        <v>45445</v>
      </c>
      <c r="S4450">
        <v>422</v>
      </c>
      <c r="T4450" t="s">
        <v>1520</v>
      </c>
      <c r="U4450" t="s">
        <v>1523</v>
      </c>
      <c r="V4450" s="13">
        <v>12149264</v>
      </c>
      <c r="W4450" s="7">
        <f>(Agridata[[#This Row],[Profit_After_Storage_Loss]]/Agridata[[#This Row],[Total_Revenue]])*100</f>
        <v>73.554863926642284</v>
      </c>
      <c r="X4450">
        <f>(1-Agridata[[#This Row],[Transport_Cost_NGN]]/(Agridata[[#This Row],[Input_Cost_NGN]]+Agridata[[#This Row],[Final_Profit_NGN]]))*100</f>
        <v>99.977072023612862</v>
      </c>
      <c r="Y4450" s="13">
        <f>Agridata[[#This Row],[Final_Profit_NGN]]*Agridata[[#This Row],[Storage_Loss_%]]</f>
        <v>317946238.88</v>
      </c>
      <c r="Z4450" s="13">
        <f>Agridata[[#This Row],[Final_Profit_NGN]] * (1-Agridata[[#This Row],[Storage_Loss_%]]/100)</f>
        <v>8969801.6111999992</v>
      </c>
      <c r="AA4450" s="13">
        <f>Agridata[[#This Row],[Final_Profit_NGN]]+Agridata[[#This Row],[Input_Cost_NGN]]</f>
        <v>12194709</v>
      </c>
    </row>
    <row r="4451" spans="1:27" x14ac:dyDescent="0.35">
      <c r="A4451" t="s">
        <v>610</v>
      </c>
      <c r="B4451" t="s">
        <v>1471</v>
      </c>
      <c r="C4451" t="s">
        <v>1483</v>
      </c>
      <c r="D4451">
        <v>2021</v>
      </c>
      <c r="E4451" t="s">
        <v>1501</v>
      </c>
      <c r="F4451" t="s">
        <v>1506</v>
      </c>
      <c r="G4451">
        <v>0.46</v>
      </c>
      <c r="H4451">
        <v>753</v>
      </c>
      <c r="I4451">
        <v>301</v>
      </c>
      <c r="J4451">
        <v>31</v>
      </c>
      <c r="K4451" t="s">
        <v>1512</v>
      </c>
      <c r="L4451">
        <v>0.67</v>
      </c>
      <c r="M4451" t="s">
        <v>1518</v>
      </c>
      <c r="N4451" s="13">
        <v>7525</v>
      </c>
      <c r="O4451">
        <v>60</v>
      </c>
      <c r="P4451" s="11">
        <f>Agridata[[#This Row],[Storage_Loss_%]]/100</f>
        <v>0.6</v>
      </c>
      <c r="Q4451" s="7">
        <v>60</v>
      </c>
      <c r="R4451" s="13">
        <v>6948</v>
      </c>
      <c r="S4451">
        <v>254</v>
      </c>
      <c r="T4451" t="s">
        <v>1521</v>
      </c>
      <c r="U4451" t="s">
        <v>1522</v>
      </c>
      <c r="V4451" s="13">
        <v>61217</v>
      </c>
      <c r="W4451" s="7">
        <f>(Agridata[[#This Row],[Profit_After_Storage_Loss]]/Agridata[[#This Row],[Total_Revenue]])*100</f>
        <v>35.922834299127118</v>
      </c>
      <c r="X4451">
        <f>(1-Agridata[[#This Row],[Transport_Cost_NGN]]/(Agridata[[#This Row],[Input_Cost_NGN]]+Agridata[[#This Row],[Final_Profit_NGN]]))*100</f>
        <v>88.960610283870025</v>
      </c>
      <c r="Y4451" s="13">
        <f>Agridata[[#This Row],[Final_Profit_NGN]]*Agridata[[#This Row],[Storage_Loss_%]]</f>
        <v>3673020</v>
      </c>
      <c r="Z4451" s="13">
        <f>Agridata[[#This Row],[Final_Profit_NGN]] * (1-Agridata[[#This Row],[Storage_Loss_%]]/100)</f>
        <v>24486.800000000003</v>
      </c>
      <c r="AA4451" s="13">
        <f>Agridata[[#This Row],[Final_Profit_NGN]]+Agridata[[#This Row],[Input_Cost_NGN]]</f>
        <v>68165</v>
      </c>
    </row>
    <row r="4452" spans="1:27" x14ac:dyDescent="0.35">
      <c r="A4452" t="s">
        <v>598</v>
      </c>
      <c r="B4452" t="s">
        <v>1469</v>
      </c>
      <c r="C4452" t="s">
        <v>1474</v>
      </c>
      <c r="D4452">
        <v>2025</v>
      </c>
      <c r="E4452" t="s">
        <v>1502</v>
      </c>
      <c r="F4452" t="s">
        <v>1509</v>
      </c>
      <c r="G4452">
        <v>1.1100000000000001</v>
      </c>
      <c r="H4452">
        <v>11460</v>
      </c>
      <c r="I4452">
        <v>9049</v>
      </c>
      <c r="J4452">
        <v>1</v>
      </c>
      <c r="K4452" t="s">
        <v>1512</v>
      </c>
      <c r="L4452">
        <v>0.16</v>
      </c>
      <c r="M4452" t="s">
        <v>1517</v>
      </c>
      <c r="N4452" s="13">
        <v>222</v>
      </c>
      <c r="O4452">
        <v>5</v>
      </c>
      <c r="P4452" s="11">
        <f>Agridata[[#This Row],[Storage_Loss_%]]/100</f>
        <v>0.21030000000000001</v>
      </c>
      <c r="Q4452" s="7">
        <v>21.03</v>
      </c>
      <c r="R4452" s="13">
        <v>21544</v>
      </c>
      <c r="S4452">
        <v>251</v>
      </c>
      <c r="T4452" t="s">
        <v>1520</v>
      </c>
      <c r="U4452" t="s">
        <v>1522</v>
      </c>
      <c r="V4452" s="13">
        <v>2226821</v>
      </c>
      <c r="W4452" s="7">
        <f>(Agridata[[#This Row],[Profit_After_Storage_Loss]]/Agridata[[#This Row],[Total_Revenue]])*100</f>
        <v>78.213303609511797</v>
      </c>
      <c r="X4452">
        <f>(1-Agridata[[#This Row],[Transport_Cost_NGN]]/(Agridata[[#This Row],[Input_Cost_NGN]]+Agridata[[#This Row],[Final_Profit_NGN]]))*100</f>
        <v>99.990126158341724</v>
      </c>
      <c r="Y4452" s="13">
        <f>Agridata[[#This Row],[Final_Profit_NGN]]*Agridata[[#This Row],[Storage_Loss_%]]</f>
        <v>46830045.630000003</v>
      </c>
      <c r="Z4452" s="13">
        <f>Agridata[[#This Row],[Final_Profit_NGN]] * (1-Agridata[[#This Row],[Storage_Loss_%]]/100)</f>
        <v>1758520.5436999998</v>
      </c>
      <c r="AA4452" s="13">
        <f>Agridata[[#This Row],[Final_Profit_NGN]]+Agridata[[#This Row],[Input_Cost_NGN]]</f>
        <v>2248365</v>
      </c>
    </row>
    <row r="4453" spans="1:27" x14ac:dyDescent="0.35">
      <c r="A4453" t="s">
        <v>1446</v>
      </c>
      <c r="B4453" t="s">
        <v>1472</v>
      </c>
      <c r="C4453" t="s">
        <v>1488</v>
      </c>
      <c r="D4453">
        <v>2021</v>
      </c>
      <c r="E4453" t="s">
        <v>1501</v>
      </c>
      <c r="F4453" t="s">
        <v>1506</v>
      </c>
      <c r="G4453">
        <v>4.66</v>
      </c>
      <c r="H4453">
        <v>8507</v>
      </c>
      <c r="I4453">
        <v>6832</v>
      </c>
      <c r="J4453">
        <v>3.9</v>
      </c>
      <c r="K4453" t="s">
        <v>1512</v>
      </c>
      <c r="L4453">
        <v>0.26</v>
      </c>
      <c r="M4453" t="s">
        <v>1517</v>
      </c>
      <c r="N4453" s="13">
        <v>1138</v>
      </c>
      <c r="O4453">
        <v>14</v>
      </c>
      <c r="P4453" s="11">
        <f>Agridata[[#This Row],[Storage_Loss_%]]/100</f>
        <v>0.1968</v>
      </c>
      <c r="Q4453" s="7">
        <v>19.68</v>
      </c>
      <c r="R4453" s="13">
        <v>73704</v>
      </c>
      <c r="S4453">
        <v>276</v>
      </c>
      <c r="T4453" t="s">
        <v>1521</v>
      </c>
      <c r="U4453" t="s">
        <v>1523</v>
      </c>
      <c r="V4453" s="13">
        <v>1791934</v>
      </c>
      <c r="W4453" s="7">
        <f>(Agridata[[#This Row],[Profit_After_Storage_Loss]]/Agridata[[#This Row],[Total_Revenue]])*100</f>
        <v>77.146873552103898</v>
      </c>
      <c r="X4453">
        <f>(1-Agridata[[#This Row],[Transport_Cost_NGN]]/(Agridata[[#This Row],[Input_Cost_NGN]]+Agridata[[#This Row],[Final_Profit_NGN]]))*100</f>
        <v>99.939002100085872</v>
      </c>
      <c r="Y4453" s="13">
        <f>Agridata[[#This Row],[Final_Profit_NGN]]*Agridata[[#This Row],[Storage_Loss_%]]</f>
        <v>35265261.119999997</v>
      </c>
      <c r="Z4453" s="13">
        <f>Agridata[[#This Row],[Final_Profit_NGN]] * (1-Agridata[[#This Row],[Storage_Loss_%]]/100)</f>
        <v>1439281.3888000001</v>
      </c>
      <c r="AA4453" s="13">
        <f>Agridata[[#This Row],[Final_Profit_NGN]]+Agridata[[#This Row],[Input_Cost_NGN]]</f>
        <v>1865638</v>
      </c>
    </row>
    <row r="4454" spans="1:27" x14ac:dyDescent="0.35">
      <c r="A4454" t="s">
        <v>913</v>
      </c>
      <c r="B4454" t="s">
        <v>1469</v>
      </c>
      <c r="C4454" t="s">
        <v>1474</v>
      </c>
      <c r="D4454">
        <v>2025</v>
      </c>
      <c r="E4454" t="s">
        <v>1501</v>
      </c>
      <c r="F4454" t="s">
        <v>1506</v>
      </c>
      <c r="G4454">
        <v>3.49</v>
      </c>
      <c r="H4454">
        <v>13244</v>
      </c>
      <c r="I4454">
        <v>8592</v>
      </c>
      <c r="J4454">
        <v>13.4</v>
      </c>
      <c r="K4454" t="s">
        <v>1511</v>
      </c>
      <c r="L4454">
        <v>0.7</v>
      </c>
      <c r="M4454" t="s">
        <v>1518</v>
      </c>
      <c r="N4454" s="13">
        <v>1404</v>
      </c>
      <c r="O4454">
        <v>30</v>
      </c>
      <c r="P4454" s="11">
        <f>Agridata[[#This Row],[Storage_Loss_%]]/100</f>
        <v>0.35119999999999996</v>
      </c>
      <c r="Q4454" s="7">
        <v>35.119999999999997</v>
      </c>
      <c r="R4454" s="13">
        <v>64098</v>
      </c>
      <c r="S4454">
        <v>361</v>
      </c>
      <c r="T4454" t="s">
        <v>1519</v>
      </c>
      <c r="U4454" t="s">
        <v>1523</v>
      </c>
      <c r="V4454" s="13">
        <v>3005193</v>
      </c>
      <c r="W4454" s="7">
        <f>(Agridata[[#This Row],[Profit_After_Storage_Loss]]/Agridata[[#This Row],[Total_Revenue]])*100</f>
        <v>63.52506876669564</v>
      </c>
      <c r="X4454">
        <f>(1-Agridata[[#This Row],[Transport_Cost_NGN]]/(Agridata[[#This Row],[Input_Cost_NGN]]+Agridata[[#This Row],[Final_Profit_NGN]]))*100</f>
        <v>99.954256536770217</v>
      </c>
      <c r="Y4454" s="13">
        <f>Agridata[[#This Row],[Final_Profit_NGN]]*Agridata[[#This Row],[Storage_Loss_%]]</f>
        <v>105542378.16</v>
      </c>
      <c r="Z4454" s="13">
        <f>Agridata[[#This Row],[Final_Profit_NGN]] * (1-Agridata[[#This Row],[Storage_Loss_%]]/100)</f>
        <v>1949769.2184000001</v>
      </c>
      <c r="AA4454" s="13">
        <f>Agridata[[#This Row],[Final_Profit_NGN]]+Agridata[[#This Row],[Input_Cost_NGN]]</f>
        <v>3069291</v>
      </c>
    </row>
    <row r="4455" spans="1:27" x14ac:dyDescent="0.35">
      <c r="A4455" t="s">
        <v>1263</v>
      </c>
      <c r="B4455" t="s">
        <v>1472</v>
      </c>
      <c r="C4455" t="s">
        <v>1489</v>
      </c>
      <c r="D4455">
        <v>2024</v>
      </c>
      <c r="E4455" t="s">
        <v>1502</v>
      </c>
      <c r="F4455" t="s">
        <v>1504</v>
      </c>
      <c r="G4455">
        <v>1.47</v>
      </c>
      <c r="H4455">
        <v>12091</v>
      </c>
      <c r="I4455">
        <v>10110</v>
      </c>
      <c r="J4455">
        <v>1.6</v>
      </c>
      <c r="K4455" t="s">
        <v>1512</v>
      </c>
      <c r="L4455">
        <v>1.35</v>
      </c>
      <c r="M4455" t="s">
        <v>1518</v>
      </c>
      <c r="N4455" s="13">
        <v>427</v>
      </c>
      <c r="O4455">
        <v>1</v>
      </c>
      <c r="P4455" s="11">
        <f>Agridata[[#This Row],[Storage_Loss_%]]/100</f>
        <v>0.1638</v>
      </c>
      <c r="Q4455" s="7">
        <v>16.38</v>
      </c>
      <c r="R4455" s="13">
        <v>22648</v>
      </c>
      <c r="S4455">
        <v>281</v>
      </c>
      <c r="T4455" t="s">
        <v>1520</v>
      </c>
      <c r="U4455" t="s">
        <v>1522</v>
      </c>
      <c r="V4455" s="13">
        <v>2789426</v>
      </c>
      <c r="W4455" s="7">
        <f>(Agridata[[#This Row],[Profit_After_Storage_Loss]]/Agridata[[#This Row],[Total_Revenue]])*100</f>
        <v>82.946537722691517</v>
      </c>
      <c r="X4455">
        <f>(1-Agridata[[#This Row],[Transport_Cost_NGN]]/(Agridata[[#This Row],[Input_Cost_NGN]]+Agridata[[#This Row],[Final_Profit_NGN]]))*100</f>
        <v>99.984815477828818</v>
      </c>
      <c r="Y4455" s="13">
        <f>Agridata[[#This Row],[Final_Profit_NGN]]*Agridata[[#This Row],[Storage_Loss_%]]</f>
        <v>45690797.879999995</v>
      </c>
      <c r="Z4455" s="13">
        <f>Agridata[[#This Row],[Final_Profit_NGN]] * (1-Agridata[[#This Row],[Storage_Loss_%]]/100)</f>
        <v>2332518.0212000003</v>
      </c>
      <c r="AA4455" s="13">
        <f>Agridata[[#This Row],[Final_Profit_NGN]]+Agridata[[#This Row],[Input_Cost_NGN]]</f>
        <v>2812074</v>
      </c>
    </row>
    <row r="4456" spans="1:27" x14ac:dyDescent="0.35">
      <c r="A4456" t="s">
        <v>723</v>
      </c>
      <c r="B4456" t="s">
        <v>1472</v>
      </c>
      <c r="C4456" t="s">
        <v>1489</v>
      </c>
      <c r="D4456">
        <v>2022</v>
      </c>
      <c r="E4456" t="s">
        <v>1501</v>
      </c>
      <c r="F4456" t="s">
        <v>1503</v>
      </c>
      <c r="G4456">
        <v>5.35</v>
      </c>
      <c r="H4456">
        <v>55745</v>
      </c>
      <c r="I4456">
        <v>44088</v>
      </c>
      <c r="J4456">
        <v>39.799999999999997</v>
      </c>
      <c r="K4456" t="s">
        <v>1512</v>
      </c>
      <c r="L4456">
        <v>1.48</v>
      </c>
      <c r="M4456" t="s">
        <v>1517</v>
      </c>
      <c r="N4456" s="13">
        <v>11767</v>
      </c>
      <c r="O4456">
        <v>7</v>
      </c>
      <c r="P4456" s="11">
        <f>Agridata[[#This Row],[Storage_Loss_%]]/100</f>
        <v>0.20910000000000001</v>
      </c>
      <c r="Q4456" s="7">
        <v>20.91</v>
      </c>
      <c r="R4456" s="13">
        <v>57248</v>
      </c>
      <c r="S4456">
        <v>295</v>
      </c>
      <c r="T4456" t="s">
        <v>1520</v>
      </c>
      <c r="U4456" t="s">
        <v>1523</v>
      </c>
      <c r="V4456" s="13">
        <v>12806886</v>
      </c>
      <c r="W4456" s="7">
        <f>(Agridata[[#This Row],[Profit_After_Storage_Loss]]/Agridata[[#This Row],[Total_Revenue]])*100</f>
        <v>78.738033492188436</v>
      </c>
      <c r="X4456">
        <f>(1-Agridata[[#This Row],[Transport_Cost_NGN]]/(Agridata[[#This Row],[Input_Cost_NGN]]+Agridata[[#This Row],[Final_Profit_NGN]]))*100</f>
        <v>99.908528626956155</v>
      </c>
      <c r="Y4456" s="13">
        <f>Agridata[[#This Row],[Final_Profit_NGN]]*Agridata[[#This Row],[Storage_Loss_%]]</f>
        <v>267791986.25999999</v>
      </c>
      <c r="Z4456" s="13">
        <f>Agridata[[#This Row],[Final_Profit_NGN]] * (1-Agridata[[#This Row],[Storage_Loss_%]]/100)</f>
        <v>10128966.137399999</v>
      </c>
      <c r="AA4456" s="13">
        <f>Agridata[[#This Row],[Final_Profit_NGN]]+Agridata[[#This Row],[Input_Cost_NGN]]</f>
        <v>12864134</v>
      </c>
    </row>
    <row r="4457" spans="1:27" x14ac:dyDescent="0.35">
      <c r="A4457" t="s">
        <v>220</v>
      </c>
      <c r="B4457" t="s">
        <v>1469</v>
      </c>
      <c r="C4457" t="s">
        <v>1498</v>
      </c>
      <c r="D4457">
        <v>2023</v>
      </c>
      <c r="E4457" t="s">
        <v>1501</v>
      </c>
      <c r="F4457" t="s">
        <v>1505</v>
      </c>
      <c r="G4457">
        <v>1.1499999999999999</v>
      </c>
      <c r="H4457">
        <v>10827</v>
      </c>
      <c r="I4457">
        <v>9351</v>
      </c>
      <c r="J4457">
        <v>54.6</v>
      </c>
      <c r="K4457" t="s">
        <v>1512</v>
      </c>
      <c r="L4457">
        <v>2.4700000000000002</v>
      </c>
      <c r="M4457" t="s">
        <v>1516</v>
      </c>
      <c r="N4457" s="13">
        <v>12203</v>
      </c>
      <c r="O4457">
        <v>3</v>
      </c>
      <c r="P4457" s="11">
        <f>Agridata[[#This Row],[Storage_Loss_%]]/100</f>
        <v>0.1363</v>
      </c>
      <c r="Q4457" s="7">
        <v>13.63</v>
      </c>
      <c r="R4457" s="13">
        <v>10226</v>
      </c>
      <c r="S4457">
        <v>84</v>
      </c>
      <c r="T4457" t="s">
        <v>1520</v>
      </c>
      <c r="U4457" t="s">
        <v>1522</v>
      </c>
      <c r="V4457" s="13">
        <v>755201</v>
      </c>
      <c r="W4457" s="7">
        <f>(Agridata[[#This Row],[Profit_After_Storage_Loss]]/Agridata[[#This Row],[Total_Revenue]])*100</f>
        <v>85.216108616497721</v>
      </c>
      <c r="X4457">
        <f>(1-Agridata[[#This Row],[Transport_Cost_NGN]]/(Agridata[[#This Row],[Input_Cost_NGN]]+Agridata[[#This Row],[Final_Profit_NGN]]))*100</f>
        <v>98.405726476855406</v>
      </c>
      <c r="Y4457" s="13">
        <f>Agridata[[#This Row],[Final_Profit_NGN]]*Agridata[[#This Row],[Storage_Loss_%]]</f>
        <v>10293389.630000001</v>
      </c>
      <c r="Z4457" s="13">
        <f>Agridata[[#This Row],[Final_Profit_NGN]] * (1-Agridata[[#This Row],[Storage_Loss_%]]/100)</f>
        <v>652267.10369999998</v>
      </c>
      <c r="AA4457" s="13">
        <f>Agridata[[#This Row],[Final_Profit_NGN]]+Agridata[[#This Row],[Input_Cost_NGN]]</f>
        <v>765427</v>
      </c>
    </row>
    <row r="4458" spans="1:27" x14ac:dyDescent="0.35">
      <c r="A4458" t="s">
        <v>749</v>
      </c>
      <c r="B4458" t="s">
        <v>1471</v>
      </c>
      <c r="C4458" t="s">
        <v>1500</v>
      </c>
      <c r="D4458">
        <v>2025</v>
      </c>
      <c r="E4458" t="s">
        <v>1502</v>
      </c>
      <c r="F4458" t="s">
        <v>1506</v>
      </c>
      <c r="G4458">
        <v>2.1800000000000002</v>
      </c>
      <c r="H4458">
        <v>5379</v>
      </c>
      <c r="I4458">
        <v>4448</v>
      </c>
      <c r="J4458">
        <v>36.700000000000003</v>
      </c>
      <c r="K4458" t="s">
        <v>1512</v>
      </c>
      <c r="L4458">
        <v>1.34</v>
      </c>
      <c r="M4458" t="s">
        <v>1516</v>
      </c>
      <c r="N4458" s="13">
        <v>8156</v>
      </c>
      <c r="O4458">
        <v>14</v>
      </c>
      <c r="P4458" s="11">
        <f>Agridata[[#This Row],[Storage_Loss_%]]/100</f>
        <v>0.17300000000000001</v>
      </c>
      <c r="Q4458" s="7">
        <v>17.3</v>
      </c>
      <c r="R4458" s="13">
        <v>39039</v>
      </c>
      <c r="S4458">
        <v>309</v>
      </c>
      <c r="T4458" t="s">
        <v>1519</v>
      </c>
      <c r="U4458" t="s">
        <v>1522</v>
      </c>
      <c r="V4458" s="13">
        <v>1313493</v>
      </c>
      <c r="W4458" s="7">
        <f>(Agridata[[#This Row],[Profit_After_Storage_Loss]]/Agridata[[#This Row],[Total_Revenue]])*100</f>
        <v>80.312976772453439</v>
      </c>
      <c r="X4458">
        <f>(1-Agridata[[#This Row],[Transport_Cost_NGN]]/(Agridata[[#This Row],[Input_Cost_NGN]]+Agridata[[#This Row],[Final_Profit_NGN]]))*100</f>
        <v>99.396982844028827</v>
      </c>
      <c r="Y4458" s="13">
        <f>Agridata[[#This Row],[Final_Profit_NGN]]*Agridata[[#This Row],[Storage_Loss_%]]</f>
        <v>22723428.900000002</v>
      </c>
      <c r="Z4458" s="13">
        <f>Agridata[[#This Row],[Final_Profit_NGN]] * (1-Agridata[[#This Row],[Storage_Loss_%]]/100)</f>
        <v>1086258.7109999999</v>
      </c>
      <c r="AA4458" s="13">
        <f>Agridata[[#This Row],[Final_Profit_NGN]]+Agridata[[#This Row],[Input_Cost_NGN]]</f>
        <v>1352532</v>
      </c>
    </row>
    <row r="4459" spans="1:27" x14ac:dyDescent="0.35">
      <c r="A4459" t="s">
        <v>538</v>
      </c>
      <c r="B4459" t="s">
        <v>1469</v>
      </c>
      <c r="C4459" t="s">
        <v>1480</v>
      </c>
      <c r="D4459">
        <v>2023</v>
      </c>
      <c r="E4459" t="s">
        <v>1501</v>
      </c>
      <c r="F4459" t="s">
        <v>1510</v>
      </c>
      <c r="G4459">
        <v>0.63</v>
      </c>
      <c r="H4459">
        <v>17027</v>
      </c>
      <c r="I4459">
        <v>11774</v>
      </c>
      <c r="J4459">
        <v>17.600000000000001</v>
      </c>
      <c r="K4459" t="s">
        <v>1515</v>
      </c>
      <c r="L4459">
        <v>1</v>
      </c>
      <c r="M4459" t="s">
        <v>1516</v>
      </c>
      <c r="N4459" s="13">
        <v>2470</v>
      </c>
      <c r="O4459">
        <v>2</v>
      </c>
      <c r="P4459" s="11">
        <f>Agridata[[#This Row],[Storage_Loss_%]]/100</f>
        <v>0.3085</v>
      </c>
      <c r="Q4459" s="7">
        <v>30.85</v>
      </c>
      <c r="R4459" s="13">
        <v>16910</v>
      </c>
      <c r="S4459">
        <v>350</v>
      </c>
      <c r="T4459" t="s">
        <v>1520</v>
      </c>
      <c r="U4459" t="s">
        <v>1523</v>
      </c>
      <c r="V4459" s="13">
        <v>4060311</v>
      </c>
      <c r="W4459" s="7">
        <f>(Agridata[[#This Row],[Profit_After_Storage_Loss]]/Agridata[[#This Row],[Total_Revenue]])*100</f>
        <v>68.863205023715906</v>
      </c>
      <c r="X4459">
        <f>(1-Agridata[[#This Row],[Transport_Cost_NGN]]/(Agridata[[#This Row],[Input_Cost_NGN]]+Agridata[[#This Row],[Final_Profit_NGN]]))*100</f>
        <v>99.93941952128668</v>
      </c>
      <c r="Y4459" s="13">
        <f>Agridata[[#This Row],[Final_Profit_NGN]]*Agridata[[#This Row],[Storage_Loss_%]]</f>
        <v>125260594.35000001</v>
      </c>
      <c r="Z4459" s="13">
        <f>Agridata[[#This Row],[Final_Profit_NGN]] * (1-Agridata[[#This Row],[Storage_Loss_%]]/100)</f>
        <v>2807705.0564999999</v>
      </c>
      <c r="AA4459" s="13">
        <f>Agridata[[#This Row],[Final_Profit_NGN]]+Agridata[[#This Row],[Input_Cost_NGN]]</f>
        <v>4077221</v>
      </c>
    </row>
    <row r="4460" spans="1:27" x14ac:dyDescent="0.35">
      <c r="A4460" t="s">
        <v>1399</v>
      </c>
      <c r="B4460" t="s">
        <v>1472</v>
      </c>
      <c r="C4460" t="s">
        <v>1489</v>
      </c>
      <c r="D4460">
        <v>2024</v>
      </c>
      <c r="E4460" t="s">
        <v>1502</v>
      </c>
      <c r="F4460" t="s">
        <v>1507</v>
      </c>
      <c r="G4460">
        <v>2.4</v>
      </c>
      <c r="H4460">
        <v>3240</v>
      </c>
      <c r="I4460">
        <v>1296</v>
      </c>
      <c r="J4460">
        <v>17.3</v>
      </c>
      <c r="K4460" t="s">
        <v>1512</v>
      </c>
      <c r="L4460">
        <v>1.81</v>
      </c>
      <c r="M4460" t="s">
        <v>1517</v>
      </c>
      <c r="N4460" s="13">
        <v>4839</v>
      </c>
      <c r="O4460">
        <v>60</v>
      </c>
      <c r="P4460" s="11">
        <f>Agridata[[#This Row],[Storage_Loss_%]]/100</f>
        <v>0.6</v>
      </c>
      <c r="Q4460" s="7">
        <v>60</v>
      </c>
      <c r="R4460" s="13">
        <v>33723</v>
      </c>
      <c r="S4460">
        <v>243</v>
      </c>
      <c r="T4460" t="s">
        <v>1520</v>
      </c>
      <c r="U4460" t="s">
        <v>1523</v>
      </c>
      <c r="V4460" s="13">
        <v>273217</v>
      </c>
      <c r="W4460" s="7">
        <f>(Agridata[[#This Row],[Profit_After_Storage_Loss]]/Agridata[[#This Row],[Total_Revenue]])*100</f>
        <v>35.605264872613539</v>
      </c>
      <c r="X4460">
        <f>(1-Agridata[[#This Row],[Transport_Cost_NGN]]/(Agridata[[#This Row],[Input_Cost_NGN]]+Agridata[[#This Row],[Final_Profit_NGN]]))*100</f>
        <v>98.423470385091548</v>
      </c>
      <c r="Y4460" s="13">
        <f>Agridata[[#This Row],[Final_Profit_NGN]]*Agridata[[#This Row],[Storage_Loss_%]]</f>
        <v>16393020</v>
      </c>
      <c r="Z4460" s="13">
        <f>Agridata[[#This Row],[Final_Profit_NGN]] * (1-Agridata[[#This Row],[Storage_Loss_%]]/100)</f>
        <v>109286.8</v>
      </c>
      <c r="AA4460" s="13">
        <f>Agridata[[#This Row],[Final_Profit_NGN]]+Agridata[[#This Row],[Input_Cost_NGN]]</f>
        <v>306940</v>
      </c>
    </row>
    <row r="4461" spans="1:27" x14ac:dyDescent="0.35">
      <c r="A4461" t="s">
        <v>783</v>
      </c>
      <c r="B4461" t="s">
        <v>1470</v>
      </c>
      <c r="C4461" t="s">
        <v>1495</v>
      </c>
      <c r="D4461">
        <v>2023</v>
      </c>
      <c r="E4461" t="s">
        <v>1502</v>
      </c>
      <c r="F4461" t="s">
        <v>1507</v>
      </c>
      <c r="G4461">
        <v>0.42</v>
      </c>
      <c r="H4461">
        <v>935</v>
      </c>
      <c r="I4461">
        <v>616</v>
      </c>
      <c r="J4461">
        <v>1</v>
      </c>
      <c r="K4461" t="s">
        <v>1513</v>
      </c>
      <c r="L4461">
        <v>0.15</v>
      </c>
      <c r="M4461" t="s">
        <v>1518</v>
      </c>
      <c r="N4461" s="13">
        <v>200</v>
      </c>
      <c r="O4461">
        <v>30</v>
      </c>
      <c r="P4461" s="11">
        <f>Agridata[[#This Row],[Storage_Loss_%]]/100</f>
        <v>0.34029999999999999</v>
      </c>
      <c r="Q4461" s="7">
        <v>34.03</v>
      </c>
      <c r="R4461" s="13">
        <v>8411</v>
      </c>
      <c r="S4461">
        <v>205</v>
      </c>
      <c r="T4461" t="s">
        <v>1519</v>
      </c>
      <c r="U4461" t="s">
        <v>1523</v>
      </c>
      <c r="V4461" s="13">
        <v>116407</v>
      </c>
      <c r="W4461" s="7">
        <f>(Agridata[[#This Row],[Profit_After_Storage_Loss]]/Agridata[[#This Row],[Total_Revenue]])*100</f>
        <v>61.524538047397016</v>
      </c>
      <c r="X4461">
        <f>(1-Agridata[[#This Row],[Transport_Cost_NGN]]/(Agridata[[#This Row],[Input_Cost_NGN]]+Agridata[[#This Row],[Final_Profit_NGN]]))*100</f>
        <v>99.839766700315664</v>
      </c>
      <c r="Y4461" s="13">
        <f>Agridata[[#This Row],[Final_Profit_NGN]]*Agridata[[#This Row],[Storage_Loss_%]]</f>
        <v>3961330.21</v>
      </c>
      <c r="Z4461" s="13">
        <f>Agridata[[#This Row],[Final_Profit_NGN]] * (1-Agridata[[#This Row],[Storage_Loss_%]]/100)</f>
        <v>76793.697899999999</v>
      </c>
      <c r="AA4461" s="13">
        <f>Agridata[[#This Row],[Final_Profit_NGN]]+Agridata[[#This Row],[Input_Cost_NGN]]</f>
        <v>124818</v>
      </c>
    </row>
    <row r="4462" spans="1:27" x14ac:dyDescent="0.35">
      <c r="A4462" t="s">
        <v>52</v>
      </c>
      <c r="B4462" t="s">
        <v>1473</v>
      </c>
      <c r="C4462" t="s">
        <v>1497</v>
      </c>
      <c r="D4462">
        <v>2022</v>
      </c>
      <c r="E4462" t="s">
        <v>1502</v>
      </c>
      <c r="F4462" t="s">
        <v>1508</v>
      </c>
      <c r="G4462">
        <v>2.95</v>
      </c>
      <c r="H4462">
        <v>3482</v>
      </c>
      <c r="I4462">
        <v>3199</v>
      </c>
      <c r="J4462">
        <v>16</v>
      </c>
      <c r="K4462" t="s">
        <v>1512</v>
      </c>
      <c r="L4462">
        <v>1.1100000000000001</v>
      </c>
      <c r="M4462" t="s">
        <v>1517</v>
      </c>
      <c r="N4462" s="13">
        <v>4363</v>
      </c>
      <c r="O4462">
        <v>1</v>
      </c>
      <c r="P4462" s="11">
        <f>Agridata[[#This Row],[Storage_Loss_%]]/100</f>
        <v>8.1000000000000003E-2</v>
      </c>
      <c r="Q4462" s="7">
        <v>8.1</v>
      </c>
      <c r="R4462" s="13">
        <v>21705</v>
      </c>
      <c r="S4462">
        <v>243</v>
      </c>
      <c r="T4462" t="s">
        <v>1520</v>
      </c>
      <c r="U4462" t="s">
        <v>1523</v>
      </c>
      <c r="V4462" s="13">
        <v>743516</v>
      </c>
      <c r="W4462" s="7">
        <f>(Agridata[[#This Row],[Profit_After_Storage_Loss]]/Agridata[[#This Row],[Total_Revenue]])*100</f>
        <v>89.293315787203966</v>
      </c>
      <c r="X4462">
        <f>(1-Agridata[[#This Row],[Transport_Cost_NGN]]/(Agridata[[#This Row],[Input_Cost_NGN]]+Agridata[[#This Row],[Final_Profit_NGN]]))*100</f>
        <v>99.429837916105285</v>
      </c>
      <c r="Y4462" s="13">
        <f>Agridata[[#This Row],[Final_Profit_NGN]]*Agridata[[#This Row],[Storage_Loss_%]]</f>
        <v>6022479.5999999996</v>
      </c>
      <c r="Z4462" s="13">
        <f>Agridata[[#This Row],[Final_Profit_NGN]] * (1-Agridata[[#This Row],[Storage_Loss_%]]/100)</f>
        <v>683291.20400000003</v>
      </c>
      <c r="AA4462" s="13">
        <f>Agridata[[#This Row],[Final_Profit_NGN]]+Agridata[[#This Row],[Input_Cost_NGN]]</f>
        <v>765221</v>
      </c>
    </row>
    <row r="4463" spans="1:27" x14ac:dyDescent="0.35">
      <c r="A4463" t="s">
        <v>1347</v>
      </c>
      <c r="B4463" t="s">
        <v>1471</v>
      </c>
      <c r="C4463" t="s">
        <v>1492</v>
      </c>
      <c r="D4463">
        <v>2021</v>
      </c>
      <c r="E4463" t="s">
        <v>1501</v>
      </c>
      <c r="F4463" t="s">
        <v>1510</v>
      </c>
      <c r="G4463">
        <v>0.87</v>
      </c>
      <c r="H4463">
        <v>25509</v>
      </c>
      <c r="I4463">
        <v>17070</v>
      </c>
      <c r="J4463">
        <v>2.8</v>
      </c>
      <c r="K4463" t="s">
        <v>1513</v>
      </c>
      <c r="L4463">
        <v>1.42</v>
      </c>
      <c r="M4463" t="s">
        <v>1516</v>
      </c>
      <c r="N4463" s="13">
        <v>200</v>
      </c>
      <c r="O4463">
        <v>7</v>
      </c>
      <c r="P4463" s="11">
        <f>Agridata[[#This Row],[Storage_Loss_%]]/100</f>
        <v>0.33079999999999998</v>
      </c>
      <c r="Q4463" s="7">
        <v>33.08</v>
      </c>
      <c r="R4463" s="13">
        <v>34017</v>
      </c>
      <c r="S4463">
        <v>359</v>
      </c>
      <c r="T4463" t="s">
        <v>1520</v>
      </c>
      <c r="U4463" t="s">
        <v>1523</v>
      </c>
      <c r="V4463" s="13">
        <v>6032632</v>
      </c>
      <c r="W4463" s="7">
        <f>(Agridata[[#This Row],[Profit_After_Storage_Loss]]/Agridata[[#This Row],[Total_Revenue]])*100</f>
        <v>66.544765230360298</v>
      </c>
      <c r="X4463">
        <f>(1-Agridata[[#This Row],[Transport_Cost_NGN]]/(Agridata[[#This Row],[Input_Cost_NGN]]+Agridata[[#This Row],[Final_Profit_NGN]]))*100</f>
        <v>99.996703287102989</v>
      </c>
      <c r="Y4463" s="13">
        <f>Agridata[[#This Row],[Final_Profit_NGN]]*Agridata[[#This Row],[Storage_Loss_%]]</f>
        <v>199559466.56</v>
      </c>
      <c r="Z4463" s="13">
        <f>Agridata[[#This Row],[Final_Profit_NGN]] * (1-Agridata[[#This Row],[Storage_Loss_%]]/100)</f>
        <v>4037037.3344000001</v>
      </c>
      <c r="AA4463" s="13">
        <f>Agridata[[#This Row],[Final_Profit_NGN]]+Agridata[[#This Row],[Input_Cost_NGN]]</f>
        <v>6066649</v>
      </c>
    </row>
    <row r="4464" spans="1:27" x14ac:dyDescent="0.35">
      <c r="A4464" t="s">
        <v>991</v>
      </c>
      <c r="B4464" t="s">
        <v>1469</v>
      </c>
      <c r="C4464" t="s">
        <v>1484</v>
      </c>
      <c r="D4464">
        <v>2021</v>
      </c>
      <c r="E4464" t="s">
        <v>1502</v>
      </c>
      <c r="F4464" t="s">
        <v>1510</v>
      </c>
      <c r="G4464">
        <v>1.74</v>
      </c>
      <c r="H4464">
        <v>46166</v>
      </c>
      <c r="I4464">
        <v>32450</v>
      </c>
      <c r="J4464">
        <v>23</v>
      </c>
      <c r="K4464" t="s">
        <v>1512</v>
      </c>
      <c r="L4464">
        <v>1.4</v>
      </c>
      <c r="M4464" t="s">
        <v>1517</v>
      </c>
      <c r="N4464" s="13">
        <v>5016</v>
      </c>
      <c r="O4464">
        <v>5</v>
      </c>
      <c r="P4464" s="11">
        <f>Agridata[[#This Row],[Storage_Loss_%]]/100</f>
        <v>0.29710000000000003</v>
      </c>
      <c r="Q4464" s="7">
        <v>29.71</v>
      </c>
      <c r="R4464" s="13">
        <v>39573</v>
      </c>
      <c r="S4464">
        <v>387</v>
      </c>
      <c r="T4464" t="s">
        <v>1520</v>
      </c>
      <c r="U4464" t="s">
        <v>1523</v>
      </c>
      <c r="V4464" s="13">
        <v>12387980</v>
      </c>
      <c r="W4464" s="7">
        <f>(Agridata[[#This Row],[Profit_After_Storage_Loss]]/Agridata[[#This Row],[Total_Revenue]])*100</f>
        <v>70.066175875492135</v>
      </c>
      <c r="X4464">
        <f>(1-Agridata[[#This Row],[Transport_Cost_NGN]]/(Agridata[[#This Row],[Input_Cost_NGN]]+Agridata[[#This Row],[Final_Profit_NGN]]))*100</f>
        <v>99.9596380719519</v>
      </c>
      <c r="Y4464" s="13">
        <f>Agridata[[#This Row],[Final_Profit_NGN]]*Agridata[[#This Row],[Storage_Loss_%]]</f>
        <v>368046885.80000001</v>
      </c>
      <c r="Z4464" s="13">
        <f>Agridata[[#This Row],[Final_Profit_NGN]] * (1-Agridata[[#This Row],[Storage_Loss_%]]/100)</f>
        <v>8707511.1419999991</v>
      </c>
      <c r="AA4464" s="13">
        <f>Agridata[[#This Row],[Final_Profit_NGN]]+Agridata[[#This Row],[Input_Cost_NGN]]</f>
        <v>12427553</v>
      </c>
    </row>
    <row r="4465" spans="1:27" x14ac:dyDescent="0.35">
      <c r="A4465" t="s">
        <v>823</v>
      </c>
      <c r="B4465" t="s">
        <v>1469</v>
      </c>
      <c r="C4465" t="s">
        <v>1474</v>
      </c>
      <c r="D4465">
        <v>2021</v>
      </c>
      <c r="E4465" t="s">
        <v>1502</v>
      </c>
      <c r="F4465" t="s">
        <v>1504</v>
      </c>
      <c r="G4465">
        <v>1.79</v>
      </c>
      <c r="H4465">
        <v>14020</v>
      </c>
      <c r="I4465">
        <v>11304</v>
      </c>
      <c r="J4465">
        <v>10</v>
      </c>
      <c r="K4465" t="s">
        <v>1512</v>
      </c>
      <c r="L4465">
        <v>0.79</v>
      </c>
      <c r="M4465" t="s">
        <v>1518</v>
      </c>
      <c r="N4465" s="13">
        <v>2138</v>
      </c>
      <c r="O4465">
        <v>2</v>
      </c>
      <c r="P4465" s="11">
        <f>Agridata[[#This Row],[Storage_Loss_%]]/100</f>
        <v>0.19370000000000001</v>
      </c>
      <c r="Q4465" s="7">
        <v>19.37</v>
      </c>
      <c r="R4465" s="13">
        <v>37926</v>
      </c>
      <c r="S4465">
        <v>260</v>
      </c>
      <c r="T4465" t="s">
        <v>1520</v>
      </c>
      <c r="U4465" t="s">
        <v>1523</v>
      </c>
      <c r="V4465" s="13">
        <v>2869586</v>
      </c>
      <c r="W4465" s="7">
        <f>(Agridata[[#This Row],[Profit_After_Storage_Loss]]/Agridata[[#This Row],[Total_Revenue]])*100</f>
        <v>79.578250813754167</v>
      </c>
      <c r="X4465">
        <f>(1-Agridata[[#This Row],[Transport_Cost_NGN]]/(Agridata[[#This Row],[Input_Cost_NGN]]+Agridata[[#This Row],[Final_Profit_NGN]]))*100</f>
        <v>99.926466339605824</v>
      </c>
      <c r="Y4465" s="13">
        <f>Agridata[[#This Row],[Final_Profit_NGN]]*Agridata[[#This Row],[Storage_Loss_%]]</f>
        <v>55583880.82</v>
      </c>
      <c r="Z4465" s="13">
        <f>Agridata[[#This Row],[Final_Profit_NGN]] * (1-Agridata[[#This Row],[Storage_Loss_%]]/100)</f>
        <v>2313747.1918000001</v>
      </c>
      <c r="AA4465" s="13">
        <f>Agridata[[#This Row],[Final_Profit_NGN]]+Agridata[[#This Row],[Input_Cost_NGN]]</f>
        <v>2907512</v>
      </c>
    </row>
    <row r="4466" spans="1:27" x14ac:dyDescent="0.35">
      <c r="A4466" t="s">
        <v>41</v>
      </c>
      <c r="B4466" t="s">
        <v>1472</v>
      </c>
      <c r="C4466" t="s">
        <v>1487</v>
      </c>
      <c r="D4466">
        <v>2024</v>
      </c>
      <c r="E4466" t="s">
        <v>1501</v>
      </c>
      <c r="F4466" t="s">
        <v>1510</v>
      </c>
      <c r="G4466">
        <v>5.05</v>
      </c>
      <c r="H4466">
        <v>113705</v>
      </c>
      <c r="I4466">
        <v>77569</v>
      </c>
      <c r="J4466">
        <v>14.4</v>
      </c>
      <c r="K4466" t="s">
        <v>1512</v>
      </c>
      <c r="L4466">
        <v>0.82</v>
      </c>
      <c r="M4466" t="s">
        <v>1517</v>
      </c>
      <c r="N4466" s="13">
        <v>3223</v>
      </c>
      <c r="O4466">
        <v>1</v>
      </c>
      <c r="P4466" s="11">
        <f>Agridata[[#This Row],[Storage_Loss_%]]/100</f>
        <v>0.31780000000000003</v>
      </c>
      <c r="Q4466" s="7">
        <v>31.78</v>
      </c>
      <c r="R4466" s="13">
        <v>119698</v>
      </c>
      <c r="S4466">
        <v>406</v>
      </c>
      <c r="T4466" t="s">
        <v>1520</v>
      </c>
      <c r="U4466" t="s">
        <v>1523</v>
      </c>
      <c r="V4466" s="13">
        <v>31055163</v>
      </c>
      <c r="W4466" s="7">
        <f>(Agridata[[#This Row],[Profit_After_Storage_Loss]]/Agridata[[#This Row],[Total_Revenue]])*100</f>
        <v>67.958064668195306</v>
      </c>
      <c r="X4466">
        <f>(1-Agridata[[#This Row],[Transport_Cost_NGN]]/(Agridata[[#This Row],[Input_Cost_NGN]]+Agridata[[#This Row],[Final_Profit_NGN]]))*100</f>
        <v>99.989661541714653</v>
      </c>
      <c r="Y4466" s="13">
        <f>Agridata[[#This Row],[Final_Profit_NGN]]*Agridata[[#This Row],[Storage_Loss_%]]</f>
        <v>986933080.13999999</v>
      </c>
      <c r="Z4466" s="13">
        <f>Agridata[[#This Row],[Final_Profit_NGN]] * (1-Agridata[[#This Row],[Storage_Loss_%]]/100)</f>
        <v>21185832.198599998</v>
      </c>
      <c r="AA4466" s="13">
        <f>Agridata[[#This Row],[Final_Profit_NGN]]+Agridata[[#This Row],[Input_Cost_NGN]]</f>
        <v>31174861</v>
      </c>
    </row>
    <row r="4467" spans="1:27" x14ac:dyDescent="0.35">
      <c r="A4467" t="s">
        <v>393</v>
      </c>
      <c r="B4467" t="s">
        <v>1473</v>
      </c>
      <c r="C4467" t="s">
        <v>1496</v>
      </c>
      <c r="D4467">
        <v>2022</v>
      </c>
      <c r="E4467" t="s">
        <v>1502</v>
      </c>
      <c r="F4467" t="s">
        <v>1508</v>
      </c>
      <c r="G4467">
        <v>4.16</v>
      </c>
      <c r="H4467">
        <v>8004</v>
      </c>
      <c r="I4467">
        <v>6378</v>
      </c>
      <c r="J4467">
        <v>7</v>
      </c>
      <c r="K4467" t="s">
        <v>1511</v>
      </c>
      <c r="L4467">
        <v>0.33</v>
      </c>
      <c r="M4467" t="s">
        <v>1518</v>
      </c>
      <c r="N4467" s="13">
        <v>923</v>
      </c>
      <c r="O4467">
        <v>14</v>
      </c>
      <c r="P4467" s="11">
        <f>Agridata[[#This Row],[Storage_Loss_%]]/100</f>
        <v>0.20309999999999997</v>
      </c>
      <c r="Q4467" s="7">
        <v>20.309999999999999</v>
      </c>
      <c r="R4467" s="13">
        <v>60213</v>
      </c>
      <c r="S4467">
        <v>208</v>
      </c>
      <c r="T4467" t="s">
        <v>1521</v>
      </c>
      <c r="U4467" t="s">
        <v>1522</v>
      </c>
      <c r="V4467" s="13">
        <v>1252222</v>
      </c>
      <c r="W4467" s="7">
        <f>(Agridata[[#This Row],[Profit_After_Storage_Loss]]/Agridata[[#This Row],[Total_Revenue]])*100</f>
        <v>76.033914959598007</v>
      </c>
      <c r="X4467">
        <f>(1-Agridata[[#This Row],[Transport_Cost_NGN]]/(Agridata[[#This Row],[Input_Cost_NGN]]+Agridata[[#This Row],[Final_Profit_NGN]]))*100</f>
        <v>99.929672707600758</v>
      </c>
      <c r="Y4467" s="13">
        <f>Agridata[[#This Row],[Final_Profit_NGN]]*Agridata[[#This Row],[Storage_Loss_%]]</f>
        <v>25432628.819999997</v>
      </c>
      <c r="Z4467" s="13">
        <f>Agridata[[#This Row],[Final_Profit_NGN]] * (1-Agridata[[#This Row],[Storage_Loss_%]]/100)</f>
        <v>997895.71180000005</v>
      </c>
      <c r="AA4467" s="13">
        <f>Agridata[[#This Row],[Final_Profit_NGN]]+Agridata[[#This Row],[Input_Cost_NGN]]</f>
        <v>1312435</v>
      </c>
    </row>
    <row r="4468" spans="1:27" x14ac:dyDescent="0.35">
      <c r="A4468" t="s">
        <v>471</v>
      </c>
      <c r="B4468" t="s">
        <v>1471</v>
      </c>
      <c r="C4468" t="s">
        <v>1492</v>
      </c>
      <c r="D4468">
        <v>2025</v>
      </c>
      <c r="E4468" t="s">
        <v>1501</v>
      </c>
      <c r="F4468" t="s">
        <v>1508</v>
      </c>
      <c r="G4468">
        <v>0.5</v>
      </c>
      <c r="H4468">
        <v>614</v>
      </c>
      <c r="I4468">
        <v>528</v>
      </c>
      <c r="J4468">
        <v>30.9</v>
      </c>
      <c r="K4468" t="s">
        <v>1512</v>
      </c>
      <c r="L4468">
        <v>0.8</v>
      </c>
      <c r="M4468" t="s">
        <v>1516</v>
      </c>
      <c r="N4468" s="13">
        <v>7310</v>
      </c>
      <c r="O4468">
        <v>7</v>
      </c>
      <c r="P4468" s="11">
        <f>Agridata[[#This Row],[Storage_Loss_%]]/100</f>
        <v>0.13980000000000001</v>
      </c>
      <c r="Q4468" s="7">
        <v>13.98</v>
      </c>
      <c r="R4468" s="13">
        <v>6227</v>
      </c>
      <c r="S4468">
        <v>226</v>
      </c>
      <c r="T4468" t="s">
        <v>1520</v>
      </c>
      <c r="U4468" t="s">
        <v>1523</v>
      </c>
      <c r="V4468" s="13">
        <v>104598</v>
      </c>
      <c r="W4468" s="7">
        <f>(Agridata[[#This Row],[Profit_After_Storage_Loss]]/Agridata[[#This Row],[Total_Revenue]])*100</f>
        <v>81.186735483870962</v>
      </c>
      <c r="X4468">
        <f>(1-Agridata[[#This Row],[Transport_Cost_NGN]]/(Agridata[[#This Row],[Input_Cost_NGN]]+Agridata[[#This Row],[Final_Profit_NGN]]))*100</f>
        <v>93.40401533949921</v>
      </c>
      <c r="Y4468" s="13">
        <f>Agridata[[#This Row],[Final_Profit_NGN]]*Agridata[[#This Row],[Storage_Loss_%]]</f>
        <v>1462280.04</v>
      </c>
      <c r="Z4468" s="13">
        <f>Agridata[[#This Row],[Final_Profit_NGN]] * (1-Agridata[[#This Row],[Storage_Loss_%]]/100)</f>
        <v>89975.199599999993</v>
      </c>
      <c r="AA4468" s="13">
        <f>Agridata[[#This Row],[Final_Profit_NGN]]+Agridata[[#This Row],[Input_Cost_NGN]]</f>
        <v>110825</v>
      </c>
    </row>
    <row r="4469" spans="1:27" x14ac:dyDescent="0.35">
      <c r="A4469" t="s">
        <v>735</v>
      </c>
      <c r="B4469" t="s">
        <v>1472</v>
      </c>
      <c r="C4469" t="s">
        <v>1487</v>
      </c>
      <c r="D4469">
        <v>2021</v>
      </c>
      <c r="E4469" t="s">
        <v>1502</v>
      </c>
      <c r="F4469" t="s">
        <v>1503</v>
      </c>
      <c r="G4469">
        <v>2.87</v>
      </c>
      <c r="H4469">
        <v>16476</v>
      </c>
      <c r="I4469">
        <v>12724</v>
      </c>
      <c r="J4469">
        <v>5.9</v>
      </c>
      <c r="K4469" t="s">
        <v>1513</v>
      </c>
      <c r="L4469">
        <v>0.76</v>
      </c>
      <c r="M4469" t="s">
        <v>1516</v>
      </c>
      <c r="N4469" s="13">
        <v>206</v>
      </c>
      <c r="O4469">
        <v>14</v>
      </c>
      <c r="P4469" s="11">
        <f>Agridata[[#This Row],[Storage_Loss_%]]/100</f>
        <v>0.22769999999999999</v>
      </c>
      <c r="Q4469" s="7">
        <v>22.77</v>
      </c>
      <c r="R4469" s="13">
        <v>48091</v>
      </c>
      <c r="S4469">
        <v>278</v>
      </c>
      <c r="T4469" t="s">
        <v>1520</v>
      </c>
      <c r="U4469" t="s">
        <v>1522</v>
      </c>
      <c r="V4469" s="13">
        <v>3453603</v>
      </c>
      <c r="W4469" s="7">
        <f>(Agridata[[#This Row],[Profit_After_Storage_Loss]]/Agridata[[#This Row],[Total_Revenue]])*100</f>
        <v>76.169351088358937</v>
      </c>
      <c r="X4469">
        <f>(1-Agridata[[#This Row],[Transport_Cost_NGN]]/(Agridata[[#This Row],[Input_Cost_NGN]]+Agridata[[#This Row],[Final_Profit_NGN]]))*100</f>
        <v>99.994117133021902</v>
      </c>
      <c r="Y4469" s="13">
        <f>Agridata[[#This Row],[Final_Profit_NGN]]*Agridata[[#This Row],[Storage_Loss_%]]</f>
        <v>78638540.310000002</v>
      </c>
      <c r="Z4469" s="13">
        <f>Agridata[[#This Row],[Final_Profit_NGN]] * (1-Agridata[[#This Row],[Storage_Loss_%]]/100)</f>
        <v>2667217.5968999998</v>
      </c>
      <c r="AA4469" s="13">
        <f>Agridata[[#This Row],[Final_Profit_NGN]]+Agridata[[#This Row],[Input_Cost_NGN]]</f>
        <v>3501694</v>
      </c>
    </row>
    <row r="4470" spans="1:27" x14ac:dyDescent="0.35">
      <c r="A4470" t="s">
        <v>686</v>
      </c>
      <c r="B4470" t="s">
        <v>1472</v>
      </c>
      <c r="C4470" t="s">
        <v>1488</v>
      </c>
      <c r="D4470">
        <v>2021</v>
      </c>
      <c r="E4470" t="s">
        <v>1501</v>
      </c>
      <c r="F4470" t="s">
        <v>1509</v>
      </c>
      <c r="G4470">
        <v>1.63</v>
      </c>
      <c r="H4470">
        <v>22527</v>
      </c>
      <c r="I4470">
        <v>18864</v>
      </c>
      <c r="J4470">
        <v>7.7</v>
      </c>
      <c r="K4470" t="s">
        <v>1511</v>
      </c>
      <c r="L4470">
        <v>1.06</v>
      </c>
      <c r="M4470" t="s">
        <v>1518</v>
      </c>
      <c r="N4470" s="13">
        <v>1310</v>
      </c>
      <c r="O4470">
        <v>2</v>
      </c>
      <c r="P4470" s="11">
        <f>Agridata[[#This Row],[Storage_Loss_%]]/100</f>
        <v>0.16260000000000002</v>
      </c>
      <c r="Q4470" s="7">
        <v>16.260000000000002</v>
      </c>
      <c r="R4470" s="13">
        <v>46172</v>
      </c>
      <c r="S4470">
        <v>284</v>
      </c>
      <c r="T4470" t="s">
        <v>1520</v>
      </c>
      <c r="U4470" t="s">
        <v>1522</v>
      </c>
      <c r="V4470" s="13">
        <v>5256321</v>
      </c>
      <c r="W4470" s="7">
        <f>(Agridata[[#This Row],[Profit_After_Storage_Loss]]/Agridata[[#This Row],[Total_Revenue]])*100</f>
        <v>83.010825387228223</v>
      </c>
      <c r="X4470">
        <f>(1-Agridata[[#This Row],[Transport_Cost_NGN]]/(Agridata[[#This Row],[Input_Cost_NGN]]+Agridata[[#This Row],[Final_Profit_NGN]]))*100</f>
        <v>99.975294639710029</v>
      </c>
      <c r="Y4470" s="13">
        <f>Agridata[[#This Row],[Final_Profit_NGN]]*Agridata[[#This Row],[Storage_Loss_%]]</f>
        <v>85467779.460000008</v>
      </c>
      <c r="Z4470" s="13">
        <f>Agridata[[#This Row],[Final_Profit_NGN]] * (1-Agridata[[#This Row],[Storage_Loss_%]]/100)</f>
        <v>4401643.2053999994</v>
      </c>
      <c r="AA4470" s="13">
        <f>Agridata[[#This Row],[Final_Profit_NGN]]+Agridata[[#This Row],[Input_Cost_NGN]]</f>
        <v>5302493</v>
      </c>
    </row>
    <row r="4471" spans="1:27" x14ac:dyDescent="0.35">
      <c r="A4471" t="s">
        <v>1046</v>
      </c>
      <c r="B4471" t="s">
        <v>1472</v>
      </c>
      <c r="C4471" t="s">
        <v>1478</v>
      </c>
      <c r="D4471">
        <v>2021</v>
      </c>
      <c r="E4471" t="s">
        <v>1501</v>
      </c>
      <c r="F4471" t="s">
        <v>1505</v>
      </c>
      <c r="G4471">
        <v>1.46</v>
      </c>
      <c r="H4471">
        <v>9584</v>
      </c>
      <c r="I4471">
        <v>7403</v>
      </c>
      <c r="J4471">
        <v>4.2</v>
      </c>
      <c r="K4471" t="s">
        <v>1511</v>
      </c>
      <c r="L4471">
        <v>0.5</v>
      </c>
      <c r="M4471" t="s">
        <v>1517</v>
      </c>
      <c r="N4471" s="13">
        <v>689</v>
      </c>
      <c r="O4471">
        <v>14</v>
      </c>
      <c r="P4471" s="11">
        <f>Agridata[[#This Row],[Storage_Loss_%]]/100</f>
        <v>0.22750000000000001</v>
      </c>
      <c r="Q4471" s="7">
        <v>22.75</v>
      </c>
      <c r="R4471" s="13">
        <v>10035</v>
      </c>
      <c r="S4471">
        <v>107</v>
      </c>
      <c r="T4471" t="s">
        <v>1521</v>
      </c>
      <c r="U4471" t="s">
        <v>1522</v>
      </c>
      <c r="V4471" s="13">
        <v>773476</v>
      </c>
      <c r="W4471" s="7">
        <f>(Agridata[[#This Row],[Profit_After_Storage_Loss]]/Agridata[[#This Row],[Total_Revenue]])*100</f>
        <v>76.260602595241153</v>
      </c>
      <c r="X4471">
        <f>(1-Agridata[[#This Row],[Transport_Cost_NGN]]/(Agridata[[#This Row],[Input_Cost_NGN]]+Agridata[[#This Row],[Final_Profit_NGN]]))*100</f>
        <v>99.912062498165312</v>
      </c>
      <c r="Y4471" s="13">
        <f>Agridata[[#This Row],[Final_Profit_NGN]]*Agridata[[#This Row],[Storage_Loss_%]]</f>
        <v>17596579</v>
      </c>
      <c r="Z4471" s="13">
        <f>Agridata[[#This Row],[Final_Profit_NGN]] * (1-Agridata[[#This Row],[Storage_Loss_%]]/100)</f>
        <v>597510.21</v>
      </c>
      <c r="AA4471" s="13">
        <f>Agridata[[#This Row],[Final_Profit_NGN]]+Agridata[[#This Row],[Input_Cost_NGN]]</f>
        <v>783511</v>
      </c>
    </row>
    <row r="4472" spans="1:27" x14ac:dyDescent="0.35">
      <c r="A4472" t="s">
        <v>1438</v>
      </c>
      <c r="B4472" t="s">
        <v>1469</v>
      </c>
      <c r="C4472" t="s">
        <v>1480</v>
      </c>
      <c r="D4472">
        <v>2023</v>
      </c>
      <c r="E4472" t="s">
        <v>1501</v>
      </c>
      <c r="F4472" t="s">
        <v>1507</v>
      </c>
      <c r="G4472">
        <v>0.63</v>
      </c>
      <c r="H4472">
        <v>1018</v>
      </c>
      <c r="I4472">
        <v>407</v>
      </c>
      <c r="J4472">
        <v>7.8</v>
      </c>
      <c r="K4472" t="s">
        <v>1513</v>
      </c>
      <c r="L4472">
        <v>0.82</v>
      </c>
      <c r="M4472" t="s">
        <v>1518</v>
      </c>
      <c r="N4472" s="13">
        <v>256</v>
      </c>
      <c r="O4472">
        <v>60</v>
      </c>
      <c r="P4472" s="11">
        <f>Agridata[[#This Row],[Storage_Loss_%]]/100</f>
        <v>0.6</v>
      </c>
      <c r="Q4472" s="7">
        <v>60</v>
      </c>
      <c r="R4472" s="13">
        <v>8718</v>
      </c>
      <c r="S4472">
        <v>245</v>
      </c>
      <c r="T4472" t="s">
        <v>1520</v>
      </c>
      <c r="U4472" t="s">
        <v>1522</v>
      </c>
      <c r="V4472" s="13">
        <v>89744</v>
      </c>
      <c r="W4472" s="7">
        <f>(Agridata[[#This Row],[Profit_After_Storage_Loss]]/Agridata[[#This Row],[Total_Revenue]])*100</f>
        <v>36.458329101582336</v>
      </c>
      <c r="X4472">
        <f>(1-Agridata[[#This Row],[Transport_Cost_NGN]]/(Agridata[[#This Row],[Input_Cost_NGN]]+Agridata[[#This Row],[Final_Profit_NGN]]))*100</f>
        <v>99.740001218744283</v>
      </c>
      <c r="Y4472" s="13">
        <f>Agridata[[#This Row],[Final_Profit_NGN]]*Agridata[[#This Row],[Storage_Loss_%]]</f>
        <v>5384640</v>
      </c>
      <c r="Z4472" s="13">
        <f>Agridata[[#This Row],[Final_Profit_NGN]] * (1-Agridata[[#This Row],[Storage_Loss_%]]/100)</f>
        <v>35897.599999999999</v>
      </c>
      <c r="AA4472" s="13">
        <f>Agridata[[#This Row],[Final_Profit_NGN]]+Agridata[[#This Row],[Input_Cost_NGN]]</f>
        <v>98462</v>
      </c>
    </row>
    <row r="4473" spans="1:27" x14ac:dyDescent="0.35">
      <c r="A4473" t="s">
        <v>167</v>
      </c>
      <c r="B4473" t="s">
        <v>1471</v>
      </c>
      <c r="C4473" t="s">
        <v>1483</v>
      </c>
      <c r="D4473">
        <v>2024</v>
      </c>
      <c r="E4473" t="s">
        <v>1502</v>
      </c>
      <c r="F4473" t="s">
        <v>1503</v>
      </c>
      <c r="G4473">
        <v>0.78</v>
      </c>
      <c r="H4473">
        <v>6089</v>
      </c>
      <c r="I4473">
        <v>3565</v>
      </c>
      <c r="J4473">
        <v>4.3</v>
      </c>
      <c r="K4473" t="s">
        <v>1512</v>
      </c>
      <c r="L4473">
        <v>0.75</v>
      </c>
      <c r="M4473" t="s">
        <v>1516</v>
      </c>
      <c r="N4473" s="13">
        <v>897</v>
      </c>
      <c r="O4473">
        <v>30</v>
      </c>
      <c r="P4473" s="11">
        <f>Agridata[[#This Row],[Storage_Loss_%]]/100</f>
        <v>0.41450000000000004</v>
      </c>
      <c r="Q4473" s="7">
        <v>41.45</v>
      </c>
      <c r="R4473" s="13">
        <v>8172</v>
      </c>
      <c r="S4473">
        <v>298</v>
      </c>
      <c r="T4473" t="s">
        <v>1520</v>
      </c>
      <c r="U4473" t="s">
        <v>1522</v>
      </c>
      <c r="V4473" s="13">
        <v>1042678</v>
      </c>
      <c r="W4473" s="7">
        <f>(Agridata[[#This Row],[Profit_After_Storage_Loss]]/Agridata[[#This Row],[Total_Revenue]])*100</f>
        <v>58.09468230480087</v>
      </c>
      <c r="X4473">
        <f>(1-Agridata[[#This Row],[Transport_Cost_NGN]]/(Agridata[[#This Row],[Input_Cost_NGN]]+Agridata[[#This Row],[Final_Profit_NGN]]))*100</f>
        <v>99.914640529095493</v>
      </c>
      <c r="Y4473" s="13">
        <f>Agridata[[#This Row],[Final_Profit_NGN]]*Agridata[[#This Row],[Storage_Loss_%]]</f>
        <v>43219003.100000001</v>
      </c>
      <c r="Z4473" s="13">
        <f>Agridata[[#This Row],[Final_Profit_NGN]] * (1-Agridata[[#This Row],[Storage_Loss_%]]/100)</f>
        <v>610487.96899999992</v>
      </c>
      <c r="AA4473" s="13">
        <f>Agridata[[#This Row],[Final_Profit_NGN]]+Agridata[[#This Row],[Input_Cost_NGN]]</f>
        <v>1050850</v>
      </c>
    </row>
    <row r="4474" spans="1:27" x14ac:dyDescent="0.35">
      <c r="A4474" t="s">
        <v>1126</v>
      </c>
      <c r="B4474" t="s">
        <v>1469</v>
      </c>
      <c r="C4474" t="s">
        <v>1480</v>
      </c>
      <c r="D4474">
        <v>2025</v>
      </c>
      <c r="E4474" t="s">
        <v>1502</v>
      </c>
      <c r="F4474" t="s">
        <v>1504</v>
      </c>
      <c r="G4474">
        <v>5.28</v>
      </c>
      <c r="H4474">
        <v>40093</v>
      </c>
      <c r="I4474">
        <v>32479</v>
      </c>
      <c r="J4474">
        <v>48.3</v>
      </c>
      <c r="K4474" t="s">
        <v>1513</v>
      </c>
      <c r="L4474">
        <v>1.68</v>
      </c>
      <c r="M4474" t="s">
        <v>1518</v>
      </c>
      <c r="N4474" s="13">
        <v>1367</v>
      </c>
      <c r="O4474">
        <v>1</v>
      </c>
      <c r="P4474" s="11">
        <f>Agridata[[#This Row],[Storage_Loss_%]]/100</f>
        <v>0.18989999999999999</v>
      </c>
      <c r="Q4474" s="7">
        <v>18.989999999999998</v>
      </c>
      <c r="R4474" s="13">
        <v>95062</v>
      </c>
      <c r="S4474">
        <v>223</v>
      </c>
      <c r="T4474" t="s">
        <v>1520</v>
      </c>
      <c r="U4474" t="s">
        <v>1523</v>
      </c>
      <c r="V4474" s="13">
        <v>7073960</v>
      </c>
      <c r="W4474" s="7">
        <f>(Agridata[[#This Row],[Profit_After_Storage_Loss]]/Agridata[[#This Row],[Total_Revenue]])*100</f>
        <v>79.93579871843049</v>
      </c>
      <c r="X4474">
        <f>(1-Agridata[[#This Row],[Transport_Cost_NGN]]/(Agridata[[#This Row],[Input_Cost_NGN]]+Agridata[[#This Row],[Final_Profit_NGN]]))*100</f>
        <v>99.980931848165625</v>
      </c>
      <c r="Y4474" s="13">
        <f>Agridata[[#This Row],[Final_Profit_NGN]]*Agridata[[#This Row],[Storage_Loss_%]]</f>
        <v>134334500.39999998</v>
      </c>
      <c r="Z4474" s="13">
        <f>Agridata[[#This Row],[Final_Profit_NGN]] * (1-Agridata[[#This Row],[Storage_Loss_%]]/100)</f>
        <v>5730614.9960000003</v>
      </c>
      <c r="AA4474" s="13">
        <f>Agridata[[#This Row],[Final_Profit_NGN]]+Agridata[[#This Row],[Input_Cost_NGN]]</f>
        <v>7169022</v>
      </c>
    </row>
    <row r="4475" spans="1:27" x14ac:dyDescent="0.35">
      <c r="A4475" t="s">
        <v>1225</v>
      </c>
      <c r="B4475" t="s">
        <v>1472</v>
      </c>
      <c r="C4475" t="s">
        <v>1478</v>
      </c>
      <c r="D4475">
        <v>2022</v>
      </c>
      <c r="E4475" t="s">
        <v>1501</v>
      </c>
      <c r="F4475" t="s">
        <v>1505</v>
      </c>
      <c r="G4475">
        <v>5.83</v>
      </c>
      <c r="H4475">
        <v>87624</v>
      </c>
      <c r="I4475">
        <v>74673</v>
      </c>
      <c r="J4475">
        <v>10.199999999999999</v>
      </c>
      <c r="K4475" t="s">
        <v>1512</v>
      </c>
      <c r="L4475">
        <v>0.56000000000000005</v>
      </c>
      <c r="M4475" t="s">
        <v>1516</v>
      </c>
      <c r="N4475" s="13">
        <v>2530</v>
      </c>
      <c r="O4475">
        <v>7</v>
      </c>
      <c r="P4475" s="11">
        <f>Agridata[[#This Row],[Storage_Loss_%]]/100</f>
        <v>0.14779999999999999</v>
      </c>
      <c r="Q4475" s="7">
        <v>14.78</v>
      </c>
      <c r="R4475" s="13">
        <v>69442</v>
      </c>
      <c r="S4475">
        <v>93</v>
      </c>
      <c r="T4475" t="s">
        <v>1520</v>
      </c>
      <c r="U4475" t="s">
        <v>1522</v>
      </c>
      <c r="V4475" s="13">
        <v>6803172</v>
      </c>
      <c r="W4475" s="7">
        <f>(Agridata[[#This Row],[Profit_After_Storage_Loss]]/Agridata[[#This Row],[Total_Revenue]])*100</f>
        <v>84.358923379081091</v>
      </c>
      <c r="X4475">
        <f>(1-Agridata[[#This Row],[Transport_Cost_NGN]]/(Agridata[[#This Row],[Input_Cost_NGN]]+Agridata[[#This Row],[Final_Profit_NGN]]))*100</f>
        <v>99.963187223958755</v>
      </c>
      <c r="Y4475" s="13">
        <f>Agridata[[#This Row],[Final_Profit_NGN]]*Agridata[[#This Row],[Storage_Loss_%]]</f>
        <v>100550882.16</v>
      </c>
      <c r="Z4475" s="13">
        <f>Agridata[[#This Row],[Final_Profit_NGN]] * (1-Agridata[[#This Row],[Storage_Loss_%]]/100)</f>
        <v>5797663.1784000006</v>
      </c>
      <c r="AA4475" s="13">
        <f>Agridata[[#This Row],[Final_Profit_NGN]]+Agridata[[#This Row],[Input_Cost_NGN]]</f>
        <v>6872614</v>
      </c>
    </row>
    <row r="4476" spans="1:27" x14ac:dyDescent="0.35">
      <c r="A4476" t="s">
        <v>844</v>
      </c>
      <c r="B4476" t="s">
        <v>1470</v>
      </c>
      <c r="C4476" t="s">
        <v>1482</v>
      </c>
      <c r="D4476">
        <v>2025</v>
      </c>
      <c r="E4476" t="s">
        <v>1501</v>
      </c>
      <c r="F4476" t="s">
        <v>1507</v>
      </c>
      <c r="G4476">
        <v>2.19</v>
      </c>
      <c r="H4476">
        <v>3930</v>
      </c>
      <c r="I4476">
        <v>3686</v>
      </c>
      <c r="J4476">
        <v>11.9</v>
      </c>
      <c r="K4476" t="s">
        <v>1512</v>
      </c>
      <c r="L4476">
        <v>0.98</v>
      </c>
      <c r="M4476" t="s">
        <v>1518</v>
      </c>
      <c r="N4476" s="13">
        <v>3451</v>
      </c>
      <c r="O4476">
        <v>1</v>
      </c>
      <c r="P4476" s="11">
        <f>Agridata[[#This Row],[Storage_Loss_%]]/100</f>
        <v>6.1900000000000004E-2</v>
      </c>
      <c r="Q4476" s="7">
        <v>6.19</v>
      </c>
      <c r="R4476" s="13">
        <v>29818</v>
      </c>
      <c r="S4476">
        <v>274</v>
      </c>
      <c r="T4476" t="s">
        <v>1520</v>
      </c>
      <c r="U4476" t="s">
        <v>1522</v>
      </c>
      <c r="V4476" s="13">
        <v>966596</v>
      </c>
      <c r="W4476" s="7">
        <f>(Agridata[[#This Row],[Profit_After_Storage_Loss]]/Agridata[[#This Row],[Total_Revenue]])*100</f>
        <v>91.002706465384875</v>
      </c>
      <c r="X4476">
        <f>(1-Agridata[[#This Row],[Transport_Cost_NGN]]/(Agridata[[#This Row],[Input_Cost_NGN]]+Agridata[[#This Row],[Final_Profit_NGN]]))*100</f>
        <v>99.653658017651296</v>
      </c>
      <c r="Y4476" s="13">
        <f>Agridata[[#This Row],[Final_Profit_NGN]]*Agridata[[#This Row],[Storage_Loss_%]]</f>
        <v>5983229.2400000002</v>
      </c>
      <c r="Z4476" s="13">
        <f>Agridata[[#This Row],[Final_Profit_NGN]] * (1-Agridata[[#This Row],[Storage_Loss_%]]/100)</f>
        <v>906763.70760000008</v>
      </c>
      <c r="AA4476" s="13">
        <f>Agridata[[#This Row],[Final_Profit_NGN]]+Agridata[[#This Row],[Input_Cost_NGN]]</f>
        <v>996414</v>
      </c>
    </row>
    <row r="4477" spans="1:27" x14ac:dyDescent="0.35">
      <c r="A4477" t="s">
        <v>278</v>
      </c>
      <c r="B4477" t="s">
        <v>1469</v>
      </c>
      <c r="C4477" t="s">
        <v>1480</v>
      </c>
      <c r="D4477">
        <v>2024</v>
      </c>
      <c r="E4477" t="s">
        <v>1502</v>
      </c>
      <c r="F4477" t="s">
        <v>1508</v>
      </c>
      <c r="G4477">
        <v>1.33</v>
      </c>
      <c r="H4477">
        <v>2273</v>
      </c>
      <c r="I4477">
        <v>1408</v>
      </c>
      <c r="J4477">
        <v>41</v>
      </c>
      <c r="K4477" t="s">
        <v>1511</v>
      </c>
      <c r="L4477">
        <v>1.31</v>
      </c>
      <c r="M4477" t="s">
        <v>1516</v>
      </c>
      <c r="N4477" s="13">
        <v>5610</v>
      </c>
      <c r="O4477">
        <v>30</v>
      </c>
      <c r="P4477" s="11">
        <f>Agridata[[#This Row],[Storage_Loss_%]]/100</f>
        <v>0.38020000000000004</v>
      </c>
      <c r="Q4477" s="7">
        <v>38.020000000000003</v>
      </c>
      <c r="R4477" s="13">
        <v>20119</v>
      </c>
      <c r="S4477">
        <v>201</v>
      </c>
      <c r="T4477" t="s">
        <v>1520</v>
      </c>
      <c r="U4477" t="s">
        <v>1523</v>
      </c>
      <c r="V4477" s="13">
        <v>254449</v>
      </c>
      <c r="W4477" s="7">
        <f>(Agridata[[#This Row],[Profit_After_Storage_Loss]]/Agridata[[#This Row],[Total_Revenue]])*100</f>
        <v>57.438408773054384</v>
      </c>
      <c r="X4477">
        <f>(1-Agridata[[#This Row],[Transport_Cost_NGN]]/(Agridata[[#This Row],[Input_Cost_NGN]]+Agridata[[#This Row],[Final_Profit_NGN]]))*100</f>
        <v>97.956790303312829</v>
      </c>
      <c r="Y4477" s="13">
        <f>Agridata[[#This Row],[Final_Profit_NGN]]*Agridata[[#This Row],[Storage_Loss_%]]</f>
        <v>9674150.9800000004</v>
      </c>
      <c r="Z4477" s="13">
        <f>Agridata[[#This Row],[Final_Profit_NGN]] * (1-Agridata[[#This Row],[Storage_Loss_%]]/100)</f>
        <v>157707.49019999997</v>
      </c>
      <c r="AA4477" s="13">
        <f>Agridata[[#This Row],[Final_Profit_NGN]]+Agridata[[#This Row],[Input_Cost_NGN]]</f>
        <v>274568</v>
      </c>
    </row>
    <row r="4478" spans="1:27" x14ac:dyDescent="0.35">
      <c r="A4478" t="s">
        <v>262</v>
      </c>
      <c r="B4478" t="s">
        <v>1472</v>
      </c>
      <c r="C4478" t="s">
        <v>1479</v>
      </c>
      <c r="D4478">
        <v>2025</v>
      </c>
      <c r="E4478" t="s">
        <v>1501</v>
      </c>
      <c r="F4478" t="s">
        <v>1506</v>
      </c>
      <c r="G4478">
        <v>1.63</v>
      </c>
      <c r="H4478">
        <v>6275</v>
      </c>
      <c r="I4478">
        <v>4158</v>
      </c>
      <c r="J4478">
        <v>15.5</v>
      </c>
      <c r="K4478" t="s">
        <v>1512</v>
      </c>
      <c r="L4478">
        <v>0.59</v>
      </c>
      <c r="M4478" t="s">
        <v>1517</v>
      </c>
      <c r="N4478" s="13">
        <v>4053</v>
      </c>
      <c r="O4478">
        <v>30</v>
      </c>
      <c r="P4478" s="11">
        <f>Agridata[[#This Row],[Storage_Loss_%]]/100</f>
        <v>0.33729999999999999</v>
      </c>
      <c r="Q4478" s="7">
        <v>33.729999999999997</v>
      </c>
      <c r="R4478" s="13">
        <v>34215</v>
      </c>
      <c r="S4478">
        <v>391</v>
      </c>
      <c r="T4478" t="s">
        <v>1520</v>
      </c>
      <c r="U4478" t="s">
        <v>1522</v>
      </c>
      <c r="V4478" s="13">
        <v>1571253</v>
      </c>
      <c r="W4478" s="7">
        <f>(Agridata[[#This Row],[Profit_After_Storage_Loss]]/Agridata[[#This Row],[Total_Revenue]])*100</f>
        <v>64.857684058480146</v>
      </c>
      <c r="X4478">
        <f>(1-Agridata[[#This Row],[Transport_Cost_NGN]]/(Agridata[[#This Row],[Input_Cost_NGN]]+Agridata[[#This Row],[Final_Profit_NGN]]))*100</f>
        <v>99.747550247030773</v>
      </c>
      <c r="Y4478" s="13">
        <f>Agridata[[#This Row],[Final_Profit_NGN]]*Agridata[[#This Row],[Storage_Loss_%]]</f>
        <v>52998363.689999998</v>
      </c>
      <c r="Z4478" s="13">
        <f>Agridata[[#This Row],[Final_Profit_NGN]] * (1-Agridata[[#This Row],[Storage_Loss_%]]/100)</f>
        <v>1041269.3631000001</v>
      </c>
      <c r="AA4478" s="13">
        <f>Agridata[[#This Row],[Final_Profit_NGN]]+Agridata[[#This Row],[Input_Cost_NGN]]</f>
        <v>1605468</v>
      </c>
    </row>
    <row r="4479" spans="1:27" x14ac:dyDescent="0.35">
      <c r="A4479" t="s">
        <v>1035</v>
      </c>
      <c r="B4479" t="s">
        <v>1472</v>
      </c>
      <c r="C4479" t="s">
        <v>1487</v>
      </c>
      <c r="D4479">
        <v>2025</v>
      </c>
      <c r="E4479" t="s">
        <v>1501</v>
      </c>
      <c r="F4479" t="s">
        <v>1509</v>
      </c>
      <c r="G4479">
        <v>2.14</v>
      </c>
      <c r="H4479">
        <v>21448</v>
      </c>
      <c r="I4479">
        <v>17673</v>
      </c>
      <c r="J4479">
        <v>37</v>
      </c>
      <c r="K4479" t="s">
        <v>1512</v>
      </c>
      <c r="L4479">
        <v>0.98</v>
      </c>
      <c r="M4479" t="s">
        <v>1516</v>
      </c>
      <c r="N4479" s="13">
        <v>10835</v>
      </c>
      <c r="O4479">
        <v>1</v>
      </c>
      <c r="P4479" s="11">
        <f>Agridata[[#This Row],[Storage_Loss_%]]/100</f>
        <v>0.17600000000000002</v>
      </c>
      <c r="Q4479" s="7">
        <v>17.600000000000001</v>
      </c>
      <c r="R4479" s="13">
        <v>59590</v>
      </c>
      <c r="S4479">
        <v>405</v>
      </c>
      <c r="T4479" t="s">
        <v>1520</v>
      </c>
      <c r="U4479" t="s">
        <v>1522</v>
      </c>
      <c r="V4479" s="13">
        <v>7015565</v>
      </c>
      <c r="W4479" s="7">
        <f>(Agridata[[#This Row],[Profit_After_Storage_Loss]]/Agridata[[#This Row],[Total_Revenue]])*100</f>
        <v>81.705991741523675</v>
      </c>
      <c r="X4479">
        <f>(1-Agridata[[#This Row],[Transport_Cost_NGN]]/(Agridata[[#This Row],[Input_Cost_NGN]]+Agridata[[#This Row],[Final_Profit_NGN]]))*100</f>
        <v>99.846858478718843</v>
      </c>
      <c r="Y4479" s="13">
        <f>Agridata[[#This Row],[Final_Profit_NGN]]*Agridata[[#This Row],[Storage_Loss_%]]</f>
        <v>123473944.00000001</v>
      </c>
      <c r="Z4479" s="13">
        <f>Agridata[[#This Row],[Final_Profit_NGN]] * (1-Agridata[[#This Row],[Storage_Loss_%]]/100)</f>
        <v>5780825.5599999996</v>
      </c>
      <c r="AA4479" s="13">
        <f>Agridata[[#This Row],[Final_Profit_NGN]]+Agridata[[#This Row],[Input_Cost_NGN]]</f>
        <v>7075155</v>
      </c>
    </row>
    <row r="4480" spans="1:27" x14ac:dyDescent="0.35">
      <c r="A4480" t="s">
        <v>961</v>
      </c>
      <c r="B4480" t="s">
        <v>1469</v>
      </c>
      <c r="C4480" t="s">
        <v>1484</v>
      </c>
      <c r="D4480">
        <v>2022</v>
      </c>
      <c r="E4480" t="s">
        <v>1501</v>
      </c>
      <c r="F4480" t="s">
        <v>1508</v>
      </c>
      <c r="G4480">
        <v>0.98</v>
      </c>
      <c r="H4480">
        <v>2189</v>
      </c>
      <c r="I4480">
        <v>1330</v>
      </c>
      <c r="J4480">
        <v>54.4</v>
      </c>
      <c r="K4480" t="s">
        <v>1512</v>
      </c>
      <c r="L4480">
        <v>2.74</v>
      </c>
      <c r="M4480" t="s">
        <v>1517</v>
      </c>
      <c r="N4480" s="13">
        <v>9379</v>
      </c>
      <c r="O4480">
        <v>30</v>
      </c>
      <c r="P4480" s="11">
        <f>Agridata[[#This Row],[Storage_Loss_%]]/100</f>
        <v>0.3921</v>
      </c>
      <c r="Q4480" s="7">
        <v>39.21</v>
      </c>
      <c r="R4480" s="13">
        <v>11479</v>
      </c>
      <c r="S4480">
        <v>179</v>
      </c>
      <c r="T4480" t="s">
        <v>1521</v>
      </c>
      <c r="U4480" t="s">
        <v>1523</v>
      </c>
      <c r="V4480" s="13">
        <v>214832</v>
      </c>
      <c r="W4480" s="7">
        <f>(Agridata[[#This Row],[Profit_After_Storage_Loss]]/Agridata[[#This Row],[Total_Revenue]])*100</f>
        <v>57.706595260504344</v>
      </c>
      <c r="X4480">
        <f>(1-Agridata[[#This Row],[Transport_Cost_NGN]]/(Agridata[[#This Row],[Input_Cost_NGN]]+Agridata[[#This Row],[Final_Profit_NGN]]))*100</f>
        <v>95.855702992784259</v>
      </c>
      <c r="Y4480" s="13">
        <f>Agridata[[#This Row],[Final_Profit_NGN]]*Agridata[[#This Row],[Storage_Loss_%]]</f>
        <v>8423562.7200000007</v>
      </c>
      <c r="Z4480" s="13">
        <f>Agridata[[#This Row],[Final_Profit_NGN]] * (1-Agridata[[#This Row],[Storage_Loss_%]]/100)</f>
        <v>130596.3728</v>
      </c>
      <c r="AA4480" s="13">
        <f>Agridata[[#This Row],[Final_Profit_NGN]]+Agridata[[#This Row],[Input_Cost_NGN]]</f>
        <v>226311</v>
      </c>
    </row>
    <row r="4481" spans="1:27" x14ac:dyDescent="0.35">
      <c r="A4481" t="s">
        <v>254</v>
      </c>
      <c r="B4481" t="s">
        <v>1470</v>
      </c>
      <c r="C4481" t="s">
        <v>1485</v>
      </c>
      <c r="D4481">
        <v>2024</v>
      </c>
      <c r="E4481" t="s">
        <v>1501</v>
      </c>
      <c r="F4481" t="s">
        <v>1509</v>
      </c>
      <c r="G4481">
        <v>1.19</v>
      </c>
      <c r="H4481">
        <v>17496</v>
      </c>
      <c r="I4481">
        <v>13410</v>
      </c>
      <c r="J4481">
        <v>54.2</v>
      </c>
      <c r="K4481" t="s">
        <v>1512</v>
      </c>
      <c r="L4481">
        <v>1.9</v>
      </c>
      <c r="M4481" t="s">
        <v>1517</v>
      </c>
      <c r="N4481" s="13">
        <v>12195</v>
      </c>
      <c r="O4481">
        <v>7</v>
      </c>
      <c r="P4481" s="11">
        <f>Agridata[[#This Row],[Storage_Loss_%]]/100</f>
        <v>0.23350000000000001</v>
      </c>
      <c r="Q4481" s="7">
        <v>23.35</v>
      </c>
      <c r="R4481" s="13">
        <v>37595</v>
      </c>
      <c r="S4481">
        <v>328</v>
      </c>
      <c r="T4481" t="s">
        <v>1520</v>
      </c>
      <c r="U4481" t="s">
        <v>1522</v>
      </c>
      <c r="V4481" s="13">
        <v>4304706</v>
      </c>
      <c r="W4481" s="7">
        <f>(Agridata[[#This Row],[Profit_After_Storage_Loss]]/Agridata[[#This Row],[Total_Revenue]])*100</f>
        <v>75.986375633563867</v>
      </c>
      <c r="X4481">
        <f>(1-Agridata[[#This Row],[Transport_Cost_NGN]]/(Agridata[[#This Row],[Input_Cost_NGN]]+Agridata[[#This Row],[Final_Profit_NGN]]))*100</f>
        <v>99.719158114557231</v>
      </c>
      <c r="Y4481" s="13">
        <f>Agridata[[#This Row],[Final_Profit_NGN]]*Agridata[[#This Row],[Storage_Loss_%]]</f>
        <v>100514885.10000001</v>
      </c>
      <c r="Z4481" s="13">
        <f>Agridata[[#This Row],[Final_Profit_NGN]] * (1-Agridata[[#This Row],[Storage_Loss_%]]/100)</f>
        <v>3299557.1489999997</v>
      </c>
      <c r="AA4481" s="13">
        <f>Agridata[[#This Row],[Final_Profit_NGN]]+Agridata[[#This Row],[Input_Cost_NGN]]</f>
        <v>4342301</v>
      </c>
    </row>
    <row r="4482" spans="1:27" x14ac:dyDescent="0.35">
      <c r="A4482" t="s">
        <v>1303</v>
      </c>
      <c r="B4482" t="s">
        <v>1470</v>
      </c>
      <c r="C4482" t="s">
        <v>1491</v>
      </c>
      <c r="D4482">
        <v>2025</v>
      </c>
      <c r="E4482" t="s">
        <v>1502</v>
      </c>
      <c r="F4482" t="s">
        <v>1508</v>
      </c>
      <c r="G4482">
        <v>1.05</v>
      </c>
      <c r="H4482">
        <v>1324</v>
      </c>
      <c r="I4482">
        <v>1025</v>
      </c>
      <c r="J4482">
        <v>12.4</v>
      </c>
      <c r="K4482" t="s">
        <v>1515</v>
      </c>
      <c r="L4482">
        <v>1.23</v>
      </c>
      <c r="M4482" t="s">
        <v>1516</v>
      </c>
      <c r="N4482" s="13">
        <v>2451</v>
      </c>
      <c r="O4482">
        <v>14</v>
      </c>
      <c r="P4482" s="11">
        <f>Agridata[[#This Row],[Storage_Loss_%]]/100</f>
        <v>0.22510000000000002</v>
      </c>
      <c r="Q4482" s="7">
        <v>22.51</v>
      </c>
      <c r="R4482" s="13">
        <v>11598</v>
      </c>
      <c r="S4482">
        <v>255</v>
      </c>
      <c r="T4482" t="s">
        <v>1520</v>
      </c>
      <c r="U4482" t="s">
        <v>1522</v>
      </c>
      <c r="V4482" s="13">
        <v>244713</v>
      </c>
      <c r="W4482" s="7">
        <f>(Agridata[[#This Row],[Profit_After_Storage_Loss]]/Agridata[[#This Row],[Total_Revenue]])*100</f>
        <v>73.983599494364256</v>
      </c>
      <c r="X4482">
        <f>(1-Agridata[[#This Row],[Transport_Cost_NGN]]/(Agridata[[#This Row],[Input_Cost_NGN]]+Agridata[[#This Row],[Final_Profit_NGN]]))*100</f>
        <v>99.043739831688853</v>
      </c>
      <c r="Y4482" s="13">
        <f>Agridata[[#This Row],[Final_Profit_NGN]]*Agridata[[#This Row],[Storage_Loss_%]]</f>
        <v>5508489.6300000008</v>
      </c>
      <c r="Z4482" s="13">
        <f>Agridata[[#This Row],[Final_Profit_NGN]] * (1-Agridata[[#This Row],[Storage_Loss_%]]/100)</f>
        <v>189628.10369999998</v>
      </c>
      <c r="AA4482" s="13">
        <f>Agridata[[#This Row],[Final_Profit_NGN]]+Agridata[[#This Row],[Input_Cost_NGN]]</f>
        <v>256311</v>
      </c>
    </row>
    <row r="4483" spans="1:27" x14ac:dyDescent="0.35">
      <c r="A4483" t="s">
        <v>490</v>
      </c>
      <c r="B4483" t="s">
        <v>1471</v>
      </c>
      <c r="C4483" t="s">
        <v>1492</v>
      </c>
      <c r="D4483">
        <v>2022</v>
      </c>
      <c r="E4483" t="s">
        <v>1502</v>
      </c>
      <c r="F4483" t="s">
        <v>1510</v>
      </c>
      <c r="G4483">
        <v>2.57</v>
      </c>
      <c r="H4483">
        <v>58498</v>
      </c>
      <c r="I4483">
        <v>41363</v>
      </c>
      <c r="J4483">
        <v>25.9</v>
      </c>
      <c r="K4483" t="s">
        <v>1512</v>
      </c>
      <c r="L4483">
        <v>1.7</v>
      </c>
      <c r="M4483" t="s">
        <v>1517</v>
      </c>
      <c r="N4483" s="13">
        <v>6076</v>
      </c>
      <c r="O4483">
        <v>2</v>
      </c>
      <c r="P4483" s="11">
        <f>Agridata[[#This Row],[Storage_Loss_%]]/100</f>
        <v>0.29289999999999999</v>
      </c>
      <c r="Q4483" s="7">
        <v>29.29</v>
      </c>
      <c r="R4483" s="13">
        <v>66929</v>
      </c>
      <c r="S4483">
        <v>359</v>
      </c>
      <c r="T4483" t="s">
        <v>1520</v>
      </c>
      <c r="U4483" t="s">
        <v>1522</v>
      </c>
      <c r="V4483" s="13">
        <v>14627819</v>
      </c>
      <c r="W4483" s="7">
        <f>(Agridata[[#This Row],[Profit_After_Storage_Loss]]/Agridata[[#This Row],[Total_Revenue]])*100</f>
        <v>70.387942786769813</v>
      </c>
      <c r="X4483">
        <f>(1-Agridata[[#This Row],[Transport_Cost_NGN]]/(Agridata[[#This Row],[Input_Cost_NGN]]+Agridata[[#This Row],[Final_Profit_NGN]]))*100</f>
        <v>99.958651893860306</v>
      </c>
      <c r="Y4483" s="13">
        <f>Agridata[[#This Row],[Final_Profit_NGN]]*Agridata[[#This Row],[Storage_Loss_%]]</f>
        <v>428448818.50999999</v>
      </c>
      <c r="Z4483" s="13">
        <f>Agridata[[#This Row],[Final_Profit_NGN]] * (1-Agridata[[#This Row],[Storage_Loss_%]]/100)</f>
        <v>10343330.814900002</v>
      </c>
      <c r="AA4483" s="13">
        <f>Agridata[[#This Row],[Final_Profit_NGN]]+Agridata[[#This Row],[Input_Cost_NGN]]</f>
        <v>14694748</v>
      </c>
    </row>
    <row r="4484" spans="1:27" x14ac:dyDescent="0.35">
      <c r="A4484" t="s">
        <v>331</v>
      </c>
      <c r="B4484" t="s">
        <v>1473</v>
      </c>
      <c r="C4484" t="s">
        <v>1496</v>
      </c>
      <c r="D4484">
        <v>2021</v>
      </c>
      <c r="E4484" t="s">
        <v>1502</v>
      </c>
      <c r="F4484" t="s">
        <v>1507</v>
      </c>
      <c r="G4484">
        <v>0.96</v>
      </c>
      <c r="H4484">
        <v>2438</v>
      </c>
      <c r="I4484">
        <v>2090</v>
      </c>
      <c r="J4484">
        <v>4.5999999999999996</v>
      </c>
      <c r="K4484" t="s">
        <v>1512</v>
      </c>
      <c r="L4484">
        <v>0.38</v>
      </c>
      <c r="M4484" t="s">
        <v>1516</v>
      </c>
      <c r="N4484" s="13">
        <v>1217</v>
      </c>
      <c r="O4484">
        <v>7</v>
      </c>
      <c r="P4484" s="11">
        <f>Agridata[[#This Row],[Storage_Loss_%]]/100</f>
        <v>0.14249999999999999</v>
      </c>
      <c r="Q4484" s="7">
        <v>14.25</v>
      </c>
      <c r="R4484" s="13">
        <v>12636</v>
      </c>
      <c r="S4484">
        <v>232</v>
      </c>
      <c r="T4484" t="s">
        <v>1520</v>
      </c>
      <c r="U4484" t="s">
        <v>1523</v>
      </c>
      <c r="V4484" s="13">
        <v>466179</v>
      </c>
      <c r="W4484" s="7">
        <f>(Agridata[[#This Row],[Profit_After_Storage_Loss]]/Agridata[[#This Row],[Total_Revenue]])*100</f>
        <v>83.487044578803932</v>
      </c>
      <c r="X4484">
        <f>(1-Agridata[[#This Row],[Transport_Cost_NGN]]/(Agridata[[#This Row],[Input_Cost_NGN]]+Agridata[[#This Row],[Final_Profit_NGN]]))*100</f>
        <v>99.745830853252301</v>
      </c>
      <c r="Y4484" s="13">
        <f>Agridata[[#This Row],[Final_Profit_NGN]]*Agridata[[#This Row],[Storage_Loss_%]]</f>
        <v>6643050.75</v>
      </c>
      <c r="Z4484" s="13">
        <f>Agridata[[#This Row],[Final_Profit_NGN]] * (1-Agridata[[#This Row],[Storage_Loss_%]]/100)</f>
        <v>399748.49249999999</v>
      </c>
      <c r="AA4484" s="13">
        <f>Agridata[[#This Row],[Final_Profit_NGN]]+Agridata[[#This Row],[Input_Cost_NGN]]</f>
        <v>478815</v>
      </c>
    </row>
    <row r="4485" spans="1:27" x14ac:dyDescent="0.35">
      <c r="A4485" t="s">
        <v>960</v>
      </c>
      <c r="B4485" t="s">
        <v>1473</v>
      </c>
      <c r="C4485" t="s">
        <v>1484</v>
      </c>
      <c r="D4485">
        <v>2023</v>
      </c>
      <c r="E4485" t="s">
        <v>1501</v>
      </c>
      <c r="F4485" t="s">
        <v>1504</v>
      </c>
      <c r="G4485">
        <v>3.22</v>
      </c>
      <c r="H4485">
        <v>29023</v>
      </c>
      <c r="I4485">
        <v>22153</v>
      </c>
      <c r="J4485">
        <v>1</v>
      </c>
      <c r="K4485" t="s">
        <v>1512</v>
      </c>
      <c r="L4485">
        <v>0.19</v>
      </c>
      <c r="M4485" t="s">
        <v>1516</v>
      </c>
      <c r="N4485" s="13">
        <v>277</v>
      </c>
      <c r="O4485">
        <v>5</v>
      </c>
      <c r="P4485" s="11">
        <f>Agridata[[#This Row],[Storage_Loss_%]]/100</f>
        <v>0.23670000000000002</v>
      </c>
      <c r="Q4485" s="7">
        <v>23.67</v>
      </c>
      <c r="R4485" s="13">
        <v>51816</v>
      </c>
      <c r="S4485">
        <v>301</v>
      </c>
      <c r="T4485" t="s">
        <v>1519</v>
      </c>
      <c r="U4485" t="s">
        <v>1523</v>
      </c>
      <c r="V4485" s="13">
        <v>6549280</v>
      </c>
      <c r="W4485" s="7">
        <f>(Agridata[[#This Row],[Profit_After_Storage_Loss]]/Agridata[[#This Row],[Total_Revenue]])*100</f>
        <v>75.730839606029051</v>
      </c>
      <c r="X4485">
        <f>(1-Agridata[[#This Row],[Transport_Cost_NGN]]/(Agridata[[#This Row],[Input_Cost_NGN]]+Agridata[[#This Row],[Final_Profit_NGN]]))*100</f>
        <v>99.99580372713865</v>
      </c>
      <c r="Y4485" s="13">
        <f>Agridata[[#This Row],[Final_Profit_NGN]]*Agridata[[#This Row],[Storage_Loss_%]]</f>
        <v>155021457.60000002</v>
      </c>
      <c r="Z4485" s="13">
        <f>Agridata[[#This Row],[Final_Profit_NGN]] * (1-Agridata[[#This Row],[Storage_Loss_%]]/100)</f>
        <v>4999065.4239999996</v>
      </c>
      <c r="AA4485" s="13">
        <f>Agridata[[#This Row],[Final_Profit_NGN]]+Agridata[[#This Row],[Input_Cost_NGN]]</f>
        <v>6601096</v>
      </c>
    </row>
    <row r="4486" spans="1:27" x14ac:dyDescent="0.35">
      <c r="A4486" t="s">
        <v>791</v>
      </c>
      <c r="B4486" t="s">
        <v>1471</v>
      </c>
      <c r="C4486" t="s">
        <v>1500</v>
      </c>
      <c r="D4486">
        <v>2021</v>
      </c>
      <c r="E4486" t="s">
        <v>1501</v>
      </c>
      <c r="F4486" t="s">
        <v>1506</v>
      </c>
      <c r="G4486">
        <v>0.44</v>
      </c>
      <c r="H4486">
        <v>1618</v>
      </c>
      <c r="I4486">
        <v>1368</v>
      </c>
      <c r="J4486">
        <v>1.7</v>
      </c>
      <c r="K4486" t="s">
        <v>1513</v>
      </c>
      <c r="L4486">
        <v>0.43</v>
      </c>
      <c r="M4486" t="s">
        <v>1517</v>
      </c>
      <c r="N4486" s="13">
        <v>200</v>
      </c>
      <c r="O4486">
        <v>7</v>
      </c>
      <c r="P4486" s="11">
        <f>Agridata[[#This Row],[Storage_Loss_%]]/100</f>
        <v>0.15439999999999998</v>
      </c>
      <c r="Q4486" s="7">
        <v>15.44</v>
      </c>
      <c r="R4486" s="13">
        <v>13980</v>
      </c>
      <c r="S4486">
        <v>290</v>
      </c>
      <c r="T4486" t="s">
        <v>1519</v>
      </c>
      <c r="U4486" t="s">
        <v>1523</v>
      </c>
      <c r="V4486" s="13">
        <v>378573</v>
      </c>
      <c r="W4486" s="7">
        <f>(Agridata[[#This Row],[Profit_After_Storage_Loss]]/Agridata[[#This Row],[Total_Revenue]])*100</f>
        <v>81.54856256352646</v>
      </c>
      <c r="X4486">
        <f>(1-Agridata[[#This Row],[Transport_Cost_NGN]]/(Agridata[[#This Row],[Input_Cost_NGN]]+Agridata[[#This Row],[Final_Profit_NGN]]))*100</f>
        <v>99.949051465661967</v>
      </c>
      <c r="Y4486" s="13">
        <f>Agridata[[#This Row],[Final_Profit_NGN]]*Agridata[[#This Row],[Storage_Loss_%]]</f>
        <v>5845167.1200000001</v>
      </c>
      <c r="Z4486" s="13">
        <f>Agridata[[#This Row],[Final_Profit_NGN]] * (1-Agridata[[#This Row],[Storage_Loss_%]]/100)</f>
        <v>320121.32880000002</v>
      </c>
      <c r="AA4486" s="13">
        <f>Agridata[[#This Row],[Final_Profit_NGN]]+Agridata[[#This Row],[Input_Cost_NGN]]</f>
        <v>392553</v>
      </c>
    </row>
    <row r="4487" spans="1:27" x14ac:dyDescent="0.35">
      <c r="A4487" t="s">
        <v>320</v>
      </c>
      <c r="B4487" t="s">
        <v>1472</v>
      </c>
      <c r="C4487" t="s">
        <v>1488</v>
      </c>
      <c r="D4487">
        <v>2023</v>
      </c>
      <c r="E4487" t="s">
        <v>1501</v>
      </c>
      <c r="F4487" t="s">
        <v>1508</v>
      </c>
      <c r="G4487">
        <v>2.3199999999999998</v>
      </c>
      <c r="H4487">
        <v>4825</v>
      </c>
      <c r="I4487">
        <v>3639</v>
      </c>
      <c r="J4487">
        <v>20.5</v>
      </c>
      <c r="K4487" t="s">
        <v>1512</v>
      </c>
      <c r="L4487">
        <v>1.67</v>
      </c>
      <c r="M4487" t="s">
        <v>1517</v>
      </c>
      <c r="N4487" s="13">
        <v>5443</v>
      </c>
      <c r="O4487">
        <v>14</v>
      </c>
      <c r="P4487" s="11">
        <f>Agridata[[#This Row],[Storage_Loss_%]]/100</f>
        <v>0.24579999999999999</v>
      </c>
      <c r="Q4487" s="7">
        <v>24.58</v>
      </c>
      <c r="R4487" s="13">
        <v>31628</v>
      </c>
      <c r="S4487">
        <v>221</v>
      </c>
      <c r="T4487" t="s">
        <v>1520</v>
      </c>
      <c r="U4487" t="s">
        <v>1523</v>
      </c>
      <c r="V4487" s="13">
        <v>759106</v>
      </c>
      <c r="W4487" s="7">
        <f>(Agridata[[#This Row],[Profit_After_Storage_Loss]]/Agridata[[#This Row],[Total_Revenue]])*100</f>
        <v>72.40332971644068</v>
      </c>
      <c r="X4487">
        <f>(1-Agridata[[#This Row],[Transport_Cost_NGN]]/(Agridata[[#This Row],[Input_Cost_NGN]]+Agridata[[#This Row],[Final_Profit_NGN]]))*100</f>
        <v>99.311652211742512</v>
      </c>
      <c r="Y4487" s="13">
        <f>Agridata[[#This Row],[Final_Profit_NGN]]*Agridata[[#This Row],[Storage_Loss_%]]</f>
        <v>18658825.48</v>
      </c>
      <c r="Z4487" s="13">
        <f>Agridata[[#This Row],[Final_Profit_NGN]] * (1-Agridata[[#This Row],[Storage_Loss_%]]/100)</f>
        <v>572517.7452</v>
      </c>
      <c r="AA4487" s="13">
        <f>Agridata[[#This Row],[Final_Profit_NGN]]+Agridata[[#This Row],[Input_Cost_NGN]]</f>
        <v>790734</v>
      </c>
    </row>
    <row r="4488" spans="1:27" x14ac:dyDescent="0.35">
      <c r="A4488" t="s">
        <v>643</v>
      </c>
      <c r="B4488" t="s">
        <v>1471</v>
      </c>
      <c r="C4488" t="s">
        <v>1492</v>
      </c>
      <c r="D4488">
        <v>2024</v>
      </c>
      <c r="E4488" t="s">
        <v>1502</v>
      </c>
      <c r="F4488" t="s">
        <v>1505</v>
      </c>
      <c r="G4488">
        <v>2.4</v>
      </c>
      <c r="H4488">
        <v>14449</v>
      </c>
      <c r="I4488">
        <v>12222</v>
      </c>
      <c r="J4488">
        <v>9.6999999999999993</v>
      </c>
      <c r="K4488" t="s">
        <v>1511</v>
      </c>
      <c r="L4488">
        <v>0.42</v>
      </c>
      <c r="M4488" t="s">
        <v>1517</v>
      </c>
      <c r="N4488" s="13">
        <v>1252</v>
      </c>
      <c r="O4488">
        <v>3</v>
      </c>
      <c r="P4488" s="11">
        <f>Agridata[[#This Row],[Storage_Loss_%]]/100</f>
        <v>0.15410000000000001</v>
      </c>
      <c r="Q4488" s="7">
        <v>15.41</v>
      </c>
      <c r="R4488" s="13">
        <v>27074</v>
      </c>
      <c r="S4488">
        <v>110</v>
      </c>
      <c r="T4488" t="s">
        <v>1520</v>
      </c>
      <c r="U4488" t="s">
        <v>1522</v>
      </c>
      <c r="V4488" s="13">
        <v>1302650</v>
      </c>
      <c r="W4488" s="7">
        <f>(Agridata[[#This Row],[Profit_After_Storage_Loss]]/Agridata[[#This Row],[Total_Revenue]])*100</f>
        <v>82.867695476655314</v>
      </c>
      <c r="X4488">
        <f>(1-Agridata[[#This Row],[Transport_Cost_NGN]]/(Agridata[[#This Row],[Input_Cost_NGN]]+Agridata[[#This Row],[Final_Profit_NGN]]))*100</f>
        <v>99.905845122747266</v>
      </c>
      <c r="Y4488" s="13">
        <f>Agridata[[#This Row],[Final_Profit_NGN]]*Agridata[[#This Row],[Storage_Loss_%]]</f>
        <v>20073836.5</v>
      </c>
      <c r="Z4488" s="13">
        <f>Agridata[[#This Row],[Final_Profit_NGN]] * (1-Agridata[[#This Row],[Storage_Loss_%]]/100)</f>
        <v>1101911.635</v>
      </c>
      <c r="AA4488" s="13">
        <f>Agridata[[#This Row],[Final_Profit_NGN]]+Agridata[[#This Row],[Input_Cost_NGN]]</f>
        <v>1329724</v>
      </c>
    </row>
    <row r="4489" spans="1:27" x14ac:dyDescent="0.35">
      <c r="A4489" t="s">
        <v>1447</v>
      </c>
      <c r="B4489" t="s">
        <v>1471</v>
      </c>
      <c r="C4489" t="s">
        <v>1486</v>
      </c>
      <c r="D4489">
        <v>2022</v>
      </c>
      <c r="E4489" t="s">
        <v>1502</v>
      </c>
      <c r="F4489" t="s">
        <v>1510</v>
      </c>
      <c r="G4489">
        <v>3.25</v>
      </c>
      <c r="H4489">
        <v>49478</v>
      </c>
      <c r="I4489">
        <v>32343</v>
      </c>
      <c r="J4489">
        <v>43.7</v>
      </c>
      <c r="K4489" t="s">
        <v>1512</v>
      </c>
      <c r="L4489">
        <v>2.8</v>
      </c>
      <c r="M4489" t="s">
        <v>1517</v>
      </c>
      <c r="N4489" s="13">
        <v>8484</v>
      </c>
      <c r="O4489">
        <v>7</v>
      </c>
      <c r="P4489" s="11">
        <f>Agridata[[#This Row],[Storage_Loss_%]]/100</f>
        <v>0.34630000000000005</v>
      </c>
      <c r="Q4489" s="7">
        <v>34.630000000000003</v>
      </c>
      <c r="R4489" s="13">
        <v>122892</v>
      </c>
      <c r="S4489">
        <v>358</v>
      </c>
      <c r="T4489" t="s">
        <v>1520</v>
      </c>
      <c r="U4489" t="s">
        <v>1523</v>
      </c>
      <c r="V4489" s="13">
        <v>11331631</v>
      </c>
      <c r="W4489" s="7">
        <f>(Agridata[[#This Row],[Profit_After_Storage_Loss]]/Agridata[[#This Row],[Total_Revenue]])*100</f>
        <v>64.668665685162082</v>
      </c>
      <c r="X4489">
        <f>(1-Agridata[[#This Row],[Transport_Cost_NGN]]/(Agridata[[#This Row],[Input_Cost_NGN]]+Agridata[[#This Row],[Final_Profit_NGN]]))*100</f>
        <v>99.92593318813887</v>
      </c>
      <c r="Y4489" s="13">
        <f>Agridata[[#This Row],[Final_Profit_NGN]]*Agridata[[#This Row],[Storage_Loss_%]]</f>
        <v>392414381.53000003</v>
      </c>
      <c r="Z4489" s="13">
        <f>Agridata[[#This Row],[Final_Profit_NGN]] * (1-Agridata[[#This Row],[Storage_Loss_%]]/100)</f>
        <v>7407487.1846999992</v>
      </c>
      <c r="AA4489" s="13">
        <f>Agridata[[#This Row],[Final_Profit_NGN]]+Agridata[[#This Row],[Input_Cost_NGN]]</f>
        <v>11454523</v>
      </c>
    </row>
    <row r="4490" spans="1:27" x14ac:dyDescent="0.35">
      <c r="A4490" t="s">
        <v>1413</v>
      </c>
      <c r="B4490" t="s">
        <v>1473</v>
      </c>
      <c r="C4490" t="s">
        <v>1497</v>
      </c>
      <c r="D4490">
        <v>2023</v>
      </c>
      <c r="E4490" t="s">
        <v>1502</v>
      </c>
      <c r="F4490" t="s">
        <v>1503</v>
      </c>
      <c r="G4490">
        <v>1.69</v>
      </c>
      <c r="H4490">
        <v>9276</v>
      </c>
      <c r="I4490">
        <v>8207</v>
      </c>
      <c r="J4490">
        <v>7.6</v>
      </c>
      <c r="K4490" t="s">
        <v>1511</v>
      </c>
      <c r="L4490">
        <v>0.5</v>
      </c>
      <c r="M4490" t="s">
        <v>1516</v>
      </c>
      <c r="N4490" s="13">
        <v>960</v>
      </c>
      <c r="O4490">
        <v>3</v>
      </c>
      <c r="P4490" s="11">
        <f>Agridata[[#This Row],[Storage_Loss_%]]/100</f>
        <v>0.1152</v>
      </c>
      <c r="Q4490" s="7">
        <v>11.52</v>
      </c>
      <c r="R4490" s="13">
        <v>23449</v>
      </c>
      <c r="S4490">
        <v>264</v>
      </c>
      <c r="T4490" t="s">
        <v>1520</v>
      </c>
      <c r="U4490" t="s">
        <v>1522</v>
      </c>
      <c r="V4490" s="13">
        <v>2120573</v>
      </c>
      <c r="W4490" s="7">
        <f>(Agridata[[#This Row],[Profit_After_Storage_Loss]]/Agridata[[#This Row],[Total_Revenue]])*100</f>
        <v>87.512301198401886</v>
      </c>
      <c r="X4490">
        <f>(1-Agridata[[#This Row],[Transport_Cost_NGN]]/(Agridata[[#This Row],[Input_Cost_NGN]]+Agridata[[#This Row],[Final_Profit_NGN]]))*100</f>
        <v>99.955224340048758</v>
      </c>
      <c r="Y4490" s="13">
        <f>Agridata[[#This Row],[Final_Profit_NGN]]*Agridata[[#This Row],[Storage_Loss_%]]</f>
        <v>24429000.960000001</v>
      </c>
      <c r="Z4490" s="13">
        <f>Agridata[[#This Row],[Final_Profit_NGN]] * (1-Agridata[[#This Row],[Storage_Loss_%]]/100)</f>
        <v>1876282.9904</v>
      </c>
      <c r="AA4490" s="13">
        <f>Agridata[[#This Row],[Final_Profit_NGN]]+Agridata[[#This Row],[Input_Cost_NGN]]</f>
        <v>2144022</v>
      </c>
    </row>
    <row r="4491" spans="1:27" x14ac:dyDescent="0.35">
      <c r="A4491" t="s">
        <v>610</v>
      </c>
      <c r="B4491" t="s">
        <v>1469</v>
      </c>
      <c r="C4491" t="s">
        <v>1480</v>
      </c>
      <c r="D4491">
        <v>2024</v>
      </c>
      <c r="E4491" t="s">
        <v>1502</v>
      </c>
      <c r="F4491" t="s">
        <v>1506</v>
      </c>
      <c r="G4491">
        <v>1.49</v>
      </c>
      <c r="H4491">
        <v>2587</v>
      </c>
      <c r="I4491">
        <v>2154</v>
      </c>
      <c r="J4491">
        <v>4.4000000000000004</v>
      </c>
      <c r="K4491" t="s">
        <v>1511</v>
      </c>
      <c r="L4491">
        <v>0.5</v>
      </c>
      <c r="M4491" t="s">
        <v>1516</v>
      </c>
      <c r="N4491" s="13">
        <v>588</v>
      </c>
      <c r="O4491">
        <v>7</v>
      </c>
      <c r="P4491" s="11">
        <f>Agridata[[#This Row],[Storage_Loss_%]]/100</f>
        <v>0.1671</v>
      </c>
      <c r="Q4491" s="7">
        <v>16.71</v>
      </c>
      <c r="R4491" s="13">
        <v>28098</v>
      </c>
      <c r="S4491">
        <v>289</v>
      </c>
      <c r="T4491" t="s">
        <v>1520</v>
      </c>
      <c r="U4491" t="s">
        <v>1523</v>
      </c>
      <c r="V4491" s="13">
        <v>587595</v>
      </c>
      <c r="W4491" s="7">
        <f>(Agridata[[#This Row],[Profit_After_Storage_Loss]]/Agridata[[#This Row],[Total_Revenue]])*100</f>
        <v>79.488945870750513</v>
      </c>
      <c r="X4491">
        <f>(1-Agridata[[#This Row],[Transport_Cost_NGN]]/(Agridata[[#This Row],[Input_Cost_NGN]]+Agridata[[#This Row],[Final_Profit_NGN]]))*100</f>
        <v>99.904497858510652</v>
      </c>
      <c r="Y4491" s="13">
        <f>Agridata[[#This Row],[Final_Profit_NGN]]*Agridata[[#This Row],[Storage_Loss_%]]</f>
        <v>9818712.4500000011</v>
      </c>
      <c r="Z4491" s="13">
        <f>Agridata[[#This Row],[Final_Profit_NGN]] * (1-Agridata[[#This Row],[Storage_Loss_%]]/100)</f>
        <v>489407.87549999997</v>
      </c>
      <c r="AA4491" s="13">
        <f>Agridata[[#This Row],[Final_Profit_NGN]]+Agridata[[#This Row],[Input_Cost_NGN]]</f>
        <v>615693</v>
      </c>
    </row>
    <row r="4492" spans="1:27" x14ac:dyDescent="0.35">
      <c r="A4492" t="s">
        <v>90</v>
      </c>
      <c r="B4492" t="s">
        <v>1469</v>
      </c>
      <c r="C4492" t="s">
        <v>1481</v>
      </c>
      <c r="D4492">
        <v>2024</v>
      </c>
      <c r="E4492" t="s">
        <v>1501</v>
      </c>
      <c r="F4492" t="s">
        <v>1509</v>
      </c>
      <c r="G4492">
        <v>5.66</v>
      </c>
      <c r="H4492">
        <v>105636</v>
      </c>
      <c r="I4492">
        <v>87688</v>
      </c>
      <c r="J4492">
        <v>15.4</v>
      </c>
      <c r="K4492" t="s">
        <v>1515</v>
      </c>
      <c r="L4492">
        <v>1</v>
      </c>
      <c r="M4492" t="s">
        <v>1518</v>
      </c>
      <c r="N4492" s="13">
        <v>2408</v>
      </c>
      <c r="O4492">
        <v>2</v>
      </c>
      <c r="P4492" s="11">
        <f>Agridata[[#This Row],[Storage_Loss_%]]/100</f>
        <v>0.1699</v>
      </c>
      <c r="Q4492" s="7">
        <v>16.989999999999998</v>
      </c>
      <c r="R4492" s="13">
        <v>134570</v>
      </c>
      <c r="S4492">
        <v>319</v>
      </c>
      <c r="T4492" t="s">
        <v>1520</v>
      </c>
      <c r="U4492" t="s">
        <v>1522</v>
      </c>
      <c r="V4492" s="13">
        <v>27555770</v>
      </c>
      <c r="W4492" s="7">
        <f>(Agridata[[#This Row],[Profit_After_Storage_Loss]]/Agridata[[#This Row],[Total_Revenue]])*100</f>
        <v>82.606586546066254</v>
      </c>
      <c r="X4492">
        <f>(1-Agridata[[#This Row],[Transport_Cost_NGN]]/(Agridata[[#This Row],[Input_Cost_NGN]]+Agridata[[#This Row],[Final_Profit_NGN]]))*100</f>
        <v>99.991303826533013</v>
      </c>
      <c r="Y4492" s="13">
        <f>Agridata[[#This Row],[Final_Profit_NGN]]*Agridata[[#This Row],[Storage_Loss_%]]</f>
        <v>468172532.29999995</v>
      </c>
      <c r="Z4492" s="13">
        <f>Agridata[[#This Row],[Final_Profit_NGN]] * (1-Agridata[[#This Row],[Storage_Loss_%]]/100)</f>
        <v>22874044.677000001</v>
      </c>
      <c r="AA4492" s="13">
        <f>Agridata[[#This Row],[Final_Profit_NGN]]+Agridata[[#This Row],[Input_Cost_NGN]]</f>
        <v>27690340</v>
      </c>
    </row>
    <row r="4493" spans="1:27" x14ac:dyDescent="0.35">
      <c r="A4493" t="s">
        <v>1412</v>
      </c>
      <c r="B4493" t="s">
        <v>1469</v>
      </c>
      <c r="C4493" t="s">
        <v>1484</v>
      </c>
      <c r="D4493">
        <v>2021</v>
      </c>
      <c r="E4493" t="s">
        <v>1501</v>
      </c>
      <c r="F4493" t="s">
        <v>1508</v>
      </c>
      <c r="G4493">
        <v>0.54</v>
      </c>
      <c r="H4493">
        <v>1053</v>
      </c>
      <c r="I4493">
        <v>898</v>
      </c>
      <c r="J4493">
        <v>5.4</v>
      </c>
      <c r="K4493" t="s">
        <v>1511</v>
      </c>
      <c r="L4493">
        <v>1.41</v>
      </c>
      <c r="M4493" t="s">
        <v>1516</v>
      </c>
      <c r="N4493" s="13">
        <v>618</v>
      </c>
      <c r="O4493">
        <v>7</v>
      </c>
      <c r="P4493" s="11">
        <f>Agridata[[#This Row],[Storage_Loss_%]]/100</f>
        <v>0.14630000000000001</v>
      </c>
      <c r="Q4493" s="7">
        <v>14.63</v>
      </c>
      <c r="R4493" s="13">
        <v>5542</v>
      </c>
      <c r="S4493">
        <v>187</v>
      </c>
      <c r="T4493" t="s">
        <v>1520</v>
      </c>
      <c r="U4493" t="s">
        <v>1522</v>
      </c>
      <c r="V4493" s="13">
        <v>160087</v>
      </c>
      <c r="W4493" s="7">
        <f>(Agridata[[#This Row],[Profit_After_Storage_Loss]]/Agridata[[#This Row],[Total_Revenue]])*100</f>
        <v>82.513492142076558</v>
      </c>
      <c r="X4493">
        <f>(1-Agridata[[#This Row],[Transport_Cost_NGN]]/(Agridata[[#This Row],[Input_Cost_NGN]]+Agridata[[#This Row],[Final_Profit_NGN]]))*100</f>
        <v>99.626876935802301</v>
      </c>
      <c r="Y4493" s="13">
        <f>Agridata[[#This Row],[Final_Profit_NGN]]*Agridata[[#This Row],[Storage_Loss_%]]</f>
        <v>2342072.81</v>
      </c>
      <c r="Z4493" s="13">
        <f>Agridata[[#This Row],[Final_Profit_NGN]] * (1-Agridata[[#This Row],[Storage_Loss_%]]/100)</f>
        <v>136666.27189999999</v>
      </c>
      <c r="AA4493" s="13">
        <f>Agridata[[#This Row],[Final_Profit_NGN]]+Agridata[[#This Row],[Input_Cost_NGN]]</f>
        <v>165629</v>
      </c>
    </row>
    <row r="4494" spans="1:27" x14ac:dyDescent="0.35">
      <c r="A4494" t="s">
        <v>574</v>
      </c>
      <c r="B4494" t="s">
        <v>1472</v>
      </c>
      <c r="C4494" t="s">
        <v>1489</v>
      </c>
      <c r="D4494">
        <v>2022</v>
      </c>
      <c r="E4494" t="s">
        <v>1501</v>
      </c>
      <c r="F4494" t="s">
        <v>1508</v>
      </c>
      <c r="G4494">
        <v>2.2599999999999998</v>
      </c>
      <c r="H4494">
        <v>2640</v>
      </c>
      <c r="I4494">
        <v>1776</v>
      </c>
      <c r="J4494">
        <v>90.9</v>
      </c>
      <c r="K4494" t="s">
        <v>1511</v>
      </c>
      <c r="L4494">
        <v>2.67</v>
      </c>
      <c r="M4494" t="s">
        <v>1518</v>
      </c>
      <c r="N4494" s="13">
        <v>12306</v>
      </c>
      <c r="O4494">
        <v>30</v>
      </c>
      <c r="P4494" s="11">
        <f>Agridata[[#This Row],[Storage_Loss_%]]/100</f>
        <v>0.32700000000000001</v>
      </c>
      <c r="Q4494" s="7">
        <v>32.700000000000003</v>
      </c>
      <c r="R4494" s="13">
        <v>22102</v>
      </c>
      <c r="S4494">
        <v>223</v>
      </c>
      <c r="T4494" t="s">
        <v>1520</v>
      </c>
      <c r="U4494" t="s">
        <v>1522</v>
      </c>
      <c r="V4494" s="13">
        <v>357680</v>
      </c>
      <c r="W4494" s="7">
        <f>(Agridata[[#This Row],[Profit_After_Storage_Loss]]/Agridata[[#This Row],[Total_Revenue]])*100</f>
        <v>63.383372566367022</v>
      </c>
      <c r="X4494">
        <f>(1-Agridata[[#This Row],[Transport_Cost_NGN]]/(Agridata[[#This Row],[Input_Cost_NGN]]+Agridata[[#This Row],[Final_Profit_NGN]]))*100</f>
        <v>96.759720049923388</v>
      </c>
      <c r="Y4494" s="13">
        <f>Agridata[[#This Row],[Final_Profit_NGN]]*Agridata[[#This Row],[Storage_Loss_%]]</f>
        <v>11696136.000000002</v>
      </c>
      <c r="Z4494" s="13">
        <f>Agridata[[#This Row],[Final_Profit_NGN]] * (1-Agridata[[#This Row],[Storage_Loss_%]]/100)</f>
        <v>240718.64</v>
      </c>
      <c r="AA4494" s="13">
        <f>Agridata[[#This Row],[Final_Profit_NGN]]+Agridata[[#This Row],[Input_Cost_NGN]]</f>
        <v>379782</v>
      </c>
    </row>
    <row r="4495" spans="1:27" x14ac:dyDescent="0.35">
      <c r="A4495" t="s">
        <v>602</v>
      </c>
      <c r="B4495" t="s">
        <v>1473</v>
      </c>
      <c r="C4495" t="s">
        <v>1496</v>
      </c>
      <c r="D4495">
        <v>2024</v>
      </c>
      <c r="E4495" t="s">
        <v>1501</v>
      </c>
      <c r="F4495" t="s">
        <v>1509</v>
      </c>
      <c r="G4495">
        <v>0.89</v>
      </c>
      <c r="H4495">
        <v>9994</v>
      </c>
      <c r="I4495">
        <v>7900</v>
      </c>
      <c r="J4495">
        <v>2.2000000000000002</v>
      </c>
      <c r="K4495" t="s">
        <v>1513</v>
      </c>
      <c r="L4495">
        <v>0.87</v>
      </c>
      <c r="M4495" t="s">
        <v>1518</v>
      </c>
      <c r="N4495" s="13">
        <v>200</v>
      </c>
      <c r="O4495">
        <v>2</v>
      </c>
      <c r="P4495" s="11">
        <f>Agridata[[#This Row],[Storage_Loss_%]]/100</f>
        <v>0.20949999999999999</v>
      </c>
      <c r="Q4495" s="7">
        <v>20.95</v>
      </c>
      <c r="R4495" s="13">
        <v>30354</v>
      </c>
      <c r="S4495">
        <v>428</v>
      </c>
      <c r="T4495" t="s">
        <v>1521</v>
      </c>
      <c r="U4495" t="s">
        <v>1522</v>
      </c>
      <c r="V4495" s="13">
        <v>3316834</v>
      </c>
      <c r="W4495" s="7">
        <f>(Agridata[[#This Row],[Profit_After_Storage_Loss]]/Agridata[[#This Row],[Total_Revenue]])*100</f>
        <v>78.333134469889345</v>
      </c>
      <c r="X4495">
        <f>(1-Agridata[[#This Row],[Transport_Cost_NGN]]/(Agridata[[#This Row],[Input_Cost_NGN]]+Agridata[[#This Row],[Final_Profit_NGN]]))*100</f>
        <v>99.994024835175082</v>
      </c>
      <c r="Y4495" s="13">
        <f>Agridata[[#This Row],[Final_Profit_NGN]]*Agridata[[#This Row],[Storage_Loss_%]]</f>
        <v>69487672.299999997</v>
      </c>
      <c r="Z4495" s="13">
        <f>Agridata[[#This Row],[Final_Profit_NGN]] * (1-Agridata[[#This Row],[Storage_Loss_%]]/100)</f>
        <v>2621957.2769999998</v>
      </c>
      <c r="AA4495" s="13">
        <f>Agridata[[#This Row],[Final_Profit_NGN]]+Agridata[[#This Row],[Input_Cost_NGN]]</f>
        <v>3347188</v>
      </c>
    </row>
    <row r="4496" spans="1:27" x14ac:dyDescent="0.35">
      <c r="A4496" t="s">
        <v>657</v>
      </c>
      <c r="B4496" t="s">
        <v>1469</v>
      </c>
      <c r="C4496" t="s">
        <v>1474</v>
      </c>
      <c r="D4496">
        <v>2025</v>
      </c>
      <c r="E4496" t="s">
        <v>1502</v>
      </c>
      <c r="F4496" t="s">
        <v>1509</v>
      </c>
      <c r="G4496">
        <v>1.24</v>
      </c>
      <c r="H4496">
        <v>16053</v>
      </c>
      <c r="I4496">
        <v>13388</v>
      </c>
      <c r="J4496">
        <v>9.3000000000000007</v>
      </c>
      <c r="K4496" t="s">
        <v>1511</v>
      </c>
      <c r="L4496">
        <v>1.1200000000000001</v>
      </c>
      <c r="M4496" t="s">
        <v>1518</v>
      </c>
      <c r="N4496" s="13">
        <v>1181</v>
      </c>
      <c r="O4496">
        <v>1</v>
      </c>
      <c r="P4496" s="11">
        <f>Agridata[[#This Row],[Storage_Loss_%]]/100</f>
        <v>0.16600000000000001</v>
      </c>
      <c r="Q4496" s="7">
        <v>16.600000000000001</v>
      </c>
      <c r="R4496" s="13">
        <v>41868</v>
      </c>
      <c r="S4496">
        <v>288</v>
      </c>
      <c r="T4496" t="s">
        <v>1520</v>
      </c>
      <c r="U4496" t="s">
        <v>1523</v>
      </c>
      <c r="V4496" s="13">
        <v>3774138</v>
      </c>
      <c r="W4496" s="7">
        <f>(Agridata[[#This Row],[Profit_After_Storage_Loss]]/Agridata[[#This Row],[Total_Revenue]])*100</f>
        <v>82.484961816097766</v>
      </c>
      <c r="X4496">
        <f>(1-Agridata[[#This Row],[Transport_Cost_NGN]]/(Agridata[[#This Row],[Input_Cost_NGN]]+Agridata[[#This Row],[Final_Profit_NGN]]))*100</f>
        <v>99.969051411344751</v>
      </c>
      <c r="Y4496" s="13">
        <f>Agridata[[#This Row],[Final_Profit_NGN]]*Agridata[[#This Row],[Storage_Loss_%]]</f>
        <v>62650690.800000004</v>
      </c>
      <c r="Z4496" s="13">
        <f>Agridata[[#This Row],[Final_Profit_NGN]] * (1-Agridata[[#This Row],[Storage_Loss_%]]/100)</f>
        <v>3147631.0919999997</v>
      </c>
      <c r="AA4496" s="13">
        <f>Agridata[[#This Row],[Final_Profit_NGN]]+Agridata[[#This Row],[Input_Cost_NGN]]</f>
        <v>3816006</v>
      </c>
    </row>
    <row r="4497" spans="1:27" x14ac:dyDescent="0.35">
      <c r="A4497" t="s">
        <v>661</v>
      </c>
      <c r="B4497" t="s">
        <v>1469</v>
      </c>
      <c r="C4497" t="s">
        <v>1481</v>
      </c>
      <c r="D4497">
        <v>2024</v>
      </c>
      <c r="E4497" t="s">
        <v>1502</v>
      </c>
      <c r="F4497" t="s">
        <v>1510</v>
      </c>
      <c r="G4497">
        <v>1.19</v>
      </c>
      <c r="H4497">
        <v>15255</v>
      </c>
      <c r="I4497">
        <v>11424</v>
      </c>
      <c r="J4497">
        <v>1.8</v>
      </c>
      <c r="K4497" t="s">
        <v>1513</v>
      </c>
      <c r="L4497">
        <v>0.13</v>
      </c>
      <c r="M4497" t="s">
        <v>1518</v>
      </c>
      <c r="N4497" s="13">
        <v>200</v>
      </c>
      <c r="O4497">
        <v>2</v>
      </c>
      <c r="P4497" s="11">
        <f>Agridata[[#This Row],[Storage_Loss_%]]/100</f>
        <v>0.25109999999999999</v>
      </c>
      <c r="Q4497" s="7">
        <v>25.11</v>
      </c>
      <c r="R4497" s="13">
        <v>38748</v>
      </c>
      <c r="S4497">
        <v>453</v>
      </c>
      <c r="T4497" t="s">
        <v>1520</v>
      </c>
      <c r="U4497" t="s">
        <v>1522</v>
      </c>
      <c r="V4497" s="13">
        <v>5084374</v>
      </c>
      <c r="W4497" s="7">
        <f>(Agridata[[#This Row],[Profit_After_Storage_Loss]]/Agridata[[#This Row],[Total_Revenue]])*100</f>
        <v>74.323580203633639</v>
      </c>
      <c r="X4497">
        <f>(1-Agridata[[#This Row],[Transport_Cost_NGN]]/(Agridata[[#This Row],[Input_Cost_NGN]]+Agridata[[#This Row],[Final_Profit_NGN]]))*100</f>
        <v>99.996096130445451</v>
      </c>
      <c r="Y4497" s="13">
        <f>Agridata[[#This Row],[Final_Profit_NGN]]*Agridata[[#This Row],[Storage_Loss_%]]</f>
        <v>127668631.14</v>
      </c>
      <c r="Z4497" s="13">
        <f>Agridata[[#This Row],[Final_Profit_NGN]] * (1-Agridata[[#This Row],[Storage_Loss_%]]/100)</f>
        <v>3807687.6886</v>
      </c>
      <c r="AA4497" s="13">
        <f>Agridata[[#This Row],[Final_Profit_NGN]]+Agridata[[#This Row],[Input_Cost_NGN]]</f>
        <v>5123122</v>
      </c>
    </row>
    <row r="4498" spans="1:27" x14ac:dyDescent="0.35">
      <c r="A4498" t="s">
        <v>1072</v>
      </c>
      <c r="B4498" t="s">
        <v>1473</v>
      </c>
      <c r="C4498" t="s">
        <v>1496</v>
      </c>
      <c r="D4498">
        <v>2024</v>
      </c>
      <c r="E4498" t="s">
        <v>1501</v>
      </c>
      <c r="F4498" t="s">
        <v>1509</v>
      </c>
      <c r="G4498">
        <v>1.1399999999999999</v>
      </c>
      <c r="H4498">
        <v>15080</v>
      </c>
      <c r="I4498">
        <v>12275</v>
      </c>
      <c r="J4498">
        <v>1</v>
      </c>
      <c r="K4498" t="s">
        <v>1513</v>
      </c>
      <c r="L4498">
        <v>0.61</v>
      </c>
      <c r="M4498" t="s">
        <v>1516</v>
      </c>
      <c r="N4498" s="13">
        <v>200</v>
      </c>
      <c r="O4498">
        <v>3</v>
      </c>
      <c r="P4498" s="11">
        <f>Agridata[[#This Row],[Storage_Loss_%]]/100</f>
        <v>0.18600000000000003</v>
      </c>
      <c r="Q4498" s="7">
        <v>18.600000000000001</v>
      </c>
      <c r="R4498" s="13">
        <v>22750</v>
      </c>
      <c r="S4498">
        <v>372</v>
      </c>
      <c r="T4498" t="s">
        <v>1520</v>
      </c>
      <c r="U4498" t="s">
        <v>1523</v>
      </c>
      <c r="V4498" s="13">
        <v>4497687</v>
      </c>
      <c r="W4498" s="7">
        <f>(Agridata[[#This Row],[Profit_After_Storage_Loss]]/Agridata[[#This Row],[Total_Revenue]])*100</f>
        <v>80.990338279241584</v>
      </c>
      <c r="X4498">
        <f>(1-Agridata[[#This Row],[Transport_Cost_NGN]]/(Agridata[[#This Row],[Input_Cost_NGN]]+Agridata[[#This Row],[Final_Profit_NGN]]))*100</f>
        <v>99.995575648991448</v>
      </c>
      <c r="Y4498" s="13">
        <f>Agridata[[#This Row],[Final_Profit_NGN]]*Agridata[[#This Row],[Storage_Loss_%]]</f>
        <v>83656978.200000003</v>
      </c>
      <c r="Z4498" s="13">
        <f>Agridata[[#This Row],[Final_Profit_NGN]] * (1-Agridata[[#This Row],[Storage_Loss_%]]/100)</f>
        <v>3661117.2179999999</v>
      </c>
      <c r="AA4498" s="13">
        <f>Agridata[[#This Row],[Final_Profit_NGN]]+Agridata[[#This Row],[Input_Cost_NGN]]</f>
        <v>4520437</v>
      </c>
    </row>
    <row r="4499" spans="1:27" x14ac:dyDescent="0.35">
      <c r="A4499" t="s">
        <v>1229</v>
      </c>
      <c r="B4499" t="s">
        <v>1472</v>
      </c>
      <c r="C4499" t="s">
        <v>1489</v>
      </c>
      <c r="D4499">
        <v>2023</v>
      </c>
      <c r="E4499" t="s">
        <v>1501</v>
      </c>
      <c r="F4499" t="s">
        <v>1504</v>
      </c>
      <c r="G4499">
        <v>0.62</v>
      </c>
      <c r="H4499">
        <v>6336</v>
      </c>
      <c r="I4499">
        <v>4865</v>
      </c>
      <c r="J4499">
        <v>2</v>
      </c>
      <c r="K4499" t="s">
        <v>1513</v>
      </c>
      <c r="L4499">
        <v>1.07</v>
      </c>
      <c r="M4499" t="s">
        <v>1516</v>
      </c>
      <c r="N4499" s="13">
        <v>200</v>
      </c>
      <c r="O4499">
        <v>5</v>
      </c>
      <c r="P4499" s="11">
        <f>Agridata[[#This Row],[Storage_Loss_%]]/100</f>
        <v>0.2321</v>
      </c>
      <c r="Q4499" s="7">
        <v>23.21</v>
      </c>
      <c r="R4499" s="13">
        <v>9605</v>
      </c>
      <c r="S4499">
        <v>316</v>
      </c>
      <c r="T4499" t="s">
        <v>1520</v>
      </c>
      <c r="U4499" t="s">
        <v>1522</v>
      </c>
      <c r="V4499" s="13">
        <v>1512162</v>
      </c>
      <c r="W4499" s="7">
        <f>(Agridata[[#This Row],[Profit_After_Storage_Loss]]/Agridata[[#This Row],[Total_Revenue]])*100</f>
        <v>76.305321366542984</v>
      </c>
      <c r="X4499">
        <f>(1-Agridata[[#This Row],[Transport_Cost_NGN]]/(Agridata[[#This Row],[Input_Cost_NGN]]+Agridata[[#This Row],[Final_Profit_NGN]]))*100</f>
        <v>99.986857383554778</v>
      </c>
      <c r="Y4499" s="13">
        <f>Agridata[[#This Row],[Final_Profit_NGN]]*Agridata[[#This Row],[Storage_Loss_%]]</f>
        <v>35097280.020000003</v>
      </c>
      <c r="Z4499" s="13">
        <f>Agridata[[#This Row],[Final_Profit_NGN]] * (1-Agridata[[#This Row],[Storage_Loss_%]]/100)</f>
        <v>1161189.1998000001</v>
      </c>
      <c r="AA4499" s="13">
        <f>Agridata[[#This Row],[Final_Profit_NGN]]+Agridata[[#This Row],[Input_Cost_NGN]]</f>
        <v>1521767</v>
      </c>
    </row>
    <row r="4500" spans="1:27" x14ac:dyDescent="0.35">
      <c r="A4500" t="s">
        <v>200</v>
      </c>
      <c r="B4500" t="s">
        <v>1471</v>
      </c>
      <c r="C4500" t="s">
        <v>1477</v>
      </c>
      <c r="D4500">
        <v>2022</v>
      </c>
      <c r="E4500" t="s">
        <v>1501</v>
      </c>
      <c r="F4500" t="s">
        <v>1506</v>
      </c>
      <c r="G4500">
        <v>2.0499999999999998</v>
      </c>
      <c r="H4500">
        <v>7846</v>
      </c>
      <c r="I4500">
        <v>6846</v>
      </c>
      <c r="J4500">
        <v>5.2</v>
      </c>
      <c r="K4500" t="s">
        <v>1513</v>
      </c>
      <c r="L4500">
        <v>1.36</v>
      </c>
      <c r="M4500" t="s">
        <v>1516</v>
      </c>
      <c r="N4500" s="13">
        <v>200</v>
      </c>
      <c r="O4500">
        <v>7</v>
      </c>
      <c r="P4500" s="11">
        <f>Agridata[[#This Row],[Storage_Loss_%]]/100</f>
        <v>0.12740000000000001</v>
      </c>
      <c r="Q4500" s="7">
        <v>12.74</v>
      </c>
      <c r="R4500" s="13">
        <v>63132</v>
      </c>
      <c r="S4500">
        <v>332</v>
      </c>
      <c r="T4500" t="s">
        <v>1520</v>
      </c>
      <c r="U4500" t="s">
        <v>1523</v>
      </c>
      <c r="V4500" s="13">
        <v>2186812</v>
      </c>
      <c r="W4500" s="7">
        <f>(Agridata[[#This Row],[Profit_After_Storage_Loss]]/Agridata[[#This Row],[Total_Revenue]])*100</f>
        <v>84.811539807212995</v>
      </c>
      <c r="X4500">
        <f>(1-Agridata[[#This Row],[Transport_Cost_NGN]]/(Agridata[[#This Row],[Input_Cost_NGN]]+Agridata[[#This Row],[Final_Profit_NGN]]))*100</f>
        <v>99.991110889871038</v>
      </c>
      <c r="Y4500" s="13">
        <f>Agridata[[#This Row],[Final_Profit_NGN]]*Agridata[[#This Row],[Storage_Loss_%]]</f>
        <v>27859984.879999999</v>
      </c>
      <c r="Z4500" s="13">
        <f>Agridata[[#This Row],[Final_Profit_NGN]] * (1-Agridata[[#This Row],[Storage_Loss_%]]/100)</f>
        <v>1908212.1512000002</v>
      </c>
      <c r="AA4500" s="13">
        <f>Agridata[[#This Row],[Final_Profit_NGN]]+Agridata[[#This Row],[Input_Cost_NGN]]</f>
        <v>2249944</v>
      </c>
    </row>
    <row r="4501" spans="1:27" x14ac:dyDescent="0.35">
      <c r="A4501" t="s">
        <v>1213</v>
      </c>
      <c r="B4501" t="s">
        <v>1470</v>
      </c>
      <c r="C4501" t="s">
        <v>1476</v>
      </c>
      <c r="D4501">
        <v>2021</v>
      </c>
      <c r="E4501" t="s">
        <v>1502</v>
      </c>
      <c r="F4501" t="s">
        <v>1504</v>
      </c>
      <c r="G4501">
        <v>1.56</v>
      </c>
      <c r="H4501">
        <v>7179</v>
      </c>
      <c r="I4501">
        <v>5752</v>
      </c>
      <c r="J4501">
        <v>36.5</v>
      </c>
      <c r="K4501" t="s">
        <v>1512</v>
      </c>
      <c r="L4501">
        <v>2.16</v>
      </c>
      <c r="M4501" t="s">
        <v>1518</v>
      </c>
      <c r="N4501" s="13">
        <v>10741</v>
      </c>
      <c r="O4501">
        <v>1</v>
      </c>
      <c r="P4501" s="11">
        <f>Agridata[[#This Row],[Storage_Loss_%]]/100</f>
        <v>0.19870000000000002</v>
      </c>
      <c r="Q4501" s="7">
        <v>19.87</v>
      </c>
      <c r="R4501" s="13">
        <v>32741</v>
      </c>
      <c r="S4501">
        <v>318</v>
      </c>
      <c r="T4501" t="s">
        <v>1520</v>
      </c>
      <c r="U4501" t="s">
        <v>1522</v>
      </c>
      <c r="V4501" s="13">
        <v>1767363</v>
      </c>
      <c r="W4501" s="7">
        <f>(Agridata[[#This Row],[Profit_After_Storage_Loss]]/Agridata[[#This Row],[Total_Revenue]])*100</f>
        <v>78.672564024078611</v>
      </c>
      <c r="X4501">
        <f>(1-Agridata[[#This Row],[Transport_Cost_NGN]]/(Agridata[[#This Row],[Input_Cost_NGN]]+Agridata[[#This Row],[Final_Profit_NGN]]))*100</f>
        <v>99.403312253069814</v>
      </c>
      <c r="Y4501" s="13">
        <f>Agridata[[#This Row],[Final_Profit_NGN]]*Agridata[[#This Row],[Storage_Loss_%]]</f>
        <v>35117502.810000002</v>
      </c>
      <c r="Z4501" s="13">
        <f>Agridata[[#This Row],[Final_Profit_NGN]] * (1-Agridata[[#This Row],[Storage_Loss_%]]/100)</f>
        <v>1416187.9719</v>
      </c>
      <c r="AA4501" s="13">
        <f>Agridata[[#This Row],[Final_Profit_NGN]]+Agridata[[#This Row],[Input_Cost_NGN]]</f>
        <v>1800104</v>
      </c>
    </row>
    <row r="4502" spans="1:27" x14ac:dyDescent="0.35">
      <c r="A4502" t="s">
        <v>714</v>
      </c>
      <c r="B4502" t="s">
        <v>1469</v>
      </c>
      <c r="C4502" t="s">
        <v>1481</v>
      </c>
      <c r="D4502">
        <v>2023</v>
      </c>
      <c r="E4502" t="s">
        <v>1502</v>
      </c>
      <c r="F4502" t="s">
        <v>1510</v>
      </c>
      <c r="G4502">
        <v>2.76</v>
      </c>
      <c r="H4502">
        <v>35707</v>
      </c>
      <c r="I4502">
        <v>25209</v>
      </c>
      <c r="J4502">
        <v>57</v>
      </c>
      <c r="K4502" t="s">
        <v>1512</v>
      </c>
      <c r="L4502">
        <v>3.11</v>
      </c>
      <c r="M4502" t="s">
        <v>1517</v>
      </c>
      <c r="N4502" s="13">
        <v>13099</v>
      </c>
      <c r="O4502">
        <v>3</v>
      </c>
      <c r="P4502" s="11">
        <f>Agridata[[#This Row],[Storage_Loss_%]]/100</f>
        <v>0.29399999999999998</v>
      </c>
      <c r="Q4502" s="7">
        <v>29.4</v>
      </c>
      <c r="R4502" s="13">
        <v>90933</v>
      </c>
      <c r="S4502">
        <v>331</v>
      </c>
      <c r="T4502" t="s">
        <v>1520</v>
      </c>
      <c r="U4502" t="s">
        <v>1522</v>
      </c>
      <c r="V4502" s="13">
        <v>8156706</v>
      </c>
      <c r="W4502" s="7">
        <f>(Agridata[[#This Row],[Profit_After_Storage_Loss]]/Agridata[[#This Row],[Total_Revenue]])*100</f>
        <v>69.82161120291515</v>
      </c>
      <c r="X4502">
        <f>(1-Agridata[[#This Row],[Transport_Cost_NGN]]/(Agridata[[#This Row],[Input_Cost_NGN]]+Agridata[[#This Row],[Final_Profit_NGN]]))*100</f>
        <v>99.841178790681795</v>
      </c>
      <c r="Y4502" s="13">
        <f>Agridata[[#This Row],[Final_Profit_NGN]]*Agridata[[#This Row],[Storage_Loss_%]]</f>
        <v>239807156.39999998</v>
      </c>
      <c r="Z4502" s="13">
        <f>Agridata[[#This Row],[Final_Profit_NGN]] * (1-Agridata[[#This Row],[Storage_Loss_%]]/100)</f>
        <v>5758634.4359999998</v>
      </c>
      <c r="AA4502" s="13">
        <f>Agridata[[#This Row],[Final_Profit_NGN]]+Agridata[[#This Row],[Input_Cost_NGN]]</f>
        <v>8247639</v>
      </c>
    </row>
    <row r="4503" spans="1:27" x14ac:dyDescent="0.35">
      <c r="A4503" t="s">
        <v>1230</v>
      </c>
      <c r="B4503" t="s">
        <v>1471</v>
      </c>
      <c r="C4503" t="s">
        <v>1500</v>
      </c>
      <c r="D4503">
        <v>2022</v>
      </c>
      <c r="E4503" t="s">
        <v>1501</v>
      </c>
      <c r="F4503" t="s">
        <v>1510</v>
      </c>
      <c r="G4503">
        <v>3.06</v>
      </c>
      <c r="H4503">
        <v>48320</v>
      </c>
      <c r="I4503">
        <v>33422</v>
      </c>
      <c r="J4503">
        <v>23.2</v>
      </c>
      <c r="K4503" t="s">
        <v>1512</v>
      </c>
      <c r="L4503">
        <v>2.06</v>
      </c>
      <c r="M4503" t="s">
        <v>1516</v>
      </c>
      <c r="N4503" s="13">
        <v>4743</v>
      </c>
      <c r="O4503">
        <v>2</v>
      </c>
      <c r="P4503" s="11">
        <f>Agridata[[#This Row],[Storage_Loss_%]]/100</f>
        <v>0.30829999999999996</v>
      </c>
      <c r="Q4503" s="7">
        <v>30.83</v>
      </c>
      <c r="R4503" s="13">
        <v>68865</v>
      </c>
      <c r="S4503">
        <v>405</v>
      </c>
      <c r="T4503" t="s">
        <v>1520</v>
      </c>
      <c r="U4503" t="s">
        <v>1523</v>
      </c>
      <c r="V4503" s="13">
        <v>13326943</v>
      </c>
      <c r="W4503" s="7">
        <f>(Agridata[[#This Row],[Profit_After_Storage_Loss]]/Agridata[[#This Row],[Total_Revenue]])*100</f>
        <v>68.814411740598246</v>
      </c>
      <c r="X4503">
        <f>(1-Agridata[[#This Row],[Transport_Cost_NGN]]/(Agridata[[#This Row],[Input_Cost_NGN]]+Agridata[[#This Row],[Final_Profit_NGN]]))*100</f>
        <v>99.964593401159533</v>
      </c>
      <c r="Y4503" s="13">
        <f>Agridata[[#This Row],[Final_Profit_NGN]]*Agridata[[#This Row],[Storage_Loss_%]]</f>
        <v>410869652.69</v>
      </c>
      <c r="Z4503" s="13">
        <f>Agridata[[#This Row],[Final_Profit_NGN]] * (1-Agridata[[#This Row],[Storage_Loss_%]]/100)</f>
        <v>9218246.4730999991</v>
      </c>
      <c r="AA4503" s="13">
        <f>Agridata[[#This Row],[Final_Profit_NGN]]+Agridata[[#This Row],[Input_Cost_NGN]]</f>
        <v>13395808</v>
      </c>
    </row>
    <row r="4504" spans="1:27" x14ac:dyDescent="0.35">
      <c r="A4504" t="s">
        <v>505</v>
      </c>
      <c r="B4504" t="s">
        <v>1473</v>
      </c>
      <c r="C4504" t="s">
        <v>1484</v>
      </c>
      <c r="D4504">
        <v>2021</v>
      </c>
      <c r="E4504" t="s">
        <v>1502</v>
      </c>
      <c r="F4504" t="s">
        <v>1506</v>
      </c>
      <c r="G4504">
        <v>1.85</v>
      </c>
      <c r="H4504">
        <v>4004</v>
      </c>
      <c r="I4504">
        <v>2560</v>
      </c>
      <c r="J4504">
        <v>22.5</v>
      </c>
      <c r="K4504" t="s">
        <v>1514</v>
      </c>
      <c r="L4504">
        <v>1.6</v>
      </c>
      <c r="M4504" t="s">
        <v>1516</v>
      </c>
      <c r="N4504" s="13">
        <v>4346</v>
      </c>
      <c r="O4504">
        <v>30</v>
      </c>
      <c r="P4504" s="11">
        <f>Agridata[[#This Row],[Storage_Loss_%]]/100</f>
        <v>0.3604</v>
      </c>
      <c r="Q4504" s="7">
        <v>36.04</v>
      </c>
      <c r="R4504" s="13">
        <v>28277</v>
      </c>
      <c r="S4504">
        <v>328</v>
      </c>
      <c r="T4504" t="s">
        <v>1520</v>
      </c>
      <c r="U4504" t="s">
        <v>1522</v>
      </c>
      <c r="V4504" s="13">
        <v>798661</v>
      </c>
      <c r="W4504" s="7">
        <f>(Agridata[[#This Row],[Profit_After_Storage_Loss]]/Agridata[[#This Row],[Total_Revenue]])*100</f>
        <v>61.77289900814813</v>
      </c>
      <c r="X4504">
        <f>(1-Agridata[[#This Row],[Transport_Cost_NGN]]/(Agridata[[#This Row],[Input_Cost_NGN]]+Agridata[[#This Row],[Final_Profit_NGN]]))*100</f>
        <v>99.47444669370617</v>
      </c>
      <c r="Y4504" s="13">
        <f>Agridata[[#This Row],[Final_Profit_NGN]]*Agridata[[#This Row],[Storage_Loss_%]]</f>
        <v>28783742.439999998</v>
      </c>
      <c r="Z4504" s="13">
        <f>Agridata[[#This Row],[Final_Profit_NGN]] * (1-Agridata[[#This Row],[Storage_Loss_%]]/100)</f>
        <v>510823.57559999998</v>
      </c>
      <c r="AA4504" s="13">
        <f>Agridata[[#This Row],[Final_Profit_NGN]]+Agridata[[#This Row],[Input_Cost_NGN]]</f>
        <v>826938</v>
      </c>
    </row>
    <row r="4505" spans="1:27" x14ac:dyDescent="0.35">
      <c r="A4505" t="s">
        <v>143</v>
      </c>
      <c r="B4505" t="s">
        <v>1473</v>
      </c>
      <c r="C4505" t="s">
        <v>1494</v>
      </c>
      <c r="D4505">
        <v>2022</v>
      </c>
      <c r="E4505" t="s">
        <v>1502</v>
      </c>
      <c r="F4505" t="s">
        <v>1510</v>
      </c>
      <c r="G4505">
        <v>1.1499999999999999</v>
      </c>
      <c r="H4505">
        <v>21704</v>
      </c>
      <c r="I4505">
        <v>16056</v>
      </c>
      <c r="J4505">
        <v>25.8</v>
      </c>
      <c r="K4505" t="s">
        <v>1512</v>
      </c>
      <c r="L4505">
        <v>1.94</v>
      </c>
      <c r="M4505" t="s">
        <v>1516</v>
      </c>
      <c r="N4505" s="13">
        <v>7232</v>
      </c>
      <c r="O4505">
        <v>1</v>
      </c>
      <c r="P4505" s="11">
        <f>Agridata[[#This Row],[Storage_Loss_%]]/100</f>
        <v>0.26019999999999999</v>
      </c>
      <c r="Q4505" s="7">
        <v>26.02</v>
      </c>
      <c r="R4505" s="13">
        <v>36971</v>
      </c>
      <c r="S4505">
        <v>309</v>
      </c>
      <c r="T4505" t="s">
        <v>1520</v>
      </c>
      <c r="U4505" t="s">
        <v>1522</v>
      </c>
      <c r="V4505" s="13">
        <v>4867488</v>
      </c>
      <c r="W4505" s="7">
        <f>(Agridata[[#This Row],[Profit_After_Storage_Loss]]/Agridata[[#This Row],[Total_Revenue]])*100</f>
        <v>73.42232083905688</v>
      </c>
      <c r="X4505">
        <f>(1-Agridata[[#This Row],[Transport_Cost_NGN]]/(Agridata[[#This Row],[Input_Cost_NGN]]+Agridata[[#This Row],[Final_Profit_NGN]]))*100</f>
        <v>99.852542349727059</v>
      </c>
      <c r="Y4505" s="13">
        <f>Agridata[[#This Row],[Final_Profit_NGN]]*Agridata[[#This Row],[Storage_Loss_%]]</f>
        <v>126652037.76000001</v>
      </c>
      <c r="Z4505" s="13">
        <f>Agridata[[#This Row],[Final_Profit_NGN]] * (1-Agridata[[#This Row],[Storage_Loss_%]]/100)</f>
        <v>3600967.6224000002</v>
      </c>
      <c r="AA4505" s="13">
        <f>Agridata[[#This Row],[Final_Profit_NGN]]+Agridata[[#This Row],[Input_Cost_NGN]]</f>
        <v>4904459</v>
      </c>
    </row>
    <row r="4506" spans="1:27" x14ac:dyDescent="0.35">
      <c r="A4506" t="s">
        <v>457</v>
      </c>
      <c r="B4506" t="s">
        <v>1471</v>
      </c>
      <c r="C4506" t="s">
        <v>1500</v>
      </c>
      <c r="D4506">
        <v>2021</v>
      </c>
      <c r="E4506" t="s">
        <v>1502</v>
      </c>
      <c r="F4506" t="s">
        <v>1503</v>
      </c>
      <c r="G4506">
        <v>1.19</v>
      </c>
      <c r="H4506">
        <v>10654</v>
      </c>
      <c r="I4506">
        <v>4261</v>
      </c>
      <c r="J4506">
        <v>27.7</v>
      </c>
      <c r="K4506" t="s">
        <v>1511</v>
      </c>
      <c r="L4506">
        <v>0.81</v>
      </c>
      <c r="M4506" t="s">
        <v>1516</v>
      </c>
      <c r="N4506" s="13">
        <v>3950</v>
      </c>
      <c r="O4506">
        <v>60</v>
      </c>
      <c r="P4506" s="11">
        <f>Agridata[[#This Row],[Storage_Loss_%]]/100</f>
        <v>0.6</v>
      </c>
      <c r="Q4506" s="7">
        <v>60</v>
      </c>
      <c r="R4506" s="13">
        <v>15771</v>
      </c>
      <c r="S4506">
        <v>246</v>
      </c>
      <c r="T4506" t="s">
        <v>1521</v>
      </c>
      <c r="U4506" t="s">
        <v>1522</v>
      </c>
      <c r="V4506" s="13">
        <v>1018003</v>
      </c>
      <c r="W4506" s="7">
        <f>(Agridata[[#This Row],[Profit_After_Storage_Loss]]/Agridata[[#This Row],[Total_Revenue]])*100</f>
        <v>39.389769911025041</v>
      </c>
      <c r="X4506">
        <f>(1-Agridata[[#This Row],[Transport_Cost_NGN]]/(Agridata[[#This Row],[Input_Cost_NGN]]+Agridata[[#This Row],[Final_Profit_NGN]]))*100</f>
        <v>99.617904880563827</v>
      </c>
      <c r="Y4506" s="13">
        <f>Agridata[[#This Row],[Final_Profit_NGN]]*Agridata[[#This Row],[Storage_Loss_%]]</f>
        <v>61080180</v>
      </c>
      <c r="Z4506" s="13">
        <f>Agridata[[#This Row],[Final_Profit_NGN]] * (1-Agridata[[#This Row],[Storage_Loss_%]]/100)</f>
        <v>407201.2</v>
      </c>
      <c r="AA4506" s="13">
        <f>Agridata[[#This Row],[Final_Profit_NGN]]+Agridata[[#This Row],[Input_Cost_NGN]]</f>
        <v>1033774</v>
      </c>
    </row>
    <row r="4507" spans="1:27" x14ac:dyDescent="0.35">
      <c r="A4507" t="s">
        <v>68</v>
      </c>
      <c r="B4507" t="s">
        <v>1470</v>
      </c>
      <c r="C4507" t="s">
        <v>1485</v>
      </c>
      <c r="D4507">
        <v>2023</v>
      </c>
      <c r="E4507" t="s">
        <v>1502</v>
      </c>
      <c r="F4507" t="s">
        <v>1505</v>
      </c>
      <c r="G4507">
        <v>1.86</v>
      </c>
      <c r="H4507">
        <v>17277</v>
      </c>
      <c r="I4507">
        <v>15336</v>
      </c>
      <c r="J4507">
        <v>1</v>
      </c>
      <c r="K4507" t="s">
        <v>1513</v>
      </c>
      <c r="L4507">
        <v>0.68</v>
      </c>
      <c r="M4507" t="s">
        <v>1516</v>
      </c>
      <c r="N4507" s="13">
        <v>200</v>
      </c>
      <c r="O4507">
        <v>3</v>
      </c>
      <c r="P4507" s="11">
        <f>Agridata[[#This Row],[Storage_Loss_%]]/100</f>
        <v>0.11230000000000001</v>
      </c>
      <c r="Q4507" s="7">
        <v>11.23</v>
      </c>
      <c r="R4507" s="13">
        <v>16924</v>
      </c>
      <c r="S4507">
        <v>111</v>
      </c>
      <c r="T4507" t="s">
        <v>1520</v>
      </c>
      <c r="U4507" t="s">
        <v>1523</v>
      </c>
      <c r="V4507" s="13">
        <v>1668150</v>
      </c>
      <c r="W4507" s="7">
        <f>(Agridata[[#This Row],[Profit_After_Storage_Loss]]/Agridata[[#This Row],[Total_Revenue]])*100</f>
        <v>87.878440650084201</v>
      </c>
      <c r="X4507">
        <f>(1-Agridata[[#This Row],[Transport_Cost_NGN]]/(Agridata[[#This Row],[Input_Cost_NGN]]+Agridata[[#This Row],[Final_Profit_NGN]]))*100</f>
        <v>99.988131085044344</v>
      </c>
      <c r="Y4507" s="13">
        <f>Agridata[[#This Row],[Final_Profit_NGN]]*Agridata[[#This Row],[Storage_Loss_%]]</f>
        <v>18733324.5</v>
      </c>
      <c r="Z4507" s="13">
        <f>Agridata[[#This Row],[Final_Profit_NGN]] * (1-Agridata[[#This Row],[Storage_Loss_%]]/100)</f>
        <v>1480816.7549999999</v>
      </c>
      <c r="AA4507" s="13">
        <f>Agridata[[#This Row],[Final_Profit_NGN]]+Agridata[[#This Row],[Input_Cost_NGN]]</f>
        <v>1685074</v>
      </c>
    </row>
    <row r="4508" spans="1:27" x14ac:dyDescent="0.35">
      <c r="A4508" t="s">
        <v>995</v>
      </c>
      <c r="B4508" t="s">
        <v>1472</v>
      </c>
      <c r="C4508" t="s">
        <v>1488</v>
      </c>
      <c r="D4508">
        <v>2025</v>
      </c>
      <c r="E4508" t="s">
        <v>1501</v>
      </c>
      <c r="F4508" t="s">
        <v>1503</v>
      </c>
      <c r="G4508">
        <v>7.2</v>
      </c>
      <c r="H4508">
        <v>43838</v>
      </c>
      <c r="I4508">
        <v>27083</v>
      </c>
      <c r="J4508">
        <v>22.7</v>
      </c>
      <c r="K4508" t="s">
        <v>1511</v>
      </c>
      <c r="L4508">
        <v>1.37</v>
      </c>
      <c r="M4508" t="s">
        <v>1517</v>
      </c>
      <c r="N4508" s="13">
        <v>3055</v>
      </c>
      <c r="O4508">
        <v>30</v>
      </c>
      <c r="P4508" s="11">
        <f>Agridata[[#This Row],[Storage_Loss_%]]/100</f>
        <v>0.38219999999999998</v>
      </c>
      <c r="Q4508" s="7">
        <v>38.22</v>
      </c>
      <c r="R4508" s="13">
        <v>133710</v>
      </c>
      <c r="S4508">
        <v>367</v>
      </c>
      <c r="T4508" t="s">
        <v>1520</v>
      </c>
      <c r="U4508" t="s">
        <v>1523</v>
      </c>
      <c r="V4508" s="13">
        <v>9703302</v>
      </c>
      <c r="W4508" s="7">
        <f>(Agridata[[#This Row],[Profit_After_Storage_Loss]]/Agridata[[#This Row],[Total_Revenue]])*100</f>
        <v>60.940252747480642</v>
      </c>
      <c r="X4508">
        <f>(1-Agridata[[#This Row],[Transport_Cost_NGN]]/(Agridata[[#This Row],[Input_Cost_NGN]]+Agridata[[#This Row],[Final_Profit_NGN]]))*100</f>
        <v>99.968943821558824</v>
      </c>
      <c r="Y4508" s="13">
        <f>Agridata[[#This Row],[Final_Profit_NGN]]*Agridata[[#This Row],[Storage_Loss_%]]</f>
        <v>370860202.44</v>
      </c>
      <c r="Z4508" s="13">
        <f>Agridata[[#This Row],[Final_Profit_NGN]] * (1-Agridata[[#This Row],[Storage_Loss_%]]/100)</f>
        <v>5994699.9756000005</v>
      </c>
      <c r="AA4508" s="13">
        <f>Agridata[[#This Row],[Final_Profit_NGN]]+Agridata[[#This Row],[Input_Cost_NGN]]</f>
        <v>9837012</v>
      </c>
    </row>
    <row r="4509" spans="1:27" x14ac:dyDescent="0.35">
      <c r="A4509" t="s">
        <v>211</v>
      </c>
      <c r="B4509" t="s">
        <v>1472</v>
      </c>
      <c r="C4509" t="s">
        <v>1488</v>
      </c>
      <c r="D4509">
        <v>2022</v>
      </c>
      <c r="E4509" t="s">
        <v>1501</v>
      </c>
      <c r="F4509" t="s">
        <v>1506</v>
      </c>
      <c r="G4509">
        <v>1.37</v>
      </c>
      <c r="H4509">
        <v>4604</v>
      </c>
      <c r="I4509">
        <v>2749</v>
      </c>
      <c r="J4509">
        <v>23</v>
      </c>
      <c r="K4509" t="s">
        <v>1512</v>
      </c>
      <c r="L4509">
        <v>1.1499999999999999</v>
      </c>
      <c r="M4509" t="s">
        <v>1516</v>
      </c>
      <c r="N4509" s="13">
        <v>5222</v>
      </c>
      <c r="O4509">
        <v>30</v>
      </c>
      <c r="P4509" s="11">
        <f>Agridata[[#This Row],[Storage_Loss_%]]/100</f>
        <v>0.40289999999999998</v>
      </c>
      <c r="Q4509" s="7">
        <v>40.29</v>
      </c>
      <c r="R4509" s="13">
        <v>28576</v>
      </c>
      <c r="S4509">
        <v>312</v>
      </c>
      <c r="T4509" t="s">
        <v>1521</v>
      </c>
      <c r="U4509" t="s">
        <v>1523</v>
      </c>
      <c r="V4509" s="13">
        <v>815314</v>
      </c>
      <c r="W4509" s="7">
        <f>(Agridata[[#This Row],[Profit_After_Storage_Loss]]/Agridata[[#This Row],[Total_Revenue]])*100</f>
        <v>57.688086053869583</v>
      </c>
      <c r="X4509">
        <f>(1-Agridata[[#This Row],[Transport_Cost_NGN]]/(Agridata[[#This Row],[Input_Cost_NGN]]+Agridata[[#This Row],[Final_Profit_NGN]]))*100</f>
        <v>99.381198971429924</v>
      </c>
      <c r="Y4509" s="13">
        <f>Agridata[[#This Row],[Final_Profit_NGN]]*Agridata[[#This Row],[Storage_Loss_%]]</f>
        <v>32849001.059999999</v>
      </c>
      <c r="Z4509" s="13">
        <f>Agridata[[#This Row],[Final_Profit_NGN]] * (1-Agridata[[#This Row],[Storage_Loss_%]]/100)</f>
        <v>486823.98939999996</v>
      </c>
      <c r="AA4509" s="13">
        <f>Agridata[[#This Row],[Final_Profit_NGN]]+Agridata[[#This Row],[Input_Cost_NGN]]</f>
        <v>843890</v>
      </c>
    </row>
    <row r="4510" spans="1:27" x14ac:dyDescent="0.35">
      <c r="A4510" t="s">
        <v>350</v>
      </c>
      <c r="B4510" t="s">
        <v>1473</v>
      </c>
      <c r="C4510" t="s">
        <v>1497</v>
      </c>
      <c r="D4510">
        <v>2022</v>
      </c>
      <c r="E4510" t="s">
        <v>1501</v>
      </c>
      <c r="F4510" t="s">
        <v>1505</v>
      </c>
      <c r="G4510">
        <v>0.86</v>
      </c>
      <c r="H4510">
        <v>7805</v>
      </c>
      <c r="I4510">
        <v>6104</v>
      </c>
      <c r="J4510">
        <v>35.4</v>
      </c>
      <c r="K4510" t="s">
        <v>1512</v>
      </c>
      <c r="L4510">
        <v>2.27</v>
      </c>
      <c r="M4510" t="s">
        <v>1516</v>
      </c>
      <c r="N4510" s="13">
        <v>8461</v>
      </c>
      <c r="O4510">
        <v>14</v>
      </c>
      <c r="P4510" s="11">
        <f>Agridata[[#This Row],[Storage_Loss_%]]/100</f>
        <v>0.21789999999999998</v>
      </c>
      <c r="Q4510" s="7">
        <v>21.79</v>
      </c>
      <c r="R4510" s="13">
        <v>6193</v>
      </c>
      <c r="S4510">
        <v>102</v>
      </c>
      <c r="T4510" t="s">
        <v>1520</v>
      </c>
      <c r="U4510" t="s">
        <v>1522</v>
      </c>
      <c r="V4510" s="13">
        <v>601728</v>
      </c>
      <c r="W4510" s="7">
        <f>(Agridata[[#This Row],[Profit_After_Storage_Loss]]/Agridata[[#This Row],[Total_Revenue]])*100</f>
        <v>77.413260736181186</v>
      </c>
      <c r="X4510">
        <f>(1-Agridata[[#This Row],[Transport_Cost_NGN]]/(Agridata[[#This Row],[Input_Cost_NGN]]+Agridata[[#This Row],[Final_Profit_NGN]]))*100</f>
        <v>98.608207316411182</v>
      </c>
      <c r="Y4510" s="13">
        <f>Agridata[[#This Row],[Final_Profit_NGN]]*Agridata[[#This Row],[Storage_Loss_%]]</f>
        <v>13111653.119999999</v>
      </c>
      <c r="Z4510" s="13">
        <f>Agridata[[#This Row],[Final_Profit_NGN]] * (1-Agridata[[#This Row],[Storage_Loss_%]]/100)</f>
        <v>470611.46880000003</v>
      </c>
      <c r="AA4510" s="13">
        <f>Agridata[[#This Row],[Final_Profit_NGN]]+Agridata[[#This Row],[Input_Cost_NGN]]</f>
        <v>607921</v>
      </c>
    </row>
    <row r="4511" spans="1:27" x14ac:dyDescent="0.35">
      <c r="A4511" t="s">
        <v>287</v>
      </c>
      <c r="B4511" t="s">
        <v>1471</v>
      </c>
      <c r="C4511" t="s">
        <v>1492</v>
      </c>
      <c r="D4511">
        <v>2021</v>
      </c>
      <c r="E4511" t="s">
        <v>1501</v>
      </c>
      <c r="F4511" t="s">
        <v>1509</v>
      </c>
      <c r="G4511">
        <v>1.38</v>
      </c>
      <c r="H4511">
        <v>13706</v>
      </c>
      <c r="I4511">
        <v>11264</v>
      </c>
      <c r="J4511">
        <v>6.7</v>
      </c>
      <c r="K4511" t="s">
        <v>1511</v>
      </c>
      <c r="L4511">
        <v>0.16</v>
      </c>
      <c r="M4511" t="s">
        <v>1518</v>
      </c>
      <c r="N4511" s="13">
        <v>847</v>
      </c>
      <c r="O4511">
        <v>1</v>
      </c>
      <c r="P4511" s="11">
        <f>Agridata[[#This Row],[Storage_Loss_%]]/100</f>
        <v>0.17809999999999998</v>
      </c>
      <c r="Q4511" s="7">
        <v>17.809999999999999</v>
      </c>
      <c r="R4511" s="13">
        <v>36345</v>
      </c>
      <c r="S4511">
        <v>232</v>
      </c>
      <c r="T4511" t="s">
        <v>1520</v>
      </c>
      <c r="U4511" t="s">
        <v>1522</v>
      </c>
      <c r="V4511" s="13">
        <v>2549924</v>
      </c>
      <c r="W4511" s="7">
        <f>(Agridata[[#This Row],[Profit_After_Storage_Loss]]/Agridata[[#This Row],[Total_Revenue]])*100</f>
        <v>81.034978789909346</v>
      </c>
      <c r="X4511">
        <f>(1-Agridata[[#This Row],[Transport_Cost_NGN]]/(Agridata[[#This Row],[Input_Cost_NGN]]+Agridata[[#This Row],[Final_Profit_NGN]]))*100</f>
        <v>99.967250119767129</v>
      </c>
      <c r="Y4511" s="13">
        <f>Agridata[[#This Row],[Final_Profit_NGN]]*Agridata[[#This Row],[Storage_Loss_%]]</f>
        <v>45414146.439999998</v>
      </c>
      <c r="Z4511" s="13">
        <f>Agridata[[#This Row],[Final_Profit_NGN]] * (1-Agridata[[#This Row],[Storage_Loss_%]]/100)</f>
        <v>2095782.5356000003</v>
      </c>
      <c r="AA4511" s="13">
        <f>Agridata[[#This Row],[Final_Profit_NGN]]+Agridata[[#This Row],[Input_Cost_NGN]]</f>
        <v>2586269</v>
      </c>
    </row>
    <row r="4512" spans="1:27" x14ac:dyDescent="0.35">
      <c r="A4512" t="s">
        <v>1029</v>
      </c>
      <c r="B4512" t="s">
        <v>1472</v>
      </c>
      <c r="C4512" t="s">
        <v>1479</v>
      </c>
      <c r="D4512">
        <v>2024</v>
      </c>
      <c r="E4512" t="s">
        <v>1502</v>
      </c>
      <c r="F4512" t="s">
        <v>1505</v>
      </c>
      <c r="G4512">
        <v>0.9</v>
      </c>
      <c r="H4512">
        <v>5791</v>
      </c>
      <c r="I4512">
        <v>4350</v>
      </c>
      <c r="J4512">
        <v>19.3</v>
      </c>
      <c r="K4512" t="s">
        <v>1512</v>
      </c>
      <c r="L4512">
        <v>1.78</v>
      </c>
      <c r="M4512" t="s">
        <v>1517</v>
      </c>
      <c r="N4512" s="13">
        <v>5467</v>
      </c>
      <c r="O4512">
        <v>14</v>
      </c>
      <c r="P4512" s="11">
        <f>Agridata[[#This Row],[Storage_Loss_%]]/100</f>
        <v>0.24879999999999999</v>
      </c>
      <c r="Q4512" s="7">
        <v>24.88</v>
      </c>
      <c r="R4512" s="13">
        <v>8869</v>
      </c>
      <c r="S4512">
        <v>124</v>
      </c>
      <c r="T4512" t="s">
        <v>1521</v>
      </c>
      <c r="U4512" t="s">
        <v>1522</v>
      </c>
      <c r="V4512" s="13">
        <v>519670</v>
      </c>
      <c r="W4512" s="7">
        <f>(Agridata[[#This Row],[Profit_After_Storage_Loss]]/Agridata[[#This Row],[Total_Revenue]])*100</f>
        <v>73.859469972887524</v>
      </c>
      <c r="X4512">
        <f>(1-Agridata[[#This Row],[Transport_Cost_NGN]]/(Agridata[[#This Row],[Input_Cost_NGN]]+Agridata[[#This Row],[Final_Profit_NGN]]))*100</f>
        <v>98.965639243272491</v>
      </c>
      <c r="Y4512" s="13">
        <f>Agridata[[#This Row],[Final_Profit_NGN]]*Agridata[[#This Row],[Storage_Loss_%]]</f>
        <v>12929389.6</v>
      </c>
      <c r="Z4512" s="13">
        <f>Agridata[[#This Row],[Final_Profit_NGN]] * (1-Agridata[[#This Row],[Storage_Loss_%]]/100)</f>
        <v>390376.10399999999</v>
      </c>
      <c r="AA4512" s="13">
        <f>Agridata[[#This Row],[Final_Profit_NGN]]+Agridata[[#This Row],[Input_Cost_NGN]]</f>
        <v>528539</v>
      </c>
    </row>
    <row r="4513" spans="1:27" x14ac:dyDescent="0.35">
      <c r="A4513" t="s">
        <v>811</v>
      </c>
      <c r="B4513" t="s">
        <v>1470</v>
      </c>
      <c r="C4513" t="s">
        <v>1495</v>
      </c>
      <c r="D4513">
        <v>2023</v>
      </c>
      <c r="E4513" t="s">
        <v>1501</v>
      </c>
      <c r="F4513" t="s">
        <v>1506</v>
      </c>
      <c r="G4513">
        <v>1.05</v>
      </c>
      <c r="H4513">
        <v>3071</v>
      </c>
      <c r="I4513">
        <v>2777</v>
      </c>
      <c r="J4513">
        <v>9.3000000000000007</v>
      </c>
      <c r="K4513" t="s">
        <v>1512</v>
      </c>
      <c r="L4513">
        <v>1.25</v>
      </c>
      <c r="M4513" t="s">
        <v>1518</v>
      </c>
      <c r="N4513" s="13">
        <v>2813</v>
      </c>
      <c r="O4513">
        <v>3</v>
      </c>
      <c r="P4513" s="11">
        <f>Agridata[[#This Row],[Storage_Loss_%]]/100</f>
        <v>9.5600000000000004E-2</v>
      </c>
      <c r="Q4513" s="7">
        <v>9.56</v>
      </c>
      <c r="R4513" s="13">
        <v>19058</v>
      </c>
      <c r="S4513">
        <v>389</v>
      </c>
      <c r="T4513" t="s">
        <v>1520</v>
      </c>
      <c r="U4513" t="s">
        <v>1522</v>
      </c>
      <c r="V4513" s="13">
        <v>1047580</v>
      </c>
      <c r="W4513" s="7">
        <f>(Agridata[[#This Row],[Profit_After_Storage_Loss]]/Agridata[[#This Row],[Total_Revenue]])*100</f>
        <v>88.824076397053162</v>
      </c>
      <c r="X4513">
        <f>(1-Agridata[[#This Row],[Transport_Cost_NGN]]/(Agridata[[#This Row],[Input_Cost_NGN]]+Agridata[[#This Row],[Final_Profit_NGN]]))*100</f>
        <v>99.736274162368105</v>
      </c>
      <c r="Y4513" s="13">
        <f>Agridata[[#This Row],[Final_Profit_NGN]]*Agridata[[#This Row],[Storage_Loss_%]]</f>
        <v>10014864.800000001</v>
      </c>
      <c r="Z4513" s="13">
        <f>Agridata[[#This Row],[Final_Profit_NGN]] * (1-Agridata[[#This Row],[Storage_Loss_%]]/100)</f>
        <v>947431.35199999996</v>
      </c>
      <c r="AA4513" s="13">
        <f>Agridata[[#This Row],[Final_Profit_NGN]]+Agridata[[#This Row],[Input_Cost_NGN]]</f>
        <v>1066638</v>
      </c>
    </row>
    <row r="4514" spans="1:27" x14ac:dyDescent="0.35">
      <c r="A4514" t="s">
        <v>867</v>
      </c>
      <c r="B4514" t="s">
        <v>1472</v>
      </c>
      <c r="C4514" t="s">
        <v>1478</v>
      </c>
      <c r="D4514">
        <v>2025</v>
      </c>
      <c r="E4514" t="s">
        <v>1501</v>
      </c>
      <c r="F4514" t="s">
        <v>1509</v>
      </c>
      <c r="G4514">
        <v>0.23</v>
      </c>
      <c r="H4514">
        <v>3162</v>
      </c>
      <c r="I4514">
        <v>2722</v>
      </c>
      <c r="J4514">
        <v>23.1</v>
      </c>
      <c r="K4514" t="s">
        <v>1511</v>
      </c>
      <c r="L4514">
        <v>2.14</v>
      </c>
      <c r="M4514" t="s">
        <v>1517</v>
      </c>
      <c r="N4514" s="13">
        <v>3273</v>
      </c>
      <c r="O4514">
        <v>1</v>
      </c>
      <c r="P4514" s="11">
        <f>Agridata[[#This Row],[Storage_Loss_%]]/100</f>
        <v>0.1391</v>
      </c>
      <c r="Q4514" s="7">
        <v>13.91</v>
      </c>
      <c r="R4514" s="13">
        <v>4730</v>
      </c>
      <c r="S4514">
        <v>409</v>
      </c>
      <c r="T4514" t="s">
        <v>1520</v>
      </c>
      <c r="U4514" t="s">
        <v>1523</v>
      </c>
      <c r="V4514" s="13">
        <v>1094163</v>
      </c>
      <c r="W4514" s="7">
        <f>(Agridata[[#This Row],[Profit_After_Storage_Loss]]/Agridata[[#This Row],[Total_Revenue]])*100</f>
        <v>85.719440081973403</v>
      </c>
      <c r="X4514">
        <f>(1-Agridata[[#This Row],[Transport_Cost_NGN]]/(Agridata[[#This Row],[Input_Cost_NGN]]+Agridata[[#This Row],[Final_Profit_NGN]]))*100</f>
        <v>99.702154804880919</v>
      </c>
      <c r="Y4514" s="13">
        <f>Agridata[[#This Row],[Final_Profit_NGN]]*Agridata[[#This Row],[Storage_Loss_%]]</f>
        <v>15219807.33</v>
      </c>
      <c r="Z4514" s="13">
        <f>Agridata[[#This Row],[Final_Profit_NGN]] * (1-Agridata[[#This Row],[Storage_Loss_%]]/100)</f>
        <v>941964.92669999995</v>
      </c>
      <c r="AA4514" s="13">
        <f>Agridata[[#This Row],[Final_Profit_NGN]]+Agridata[[#This Row],[Input_Cost_NGN]]</f>
        <v>1098893</v>
      </c>
    </row>
    <row r="4515" spans="1:27" x14ac:dyDescent="0.35">
      <c r="A4515" t="s">
        <v>133</v>
      </c>
      <c r="B4515" t="s">
        <v>1472</v>
      </c>
      <c r="C4515" t="s">
        <v>1489</v>
      </c>
      <c r="D4515">
        <v>2024</v>
      </c>
      <c r="E4515" t="s">
        <v>1502</v>
      </c>
      <c r="F4515" t="s">
        <v>1505</v>
      </c>
      <c r="G4515">
        <v>0.83</v>
      </c>
      <c r="H4515">
        <v>7296</v>
      </c>
      <c r="I4515">
        <v>5476</v>
      </c>
      <c r="J4515">
        <v>6.1</v>
      </c>
      <c r="K4515" t="s">
        <v>1512</v>
      </c>
      <c r="L4515">
        <v>0.22</v>
      </c>
      <c r="M4515" t="s">
        <v>1518</v>
      </c>
      <c r="N4515" s="13">
        <v>1348</v>
      </c>
      <c r="O4515">
        <v>14</v>
      </c>
      <c r="P4515" s="11">
        <f>Agridata[[#This Row],[Storage_Loss_%]]/100</f>
        <v>0.24940000000000001</v>
      </c>
      <c r="Q4515" s="7">
        <v>24.94</v>
      </c>
      <c r="R4515" s="13">
        <v>6565</v>
      </c>
      <c r="S4515">
        <v>125</v>
      </c>
      <c r="T4515" t="s">
        <v>1521</v>
      </c>
      <c r="U4515" t="s">
        <v>1522</v>
      </c>
      <c r="V4515" s="13">
        <v>669742</v>
      </c>
      <c r="W4515" s="7">
        <f>(Agridata[[#This Row],[Profit_After_Storage_Loss]]/Agridata[[#This Row],[Total_Revenue]])*100</f>
        <v>74.331382818749475</v>
      </c>
      <c r="X4515">
        <f>(1-Agridata[[#This Row],[Transport_Cost_NGN]]/(Agridata[[#This Row],[Input_Cost_NGN]]+Agridata[[#This Row],[Final_Profit_NGN]]))*100</f>
        <v>99.800682234547338</v>
      </c>
      <c r="Y4515" s="13">
        <f>Agridata[[#This Row],[Final_Profit_NGN]]*Agridata[[#This Row],[Storage_Loss_%]]</f>
        <v>16703365.48</v>
      </c>
      <c r="Z4515" s="13">
        <f>Agridata[[#This Row],[Final_Profit_NGN]] * (1-Agridata[[#This Row],[Storage_Loss_%]]/100)</f>
        <v>502708.34519999998</v>
      </c>
      <c r="AA4515" s="13">
        <f>Agridata[[#This Row],[Final_Profit_NGN]]+Agridata[[#This Row],[Input_Cost_NGN]]</f>
        <v>676307</v>
      </c>
    </row>
    <row r="4516" spans="1:27" x14ac:dyDescent="0.35">
      <c r="A4516" t="s">
        <v>702</v>
      </c>
      <c r="B4516" t="s">
        <v>1471</v>
      </c>
      <c r="C4516" t="s">
        <v>1486</v>
      </c>
      <c r="D4516">
        <v>2022</v>
      </c>
      <c r="E4516" t="s">
        <v>1502</v>
      </c>
      <c r="F4516" t="s">
        <v>1510</v>
      </c>
      <c r="G4516">
        <v>2.88</v>
      </c>
      <c r="H4516">
        <v>46191</v>
      </c>
      <c r="I4516">
        <v>34292</v>
      </c>
      <c r="J4516">
        <v>26.3</v>
      </c>
      <c r="K4516" t="s">
        <v>1512</v>
      </c>
      <c r="L4516">
        <v>1.6</v>
      </c>
      <c r="M4516" t="s">
        <v>1518</v>
      </c>
      <c r="N4516" s="13">
        <v>6051</v>
      </c>
      <c r="O4516">
        <v>4</v>
      </c>
      <c r="P4516" s="11">
        <f>Agridata[[#This Row],[Storage_Loss_%]]/100</f>
        <v>0.2576</v>
      </c>
      <c r="Q4516" s="7">
        <v>25.76</v>
      </c>
      <c r="R4516" s="13">
        <v>67174</v>
      </c>
      <c r="S4516">
        <v>427</v>
      </c>
      <c r="T4516" t="s">
        <v>1520</v>
      </c>
      <c r="U4516" t="s">
        <v>1522</v>
      </c>
      <c r="V4516" s="13">
        <v>14423033</v>
      </c>
      <c r="W4516" s="7">
        <f>(Agridata[[#This Row],[Profit_After_Storage_Loss]]/Agridata[[#This Row],[Total_Revenue]])*100</f>
        <v>73.895836679213758</v>
      </c>
      <c r="X4516">
        <f>(1-Agridata[[#This Row],[Transport_Cost_NGN]]/(Agridata[[#This Row],[Input_Cost_NGN]]+Agridata[[#This Row],[Final_Profit_NGN]]))*100</f>
        <v>99.958240762192005</v>
      </c>
      <c r="Y4516" s="13">
        <f>Agridata[[#This Row],[Final_Profit_NGN]]*Agridata[[#This Row],[Storage_Loss_%]]</f>
        <v>371537330.08000004</v>
      </c>
      <c r="Z4516" s="13">
        <f>Agridata[[#This Row],[Final_Profit_NGN]] * (1-Agridata[[#This Row],[Storage_Loss_%]]/100)</f>
        <v>10707659.699199999</v>
      </c>
      <c r="AA4516" s="13">
        <f>Agridata[[#This Row],[Final_Profit_NGN]]+Agridata[[#This Row],[Input_Cost_NGN]]</f>
        <v>14490207</v>
      </c>
    </row>
    <row r="4517" spans="1:27" x14ac:dyDescent="0.35">
      <c r="A4517" t="s">
        <v>776</v>
      </c>
      <c r="B4517" t="s">
        <v>1470</v>
      </c>
      <c r="C4517" t="s">
        <v>1482</v>
      </c>
      <c r="D4517">
        <v>2024</v>
      </c>
      <c r="E4517" t="s">
        <v>1501</v>
      </c>
      <c r="F4517" t="s">
        <v>1504</v>
      </c>
      <c r="G4517">
        <v>1.32</v>
      </c>
      <c r="H4517">
        <v>12481</v>
      </c>
      <c r="I4517">
        <v>10538</v>
      </c>
      <c r="J4517">
        <v>26.2</v>
      </c>
      <c r="K4517" t="s">
        <v>1511</v>
      </c>
      <c r="L4517">
        <v>1.76</v>
      </c>
      <c r="M4517" t="s">
        <v>1516</v>
      </c>
      <c r="N4517" s="13">
        <v>4596</v>
      </c>
      <c r="O4517">
        <v>1</v>
      </c>
      <c r="P4517" s="11">
        <f>Agridata[[#This Row],[Storage_Loss_%]]/100</f>
        <v>0.15560000000000002</v>
      </c>
      <c r="Q4517" s="7">
        <v>15.56</v>
      </c>
      <c r="R4517" s="13">
        <v>24973</v>
      </c>
      <c r="S4517">
        <v>270</v>
      </c>
      <c r="T4517" t="s">
        <v>1519</v>
      </c>
      <c r="U4517" t="s">
        <v>1523</v>
      </c>
      <c r="V4517" s="13">
        <v>2787239</v>
      </c>
      <c r="W4517" s="7">
        <f>(Agridata[[#This Row],[Profit_After_Storage_Loss]]/Agridata[[#This Row],[Total_Revenue]])*100</f>
        <v>83.690156062202988</v>
      </c>
      <c r="X4517">
        <f>(1-Agridata[[#This Row],[Transport_Cost_NGN]]/(Agridata[[#This Row],[Input_Cost_NGN]]+Agridata[[#This Row],[Final_Profit_NGN]]))*100</f>
        <v>99.836569931427647</v>
      </c>
      <c r="Y4517" s="13">
        <f>Agridata[[#This Row],[Final_Profit_NGN]]*Agridata[[#This Row],[Storage_Loss_%]]</f>
        <v>43369438.840000004</v>
      </c>
      <c r="Z4517" s="13">
        <f>Agridata[[#This Row],[Final_Profit_NGN]] * (1-Agridata[[#This Row],[Storage_Loss_%]]/100)</f>
        <v>2353544.6115999999</v>
      </c>
      <c r="AA4517" s="13">
        <f>Agridata[[#This Row],[Final_Profit_NGN]]+Agridata[[#This Row],[Input_Cost_NGN]]</f>
        <v>2812212</v>
      </c>
    </row>
    <row r="4518" spans="1:27" x14ac:dyDescent="0.35">
      <c r="A4518" t="s">
        <v>1104</v>
      </c>
      <c r="B4518" t="s">
        <v>1469</v>
      </c>
      <c r="C4518" t="s">
        <v>1480</v>
      </c>
      <c r="D4518">
        <v>2021</v>
      </c>
      <c r="E4518" t="s">
        <v>1502</v>
      </c>
      <c r="F4518" t="s">
        <v>1505</v>
      </c>
      <c r="G4518">
        <v>5.19</v>
      </c>
      <c r="H4518">
        <v>66847</v>
      </c>
      <c r="I4518">
        <v>51345</v>
      </c>
      <c r="J4518">
        <v>3.4</v>
      </c>
      <c r="K4518" t="s">
        <v>1512</v>
      </c>
      <c r="L4518">
        <v>0.97</v>
      </c>
      <c r="M4518" t="s">
        <v>1518</v>
      </c>
      <c r="N4518" s="13">
        <v>697</v>
      </c>
      <c r="O4518">
        <v>14</v>
      </c>
      <c r="P4518" s="11">
        <f>Agridata[[#This Row],[Storage_Loss_%]]/100</f>
        <v>0.23190000000000002</v>
      </c>
      <c r="Q4518" s="7">
        <v>23.19</v>
      </c>
      <c r="R4518" s="13">
        <v>42930</v>
      </c>
      <c r="S4518">
        <v>84</v>
      </c>
      <c r="T4518" t="s">
        <v>1520</v>
      </c>
      <c r="U4518" t="s">
        <v>1522</v>
      </c>
      <c r="V4518" s="13">
        <v>4226224</v>
      </c>
      <c r="W4518" s="7">
        <f>(Agridata[[#This Row],[Profit_After_Storage_Loss]]/Agridata[[#This Row],[Total_Revenue]])*100</f>
        <v>76.037609662242218</v>
      </c>
      <c r="X4518">
        <f>(1-Agridata[[#This Row],[Transport_Cost_NGN]]/(Agridata[[#This Row],[Input_Cost_NGN]]+Agridata[[#This Row],[Final_Profit_NGN]]))*100</f>
        <v>99.983673580292489</v>
      </c>
      <c r="Y4518" s="13">
        <f>Agridata[[#This Row],[Final_Profit_NGN]]*Agridata[[#This Row],[Storage_Loss_%]]</f>
        <v>98006134.560000002</v>
      </c>
      <c r="Z4518" s="13">
        <f>Agridata[[#This Row],[Final_Profit_NGN]] * (1-Agridata[[#This Row],[Storage_Loss_%]]/100)</f>
        <v>3246162.6543999999</v>
      </c>
      <c r="AA4518" s="13">
        <f>Agridata[[#This Row],[Final_Profit_NGN]]+Agridata[[#This Row],[Input_Cost_NGN]]</f>
        <v>4269154</v>
      </c>
    </row>
    <row r="4519" spans="1:27" x14ac:dyDescent="0.35">
      <c r="A4519" t="s">
        <v>985</v>
      </c>
      <c r="B4519" t="s">
        <v>1469</v>
      </c>
      <c r="C4519" t="s">
        <v>1484</v>
      </c>
      <c r="D4519">
        <v>2021</v>
      </c>
      <c r="E4519" t="s">
        <v>1502</v>
      </c>
      <c r="F4519" t="s">
        <v>1509</v>
      </c>
      <c r="G4519">
        <v>1.44</v>
      </c>
      <c r="H4519">
        <v>14733</v>
      </c>
      <c r="I4519">
        <v>12036</v>
      </c>
      <c r="J4519">
        <v>15.5</v>
      </c>
      <c r="K4519" t="s">
        <v>1511</v>
      </c>
      <c r="L4519">
        <v>0.63</v>
      </c>
      <c r="M4519" t="s">
        <v>1517</v>
      </c>
      <c r="N4519" s="13">
        <v>2153</v>
      </c>
      <c r="O4519">
        <v>1</v>
      </c>
      <c r="P4519" s="11">
        <f>Agridata[[#This Row],[Storage_Loss_%]]/100</f>
        <v>0.183</v>
      </c>
      <c r="Q4519" s="7">
        <v>18.3</v>
      </c>
      <c r="R4519" s="13">
        <v>43433</v>
      </c>
      <c r="S4519">
        <v>244</v>
      </c>
      <c r="T4519" t="s">
        <v>1520</v>
      </c>
      <c r="U4519" t="s">
        <v>1522</v>
      </c>
      <c r="V4519" s="13">
        <v>2861831</v>
      </c>
      <c r="W4519" s="7">
        <f>(Agridata[[#This Row],[Profit_After_Storage_Loss]]/Agridata[[#This Row],[Total_Revenue]])*100</f>
        <v>80.478604594969667</v>
      </c>
      <c r="X4519">
        <f>(1-Agridata[[#This Row],[Transport_Cost_NGN]]/(Agridata[[#This Row],[Input_Cost_NGN]]+Agridata[[#This Row],[Final_Profit_NGN]]))*100</f>
        <v>99.925893137422278</v>
      </c>
      <c r="Y4519" s="13">
        <f>Agridata[[#This Row],[Final_Profit_NGN]]*Agridata[[#This Row],[Storage_Loss_%]]</f>
        <v>52371507.300000004</v>
      </c>
      <c r="Z4519" s="13">
        <f>Agridata[[#This Row],[Final_Profit_NGN]] * (1-Agridata[[#This Row],[Storage_Loss_%]]/100)</f>
        <v>2338115.9269999997</v>
      </c>
      <c r="AA4519" s="13">
        <f>Agridata[[#This Row],[Final_Profit_NGN]]+Agridata[[#This Row],[Input_Cost_NGN]]</f>
        <v>2905264</v>
      </c>
    </row>
    <row r="4520" spans="1:27" x14ac:dyDescent="0.35">
      <c r="A4520" t="s">
        <v>487</v>
      </c>
      <c r="B4520" t="s">
        <v>1471</v>
      </c>
      <c r="C4520" t="s">
        <v>1477</v>
      </c>
      <c r="D4520">
        <v>2025</v>
      </c>
      <c r="E4520" t="s">
        <v>1502</v>
      </c>
      <c r="F4520" t="s">
        <v>1504</v>
      </c>
      <c r="G4520">
        <v>3.34</v>
      </c>
      <c r="H4520">
        <v>23620</v>
      </c>
      <c r="I4520">
        <v>18227</v>
      </c>
      <c r="J4520">
        <v>18.899999999999999</v>
      </c>
      <c r="K4520" t="s">
        <v>1512</v>
      </c>
      <c r="L4520">
        <v>1.31</v>
      </c>
      <c r="M4520" t="s">
        <v>1516</v>
      </c>
      <c r="N4520" s="13">
        <v>4272</v>
      </c>
      <c r="O4520">
        <v>3</v>
      </c>
      <c r="P4520" s="11">
        <f>Agridata[[#This Row],[Storage_Loss_%]]/100</f>
        <v>0.22829999999999998</v>
      </c>
      <c r="Q4520" s="7">
        <v>22.83</v>
      </c>
      <c r="R4520" s="13">
        <v>78104</v>
      </c>
      <c r="S4520">
        <v>271</v>
      </c>
      <c r="T4520" t="s">
        <v>1520</v>
      </c>
      <c r="U4520" t="s">
        <v>1522</v>
      </c>
      <c r="V4520" s="13">
        <v>4807746</v>
      </c>
      <c r="W4520" s="7">
        <f>(Agridata[[#This Row],[Profit_After_Storage_Loss]]/Agridata[[#This Row],[Total_Revenue]])*100</f>
        <v>75.936379303498882</v>
      </c>
      <c r="X4520">
        <f>(1-Agridata[[#This Row],[Transport_Cost_NGN]]/(Agridata[[#This Row],[Input_Cost_NGN]]+Agridata[[#This Row],[Final_Profit_NGN]]))*100</f>
        <v>99.912563832291212</v>
      </c>
      <c r="Y4520" s="13">
        <f>Agridata[[#This Row],[Final_Profit_NGN]]*Agridata[[#This Row],[Storage_Loss_%]]</f>
        <v>109760841.17999999</v>
      </c>
      <c r="Z4520" s="13">
        <f>Agridata[[#This Row],[Final_Profit_NGN]] * (1-Agridata[[#This Row],[Storage_Loss_%]]/100)</f>
        <v>3710137.5882000001</v>
      </c>
      <c r="AA4520" s="13">
        <f>Agridata[[#This Row],[Final_Profit_NGN]]+Agridata[[#This Row],[Input_Cost_NGN]]</f>
        <v>4885850</v>
      </c>
    </row>
    <row r="4521" spans="1:27" x14ac:dyDescent="0.35">
      <c r="A4521" t="s">
        <v>400</v>
      </c>
      <c r="B4521" t="s">
        <v>1471</v>
      </c>
      <c r="C4521" t="s">
        <v>1483</v>
      </c>
      <c r="D4521">
        <v>2024</v>
      </c>
      <c r="E4521" t="s">
        <v>1502</v>
      </c>
      <c r="F4521" t="s">
        <v>1509</v>
      </c>
      <c r="G4521">
        <v>3.62</v>
      </c>
      <c r="H4521">
        <v>29418</v>
      </c>
      <c r="I4521">
        <v>24708</v>
      </c>
      <c r="J4521">
        <v>23.8</v>
      </c>
      <c r="K4521" t="s">
        <v>1513</v>
      </c>
      <c r="L4521">
        <v>0.74</v>
      </c>
      <c r="M4521" t="s">
        <v>1518</v>
      </c>
      <c r="N4521" s="13">
        <v>937</v>
      </c>
      <c r="O4521">
        <v>5</v>
      </c>
      <c r="P4521" s="11">
        <f>Agridata[[#This Row],[Storage_Loss_%]]/100</f>
        <v>0.16010000000000002</v>
      </c>
      <c r="Q4521" s="7">
        <v>16.010000000000002</v>
      </c>
      <c r="R4521" s="13">
        <v>57348</v>
      </c>
      <c r="S4521">
        <v>358</v>
      </c>
      <c r="T4521" t="s">
        <v>1520</v>
      </c>
      <c r="U4521" t="s">
        <v>1522</v>
      </c>
      <c r="V4521" s="13">
        <v>8698725</v>
      </c>
      <c r="W4521" s="7">
        <f>(Agridata[[#This Row],[Profit_After_Storage_Loss]]/Agridata[[#This Row],[Total_Revenue]])*100</f>
        <v>83.439906536868747</v>
      </c>
      <c r="X4521">
        <f>(1-Agridata[[#This Row],[Transport_Cost_NGN]]/(Agridata[[#This Row],[Input_Cost_NGN]]+Agridata[[#This Row],[Final_Profit_NGN]]))*100</f>
        <v>99.989298855777008</v>
      </c>
      <c r="Y4521" s="13">
        <f>Agridata[[#This Row],[Final_Profit_NGN]]*Agridata[[#This Row],[Storage_Loss_%]]</f>
        <v>139266587.25</v>
      </c>
      <c r="Z4521" s="13">
        <f>Agridata[[#This Row],[Final_Profit_NGN]] * (1-Agridata[[#This Row],[Storage_Loss_%]]/100)</f>
        <v>7306059.1274999995</v>
      </c>
      <c r="AA4521" s="13">
        <f>Agridata[[#This Row],[Final_Profit_NGN]]+Agridata[[#This Row],[Input_Cost_NGN]]</f>
        <v>8756073</v>
      </c>
    </row>
    <row r="4522" spans="1:27" x14ac:dyDescent="0.35">
      <c r="A4522" t="s">
        <v>1314</v>
      </c>
      <c r="B4522" t="s">
        <v>1469</v>
      </c>
      <c r="C4522" t="s">
        <v>1498</v>
      </c>
      <c r="D4522">
        <v>2022</v>
      </c>
      <c r="E4522" t="s">
        <v>1501</v>
      </c>
      <c r="F4522" t="s">
        <v>1508</v>
      </c>
      <c r="G4522">
        <v>2.5099999999999998</v>
      </c>
      <c r="H4522">
        <v>3553</v>
      </c>
      <c r="I4522">
        <v>1421</v>
      </c>
      <c r="J4522">
        <v>22.7</v>
      </c>
      <c r="K4522" t="s">
        <v>1511</v>
      </c>
      <c r="L4522">
        <v>2.0099999999999998</v>
      </c>
      <c r="M4522" t="s">
        <v>1518</v>
      </c>
      <c r="N4522" s="13">
        <v>2905</v>
      </c>
      <c r="O4522">
        <v>60</v>
      </c>
      <c r="P4522" s="11">
        <f>Agridata[[#This Row],[Storage_Loss_%]]/100</f>
        <v>0.6</v>
      </c>
      <c r="Q4522" s="7">
        <v>60</v>
      </c>
      <c r="R4522" s="13">
        <v>24072</v>
      </c>
      <c r="S4522">
        <v>210</v>
      </c>
      <c r="T4522" t="s">
        <v>1520</v>
      </c>
      <c r="U4522" t="s">
        <v>1523</v>
      </c>
      <c r="V4522" s="13">
        <v>268449</v>
      </c>
      <c r="W4522" s="7">
        <f>(Agridata[[#This Row],[Profit_After_Storage_Loss]]/Agridata[[#This Row],[Total_Revenue]])*100</f>
        <v>36.708338888490061</v>
      </c>
      <c r="X4522">
        <f>(1-Agridata[[#This Row],[Transport_Cost_NGN]]/(Agridata[[#This Row],[Input_Cost_NGN]]+Agridata[[#This Row],[Final_Profit_NGN]]))*100</f>
        <v>99.006908905685407</v>
      </c>
      <c r="Y4522" s="13">
        <f>Agridata[[#This Row],[Final_Profit_NGN]]*Agridata[[#This Row],[Storage_Loss_%]]</f>
        <v>16106940</v>
      </c>
      <c r="Z4522" s="13">
        <f>Agridata[[#This Row],[Final_Profit_NGN]] * (1-Agridata[[#This Row],[Storage_Loss_%]]/100)</f>
        <v>107379.6</v>
      </c>
      <c r="AA4522" s="13">
        <f>Agridata[[#This Row],[Final_Profit_NGN]]+Agridata[[#This Row],[Input_Cost_NGN]]</f>
        <v>292521</v>
      </c>
    </row>
    <row r="4523" spans="1:27" x14ac:dyDescent="0.35">
      <c r="A4523" t="s">
        <v>1016</v>
      </c>
      <c r="B4523" t="s">
        <v>1470</v>
      </c>
      <c r="C4523" t="s">
        <v>1482</v>
      </c>
      <c r="D4523">
        <v>2023</v>
      </c>
      <c r="E4523" t="s">
        <v>1501</v>
      </c>
      <c r="F4523" t="s">
        <v>1505</v>
      </c>
      <c r="G4523">
        <v>5.1100000000000003</v>
      </c>
      <c r="H4523">
        <v>62794</v>
      </c>
      <c r="I4523">
        <v>38166</v>
      </c>
      <c r="J4523">
        <v>2.8</v>
      </c>
      <c r="K4523" t="s">
        <v>1511</v>
      </c>
      <c r="L4523">
        <v>0.69</v>
      </c>
      <c r="M4523" t="s">
        <v>1516</v>
      </c>
      <c r="N4523" s="13">
        <v>384</v>
      </c>
      <c r="O4523">
        <v>30</v>
      </c>
      <c r="P4523" s="11">
        <f>Agridata[[#This Row],[Storage_Loss_%]]/100</f>
        <v>0.39219999999999999</v>
      </c>
      <c r="Q4523" s="7">
        <v>39.22</v>
      </c>
      <c r="R4523" s="13">
        <v>30207</v>
      </c>
      <c r="S4523">
        <v>90</v>
      </c>
      <c r="T4523" t="s">
        <v>1521</v>
      </c>
      <c r="U4523" t="s">
        <v>1522</v>
      </c>
      <c r="V4523" s="13">
        <v>3370000</v>
      </c>
      <c r="W4523" s="7">
        <f>(Agridata[[#This Row],[Profit_After_Storage_Loss]]/Agridata[[#This Row],[Total_Revenue]])*100</f>
        <v>60.240038327078324</v>
      </c>
      <c r="X4523">
        <f>(1-Agridata[[#This Row],[Transport_Cost_NGN]]/(Agridata[[#This Row],[Input_Cost_NGN]]+Agridata[[#This Row],[Final_Profit_NGN]]))*100</f>
        <v>99.988706569923536</v>
      </c>
      <c r="Y4523" s="13">
        <f>Agridata[[#This Row],[Final_Profit_NGN]]*Agridata[[#This Row],[Storage_Loss_%]]</f>
        <v>132171400</v>
      </c>
      <c r="Z4523" s="13">
        <f>Agridata[[#This Row],[Final_Profit_NGN]] * (1-Agridata[[#This Row],[Storage_Loss_%]]/100)</f>
        <v>2048286</v>
      </c>
      <c r="AA4523" s="13">
        <f>Agridata[[#This Row],[Final_Profit_NGN]]+Agridata[[#This Row],[Input_Cost_NGN]]</f>
        <v>3400207</v>
      </c>
    </row>
    <row r="4524" spans="1:27" x14ac:dyDescent="0.35">
      <c r="A4524" t="s">
        <v>1239</v>
      </c>
      <c r="B4524" t="s">
        <v>1470</v>
      </c>
      <c r="C4524" t="s">
        <v>1491</v>
      </c>
      <c r="D4524">
        <v>2025</v>
      </c>
      <c r="E4524" t="s">
        <v>1501</v>
      </c>
      <c r="F4524" t="s">
        <v>1510</v>
      </c>
      <c r="G4524">
        <v>3.8</v>
      </c>
      <c r="H4524">
        <v>105798</v>
      </c>
      <c r="I4524">
        <v>78618</v>
      </c>
      <c r="J4524">
        <v>17</v>
      </c>
      <c r="K4524" t="s">
        <v>1511</v>
      </c>
      <c r="L4524">
        <v>1.54</v>
      </c>
      <c r="M4524" t="s">
        <v>1518</v>
      </c>
      <c r="N4524" s="13">
        <v>2703</v>
      </c>
      <c r="O4524">
        <v>1</v>
      </c>
      <c r="P4524" s="11">
        <f>Agridata[[#This Row],[Storage_Loss_%]]/100</f>
        <v>0.25690000000000002</v>
      </c>
      <c r="Q4524" s="7">
        <v>25.69</v>
      </c>
      <c r="R4524" s="13">
        <v>96163</v>
      </c>
      <c r="S4524">
        <v>379</v>
      </c>
      <c r="T4524" t="s">
        <v>1520</v>
      </c>
      <c r="U4524" t="s">
        <v>1523</v>
      </c>
      <c r="V4524" s="13">
        <v>29399394</v>
      </c>
      <c r="W4524" s="7">
        <f>(Agridata[[#This Row],[Profit_After_Storage_Loss]]/Agridata[[#This Row],[Total_Revenue]])*100</f>
        <v>74.067730544637627</v>
      </c>
      <c r="X4524">
        <f>(1-Agridata[[#This Row],[Transport_Cost_NGN]]/(Agridata[[#This Row],[Input_Cost_NGN]]+Agridata[[#This Row],[Final_Profit_NGN]]))*100</f>
        <v>99.990835907930133</v>
      </c>
      <c r="Y4524" s="13">
        <f>Agridata[[#This Row],[Final_Profit_NGN]]*Agridata[[#This Row],[Storage_Loss_%]]</f>
        <v>755270431.86000001</v>
      </c>
      <c r="Z4524" s="13">
        <f>Agridata[[#This Row],[Final_Profit_NGN]] * (1-Agridata[[#This Row],[Storage_Loss_%]]/100)</f>
        <v>21846689.681400001</v>
      </c>
      <c r="AA4524" s="13">
        <f>Agridata[[#This Row],[Final_Profit_NGN]]+Agridata[[#This Row],[Input_Cost_NGN]]</f>
        <v>29495557</v>
      </c>
    </row>
    <row r="4525" spans="1:27" x14ac:dyDescent="0.35">
      <c r="A4525" t="s">
        <v>1448</v>
      </c>
      <c r="B4525" t="s">
        <v>1469</v>
      </c>
      <c r="C4525" t="s">
        <v>1481</v>
      </c>
      <c r="D4525">
        <v>2025</v>
      </c>
      <c r="E4525" t="s">
        <v>1501</v>
      </c>
      <c r="F4525" t="s">
        <v>1510</v>
      </c>
      <c r="G4525">
        <v>3.22</v>
      </c>
      <c r="H4525">
        <v>94954</v>
      </c>
      <c r="I4525">
        <v>63998</v>
      </c>
      <c r="J4525">
        <v>45.7</v>
      </c>
      <c r="K4525" t="s">
        <v>1512</v>
      </c>
      <c r="L4525">
        <v>1.41</v>
      </c>
      <c r="M4525" t="s">
        <v>1516</v>
      </c>
      <c r="N4525" s="13">
        <v>8586</v>
      </c>
      <c r="O4525">
        <v>4</v>
      </c>
      <c r="P4525" s="11">
        <f>Agridata[[#This Row],[Storage_Loss_%]]/100</f>
        <v>0.32600000000000001</v>
      </c>
      <c r="Q4525" s="7">
        <v>32.6</v>
      </c>
      <c r="R4525" s="13">
        <v>75042</v>
      </c>
      <c r="S4525">
        <v>433</v>
      </c>
      <c r="T4525" t="s">
        <v>1521</v>
      </c>
      <c r="U4525" t="s">
        <v>1522</v>
      </c>
      <c r="V4525" s="13">
        <v>27350395</v>
      </c>
      <c r="W4525" s="7">
        <f>(Agridata[[#This Row],[Profit_After_Storage_Loss]]/Agridata[[#This Row],[Total_Revenue]])*100</f>
        <v>67.215578843830258</v>
      </c>
      <c r="X4525">
        <f>(1-Agridata[[#This Row],[Transport_Cost_NGN]]/(Agridata[[#This Row],[Input_Cost_NGN]]+Agridata[[#This Row],[Final_Profit_NGN]]))*100</f>
        <v>99.968693297393955</v>
      </c>
      <c r="Y4525" s="13">
        <f>Agridata[[#This Row],[Final_Profit_NGN]]*Agridata[[#This Row],[Storage_Loss_%]]</f>
        <v>891622877</v>
      </c>
      <c r="Z4525" s="13">
        <f>Agridata[[#This Row],[Final_Profit_NGN]] * (1-Agridata[[#This Row],[Storage_Loss_%]]/100)</f>
        <v>18434166.229999997</v>
      </c>
      <c r="AA4525" s="13">
        <f>Agridata[[#This Row],[Final_Profit_NGN]]+Agridata[[#This Row],[Input_Cost_NGN]]</f>
        <v>27425437</v>
      </c>
    </row>
    <row r="4526" spans="1:27" x14ac:dyDescent="0.35">
      <c r="A4526" t="s">
        <v>868</v>
      </c>
      <c r="B4526" t="s">
        <v>1473</v>
      </c>
      <c r="C4526" t="s">
        <v>1494</v>
      </c>
      <c r="D4526">
        <v>2024</v>
      </c>
      <c r="E4526" t="s">
        <v>1501</v>
      </c>
      <c r="F4526" t="s">
        <v>1507</v>
      </c>
      <c r="G4526">
        <v>4.8099999999999996</v>
      </c>
      <c r="H4526">
        <v>7694</v>
      </c>
      <c r="I4526">
        <v>6871</v>
      </c>
      <c r="J4526">
        <v>4.5999999999999996</v>
      </c>
      <c r="K4526" t="s">
        <v>1513</v>
      </c>
      <c r="L4526">
        <v>1.03</v>
      </c>
      <c r="M4526" t="s">
        <v>1518</v>
      </c>
      <c r="N4526" s="13">
        <v>200</v>
      </c>
      <c r="O4526">
        <v>3</v>
      </c>
      <c r="P4526" s="11">
        <f>Agridata[[#This Row],[Storage_Loss_%]]/100</f>
        <v>0.1069</v>
      </c>
      <c r="Q4526" s="7">
        <v>10.69</v>
      </c>
      <c r="R4526" s="13">
        <v>103501</v>
      </c>
      <c r="S4526">
        <v>253</v>
      </c>
      <c r="T4526" t="s">
        <v>1520</v>
      </c>
      <c r="U4526" t="s">
        <v>1523</v>
      </c>
      <c r="V4526" s="13">
        <v>1617279</v>
      </c>
      <c r="W4526" s="7">
        <f>(Agridata[[#This Row],[Profit_After_Storage_Loss]]/Agridata[[#This Row],[Total_Revenue]])*100</f>
        <v>83.938206795755406</v>
      </c>
      <c r="X4526">
        <f>(1-Agridata[[#This Row],[Transport_Cost_NGN]]/(Agridata[[#This Row],[Input_Cost_NGN]]+Agridata[[#This Row],[Final_Profit_NGN]]))*100</f>
        <v>99.988377363753642</v>
      </c>
      <c r="Y4526" s="13">
        <f>Agridata[[#This Row],[Final_Profit_NGN]]*Agridata[[#This Row],[Storage_Loss_%]]</f>
        <v>17288712.509999998</v>
      </c>
      <c r="Z4526" s="13">
        <f>Agridata[[#This Row],[Final_Profit_NGN]] * (1-Agridata[[#This Row],[Storage_Loss_%]]/100)</f>
        <v>1444391.8748999999</v>
      </c>
      <c r="AA4526" s="13">
        <f>Agridata[[#This Row],[Final_Profit_NGN]]+Agridata[[#This Row],[Input_Cost_NGN]]</f>
        <v>1720780</v>
      </c>
    </row>
    <row r="4527" spans="1:27" x14ac:dyDescent="0.35">
      <c r="A4527" t="s">
        <v>144</v>
      </c>
      <c r="B4527" t="s">
        <v>1469</v>
      </c>
      <c r="C4527" t="s">
        <v>1498</v>
      </c>
      <c r="D4527">
        <v>2025</v>
      </c>
      <c r="E4527" t="s">
        <v>1502</v>
      </c>
      <c r="F4527" t="s">
        <v>1508</v>
      </c>
      <c r="G4527">
        <v>1.0900000000000001</v>
      </c>
      <c r="H4527">
        <v>2083</v>
      </c>
      <c r="I4527">
        <v>1323</v>
      </c>
      <c r="J4527">
        <v>30.9</v>
      </c>
      <c r="K4527" t="s">
        <v>1513</v>
      </c>
      <c r="L4527">
        <v>1.75</v>
      </c>
      <c r="M4527" t="s">
        <v>1518</v>
      </c>
      <c r="N4527" s="13">
        <v>910</v>
      </c>
      <c r="O4527">
        <v>30</v>
      </c>
      <c r="P4527" s="11">
        <f>Agridata[[#This Row],[Storage_Loss_%]]/100</f>
        <v>0.36450000000000005</v>
      </c>
      <c r="Q4527" s="7">
        <v>36.450000000000003</v>
      </c>
      <c r="R4527" s="13">
        <v>12974</v>
      </c>
      <c r="S4527">
        <v>213</v>
      </c>
      <c r="T4527" t="s">
        <v>1519</v>
      </c>
      <c r="U4527" t="s">
        <v>1523</v>
      </c>
      <c r="V4527" s="13">
        <v>265098</v>
      </c>
      <c r="W4527" s="7">
        <f>(Agridata[[#This Row],[Profit_After_Storage_Loss]]/Agridata[[#This Row],[Total_Revenue]])*100</f>
        <v>60.584948862165191</v>
      </c>
      <c r="X4527">
        <f>(1-Agridata[[#This Row],[Transport_Cost_NGN]]/(Agridata[[#This Row],[Input_Cost_NGN]]+Agridata[[#This Row],[Final_Profit_NGN]]))*100</f>
        <v>99.67274662677292</v>
      </c>
      <c r="Y4527" s="13">
        <f>Agridata[[#This Row],[Final_Profit_NGN]]*Agridata[[#This Row],[Storage_Loss_%]]</f>
        <v>9662822.1000000015</v>
      </c>
      <c r="Z4527" s="13">
        <f>Agridata[[#This Row],[Final_Profit_NGN]] * (1-Agridata[[#This Row],[Storage_Loss_%]]/100)</f>
        <v>168469.77899999998</v>
      </c>
      <c r="AA4527" s="13">
        <f>Agridata[[#This Row],[Final_Profit_NGN]]+Agridata[[#This Row],[Input_Cost_NGN]]</f>
        <v>278072</v>
      </c>
    </row>
    <row r="4528" spans="1:27" x14ac:dyDescent="0.35">
      <c r="A4528" t="s">
        <v>593</v>
      </c>
      <c r="B4528" t="s">
        <v>1472</v>
      </c>
      <c r="C4528" t="s">
        <v>1479</v>
      </c>
      <c r="D4528">
        <v>2024</v>
      </c>
      <c r="E4528" t="s">
        <v>1501</v>
      </c>
      <c r="F4528" t="s">
        <v>1508</v>
      </c>
      <c r="G4528">
        <v>0.33</v>
      </c>
      <c r="H4528">
        <v>480</v>
      </c>
      <c r="I4528">
        <v>406</v>
      </c>
      <c r="J4528">
        <v>2</v>
      </c>
      <c r="K4528" t="s">
        <v>1513</v>
      </c>
      <c r="L4528">
        <v>1.39</v>
      </c>
      <c r="M4528" t="s">
        <v>1516</v>
      </c>
      <c r="N4528" s="13">
        <v>200</v>
      </c>
      <c r="O4528">
        <v>7</v>
      </c>
      <c r="P4528" s="11">
        <f>Agridata[[#This Row],[Storage_Loss_%]]/100</f>
        <v>0.15340000000000001</v>
      </c>
      <c r="Q4528" s="7">
        <v>15.34</v>
      </c>
      <c r="R4528" s="13">
        <v>3138</v>
      </c>
      <c r="S4528">
        <v>250</v>
      </c>
      <c r="T4528" t="s">
        <v>1520</v>
      </c>
      <c r="U4528" t="s">
        <v>1522</v>
      </c>
      <c r="V4528" s="13">
        <v>97147</v>
      </c>
      <c r="W4528" s="7">
        <f>(Agridata[[#This Row],[Profit_After_Storage_Loss]]/Agridata[[#This Row],[Total_Revenue]])*100</f>
        <v>82.010919080620241</v>
      </c>
      <c r="X4528">
        <f>(1-Agridata[[#This Row],[Transport_Cost_NGN]]/(Agridata[[#This Row],[Input_Cost_NGN]]+Agridata[[#This Row],[Final_Profit_NGN]]))*100</f>
        <v>99.800568380116673</v>
      </c>
      <c r="Y4528" s="13">
        <f>Agridata[[#This Row],[Final_Profit_NGN]]*Agridata[[#This Row],[Storage_Loss_%]]</f>
        <v>1490234.98</v>
      </c>
      <c r="Z4528" s="13">
        <f>Agridata[[#This Row],[Final_Profit_NGN]] * (1-Agridata[[#This Row],[Storage_Loss_%]]/100)</f>
        <v>82244.650200000004</v>
      </c>
      <c r="AA4528" s="13">
        <f>Agridata[[#This Row],[Final_Profit_NGN]]+Agridata[[#This Row],[Input_Cost_NGN]]</f>
        <v>100285</v>
      </c>
    </row>
    <row r="4529" spans="1:27" x14ac:dyDescent="0.35">
      <c r="A4529" t="s">
        <v>1206</v>
      </c>
      <c r="B4529" t="s">
        <v>1472</v>
      </c>
      <c r="C4529" t="s">
        <v>1489</v>
      </c>
      <c r="D4529">
        <v>2024</v>
      </c>
      <c r="E4529" t="s">
        <v>1502</v>
      </c>
      <c r="F4529" t="s">
        <v>1510</v>
      </c>
      <c r="G4529">
        <v>1.21</v>
      </c>
      <c r="H4529">
        <v>21183</v>
      </c>
      <c r="I4529">
        <v>14586</v>
      </c>
      <c r="J4529">
        <v>5</v>
      </c>
      <c r="K4529" t="s">
        <v>1513</v>
      </c>
      <c r="L4529">
        <v>1.02</v>
      </c>
      <c r="M4529" t="s">
        <v>1516</v>
      </c>
      <c r="N4529" s="13">
        <v>227</v>
      </c>
      <c r="O4529">
        <v>4</v>
      </c>
      <c r="P4529" s="11">
        <f>Agridata[[#This Row],[Storage_Loss_%]]/100</f>
        <v>0.31140000000000001</v>
      </c>
      <c r="Q4529" s="7">
        <v>31.14</v>
      </c>
      <c r="R4529" s="13">
        <v>41327</v>
      </c>
      <c r="S4529">
        <v>410</v>
      </c>
      <c r="T4529" t="s">
        <v>1520</v>
      </c>
      <c r="U4529" t="s">
        <v>1523</v>
      </c>
      <c r="V4529" s="13">
        <v>5878904</v>
      </c>
      <c r="W4529" s="7">
        <f>(Agridata[[#This Row],[Profit_After_Storage_Loss]]/Agridata[[#This Row],[Total_Revenue]])*100</f>
        <v>68.379313145044506</v>
      </c>
      <c r="X4529">
        <f>(1-Agridata[[#This Row],[Transport_Cost_NGN]]/(Agridata[[#This Row],[Input_Cost_NGN]]+Agridata[[#This Row],[Final_Profit_NGN]]))*100</f>
        <v>99.996165690156346</v>
      </c>
      <c r="Y4529" s="13">
        <f>Agridata[[#This Row],[Final_Profit_NGN]]*Agridata[[#This Row],[Storage_Loss_%]]</f>
        <v>183069070.56</v>
      </c>
      <c r="Z4529" s="13">
        <f>Agridata[[#This Row],[Final_Profit_NGN]] * (1-Agridata[[#This Row],[Storage_Loss_%]]/100)</f>
        <v>4048213.2944</v>
      </c>
      <c r="AA4529" s="13">
        <f>Agridata[[#This Row],[Final_Profit_NGN]]+Agridata[[#This Row],[Input_Cost_NGN]]</f>
        <v>5920231</v>
      </c>
    </row>
    <row r="4530" spans="1:27" x14ac:dyDescent="0.35">
      <c r="A4530" t="s">
        <v>757</v>
      </c>
      <c r="B4530" t="s">
        <v>1470</v>
      </c>
      <c r="C4530" t="s">
        <v>1485</v>
      </c>
      <c r="D4530">
        <v>2024</v>
      </c>
      <c r="E4530" t="s">
        <v>1501</v>
      </c>
      <c r="F4530" t="s">
        <v>1506</v>
      </c>
      <c r="G4530">
        <v>0.84</v>
      </c>
      <c r="H4530">
        <v>3105</v>
      </c>
      <c r="I4530">
        <v>2711</v>
      </c>
      <c r="J4530">
        <v>59.8</v>
      </c>
      <c r="K4530" t="s">
        <v>1512</v>
      </c>
      <c r="L4530">
        <v>2.69</v>
      </c>
      <c r="M4530" t="s">
        <v>1518</v>
      </c>
      <c r="N4530" s="13">
        <v>16054</v>
      </c>
      <c r="O4530">
        <v>7</v>
      </c>
      <c r="P4530" s="11">
        <f>Agridata[[#This Row],[Storage_Loss_%]]/100</f>
        <v>0.12659999999999999</v>
      </c>
      <c r="Q4530" s="7">
        <v>12.66</v>
      </c>
      <c r="R4530" s="13">
        <v>19066</v>
      </c>
      <c r="S4530">
        <v>387</v>
      </c>
      <c r="T4530" t="s">
        <v>1521</v>
      </c>
      <c r="U4530" t="s">
        <v>1522</v>
      </c>
      <c r="V4530" s="13">
        <v>1003546</v>
      </c>
      <c r="W4530" s="7">
        <f>(Agridata[[#This Row],[Profit_After_Storage_Loss]]/Agridata[[#This Row],[Total_Revenue]])*100</f>
        <v>85.711597008445025</v>
      </c>
      <c r="X4530">
        <f>(1-Agridata[[#This Row],[Transport_Cost_NGN]]/(Agridata[[#This Row],[Input_Cost_NGN]]+Agridata[[#This Row],[Final_Profit_NGN]]))*100</f>
        <v>98.430098610225585</v>
      </c>
      <c r="Y4530" s="13">
        <f>Agridata[[#This Row],[Final_Profit_NGN]]*Agridata[[#This Row],[Storage_Loss_%]]</f>
        <v>12704892.359999999</v>
      </c>
      <c r="Z4530" s="13">
        <f>Agridata[[#This Row],[Final_Profit_NGN]] * (1-Agridata[[#This Row],[Storage_Loss_%]]/100)</f>
        <v>876497.0763999999</v>
      </c>
      <c r="AA4530" s="13">
        <f>Agridata[[#This Row],[Final_Profit_NGN]]+Agridata[[#This Row],[Input_Cost_NGN]]</f>
        <v>1022612</v>
      </c>
    </row>
    <row r="4531" spans="1:27" x14ac:dyDescent="0.35">
      <c r="A4531" t="s">
        <v>547</v>
      </c>
      <c r="B4531" t="s">
        <v>1469</v>
      </c>
      <c r="C4531" t="s">
        <v>1480</v>
      </c>
      <c r="D4531">
        <v>2022</v>
      </c>
      <c r="E4531" t="s">
        <v>1501</v>
      </c>
      <c r="F4531" t="s">
        <v>1508</v>
      </c>
      <c r="G4531">
        <v>0.7</v>
      </c>
      <c r="H4531">
        <v>954</v>
      </c>
      <c r="I4531">
        <v>865</v>
      </c>
      <c r="J4531">
        <v>30.2</v>
      </c>
      <c r="K4531" t="s">
        <v>1511</v>
      </c>
      <c r="L4531">
        <v>1.96</v>
      </c>
      <c r="M4531" t="s">
        <v>1516</v>
      </c>
      <c r="N4531" s="13">
        <v>3210</v>
      </c>
      <c r="O4531">
        <v>3</v>
      </c>
      <c r="P4531" s="11">
        <f>Agridata[[#This Row],[Storage_Loss_%]]/100</f>
        <v>9.3000000000000013E-2</v>
      </c>
      <c r="Q4531" s="7">
        <v>9.3000000000000007</v>
      </c>
      <c r="R4531" s="13">
        <v>10542</v>
      </c>
      <c r="S4531">
        <v>195</v>
      </c>
      <c r="T4531" t="s">
        <v>1520</v>
      </c>
      <c r="U4531" t="s">
        <v>1522</v>
      </c>
      <c r="V4531" s="13">
        <v>153237</v>
      </c>
      <c r="W4531" s="7">
        <f>(Agridata[[#This Row],[Profit_After_Storage_Loss]]/Agridata[[#This Row],[Total_Revenue]])*100</f>
        <v>84.861892550326971</v>
      </c>
      <c r="X4531">
        <f>(1-Agridata[[#This Row],[Transport_Cost_NGN]]/(Agridata[[#This Row],[Input_Cost_NGN]]+Agridata[[#This Row],[Final_Profit_NGN]]))*100</f>
        <v>98.040041763596065</v>
      </c>
      <c r="Y4531" s="13">
        <f>Agridata[[#This Row],[Final_Profit_NGN]]*Agridata[[#This Row],[Storage_Loss_%]]</f>
        <v>1425104.1</v>
      </c>
      <c r="Z4531" s="13">
        <f>Agridata[[#This Row],[Final_Profit_NGN]] * (1-Agridata[[#This Row],[Storage_Loss_%]]/100)</f>
        <v>138985.959</v>
      </c>
      <c r="AA4531" s="13">
        <f>Agridata[[#This Row],[Final_Profit_NGN]]+Agridata[[#This Row],[Input_Cost_NGN]]</f>
        <v>163779</v>
      </c>
    </row>
    <row r="4532" spans="1:27" x14ac:dyDescent="0.35">
      <c r="A4532" t="s">
        <v>947</v>
      </c>
      <c r="B4532" t="s">
        <v>1473</v>
      </c>
      <c r="C4532" t="s">
        <v>1494</v>
      </c>
      <c r="D4532">
        <v>2025</v>
      </c>
      <c r="E4532" t="s">
        <v>1501</v>
      </c>
      <c r="F4532" t="s">
        <v>1510</v>
      </c>
      <c r="G4532">
        <v>2.94</v>
      </c>
      <c r="H4532">
        <v>77166</v>
      </c>
      <c r="I4532">
        <v>59232</v>
      </c>
      <c r="J4532">
        <v>3.5</v>
      </c>
      <c r="K4532" t="s">
        <v>1512</v>
      </c>
      <c r="L4532">
        <v>1.22</v>
      </c>
      <c r="M4532" t="s">
        <v>1518</v>
      </c>
      <c r="N4532" s="13">
        <v>799</v>
      </c>
      <c r="O4532">
        <v>2</v>
      </c>
      <c r="P4532" s="11">
        <f>Agridata[[#This Row],[Storage_Loss_%]]/100</f>
        <v>0.2324</v>
      </c>
      <c r="Q4532" s="7">
        <v>23.24</v>
      </c>
      <c r="R4532" s="13">
        <v>102920</v>
      </c>
      <c r="S4532">
        <v>378</v>
      </c>
      <c r="T4532" t="s">
        <v>1521</v>
      </c>
      <c r="U4532" t="s">
        <v>1522</v>
      </c>
      <c r="V4532" s="13">
        <v>22062081</v>
      </c>
      <c r="W4532" s="7">
        <f>(Agridata[[#This Row],[Profit_After_Storage_Loss]]/Agridata[[#This Row],[Total_Revenue]])*100</f>
        <v>76.40357596013645</v>
      </c>
      <c r="X4532">
        <f>(1-Agridata[[#This Row],[Transport_Cost_NGN]]/(Agridata[[#This Row],[Input_Cost_NGN]]+Agridata[[#This Row],[Final_Profit_NGN]]))*100</f>
        <v>99.996395217848175</v>
      </c>
      <c r="Y4532" s="13">
        <f>Agridata[[#This Row],[Final_Profit_NGN]]*Agridata[[#This Row],[Storage_Loss_%]]</f>
        <v>512722762.43999994</v>
      </c>
      <c r="Z4532" s="13">
        <f>Agridata[[#This Row],[Final_Profit_NGN]] * (1-Agridata[[#This Row],[Storage_Loss_%]]/100)</f>
        <v>16934853.375600003</v>
      </c>
      <c r="AA4532" s="13">
        <f>Agridata[[#This Row],[Final_Profit_NGN]]+Agridata[[#This Row],[Input_Cost_NGN]]</f>
        <v>22165001</v>
      </c>
    </row>
    <row r="4533" spans="1:27" x14ac:dyDescent="0.35">
      <c r="A4533" t="s">
        <v>489</v>
      </c>
      <c r="B4533" t="s">
        <v>1473</v>
      </c>
      <c r="C4533" t="s">
        <v>1493</v>
      </c>
      <c r="D4533">
        <v>2024</v>
      </c>
      <c r="E4533" t="s">
        <v>1501</v>
      </c>
      <c r="F4533" t="s">
        <v>1504</v>
      </c>
      <c r="G4533">
        <v>2.89</v>
      </c>
      <c r="H4533">
        <v>23123</v>
      </c>
      <c r="I4533">
        <v>17478</v>
      </c>
      <c r="J4533">
        <v>1.6</v>
      </c>
      <c r="K4533" t="s">
        <v>1513</v>
      </c>
      <c r="L4533">
        <v>1.33</v>
      </c>
      <c r="M4533" t="s">
        <v>1516</v>
      </c>
      <c r="N4533" s="13">
        <v>200</v>
      </c>
      <c r="O4533">
        <v>4</v>
      </c>
      <c r="P4533" s="11">
        <f>Agridata[[#This Row],[Storage_Loss_%]]/100</f>
        <v>0.24410000000000001</v>
      </c>
      <c r="Q4533" s="7">
        <v>24.41</v>
      </c>
      <c r="R4533" s="13">
        <v>67563</v>
      </c>
      <c r="S4533">
        <v>257</v>
      </c>
      <c r="T4533" t="s">
        <v>1520</v>
      </c>
      <c r="U4533" t="s">
        <v>1522</v>
      </c>
      <c r="V4533" s="13">
        <v>4379165</v>
      </c>
      <c r="W4533" s="7">
        <f>(Agridata[[#This Row],[Profit_After_Storage_Loss]]/Agridata[[#This Row],[Total_Revenue]])*100</f>
        <v>74.441495488368076</v>
      </c>
      <c r="X4533">
        <f>(1-Agridata[[#This Row],[Transport_Cost_NGN]]/(Agridata[[#This Row],[Input_Cost_NGN]]+Agridata[[#This Row],[Final_Profit_NGN]]))*100</f>
        <v>99.995502310912656</v>
      </c>
      <c r="Y4533" s="13">
        <f>Agridata[[#This Row],[Final_Profit_NGN]]*Agridata[[#This Row],[Storage_Loss_%]]</f>
        <v>106895417.65000001</v>
      </c>
      <c r="Z4533" s="13">
        <f>Agridata[[#This Row],[Final_Profit_NGN]] * (1-Agridata[[#This Row],[Storage_Loss_%]]/100)</f>
        <v>3310210.8234999999</v>
      </c>
      <c r="AA4533" s="13">
        <f>Agridata[[#This Row],[Final_Profit_NGN]]+Agridata[[#This Row],[Input_Cost_NGN]]</f>
        <v>4446728</v>
      </c>
    </row>
    <row r="4534" spans="1:27" x14ac:dyDescent="0.35">
      <c r="A4534" t="s">
        <v>865</v>
      </c>
      <c r="B4534" t="s">
        <v>1472</v>
      </c>
      <c r="C4534" t="s">
        <v>1487</v>
      </c>
      <c r="D4534">
        <v>2021</v>
      </c>
      <c r="E4534" t="s">
        <v>1502</v>
      </c>
      <c r="F4534" t="s">
        <v>1503</v>
      </c>
      <c r="G4534">
        <v>1.1100000000000001</v>
      </c>
      <c r="H4534">
        <v>11484</v>
      </c>
      <c r="I4534">
        <v>10484</v>
      </c>
      <c r="J4534">
        <v>26.1</v>
      </c>
      <c r="K4534" t="s">
        <v>1511</v>
      </c>
      <c r="L4534">
        <v>1.17</v>
      </c>
      <c r="M4534" t="s">
        <v>1516</v>
      </c>
      <c r="N4534" s="13">
        <v>3725</v>
      </c>
      <c r="O4534">
        <v>1</v>
      </c>
      <c r="P4534" s="11">
        <f>Agridata[[#This Row],[Storage_Loss_%]]/100</f>
        <v>8.6999999999999994E-2</v>
      </c>
      <c r="Q4534" s="7">
        <v>8.6999999999999993</v>
      </c>
      <c r="R4534" s="13">
        <v>12345</v>
      </c>
      <c r="S4534">
        <v>265</v>
      </c>
      <c r="T4534" t="s">
        <v>1520</v>
      </c>
      <c r="U4534" t="s">
        <v>1522</v>
      </c>
      <c r="V4534" s="13">
        <v>2734408</v>
      </c>
      <c r="W4534" s="7">
        <f>(Agridata[[#This Row],[Profit_After_Storage_Loss]]/Agridata[[#This Row],[Total_Revenue]])*100</f>
        <v>90.889661502144534</v>
      </c>
      <c r="X4534">
        <f>(1-Agridata[[#This Row],[Transport_Cost_NGN]]/(Agridata[[#This Row],[Input_Cost_NGN]]+Agridata[[#This Row],[Final_Profit_NGN]]))*100</f>
        <v>99.864385330606723</v>
      </c>
      <c r="Y4534" s="13">
        <f>Agridata[[#This Row],[Final_Profit_NGN]]*Agridata[[#This Row],[Storage_Loss_%]]</f>
        <v>23789349.599999998</v>
      </c>
      <c r="Z4534" s="13">
        <f>Agridata[[#This Row],[Final_Profit_NGN]] * (1-Agridata[[#This Row],[Storage_Loss_%]]/100)</f>
        <v>2496514.5040000002</v>
      </c>
      <c r="AA4534" s="13">
        <f>Agridata[[#This Row],[Final_Profit_NGN]]+Agridata[[#This Row],[Input_Cost_NGN]]</f>
        <v>2746753</v>
      </c>
    </row>
    <row r="4535" spans="1:27" x14ac:dyDescent="0.35">
      <c r="A4535" t="s">
        <v>1206</v>
      </c>
      <c r="B4535" t="s">
        <v>1473</v>
      </c>
      <c r="C4535" t="s">
        <v>1496</v>
      </c>
      <c r="D4535">
        <v>2022</v>
      </c>
      <c r="E4535" t="s">
        <v>1501</v>
      </c>
      <c r="F4535" t="s">
        <v>1505</v>
      </c>
      <c r="G4535">
        <v>3.13</v>
      </c>
      <c r="H4535">
        <v>35830</v>
      </c>
      <c r="I4535">
        <v>23432</v>
      </c>
      <c r="J4535">
        <v>22.8</v>
      </c>
      <c r="K4535" t="s">
        <v>1512</v>
      </c>
      <c r="L4535">
        <v>1.65</v>
      </c>
      <c r="M4535" t="s">
        <v>1518</v>
      </c>
      <c r="N4535" s="13">
        <v>6306</v>
      </c>
      <c r="O4535">
        <v>30</v>
      </c>
      <c r="P4535" s="11">
        <f>Agridata[[#This Row],[Storage_Loss_%]]/100</f>
        <v>0.34600000000000003</v>
      </c>
      <c r="Q4535" s="7">
        <v>34.6</v>
      </c>
      <c r="R4535" s="13">
        <v>30244</v>
      </c>
      <c r="S4535">
        <v>87</v>
      </c>
      <c r="T4535" t="s">
        <v>1520</v>
      </c>
      <c r="U4535" t="s">
        <v>1523</v>
      </c>
      <c r="V4535" s="13">
        <v>1981649</v>
      </c>
      <c r="W4535" s="7">
        <f>(Agridata[[#This Row],[Profit_After_Storage_Loss]]/Agridata[[#This Row],[Total_Revenue]])*100</f>
        <v>64.416867398017672</v>
      </c>
      <c r="X4535">
        <f>(1-Agridata[[#This Row],[Transport_Cost_NGN]]/(Agridata[[#This Row],[Input_Cost_NGN]]+Agridata[[#This Row],[Final_Profit_NGN]]))*100</f>
        <v>99.686563848077398</v>
      </c>
      <c r="Y4535" s="13">
        <f>Agridata[[#This Row],[Final_Profit_NGN]]*Agridata[[#This Row],[Storage_Loss_%]]</f>
        <v>68565055.400000006</v>
      </c>
      <c r="Z4535" s="13">
        <f>Agridata[[#This Row],[Final_Profit_NGN]] * (1-Agridata[[#This Row],[Storage_Loss_%]]/100)</f>
        <v>1295998.4459999998</v>
      </c>
      <c r="AA4535" s="13">
        <f>Agridata[[#This Row],[Final_Profit_NGN]]+Agridata[[#This Row],[Input_Cost_NGN]]</f>
        <v>2011893</v>
      </c>
    </row>
    <row r="4536" spans="1:27" x14ac:dyDescent="0.35">
      <c r="A4536" t="s">
        <v>1137</v>
      </c>
      <c r="B4536" t="s">
        <v>1472</v>
      </c>
      <c r="C4536" t="s">
        <v>1479</v>
      </c>
      <c r="D4536">
        <v>2023</v>
      </c>
      <c r="E4536" t="s">
        <v>1501</v>
      </c>
      <c r="F4536" t="s">
        <v>1507</v>
      </c>
      <c r="G4536">
        <v>2.27</v>
      </c>
      <c r="H4536">
        <v>6360</v>
      </c>
      <c r="I4536">
        <v>5557</v>
      </c>
      <c r="J4536">
        <v>88.2</v>
      </c>
      <c r="K4536" t="s">
        <v>1511</v>
      </c>
      <c r="L4536">
        <v>3.45</v>
      </c>
      <c r="M4536" t="s">
        <v>1516</v>
      </c>
      <c r="N4536" s="13">
        <v>13797</v>
      </c>
      <c r="O4536">
        <v>3</v>
      </c>
      <c r="P4536" s="11">
        <f>Agridata[[#This Row],[Storage_Loss_%]]/100</f>
        <v>0.12619999999999998</v>
      </c>
      <c r="Q4536" s="7">
        <v>12.62</v>
      </c>
      <c r="R4536" s="13">
        <v>28587</v>
      </c>
      <c r="S4536">
        <v>259</v>
      </c>
      <c r="T4536" t="s">
        <v>1520</v>
      </c>
      <c r="U4536" t="s">
        <v>1522</v>
      </c>
      <c r="V4536" s="13">
        <v>1382487</v>
      </c>
      <c r="W4536" s="7">
        <f>(Agridata[[#This Row],[Profit_After_Storage_Loss]]/Agridata[[#This Row],[Total_Revenue]])*100</f>
        <v>85.609765370207384</v>
      </c>
      <c r="X4536">
        <f>(1-Agridata[[#This Row],[Transport_Cost_NGN]]/(Agridata[[#This Row],[Input_Cost_NGN]]+Agridata[[#This Row],[Final_Profit_NGN]]))*100</f>
        <v>99.022234128047145</v>
      </c>
      <c r="Y4536" s="13">
        <f>Agridata[[#This Row],[Final_Profit_NGN]]*Agridata[[#This Row],[Storage_Loss_%]]</f>
        <v>17446985.939999998</v>
      </c>
      <c r="Z4536" s="13">
        <f>Agridata[[#This Row],[Final_Profit_NGN]] * (1-Agridata[[#This Row],[Storage_Loss_%]]/100)</f>
        <v>1208017.1406</v>
      </c>
      <c r="AA4536" s="13">
        <f>Agridata[[#This Row],[Final_Profit_NGN]]+Agridata[[#This Row],[Input_Cost_NGN]]</f>
        <v>1411074</v>
      </c>
    </row>
    <row r="4537" spans="1:27" x14ac:dyDescent="0.35">
      <c r="A4537" t="s">
        <v>1447</v>
      </c>
      <c r="B4537" t="s">
        <v>1471</v>
      </c>
      <c r="C4537" t="s">
        <v>1483</v>
      </c>
      <c r="D4537">
        <v>2023</v>
      </c>
      <c r="E4537" t="s">
        <v>1501</v>
      </c>
      <c r="F4537" t="s">
        <v>1508</v>
      </c>
      <c r="G4537">
        <v>0.91</v>
      </c>
      <c r="H4537">
        <v>1179</v>
      </c>
      <c r="I4537">
        <v>912</v>
      </c>
      <c r="J4537">
        <v>27.3</v>
      </c>
      <c r="K4537" t="s">
        <v>1514</v>
      </c>
      <c r="L4537">
        <v>2.14</v>
      </c>
      <c r="M4537" t="s">
        <v>1517</v>
      </c>
      <c r="N4537" s="13">
        <v>4463</v>
      </c>
      <c r="O4537">
        <v>14</v>
      </c>
      <c r="P4537" s="11">
        <f>Agridata[[#This Row],[Storage_Loss_%]]/100</f>
        <v>0.22579999999999997</v>
      </c>
      <c r="Q4537" s="7">
        <v>22.58</v>
      </c>
      <c r="R4537" s="13">
        <v>12062</v>
      </c>
      <c r="S4537">
        <v>175</v>
      </c>
      <c r="T4537" t="s">
        <v>1520</v>
      </c>
      <c r="U4537" t="s">
        <v>1522</v>
      </c>
      <c r="V4537" s="13">
        <v>141479</v>
      </c>
      <c r="W4537" s="7">
        <f>(Agridata[[#This Row],[Profit_After_Storage_Loss]]/Agridata[[#This Row],[Total_Revenue]])*100</f>
        <v>71.337976045486229</v>
      </c>
      <c r="X4537">
        <f>(1-Agridata[[#This Row],[Transport_Cost_NGN]]/(Agridata[[#This Row],[Input_Cost_NGN]]+Agridata[[#This Row],[Final_Profit_NGN]]))*100</f>
        <v>97.093284529864988</v>
      </c>
      <c r="Y4537" s="13">
        <f>Agridata[[#This Row],[Final_Profit_NGN]]*Agridata[[#This Row],[Storage_Loss_%]]</f>
        <v>3194595.82</v>
      </c>
      <c r="Z4537" s="13">
        <f>Agridata[[#This Row],[Final_Profit_NGN]] * (1-Agridata[[#This Row],[Storage_Loss_%]]/100)</f>
        <v>109533.04180000001</v>
      </c>
      <c r="AA4537" s="13">
        <f>Agridata[[#This Row],[Final_Profit_NGN]]+Agridata[[#This Row],[Input_Cost_NGN]]</f>
        <v>153541</v>
      </c>
    </row>
    <row r="4538" spans="1:27" x14ac:dyDescent="0.35">
      <c r="A4538" t="s">
        <v>1282</v>
      </c>
      <c r="B4538" t="s">
        <v>1469</v>
      </c>
      <c r="C4538" t="s">
        <v>1481</v>
      </c>
      <c r="D4538">
        <v>2024</v>
      </c>
      <c r="E4538" t="s">
        <v>1502</v>
      </c>
      <c r="F4538" t="s">
        <v>1507</v>
      </c>
      <c r="G4538">
        <v>1.78</v>
      </c>
      <c r="H4538">
        <v>2281</v>
      </c>
      <c r="I4538">
        <v>1445</v>
      </c>
      <c r="J4538">
        <v>50.9</v>
      </c>
      <c r="K4538" t="s">
        <v>1512</v>
      </c>
      <c r="L4538">
        <v>2.72</v>
      </c>
      <c r="M4538" t="s">
        <v>1516</v>
      </c>
      <c r="N4538" s="13">
        <v>9658</v>
      </c>
      <c r="O4538">
        <v>30</v>
      </c>
      <c r="P4538" s="11">
        <f>Agridata[[#This Row],[Storage_Loss_%]]/100</f>
        <v>0.36649999999999999</v>
      </c>
      <c r="Q4538" s="7">
        <v>36.65</v>
      </c>
      <c r="R4538" s="13">
        <v>42101</v>
      </c>
      <c r="S4538">
        <v>225</v>
      </c>
      <c r="T4538" t="s">
        <v>1520</v>
      </c>
      <c r="U4538" t="s">
        <v>1522</v>
      </c>
      <c r="V4538" s="13">
        <v>270115</v>
      </c>
      <c r="W4538" s="7">
        <f>(Agridata[[#This Row],[Profit_After_Storage_Loss]]/Agridata[[#This Row],[Total_Revenue]])*100</f>
        <v>54.807521875880795</v>
      </c>
      <c r="X4538">
        <f>(1-Agridata[[#This Row],[Transport_Cost_NGN]]/(Agridata[[#This Row],[Input_Cost_NGN]]+Agridata[[#This Row],[Final_Profit_NGN]]))*100</f>
        <v>96.90662874420272</v>
      </c>
      <c r="Y4538" s="13">
        <f>Agridata[[#This Row],[Final_Profit_NGN]]*Agridata[[#This Row],[Storage_Loss_%]]</f>
        <v>9899714.75</v>
      </c>
      <c r="Z4538" s="13">
        <f>Agridata[[#This Row],[Final_Profit_NGN]] * (1-Agridata[[#This Row],[Storage_Loss_%]]/100)</f>
        <v>171117.85249999998</v>
      </c>
      <c r="AA4538" s="13">
        <f>Agridata[[#This Row],[Final_Profit_NGN]]+Agridata[[#This Row],[Input_Cost_NGN]]</f>
        <v>312216</v>
      </c>
    </row>
    <row r="4539" spans="1:27" x14ac:dyDescent="0.35">
      <c r="A4539" t="s">
        <v>385</v>
      </c>
      <c r="B4539" t="s">
        <v>1472</v>
      </c>
      <c r="C4539" t="s">
        <v>1479</v>
      </c>
      <c r="D4539">
        <v>2022</v>
      </c>
      <c r="E4539" t="s">
        <v>1501</v>
      </c>
      <c r="F4539" t="s">
        <v>1509</v>
      </c>
      <c r="G4539">
        <v>1.18</v>
      </c>
      <c r="H4539">
        <v>20166</v>
      </c>
      <c r="I4539">
        <v>16729</v>
      </c>
      <c r="J4539">
        <v>22.4</v>
      </c>
      <c r="K4539" t="s">
        <v>1511</v>
      </c>
      <c r="L4539">
        <v>1.66</v>
      </c>
      <c r="M4539" t="s">
        <v>1518</v>
      </c>
      <c r="N4539" s="13">
        <v>3941</v>
      </c>
      <c r="O4539">
        <v>1</v>
      </c>
      <c r="P4539" s="11">
        <f>Agridata[[#This Row],[Storage_Loss_%]]/100</f>
        <v>0.1704</v>
      </c>
      <c r="Q4539" s="7">
        <v>17.04</v>
      </c>
      <c r="R4539" s="13">
        <v>18838</v>
      </c>
      <c r="S4539">
        <v>368</v>
      </c>
      <c r="T4539" t="s">
        <v>1519</v>
      </c>
      <c r="U4539" t="s">
        <v>1522</v>
      </c>
      <c r="V4539" s="13">
        <v>6071931</v>
      </c>
      <c r="W4539" s="7">
        <f>(Agridata[[#This Row],[Profit_After_Storage_Loss]]/Agridata[[#This Row],[Total_Revenue]])*100</f>
        <v>82.703414915259472</v>
      </c>
      <c r="X4539">
        <f>(1-Agridata[[#This Row],[Transport_Cost_NGN]]/(Agridata[[#This Row],[Input_Cost_NGN]]+Agridata[[#This Row],[Final_Profit_NGN]]))*100</f>
        <v>99.935295526722484</v>
      </c>
      <c r="Y4539" s="13">
        <f>Agridata[[#This Row],[Final_Profit_NGN]]*Agridata[[#This Row],[Storage_Loss_%]]</f>
        <v>103465704.23999999</v>
      </c>
      <c r="Z4539" s="13">
        <f>Agridata[[#This Row],[Final_Profit_NGN]] * (1-Agridata[[#This Row],[Storage_Loss_%]]/100)</f>
        <v>5037273.9576000003</v>
      </c>
      <c r="AA4539" s="13">
        <f>Agridata[[#This Row],[Final_Profit_NGN]]+Agridata[[#This Row],[Input_Cost_NGN]]</f>
        <v>6090769</v>
      </c>
    </row>
    <row r="4540" spans="1:27" x14ac:dyDescent="0.35">
      <c r="A4540" t="s">
        <v>684</v>
      </c>
      <c r="B4540" t="s">
        <v>1473</v>
      </c>
      <c r="C4540" t="s">
        <v>1493</v>
      </c>
      <c r="D4540">
        <v>2024</v>
      </c>
      <c r="E4540" t="s">
        <v>1502</v>
      </c>
      <c r="F4540" t="s">
        <v>1510</v>
      </c>
      <c r="G4540">
        <v>0.3</v>
      </c>
      <c r="H4540">
        <v>4243</v>
      </c>
      <c r="I4540">
        <v>2878</v>
      </c>
      <c r="J4540">
        <v>34.700000000000003</v>
      </c>
      <c r="K4540" t="s">
        <v>1511</v>
      </c>
      <c r="L4540">
        <v>2.2200000000000002</v>
      </c>
      <c r="M4540" t="s">
        <v>1518</v>
      </c>
      <c r="N4540" s="13">
        <v>4744</v>
      </c>
      <c r="O4540">
        <v>7</v>
      </c>
      <c r="P4540" s="11">
        <f>Agridata[[#This Row],[Storage_Loss_%]]/100</f>
        <v>0.32159999999999994</v>
      </c>
      <c r="Q4540" s="7">
        <v>32.159999999999997</v>
      </c>
      <c r="R4540" s="13">
        <v>10602</v>
      </c>
      <c r="S4540">
        <v>477</v>
      </c>
      <c r="T4540" t="s">
        <v>1520</v>
      </c>
      <c r="U4540" t="s">
        <v>1522</v>
      </c>
      <c r="V4540" s="13">
        <v>1343732</v>
      </c>
      <c r="W4540" s="7">
        <f>(Agridata[[#This Row],[Profit_After_Storage_Loss]]/Agridata[[#This Row],[Total_Revenue]])*100</f>
        <v>67.308934782705009</v>
      </c>
      <c r="X4540">
        <f>(1-Agridata[[#This Row],[Transport_Cost_NGN]]/(Agridata[[#This Row],[Input_Cost_NGN]]+Agridata[[#This Row],[Final_Profit_NGN]]))*100</f>
        <v>99.649717130338601</v>
      </c>
      <c r="Y4540" s="13">
        <f>Agridata[[#This Row],[Final_Profit_NGN]]*Agridata[[#This Row],[Storage_Loss_%]]</f>
        <v>43214421.119999997</v>
      </c>
      <c r="Z4540" s="13">
        <f>Agridata[[#This Row],[Final_Profit_NGN]] * (1-Agridata[[#This Row],[Storage_Loss_%]]/100)</f>
        <v>911587.7888000001</v>
      </c>
      <c r="AA4540" s="13">
        <f>Agridata[[#This Row],[Final_Profit_NGN]]+Agridata[[#This Row],[Input_Cost_NGN]]</f>
        <v>1354334</v>
      </c>
    </row>
    <row r="4541" spans="1:27" x14ac:dyDescent="0.35">
      <c r="A4541" t="s">
        <v>1000</v>
      </c>
      <c r="B4541" t="s">
        <v>1473</v>
      </c>
      <c r="C4541" t="s">
        <v>1497</v>
      </c>
      <c r="D4541">
        <v>2021</v>
      </c>
      <c r="E4541" t="s">
        <v>1501</v>
      </c>
      <c r="F4541" t="s">
        <v>1506</v>
      </c>
      <c r="G4541">
        <v>0.63</v>
      </c>
      <c r="H4541">
        <v>2370</v>
      </c>
      <c r="I4541">
        <v>1855</v>
      </c>
      <c r="J4541">
        <v>55.4</v>
      </c>
      <c r="K4541" t="s">
        <v>1515</v>
      </c>
      <c r="L4541">
        <v>1.26</v>
      </c>
      <c r="M4541" t="s">
        <v>1518</v>
      </c>
      <c r="N4541" s="13">
        <v>9809</v>
      </c>
      <c r="O4541">
        <v>14</v>
      </c>
      <c r="P4541" s="11">
        <f>Agridata[[#This Row],[Storage_Loss_%]]/100</f>
        <v>0.217</v>
      </c>
      <c r="Q4541" s="7">
        <v>21.7</v>
      </c>
      <c r="R4541" s="13">
        <v>17100</v>
      </c>
      <c r="S4541">
        <v>364</v>
      </c>
      <c r="T4541" t="s">
        <v>1520</v>
      </c>
      <c r="U4541" t="s">
        <v>1523</v>
      </c>
      <c r="V4541" s="13">
        <v>641559</v>
      </c>
      <c r="W4541" s="7">
        <f>(Agridata[[#This Row],[Profit_After_Storage_Loss]]/Agridata[[#This Row],[Total_Revenue]])*100</f>
        <v>76.267187877186842</v>
      </c>
      <c r="X4541">
        <f>(1-Agridata[[#This Row],[Transport_Cost_NGN]]/(Agridata[[#This Row],[Input_Cost_NGN]]+Agridata[[#This Row],[Final_Profit_NGN]]))*100</f>
        <v>98.510762017978962</v>
      </c>
      <c r="Y4541" s="13">
        <f>Agridata[[#This Row],[Final_Profit_NGN]]*Agridata[[#This Row],[Storage_Loss_%]]</f>
        <v>13921830.299999999</v>
      </c>
      <c r="Z4541" s="13">
        <f>Agridata[[#This Row],[Final_Profit_NGN]] * (1-Agridata[[#This Row],[Storage_Loss_%]]/100)</f>
        <v>502340.69700000004</v>
      </c>
      <c r="AA4541" s="13">
        <f>Agridata[[#This Row],[Final_Profit_NGN]]+Agridata[[#This Row],[Input_Cost_NGN]]</f>
        <v>658659</v>
      </c>
    </row>
    <row r="4542" spans="1:27" x14ac:dyDescent="0.35">
      <c r="A4542" t="s">
        <v>672</v>
      </c>
      <c r="B4542" t="s">
        <v>1471</v>
      </c>
      <c r="C4542" t="s">
        <v>1486</v>
      </c>
      <c r="D4542">
        <v>2022</v>
      </c>
      <c r="E4542" t="s">
        <v>1502</v>
      </c>
      <c r="F4542" t="s">
        <v>1507</v>
      </c>
      <c r="G4542">
        <v>0.28000000000000003</v>
      </c>
      <c r="H4542">
        <v>532</v>
      </c>
      <c r="I4542">
        <v>326</v>
      </c>
      <c r="J4542">
        <v>26.3</v>
      </c>
      <c r="K4542" t="s">
        <v>1513</v>
      </c>
      <c r="L4542">
        <v>1.43</v>
      </c>
      <c r="M4542" t="s">
        <v>1518</v>
      </c>
      <c r="N4542" s="13">
        <v>768</v>
      </c>
      <c r="O4542">
        <v>30</v>
      </c>
      <c r="P4542" s="11">
        <f>Agridata[[#This Row],[Storage_Loss_%]]/100</f>
        <v>0.38719999999999999</v>
      </c>
      <c r="Q4542" s="7">
        <v>38.72</v>
      </c>
      <c r="R4542" s="13">
        <v>4792</v>
      </c>
      <c r="S4542">
        <v>200</v>
      </c>
      <c r="T4542" t="s">
        <v>1520</v>
      </c>
      <c r="U4542" t="s">
        <v>1522</v>
      </c>
      <c r="V4542" s="13">
        <v>58988</v>
      </c>
      <c r="W4542" s="7">
        <f>(Agridata[[#This Row],[Profit_After_Storage_Loss]]/Agridata[[#This Row],[Total_Revenue]])*100</f>
        <v>56.67583317654438</v>
      </c>
      <c r="X4542">
        <f>(1-Agridata[[#This Row],[Transport_Cost_NGN]]/(Agridata[[#This Row],[Input_Cost_NGN]]+Agridata[[#This Row],[Final_Profit_NGN]]))*100</f>
        <v>98.795860771401692</v>
      </c>
      <c r="Y4542" s="13">
        <f>Agridata[[#This Row],[Final_Profit_NGN]]*Agridata[[#This Row],[Storage_Loss_%]]</f>
        <v>2284015.36</v>
      </c>
      <c r="Z4542" s="13">
        <f>Agridata[[#This Row],[Final_Profit_NGN]] * (1-Agridata[[#This Row],[Storage_Loss_%]]/100)</f>
        <v>36147.846400000002</v>
      </c>
      <c r="AA4542" s="13">
        <f>Agridata[[#This Row],[Final_Profit_NGN]]+Agridata[[#This Row],[Input_Cost_NGN]]</f>
        <v>63780</v>
      </c>
    </row>
    <row r="4543" spans="1:27" x14ac:dyDescent="0.35">
      <c r="A4543" t="s">
        <v>802</v>
      </c>
      <c r="B4543" t="s">
        <v>1470</v>
      </c>
      <c r="C4543" t="s">
        <v>1482</v>
      </c>
      <c r="D4543">
        <v>2021</v>
      </c>
      <c r="E4543" t="s">
        <v>1501</v>
      </c>
      <c r="F4543" t="s">
        <v>1509</v>
      </c>
      <c r="G4543">
        <v>0.28000000000000003</v>
      </c>
      <c r="H4543">
        <v>2729</v>
      </c>
      <c r="I4543">
        <v>2228</v>
      </c>
      <c r="J4543">
        <v>10.8</v>
      </c>
      <c r="K4543" t="s">
        <v>1512</v>
      </c>
      <c r="L4543">
        <v>1.74</v>
      </c>
      <c r="M4543" t="s">
        <v>1516</v>
      </c>
      <c r="N4543" s="13">
        <v>2502</v>
      </c>
      <c r="O4543">
        <v>1</v>
      </c>
      <c r="P4543" s="11">
        <f>Agridata[[#This Row],[Storage_Loss_%]]/100</f>
        <v>0.18329999999999999</v>
      </c>
      <c r="Q4543" s="7">
        <v>18.329999999999998</v>
      </c>
      <c r="R4543" s="13">
        <v>8096</v>
      </c>
      <c r="S4543">
        <v>371</v>
      </c>
      <c r="T4543" t="s">
        <v>1520</v>
      </c>
      <c r="U4543" t="s">
        <v>1523</v>
      </c>
      <c r="V4543" s="13">
        <v>807725</v>
      </c>
      <c r="W4543" s="7">
        <f>(Agridata[[#This Row],[Profit_After_Storage_Loss]]/Agridata[[#This Row],[Total_Revenue]])*100</f>
        <v>80.859527702768133</v>
      </c>
      <c r="X4543">
        <f>(1-Agridata[[#This Row],[Transport_Cost_NGN]]/(Agridata[[#This Row],[Input_Cost_NGN]]+Agridata[[#This Row],[Final_Profit_NGN]]))*100</f>
        <v>99.693315077694749</v>
      </c>
      <c r="Y4543" s="13">
        <f>Agridata[[#This Row],[Final_Profit_NGN]]*Agridata[[#This Row],[Storage_Loss_%]]</f>
        <v>14805599.249999998</v>
      </c>
      <c r="Z4543" s="13">
        <f>Agridata[[#This Row],[Final_Profit_NGN]] * (1-Agridata[[#This Row],[Storage_Loss_%]]/100)</f>
        <v>659669.00749999995</v>
      </c>
      <c r="AA4543" s="13">
        <f>Agridata[[#This Row],[Final_Profit_NGN]]+Agridata[[#This Row],[Input_Cost_NGN]]</f>
        <v>815821</v>
      </c>
    </row>
    <row r="4544" spans="1:27" x14ac:dyDescent="0.35">
      <c r="A4544" t="s">
        <v>101</v>
      </c>
      <c r="B4544" t="s">
        <v>1473</v>
      </c>
      <c r="C4544" t="s">
        <v>1484</v>
      </c>
      <c r="D4544">
        <v>2022</v>
      </c>
      <c r="E4544" t="s">
        <v>1501</v>
      </c>
      <c r="F4544" t="s">
        <v>1507</v>
      </c>
      <c r="G4544">
        <v>0.8</v>
      </c>
      <c r="H4544">
        <v>1409</v>
      </c>
      <c r="I4544">
        <v>873</v>
      </c>
      <c r="J4544">
        <v>29.8</v>
      </c>
      <c r="K4544" t="s">
        <v>1512</v>
      </c>
      <c r="L4544">
        <v>1.76</v>
      </c>
      <c r="M4544" t="s">
        <v>1517</v>
      </c>
      <c r="N4544" s="13">
        <v>6518</v>
      </c>
      <c r="O4544">
        <v>30</v>
      </c>
      <c r="P4544" s="11">
        <f>Agridata[[#This Row],[Storage_Loss_%]]/100</f>
        <v>0.38020000000000004</v>
      </c>
      <c r="Q4544" s="7">
        <v>38.020000000000003</v>
      </c>
      <c r="R4544" s="13">
        <v>17994</v>
      </c>
      <c r="S4544">
        <v>200</v>
      </c>
      <c r="T4544" t="s">
        <v>1520</v>
      </c>
      <c r="U4544" t="s">
        <v>1522</v>
      </c>
      <c r="V4544" s="13">
        <v>148342</v>
      </c>
      <c r="W4544" s="7">
        <f>(Agridata[[#This Row],[Profit_After_Storage_Loss]]/Agridata[[#This Row],[Total_Revenue]])*100</f>
        <v>55.275088736052311</v>
      </c>
      <c r="X4544">
        <f>(1-Agridata[[#This Row],[Transport_Cost_NGN]]/(Agridata[[#This Row],[Input_Cost_NGN]]+Agridata[[#This Row],[Final_Profit_NGN]]))*100</f>
        <v>96.081425548287797</v>
      </c>
      <c r="Y4544" s="13">
        <f>Agridata[[#This Row],[Final_Profit_NGN]]*Agridata[[#This Row],[Storage_Loss_%]]</f>
        <v>5639962.8400000008</v>
      </c>
      <c r="Z4544" s="13">
        <f>Agridata[[#This Row],[Final_Profit_NGN]] * (1-Agridata[[#This Row],[Storage_Loss_%]]/100)</f>
        <v>91942.371599999984</v>
      </c>
      <c r="AA4544" s="13">
        <f>Agridata[[#This Row],[Final_Profit_NGN]]+Agridata[[#This Row],[Input_Cost_NGN]]</f>
        <v>166336</v>
      </c>
    </row>
    <row r="4545" spans="1:27" x14ac:dyDescent="0.35">
      <c r="A4545" t="s">
        <v>1218</v>
      </c>
      <c r="B4545" t="s">
        <v>1469</v>
      </c>
      <c r="C4545" t="s">
        <v>1474</v>
      </c>
      <c r="D4545">
        <v>2025</v>
      </c>
      <c r="E4545" t="s">
        <v>1501</v>
      </c>
      <c r="F4545" t="s">
        <v>1507</v>
      </c>
      <c r="G4545">
        <v>0.25</v>
      </c>
      <c r="H4545">
        <v>568</v>
      </c>
      <c r="I4545">
        <v>484</v>
      </c>
      <c r="J4545">
        <v>19.899999999999999</v>
      </c>
      <c r="K4545" t="s">
        <v>1511</v>
      </c>
      <c r="L4545">
        <v>0.66</v>
      </c>
      <c r="M4545" t="s">
        <v>1518</v>
      </c>
      <c r="N4545" s="13">
        <v>2402</v>
      </c>
      <c r="O4545">
        <v>7</v>
      </c>
      <c r="P4545" s="11">
        <f>Agridata[[#This Row],[Storage_Loss_%]]/100</f>
        <v>0.1472</v>
      </c>
      <c r="Q4545" s="7">
        <v>14.72</v>
      </c>
      <c r="R4545" s="13">
        <v>2756</v>
      </c>
      <c r="S4545">
        <v>226</v>
      </c>
      <c r="T4545" t="s">
        <v>1521</v>
      </c>
      <c r="U4545" t="s">
        <v>1522</v>
      </c>
      <c r="V4545" s="13">
        <v>103133</v>
      </c>
      <c r="W4545" s="7">
        <f>(Agridata[[#This Row],[Profit_After_Storage_Loss]]/Agridata[[#This Row],[Total_Revenue]])*100</f>
        <v>83.060395697381225</v>
      </c>
      <c r="X4545">
        <f>(1-Agridata[[#This Row],[Transport_Cost_NGN]]/(Agridata[[#This Row],[Input_Cost_NGN]]+Agridata[[#This Row],[Final_Profit_NGN]]))*100</f>
        <v>97.731586850381063</v>
      </c>
      <c r="Y4545" s="13">
        <f>Agridata[[#This Row],[Final_Profit_NGN]]*Agridata[[#This Row],[Storage_Loss_%]]</f>
        <v>1518117.76</v>
      </c>
      <c r="Z4545" s="13">
        <f>Agridata[[#This Row],[Final_Profit_NGN]] * (1-Agridata[[#This Row],[Storage_Loss_%]]/100)</f>
        <v>87951.822400000005</v>
      </c>
      <c r="AA4545" s="13">
        <f>Agridata[[#This Row],[Final_Profit_NGN]]+Agridata[[#This Row],[Input_Cost_NGN]]</f>
        <v>105889</v>
      </c>
    </row>
    <row r="4546" spans="1:27" x14ac:dyDescent="0.35">
      <c r="A4546" t="s">
        <v>1195</v>
      </c>
      <c r="B4546" t="s">
        <v>1472</v>
      </c>
      <c r="C4546" t="s">
        <v>1487</v>
      </c>
      <c r="D4546">
        <v>2023</v>
      </c>
      <c r="E4546" t="s">
        <v>1501</v>
      </c>
      <c r="F4546" t="s">
        <v>1504</v>
      </c>
      <c r="G4546">
        <v>4.32</v>
      </c>
      <c r="H4546">
        <v>49949</v>
      </c>
      <c r="I4546">
        <v>42291</v>
      </c>
      <c r="J4546">
        <v>5.9</v>
      </c>
      <c r="K4546" t="s">
        <v>1513</v>
      </c>
      <c r="L4546">
        <v>1</v>
      </c>
      <c r="M4546" t="s">
        <v>1518</v>
      </c>
      <c r="N4546" s="13">
        <v>242</v>
      </c>
      <c r="O4546">
        <v>1</v>
      </c>
      <c r="P4546" s="11">
        <f>Agridata[[#This Row],[Storage_Loss_%]]/100</f>
        <v>0.15329999999999999</v>
      </c>
      <c r="Q4546" s="7">
        <v>15.33</v>
      </c>
      <c r="R4546" s="13">
        <v>85715</v>
      </c>
      <c r="S4546">
        <v>261</v>
      </c>
      <c r="T4546" t="s">
        <v>1520</v>
      </c>
      <c r="U4546" t="s">
        <v>1523</v>
      </c>
      <c r="V4546" s="13">
        <v>10841615</v>
      </c>
      <c r="W4546" s="7">
        <f>(Agridata[[#This Row],[Profit_After_Storage_Loss]]/Agridata[[#This Row],[Total_Revenue]])*100</f>
        <v>84.005840589604247</v>
      </c>
      <c r="X4546">
        <f>(1-Agridata[[#This Row],[Transport_Cost_NGN]]/(Agridata[[#This Row],[Input_Cost_NGN]]+Agridata[[#This Row],[Final_Profit_NGN]]))*100</f>
        <v>99.99778536934457</v>
      </c>
      <c r="Y4546" s="13">
        <f>Agridata[[#This Row],[Final_Profit_NGN]]*Agridata[[#This Row],[Storage_Loss_%]]</f>
        <v>166201957.94999999</v>
      </c>
      <c r="Z4546" s="13">
        <f>Agridata[[#This Row],[Final_Profit_NGN]] * (1-Agridata[[#This Row],[Storage_Loss_%]]/100)</f>
        <v>9179595.4205000009</v>
      </c>
      <c r="AA4546" s="13">
        <f>Agridata[[#This Row],[Final_Profit_NGN]]+Agridata[[#This Row],[Input_Cost_NGN]]</f>
        <v>10927330</v>
      </c>
    </row>
    <row r="4547" spans="1:27" x14ac:dyDescent="0.35">
      <c r="A4547" t="s">
        <v>1159</v>
      </c>
      <c r="B4547" t="s">
        <v>1471</v>
      </c>
      <c r="C4547" t="s">
        <v>1492</v>
      </c>
      <c r="D4547">
        <v>2021</v>
      </c>
      <c r="E4547" t="s">
        <v>1501</v>
      </c>
      <c r="F4547" t="s">
        <v>1503</v>
      </c>
      <c r="G4547">
        <v>3.53</v>
      </c>
      <c r="H4547">
        <v>23040</v>
      </c>
      <c r="I4547">
        <v>18844</v>
      </c>
      <c r="J4547">
        <v>18.600000000000001</v>
      </c>
      <c r="K4547" t="s">
        <v>1512</v>
      </c>
      <c r="L4547">
        <v>1.93</v>
      </c>
      <c r="M4547" t="s">
        <v>1516</v>
      </c>
      <c r="N4547" s="13">
        <v>4100</v>
      </c>
      <c r="O4547">
        <v>14</v>
      </c>
      <c r="P4547" s="11">
        <f>Agridata[[#This Row],[Storage_Loss_%]]/100</f>
        <v>0.18210000000000001</v>
      </c>
      <c r="Q4547" s="7">
        <v>18.21</v>
      </c>
      <c r="R4547" s="13">
        <v>47154</v>
      </c>
      <c r="S4547">
        <v>259</v>
      </c>
      <c r="T4547" t="s">
        <v>1519</v>
      </c>
      <c r="U4547" t="s">
        <v>1523</v>
      </c>
      <c r="V4547" s="13">
        <v>4780537</v>
      </c>
      <c r="W4547" s="7">
        <f>(Agridata[[#This Row],[Profit_After_Storage_Loss]]/Agridata[[#This Row],[Total_Revenue]])*100</f>
        <v>80.991124168883204</v>
      </c>
      <c r="X4547">
        <f>(1-Agridata[[#This Row],[Transport_Cost_NGN]]/(Agridata[[#This Row],[Input_Cost_NGN]]+Agridata[[#This Row],[Final_Profit_NGN]]))*100</f>
        <v>99.915073272088037</v>
      </c>
      <c r="Y4547" s="13">
        <f>Agridata[[#This Row],[Final_Profit_NGN]]*Agridata[[#This Row],[Storage_Loss_%]]</f>
        <v>87053578.770000011</v>
      </c>
      <c r="Z4547" s="13">
        <f>Agridata[[#This Row],[Final_Profit_NGN]] * (1-Agridata[[#This Row],[Storage_Loss_%]]/100)</f>
        <v>3910001.2122999998</v>
      </c>
      <c r="AA4547" s="13">
        <f>Agridata[[#This Row],[Final_Profit_NGN]]+Agridata[[#This Row],[Input_Cost_NGN]]</f>
        <v>4827691</v>
      </c>
    </row>
    <row r="4548" spans="1:27" x14ac:dyDescent="0.35">
      <c r="A4548" t="s">
        <v>33</v>
      </c>
      <c r="B4548" t="s">
        <v>1471</v>
      </c>
      <c r="C4548" t="s">
        <v>1486</v>
      </c>
      <c r="D4548">
        <v>2021</v>
      </c>
      <c r="E4548" t="s">
        <v>1501</v>
      </c>
      <c r="F4548" t="s">
        <v>1506</v>
      </c>
      <c r="G4548">
        <v>5.41</v>
      </c>
      <c r="H4548">
        <v>13480</v>
      </c>
      <c r="I4548">
        <v>5392</v>
      </c>
      <c r="J4548">
        <v>25.5</v>
      </c>
      <c r="K4548" t="s">
        <v>1512</v>
      </c>
      <c r="L4548">
        <v>1.26</v>
      </c>
      <c r="M4548" t="s">
        <v>1518</v>
      </c>
      <c r="N4548" s="13">
        <v>5106</v>
      </c>
      <c r="O4548">
        <v>60</v>
      </c>
      <c r="P4548" s="11">
        <f>Agridata[[#This Row],[Storage_Loss_%]]/100</f>
        <v>0.6</v>
      </c>
      <c r="Q4548" s="7">
        <v>60</v>
      </c>
      <c r="R4548" s="13">
        <v>153150</v>
      </c>
      <c r="S4548">
        <v>289</v>
      </c>
      <c r="T4548" t="s">
        <v>1520</v>
      </c>
      <c r="U4548" t="s">
        <v>1522</v>
      </c>
      <c r="V4548" s="13">
        <v>1384450</v>
      </c>
      <c r="W4548" s="7">
        <f>(Agridata[[#This Row],[Profit_After_Storage_Loss]]/Agridata[[#This Row],[Total_Revenue]])*100</f>
        <v>36.015868886576484</v>
      </c>
      <c r="X4548">
        <f>(1-Agridata[[#This Row],[Transport_Cost_NGN]]/(Agridata[[#This Row],[Input_Cost_NGN]]+Agridata[[#This Row],[Final_Profit_NGN]]))*100</f>
        <v>99.667924037460978</v>
      </c>
      <c r="Y4548" s="13">
        <f>Agridata[[#This Row],[Final_Profit_NGN]]*Agridata[[#This Row],[Storage_Loss_%]]</f>
        <v>83067000</v>
      </c>
      <c r="Z4548" s="13">
        <f>Agridata[[#This Row],[Final_Profit_NGN]] * (1-Agridata[[#This Row],[Storage_Loss_%]]/100)</f>
        <v>553780</v>
      </c>
      <c r="AA4548" s="13">
        <f>Agridata[[#This Row],[Final_Profit_NGN]]+Agridata[[#This Row],[Input_Cost_NGN]]</f>
        <v>1537600</v>
      </c>
    </row>
    <row r="4549" spans="1:27" x14ac:dyDescent="0.35">
      <c r="A4549" t="s">
        <v>414</v>
      </c>
      <c r="B4549" t="s">
        <v>1473</v>
      </c>
      <c r="C4549" t="s">
        <v>1497</v>
      </c>
      <c r="D4549">
        <v>2023</v>
      </c>
      <c r="E4549" t="s">
        <v>1501</v>
      </c>
      <c r="F4549" t="s">
        <v>1504</v>
      </c>
      <c r="G4549">
        <v>3.95</v>
      </c>
      <c r="H4549">
        <v>43251</v>
      </c>
      <c r="I4549">
        <v>31776</v>
      </c>
      <c r="J4549">
        <v>8.4</v>
      </c>
      <c r="K4549" t="s">
        <v>1512</v>
      </c>
      <c r="L4549">
        <v>1.35</v>
      </c>
      <c r="M4549" t="s">
        <v>1516</v>
      </c>
      <c r="N4549" s="13">
        <v>2304</v>
      </c>
      <c r="O4549">
        <v>3</v>
      </c>
      <c r="P4549" s="11">
        <f>Agridata[[#This Row],[Storage_Loss_%]]/100</f>
        <v>0.26530000000000004</v>
      </c>
      <c r="Q4549" s="7">
        <v>26.53</v>
      </c>
      <c r="R4549" s="13">
        <v>54519</v>
      </c>
      <c r="S4549">
        <v>245</v>
      </c>
      <c r="T4549" t="s">
        <v>1520</v>
      </c>
      <c r="U4549" t="s">
        <v>1522</v>
      </c>
      <c r="V4549" s="13">
        <v>7650446</v>
      </c>
      <c r="W4549" s="7">
        <f>(Agridata[[#This Row],[Profit_After_Storage_Loss]]/Agridata[[#This Row],[Total_Revenue]])*100</f>
        <v>72.950138984408099</v>
      </c>
      <c r="X4549">
        <f>(1-Agridata[[#This Row],[Transport_Cost_NGN]]/(Agridata[[#This Row],[Input_Cost_NGN]]+Agridata[[#This Row],[Final_Profit_NGN]]))*100</f>
        <v>99.970097203556406</v>
      </c>
      <c r="Y4549" s="13">
        <f>Agridata[[#This Row],[Final_Profit_NGN]]*Agridata[[#This Row],[Storage_Loss_%]]</f>
        <v>202966332.38</v>
      </c>
      <c r="Z4549" s="13">
        <f>Agridata[[#This Row],[Final_Profit_NGN]] * (1-Agridata[[#This Row],[Storage_Loss_%]]/100)</f>
        <v>5620782.6761999996</v>
      </c>
      <c r="AA4549" s="13">
        <f>Agridata[[#This Row],[Final_Profit_NGN]]+Agridata[[#This Row],[Input_Cost_NGN]]</f>
        <v>7704965</v>
      </c>
    </row>
    <row r="4550" spans="1:27" x14ac:dyDescent="0.35">
      <c r="A4550" t="s">
        <v>351</v>
      </c>
      <c r="B4550" t="s">
        <v>1470</v>
      </c>
      <c r="C4550" t="s">
        <v>1499</v>
      </c>
      <c r="D4550">
        <v>2025</v>
      </c>
      <c r="E4550" t="s">
        <v>1502</v>
      </c>
      <c r="F4550" t="s">
        <v>1508</v>
      </c>
      <c r="G4550">
        <v>1.38</v>
      </c>
      <c r="H4550">
        <v>2459</v>
      </c>
      <c r="I4550">
        <v>1887</v>
      </c>
      <c r="J4550">
        <v>1</v>
      </c>
      <c r="K4550" t="s">
        <v>1511</v>
      </c>
      <c r="L4550">
        <v>0.6</v>
      </c>
      <c r="M4550" t="s">
        <v>1517</v>
      </c>
      <c r="N4550" s="13">
        <v>200</v>
      </c>
      <c r="O4550">
        <v>14</v>
      </c>
      <c r="P4550" s="11">
        <f>Agridata[[#This Row],[Storage_Loss_%]]/100</f>
        <v>0.2324</v>
      </c>
      <c r="Q4550" s="7">
        <v>23.24</v>
      </c>
      <c r="R4550" s="13">
        <v>20429</v>
      </c>
      <c r="S4550">
        <v>203</v>
      </c>
      <c r="T4550" t="s">
        <v>1521</v>
      </c>
      <c r="U4550" t="s">
        <v>1523</v>
      </c>
      <c r="V4550" s="13">
        <v>358602</v>
      </c>
      <c r="W4550" s="7">
        <f>(Agridata[[#This Row],[Profit_After_Storage_Loss]]/Agridata[[#This Row],[Total_Revenue]])*100</f>
        <v>72.622792119905768</v>
      </c>
      <c r="X4550">
        <f>(1-Agridata[[#This Row],[Transport_Cost_NGN]]/(Agridata[[#This Row],[Input_Cost_NGN]]+Agridata[[#This Row],[Final_Profit_NGN]]))*100</f>
        <v>99.947233867414539</v>
      </c>
      <c r="Y4550" s="13">
        <f>Agridata[[#This Row],[Final_Profit_NGN]]*Agridata[[#This Row],[Storage_Loss_%]]</f>
        <v>8333910.4799999995</v>
      </c>
      <c r="Z4550" s="13">
        <f>Agridata[[#This Row],[Final_Profit_NGN]] * (1-Agridata[[#This Row],[Storage_Loss_%]]/100)</f>
        <v>275262.89520000003</v>
      </c>
      <c r="AA4550" s="13">
        <f>Agridata[[#This Row],[Final_Profit_NGN]]+Agridata[[#This Row],[Input_Cost_NGN]]</f>
        <v>379031</v>
      </c>
    </row>
    <row r="4551" spans="1:27" x14ac:dyDescent="0.35">
      <c r="A4551" t="s">
        <v>194</v>
      </c>
      <c r="B4551" t="s">
        <v>1471</v>
      </c>
      <c r="C4551" t="s">
        <v>1492</v>
      </c>
      <c r="D4551">
        <v>2025</v>
      </c>
      <c r="E4551" t="s">
        <v>1501</v>
      </c>
      <c r="F4551" t="s">
        <v>1506</v>
      </c>
      <c r="G4551">
        <v>1.06</v>
      </c>
      <c r="H4551">
        <v>2126</v>
      </c>
      <c r="I4551">
        <v>1774</v>
      </c>
      <c r="J4551">
        <v>22.6</v>
      </c>
      <c r="K4551" t="s">
        <v>1515</v>
      </c>
      <c r="L4551">
        <v>0.91</v>
      </c>
      <c r="M4551" t="s">
        <v>1516</v>
      </c>
      <c r="N4551" s="13">
        <v>3752</v>
      </c>
      <c r="O4551">
        <v>14</v>
      </c>
      <c r="P4551" s="11">
        <f>Agridata[[#This Row],[Storage_Loss_%]]/100</f>
        <v>0.16539999999999999</v>
      </c>
      <c r="Q4551" s="7">
        <v>16.54</v>
      </c>
      <c r="R4551" s="13">
        <v>33381</v>
      </c>
      <c r="S4551">
        <v>316</v>
      </c>
      <c r="T4551" t="s">
        <v>1520</v>
      </c>
      <c r="U4551" t="s">
        <v>1522</v>
      </c>
      <c r="V4551" s="13">
        <v>517846</v>
      </c>
      <c r="W4551" s="7">
        <f>(Agridata[[#This Row],[Profit_After_Storage_Loss]]/Agridata[[#This Row],[Total_Revenue]])*100</f>
        <v>78.405860308003767</v>
      </c>
      <c r="X4551">
        <f>(1-Agridata[[#This Row],[Transport_Cost_NGN]]/(Agridata[[#This Row],[Input_Cost_NGN]]+Agridata[[#This Row],[Final_Profit_NGN]]))*100</f>
        <v>99.319336679807051</v>
      </c>
      <c r="Y4551" s="13">
        <f>Agridata[[#This Row],[Final_Profit_NGN]]*Agridata[[#This Row],[Storage_Loss_%]]</f>
        <v>8565172.8399999999</v>
      </c>
      <c r="Z4551" s="13">
        <f>Agridata[[#This Row],[Final_Profit_NGN]] * (1-Agridata[[#This Row],[Storage_Loss_%]]/100)</f>
        <v>432194.27159999998</v>
      </c>
      <c r="AA4551" s="13">
        <f>Agridata[[#This Row],[Final_Profit_NGN]]+Agridata[[#This Row],[Input_Cost_NGN]]</f>
        <v>551227</v>
      </c>
    </row>
    <row r="4552" spans="1:27" x14ac:dyDescent="0.35">
      <c r="A4552" t="s">
        <v>1449</v>
      </c>
      <c r="B4552" t="s">
        <v>1473</v>
      </c>
      <c r="C4552" t="s">
        <v>1493</v>
      </c>
      <c r="D4552">
        <v>2023</v>
      </c>
      <c r="E4552" t="s">
        <v>1502</v>
      </c>
      <c r="F4552" t="s">
        <v>1510</v>
      </c>
      <c r="G4552">
        <v>6.27</v>
      </c>
      <c r="H4552">
        <v>133206</v>
      </c>
      <c r="I4552">
        <v>94443</v>
      </c>
      <c r="J4552">
        <v>1</v>
      </c>
      <c r="K4552" t="s">
        <v>1512</v>
      </c>
      <c r="L4552">
        <v>0.11</v>
      </c>
      <c r="M4552" t="s">
        <v>1517</v>
      </c>
      <c r="N4552" s="13">
        <v>269</v>
      </c>
      <c r="O4552">
        <v>3</v>
      </c>
      <c r="P4552" s="11">
        <f>Agridata[[#This Row],[Storage_Loss_%]]/100</f>
        <v>0.29100000000000004</v>
      </c>
      <c r="Q4552" s="7">
        <v>29.1</v>
      </c>
      <c r="R4552" s="13">
        <v>127860</v>
      </c>
      <c r="S4552">
        <v>335</v>
      </c>
      <c r="T4552" t="s">
        <v>1520</v>
      </c>
      <c r="U4552" t="s">
        <v>1523</v>
      </c>
      <c r="V4552" s="13">
        <v>31193892</v>
      </c>
      <c r="W4552" s="7">
        <f>(Agridata[[#This Row],[Profit_After_Storage_Loss]]/Agridata[[#This Row],[Total_Revenue]])*100</f>
        <v>70.610575768558533</v>
      </c>
      <c r="X4552">
        <f>(1-Agridata[[#This Row],[Transport_Cost_NGN]]/(Agridata[[#This Row],[Input_Cost_NGN]]+Agridata[[#This Row],[Final_Profit_NGN]]))*100</f>
        <v>99.999141171924222</v>
      </c>
      <c r="Y4552" s="13">
        <f>Agridata[[#This Row],[Final_Profit_NGN]]*Agridata[[#This Row],[Storage_Loss_%]]</f>
        <v>907742257.20000005</v>
      </c>
      <c r="Z4552" s="13">
        <f>Agridata[[#This Row],[Final_Profit_NGN]] * (1-Agridata[[#This Row],[Storage_Loss_%]]/100)</f>
        <v>22116469.427999999</v>
      </c>
      <c r="AA4552" s="13">
        <f>Agridata[[#This Row],[Final_Profit_NGN]]+Agridata[[#This Row],[Input_Cost_NGN]]</f>
        <v>31321752</v>
      </c>
    </row>
    <row r="4553" spans="1:27" x14ac:dyDescent="0.35">
      <c r="A4553" t="s">
        <v>186</v>
      </c>
      <c r="B4553" t="s">
        <v>1469</v>
      </c>
      <c r="C4553" t="s">
        <v>1498</v>
      </c>
      <c r="D4553">
        <v>2024</v>
      </c>
      <c r="E4553" t="s">
        <v>1501</v>
      </c>
      <c r="F4553" t="s">
        <v>1503</v>
      </c>
      <c r="G4553">
        <v>1.61</v>
      </c>
      <c r="H4553">
        <v>10020</v>
      </c>
      <c r="I4553">
        <v>7854</v>
      </c>
      <c r="J4553">
        <v>13.9</v>
      </c>
      <c r="K4553" t="s">
        <v>1511</v>
      </c>
      <c r="L4553">
        <v>1.59</v>
      </c>
      <c r="M4553" t="s">
        <v>1516</v>
      </c>
      <c r="N4553" s="13">
        <v>1853</v>
      </c>
      <c r="O4553">
        <v>14</v>
      </c>
      <c r="P4553" s="11">
        <f>Agridata[[#This Row],[Storage_Loss_%]]/100</f>
        <v>0.21609999999999999</v>
      </c>
      <c r="Q4553" s="7">
        <v>21.61</v>
      </c>
      <c r="R4553" s="13">
        <v>19664</v>
      </c>
      <c r="S4553">
        <v>227</v>
      </c>
      <c r="T4553" t="s">
        <v>1520</v>
      </c>
      <c r="U4553" t="s">
        <v>1522</v>
      </c>
      <c r="V4553" s="13">
        <v>1743513</v>
      </c>
      <c r="W4553" s="7">
        <f>(Agridata[[#This Row],[Profit_After_Storage_Loss]]/Agridata[[#This Row],[Total_Revenue]])*100</f>
        <v>77.515748033237728</v>
      </c>
      <c r="X4553">
        <f>(1-Agridata[[#This Row],[Transport_Cost_NGN]]/(Agridata[[#This Row],[Input_Cost_NGN]]+Agridata[[#This Row],[Final_Profit_NGN]]))*100</f>
        <v>99.89490561639586</v>
      </c>
      <c r="Y4553" s="13">
        <f>Agridata[[#This Row],[Final_Profit_NGN]]*Agridata[[#This Row],[Storage_Loss_%]]</f>
        <v>37677315.93</v>
      </c>
      <c r="Z4553" s="13">
        <f>Agridata[[#This Row],[Final_Profit_NGN]] * (1-Agridata[[#This Row],[Storage_Loss_%]]/100)</f>
        <v>1366739.8407000001</v>
      </c>
      <c r="AA4553" s="13">
        <f>Agridata[[#This Row],[Final_Profit_NGN]]+Agridata[[#This Row],[Input_Cost_NGN]]</f>
        <v>1763177</v>
      </c>
    </row>
    <row r="4554" spans="1:27" x14ac:dyDescent="0.35">
      <c r="A4554" t="s">
        <v>1175</v>
      </c>
      <c r="B4554" t="s">
        <v>1471</v>
      </c>
      <c r="C4554" t="s">
        <v>1483</v>
      </c>
      <c r="D4554">
        <v>2023</v>
      </c>
      <c r="E4554" t="s">
        <v>1501</v>
      </c>
      <c r="F4554" t="s">
        <v>1505</v>
      </c>
      <c r="G4554">
        <v>1.77</v>
      </c>
      <c r="H4554">
        <v>24110</v>
      </c>
      <c r="I4554">
        <v>18002</v>
      </c>
      <c r="J4554">
        <v>1</v>
      </c>
      <c r="K4554" t="s">
        <v>1513</v>
      </c>
      <c r="L4554">
        <v>0.73</v>
      </c>
      <c r="M4554" t="s">
        <v>1517</v>
      </c>
      <c r="N4554" s="13">
        <v>200</v>
      </c>
      <c r="O4554">
        <v>14</v>
      </c>
      <c r="P4554" s="11">
        <f>Agridata[[#This Row],[Storage_Loss_%]]/100</f>
        <v>0.25329999999999997</v>
      </c>
      <c r="Q4554" s="7">
        <v>25.33</v>
      </c>
      <c r="R4554" s="13">
        <v>12581</v>
      </c>
      <c r="S4554">
        <v>78</v>
      </c>
      <c r="T4554" t="s">
        <v>1521</v>
      </c>
      <c r="U4554" t="s">
        <v>1522</v>
      </c>
      <c r="V4554" s="13">
        <v>1377334</v>
      </c>
      <c r="W4554" s="7">
        <f>(Agridata[[#This Row],[Profit_After_Storage_Loss]]/Agridata[[#This Row],[Total_Revenue]])*100</f>
        <v>73.994114589741102</v>
      </c>
      <c r="X4554">
        <f>(1-Agridata[[#This Row],[Transport_Cost_NGN]]/(Agridata[[#This Row],[Input_Cost_NGN]]+Agridata[[#This Row],[Final_Profit_NGN]]))*100</f>
        <v>99.985610630865921</v>
      </c>
      <c r="Y4554" s="13">
        <f>Agridata[[#This Row],[Final_Profit_NGN]]*Agridata[[#This Row],[Storage_Loss_%]]</f>
        <v>34887870.219999999</v>
      </c>
      <c r="Z4554" s="13">
        <f>Agridata[[#This Row],[Final_Profit_NGN]] * (1-Agridata[[#This Row],[Storage_Loss_%]]/100)</f>
        <v>1028455.2978000001</v>
      </c>
      <c r="AA4554" s="13">
        <f>Agridata[[#This Row],[Final_Profit_NGN]]+Agridata[[#This Row],[Input_Cost_NGN]]</f>
        <v>1389915</v>
      </c>
    </row>
    <row r="4555" spans="1:27" x14ac:dyDescent="0.35">
      <c r="A4555" t="s">
        <v>706</v>
      </c>
      <c r="B4555" t="s">
        <v>1469</v>
      </c>
      <c r="C4555" t="s">
        <v>1474</v>
      </c>
      <c r="D4555">
        <v>2021</v>
      </c>
      <c r="E4555" t="s">
        <v>1501</v>
      </c>
      <c r="F4555" t="s">
        <v>1510</v>
      </c>
      <c r="G4555">
        <v>1.0900000000000001</v>
      </c>
      <c r="H4555">
        <v>18866</v>
      </c>
      <c r="I4555">
        <v>13292</v>
      </c>
      <c r="J4555">
        <v>55.3</v>
      </c>
      <c r="K4555" t="s">
        <v>1514</v>
      </c>
      <c r="L4555">
        <v>2.63</v>
      </c>
      <c r="M4555" t="s">
        <v>1516</v>
      </c>
      <c r="N4555" s="13">
        <v>7768</v>
      </c>
      <c r="O4555">
        <v>4</v>
      </c>
      <c r="P4555" s="11">
        <f>Agridata[[#This Row],[Storage_Loss_%]]/100</f>
        <v>0.2954</v>
      </c>
      <c r="Q4555" s="7">
        <v>29.54</v>
      </c>
      <c r="R4555" s="13">
        <v>33248</v>
      </c>
      <c r="S4555">
        <v>332</v>
      </c>
      <c r="T4555" t="s">
        <v>1520</v>
      </c>
      <c r="U4555" t="s">
        <v>1522</v>
      </c>
      <c r="V4555" s="13">
        <v>4327799</v>
      </c>
      <c r="W4555" s="7">
        <f>(Agridata[[#This Row],[Profit_After_Storage_Loss]]/Agridata[[#This Row],[Total_Revenue]])*100</f>
        <v>69.922823014748531</v>
      </c>
      <c r="X4555">
        <f>(1-Agridata[[#This Row],[Transport_Cost_NGN]]/(Agridata[[#This Row],[Input_Cost_NGN]]+Agridata[[#This Row],[Final_Profit_NGN]]))*100</f>
        <v>99.821877636264873</v>
      </c>
      <c r="Y4555" s="13">
        <f>Agridata[[#This Row],[Final_Profit_NGN]]*Agridata[[#This Row],[Storage_Loss_%]]</f>
        <v>127843182.45999999</v>
      </c>
      <c r="Z4555" s="13">
        <f>Agridata[[#This Row],[Final_Profit_NGN]] * (1-Agridata[[#This Row],[Storage_Loss_%]]/100)</f>
        <v>3049367.1754000001</v>
      </c>
      <c r="AA4555" s="13">
        <f>Agridata[[#This Row],[Final_Profit_NGN]]+Agridata[[#This Row],[Input_Cost_NGN]]</f>
        <v>4361047</v>
      </c>
    </row>
    <row r="4556" spans="1:27" x14ac:dyDescent="0.35">
      <c r="A4556" t="s">
        <v>1450</v>
      </c>
      <c r="B4556" t="s">
        <v>1472</v>
      </c>
      <c r="C4556" t="s">
        <v>1478</v>
      </c>
      <c r="D4556">
        <v>2021</v>
      </c>
      <c r="E4556" t="s">
        <v>1501</v>
      </c>
      <c r="F4556" t="s">
        <v>1508</v>
      </c>
      <c r="G4556">
        <v>3.02</v>
      </c>
      <c r="H4556">
        <v>3151</v>
      </c>
      <c r="I4556">
        <v>2992</v>
      </c>
      <c r="J4556">
        <v>41.5</v>
      </c>
      <c r="K4556" t="s">
        <v>1513</v>
      </c>
      <c r="L4556">
        <v>1.2</v>
      </c>
      <c r="M4556" t="s">
        <v>1518</v>
      </c>
      <c r="N4556" s="13">
        <v>1663</v>
      </c>
      <c r="O4556">
        <v>1</v>
      </c>
      <c r="P4556" s="11">
        <f>Agridata[[#This Row],[Storage_Loss_%]]/100</f>
        <v>5.04E-2</v>
      </c>
      <c r="Q4556" s="7">
        <v>5.04</v>
      </c>
      <c r="R4556" s="13">
        <v>44513</v>
      </c>
      <c r="S4556">
        <v>236</v>
      </c>
      <c r="T4556" t="s">
        <v>1520</v>
      </c>
      <c r="U4556" t="s">
        <v>1523</v>
      </c>
      <c r="V4556" s="13">
        <v>652875</v>
      </c>
      <c r="W4556" s="7">
        <f>(Agridata[[#This Row],[Profit_After_Storage_Loss]]/Agridata[[#This Row],[Total_Revenue]])*100</f>
        <v>88.898876952284809</v>
      </c>
      <c r="X4556">
        <f>(1-Agridata[[#This Row],[Transport_Cost_NGN]]/(Agridata[[#This Row],[Input_Cost_NGN]]+Agridata[[#This Row],[Final_Profit_NGN]]))*100</f>
        <v>99.761538770383211</v>
      </c>
      <c r="Y4556" s="13">
        <f>Agridata[[#This Row],[Final_Profit_NGN]]*Agridata[[#This Row],[Storage_Loss_%]]</f>
        <v>3290490</v>
      </c>
      <c r="Z4556" s="13">
        <f>Agridata[[#This Row],[Final_Profit_NGN]] * (1-Agridata[[#This Row],[Storage_Loss_%]]/100)</f>
        <v>619970.1</v>
      </c>
      <c r="AA4556" s="13">
        <f>Agridata[[#This Row],[Final_Profit_NGN]]+Agridata[[#This Row],[Input_Cost_NGN]]</f>
        <v>697388</v>
      </c>
    </row>
    <row r="4557" spans="1:27" x14ac:dyDescent="0.35">
      <c r="A4557" t="s">
        <v>1062</v>
      </c>
      <c r="B4557" t="s">
        <v>1470</v>
      </c>
      <c r="C4557" t="s">
        <v>1482</v>
      </c>
      <c r="D4557">
        <v>2021</v>
      </c>
      <c r="E4557" t="s">
        <v>1501</v>
      </c>
      <c r="F4557" t="s">
        <v>1505</v>
      </c>
      <c r="G4557">
        <v>1.21</v>
      </c>
      <c r="H4557">
        <v>17158</v>
      </c>
      <c r="I4557">
        <v>10564</v>
      </c>
      <c r="J4557">
        <v>25.3</v>
      </c>
      <c r="K4557" t="s">
        <v>1512</v>
      </c>
      <c r="L4557">
        <v>0.92</v>
      </c>
      <c r="M4557" t="s">
        <v>1517</v>
      </c>
      <c r="N4557" s="13">
        <v>7548</v>
      </c>
      <c r="O4557">
        <v>30</v>
      </c>
      <c r="P4557" s="11">
        <f>Agridata[[#This Row],[Storage_Loss_%]]/100</f>
        <v>0.38429999999999997</v>
      </c>
      <c r="Q4557" s="7">
        <v>38.43</v>
      </c>
      <c r="R4557" s="13">
        <v>14016</v>
      </c>
      <c r="S4557">
        <v>89</v>
      </c>
      <c r="T4557" t="s">
        <v>1520</v>
      </c>
      <c r="U4557" t="s">
        <v>1522</v>
      </c>
      <c r="V4557" s="13">
        <v>909231</v>
      </c>
      <c r="W4557" s="7">
        <f>(Agridata[[#This Row],[Profit_After_Storage_Loss]]/Agridata[[#This Row],[Total_Revenue]])*100</f>
        <v>60.635293339702166</v>
      </c>
      <c r="X4557">
        <f>(1-Agridata[[#This Row],[Transport_Cost_NGN]]/(Agridata[[#This Row],[Input_Cost_NGN]]+Agridata[[#This Row],[Final_Profit_NGN]]))*100</f>
        <v>99.182450633470793</v>
      </c>
      <c r="Y4557" s="13">
        <f>Agridata[[#This Row],[Final_Profit_NGN]]*Agridata[[#This Row],[Storage_Loss_%]]</f>
        <v>34941747.329999998</v>
      </c>
      <c r="Z4557" s="13">
        <f>Agridata[[#This Row],[Final_Profit_NGN]] * (1-Agridata[[#This Row],[Storage_Loss_%]]/100)</f>
        <v>559813.52670000005</v>
      </c>
      <c r="AA4557" s="13">
        <f>Agridata[[#This Row],[Final_Profit_NGN]]+Agridata[[#This Row],[Input_Cost_NGN]]</f>
        <v>923247</v>
      </c>
    </row>
    <row r="4558" spans="1:27" x14ac:dyDescent="0.35">
      <c r="A4558" t="s">
        <v>111</v>
      </c>
      <c r="B4558" t="s">
        <v>1472</v>
      </c>
      <c r="C4558" t="s">
        <v>1478</v>
      </c>
      <c r="D4558">
        <v>2021</v>
      </c>
      <c r="E4558" t="s">
        <v>1501</v>
      </c>
      <c r="F4558" t="s">
        <v>1508</v>
      </c>
      <c r="G4558">
        <v>3.28</v>
      </c>
      <c r="H4558">
        <v>4010</v>
      </c>
      <c r="I4558">
        <v>3444</v>
      </c>
      <c r="J4558">
        <v>29.7</v>
      </c>
      <c r="K4558" t="s">
        <v>1512</v>
      </c>
      <c r="L4558">
        <v>1.1000000000000001</v>
      </c>
      <c r="M4558" t="s">
        <v>1517</v>
      </c>
      <c r="N4558" s="13">
        <v>7304</v>
      </c>
      <c r="O4558">
        <v>7</v>
      </c>
      <c r="P4558" s="11">
        <f>Agridata[[#This Row],[Storage_Loss_%]]/100</f>
        <v>0.14099999999999999</v>
      </c>
      <c r="Q4558" s="7">
        <v>14.1</v>
      </c>
      <c r="R4558" s="13">
        <v>46760</v>
      </c>
      <c r="S4558">
        <v>171</v>
      </c>
      <c r="T4558" t="s">
        <v>1519</v>
      </c>
      <c r="U4558" t="s">
        <v>1523</v>
      </c>
      <c r="V4558" s="13">
        <v>528971</v>
      </c>
      <c r="W4558" s="7">
        <f>(Agridata[[#This Row],[Profit_After_Storage_Loss]]/Agridata[[#This Row],[Total_Revenue]])*100</f>
        <v>78.923332076959554</v>
      </c>
      <c r="X4558">
        <f>(1-Agridata[[#This Row],[Transport_Cost_NGN]]/(Agridata[[#This Row],[Input_Cost_NGN]]+Agridata[[#This Row],[Final_Profit_NGN]]))*100</f>
        <v>98.731351968193479</v>
      </c>
      <c r="Y4558" s="13">
        <f>Agridata[[#This Row],[Final_Profit_NGN]]*Agridata[[#This Row],[Storage_Loss_%]]</f>
        <v>7458491.0999999996</v>
      </c>
      <c r="Z4558" s="13">
        <f>Agridata[[#This Row],[Final_Profit_NGN]] * (1-Agridata[[#This Row],[Storage_Loss_%]]/100)</f>
        <v>454386.08899999998</v>
      </c>
      <c r="AA4558" s="13">
        <f>Agridata[[#This Row],[Final_Profit_NGN]]+Agridata[[#This Row],[Input_Cost_NGN]]</f>
        <v>575731</v>
      </c>
    </row>
    <row r="4559" spans="1:27" x14ac:dyDescent="0.35">
      <c r="A4559" t="s">
        <v>570</v>
      </c>
      <c r="B4559" t="s">
        <v>1470</v>
      </c>
      <c r="C4559" t="s">
        <v>1485</v>
      </c>
      <c r="D4559">
        <v>2021</v>
      </c>
      <c r="E4559" t="s">
        <v>1501</v>
      </c>
      <c r="F4559" t="s">
        <v>1503</v>
      </c>
      <c r="G4559">
        <v>0.68</v>
      </c>
      <c r="H4559">
        <v>6524</v>
      </c>
      <c r="I4559">
        <v>5455</v>
      </c>
      <c r="J4559">
        <v>80.8</v>
      </c>
      <c r="K4559" t="s">
        <v>1512</v>
      </c>
      <c r="L4559">
        <v>2.62</v>
      </c>
      <c r="M4559" t="s">
        <v>1516</v>
      </c>
      <c r="N4559" s="13">
        <v>19906</v>
      </c>
      <c r="O4559">
        <v>7</v>
      </c>
      <c r="P4559" s="11">
        <f>Agridata[[#This Row],[Storage_Loss_%]]/100</f>
        <v>0.1638</v>
      </c>
      <c r="Q4559" s="7">
        <v>16.38</v>
      </c>
      <c r="R4559" s="13">
        <v>9423</v>
      </c>
      <c r="S4559">
        <v>270</v>
      </c>
      <c r="T4559" t="s">
        <v>1519</v>
      </c>
      <c r="U4559" t="s">
        <v>1522</v>
      </c>
      <c r="V4559" s="13">
        <v>1428793</v>
      </c>
      <c r="W4559" s="7">
        <f>(Agridata[[#This Row],[Profit_After_Storage_Loss]]/Agridata[[#This Row],[Total_Revenue]])*100</f>
        <v>83.072132878510601</v>
      </c>
      <c r="X4559">
        <f>(1-Agridata[[#This Row],[Transport_Cost_NGN]]/(Agridata[[#This Row],[Input_Cost_NGN]]+Agridata[[#This Row],[Final_Profit_NGN]]))*100</f>
        <v>98.615924172725101</v>
      </c>
      <c r="Y4559" s="13">
        <f>Agridata[[#This Row],[Final_Profit_NGN]]*Agridata[[#This Row],[Storage_Loss_%]]</f>
        <v>23403629.34</v>
      </c>
      <c r="Z4559" s="13">
        <f>Agridata[[#This Row],[Final_Profit_NGN]] * (1-Agridata[[#This Row],[Storage_Loss_%]]/100)</f>
        <v>1194756.7066000002</v>
      </c>
      <c r="AA4559" s="13">
        <f>Agridata[[#This Row],[Final_Profit_NGN]]+Agridata[[#This Row],[Input_Cost_NGN]]</f>
        <v>1438216</v>
      </c>
    </row>
    <row r="4560" spans="1:27" x14ac:dyDescent="0.35">
      <c r="A4560" t="s">
        <v>940</v>
      </c>
      <c r="B4560" t="s">
        <v>1473</v>
      </c>
      <c r="C4560" t="s">
        <v>1494</v>
      </c>
      <c r="D4560">
        <v>2024</v>
      </c>
      <c r="E4560" t="s">
        <v>1501</v>
      </c>
      <c r="F4560" t="s">
        <v>1506</v>
      </c>
      <c r="G4560">
        <v>0.33</v>
      </c>
      <c r="H4560">
        <v>951</v>
      </c>
      <c r="I4560">
        <v>744</v>
      </c>
      <c r="J4560">
        <v>47.3</v>
      </c>
      <c r="K4560" t="s">
        <v>1511</v>
      </c>
      <c r="L4560">
        <v>2.12</v>
      </c>
      <c r="M4560" t="s">
        <v>1518</v>
      </c>
      <c r="N4560" s="13">
        <v>7125</v>
      </c>
      <c r="O4560">
        <v>14</v>
      </c>
      <c r="P4560" s="11">
        <f>Agridata[[#This Row],[Storage_Loss_%]]/100</f>
        <v>0.21710000000000002</v>
      </c>
      <c r="Q4560" s="7">
        <v>21.71</v>
      </c>
      <c r="R4560" s="13">
        <v>6379</v>
      </c>
      <c r="S4560">
        <v>390</v>
      </c>
      <c r="T4560" t="s">
        <v>1520</v>
      </c>
      <c r="U4560" t="s">
        <v>1522</v>
      </c>
      <c r="V4560" s="13">
        <v>273755</v>
      </c>
      <c r="W4560" s="7">
        <f>(Agridata[[#This Row],[Profit_After_Storage_Loss]]/Agridata[[#This Row],[Total_Revenue]])*100</f>
        <v>76.50723921409039</v>
      </c>
      <c r="X4560">
        <f>(1-Agridata[[#This Row],[Transport_Cost_NGN]]/(Agridata[[#This Row],[Input_Cost_NGN]]+Agridata[[#This Row],[Final_Profit_NGN]]))*100</f>
        <v>97.456574353702152</v>
      </c>
      <c r="Y4560" s="13">
        <f>Agridata[[#This Row],[Final_Profit_NGN]]*Agridata[[#This Row],[Storage_Loss_%]]</f>
        <v>5943221.0499999998</v>
      </c>
      <c r="Z4560" s="13">
        <f>Agridata[[#This Row],[Final_Profit_NGN]] * (1-Agridata[[#This Row],[Storage_Loss_%]]/100)</f>
        <v>214322.78949999998</v>
      </c>
      <c r="AA4560" s="13">
        <f>Agridata[[#This Row],[Final_Profit_NGN]]+Agridata[[#This Row],[Input_Cost_NGN]]</f>
        <v>280134</v>
      </c>
    </row>
    <row r="4561" spans="1:27" x14ac:dyDescent="0.35">
      <c r="A4561" t="s">
        <v>1161</v>
      </c>
      <c r="B4561" t="s">
        <v>1469</v>
      </c>
      <c r="C4561" t="s">
        <v>1481</v>
      </c>
      <c r="D4561">
        <v>2025</v>
      </c>
      <c r="E4561" t="s">
        <v>1501</v>
      </c>
      <c r="F4561" t="s">
        <v>1505</v>
      </c>
      <c r="G4561">
        <v>1.43</v>
      </c>
      <c r="H4561">
        <v>15964</v>
      </c>
      <c r="I4561">
        <v>14519</v>
      </c>
      <c r="J4561">
        <v>8.8000000000000007</v>
      </c>
      <c r="K4561" t="s">
        <v>1513</v>
      </c>
      <c r="L4561">
        <v>1</v>
      </c>
      <c r="M4561" t="s">
        <v>1518</v>
      </c>
      <c r="N4561" s="13">
        <v>263</v>
      </c>
      <c r="O4561">
        <v>1</v>
      </c>
      <c r="P4561" s="11">
        <f>Agridata[[#This Row],[Storage_Loss_%]]/100</f>
        <v>9.0500000000000011E-2</v>
      </c>
      <c r="Q4561" s="7">
        <v>9.0500000000000007</v>
      </c>
      <c r="R4561" s="13">
        <v>18248</v>
      </c>
      <c r="S4561">
        <v>109</v>
      </c>
      <c r="T4561" t="s">
        <v>1520</v>
      </c>
      <c r="U4561" t="s">
        <v>1523</v>
      </c>
      <c r="V4561" s="13">
        <v>1548235</v>
      </c>
      <c r="W4561" s="7">
        <f>(Agridata[[#This Row],[Profit_After_Storage_Loss]]/Agridata[[#This Row],[Total_Revenue]])*100</f>
        <v>89.890521154714094</v>
      </c>
      <c r="X4561">
        <f>(1-Agridata[[#This Row],[Transport_Cost_NGN]]/(Agridata[[#This Row],[Input_Cost_NGN]]+Agridata[[#This Row],[Final_Profit_NGN]]))*100</f>
        <v>99.983210797691385</v>
      </c>
      <c r="Y4561" s="13">
        <f>Agridata[[#This Row],[Final_Profit_NGN]]*Agridata[[#This Row],[Storage_Loss_%]]</f>
        <v>14011526.750000002</v>
      </c>
      <c r="Z4561" s="13">
        <f>Agridata[[#This Row],[Final_Profit_NGN]] * (1-Agridata[[#This Row],[Storage_Loss_%]]/100)</f>
        <v>1408119.7324999999</v>
      </c>
      <c r="AA4561" s="13">
        <f>Agridata[[#This Row],[Final_Profit_NGN]]+Agridata[[#This Row],[Input_Cost_NGN]]</f>
        <v>1566483</v>
      </c>
    </row>
    <row r="4562" spans="1:27" x14ac:dyDescent="0.35">
      <c r="A4562" t="s">
        <v>239</v>
      </c>
      <c r="B4562" t="s">
        <v>1471</v>
      </c>
      <c r="C4562" t="s">
        <v>1500</v>
      </c>
      <c r="D4562">
        <v>2022</v>
      </c>
      <c r="E4562" t="s">
        <v>1501</v>
      </c>
      <c r="F4562" t="s">
        <v>1504</v>
      </c>
      <c r="G4562">
        <v>3.11</v>
      </c>
      <c r="H4562">
        <v>28227</v>
      </c>
      <c r="I4562">
        <v>22621</v>
      </c>
      <c r="J4562">
        <v>45.2</v>
      </c>
      <c r="K4562" t="s">
        <v>1514</v>
      </c>
      <c r="L4562">
        <v>1.94</v>
      </c>
      <c r="M4562" t="s">
        <v>1516</v>
      </c>
      <c r="N4562" s="13">
        <v>6642</v>
      </c>
      <c r="O4562">
        <v>2</v>
      </c>
      <c r="P4562" s="11">
        <f>Agridata[[#This Row],[Storage_Loss_%]]/100</f>
        <v>0.1986</v>
      </c>
      <c r="Q4562" s="7">
        <v>19.86</v>
      </c>
      <c r="R4562" s="13">
        <v>35096</v>
      </c>
      <c r="S4562">
        <v>198</v>
      </c>
      <c r="T4562" t="s">
        <v>1520</v>
      </c>
      <c r="U4562" t="s">
        <v>1522</v>
      </c>
      <c r="V4562" s="13">
        <v>4392431</v>
      </c>
      <c r="W4562" s="7">
        <f>(Agridata[[#This Row],[Profit_After_Storage_Loss]]/Agridata[[#This Row],[Total_Revenue]])*100</f>
        <v>79.504748438575305</v>
      </c>
      <c r="X4562">
        <f>(1-Agridata[[#This Row],[Transport_Cost_NGN]]/(Agridata[[#This Row],[Input_Cost_NGN]]+Agridata[[#This Row],[Final_Profit_NGN]]))*100</f>
        <v>99.849983975252997</v>
      </c>
      <c r="Y4562" s="13">
        <f>Agridata[[#This Row],[Final_Profit_NGN]]*Agridata[[#This Row],[Storage_Loss_%]]</f>
        <v>87233679.659999996</v>
      </c>
      <c r="Z4562" s="13">
        <f>Agridata[[#This Row],[Final_Profit_NGN]] * (1-Agridata[[#This Row],[Storage_Loss_%]]/100)</f>
        <v>3520094.2034</v>
      </c>
      <c r="AA4562" s="13">
        <f>Agridata[[#This Row],[Final_Profit_NGN]]+Agridata[[#This Row],[Input_Cost_NGN]]</f>
        <v>4427527</v>
      </c>
    </row>
    <row r="4563" spans="1:27" x14ac:dyDescent="0.35">
      <c r="A4563" t="s">
        <v>639</v>
      </c>
      <c r="B4563" t="s">
        <v>1469</v>
      </c>
      <c r="C4563" t="s">
        <v>1480</v>
      </c>
      <c r="D4563">
        <v>2023</v>
      </c>
      <c r="E4563" t="s">
        <v>1501</v>
      </c>
      <c r="F4563" t="s">
        <v>1503</v>
      </c>
      <c r="G4563">
        <v>1.1499999999999999</v>
      </c>
      <c r="H4563">
        <v>14275</v>
      </c>
      <c r="I4563">
        <v>12927</v>
      </c>
      <c r="J4563">
        <v>1.6</v>
      </c>
      <c r="K4563" t="s">
        <v>1513</v>
      </c>
      <c r="L4563">
        <v>0.49</v>
      </c>
      <c r="M4563" t="s">
        <v>1518</v>
      </c>
      <c r="N4563" s="13">
        <v>200</v>
      </c>
      <c r="O4563">
        <v>3</v>
      </c>
      <c r="P4563" s="11">
        <f>Agridata[[#This Row],[Storage_Loss_%]]/100</f>
        <v>9.4399999999999998E-2</v>
      </c>
      <c r="Q4563" s="7">
        <v>9.44</v>
      </c>
      <c r="R4563" s="13">
        <v>21622</v>
      </c>
      <c r="S4563">
        <v>341</v>
      </c>
      <c r="T4563" t="s">
        <v>1520</v>
      </c>
      <c r="U4563" t="s">
        <v>1522</v>
      </c>
      <c r="V4563" s="13">
        <v>4342204</v>
      </c>
      <c r="W4563" s="7">
        <f>(Agridata[[#This Row],[Profit_After_Storage_Loss]]/Agridata[[#This Row],[Total_Revenue]])*100</f>
        <v>90.11129092681513</v>
      </c>
      <c r="X4563">
        <f>(1-Agridata[[#This Row],[Transport_Cost_NGN]]/(Agridata[[#This Row],[Input_Cost_NGN]]+Agridata[[#This Row],[Final_Profit_NGN]]))*100</f>
        <v>99.995416865842031</v>
      </c>
      <c r="Y4563" s="13">
        <f>Agridata[[#This Row],[Final_Profit_NGN]]*Agridata[[#This Row],[Storage_Loss_%]]</f>
        <v>40990405.759999998</v>
      </c>
      <c r="Z4563" s="13">
        <f>Agridata[[#This Row],[Final_Profit_NGN]] * (1-Agridata[[#This Row],[Storage_Loss_%]]/100)</f>
        <v>3932299.9424000001</v>
      </c>
      <c r="AA4563" s="13">
        <f>Agridata[[#This Row],[Final_Profit_NGN]]+Agridata[[#This Row],[Input_Cost_NGN]]</f>
        <v>4363826</v>
      </c>
    </row>
    <row r="4564" spans="1:27" x14ac:dyDescent="0.35">
      <c r="A4564" t="s">
        <v>790</v>
      </c>
      <c r="B4564" t="s">
        <v>1473</v>
      </c>
      <c r="C4564" t="s">
        <v>1493</v>
      </c>
      <c r="D4564">
        <v>2021</v>
      </c>
      <c r="E4564" t="s">
        <v>1501</v>
      </c>
      <c r="F4564" t="s">
        <v>1509</v>
      </c>
      <c r="G4564">
        <v>0.67</v>
      </c>
      <c r="H4564">
        <v>11168</v>
      </c>
      <c r="I4564">
        <v>8805</v>
      </c>
      <c r="J4564">
        <v>20</v>
      </c>
      <c r="K4564" t="s">
        <v>1511</v>
      </c>
      <c r="L4564">
        <v>2.0499999999999998</v>
      </c>
      <c r="M4564" t="s">
        <v>1516</v>
      </c>
      <c r="N4564" s="13">
        <v>3039</v>
      </c>
      <c r="O4564">
        <v>5</v>
      </c>
      <c r="P4564" s="11">
        <f>Agridata[[#This Row],[Storage_Loss_%]]/100</f>
        <v>0.21149999999999999</v>
      </c>
      <c r="Q4564" s="7">
        <v>21.15</v>
      </c>
      <c r="R4564" s="13">
        <v>18260</v>
      </c>
      <c r="S4564">
        <v>320</v>
      </c>
      <c r="T4564" t="s">
        <v>1521</v>
      </c>
      <c r="U4564" t="s">
        <v>1522</v>
      </c>
      <c r="V4564" s="13">
        <v>2768125</v>
      </c>
      <c r="W4564" s="7">
        <f>(Agridata[[#This Row],[Profit_After_Storage_Loss]]/Agridata[[#This Row],[Total_Revenue]])*100</f>
        <v>78.333272770991798</v>
      </c>
      <c r="X4564">
        <f>(1-Agridata[[#This Row],[Transport_Cost_NGN]]/(Agridata[[#This Row],[Input_Cost_NGN]]+Agridata[[#This Row],[Final_Profit_NGN]]))*100</f>
        <v>99.890933952056159</v>
      </c>
      <c r="Y4564" s="13">
        <f>Agridata[[#This Row],[Final_Profit_NGN]]*Agridata[[#This Row],[Storage_Loss_%]]</f>
        <v>58545843.749999993</v>
      </c>
      <c r="Z4564" s="13">
        <f>Agridata[[#This Row],[Final_Profit_NGN]] * (1-Agridata[[#This Row],[Storage_Loss_%]]/100)</f>
        <v>2182666.5625</v>
      </c>
      <c r="AA4564" s="13">
        <f>Agridata[[#This Row],[Final_Profit_NGN]]+Agridata[[#This Row],[Input_Cost_NGN]]</f>
        <v>2786385</v>
      </c>
    </row>
    <row r="4565" spans="1:27" x14ac:dyDescent="0.35">
      <c r="A4565" t="s">
        <v>1298</v>
      </c>
      <c r="B4565" t="s">
        <v>1470</v>
      </c>
      <c r="C4565" t="s">
        <v>1475</v>
      </c>
      <c r="D4565">
        <v>2024</v>
      </c>
      <c r="E4565" t="s">
        <v>1502</v>
      </c>
      <c r="F4565" t="s">
        <v>1507</v>
      </c>
      <c r="G4565">
        <v>3.78</v>
      </c>
      <c r="H4565">
        <v>6304</v>
      </c>
      <c r="I4565">
        <v>3780</v>
      </c>
      <c r="J4565">
        <v>1</v>
      </c>
      <c r="K4565" t="s">
        <v>1513</v>
      </c>
      <c r="L4565">
        <v>0.34</v>
      </c>
      <c r="M4565" t="s">
        <v>1516</v>
      </c>
      <c r="N4565" s="13">
        <v>200</v>
      </c>
      <c r="O4565">
        <v>30</v>
      </c>
      <c r="P4565" s="11">
        <f>Agridata[[#This Row],[Storage_Loss_%]]/100</f>
        <v>0.40029999999999999</v>
      </c>
      <c r="Q4565" s="7">
        <v>40.03</v>
      </c>
      <c r="R4565" s="13">
        <v>81857</v>
      </c>
      <c r="S4565">
        <v>299</v>
      </c>
      <c r="T4565" t="s">
        <v>1520</v>
      </c>
      <c r="U4565" t="s">
        <v>1522</v>
      </c>
      <c r="V4565" s="13">
        <v>1036861</v>
      </c>
      <c r="W4565" s="7">
        <f>(Agridata[[#This Row],[Profit_After_Storage_Loss]]/Agridata[[#This Row],[Total_Revenue]])*100</f>
        <v>55.581973446391316</v>
      </c>
      <c r="X4565">
        <f>(1-Agridata[[#This Row],[Transport_Cost_NGN]]/(Agridata[[#This Row],[Input_Cost_NGN]]+Agridata[[#This Row],[Final_Profit_NGN]]))*100</f>
        <v>99.982122393668476</v>
      </c>
      <c r="Y4565" s="13">
        <f>Agridata[[#This Row],[Final_Profit_NGN]]*Agridata[[#This Row],[Storage_Loss_%]]</f>
        <v>41505545.829999998</v>
      </c>
      <c r="Z4565" s="13">
        <f>Agridata[[#This Row],[Final_Profit_NGN]] * (1-Agridata[[#This Row],[Storage_Loss_%]]/100)</f>
        <v>621805.54170000006</v>
      </c>
      <c r="AA4565" s="13">
        <f>Agridata[[#This Row],[Final_Profit_NGN]]+Agridata[[#This Row],[Input_Cost_NGN]]</f>
        <v>1118718</v>
      </c>
    </row>
    <row r="4566" spans="1:27" x14ac:dyDescent="0.35">
      <c r="A4566" t="s">
        <v>523</v>
      </c>
      <c r="B4566" t="s">
        <v>1473</v>
      </c>
      <c r="C4566" t="s">
        <v>1493</v>
      </c>
      <c r="D4566">
        <v>2024</v>
      </c>
      <c r="E4566" t="s">
        <v>1501</v>
      </c>
      <c r="F4566" t="s">
        <v>1510</v>
      </c>
      <c r="G4566">
        <v>1.9</v>
      </c>
      <c r="H4566">
        <v>51425</v>
      </c>
      <c r="I4566">
        <v>37216</v>
      </c>
      <c r="J4566">
        <v>5.0999999999999996</v>
      </c>
      <c r="K4566" t="s">
        <v>1513</v>
      </c>
      <c r="L4566">
        <v>1.24</v>
      </c>
      <c r="M4566" t="s">
        <v>1517</v>
      </c>
      <c r="N4566" s="13">
        <v>200</v>
      </c>
      <c r="O4566">
        <v>3</v>
      </c>
      <c r="P4566" s="11">
        <f>Agridata[[#This Row],[Storage_Loss_%]]/100</f>
        <v>0.27629999999999999</v>
      </c>
      <c r="Q4566" s="7">
        <v>27.63</v>
      </c>
      <c r="R4566" s="13">
        <v>66438</v>
      </c>
      <c r="S4566">
        <v>345</v>
      </c>
      <c r="T4566" t="s">
        <v>1520</v>
      </c>
      <c r="U4566" t="s">
        <v>1522</v>
      </c>
      <c r="V4566" s="13">
        <v>12644487</v>
      </c>
      <c r="W4566" s="7">
        <f>(Agridata[[#This Row],[Profit_After_Storage_Loss]]/Agridata[[#This Row],[Total_Revenue]])*100</f>
        <v>71.991733425380147</v>
      </c>
      <c r="X4566">
        <f>(1-Agridata[[#This Row],[Transport_Cost_NGN]]/(Agridata[[#This Row],[Input_Cost_NGN]]+Agridata[[#This Row],[Final_Profit_NGN]]))*100</f>
        <v>99.998426550388743</v>
      </c>
      <c r="Y4566" s="13">
        <f>Agridata[[#This Row],[Final_Profit_NGN]]*Agridata[[#This Row],[Storage_Loss_%]]</f>
        <v>349367175.81</v>
      </c>
      <c r="Z4566" s="13">
        <f>Agridata[[#This Row],[Final_Profit_NGN]] * (1-Agridata[[#This Row],[Storage_Loss_%]]/100)</f>
        <v>9150815.2419000007</v>
      </c>
      <c r="AA4566" s="13">
        <f>Agridata[[#This Row],[Final_Profit_NGN]]+Agridata[[#This Row],[Input_Cost_NGN]]</f>
        <v>12710925</v>
      </c>
    </row>
    <row r="4567" spans="1:27" x14ac:dyDescent="0.35">
      <c r="A4567" t="s">
        <v>1050</v>
      </c>
      <c r="B4567" t="s">
        <v>1473</v>
      </c>
      <c r="C4567" t="s">
        <v>1484</v>
      </c>
      <c r="D4567">
        <v>2023</v>
      </c>
      <c r="E4567" t="s">
        <v>1502</v>
      </c>
      <c r="F4567" t="s">
        <v>1504</v>
      </c>
      <c r="G4567">
        <v>2.64</v>
      </c>
      <c r="H4567">
        <v>27254</v>
      </c>
      <c r="I4567">
        <v>21890</v>
      </c>
      <c r="J4567">
        <v>19.2</v>
      </c>
      <c r="K4567" t="s">
        <v>1512</v>
      </c>
      <c r="L4567">
        <v>1.01</v>
      </c>
      <c r="M4567" t="s">
        <v>1516</v>
      </c>
      <c r="N4567" s="13">
        <v>4476</v>
      </c>
      <c r="O4567">
        <v>3</v>
      </c>
      <c r="P4567" s="11">
        <f>Agridata[[#This Row],[Storage_Loss_%]]/100</f>
        <v>0.1968</v>
      </c>
      <c r="Q4567" s="7">
        <v>19.68</v>
      </c>
      <c r="R4567" s="13">
        <v>60832</v>
      </c>
      <c r="S4567">
        <v>258</v>
      </c>
      <c r="T4567" t="s">
        <v>1520</v>
      </c>
      <c r="U4567" t="s">
        <v>1523</v>
      </c>
      <c r="V4567" s="13">
        <v>5525836</v>
      </c>
      <c r="W4567" s="7">
        <f>(Agridata[[#This Row],[Profit_After_Storage_Loss]]/Agridata[[#This Row],[Total_Revenue]])*100</f>
        <v>79.445413172932419</v>
      </c>
      <c r="X4567">
        <f>(1-Agridata[[#This Row],[Transport_Cost_NGN]]/(Agridata[[#This Row],[Input_Cost_NGN]]+Agridata[[#This Row],[Final_Profit_NGN]]))*100</f>
        <v>99.919880687379319</v>
      </c>
      <c r="Y4567" s="13">
        <f>Agridata[[#This Row],[Final_Profit_NGN]]*Agridata[[#This Row],[Storage_Loss_%]]</f>
        <v>108748452.48</v>
      </c>
      <c r="Z4567" s="13">
        <f>Agridata[[#This Row],[Final_Profit_NGN]] * (1-Agridata[[#This Row],[Storage_Loss_%]]/100)</f>
        <v>4438351.4752000002</v>
      </c>
      <c r="AA4567" s="13">
        <f>Agridata[[#This Row],[Final_Profit_NGN]]+Agridata[[#This Row],[Input_Cost_NGN]]</f>
        <v>5586668</v>
      </c>
    </row>
    <row r="4568" spans="1:27" x14ac:dyDescent="0.35">
      <c r="A4568" t="s">
        <v>1397</v>
      </c>
      <c r="B4568" t="s">
        <v>1472</v>
      </c>
      <c r="C4568" t="s">
        <v>1488</v>
      </c>
      <c r="D4568">
        <v>2024</v>
      </c>
      <c r="E4568" t="s">
        <v>1501</v>
      </c>
      <c r="F4568" t="s">
        <v>1509</v>
      </c>
      <c r="G4568">
        <v>2.57</v>
      </c>
      <c r="H4568">
        <v>24375</v>
      </c>
      <c r="I4568">
        <v>19741</v>
      </c>
      <c r="J4568">
        <v>33.200000000000003</v>
      </c>
      <c r="K4568" t="s">
        <v>1512</v>
      </c>
      <c r="L4568">
        <v>0.79</v>
      </c>
      <c r="M4568" t="s">
        <v>1518</v>
      </c>
      <c r="N4568" s="13">
        <v>9308</v>
      </c>
      <c r="O4568">
        <v>5</v>
      </c>
      <c r="P4568" s="11">
        <f>Agridata[[#This Row],[Storage_Loss_%]]/100</f>
        <v>0.19010000000000002</v>
      </c>
      <c r="Q4568" s="7">
        <v>19.010000000000002</v>
      </c>
      <c r="R4568" s="13">
        <v>76908</v>
      </c>
      <c r="S4568">
        <v>301</v>
      </c>
      <c r="T4568" t="s">
        <v>1520</v>
      </c>
      <c r="U4568" t="s">
        <v>1522</v>
      </c>
      <c r="V4568" s="13">
        <v>5796405</v>
      </c>
      <c r="W4568" s="7">
        <f>(Agridata[[#This Row],[Profit_After_Storage_Loss]]/Agridata[[#This Row],[Total_Revenue]])*100</f>
        <v>79.92947778366316</v>
      </c>
      <c r="X4568">
        <f>(1-Agridata[[#This Row],[Transport_Cost_NGN]]/(Agridata[[#This Row],[Input_Cost_NGN]]+Agridata[[#This Row],[Final_Profit_NGN]]))*100</f>
        <v>99.841520450212684</v>
      </c>
      <c r="Y4568" s="13">
        <f>Agridata[[#This Row],[Final_Profit_NGN]]*Agridata[[#This Row],[Storage_Loss_%]]</f>
        <v>110189659.05000001</v>
      </c>
      <c r="Z4568" s="13">
        <f>Agridata[[#This Row],[Final_Profit_NGN]] * (1-Agridata[[#This Row],[Storage_Loss_%]]/100)</f>
        <v>4694508.4095000001</v>
      </c>
      <c r="AA4568" s="13">
        <f>Agridata[[#This Row],[Final_Profit_NGN]]+Agridata[[#This Row],[Input_Cost_NGN]]</f>
        <v>5873313</v>
      </c>
    </row>
    <row r="4569" spans="1:27" x14ac:dyDescent="0.35">
      <c r="A4569" t="s">
        <v>1022</v>
      </c>
      <c r="B4569" t="s">
        <v>1471</v>
      </c>
      <c r="C4569" t="s">
        <v>1486</v>
      </c>
      <c r="D4569">
        <v>2023</v>
      </c>
      <c r="E4569" t="s">
        <v>1501</v>
      </c>
      <c r="F4569" t="s">
        <v>1507</v>
      </c>
      <c r="G4569">
        <v>1.08</v>
      </c>
      <c r="H4569">
        <v>2770</v>
      </c>
      <c r="I4569">
        <v>2319</v>
      </c>
      <c r="J4569">
        <v>15.2</v>
      </c>
      <c r="K4569" t="s">
        <v>1512</v>
      </c>
      <c r="L4569">
        <v>1.86</v>
      </c>
      <c r="M4569" t="s">
        <v>1516</v>
      </c>
      <c r="N4569" s="13">
        <v>2879</v>
      </c>
      <c r="O4569">
        <v>7</v>
      </c>
      <c r="P4569" s="11">
        <f>Agridata[[#This Row],[Storage_Loss_%]]/100</f>
        <v>0.16250000000000001</v>
      </c>
      <c r="Q4569" s="7">
        <v>16.25</v>
      </c>
      <c r="R4569" s="13">
        <v>18418</v>
      </c>
      <c r="S4569">
        <v>225</v>
      </c>
      <c r="T4569" t="s">
        <v>1520</v>
      </c>
      <c r="U4569" t="s">
        <v>1523</v>
      </c>
      <c r="V4569" s="13">
        <v>495261</v>
      </c>
      <c r="W4569" s="7">
        <f>(Agridata[[#This Row],[Profit_After_Storage_Loss]]/Agridata[[#This Row],[Total_Revenue]])*100</f>
        <v>80.747137317274024</v>
      </c>
      <c r="X4569">
        <f>(1-Agridata[[#This Row],[Transport_Cost_NGN]]/(Agridata[[#This Row],[Input_Cost_NGN]]+Agridata[[#This Row],[Final_Profit_NGN]]))*100</f>
        <v>99.439533249363905</v>
      </c>
      <c r="Y4569" s="13">
        <f>Agridata[[#This Row],[Final_Profit_NGN]]*Agridata[[#This Row],[Storage_Loss_%]]</f>
        <v>8047991.25</v>
      </c>
      <c r="Z4569" s="13">
        <f>Agridata[[#This Row],[Final_Profit_NGN]] * (1-Agridata[[#This Row],[Storage_Loss_%]]/100)</f>
        <v>414781.08750000002</v>
      </c>
      <c r="AA4569" s="13">
        <f>Agridata[[#This Row],[Final_Profit_NGN]]+Agridata[[#This Row],[Input_Cost_NGN]]</f>
        <v>513679</v>
      </c>
    </row>
    <row r="4570" spans="1:27" x14ac:dyDescent="0.35">
      <c r="A4570" t="s">
        <v>1387</v>
      </c>
      <c r="B4570" t="s">
        <v>1469</v>
      </c>
      <c r="C4570" t="s">
        <v>1480</v>
      </c>
      <c r="D4570">
        <v>2023</v>
      </c>
      <c r="E4570" t="s">
        <v>1502</v>
      </c>
      <c r="F4570" t="s">
        <v>1507</v>
      </c>
      <c r="G4570">
        <v>0.92</v>
      </c>
      <c r="H4570">
        <v>1997</v>
      </c>
      <c r="I4570">
        <v>1214</v>
      </c>
      <c r="J4570">
        <v>32.200000000000003</v>
      </c>
      <c r="K4570" t="s">
        <v>1512</v>
      </c>
      <c r="L4570">
        <v>2</v>
      </c>
      <c r="M4570" t="s">
        <v>1516</v>
      </c>
      <c r="N4570" s="13">
        <v>6722</v>
      </c>
      <c r="O4570">
        <v>30</v>
      </c>
      <c r="P4570" s="11">
        <f>Agridata[[#This Row],[Storage_Loss_%]]/100</f>
        <v>0.39159999999999995</v>
      </c>
      <c r="Q4570" s="7">
        <v>39.159999999999997</v>
      </c>
      <c r="R4570" s="13">
        <v>12907</v>
      </c>
      <c r="S4570">
        <v>243</v>
      </c>
      <c r="T4570" t="s">
        <v>1520</v>
      </c>
      <c r="U4570" t="s">
        <v>1522</v>
      </c>
      <c r="V4570" s="13">
        <v>272423</v>
      </c>
      <c r="W4570" s="7">
        <f>(Agridata[[#This Row],[Profit_After_Storage_Loss]]/Agridata[[#This Row],[Total_Revenue]])*100</f>
        <v>58.087881821049315</v>
      </c>
      <c r="X4570">
        <f>(1-Agridata[[#This Row],[Transport_Cost_NGN]]/(Agridata[[#This Row],[Input_Cost_NGN]]+Agridata[[#This Row],[Final_Profit_NGN]]))*100</f>
        <v>97.64413135667472</v>
      </c>
      <c r="Y4570" s="13">
        <f>Agridata[[#This Row],[Final_Profit_NGN]]*Agridata[[#This Row],[Storage_Loss_%]]</f>
        <v>10668084.68</v>
      </c>
      <c r="Z4570" s="13">
        <f>Agridata[[#This Row],[Final_Profit_NGN]] * (1-Agridata[[#This Row],[Storage_Loss_%]]/100)</f>
        <v>165742.1532</v>
      </c>
      <c r="AA4570" s="13">
        <f>Agridata[[#This Row],[Final_Profit_NGN]]+Agridata[[#This Row],[Input_Cost_NGN]]</f>
        <v>285330</v>
      </c>
    </row>
    <row r="4571" spans="1:27" x14ac:dyDescent="0.35">
      <c r="A4571" t="s">
        <v>774</v>
      </c>
      <c r="B4571" t="s">
        <v>1470</v>
      </c>
      <c r="C4571" t="s">
        <v>1482</v>
      </c>
      <c r="D4571">
        <v>2024</v>
      </c>
      <c r="E4571" t="s">
        <v>1501</v>
      </c>
      <c r="F4571" t="s">
        <v>1506</v>
      </c>
      <c r="G4571">
        <v>5.62</v>
      </c>
      <c r="H4571">
        <v>17652</v>
      </c>
      <c r="I4571">
        <v>11327</v>
      </c>
      <c r="J4571">
        <v>17.600000000000001</v>
      </c>
      <c r="K4571" t="s">
        <v>1512</v>
      </c>
      <c r="L4571">
        <v>1.24</v>
      </c>
      <c r="M4571" t="s">
        <v>1518</v>
      </c>
      <c r="N4571" s="13">
        <v>5182</v>
      </c>
      <c r="O4571">
        <v>30</v>
      </c>
      <c r="P4571" s="11">
        <f>Agridata[[#This Row],[Storage_Loss_%]]/100</f>
        <v>0.35830000000000001</v>
      </c>
      <c r="Q4571" s="7">
        <v>35.83</v>
      </c>
      <c r="R4571" s="13">
        <v>153544</v>
      </c>
      <c r="S4571">
        <v>322</v>
      </c>
      <c r="T4571" t="s">
        <v>1521</v>
      </c>
      <c r="U4571" t="s">
        <v>1522</v>
      </c>
      <c r="V4571" s="13">
        <v>3452096</v>
      </c>
      <c r="W4571" s="7">
        <f>(Agridata[[#This Row],[Profit_After_Storage_Loss]]/Agridata[[#This Row],[Total_Revenue]])*100</f>
        <v>61.437359337038636</v>
      </c>
      <c r="X4571">
        <f>(1-Agridata[[#This Row],[Transport_Cost_NGN]]/(Agridata[[#This Row],[Input_Cost_NGN]]+Agridata[[#This Row],[Final_Profit_NGN]]))*100</f>
        <v>99.856280715767525</v>
      </c>
      <c r="Y4571" s="13">
        <f>Agridata[[#This Row],[Final_Profit_NGN]]*Agridata[[#This Row],[Storage_Loss_%]]</f>
        <v>123688599.67999999</v>
      </c>
      <c r="Z4571" s="13">
        <f>Agridata[[#This Row],[Final_Profit_NGN]] * (1-Agridata[[#This Row],[Storage_Loss_%]]/100)</f>
        <v>2215210.0031999997</v>
      </c>
      <c r="AA4571" s="13">
        <f>Agridata[[#This Row],[Final_Profit_NGN]]+Agridata[[#This Row],[Input_Cost_NGN]]</f>
        <v>3605640</v>
      </c>
    </row>
    <row r="4572" spans="1:27" x14ac:dyDescent="0.35">
      <c r="A4572" t="s">
        <v>856</v>
      </c>
      <c r="B4572" t="s">
        <v>1470</v>
      </c>
      <c r="C4572" t="s">
        <v>1476</v>
      </c>
      <c r="D4572">
        <v>2024</v>
      </c>
      <c r="E4572" t="s">
        <v>1502</v>
      </c>
      <c r="F4572" t="s">
        <v>1504</v>
      </c>
      <c r="G4572">
        <v>9.16</v>
      </c>
      <c r="H4572">
        <v>45528</v>
      </c>
      <c r="I4572">
        <v>36058</v>
      </c>
      <c r="J4572">
        <v>69</v>
      </c>
      <c r="K4572" t="s">
        <v>1511</v>
      </c>
      <c r="L4572">
        <v>1.86</v>
      </c>
      <c r="M4572" t="s">
        <v>1518</v>
      </c>
      <c r="N4572" s="13">
        <v>12579</v>
      </c>
      <c r="O4572">
        <v>4</v>
      </c>
      <c r="P4572" s="11">
        <f>Agridata[[#This Row],[Storage_Loss_%]]/100</f>
        <v>0.20800000000000002</v>
      </c>
      <c r="Q4572" s="7">
        <v>20.8</v>
      </c>
      <c r="R4572" s="13">
        <v>102914</v>
      </c>
      <c r="S4572">
        <v>360</v>
      </c>
      <c r="T4572" t="s">
        <v>1521</v>
      </c>
      <c r="U4572" t="s">
        <v>1523</v>
      </c>
      <c r="V4572" s="13">
        <v>12735579</v>
      </c>
      <c r="W4572" s="7">
        <f>(Agridata[[#This Row],[Profit_After_Storage_Loss]]/Agridata[[#This Row],[Total_Revenue]])*100</f>
        <v>78.565128851182138</v>
      </c>
      <c r="X4572">
        <f>(1-Agridata[[#This Row],[Transport_Cost_NGN]]/(Agridata[[#This Row],[Input_Cost_NGN]]+Agridata[[#This Row],[Final_Profit_NGN]]))*100</f>
        <v>99.902021210744905</v>
      </c>
      <c r="Y4572" s="13">
        <f>Agridata[[#This Row],[Final_Profit_NGN]]*Agridata[[#This Row],[Storage_Loss_%]]</f>
        <v>264900043.20000002</v>
      </c>
      <c r="Z4572" s="13">
        <f>Agridata[[#This Row],[Final_Profit_NGN]] * (1-Agridata[[#This Row],[Storage_Loss_%]]/100)</f>
        <v>10086578.568</v>
      </c>
      <c r="AA4572" s="13">
        <f>Agridata[[#This Row],[Final_Profit_NGN]]+Agridata[[#This Row],[Input_Cost_NGN]]</f>
        <v>12838493</v>
      </c>
    </row>
    <row r="4573" spans="1:27" x14ac:dyDescent="0.35">
      <c r="A4573" t="s">
        <v>1250</v>
      </c>
      <c r="B4573" t="s">
        <v>1472</v>
      </c>
      <c r="C4573" t="s">
        <v>1487</v>
      </c>
      <c r="D4573">
        <v>2024</v>
      </c>
      <c r="E4573" t="s">
        <v>1501</v>
      </c>
      <c r="F4573" t="s">
        <v>1509</v>
      </c>
      <c r="G4573">
        <v>2.98</v>
      </c>
      <c r="H4573">
        <v>47744</v>
      </c>
      <c r="I4573">
        <v>37980</v>
      </c>
      <c r="J4573">
        <v>3.3</v>
      </c>
      <c r="K4573" t="s">
        <v>1513</v>
      </c>
      <c r="L4573">
        <v>1.39</v>
      </c>
      <c r="M4573" t="s">
        <v>1517</v>
      </c>
      <c r="N4573" s="13">
        <v>200</v>
      </c>
      <c r="O4573">
        <v>2</v>
      </c>
      <c r="P4573" s="11">
        <f>Agridata[[#This Row],[Storage_Loss_%]]/100</f>
        <v>0.20449999999999999</v>
      </c>
      <c r="Q4573" s="7">
        <v>20.45</v>
      </c>
      <c r="R4573" s="13">
        <v>51884</v>
      </c>
      <c r="S4573">
        <v>355</v>
      </c>
      <c r="T4573" t="s">
        <v>1520</v>
      </c>
      <c r="U4573" t="s">
        <v>1522</v>
      </c>
      <c r="V4573" s="13">
        <v>13295987</v>
      </c>
      <c r="W4573" s="7">
        <f>(Agridata[[#This Row],[Profit_After_Storage_Loss]]/Agridata[[#This Row],[Total_Revenue]])*100</f>
        <v>79.240784230683673</v>
      </c>
      <c r="X4573">
        <f>(1-Agridata[[#This Row],[Transport_Cost_NGN]]/(Agridata[[#This Row],[Input_Cost_NGN]]+Agridata[[#This Row],[Final_Profit_NGN]]))*100</f>
        <v>99.998501633706226</v>
      </c>
      <c r="Y4573" s="13">
        <f>Agridata[[#This Row],[Final_Profit_NGN]]*Agridata[[#This Row],[Storage_Loss_%]]</f>
        <v>271902934.14999998</v>
      </c>
      <c r="Z4573" s="13">
        <f>Agridata[[#This Row],[Final_Profit_NGN]] * (1-Agridata[[#This Row],[Storage_Loss_%]]/100)</f>
        <v>10576957.658499999</v>
      </c>
      <c r="AA4573" s="13">
        <f>Agridata[[#This Row],[Final_Profit_NGN]]+Agridata[[#This Row],[Input_Cost_NGN]]</f>
        <v>13347871</v>
      </c>
    </row>
    <row r="4574" spans="1:27" x14ac:dyDescent="0.35">
      <c r="A4574" t="s">
        <v>59</v>
      </c>
      <c r="B4574" t="s">
        <v>1469</v>
      </c>
      <c r="C4574" t="s">
        <v>1474</v>
      </c>
      <c r="D4574">
        <v>2024</v>
      </c>
      <c r="E4574" t="s">
        <v>1501</v>
      </c>
      <c r="F4574" t="s">
        <v>1505</v>
      </c>
      <c r="G4574">
        <v>4.1900000000000004</v>
      </c>
      <c r="H4574">
        <v>48673</v>
      </c>
      <c r="I4574">
        <v>45119</v>
      </c>
      <c r="J4574">
        <v>2.4</v>
      </c>
      <c r="K4574" t="s">
        <v>1513</v>
      </c>
      <c r="L4574">
        <v>1.25</v>
      </c>
      <c r="M4574" t="s">
        <v>1516</v>
      </c>
      <c r="N4574" s="13">
        <v>200</v>
      </c>
      <c r="O4574">
        <v>3</v>
      </c>
      <c r="P4574" s="11">
        <f>Agridata[[#This Row],[Storage_Loss_%]]/100</f>
        <v>7.2999999999999995E-2</v>
      </c>
      <c r="Q4574" s="7">
        <v>7.3</v>
      </c>
      <c r="R4574" s="13">
        <v>34044</v>
      </c>
      <c r="S4574">
        <v>93</v>
      </c>
      <c r="T4574" t="s">
        <v>1520</v>
      </c>
      <c r="U4574" t="s">
        <v>1522</v>
      </c>
      <c r="V4574" s="13">
        <v>4119863</v>
      </c>
      <c r="W4574" s="7">
        <f>(Agridata[[#This Row],[Profit_After_Storage_Loss]]/Agridata[[#This Row],[Total_Revenue]])*100</f>
        <v>91.940262528747041</v>
      </c>
      <c r="X4574">
        <f>(1-Agridata[[#This Row],[Transport_Cost_NGN]]/(Agridata[[#This Row],[Input_Cost_NGN]]+Agridata[[#This Row],[Final_Profit_NGN]]))*100</f>
        <v>99.995185255712272</v>
      </c>
      <c r="Y4574" s="13">
        <f>Agridata[[#This Row],[Final_Profit_NGN]]*Agridata[[#This Row],[Storage_Loss_%]]</f>
        <v>30074999.899999999</v>
      </c>
      <c r="Z4574" s="13">
        <f>Agridata[[#This Row],[Final_Profit_NGN]] * (1-Agridata[[#This Row],[Storage_Loss_%]]/100)</f>
        <v>3819113.0010000002</v>
      </c>
      <c r="AA4574" s="13">
        <f>Agridata[[#This Row],[Final_Profit_NGN]]+Agridata[[#This Row],[Input_Cost_NGN]]</f>
        <v>4153907</v>
      </c>
    </row>
    <row r="4575" spans="1:27" x14ac:dyDescent="0.35">
      <c r="A4575" t="s">
        <v>981</v>
      </c>
      <c r="B4575" t="s">
        <v>1471</v>
      </c>
      <c r="C4575" t="s">
        <v>1477</v>
      </c>
      <c r="D4575">
        <v>2022</v>
      </c>
      <c r="E4575" t="s">
        <v>1501</v>
      </c>
      <c r="F4575" t="s">
        <v>1505</v>
      </c>
      <c r="G4575">
        <v>2.4</v>
      </c>
      <c r="H4575">
        <v>25618</v>
      </c>
      <c r="I4575">
        <v>19526</v>
      </c>
      <c r="J4575">
        <v>3.5</v>
      </c>
      <c r="K4575" t="s">
        <v>1513</v>
      </c>
      <c r="L4575">
        <v>0.35</v>
      </c>
      <c r="M4575" t="s">
        <v>1516</v>
      </c>
      <c r="N4575" s="13">
        <v>200</v>
      </c>
      <c r="O4575">
        <v>14</v>
      </c>
      <c r="P4575" s="11">
        <f>Agridata[[#This Row],[Storage_Loss_%]]/100</f>
        <v>0.23780000000000001</v>
      </c>
      <c r="Q4575" s="7">
        <v>23.78</v>
      </c>
      <c r="R4575" s="13">
        <v>20735</v>
      </c>
      <c r="S4575">
        <v>102</v>
      </c>
      <c r="T4575" t="s">
        <v>1521</v>
      </c>
      <c r="U4575" t="s">
        <v>1523</v>
      </c>
      <c r="V4575" s="13">
        <v>1950801</v>
      </c>
      <c r="W4575" s="7">
        <f>(Agridata[[#This Row],[Profit_After_Storage_Loss]]/Agridata[[#This Row],[Total_Revenue]])*100</f>
        <v>75.418380501294422</v>
      </c>
      <c r="X4575">
        <f>(1-Agridata[[#This Row],[Transport_Cost_NGN]]/(Agridata[[#This Row],[Input_Cost_NGN]]+Agridata[[#This Row],[Final_Profit_NGN]]))*100</f>
        <v>99.989855625258684</v>
      </c>
      <c r="Y4575" s="13">
        <f>Agridata[[#This Row],[Final_Profit_NGN]]*Agridata[[#This Row],[Storage_Loss_%]]</f>
        <v>46390047.780000001</v>
      </c>
      <c r="Z4575" s="13">
        <f>Agridata[[#This Row],[Final_Profit_NGN]] * (1-Agridata[[#This Row],[Storage_Loss_%]]/100)</f>
        <v>1486900.5222</v>
      </c>
      <c r="AA4575" s="13">
        <f>Agridata[[#This Row],[Final_Profit_NGN]]+Agridata[[#This Row],[Input_Cost_NGN]]</f>
        <v>1971536</v>
      </c>
    </row>
    <row r="4576" spans="1:27" x14ac:dyDescent="0.35">
      <c r="A4576" t="s">
        <v>288</v>
      </c>
      <c r="B4576" t="s">
        <v>1471</v>
      </c>
      <c r="C4576" t="s">
        <v>1500</v>
      </c>
      <c r="D4576">
        <v>2024</v>
      </c>
      <c r="E4576" t="s">
        <v>1502</v>
      </c>
      <c r="F4576" t="s">
        <v>1506</v>
      </c>
      <c r="G4576">
        <v>1.21</v>
      </c>
      <c r="H4576">
        <v>2204</v>
      </c>
      <c r="I4576">
        <v>1963</v>
      </c>
      <c r="J4576">
        <v>1.2</v>
      </c>
      <c r="K4576" t="s">
        <v>1513</v>
      </c>
      <c r="L4576">
        <v>1.25</v>
      </c>
      <c r="M4576" t="s">
        <v>1518</v>
      </c>
      <c r="N4576" s="13">
        <v>200</v>
      </c>
      <c r="O4576">
        <v>7</v>
      </c>
      <c r="P4576" s="11">
        <f>Agridata[[#This Row],[Storage_Loss_%]]/100</f>
        <v>0.10929999999999999</v>
      </c>
      <c r="Q4576" s="7">
        <v>10.93</v>
      </c>
      <c r="R4576" s="13">
        <v>25561</v>
      </c>
      <c r="S4576">
        <v>313</v>
      </c>
      <c r="T4576" t="s">
        <v>1520</v>
      </c>
      <c r="U4576" t="s">
        <v>1522</v>
      </c>
      <c r="V4576" s="13">
        <v>582514</v>
      </c>
      <c r="W4576" s="7">
        <f>(Agridata[[#This Row],[Profit_After_Storage_Loss]]/Agridata[[#This Row],[Total_Revenue]])*100</f>
        <v>85.32585944168072</v>
      </c>
      <c r="X4576">
        <f>(1-Agridata[[#This Row],[Transport_Cost_NGN]]/(Agridata[[#This Row],[Input_Cost_NGN]]+Agridata[[#This Row],[Final_Profit_NGN]]))*100</f>
        <v>99.967109320396332</v>
      </c>
      <c r="Y4576" s="13">
        <f>Agridata[[#This Row],[Final_Profit_NGN]]*Agridata[[#This Row],[Storage_Loss_%]]</f>
        <v>6366878.0199999996</v>
      </c>
      <c r="Z4576" s="13">
        <f>Agridata[[#This Row],[Final_Profit_NGN]] * (1-Agridata[[#This Row],[Storage_Loss_%]]/100)</f>
        <v>518845.21980000002</v>
      </c>
      <c r="AA4576" s="13">
        <f>Agridata[[#This Row],[Final_Profit_NGN]]+Agridata[[#This Row],[Input_Cost_NGN]]</f>
        <v>608075</v>
      </c>
    </row>
    <row r="4577" spans="1:27" x14ac:dyDescent="0.35">
      <c r="A4577" t="s">
        <v>1298</v>
      </c>
      <c r="B4577" t="s">
        <v>1473</v>
      </c>
      <c r="C4577" t="s">
        <v>1496</v>
      </c>
      <c r="D4577">
        <v>2022</v>
      </c>
      <c r="E4577" t="s">
        <v>1501</v>
      </c>
      <c r="F4577" t="s">
        <v>1509</v>
      </c>
      <c r="G4577">
        <v>0.79</v>
      </c>
      <c r="H4577">
        <v>14385</v>
      </c>
      <c r="I4577">
        <v>11257</v>
      </c>
      <c r="J4577">
        <v>53.7</v>
      </c>
      <c r="K4577" t="s">
        <v>1512</v>
      </c>
      <c r="L4577">
        <v>2.97</v>
      </c>
      <c r="M4577" t="s">
        <v>1517</v>
      </c>
      <c r="N4577" s="13">
        <v>11420</v>
      </c>
      <c r="O4577">
        <v>4</v>
      </c>
      <c r="P4577" s="11">
        <f>Agridata[[#This Row],[Storage_Loss_%]]/100</f>
        <v>0.21739999999999998</v>
      </c>
      <c r="Q4577" s="7">
        <v>21.74</v>
      </c>
      <c r="R4577" s="13">
        <v>23429</v>
      </c>
      <c r="S4577">
        <v>323</v>
      </c>
      <c r="T4577" t="s">
        <v>1520</v>
      </c>
      <c r="U4577" t="s">
        <v>1522</v>
      </c>
      <c r="V4577" s="13">
        <v>3564802</v>
      </c>
      <c r="W4577" s="7">
        <f>(Agridata[[#This Row],[Profit_After_Storage_Loss]]/Agridata[[#This Row],[Total_Revenue]])*100</f>
        <v>77.749009057666569</v>
      </c>
      <c r="X4577">
        <f>(1-Agridata[[#This Row],[Transport_Cost_NGN]]/(Agridata[[#This Row],[Input_Cost_NGN]]+Agridata[[#This Row],[Final_Profit_NGN]]))*100</f>
        <v>99.68173732404631</v>
      </c>
      <c r="Y4577" s="13">
        <f>Agridata[[#This Row],[Final_Profit_NGN]]*Agridata[[#This Row],[Storage_Loss_%]]</f>
        <v>77498795.479999989</v>
      </c>
      <c r="Z4577" s="13">
        <f>Agridata[[#This Row],[Final_Profit_NGN]] * (1-Agridata[[#This Row],[Storage_Loss_%]]/100)</f>
        <v>2789814.0452000001</v>
      </c>
      <c r="AA4577" s="13">
        <f>Agridata[[#This Row],[Final_Profit_NGN]]+Agridata[[#This Row],[Input_Cost_NGN]]</f>
        <v>3588231</v>
      </c>
    </row>
    <row r="4578" spans="1:27" x14ac:dyDescent="0.35">
      <c r="A4578" t="s">
        <v>159</v>
      </c>
      <c r="B4578" t="s">
        <v>1473</v>
      </c>
      <c r="C4578" t="s">
        <v>1494</v>
      </c>
      <c r="D4578">
        <v>2024</v>
      </c>
      <c r="E4578" t="s">
        <v>1502</v>
      </c>
      <c r="F4578" t="s">
        <v>1503</v>
      </c>
      <c r="G4578">
        <v>5.99</v>
      </c>
      <c r="H4578">
        <v>33194</v>
      </c>
      <c r="I4578">
        <v>27302</v>
      </c>
      <c r="J4578">
        <v>12.2</v>
      </c>
      <c r="K4578" t="s">
        <v>1513</v>
      </c>
      <c r="L4578">
        <v>1.48</v>
      </c>
      <c r="M4578" t="s">
        <v>1516</v>
      </c>
      <c r="N4578" s="13">
        <v>472</v>
      </c>
      <c r="O4578">
        <v>7</v>
      </c>
      <c r="P4578" s="11">
        <f>Agridata[[#This Row],[Storage_Loss_%]]/100</f>
        <v>0.17749999999999999</v>
      </c>
      <c r="Q4578" s="7">
        <v>17.75</v>
      </c>
      <c r="R4578" s="13">
        <v>57769</v>
      </c>
      <c r="S4578">
        <v>284</v>
      </c>
      <c r="T4578" t="s">
        <v>1519</v>
      </c>
      <c r="U4578" t="s">
        <v>1523</v>
      </c>
      <c r="V4578" s="13">
        <v>7617990</v>
      </c>
      <c r="W4578" s="7">
        <f>(Agridata[[#This Row],[Profit_After_Storage_Loss]]/Agridata[[#This Row],[Total_Revenue]])*100</f>
        <v>81.630973236653219</v>
      </c>
      <c r="X4578">
        <f>(1-Agridata[[#This Row],[Transport_Cost_NGN]]/(Agridata[[#This Row],[Input_Cost_NGN]]+Agridata[[#This Row],[Final_Profit_NGN]]))*100</f>
        <v>99.993850770979137</v>
      </c>
      <c r="Y4578" s="13">
        <f>Agridata[[#This Row],[Final_Profit_NGN]]*Agridata[[#This Row],[Storage_Loss_%]]</f>
        <v>135219322.5</v>
      </c>
      <c r="Z4578" s="13">
        <f>Agridata[[#This Row],[Final_Profit_NGN]] * (1-Agridata[[#This Row],[Storage_Loss_%]]/100)</f>
        <v>6265796.7750000004</v>
      </c>
      <c r="AA4578" s="13">
        <f>Agridata[[#This Row],[Final_Profit_NGN]]+Agridata[[#This Row],[Input_Cost_NGN]]</f>
        <v>7675759</v>
      </c>
    </row>
    <row r="4579" spans="1:27" x14ac:dyDescent="0.35">
      <c r="A4579" t="s">
        <v>338</v>
      </c>
      <c r="B4579" t="s">
        <v>1473</v>
      </c>
      <c r="C4579" t="s">
        <v>1493</v>
      </c>
      <c r="D4579">
        <v>2022</v>
      </c>
      <c r="E4579" t="s">
        <v>1501</v>
      </c>
      <c r="F4579" t="s">
        <v>1504</v>
      </c>
      <c r="G4579">
        <v>0.48</v>
      </c>
      <c r="H4579">
        <v>4224</v>
      </c>
      <c r="I4579">
        <v>3421</v>
      </c>
      <c r="J4579">
        <v>32.1</v>
      </c>
      <c r="K4579" t="s">
        <v>1512</v>
      </c>
      <c r="L4579">
        <v>2.0299999999999998</v>
      </c>
      <c r="M4579" t="s">
        <v>1516</v>
      </c>
      <c r="N4579" s="13">
        <v>8855</v>
      </c>
      <c r="O4579">
        <v>3</v>
      </c>
      <c r="P4579" s="11">
        <f>Agridata[[#This Row],[Storage_Loss_%]]/100</f>
        <v>0.19010000000000002</v>
      </c>
      <c r="Q4579" s="7">
        <v>19.010000000000002</v>
      </c>
      <c r="R4579" s="13">
        <v>7414</v>
      </c>
      <c r="S4579">
        <v>238</v>
      </c>
      <c r="T4579" t="s">
        <v>1520</v>
      </c>
      <c r="U4579" t="s">
        <v>1522</v>
      </c>
      <c r="V4579" s="13">
        <v>789788</v>
      </c>
      <c r="W4579" s="7">
        <f>(Agridata[[#This Row],[Profit_After_Storage_Loss]]/Agridata[[#This Row],[Total_Revenue]])*100</f>
        <v>80.23679082591363</v>
      </c>
      <c r="X4579">
        <f>(1-Agridata[[#This Row],[Transport_Cost_NGN]]/(Agridata[[#This Row],[Input_Cost_NGN]]+Agridata[[#This Row],[Final_Profit_NGN]]))*100</f>
        <v>98.889240117310294</v>
      </c>
      <c r="Y4579" s="13">
        <f>Agridata[[#This Row],[Final_Profit_NGN]]*Agridata[[#This Row],[Storage_Loss_%]]</f>
        <v>15013869.880000001</v>
      </c>
      <c r="Z4579" s="13">
        <f>Agridata[[#This Row],[Final_Profit_NGN]] * (1-Agridata[[#This Row],[Storage_Loss_%]]/100)</f>
        <v>639649.30119999999</v>
      </c>
      <c r="AA4579" s="13">
        <f>Agridata[[#This Row],[Final_Profit_NGN]]+Agridata[[#This Row],[Input_Cost_NGN]]</f>
        <v>797202</v>
      </c>
    </row>
    <row r="4580" spans="1:27" x14ac:dyDescent="0.35">
      <c r="A4580" t="s">
        <v>389</v>
      </c>
      <c r="B4580" t="s">
        <v>1473</v>
      </c>
      <c r="C4580" t="s">
        <v>1494</v>
      </c>
      <c r="D4580">
        <v>2025</v>
      </c>
      <c r="E4580" t="s">
        <v>1501</v>
      </c>
      <c r="F4580" t="s">
        <v>1506</v>
      </c>
      <c r="G4580">
        <v>1.66</v>
      </c>
      <c r="H4580">
        <v>5612</v>
      </c>
      <c r="I4580">
        <v>4623</v>
      </c>
      <c r="J4580">
        <v>35</v>
      </c>
      <c r="K4580" t="s">
        <v>1512</v>
      </c>
      <c r="L4580">
        <v>0.94</v>
      </c>
      <c r="M4580" t="s">
        <v>1518</v>
      </c>
      <c r="N4580" s="13">
        <v>7647</v>
      </c>
      <c r="O4580">
        <v>14</v>
      </c>
      <c r="P4580" s="11">
        <f>Agridata[[#This Row],[Storage_Loss_%]]/100</f>
        <v>0.17610000000000001</v>
      </c>
      <c r="Q4580" s="7">
        <v>17.61</v>
      </c>
      <c r="R4580" s="13">
        <v>31603</v>
      </c>
      <c r="S4580">
        <v>477</v>
      </c>
      <c r="T4580" t="s">
        <v>1520</v>
      </c>
      <c r="U4580" t="s">
        <v>1522</v>
      </c>
      <c r="V4580" s="13">
        <v>2143870</v>
      </c>
      <c r="W4580" s="7">
        <f>(Agridata[[#This Row],[Profit_After_Storage_Loss]]/Agridata[[#This Row],[Total_Revenue]])*100</f>
        <v>81.193124115996838</v>
      </c>
      <c r="X4580">
        <f>(1-Agridata[[#This Row],[Transport_Cost_NGN]]/(Agridata[[#This Row],[Input_Cost_NGN]]+Agridata[[#This Row],[Final_Profit_NGN]]))*100</f>
        <v>99.64849023637619</v>
      </c>
      <c r="Y4580" s="13">
        <f>Agridata[[#This Row],[Final_Profit_NGN]]*Agridata[[#This Row],[Storage_Loss_%]]</f>
        <v>37753550.699999996</v>
      </c>
      <c r="Z4580" s="13">
        <f>Agridata[[#This Row],[Final_Profit_NGN]] * (1-Agridata[[#This Row],[Storage_Loss_%]]/100)</f>
        <v>1766334.493</v>
      </c>
      <c r="AA4580" s="13">
        <f>Agridata[[#This Row],[Final_Profit_NGN]]+Agridata[[#This Row],[Input_Cost_NGN]]</f>
        <v>2175473</v>
      </c>
    </row>
    <row r="4581" spans="1:27" x14ac:dyDescent="0.35">
      <c r="A4581" t="s">
        <v>135</v>
      </c>
      <c r="B4581" t="s">
        <v>1473</v>
      </c>
      <c r="C4581" t="s">
        <v>1484</v>
      </c>
      <c r="D4581">
        <v>2025</v>
      </c>
      <c r="E4581" t="s">
        <v>1501</v>
      </c>
      <c r="F4581" t="s">
        <v>1504</v>
      </c>
      <c r="G4581">
        <v>2.5499999999999998</v>
      </c>
      <c r="H4581">
        <v>28705</v>
      </c>
      <c r="I4581">
        <v>22010</v>
      </c>
      <c r="J4581">
        <v>13.5</v>
      </c>
      <c r="K4581" t="s">
        <v>1512</v>
      </c>
      <c r="L4581">
        <v>1.1599999999999999</v>
      </c>
      <c r="M4581" t="s">
        <v>1516</v>
      </c>
      <c r="N4581" s="13">
        <v>3616</v>
      </c>
      <c r="O4581">
        <v>2</v>
      </c>
      <c r="P4581" s="11">
        <f>Agridata[[#This Row],[Storage_Loss_%]]/100</f>
        <v>0.23319999999999999</v>
      </c>
      <c r="Q4581" s="7">
        <v>23.32</v>
      </c>
      <c r="R4581" s="13">
        <v>58468</v>
      </c>
      <c r="S4581">
        <v>345</v>
      </c>
      <c r="T4581" t="s">
        <v>1520</v>
      </c>
      <c r="U4581" t="s">
        <v>1523</v>
      </c>
      <c r="V4581" s="13">
        <v>7455432</v>
      </c>
      <c r="W4581" s="7">
        <f>(Agridata[[#This Row],[Profit_After_Storage_Loss]]/Agridata[[#This Row],[Total_Revenue]])*100</f>
        <v>76.083328998256562</v>
      </c>
      <c r="X4581">
        <f>(1-Agridata[[#This Row],[Transport_Cost_NGN]]/(Agridata[[#This Row],[Input_Cost_NGN]]+Agridata[[#This Row],[Final_Profit_NGN]]))*100</f>
        <v>99.951875856745502</v>
      </c>
      <c r="Y4581" s="13">
        <f>Agridata[[#This Row],[Final_Profit_NGN]]*Agridata[[#This Row],[Storage_Loss_%]]</f>
        <v>173860674.24000001</v>
      </c>
      <c r="Z4581" s="13">
        <f>Agridata[[#This Row],[Final_Profit_NGN]] * (1-Agridata[[#This Row],[Storage_Loss_%]]/100)</f>
        <v>5716825.2576000001</v>
      </c>
      <c r="AA4581" s="13">
        <f>Agridata[[#This Row],[Final_Profit_NGN]]+Agridata[[#This Row],[Input_Cost_NGN]]</f>
        <v>7513900</v>
      </c>
    </row>
    <row r="4582" spans="1:27" x14ac:dyDescent="0.35">
      <c r="A4582" t="s">
        <v>744</v>
      </c>
      <c r="B4582" t="s">
        <v>1471</v>
      </c>
      <c r="C4582" t="s">
        <v>1492</v>
      </c>
      <c r="D4582">
        <v>2023</v>
      </c>
      <c r="E4582" t="s">
        <v>1501</v>
      </c>
      <c r="F4582" t="s">
        <v>1507</v>
      </c>
      <c r="G4582">
        <v>2.42</v>
      </c>
      <c r="H4582">
        <v>6497</v>
      </c>
      <c r="I4582">
        <v>4936</v>
      </c>
      <c r="J4582">
        <v>6.2</v>
      </c>
      <c r="K4582" t="s">
        <v>1512</v>
      </c>
      <c r="L4582">
        <v>1.1200000000000001</v>
      </c>
      <c r="M4582" t="s">
        <v>1517</v>
      </c>
      <c r="N4582" s="13">
        <v>1416</v>
      </c>
      <c r="O4582">
        <v>14</v>
      </c>
      <c r="P4582" s="11">
        <f>Agridata[[#This Row],[Storage_Loss_%]]/100</f>
        <v>0.2402</v>
      </c>
      <c r="Q4582" s="7">
        <v>24.02</v>
      </c>
      <c r="R4582" s="13">
        <v>35734</v>
      </c>
      <c r="S4582">
        <v>262</v>
      </c>
      <c r="T4582" t="s">
        <v>1520</v>
      </c>
      <c r="U4582" t="s">
        <v>1522</v>
      </c>
      <c r="V4582" s="13">
        <v>1243150</v>
      </c>
      <c r="W4582" s="7">
        <f>(Agridata[[#This Row],[Profit_After_Storage_Loss]]/Agridata[[#This Row],[Total_Revenue]])*100</f>
        <v>73.85700110408763</v>
      </c>
      <c r="X4582">
        <f>(1-Agridata[[#This Row],[Transport_Cost_NGN]]/(Agridata[[#This Row],[Input_Cost_NGN]]+Agridata[[#This Row],[Final_Profit_NGN]]))*100</f>
        <v>99.889278464661373</v>
      </c>
      <c r="Y4582" s="13">
        <f>Agridata[[#This Row],[Final_Profit_NGN]]*Agridata[[#This Row],[Storage_Loss_%]]</f>
        <v>29860463</v>
      </c>
      <c r="Z4582" s="13">
        <f>Agridata[[#This Row],[Final_Profit_NGN]] * (1-Agridata[[#This Row],[Storage_Loss_%]]/100)</f>
        <v>944545.37</v>
      </c>
      <c r="AA4582" s="13">
        <f>Agridata[[#This Row],[Final_Profit_NGN]]+Agridata[[#This Row],[Input_Cost_NGN]]</f>
        <v>1278884</v>
      </c>
    </row>
    <row r="4583" spans="1:27" x14ac:dyDescent="0.35">
      <c r="A4583" t="s">
        <v>952</v>
      </c>
      <c r="B4583" t="s">
        <v>1472</v>
      </c>
      <c r="C4583" t="s">
        <v>1478</v>
      </c>
      <c r="D4583">
        <v>2025</v>
      </c>
      <c r="E4583" t="s">
        <v>1502</v>
      </c>
      <c r="F4583" t="s">
        <v>1503</v>
      </c>
      <c r="G4583">
        <v>0.99</v>
      </c>
      <c r="H4583">
        <v>9348</v>
      </c>
      <c r="I4583">
        <v>3739</v>
      </c>
      <c r="J4583">
        <v>6.7</v>
      </c>
      <c r="K4583" t="s">
        <v>1513</v>
      </c>
      <c r="L4583">
        <v>0.28999999999999998</v>
      </c>
      <c r="M4583" t="s">
        <v>1516</v>
      </c>
      <c r="N4583" s="13">
        <v>247</v>
      </c>
      <c r="O4583">
        <v>60</v>
      </c>
      <c r="P4583" s="11">
        <f>Agridata[[#This Row],[Storage_Loss_%]]/100</f>
        <v>0.6</v>
      </c>
      <c r="Q4583" s="7">
        <v>60</v>
      </c>
      <c r="R4583" s="13">
        <v>10818</v>
      </c>
      <c r="S4583">
        <v>346</v>
      </c>
      <c r="T4583" t="s">
        <v>1520</v>
      </c>
      <c r="U4583" t="s">
        <v>1522</v>
      </c>
      <c r="V4583" s="13">
        <v>1269693</v>
      </c>
      <c r="W4583" s="7">
        <f>(Agridata[[#This Row],[Profit_After_Storage_Loss]]/Agridata[[#This Row],[Total_Revenue]])*100</f>
        <v>39.66207240703126</v>
      </c>
      <c r="X4583">
        <f>(1-Agridata[[#This Row],[Transport_Cost_NGN]]/(Agridata[[#This Row],[Input_Cost_NGN]]+Agridata[[#This Row],[Final_Profit_NGN]]))*100</f>
        <v>99.980710825600099</v>
      </c>
      <c r="Y4583" s="13">
        <f>Agridata[[#This Row],[Final_Profit_NGN]]*Agridata[[#This Row],[Storage_Loss_%]]</f>
        <v>76181580</v>
      </c>
      <c r="Z4583" s="13">
        <f>Agridata[[#This Row],[Final_Profit_NGN]] * (1-Agridata[[#This Row],[Storage_Loss_%]]/100)</f>
        <v>507877.2</v>
      </c>
      <c r="AA4583" s="13">
        <f>Agridata[[#This Row],[Final_Profit_NGN]]+Agridata[[#This Row],[Input_Cost_NGN]]</f>
        <v>1280511</v>
      </c>
    </row>
    <row r="4584" spans="1:27" x14ac:dyDescent="0.35">
      <c r="A4584" t="s">
        <v>199</v>
      </c>
      <c r="B4584" t="s">
        <v>1471</v>
      </c>
      <c r="C4584" t="s">
        <v>1486</v>
      </c>
      <c r="D4584">
        <v>2023</v>
      </c>
      <c r="E4584" t="s">
        <v>1502</v>
      </c>
      <c r="F4584" t="s">
        <v>1506</v>
      </c>
      <c r="G4584">
        <v>3.86</v>
      </c>
      <c r="H4584">
        <v>8129</v>
      </c>
      <c r="I4584">
        <v>7338</v>
      </c>
      <c r="J4584">
        <v>16.399999999999999</v>
      </c>
      <c r="K4584" t="s">
        <v>1512</v>
      </c>
      <c r="L4584">
        <v>1.79</v>
      </c>
      <c r="M4584" t="s">
        <v>1516</v>
      </c>
      <c r="N4584" s="13">
        <v>3650</v>
      </c>
      <c r="O4584">
        <v>1</v>
      </c>
      <c r="P4584" s="11">
        <f>Agridata[[#This Row],[Storage_Loss_%]]/100</f>
        <v>9.7200000000000009E-2</v>
      </c>
      <c r="Q4584" s="7">
        <v>9.7200000000000006</v>
      </c>
      <c r="R4584" s="13">
        <v>61936</v>
      </c>
      <c r="S4584">
        <v>358</v>
      </c>
      <c r="T4584" t="s">
        <v>1520</v>
      </c>
      <c r="U4584" t="s">
        <v>1523</v>
      </c>
      <c r="V4584" s="13">
        <v>2535148</v>
      </c>
      <c r="W4584" s="7">
        <f>(Agridata[[#This Row],[Profit_After_Storage_Loss]]/Agridata[[#This Row],[Total_Revenue]])*100</f>
        <v>88.126976809375449</v>
      </c>
      <c r="X4584">
        <f>(1-Agridata[[#This Row],[Transport_Cost_NGN]]/(Agridata[[#This Row],[Input_Cost_NGN]]+Agridata[[#This Row],[Final_Profit_NGN]]))*100</f>
        <v>99.859457761088976</v>
      </c>
      <c r="Y4584" s="13">
        <f>Agridata[[#This Row],[Final_Profit_NGN]]*Agridata[[#This Row],[Storage_Loss_%]]</f>
        <v>24641638.560000002</v>
      </c>
      <c r="Z4584" s="13">
        <f>Agridata[[#This Row],[Final_Profit_NGN]] * (1-Agridata[[#This Row],[Storage_Loss_%]]/100)</f>
        <v>2288731.6144000003</v>
      </c>
      <c r="AA4584" s="13">
        <f>Agridata[[#This Row],[Final_Profit_NGN]]+Agridata[[#This Row],[Input_Cost_NGN]]</f>
        <v>2597084</v>
      </c>
    </row>
    <row r="4585" spans="1:27" x14ac:dyDescent="0.35">
      <c r="A4585" t="s">
        <v>1451</v>
      </c>
      <c r="B4585" t="s">
        <v>1469</v>
      </c>
      <c r="C4585" t="s">
        <v>1480</v>
      </c>
      <c r="D4585">
        <v>2023</v>
      </c>
      <c r="E4585" t="s">
        <v>1501</v>
      </c>
      <c r="F4585" t="s">
        <v>1506</v>
      </c>
      <c r="G4585">
        <v>2.25</v>
      </c>
      <c r="H4585">
        <v>4460</v>
      </c>
      <c r="I4585">
        <v>3438</v>
      </c>
      <c r="J4585">
        <v>9.6</v>
      </c>
      <c r="K4585" t="s">
        <v>1513</v>
      </c>
      <c r="L4585">
        <v>1.33</v>
      </c>
      <c r="M4585" t="s">
        <v>1517</v>
      </c>
      <c r="N4585" s="13">
        <v>270</v>
      </c>
      <c r="O4585">
        <v>14</v>
      </c>
      <c r="P4585" s="11">
        <f>Agridata[[#This Row],[Storage_Loss_%]]/100</f>
        <v>0.22899999999999998</v>
      </c>
      <c r="Q4585" s="7">
        <v>22.9</v>
      </c>
      <c r="R4585" s="13">
        <v>45386</v>
      </c>
      <c r="S4585">
        <v>337</v>
      </c>
      <c r="T4585" t="s">
        <v>1521</v>
      </c>
      <c r="U4585" t="s">
        <v>1523</v>
      </c>
      <c r="V4585" s="13">
        <v>1101364</v>
      </c>
      <c r="W4585" s="7">
        <f>(Agridata[[#This Row],[Profit_After_Storage_Loss]]/Agridata[[#This Row],[Total_Revenue]])*100</f>
        <v>74.048541007194245</v>
      </c>
      <c r="X4585">
        <f>(1-Agridata[[#This Row],[Transport_Cost_NGN]]/(Agridata[[#This Row],[Input_Cost_NGN]]+Agridata[[#This Row],[Final_Profit_NGN]]))*100</f>
        <v>99.976455199476774</v>
      </c>
      <c r="Y4585" s="13">
        <f>Agridata[[#This Row],[Final_Profit_NGN]]*Agridata[[#This Row],[Storage_Loss_%]]</f>
        <v>25221235.599999998</v>
      </c>
      <c r="Z4585" s="13">
        <f>Agridata[[#This Row],[Final_Profit_NGN]] * (1-Agridata[[#This Row],[Storage_Loss_%]]/100)</f>
        <v>849151.64399999997</v>
      </c>
      <c r="AA4585" s="13">
        <f>Agridata[[#This Row],[Final_Profit_NGN]]+Agridata[[#This Row],[Input_Cost_NGN]]</f>
        <v>1146750</v>
      </c>
    </row>
    <row r="4586" spans="1:27" x14ac:dyDescent="0.35">
      <c r="A4586" t="s">
        <v>1335</v>
      </c>
      <c r="B4586" t="s">
        <v>1473</v>
      </c>
      <c r="C4586" t="s">
        <v>1496</v>
      </c>
      <c r="D4586">
        <v>2022</v>
      </c>
      <c r="E4586" t="s">
        <v>1501</v>
      </c>
      <c r="F4586" t="s">
        <v>1507</v>
      </c>
      <c r="G4586">
        <v>1.75</v>
      </c>
      <c r="H4586">
        <v>4154</v>
      </c>
      <c r="I4586">
        <v>3575</v>
      </c>
      <c r="J4586">
        <v>14.3</v>
      </c>
      <c r="K4586" t="s">
        <v>1511</v>
      </c>
      <c r="L4586">
        <v>1.01</v>
      </c>
      <c r="M4586" t="s">
        <v>1518</v>
      </c>
      <c r="N4586" s="13">
        <v>2128</v>
      </c>
      <c r="O4586">
        <v>7</v>
      </c>
      <c r="P4586" s="11">
        <f>Agridata[[#This Row],[Storage_Loss_%]]/100</f>
        <v>0.13919999999999999</v>
      </c>
      <c r="Q4586" s="7">
        <v>13.92</v>
      </c>
      <c r="R4586" s="13">
        <v>22054</v>
      </c>
      <c r="S4586">
        <v>259</v>
      </c>
      <c r="T4586" t="s">
        <v>1520</v>
      </c>
      <c r="U4586" t="s">
        <v>1522</v>
      </c>
      <c r="V4586" s="13">
        <v>892484</v>
      </c>
      <c r="W4586" s="7">
        <f>(Agridata[[#This Row],[Profit_After_Storage_Loss]]/Agridata[[#This Row],[Total_Revenue]])*100</f>
        <v>84.00418869418219</v>
      </c>
      <c r="X4586">
        <f>(1-Agridata[[#This Row],[Transport_Cost_NGN]]/(Agridata[[#This Row],[Input_Cost_NGN]]+Agridata[[#This Row],[Final_Profit_NGN]]))*100</f>
        <v>99.767314206736074</v>
      </c>
      <c r="Y4586" s="13">
        <f>Agridata[[#This Row],[Final_Profit_NGN]]*Agridata[[#This Row],[Storage_Loss_%]]</f>
        <v>12423377.279999999</v>
      </c>
      <c r="Z4586" s="13">
        <f>Agridata[[#This Row],[Final_Profit_NGN]] * (1-Agridata[[#This Row],[Storage_Loss_%]]/100)</f>
        <v>768250.22719999996</v>
      </c>
      <c r="AA4586" s="13">
        <f>Agridata[[#This Row],[Final_Profit_NGN]]+Agridata[[#This Row],[Input_Cost_NGN]]</f>
        <v>914538</v>
      </c>
    </row>
    <row r="4587" spans="1:27" x14ac:dyDescent="0.35">
      <c r="A4587" t="s">
        <v>1452</v>
      </c>
      <c r="B4587" t="s">
        <v>1473</v>
      </c>
      <c r="C4587" t="s">
        <v>1494</v>
      </c>
      <c r="D4587">
        <v>2025</v>
      </c>
      <c r="E4587" t="s">
        <v>1501</v>
      </c>
      <c r="F4587" t="s">
        <v>1503</v>
      </c>
      <c r="G4587">
        <v>0.97</v>
      </c>
      <c r="H4587">
        <v>10437</v>
      </c>
      <c r="I4587">
        <v>9082</v>
      </c>
      <c r="J4587">
        <v>7.6</v>
      </c>
      <c r="K4587" t="s">
        <v>1513</v>
      </c>
      <c r="L4587">
        <v>0.94</v>
      </c>
      <c r="M4587" t="s">
        <v>1518</v>
      </c>
      <c r="N4587" s="13">
        <v>304</v>
      </c>
      <c r="O4587">
        <v>7</v>
      </c>
      <c r="P4587" s="11">
        <f>Agridata[[#This Row],[Storage_Loss_%]]/100</f>
        <v>0.1298</v>
      </c>
      <c r="Q4587" s="7">
        <v>12.98</v>
      </c>
      <c r="R4587" s="13">
        <v>10066</v>
      </c>
      <c r="S4587">
        <v>406</v>
      </c>
      <c r="T4587" t="s">
        <v>1520</v>
      </c>
      <c r="U4587" t="s">
        <v>1522</v>
      </c>
      <c r="V4587" s="13">
        <v>3640050</v>
      </c>
      <c r="W4587" s="7">
        <f>(Agridata[[#This Row],[Profit_After_Storage_Loss]]/Agridata[[#This Row],[Total_Revenue]])*100</f>
        <v>86.780023155428481</v>
      </c>
      <c r="X4587">
        <f>(1-Agridata[[#This Row],[Transport_Cost_NGN]]/(Agridata[[#This Row],[Input_Cost_NGN]]+Agridata[[#This Row],[Final_Profit_NGN]]))*100</f>
        <v>99.99167149756336</v>
      </c>
      <c r="Y4587" s="13">
        <f>Agridata[[#This Row],[Final_Profit_NGN]]*Agridata[[#This Row],[Storage_Loss_%]]</f>
        <v>47247849</v>
      </c>
      <c r="Z4587" s="13">
        <f>Agridata[[#This Row],[Final_Profit_NGN]] * (1-Agridata[[#This Row],[Storage_Loss_%]]/100)</f>
        <v>3167571.51</v>
      </c>
      <c r="AA4587" s="13">
        <f>Agridata[[#This Row],[Final_Profit_NGN]]+Agridata[[#This Row],[Input_Cost_NGN]]</f>
        <v>3650116</v>
      </c>
    </row>
    <row r="4588" spans="1:27" x14ac:dyDescent="0.35">
      <c r="A4588" t="s">
        <v>542</v>
      </c>
      <c r="B4588" t="s">
        <v>1471</v>
      </c>
      <c r="C4588" t="s">
        <v>1492</v>
      </c>
      <c r="D4588">
        <v>2024</v>
      </c>
      <c r="E4588" t="s">
        <v>1501</v>
      </c>
      <c r="F4588" t="s">
        <v>1505</v>
      </c>
      <c r="G4588">
        <v>2.82</v>
      </c>
      <c r="H4588">
        <v>21270</v>
      </c>
      <c r="I4588">
        <v>19160</v>
      </c>
      <c r="J4588">
        <v>27.6</v>
      </c>
      <c r="K4588" t="s">
        <v>1513</v>
      </c>
      <c r="L4588">
        <v>0.77</v>
      </c>
      <c r="M4588" t="s">
        <v>1518</v>
      </c>
      <c r="N4588" s="13">
        <v>1070</v>
      </c>
      <c r="O4588">
        <v>7</v>
      </c>
      <c r="P4588" s="11">
        <f>Agridata[[#This Row],[Storage_Loss_%]]/100</f>
        <v>9.9199999999999997E-2</v>
      </c>
      <c r="Q4588" s="7">
        <v>9.92</v>
      </c>
      <c r="R4588" s="13">
        <v>31592</v>
      </c>
      <c r="S4588">
        <v>121</v>
      </c>
      <c r="T4588" t="s">
        <v>1521</v>
      </c>
      <c r="U4588" t="s">
        <v>1523</v>
      </c>
      <c r="V4588" s="13">
        <v>2262515</v>
      </c>
      <c r="W4588" s="7">
        <f>(Agridata[[#This Row],[Profit_After_Storage_Loss]]/Agridata[[#This Row],[Total_Revenue]])*100</f>
        <v>88.839514111591129</v>
      </c>
      <c r="X4588">
        <f>(1-Agridata[[#This Row],[Transport_Cost_NGN]]/(Agridata[[#This Row],[Input_Cost_NGN]]+Agridata[[#This Row],[Final_Profit_NGN]]))*100</f>
        <v>99.953358757895771</v>
      </c>
      <c r="Y4588" s="13">
        <f>Agridata[[#This Row],[Final_Profit_NGN]]*Agridata[[#This Row],[Storage_Loss_%]]</f>
        <v>22444148.800000001</v>
      </c>
      <c r="Z4588" s="13">
        <f>Agridata[[#This Row],[Final_Profit_NGN]] * (1-Agridata[[#This Row],[Storage_Loss_%]]/100)</f>
        <v>2038073.5120000001</v>
      </c>
      <c r="AA4588" s="13">
        <f>Agridata[[#This Row],[Final_Profit_NGN]]+Agridata[[#This Row],[Input_Cost_NGN]]</f>
        <v>2294107</v>
      </c>
    </row>
    <row r="4589" spans="1:27" x14ac:dyDescent="0.35">
      <c r="A4589" t="s">
        <v>725</v>
      </c>
      <c r="B4589" t="s">
        <v>1473</v>
      </c>
      <c r="C4589" t="s">
        <v>1494</v>
      </c>
      <c r="D4589">
        <v>2022</v>
      </c>
      <c r="E4589" t="s">
        <v>1501</v>
      </c>
      <c r="F4589" t="s">
        <v>1510</v>
      </c>
      <c r="G4589">
        <v>2.5099999999999998</v>
      </c>
      <c r="H4589">
        <v>53217</v>
      </c>
      <c r="I4589">
        <v>35133</v>
      </c>
      <c r="J4589">
        <v>28.7</v>
      </c>
      <c r="K4589" t="s">
        <v>1512</v>
      </c>
      <c r="L4589">
        <v>1.99</v>
      </c>
      <c r="M4589" t="s">
        <v>1516</v>
      </c>
      <c r="N4589" s="13">
        <v>7351</v>
      </c>
      <c r="O4589">
        <v>5</v>
      </c>
      <c r="P4589" s="11">
        <f>Agridata[[#This Row],[Storage_Loss_%]]/100</f>
        <v>0.33979999999999999</v>
      </c>
      <c r="Q4589" s="7">
        <v>33.979999999999997</v>
      </c>
      <c r="R4589" s="13">
        <v>69212</v>
      </c>
      <c r="S4589">
        <v>336</v>
      </c>
      <c r="T4589" t="s">
        <v>1519</v>
      </c>
      <c r="U4589" t="s">
        <v>1522</v>
      </c>
      <c r="V4589" s="13">
        <v>11610079</v>
      </c>
      <c r="W4589" s="7">
        <f>(Agridata[[#This Row],[Profit_After_Storage_Loss]]/Agridata[[#This Row],[Total_Revenue]])*100</f>
        <v>65.628762531903689</v>
      </c>
      <c r="X4589">
        <f>(1-Agridata[[#This Row],[Transport_Cost_NGN]]/(Agridata[[#This Row],[Input_Cost_NGN]]+Agridata[[#This Row],[Final_Profit_NGN]]))*100</f>
        <v>99.937059535548869</v>
      </c>
      <c r="Y4589" s="13">
        <f>Agridata[[#This Row],[Final_Profit_NGN]]*Agridata[[#This Row],[Storage_Loss_%]]</f>
        <v>394510484.41999996</v>
      </c>
      <c r="Z4589" s="13">
        <f>Agridata[[#This Row],[Final_Profit_NGN]] * (1-Agridata[[#This Row],[Storage_Loss_%]]/100)</f>
        <v>7664974.1557999998</v>
      </c>
      <c r="AA4589" s="13">
        <f>Agridata[[#This Row],[Final_Profit_NGN]]+Agridata[[#This Row],[Input_Cost_NGN]]</f>
        <v>11679291</v>
      </c>
    </row>
    <row r="4590" spans="1:27" x14ac:dyDescent="0.35">
      <c r="A4590" t="s">
        <v>1102</v>
      </c>
      <c r="B4590" t="s">
        <v>1473</v>
      </c>
      <c r="C4590" t="s">
        <v>1484</v>
      </c>
      <c r="D4590">
        <v>2021</v>
      </c>
      <c r="E4590" t="s">
        <v>1502</v>
      </c>
      <c r="F4590" t="s">
        <v>1507</v>
      </c>
      <c r="G4590">
        <v>0.37</v>
      </c>
      <c r="H4590">
        <v>558</v>
      </c>
      <c r="I4590">
        <v>337</v>
      </c>
      <c r="J4590">
        <v>7.4</v>
      </c>
      <c r="K4590" t="s">
        <v>1511</v>
      </c>
      <c r="L4590">
        <v>0.46</v>
      </c>
      <c r="M4590" t="s">
        <v>1517</v>
      </c>
      <c r="N4590" s="13">
        <v>931</v>
      </c>
      <c r="O4590">
        <v>30</v>
      </c>
      <c r="P4590" s="11">
        <f>Agridata[[#This Row],[Storage_Loss_%]]/100</f>
        <v>0.39429999999999998</v>
      </c>
      <c r="Q4590" s="7">
        <v>39.43</v>
      </c>
      <c r="R4590" s="13">
        <v>7892</v>
      </c>
      <c r="S4590">
        <v>194</v>
      </c>
      <c r="T4590" t="s">
        <v>1520</v>
      </c>
      <c r="U4590" t="s">
        <v>1522</v>
      </c>
      <c r="V4590" s="13">
        <v>55902</v>
      </c>
      <c r="W4590" s="7">
        <f>(Agridata[[#This Row],[Profit_After_Storage_Loss]]/Agridata[[#This Row],[Total_Revenue]])*100</f>
        <v>53.076843276797192</v>
      </c>
      <c r="X4590">
        <f>(1-Agridata[[#This Row],[Transport_Cost_NGN]]/(Agridata[[#This Row],[Input_Cost_NGN]]+Agridata[[#This Row],[Final_Profit_NGN]]))*100</f>
        <v>98.540615104868806</v>
      </c>
      <c r="Y4590" s="13">
        <f>Agridata[[#This Row],[Final_Profit_NGN]]*Agridata[[#This Row],[Storage_Loss_%]]</f>
        <v>2204215.86</v>
      </c>
      <c r="Z4590" s="13">
        <f>Agridata[[#This Row],[Final_Profit_NGN]] * (1-Agridata[[#This Row],[Storage_Loss_%]]/100)</f>
        <v>33859.841399999998</v>
      </c>
      <c r="AA4590" s="13">
        <f>Agridata[[#This Row],[Final_Profit_NGN]]+Agridata[[#This Row],[Input_Cost_NGN]]</f>
        <v>63794</v>
      </c>
    </row>
    <row r="4591" spans="1:27" x14ac:dyDescent="0.35">
      <c r="A4591" t="s">
        <v>833</v>
      </c>
      <c r="B4591" t="s">
        <v>1470</v>
      </c>
      <c r="C4591" t="s">
        <v>1482</v>
      </c>
      <c r="D4591">
        <v>2023</v>
      </c>
      <c r="E4591" t="s">
        <v>1502</v>
      </c>
      <c r="F4591" t="s">
        <v>1504</v>
      </c>
      <c r="G4591">
        <v>1.1200000000000001</v>
      </c>
      <c r="H4591">
        <v>10691</v>
      </c>
      <c r="I4591">
        <v>8489</v>
      </c>
      <c r="J4591">
        <v>49.6</v>
      </c>
      <c r="K4591" t="s">
        <v>1513</v>
      </c>
      <c r="L4591">
        <v>2.5499999999999998</v>
      </c>
      <c r="M4591" t="s">
        <v>1518</v>
      </c>
      <c r="N4591" s="13">
        <v>2259</v>
      </c>
      <c r="O4591">
        <v>4</v>
      </c>
      <c r="P4591" s="11">
        <f>Agridata[[#This Row],[Storage_Loss_%]]/100</f>
        <v>0.2059</v>
      </c>
      <c r="Q4591" s="7">
        <v>20.59</v>
      </c>
      <c r="R4591" s="13">
        <v>14829</v>
      </c>
      <c r="S4591">
        <v>358</v>
      </c>
      <c r="T4591" t="s">
        <v>1520</v>
      </c>
      <c r="U4591" t="s">
        <v>1522</v>
      </c>
      <c r="V4591" s="13">
        <v>2991584</v>
      </c>
      <c r="W4591" s="7">
        <f>(Agridata[[#This Row],[Profit_After_Storage_Loss]]/Agridata[[#This Row],[Total_Revenue]])*100</f>
        <v>79.0183136648225</v>
      </c>
      <c r="X4591">
        <f>(1-Agridata[[#This Row],[Transport_Cost_NGN]]/(Agridata[[#This Row],[Input_Cost_NGN]]+Agridata[[#This Row],[Final_Profit_NGN]]))*100</f>
        <v>99.924860622941694</v>
      </c>
      <c r="Y4591" s="13">
        <f>Agridata[[#This Row],[Final_Profit_NGN]]*Agridata[[#This Row],[Storage_Loss_%]]</f>
        <v>61596714.560000002</v>
      </c>
      <c r="Z4591" s="13">
        <f>Agridata[[#This Row],[Final_Profit_NGN]] * (1-Agridata[[#This Row],[Storage_Loss_%]]/100)</f>
        <v>2375616.8544000001</v>
      </c>
      <c r="AA4591" s="13">
        <f>Agridata[[#This Row],[Final_Profit_NGN]]+Agridata[[#This Row],[Input_Cost_NGN]]</f>
        <v>3006413</v>
      </c>
    </row>
    <row r="4592" spans="1:27" x14ac:dyDescent="0.35">
      <c r="A4592" t="s">
        <v>568</v>
      </c>
      <c r="B4592" t="s">
        <v>1470</v>
      </c>
      <c r="C4592" t="s">
        <v>1475</v>
      </c>
      <c r="D4592">
        <v>2025</v>
      </c>
      <c r="E4592" t="s">
        <v>1501</v>
      </c>
      <c r="F4592" t="s">
        <v>1510</v>
      </c>
      <c r="G4592">
        <v>5.44</v>
      </c>
      <c r="H4592">
        <v>134619</v>
      </c>
      <c r="I4592">
        <v>90988</v>
      </c>
      <c r="J4592">
        <v>20.3</v>
      </c>
      <c r="K4592" t="s">
        <v>1513</v>
      </c>
      <c r="L4592">
        <v>1.99</v>
      </c>
      <c r="M4592" t="s">
        <v>1516</v>
      </c>
      <c r="N4592" s="13">
        <v>901</v>
      </c>
      <c r="O4592">
        <v>3</v>
      </c>
      <c r="P4592" s="11">
        <f>Agridata[[#This Row],[Storage_Loss_%]]/100</f>
        <v>0.32409999999999994</v>
      </c>
      <c r="Q4592" s="7">
        <v>32.409999999999997</v>
      </c>
      <c r="R4592" s="13">
        <v>189012</v>
      </c>
      <c r="S4592">
        <v>369</v>
      </c>
      <c r="T4592" t="s">
        <v>1520</v>
      </c>
      <c r="U4592" t="s">
        <v>1523</v>
      </c>
      <c r="V4592" s="13">
        <v>33048914</v>
      </c>
      <c r="W4592" s="7">
        <f>(Agridata[[#This Row],[Profit_After_Storage_Loss]]/Agridata[[#This Row],[Total_Revenue]])*100</f>
        <v>67.205640245423254</v>
      </c>
      <c r="X4592">
        <f>(1-Agridata[[#This Row],[Transport_Cost_NGN]]/(Agridata[[#This Row],[Input_Cost_NGN]]+Agridata[[#This Row],[Final_Profit_NGN]]))*100</f>
        <v>99.997289241211988</v>
      </c>
      <c r="Y4592" s="13">
        <f>Agridata[[#This Row],[Final_Profit_NGN]]*Agridata[[#This Row],[Storage_Loss_%]]</f>
        <v>1071115302.7399999</v>
      </c>
      <c r="Z4592" s="13">
        <f>Agridata[[#This Row],[Final_Profit_NGN]] * (1-Agridata[[#This Row],[Storage_Loss_%]]/100)</f>
        <v>22337760.972600002</v>
      </c>
      <c r="AA4592" s="13">
        <f>Agridata[[#This Row],[Final_Profit_NGN]]+Agridata[[#This Row],[Input_Cost_NGN]]</f>
        <v>33237926</v>
      </c>
    </row>
    <row r="4593" spans="1:27" x14ac:dyDescent="0.35">
      <c r="A4593" t="s">
        <v>1059</v>
      </c>
      <c r="B4593" t="s">
        <v>1471</v>
      </c>
      <c r="C4593" t="s">
        <v>1500</v>
      </c>
      <c r="D4593">
        <v>2022</v>
      </c>
      <c r="E4593" t="s">
        <v>1501</v>
      </c>
      <c r="F4593" t="s">
        <v>1507</v>
      </c>
      <c r="G4593">
        <v>1.73</v>
      </c>
      <c r="H4593">
        <v>5031</v>
      </c>
      <c r="I4593">
        <v>4086</v>
      </c>
      <c r="J4593">
        <v>3.2</v>
      </c>
      <c r="K4593" t="s">
        <v>1513</v>
      </c>
      <c r="L4593">
        <v>0.92</v>
      </c>
      <c r="M4593" t="s">
        <v>1516</v>
      </c>
      <c r="N4593" s="13">
        <v>200</v>
      </c>
      <c r="O4593">
        <v>14</v>
      </c>
      <c r="P4593" s="11">
        <f>Agridata[[#This Row],[Storage_Loss_%]]/100</f>
        <v>0.18770000000000001</v>
      </c>
      <c r="Q4593" s="7">
        <v>18.77</v>
      </c>
      <c r="R4593" s="13">
        <v>38421</v>
      </c>
      <c r="S4593">
        <v>204</v>
      </c>
      <c r="T4593" t="s">
        <v>1520</v>
      </c>
      <c r="U4593" t="s">
        <v>1523</v>
      </c>
      <c r="V4593" s="13">
        <v>786588</v>
      </c>
      <c r="W4593" s="7">
        <f>(Agridata[[#This Row],[Profit_After_Storage_Loss]]/Agridata[[#This Row],[Total_Revenue]])*100</f>
        <v>77.447086322694673</v>
      </c>
      <c r="X4593">
        <f>(1-Agridata[[#This Row],[Transport_Cost_NGN]]/(Agridata[[#This Row],[Input_Cost_NGN]]+Agridata[[#This Row],[Final_Profit_NGN]]))*100</f>
        <v>99.975757840217511</v>
      </c>
      <c r="Y4593" s="13">
        <f>Agridata[[#This Row],[Final_Profit_NGN]]*Agridata[[#This Row],[Storage_Loss_%]]</f>
        <v>14764256.76</v>
      </c>
      <c r="Z4593" s="13">
        <f>Agridata[[#This Row],[Final_Profit_NGN]] * (1-Agridata[[#This Row],[Storage_Loss_%]]/100)</f>
        <v>638945.43240000005</v>
      </c>
      <c r="AA4593" s="13">
        <f>Agridata[[#This Row],[Final_Profit_NGN]]+Agridata[[#This Row],[Input_Cost_NGN]]</f>
        <v>825009</v>
      </c>
    </row>
    <row r="4594" spans="1:27" x14ac:dyDescent="0.35">
      <c r="A4594" t="s">
        <v>852</v>
      </c>
      <c r="B4594" t="s">
        <v>1473</v>
      </c>
      <c r="C4594" t="s">
        <v>1497</v>
      </c>
      <c r="D4594">
        <v>2022</v>
      </c>
      <c r="E4594" t="s">
        <v>1501</v>
      </c>
      <c r="F4594" t="s">
        <v>1509</v>
      </c>
      <c r="G4594">
        <v>2.31</v>
      </c>
      <c r="H4594">
        <v>21882</v>
      </c>
      <c r="I4594">
        <v>19043</v>
      </c>
      <c r="J4594">
        <v>20.100000000000001</v>
      </c>
      <c r="K4594" t="s">
        <v>1512</v>
      </c>
      <c r="L4594">
        <v>1.26</v>
      </c>
      <c r="M4594" t="s">
        <v>1516</v>
      </c>
      <c r="N4594" s="13">
        <v>5456</v>
      </c>
      <c r="O4594">
        <v>1</v>
      </c>
      <c r="P4594" s="11">
        <f>Agridata[[#This Row],[Storage_Loss_%]]/100</f>
        <v>0.12970000000000001</v>
      </c>
      <c r="Q4594" s="7">
        <v>12.97</v>
      </c>
      <c r="R4594" s="13">
        <v>71786</v>
      </c>
      <c r="S4594">
        <v>253</v>
      </c>
      <c r="T4594" t="s">
        <v>1520</v>
      </c>
      <c r="U4594" t="s">
        <v>1522</v>
      </c>
      <c r="V4594" s="13">
        <v>4692459</v>
      </c>
      <c r="W4594" s="7">
        <f>(Agridata[[#This Row],[Profit_After_Storage_Loss]]/Agridata[[#This Row],[Total_Revenue]])*100</f>
        <v>85.718661985267346</v>
      </c>
      <c r="X4594">
        <f>(1-Agridata[[#This Row],[Transport_Cost_NGN]]/(Agridata[[#This Row],[Input_Cost_NGN]]+Agridata[[#This Row],[Final_Profit_NGN]]))*100</f>
        <v>99.885480280716038</v>
      </c>
      <c r="Y4594" s="13">
        <f>Agridata[[#This Row],[Final_Profit_NGN]]*Agridata[[#This Row],[Storage_Loss_%]]</f>
        <v>60861193.230000004</v>
      </c>
      <c r="Z4594" s="13">
        <f>Agridata[[#This Row],[Final_Profit_NGN]] * (1-Agridata[[#This Row],[Storage_Loss_%]]/100)</f>
        <v>4083847.0677</v>
      </c>
      <c r="AA4594" s="13">
        <f>Agridata[[#This Row],[Final_Profit_NGN]]+Agridata[[#This Row],[Input_Cost_NGN]]</f>
        <v>4764245</v>
      </c>
    </row>
    <row r="4595" spans="1:27" x14ac:dyDescent="0.35">
      <c r="A4595" t="s">
        <v>607</v>
      </c>
      <c r="B4595" t="s">
        <v>1470</v>
      </c>
      <c r="C4595" t="s">
        <v>1491</v>
      </c>
      <c r="D4595">
        <v>2023</v>
      </c>
      <c r="E4595" t="s">
        <v>1501</v>
      </c>
      <c r="F4595" t="s">
        <v>1510</v>
      </c>
      <c r="G4595">
        <v>1.42</v>
      </c>
      <c r="H4595">
        <v>40309</v>
      </c>
      <c r="I4595">
        <v>28502</v>
      </c>
      <c r="J4595">
        <v>4.3</v>
      </c>
      <c r="K4595" t="s">
        <v>1513</v>
      </c>
      <c r="L4595">
        <v>0.36</v>
      </c>
      <c r="M4595" t="s">
        <v>1518</v>
      </c>
      <c r="N4595" s="13">
        <v>200</v>
      </c>
      <c r="O4595">
        <v>5</v>
      </c>
      <c r="P4595" s="11">
        <f>Agridata[[#This Row],[Storage_Loss_%]]/100</f>
        <v>0.29289999999999999</v>
      </c>
      <c r="Q4595" s="7">
        <v>29.29</v>
      </c>
      <c r="R4595" s="13">
        <v>40822</v>
      </c>
      <c r="S4595">
        <v>374</v>
      </c>
      <c r="T4595" t="s">
        <v>1520</v>
      </c>
      <c r="U4595" t="s">
        <v>1522</v>
      </c>
      <c r="V4595" s="13">
        <v>10512129</v>
      </c>
      <c r="W4595" s="7">
        <f>(Agridata[[#This Row],[Profit_After_Storage_Loss]]/Agridata[[#This Row],[Total_Revenue]])*100</f>
        <v>70.436472375357383</v>
      </c>
      <c r="X4595">
        <f>(1-Agridata[[#This Row],[Transport_Cost_NGN]]/(Agridata[[#This Row],[Input_Cost_NGN]]+Agridata[[#This Row],[Final_Profit_NGN]]))*100</f>
        <v>99.998104795521186</v>
      </c>
      <c r="Y4595" s="13">
        <f>Agridata[[#This Row],[Final_Profit_NGN]]*Agridata[[#This Row],[Storage_Loss_%]]</f>
        <v>307900258.40999997</v>
      </c>
      <c r="Z4595" s="13">
        <f>Agridata[[#This Row],[Final_Profit_NGN]] * (1-Agridata[[#This Row],[Storage_Loss_%]]/100)</f>
        <v>7433126.4159000004</v>
      </c>
      <c r="AA4595" s="13">
        <f>Agridata[[#This Row],[Final_Profit_NGN]]+Agridata[[#This Row],[Input_Cost_NGN]]</f>
        <v>10552951</v>
      </c>
    </row>
    <row r="4596" spans="1:27" x14ac:dyDescent="0.35">
      <c r="A4596" t="s">
        <v>164</v>
      </c>
      <c r="B4596" t="s">
        <v>1473</v>
      </c>
      <c r="C4596" t="s">
        <v>1496</v>
      </c>
      <c r="D4596">
        <v>2021</v>
      </c>
      <c r="E4596" t="s">
        <v>1501</v>
      </c>
      <c r="F4596" t="s">
        <v>1510</v>
      </c>
      <c r="G4596">
        <v>0.28000000000000003</v>
      </c>
      <c r="H4596">
        <v>4673</v>
      </c>
      <c r="I4596">
        <v>3202</v>
      </c>
      <c r="J4596">
        <v>30.9</v>
      </c>
      <c r="K4596" t="s">
        <v>1513</v>
      </c>
      <c r="L4596">
        <v>2</v>
      </c>
      <c r="M4596" t="s">
        <v>1517</v>
      </c>
      <c r="N4596" s="13">
        <v>1027</v>
      </c>
      <c r="O4596">
        <v>5</v>
      </c>
      <c r="P4596" s="11">
        <f>Agridata[[#This Row],[Storage_Loss_%]]/100</f>
        <v>0.31469999999999998</v>
      </c>
      <c r="Q4596" s="7">
        <v>31.47</v>
      </c>
      <c r="R4596" s="13">
        <v>6698</v>
      </c>
      <c r="S4596">
        <v>412</v>
      </c>
      <c r="T4596" t="s">
        <v>1520</v>
      </c>
      <c r="U4596" t="s">
        <v>1522</v>
      </c>
      <c r="V4596" s="13">
        <v>1298307</v>
      </c>
      <c r="W4596" s="7">
        <f>(Agridata[[#This Row],[Profit_After_Storage_Loss]]/Agridata[[#This Row],[Total_Revenue]])*100</f>
        <v>68.178266527714456</v>
      </c>
      <c r="X4596">
        <f>(1-Agridata[[#This Row],[Transport_Cost_NGN]]/(Agridata[[#This Row],[Input_Cost_NGN]]+Agridata[[#This Row],[Final_Profit_NGN]]))*100</f>
        <v>99.921302983513471</v>
      </c>
      <c r="Y4596" s="13">
        <f>Agridata[[#This Row],[Final_Profit_NGN]]*Agridata[[#This Row],[Storage_Loss_%]]</f>
        <v>40857721.289999999</v>
      </c>
      <c r="Z4596" s="13">
        <f>Agridata[[#This Row],[Final_Profit_NGN]] * (1-Agridata[[#This Row],[Storage_Loss_%]]/100)</f>
        <v>889729.78710000007</v>
      </c>
      <c r="AA4596" s="13">
        <f>Agridata[[#This Row],[Final_Profit_NGN]]+Agridata[[#This Row],[Input_Cost_NGN]]</f>
        <v>1305005</v>
      </c>
    </row>
    <row r="4597" spans="1:27" x14ac:dyDescent="0.35">
      <c r="A4597" t="s">
        <v>776</v>
      </c>
      <c r="B4597" t="s">
        <v>1471</v>
      </c>
      <c r="C4597" t="s">
        <v>1492</v>
      </c>
      <c r="D4597">
        <v>2021</v>
      </c>
      <c r="E4597" t="s">
        <v>1501</v>
      </c>
      <c r="F4597" t="s">
        <v>1503</v>
      </c>
      <c r="G4597">
        <v>0.76</v>
      </c>
      <c r="H4597">
        <v>8893</v>
      </c>
      <c r="I4597">
        <v>5240</v>
      </c>
      <c r="J4597">
        <v>75.900000000000006</v>
      </c>
      <c r="K4597" t="s">
        <v>1512</v>
      </c>
      <c r="L4597">
        <v>2.98</v>
      </c>
      <c r="M4597" t="s">
        <v>1518</v>
      </c>
      <c r="N4597" s="13">
        <v>16923</v>
      </c>
      <c r="O4597">
        <v>30</v>
      </c>
      <c r="P4597" s="11">
        <f>Agridata[[#This Row],[Storage_Loss_%]]/100</f>
        <v>0.41070000000000001</v>
      </c>
      <c r="Q4597" s="7">
        <v>41.07</v>
      </c>
      <c r="R4597" s="13">
        <v>9236</v>
      </c>
      <c r="S4597">
        <v>259</v>
      </c>
      <c r="T4597" t="s">
        <v>1520</v>
      </c>
      <c r="U4597" t="s">
        <v>1522</v>
      </c>
      <c r="V4597" s="13">
        <v>1317430</v>
      </c>
      <c r="W4597" s="7">
        <f>(Agridata[[#This Row],[Profit_After_Storage_Loss]]/Agridata[[#This Row],[Total_Revenue]])*100</f>
        <v>58.519740386804209</v>
      </c>
      <c r="X4597">
        <f>(1-Agridata[[#This Row],[Transport_Cost_NGN]]/(Agridata[[#This Row],[Input_Cost_NGN]]+Agridata[[#This Row],[Final_Profit_NGN]]))*100</f>
        <v>98.724396343917761</v>
      </c>
      <c r="Y4597" s="13">
        <f>Agridata[[#This Row],[Final_Profit_NGN]]*Agridata[[#This Row],[Storage_Loss_%]]</f>
        <v>54106850.100000001</v>
      </c>
      <c r="Z4597" s="13">
        <f>Agridata[[#This Row],[Final_Profit_NGN]] * (1-Agridata[[#This Row],[Storage_Loss_%]]/100)</f>
        <v>776361.49899999995</v>
      </c>
      <c r="AA4597" s="13">
        <f>Agridata[[#This Row],[Final_Profit_NGN]]+Agridata[[#This Row],[Input_Cost_NGN]]</f>
        <v>1326666</v>
      </c>
    </row>
    <row r="4598" spans="1:27" x14ac:dyDescent="0.35">
      <c r="A4598" t="s">
        <v>1076</v>
      </c>
      <c r="B4598" t="s">
        <v>1472</v>
      </c>
      <c r="C4598" t="s">
        <v>1488</v>
      </c>
      <c r="D4598">
        <v>2021</v>
      </c>
      <c r="E4598" t="s">
        <v>1501</v>
      </c>
      <c r="F4598" t="s">
        <v>1510</v>
      </c>
      <c r="G4598">
        <v>2.31</v>
      </c>
      <c r="H4598">
        <v>43579</v>
      </c>
      <c r="I4598">
        <v>34667</v>
      </c>
      <c r="J4598">
        <v>5.0999999999999996</v>
      </c>
      <c r="K4598" t="s">
        <v>1513</v>
      </c>
      <c r="L4598">
        <v>1.1499999999999999</v>
      </c>
      <c r="M4598" t="s">
        <v>1518</v>
      </c>
      <c r="N4598" s="13">
        <v>200</v>
      </c>
      <c r="O4598">
        <v>1</v>
      </c>
      <c r="P4598" s="11">
        <f>Agridata[[#This Row],[Storage_Loss_%]]/100</f>
        <v>0.20449999999999999</v>
      </c>
      <c r="Q4598" s="7">
        <v>20.45</v>
      </c>
      <c r="R4598" s="13">
        <v>86529</v>
      </c>
      <c r="S4598">
        <v>322</v>
      </c>
      <c r="T4598" t="s">
        <v>1521</v>
      </c>
      <c r="U4598" t="s">
        <v>1522</v>
      </c>
      <c r="V4598" s="13">
        <v>10964418</v>
      </c>
      <c r="W4598" s="7">
        <f>(Agridata[[#This Row],[Profit_After_Storage_Loss]]/Agridata[[#This Row],[Total_Revenue]])*100</f>
        <v>78.927122888201339</v>
      </c>
      <c r="X4598">
        <f>(1-Agridata[[#This Row],[Transport_Cost_NGN]]/(Agridata[[#This Row],[Input_Cost_NGN]]+Agridata[[#This Row],[Final_Profit_NGN]]))*100</f>
        <v>99.998190200351161</v>
      </c>
      <c r="Y4598" s="13">
        <f>Agridata[[#This Row],[Final_Profit_NGN]]*Agridata[[#This Row],[Storage_Loss_%]]</f>
        <v>224222348.09999999</v>
      </c>
      <c r="Z4598" s="13">
        <f>Agridata[[#This Row],[Final_Profit_NGN]] * (1-Agridata[[#This Row],[Storage_Loss_%]]/100)</f>
        <v>8722194.5189999994</v>
      </c>
      <c r="AA4598" s="13">
        <f>Agridata[[#This Row],[Final_Profit_NGN]]+Agridata[[#This Row],[Input_Cost_NGN]]</f>
        <v>11050947</v>
      </c>
    </row>
    <row r="4599" spans="1:27" x14ac:dyDescent="0.35">
      <c r="A4599" t="s">
        <v>664</v>
      </c>
      <c r="B4599" t="s">
        <v>1473</v>
      </c>
      <c r="C4599" t="s">
        <v>1493</v>
      </c>
      <c r="D4599">
        <v>2022</v>
      </c>
      <c r="E4599" t="s">
        <v>1502</v>
      </c>
      <c r="F4599" t="s">
        <v>1503</v>
      </c>
      <c r="G4599">
        <v>2.48</v>
      </c>
      <c r="H4599">
        <v>16665</v>
      </c>
      <c r="I4599">
        <v>9974</v>
      </c>
      <c r="J4599">
        <v>22</v>
      </c>
      <c r="K4599" t="s">
        <v>1515</v>
      </c>
      <c r="L4599">
        <v>0.7</v>
      </c>
      <c r="M4599" t="s">
        <v>1516</v>
      </c>
      <c r="N4599" s="13">
        <v>4439</v>
      </c>
      <c r="O4599">
        <v>30</v>
      </c>
      <c r="P4599" s="11">
        <f>Agridata[[#This Row],[Storage_Loss_%]]/100</f>
        <v>0.40149999999999997</v>
      </c>
      <c r="Q4599" s="7">
        <v>40.15</v>
      </c>
      <c r="R4599" s="13">
        <v>39540</v>
      </c>
      <c r="S4599">
        <v>287</v>
      </c>
      <c r="T4599" t="s">
        <v>1520</v>
      </c>
      <c r="U4599" t="s">
        <v>1522</v>
      </c>
      <c r="V4599" s="13">
        <v>2789934</v>
      </c>
      <c r="W4599" s="7">
        <f>(Agridata[[#This Row],[Profit_After_Storage_Loss]]/Agridata[[#This Row],[Total_Revenue]])*100</f>
        <v>59.013636421469151</v>
      </c>
      <c r="X4599">
        <f>(1-Agridata[[#This Row],[Transport_Cost_NGN]]/(Agridata[[#This Row],[Input_Cost_NGN]]+Agridata[[#This Row],[Final_Profit_NGN]]))*100</f>
        <v>99.84311571691417</v>
      </c>
      <c r="Y4599" s="13">
        <f>Agridata[[#This Row],[Final_Profit_NGN]]*Agridata[[#This Row],[Storage_Loss_%]]</f>
        <v>112015850.09999999</v>
      </c>
      <c r="Z4599" s="13">
        <f>Agridata[[#This Row],[Final_Profit_NGN]] * (1-Agridata[[#This Row],[Storage_Loss_%]]/100)</f>
        <v>1669775.4990000001</v>
      </c>
      <c r="AA4599" s="13">
        <f>Agridata[[#This Row],[Final_Profit_NGN]]+Agridata[[#This Row],[Input_Cost_NGN]]</f>
        <v>2829474</v>
      </c>
    </row>
    <row r="4600" spans="1:27" x14ac:dyDescent="0.35">
      <c r="A4600" t="s">
        <v>296</v>
      </c>
      <c r="B4600" t="s">
        <v>1473</v>
      </c>
      <c r="C4600" t="s">
        <v>1497</v>
      </c>
      <c r="D4600">
        <v>2025</v>
      </c>
      <c r="E4600" t="s">
        <v>1501</v>
      </c>
      <c r="F4600" t="s">
        <v>1505</v>
      </c>
      <c r="G4600">
        <v>1.46</v>
      </c>
      <c r="H4600">
        <v>21661</v>
      </c>
      <c r="I4600">
        <v>8664</v>
      </c>
      <c r="J4600">
        <v>14.7</v>
      </c>
      <c r="K4600" t="s">
        <v>1512</v>
      </c>
      <c r="L4600">
        <v>1.32</v>
      </c>
      <c r="M4600" t="s">
        <v>1516</v>
      </c>
      <c r="N4600" s="13">
        <v>3466</v>
      </c>
      <c r="O4600">
        <v>60</v>
      </c>
      <c r="P4600" s="11">
        <f>Agridata[[#This Row],[Storage_Loss_%]]/100</f>
        <v>0.6</v>
      </c>
      <c r="Q4600" s="7">
        <v>60</v>
      </c>
      <c r="R4600" s="13">
        <v>9598</v>
      </c>
      <c r="S4600">
        <v>103</v>
      </c>
      <c r="T4600" t="s">
        <v>1520</v>
      </c>
      <c r="U4600" t="s">
        <v>1522</v>
      </c>
      <c r="V4600" s="13">
        <v>870405</v>
      </c>
      <c r="W4600" s="7">
        <f>(Agridata[[#This Row],[Profit_After_Storage_Loss]]/Agridata[[#This Row],[Total_Revenue]])*100</f>
        <v>39.563728760015593</v>
      </c>
      <c r="X4600">
        <f>(1-Agridata[[#This Row],[Transport_Cost_NGN]]/(Agridata[[#This Row],[Input_Cost_NGN]]+Agridata[[#This Row],[Final_Profit_NGN]]))*100</f>
        <v>99.606137706348733</v>
      </c>
      <c r="Y4600" s="13">
        <f>Agridata[[#This Row],[Final_Profit_NGN]]*Agridata[[#This Row],[Storage_Loss_%]]</f>
        <v>52224300</v>
      </c>
      <c r="Z4600" s="13">
        <f>Agridata[[#This Row],[Final_Profit_NGN]] * (1-Agridata[[#This Row],[Storage_Loss_%]]/100)</f>
        <v>348162</v>
      </c>
      <c r="AA4600" s="13">
        <f>Agridata[[#This Row],[Final_Profit_NGN]]+Agridata[[#This Row],[Input_Cost_NGN]]</f>
        <v>880003</v>
      </c>
    </row>
    <row r="4601" spans="1:27" x14ac:dyDescent="0.35">
      <c r="A4601" t="s">
        <v>1333</v>
      </c>
      <c r="B4601" t="s">
        <v>1472</v>
      </c>
      <c r="C4601" t="s">
        <v>1488</v>
      </c>
      <c r="D4601">
        <v>2025</v>
      </c>
      <c r="E4601" t="s">
        <v>1501</v>
      </c>
      <c r="F4601" t="s">
        <v>1506</v>
      </c>
      <c r="G4601">
        <v>4.05</v>
      </c>
      <c r="H4601">
        <v>11640</v>
      </c>
      <c r="I4601">
        <v>9582</v>
      </c>
      <c r="J4601">
        <v>22.8</v>
      </c>
      <c r="K4601" t="s">
        <v>1512</v>
      </c>
      <c r="L4601">
        <v>0.85</v>
      </c>
      <c r="M4601" t="s">
        <v>1516</v>
      </c>
      <c r="N4601" s="13">
        <v>5020</v>
      </c>
      <c r="O4601">
        <v>14</v>
      </c>
      <c r="P4601" s="11">
        <f>Agridata[[#This Row],[Storage_Loss_%]]/100</f>
        <v>0.17679999999999998</v>
      </c>
      <c r="Q4601" s="7">
        <v>17.68</v>
      </c>
      <c r="R4601" s="13">
        <v>118565</v>
      </c>
      <c r="S4601">
        <v>288</v>
      </c>
      <c r="T4601" t="s">
        <v>1520</v>
      </c>
      <c r="U4601" t="s">
        <v>1522</v>
      </c>
      <c r="V4601" s="13">
        <v>2608435</v>
      </c>
      <c r="W4601" s="7">
        <f>(Agridata[[#This Row],[Profit_After_Storage_Loss]]/Agridata[[#This Row],[Total_Revenue]])*100</f>
        <v>78.740876127612765</v>
      </c>
      <c r="X4601">
        <f>(1-Agridata[[#This Row],[Transport_Cost_NGN]]/(Agridata[[#This Row],[Input_Cost_NGN]]+Agridata[[#This Row],[Final_Profit_NGN]]))*100</f>
        <v>99.815914924825805</v>
      </c>
      <c r="Y4601" s="13">
        <f>Agridata[[#This Row],[Final_Profit_NGN]]*Agridata[[#This Row],[Storage_Loss_%]]</f>
        <v>46117130.799999997</v>
      </c>
      <c r="Z4601" s="13">
        <f>Agridata[[#This Row],[Final_Profit_NGN]] * (1-Agridata[[#This Row],[Storage_Loss_%]]/100)</f>
        <v>2147263.6920000003</v>
      </c>
      <c r="AA4601" s="13">
        <f>Agridata[[#This Row],[Final_Profit_NGN]]+Agridata[[#This Row],[Input_Cost_NGN]]</f>
        <v>2727000</v>
      </c>
    </row>
    <row r="4602" spans="1:27" x14ac:dyDescent="0.35">
      <c r="A4602" t="s">
        <v>68</v>
      </c>
      <c r="B4602" t="s">
        <v>1472</v>
      </c>
      <c r="C4602" t="s">
        <v>1489</v>
      </c>
      <c r="D4602">
        <v>2024</v>
      </c>
      <c r="E4602" t="s">
        <v>1502</v>
      </c>
      <c r="F4602" t="s">
        <v>1505</v>
      </c>
      <c r="G4602">
        <v>5.4</v>
      </c>
      <c r="H4602">
        <v>74825</v>
      </c>
      <c r="I4602">
        <v>59867</v>
      </c>
      <c r="J4602">
        <v>1</v>
      </c>
      <c r="K4602" t="s">
        <v>1512</v>
      </c>
      <c r="L4602">
        <v>0.43</v>
      </c>
      <c r="M4602" t="s">
        <v>1517</v>
      </c>
      <c r="N4602" s="13">
        <v>256</v>
      </c>
      <c r="O4602">
        <v>14</v>
      </c>
      <c r="P4602" s="11">
        <f>Agridata[[#This Row],[Storage_Loss_%]]/100</f>
        <v>0.19989999999999999</v>
      </c>
      <c r="Q4602" s="7">
        <v>19.989999999999998</v>
      </c>
      <c r="R4602" s="13">
        <v>53751</v>
      </c>
      <c r="S4602">
        <v>123</v>
      </c>
      <c r="T4602" t="s">
        <v>1520</v>
      </c>
      <c r="U4602" t="s">
        <v>1523</v>
      </c>
      <c r="V4602" s="13">
        <v>7235998</v>
      </c>
      <c r="W4602" s="7">
        <f>(Agridata[[#This Row],[Profit_After_Storage_Loss]]/Agridata[[#This Row],[Total_Revenue]])*100</f>
        <v>79.420045872635669</v>
      </c>
      <c r="X4602">
        <f>(1-Agridata[[#This Row],[Transport_Cost_NGN]]/(Agridata[[#This Row],[Input_Cost_NGN]]+Agridata[[#This Row],[Final_Profit_NGN]]))*100</f>
        <v>99.996488219278874</v>
      </c>
      <c r="Y4602" s="13">
        <f>Agridata[[#This Row],[Final_Profit_NGN]]*Agridata[[#This Row],[Storage_Loss_%]]</f>
        <v>144647600.01999998</v>
      </c>
      <c r="Z4602" s="13">
        <f>Agridata[[#This Row],[Final_Profit_NGN]] * (1-Agridata[[#This Row],[Storage_Loss_%]]/100)</f>
        <v>5789521.9998000003</v>
      </c>
      <c r="AA4602" s="13">
        <f>Agridata[[#This Row],[Final_Profit_NGN]]+Agridata[[#This Row],[Input_Cost_NGN]]</f>
        <v>7289749</v>
      </c>
    </row>
    <row r="4603" spans="1:27" x14ac:dyDescent="0.35">
      <c r="A4603" t="s">
        <v>1028</v>
      </c>
      <c r="B4603" t="s">
        <v>1472</v>
      </c>
      <c r="C4603" t="s">
        <v>1489</v>
      </c>
      <c r="D4603">
        <v>2024</v>
      </c>
      <c r="E4603" t="s">
        <v>1502</v>
      </c>
      <c r="F4603" t="s">
        <v>1509</v>
      </c>
      <c r="G4603">
        <v>1.86</v>
      </c>
      <c r="H4603">
        <v>17525</v>
      </c>
      <c r="I4603">
        <v>15255</v>
      </c>
      <c r="J4603">
        <v>43.3</v>
      </c>
      <c r="K4603" t="s">
        <v>1511</v>
      </c>
      <c r="L4603">
        <v>2.4300000000000002</v>
      </c>
      <c r="M4603" t="s">
        <v>1518</v>
      </c>
      <c r="N4603" s="13">
        <v>6054</v>
      </c>
      <c r="O4603">
        <v>1</v>
      </c>
      <c r="P4603" s="11">
        <f>Agridata[[#This Row],[Storage_Loss_%]]/100</f>
        <v>0.1295</v>
      </c>
      <c r="Q4603" s="7">
        <v>12.95</v>
      </c>
      <c r="R4603" s="13">
        <v>64726</v>
      </c>
      <c r="S4603">
        <v>313</v>
      </c>
      <c r="T4603" t="s">
        <v>1520</v>
      </c>
      <c r="U4603" t="s">
        <v>1523</v>
      </c>
      <c r="V4603" s="13">
        <v>4656287</v>
      </c>
      <c r="W4603" s="7">
        <f>(Agridata[[#This Row],[Profit_After_Storage_Loss]]/Agridata[[#This Row],[Total_Revenue]])*100</f>
        <v>85.856527688019497</v>
      </c>
      <c r="X4603">
        <f>(1-Agridata[[#This Row],[Transport_Cost_NGN]]/(Agridata[[#This Row],[Input_Cost_NGN]]+Agridata[[#This Row],[Final_Profit_NGN]]))*100</f>
        <v>99.871764809798236</v>
      </c>
      <c r="Y4603" s="13">
        <f>Agridata[[#This Row],[Final_Profit_NGN]]*Agridata[[#This Row],[Storage_Loss_%]]</f>
        <v>60298916.649999999</v>
      </c>
      <c r="Z4603" s="13">
        <f>Agridata[[#This Row],[Final_Profit_NGN]] * (1-Agridata[[#This Row],[Storage_Loss_%]]/100)</f>
        <v>4053297.8335000002</v>
      </c>
      <c r="AA4603" s="13">
        <f>Agridata[[#This Row],[Final_Profit_NGN]]+Agridata[[#This Row],[Input_Cost_NGN]]</f>
        <v>4721013</v>
      </c>
    </row>
    <row r="4604" spans="1:27" x14ac:dyDescent="0.35">
      <c r="A4604" t="s">
        <v>1125</v>
      </c>
      <c r="B4604" t="s">
        <v>1470</v>
      </c>
      <c r="C4604" t="s">
        <v>1475</v>
      </c>
      <c r="D4604">
        <v>2022</v>
      </c>
      <c r="E4604" t="s">
        <v>1501</v>
      </c>
      <c r="F4604" t="s">
        <v>1503</v>
      </c>
      <c r="G4604">
        <v>2.19</v>
      </c>
      <c r="H4604">
        <v>19862</v>
      </c>
      <c r="I4604">
        <v>15460</v>
      </c>
      <c r="J4604">
        <v>46.7</v>
      </c>
      <c r="K4604" t="s">
        <v>1512</v>
      </c>
      <c r="L4604">
        <v>2.65</v>
      </c>
      <c r="M4604" t="s">
        <v>1517</v>
      </c>
      <c r="N4604" s="13">
        <v>10597</v>
      </c>
      <c r="O4604">
        <v>14</v>
      </c>
      <c r="P4604" s="11">
        <f>Agridata[[#This Row],[Storage_Loss_%]]/100</f>
        <v>0.22159999999999999</v>
      </c>
      <c r="Q4604" s="7">
        <v>22.16</v>
      </c>
      <c r="R4604" s="13">
        <v>36021</v>
      </c>
      <c r="S4604">
        <v>268</v>
      </c>
      <c r="T4604" t="s">
        <v>1520</v>
      </c>
      <c r="U4604" t="s">
        <v>1522</v>
      </c>
      <c r="V4604" s="13">
        <v>4055230</v>
      </c>
      <c r="W4604" s="7">
        <f>(Agridata[[#This Row],[Profit_After_Storage_Loss]]/Agridata[[#This Row],[Total_Revenue]])*100</f>
        <v>77.154665700051169</v>
      </c>
      <c r="X4604">
        <f>(1-Agridata[[#This Row],[Transport_Cost_NGN]]/(Agridata[[#This Row],[Input_Cost_NGN]]+Agridata[[#This Row],[Final_Profit_NGN]]))*100</f>
        <v>99.740983870214762</v>
      </c>
      <c r="Y4604" s="13">
        <f>Agridata[[#This Row],[Final_Profit_NGN]]*Agridata[[#This Row],[Storage_Loss_%]]</f>
        <v>89863896.799999997</v>
      </c>
      <c r="Z4604" s="13">
        <f>Agridata[[#This Row],[Final_Profit_NGN]] * (1-Agridata[[#This Row],[Storage_Loss_%]]/100)</f>
        <v>3156591.0320000001</v>
      </c>
      <c r="AA4604" s="13">
        <f>Agridata[[#This Row],[Final_Profit_NGN]]+Agridata[[#This Row],[Input_Cost_NGN]]</f>
        <v>4091251</v>
      </c>
    </row>
    <row r="4605" spans="1:27" x14ac:dyDescent="0.35">
      <c r="A4605" t="s">
        <v>1124</v>
      </c>
      <c r="B4605" t="s">
        <v>1472</v>
      </c>
      <c r="C4605" t="s">
        <v>1487</v>
      </c>
      <c r="D4605">
        <v>2021</v>
      </c>
      <c r="E4605" t="s">
        <v>1501</v>
      </c>
      <c r="F4605" t="s">
        <v>1503</v>
      </c>
      <c r="G4605">
        <v>1.07</v>
      </c>
      <c r="H4605">
        <v>7311</v>
      </c>
      <c r="I4605">
        <v>5967</v>
      </c>
      <c r="J4605">
        <v>2</v>
      </c>
      <c r="K4605" t="s">
        <v>1513</v>
      </c>
      <c r="L4605">
        <v>0.56000000000000005</v>
      </c>
      <c r="M4605" t="s">
        <v>1516</v>
      </c>
      <c r="N4605" s="13">
        <v>200</v>
      </c>
      <c r="O4605">
        <v>14</v>
      </c>
      <c r="P4605" s="11">
        <f>Agridata[[#This Row],[Storage_Loss_%]]/100</f>
        <v>0.1837</v>
      </c>
      <c r="Q4605" s="7">
        <v>18.37</v>
      </c>
      <c r="R4605" s="13">
        <v>19261</v>
      </c>
      <c r="S4605">
        <v>254</v>
      </c>
      <c r="T4605" t="s">
        <v>1519</v>
      </c>
      <c r="U4605" t="s">
        <v>1522</v>
      </c>
      <c r="V4605" s="13">
        <v>1481001</v>
      </c>
      <c r="W4605" s="7">
        <f>(Agridata[[#This Row],[Profit_After_Storage_Loss]]/Agridata[[#This Row],[Total_Revenue]])*100</f>
        <v>80.581999430766103</v>
      </c>
      <c r="X4605">
        <f>(1-Agridata[[#This Row],[Transport_Cost_NGN]]/(Agridata[[#This Row],[Input_Cost_NGN]]+Agridata[[#This Row],[Final_Profit_NGN]]))*100</f>
        <v>99.986668995148847</v>
      </c>
      <c r="Y4605" s="13">
        <f>Agridata[[#This Row],[Final_Profit_NGN]]*Agridata[[#This Row],[Storage_Loss_%]]</f>
        <v>27205988.370000001</v>
      </c>
      <c r="Z4605" s="13">
        <f>Agridata[[#This Row],[Final_Profit_NGN]] * (1-Agridata[[#This Row],[Storage_Loss_%]]/100)</f>
        <v>1208941.1163000001</v>
      </c>
      <c r="AA4605" s="13">
        <f>Agridata[[#This Row],[Final_Profit_NGN]]+Agridata[[#This Row],[Input_Cost_NGN]]</f>
        <v>1500262</v>
      </c>
    </row>
    <row r="4606" spans="1:27" x14ac:dyDescent="0.35">
      <c r="A4606" t="s">
        <v>484</v>
      </c>
      <c r="B4606" t="s">
        <v>1470</v>
      </c>
      <c r="C4606" t="s">
        <v>1485</v>
      </c>
      <c r="D4606">
        <v>2022</v>
      </c>
      <c r="E4606" t="s">
        <v>1501</v>
      </c>
      <c r="F4606" t="s">
        <v>1506</v>
      </c>
      <c r="G4606">
        <v>2.66</v>
      </c>
      <c r="H4606">
        <v>5506</v>
      </c>
      <c r="I4606">
        <v>4345</v>
      </c>
      <c r="J4606">
        <v>11</v>
      </c>
      <c r="K4606" t="s">
        <v>1512</v>
      </c>
      <c r="L4606">
        <v>1.56</v>
      </c>
      <c r="M4606" t="s">
        <v>1516</v>
      </c>
      <c r="N4606" s="13">
        <v>2611</v>
      </c>
      <c r="O4606">
        <v>14</v>
      </c>
      <c r="P4606" s="11">
        <f>Agridata[[#This Row],[Storage_Loss_%]]/100</f>
        <v>0.21079999999999999</v>
      </c>
      <c r="Q4606" s="7">
        <v>21.08</v>
      </c>
      <c r="R4606" s="13">
        <v>63520</v>
      </c>
      <c r="S4606">
        <v>325</v>
      </c>
      <c r="T4606" t="s">
        <v>1520</v>
      </c>
      <c r="U4606" t="s">
        <v>1523</v>
      </c>
      <c r="V4606" s="13">
        <v>1331873</v>
      </c>
      <c r="W4606" s="7">
        <f>(Agridata[[#This Row],[Profit_After_Storage_Loss]]/Agridata[[#This Row],[Total_Revenue]])*100</f>
        <v>75.327464850404141</v>
      </c>
      <c r="X4606">
        <f>(1-Agridata[[#This Row],[Transport_Cost_NGN]]/(Agridata[[#This Row],[Input_Cost_NGN]]+Agridata[[#This Row],[Final_Profit_NGN]]))*100</f>
        <v>99.812884255546635</v>
      </c>
      <c r="Y4606" s="13">
        <f>Agridata[[#This Row],[Final_Profit_NGN]]*Agridata[[#This Row],[Storage_Loss_%]]</f>
        <v>28075882.839999996</v>
      </c>
      <c r="Z4606" s="13">
        <f>Agridata[[#This Row],[Final_Profit_NGN]] * (1-Agridata[[#This Row],[Storage_Loss_%]]/100)</f>
        <v>1051114.1716</v>
      </c>
      <c r="AA4606" s="13">
        <f>Agridata[[#This Row],[Final_Profit_NGN]]+Agridata[[#This Row],[Input_Cost_NGN]]</f>
        <v>1395393</v>
      </c>
    </row>
    <row r="4607" spans="1:27" x14ac:dyDescent="0.35">
      <c r="A4607" t="s">
        <v>780</v>
      </c>
      <c r="B4607" t="s">
        <v>1471</v>
      </c>
      <c r="C4607" t="s">
        <v>1492</v>
      </c>
      <c r="D4607">
        <v>2024</v>
      </c>
      <c r="E4607" t="s">
        <v>1501</v>
      </c>
      <c r="F4607" t="s">
        <v>1509</v>
      </c>
      <c r="G4607">
        <v>0.81</v>
      </c>
      <c r="H4607">
        <v>7081</v>
      </c>
      <c r="I4607">
        <v>5698</v>
      </c>
      <c r="J4607">
        <v>14.8</v>
      </c>
      <c r="K4607" t="s">
        <v>1512</v>
      </c>
      <c r="L4607">
        <v>0.7</v>
      </c>
      <c r="M4607" t="s">
        <v>1516</v>
      </c>
      <c r="N4607" s="13">
        <v>2843</v>
      </c>
      <c r="O4607">
        <v>5</v>
      </c>
      <c r="P4607" s="11">
        <f>Agridata[[#This Row],[Storage_Loss_%]]/100</f>
        <v>0.1953</v>
      </c>
      <c r="Q4607" s="7">
        <v>19.53</v>
      </c>
      <c r="R4607" s="13">
        <v>14674</v>
      </c>
      <c r="S4607">
        <v>250</v>
      </c>
      <c r="T4607" t="s">
        <v>1520</v>
      </c>
      <c r="U4607" t="s">
        <v>1522</v>
      </c>
      <c r="V4607" s="13">
        <v>1392738</v>
      </c>
      <c r="W4607" s="7">
        <f>(Agridata[[#This Row],[Profit_After_Storage_Loss]]/Agridata[[#This Row],[Total_Revenue]])*100</f>
        <v>79.631001341469315</v>
      </c>
      <c r="X4607">
        <f>(1-Agridata[[#This Row],[Transport_Cost_NGN]]/(Agridata[[#This Row],[Input_Cost_NGN]]+Agridata[[#This Row],[Final_Profit_NGN]]))*100</f>
        <v>99.797998027585393</v>
      </c>
      <c r="Y4607" s="13">
        <f>Agridata[[#This Row],[Final_Profit_NGN]]*Agridata[[#This Row],[Storage_Loss_%]]</f>
        <v>27200173.140000001</v>
      </c>
      <c r="Z4607" s="13">
        <f>Agridata[[#This Row],[Final_Profit_NGN]] * (1-Agridata[[#This Row],[Storage_Loss_%]]/100)</f>
        <v>1120736.2686000001</v>
      </c>
      <c r="AA4607" s="13">
        <f>Agridata[[#This Row],[Final_Profit_NGN]]+Agridata[[#This Row],[Input_Cost_NGN]]</f>
        <v>1407412</v>
      </c>
    </row>
    <row r="4608" spans="1:27" x14ac:dyDescent="0.35">
      <c r="A4608" t="s">
        <v>923</v>
      </c>
      <c r="B4608" t="s">
        <v>1470</v>
      </c>
      <c r="C4608" t="s">
        <v>1475</v>
      </c>
      <c r="D4608">
        <v>2023</v>
      </c>
      <c r="E4608" t="s">
        <v>1501</v>
      </c>
      <c r="F4608" t="s">
        <v>1507</v>
      </c>
      <c r="G4608">
        <v>1.3</v>
      </c>
      <c r="H4608">
        <v>3341</v>
      </c>
      <c r="I4608">
        <v>2983</v>
      </c>
      <c r="J4608">
        <v>8.1999999999999993</v>
      </c>
      <c r="K4608" t="s">
        <v>1512</v>
      </c>
      <c r="L4608">
        <v>0.86</v>
      </c>
      <c r="M4608" t="s">
        <v>1516</v>
      </c>
      <c r="N4608" s="13">
        <v>1854</v>
      </c>
      <c r="O4608">
        <v>3</v>
      </c>
      <c r="P4608" s="11">
        <f>Agridata[[#This Row],[Storage_Loss_%]]/100</f>
        <v>0.10710000000000001</v>
      </c>
      <c r="Q4608" s="7">
        <v>10.71</v>
      </c>
      <c r="R4608" s="13">
        <v>15079</v>
      </c>
      <c r="S4608">
        <v>302</v>
      </c>
      <c r="T4608" t="s">
        <v>1520</v>
      </c>
      <c r="U4608" t="s">
        <v>1522</v>
      </c>
      <c r="V4608" s="13">
        <v>874925</v>
      </c>
      <c r="W4608" s="7">
        <f>(Agridata[[#This Row],[Profit_After_Storage_Loss]]/Agridata[[#This Row],[Total_Revenue]])*100</f>
        <v>87.777193417108236</v>
      </c>
      <c r="X4608">
        <f>(1-Agridata[[#This Row],[Transport_Cost_NGN]]/(Agridata[[#This Row],[Input_Cost_NGN]]+Agridata[[#This Row],[Final_Profit_NGN]]))*100</f>
        <v>99.79168632949964</v>
      </c>
      <c r="Y4608" s="13">
        <f>Agridata[[#This Row],[Final_Profit_NGN]]*Agridata[[#This Row],[Storage_Loss_%]]</f>
        <v>9370446.75</v>
      </c>
      <c r="Z4608" s="13">
        <f>Agridata[[#This Row],[Final_Profit_NGN]] * (1-Agridata[[#This Row],[Storage_Loss_%]]/100)</f>
        <v>781220.53249999997</v>
      </c>
      <c r="AA4608" s="13">
        <f>Agridata[[#This Row],[Final_Profit_NGN]]+Agridata[[#This Row],[Input_Cost_NGN]]</f>
        <v>890004</v>
      </c>
    </row>
    <row r="4609" spans="1:27" x14ac:dyDescent="0.35">
      <c r="A4609" t="s">
        <v>349</v>
      </c>
      <c r="B4609" t="s">
        <v>1473</v>
      </c>
      <c r="C4609" t="s">
        <v>1497</v>
      </c>
      <c r="D4609">
        <v>2025</v>
      </c>
      <c r="E4609" t="s">
        <v>1501</v>
      </c>
      <c r="F4609" t="s">
        <v>1509</v>
      </c>
      <c r="G4609">
        <v>2.93</v>
      </c>
      <c r="H4609">
        <v>42536</v>
      </c>
      <c r="I4609">
        <v>34279</v>
      </c>
      <c r="J4609">
        <v>26.4</v>
      </c>
      <c r="K4609" t="s">
        <v>1511</v>
      </c>
      <c r="L4609">
        <v>2.12</v>
      </c>
      <c r="M4609" t="s">
        <v>1516</v>
      </c>
      <c r="N4609" s="13">
        <v>3920</v>
      </c>
      <c r="O4609">
        <v>2</v>
      </c>
      <c r="P4609" s="11">
        <f>Agridata[[#This Row],[Storage_Loss_%]]/100</f>
        <v>0.19409999999999999</v>
      </c>
      <c r="Q4609" s="7">
        <v>19.41</v>
      </c>
      <c r="R4609" s="13">
        <v>85475</v>
      </c>
      <c r="S4609">
        <v>396</v>
      </c>
      <c r="T4609" t="s">
        <v>1520</v>
      </c>
      <c r="U4609" t="s">
        <v>1523</v>
      </c>
      <c r="V4609" s="13">
        <v>13349345</v>
      </c>
      <c r="W4609" s="7">
        <f>(Agridata[[#This Row],[Profit_After_Storage_Loss]]/Agridata[[#This Row],[Total_Revenue]])*100</f>
        <v>80.077270372807391</v>
      </c>
      <c r="X4609">
        <f>(1-Agridata[[#This Row],[Transport_Cost_NGN]]/(Agridata[[#This Row],[Input_Cost_NGN]]+Agridata[[#This Row],[Final_Profit_NGN]]))*100</f>
        <v>99.970822087679622</v>
      </c>
      <c r="Y4609" s="13">
        <f>Agridata[[#This Row],[Final_Profit_NGN]]*Agridata[[#This Row],[Storage_Loss_%]]</f>
        <v>259110786.44999999</v>
      </c>
      <c r="Z4609" s="13">
        <f>Agridata[[#This Row],[Final_Profit_NGN]] * (1-Agridata[[#This Row],[Storage_Loss_%]]/100)</f>
        <v>10758237.135500001</v>
      </c>
      <c r="AA4609" s="13">
        <f>Agridata[[#This Row],[Final_Profit_NGN]]+Agridata[[#This Row],[Input_Cost_NGN]]</f>
        <v>13434820</v>
      </c>
    </row>
    <row r="4610" spans="1:27" x14ac:dyDescent="0.35">
      <c r="A4610" t="s">
        <v>160</v>
      </c>
      <c r="B4610" t="s">
        <v>1472</v>
      </c>
      <c r="C4610" t="s">
        <v>1487</v>
      </c>
      <c r="D4610">
        <v>2023</v>
      </c>
      <c r="E4610" t="s">
        <v>1501</v>
      </c>
      <c r="F4610" t="s">
        <v>1503</v>
      </c>
      <c r="G4610">
        <v>1.1399999999999999</v>
      </c>
      <c r="H4610">
        <v>12268</v>
      </c>
      <c r="I4610">
        <v>9350</v>
      </c>
      <c r="J4610">
        <v>44.3</v>
      </c>
      <c r="K4610" t="s">
        <v>1512</v>
      </c>
      <c r="L4610">
        <v>1.43</v>
      </c>
      <c r="M4610" t="s">
        <v>1516</v>
      </c>
      <c r="N4610" s="13">
        <v>11706</v>
      </c>
      <c r="O4610">
        <v>14</v>
      </c>
      <c r="P4610" s="11">
        <f>Agridata[[#This Row],[Storage_Loss_%]]/100</f>
        <v>0.23780000000000001</v>
      </c>
      <c r="Q4610" s="7">
        <v>23.78</v>
      </c>
      <c r="R4610" s="13">
        <v>13160</v>
      </c>
      <c r="S4610">
        <v>343</v>
      </c>
      <c r="T4610" t="s">
        <v>1520</v>
      </c>
      <c r="U4610" t="s">
        <v>1522</v>
      </c>
      <c r="V4610" s="13">
        <v>3150114</v>
      </c>
      <c r="W4610" s="7">
        <f>(Agridata[[#This Row],[Profit_After_Storage_Loss]]/Agridata[[#This Row],[Total_Revenue]])*100</f>
        <v>75.90290600181963</v>
      </c>
      <c r="X4610">
        <f>(1-Agridata[[#This Row],[Transport_Cost_NGN]]/(Agridata[[#This Row],[Input_Cost_NGN]]+Agridata[[#This Row],[Final_Profit_NGN]]))*100</f>
        <v>99.629940371905818</v>
      </c>
      <c r="Y4610" s="13">
        <f>Agridata[[#This Row],[Final_Profit_NGN]]*Agridata[[#This Row],[Storage_Loss_%]]</f>
        <v>74909710.920000002</v>
      </c>
      <c r="Z4610" s="13">
        <f>Agridata[[#This Row],[Final_Profit_NGN]] * (1-Agridata[[#This Row],[Storage_Loss_%]]/100)</f>
        <v>2401016.8908000002</v>
      </c>
      <c r="AA4610" s="13">
        <f>Agridata[[#This Row],[Final_Profit_NGN]]+Agridata[[#This Row],[Input_Cost_NGN]]</f>
        <v>3163274</v>
      </c>
    </row>
    <row r="4611" spans="1:27" x14ac:dyDescent="0.35">
      <c r="A4611" t="s">
        <v>119</v>
      </c>
      <c r="B4611" t="s">
        <v>1470</v>
      </c>
      <c r="C4611" t="s">
        <v>1482</v>
      </c>
      <c r="D4611">
        <v>2024</v>
      </c>
      <c r="E4611" t="s">
        <v>1501</v>
      </c>
      <c r="F4611" t="s">
        <v>1506</v>
      </c>
      <c r="G4611">
        <v>0.62</v>
      </c>
      <c r="H4611">
        <v>2324</v>
      </c>
      <c r="I4611">
        <v>1532</v>
      </c>
      <c r="J4611">
        <v>15.9</v>
      </c>
      <c r="K4611" t="s">
        <v>1515</v>
      </c>
      <c r="L4611">
        <v>0.87</v>
      </c>
      <c r="M4611" t="s">
        <v>1516</v>
      </c>
      <c r="N4611" s="13">
        <v>3724</v>
      </c>
      <c r="O4611">
        <v>30</v>
      </c>
      <c r="P4611" s="11">
        <f>Agridata[[#This Row],[Storage_Loss_%]]/100</f>
        <v>0.34060000000000001</v>
      </c>
      <c r="Q4611" s="7">
        <v>34.06</v>
      </c>
      <c r="R4611" s="13">
        <v>9235</v>
      </c>
      <c r="S4611">
        <v>365</v>
      </c>
      <c r="T4611" t="s">
        <v>1521</v>
      </c>
      <c r="U4611" t="s">
        <v>1522</v>
      </c>
      <c r="V4611" s="13">
        <v>540630</v>
      </c>
      <c r="W4611" s="7">
        <f>(Agridata[[#This Row],[Profit_After_Storage_Loss]]/Agridata[[#This Row],[Total_Revenue]])*100</f>
        <v>64.832535622380036</v>
      </c>
      <c r="X4611">
        <f>(1-Agridata[[#This Row],[Transport_Cost_NGN]]/(Agridata[[#This Row],[Input_Cost_NGN]]+Agridata[[#This Row],[Final_Profit_NGN]]))*100</f>
        <v>99.322742855064433</v>
      </c>
      <c r="Y4611" s="13">
        <f>Agridata[[#This Row],[Final_Profit_NGN]]*Agridata[[#This Row],[Storage_Loss_%]]</f>
        <v>18413857.800000001</v>
      </c>
      <c r="Z4611" s="13">
        <f>Agridata[[#This Row],[Final_Profit_NGN]] * (1-Agridata[[#This Row],[Storage_Loss_%]]/100)</f>
        <v>356491.42200000002</v>
      </c>
      <c r="AA4611" s="13">
        <f>Agridata[[#This Row],[Final_Profit_NGN]]+Agridata[[#This Row],[Input_Cost_NGN]]</f>
        <v>549865</v>
      </c>
    </row>
    <row r="4612" spans="1:27" x14ac:dyDescent="0.35">
      <c r="A4612" t="s">
        <v>426</v>
      </c>
      <c r="B4612" t="s">
        <v>1471</v>
      </c>
      <c r="C4612" t="s">
        <v>1486</v>
      </c>
      <c r="D4612">
        <v>2022</v>
      </c>
      <c r="E4612" t="s">
        <v>1502</v>
      </c>
      <c r="F4612" t="s">
        <v>1505</v>
      </c>
      <c r="G4612">
        <v>1.89</v>
      </c>
      <c r="H4612">
        <v>16886</v>
      </c>
      <c r="I4612">
        <v>15261</v>
      </c>
      <c r="J4612">
        <v>2.2999999999999998</v>
      </c>
      <c r="K4612" t="s">
        <v>1511</v>
      </c>
      <c r="L4612">
        <v>0.72</v>
      </c>
      <c r="M4612" t="s">
        <v>1518</v>
      </c>
      <c r="N4612" s="13">
        <v>314</v>
      </c>
      <c r="O4612">
        <v>3</v>
      </c>
      <c r="P4612" s="11">
        <f>Agridata[[#This Row],[Storage_Loss_%]]/100</f>
        <v>9.6199999999999994E-2</v>
      </c>
      <c r="Q4612" s="7">
        <v>9.6199999999999992</v>
      </c>
      <c r="R4612" s="13">
        <v>10882</v>
      </c>
      <c r="S4612">
        <v>93</v>
      </c>
      <c r="T4612" t="s">
        <v>1520</v>
      </c>
      <c r="U4612" t="s">
        <v>1522</v>
      </c>
      <c r="V4612" s="13">
        <v>1393885</v>
      </c>
      <c r="W4612" s="7">
        <f>(Agridata[[#This Row],[Profit_After_Storage_Loss]]/Agridata[[#This Row],[Total_Revenue]])*100</f>
        <v>89.679873103511127</v>
      </c>
      <c r="X4612">
        <f>(1-Agridata[[#This Row],[Transport_Cost_NGN]]/(Agridata[[#This Row],[Input_Cost_NGN]]+Agridata[[#This Row],[Final_Profit_NGN]]))*100</f>
        <v>99.977647538702158</v>
      </c>
      <c r="Y4612" s="13">
        <f>Agridata[[#This Row],[Final_Profit_NGN]]*Agridata[[#This Row],[Storage_Loss_%]]</f>
        <v>13409173.699999999</v>
      </c>
      <c r="Z4612" s="13">
        <f>Agridata[[#This Row],[Final_Profit_NGN]] * (1-Agridata[[#This Row],[Storage_Loss_%]]/100)</f>
        <v>1259793.263</v>
      </c>
      <c r="AA4612" s="13">
        <f>Agridata[[#This Row],[Final_Profit_NGN]]+Agridata[[#This Row],[Input_Cost_NGN]]</f>
        <v>1404767</v>
      </c>
    </row>
    <row r="4613" spans="1:27" x14ac:dyDescent="0.35">
      <c r="A4613" t="s">
        <v>719</v>
      </c>
      <c r="B4613" t="s">
        <v>1470</v>
      </c>
      <c r="C4613" t="s">
        <v>1482</v>
      </c>
      <c r="D4613">
        <v>2023</v>
      </c>
      <c r="E4613" t="s">
        <v>1502</v>
      </c>
      <c r="F4613" t="s">
        <v>1506</v>
      </c>
      <c r="G4613">
        <v>1.85</v>
      </c>
      <c r="H4613">
        <v>5585</v>
      </c>
      <c r="I4613">
        <v>2234</v>
      </c>
      <c r="J4613">
        <v>4.9000000000000004</v>
      </c>
      <c r="K4613" t="s">
        <v>1512</v>
      </c>
      <c r="L4613">
        <v>0.87</v>
      </c>
      <c r="M4613" t="s">
        <v>1516</v>
      </c>
      <c r="N4613" s="13">
        <v>1261</v>
      </c>
      <c r="O4613">
        <v>60</v>
      </c>
      <c r="P4613" s="11">
        <f>Agridata[[#This Row],[Storage_Loss_%]]/100</f>
        <v>0.6</v>
      </c>
      <c r="Q4613" s="7">
        <v>60</v>
      </c>
      <c r="R4613" s="13">
        <v>31222</v>
      </c>
      <c r="S4613">
        <v>305</v>
      </c>
      <c r="T4613" t="s">
        <v>1521</v>
      </c>
      <c r="U4613" t="s">
        <v>1523</v>
      </c>
      <c r="V4613" s="13">
        <v>642074</v>
      </c>
      <c r="W4613" s="7">
        <f>(Agridata[[#This Row],[Profit_After_Storage_Loss]]/Agridata[[#This Row],[Total_Revenue]])*100</f>
        <v>38.145124878211064</v>
      </c>
      <c r="X4613">
        <f>(1-Agridata[[#This Row],[Transport_Cost_NGN]]/(Agridata[[#This Row],[Input_Cost_NGN]]+Agridata[[#This Row],[Final_Profit_NGN]]))*100</f>
        <v>99.812712388013594</v>
      </c>
      <c r="Y4613" s="13">
        <f>Agridata[[#This Row],[Final_Profit_NGN]]*Agridata[[#This Row],[Storage_Loss_%]]</f>
        <v>38524440</v>
      </c>
      <c r="Z4613" s="13">
        <f>Agridata[[#This Row],[Final_Profit_NGN]] * (1-Agridata[[#This Row],[Storage_Loss_%]]/100)</f>
        <v>256829.6</v>
      </c>
      <c r="AA4613" s="13">
        <f>Agridata[[#This Row],[Final_Profit_NGN]]+Agridata[[#This Row],[Input_Cost_NGN]]</f>
        <v>673296</v>
      </c>
    </row>
    <row r="4614" spans="1:27" x14ac:dyDescent="0.35">
      <c r="A4614" t="s">
        <v>47</v>
      </c>
      <c r="B4614" t="s">
        <v>1473</v>
      </c>
      <c r="C4614" t="s">
        <v>1497</v>
      </c>
      <c r="D4614">
        <v>2022</v>
      </c>
      <c r="E4614" t="s">
        <v>1502</v>
      </c>
      <c r="F4614" t="s">
        <v>1508</v>
      </c>
      <c r="G4614">
        <v>1.36</v>
      </c>
      <c r="H4614">
        <v>1766</v>
      </c>
      <c r="I4614">
        <v>1379</v>
      </c>
      <c r="J4614">
        <v>7.3</v>
      </c>
      <c r="K4614" t="s">
        <v>1511</v>
      </c>
      <c r="L4614">
        <v>0.87</v>
      </c>
      <c r="M4614" t="s">
        <v>1518</v>
      </c>
      <c r="N4614" s="13">
        <v>1133</v>
      </c>
      <c r="O4614">
        <v>14</v>
      </c>
      <c r="P4614" s="11">
        <f>Agridata[[#This Row],[Storage_Loss_%]]/100</f>
        <v>0.21899999999999997</v>
      </c>
      <c r="Q4614" s="7">
        <v>21.9</v>
      </c>
      <c r="R4614" s="13">
        <v>13268</v>
      </c>
      <c r="S4614">
        <v>176</v>
      </c>
      <c r="T4614" t="s">
        <v>1520</v>
      </c>
      <c r="U4614" t="s">
        <v>1523</v>
      </c>
      <c r="V4614" s="13">
        <v>225876</v>
      </c>
      <c r="W4614" s="7">
        <f>(Agridata[[#This Row],[Profit_After_Storage_Loss]]/Agridata[[#This Row],[Total_Revenue]])*100</f>
        <v>73.766917003980865</v>
      </c>
      <c r="X4614">
        <f>(1-Agridata[[#This Row],[Transport_Cost_NGN]]/(Agridata[[#This Row],[Input_Cost_NGN]]+Agridata[[#This Row],[Final_Profit_NGN]]))*100</f>
        <v>99.526226875857233</v>
      </c>
      <c r="Y4614" s="13">
        <f>Agridata[[#This Row],[Final_Profit_NGN]]*Agridata[[#This Row],[Storage_Loss_%]]</f>
        <v>4946684.3999999994</v>
      </c>
      <c r="Z4614" s="13">
        <f>Agridata[[#This Row],[Final_Profit_NGN]] * (1-Agridata[[#This Row],[Storage_Loss_%]]/100)</f>
        <v>176409.15600000002</v>
      </c>
      <c r="AA4614" s="13">
        <f>Agridata[[#This Row],[Final_Profit_NGN]]+Agridata[[#This Row],[Input_Cost_NGN]]</f>
        <v>239144</v>
      </c>
    </row>
    <row r="4615" spans="1:27" x14ac:dyDescent="0.35">
      <c r="A4615" t="s">
        <v>1079</v>
      </c>
      <c r="B4615" t="s">
        <v>1472</v>
      </c>
      <c r="C4615" t="s">
        <v>1479</v>
      </c>
      <c r="D4615">
        <v>2022</v>
      </c>
      <c r="E4615" t="s">
        <v>1502</v>
      </c>
      <c r="F4615" t="s">
        <v>1505</v>
      </c>
      <c r="G4615">
        <v>0.56000000000000005</v>
      </c>
      <c r="H4615">
        <v>6074</v>
      </c>
      <c r="I4615">
        <v>4495</v>
      </c>
      <c r="J4615">
        <v>11.7</v>
      </c>
      <c r="K4615" t="s">
        <v>1511</v>
      </c>
      <c r="L4615">
        <v>1.35</v>
      </c>
      <c r="M4615" t="s">
        <v>1518</v>
      </c>
      <c r="N4615" s="13">
        <v>1809</v>
      </c>
      <c r="O4615">
        <v>14</v>
      </c>
      <c r="P4615" s="11">
        <f>Agridata[[#This Row],[Storage_Loss_%]]/100</f>
        <v>0.25980000000000003</v>
      </c>
      <c r="Q4615" s="7">
        <v>25.98</v>
      </c>
      <c r="R4615" s="13">
        <v>5306</v>
      </c>
      <c r="S4615">
        <v>106</v>
      </c>
      <c r="T4615" t="s">
        <v>1520</v>
      </c>
      <c r="U4615" t="s">
        <v>1522</v>
      </c>
      <c r="V4615" s="13">
        <v>464591</v>
      </c>
      <c r="W4615" s="7">
        <f>(Agridata[[#This Row],[Profit_After_Storage_Loss]]/Agridata[[#This Row],[Total_Revenue]])*100</f>
        <v>73.184178277367167</v>
      </c>
      <c r="X4615">
        <f>(1-Agridata[[#This Row],[Transport_Cost_NGN]]/(Agridata[[#This Row],[Input_Cost_NGN]]+Agridata[[#This Row],[Final_Profit_NGN]]))*100</f>
        <v>99.615022015462955</v>
      </c>
      <c r="Y4615" s="13">
        <f>Agridata[[#This Row],[Final_Profit_NGN]]*Agridata[[#This Row],[Storage_Loss_%]]</f>
        <v>12070074.18</v>
      </c>
      <c r="Z4615" s="13">
        <f>Agridata[[#This Row],[Final_Profit_NGN]] * (1-Agridata[[#This Row],[Storage_Loss_%]]/100)</f>
        <v>343890.25819999998</v>
      </c>
      <c r="AA4615" s="13">
        <f>Agridata[[#This Row],[Final_Profit_NGN]]+Agridata[[#This Row],[Input_Cost_NGN]]</f>
        <v>469897</v>
      </c>
    </row>
    <row r="4616" spans="1:27" x14ac:dyDescent="0.35">
      <c r="A4616" t="s">
        <v>1350</v>
      </c>
      <c r="B4616" t="s">
        <v>1473</v>
      </c>
      <c r="C4616" t="s">
        <v>1493</v>
      </c>
      <c r="D4616">
        <v>2023</v>
      </c>
      <c r="E4616" t="s">
        <v>1502</v>
      </c>
      <c r="F4616" t="s">
        <v>1510</v>
      </c>
      <c r="G4616">
        <v>0.34</v>
      </c>
      <c r="H4616">
        <v>6437</v>
      </c>
      <c r="I4616">
        <v>4577</v>
      </c>
      <c r="J4616">
        <v>6.5</v>
      </c>
      <c r="K4616" t="s">
        <v>1513</v>
      </c>
      <c r="L4616">
        <v>0.57999999999999996</v>
      </c>
      <c r="M4616" t="s">
        <v>1516</v>
      </c>
      <c r="N4616" s="13">
        <v>227</v>
      </c>
      <c r="O4616">
        <v>3</v>
      </c>
      <c r="P4616" s="11">
        <f>Agridata[[#This Row],[Storage_Loss_%]]/100</f>
        <v>0.28889999999999999</v>
      </c>
      <c r="Q4616" s="7">
        <v>28.89</v>
      </c>
      <c r="R4616" s="13">
        <v>9398</v>
      </c>
      <c r="S4616">
        <v>353</v>
      </c>
      <c r="T4616" t="s">
        <v>1520</v>
      </c>
      <c r="U4616" t="s">
        <v>1522</v>
      </c>
      <c r="V4616" s="13">
        <v>1589900</v>
      </c>
      <c r="W4616" s="7">
        <f>(Agridata[[#This Row],[Profit_After_Storage_Loss]]/Agridata[[#This Row],[Total_Revenue]])*100</f>
        <v>70.692134298923662</v>
      </c>
      <c r="X4616">
        <f>(1-Agridata[[#This Row],[Transport_Cost_NGN]]/(Agridata[[#This Row],[Input_Cost_NGN]]+Agridata[[#This Row],[Final_Profit_NGN]]))*100</f>
        <v>99.98580627250206</v>
      </c>
      <c r="Y4616" s="13">
        <f>Agridata[[#This Row],[Final_Profit_NGN]]*Agridata[[#This Row],[Storage_Loss_%]]</f>
        <v>45932211</v>
      </c>
      <c r="Z4616" s="13">
        <f>Agridata[[#This Row],[Final_Profit_NGN]] * (1-Agridata[[#This Row],[Storage_Loss_%]]/100)</f>
        <v>1130577.8900000001</v>
      </c>
      <c r="AA4616" s="13">
        <f>Agridata[[#This Row],[Final_Profit_NGN]]+Agridata[[#This Row],[Input_Cost_NGN]]</f>
        <v>1599298</v>
      </c>
    </row>
    <row r="4617" spans="1:27" x14ac:dyDescent="0.35">
      <c r="A4617" t="s">
        <v>779</v>
      </c>
      <c r="B4617" t="s">
        <v>1469</v>
      </c>
      <c r="C4617" t="s">
        <v>1498</v>
      </c>
      <c r="D4617">
        <v>2022</v>
      </c>
      <c r="E4617" t="s">
        <v>1501</v>
      </c>
      <c r="F4617" t="s">
        <v>1504</v>
      </c>
      <c r="G4617">
        <v>0.91</v>
      </c>
      <c r="H4617">
        <v>4839</v>
      </c>
      <c r="I4617">
        <v>3790</v>
      </c>
      <c r="J4617">
        <v>39.299999999999997</v>
      </c>
      <c r="K4617" t="s">
        <v>1512</v>
      </c>
      <c r="L4617">
        <v>1.35</v>
      </c>
      <c r="M4617" t="s">
        <v>1518</v>
      </c>
      <c r="N4617" s="13">
        <v>8601</v>
      </c>
      <c r="O4617">
        <v>2</v>
      </c>
      <c r="P4617" s="11">
        <f>Agridata[[#This Row],[Storage_Loss_%]]/100</f>
        <v>0.21660000000000001</v>
      </c>
      <c r="Q4617" s="7">
        <v>21.66</v>
      </c>
      <c r="R4617" s="13">
        <v>13049</v>
      </c>
      <c r="S4617">
        <v>239</v>
      </c>
      <c r="T4617" t="s">
        <v>1519</v>
      </c>
      <c r="U4617" t="s">
        <v>1523</v>
      </c>
      <c r="V4617" s="13">
        <v>875102</v>
      </c>
      <c r="W4617" s="7">
        <f>(Agridata[[#This Row],[Profit_After_Storage_Loss]]/Agridata[[#This Row],[Total_Revenue]])*100</f>
        <v>77.18900353656079</v>
      </c>
      <c r="X4617">
        <f>(1-Agridata[[#This Row],[Transport_Cost_NGN]]/(Agridata[[#This Row],[Input_Cost_NGN]]+Agridata[[#This Row],[Final_Profit_NGN]]))*100</f>
        <v>99.031583593330424</v>
      </c>
      <c r="Y4617" s="13">
        <f>Agridata[[#This Row],[Final_Profit_NGN]]*Agridata[[#This Row],[Storage_Loss_%]]</f>
        <v>18954709.32</v>
      </c>
      <c r="Z4617" s="13">
        <f>Agridata[[#This Row],[Final_Profit_NGN]] * (1-Agridata[[#This Row],[Storage_Loss_%]]/100)</f>
        <v>685554.9068</v>
      </c>
      <c r="AA4617" s="13">
        <f>Agridata[[#This Row],[Final_Profit_NGN]]+Agridata[[#This Row],[Input_Cost_NGN]]</f>
        <v>888151</v>
      </c>
    </row>
    <row r="4618" spans="1:27" x14ac:dyDescent="0.35">
      <c r="A4618" t="s">
        <v>398</v>
      </c>
      <c r="B4618" t="s">
        <v>1470</v>
      </c>
      <c r="C4618" t="s">
        <v>1485</v>
      </c>
      <c r="D4618">
        <v>2021</v>
      </c>
      <c r="E4618" t="s">
        <v>1502</v>
      </c>
      <c r="F4618" t="s">
        <v>1506</v>
      </c>
      <c r="G4618">
        <v>1.52</v>
      </c>
      <c r="H4618">
        <v>4142</v>
      </c>
      <c r="I4618">
        <v>2667</v>
      </c>
      <c r="J4618">
        <v>30.8</v>
      </c>
      <c r="K4618" t="s">
        <v>1512</v>
      </c>
      <c r="L4618">
        <v>1.25</v>
      </c>
      <c r="M4618" t="s">
        <v>1516</v>
      </c>
      <c r="N4618" s="13">
        <v>8084</v>
      </c>
      <c r="O4618">
        <v>30</v>
      </c>
      <c r="P4618" s="11">
        <f>Agridata[[#This Row],[Storage_Loss_%]]/100</f>
        <v>0.35609999999999997</v>
      </c>
      <c r="Q4618" s="7">
        <v>35.61</v>
      </c>
      <c r="R4618" s="13">
        <v>46951</v>
      </c>
      <c r="S4618">
        <v>274</v>
      </c>
      <c r="T4618" t="s">
        <v>1519</v>
      </c>
      <c r="U4618" t="s">
        <v>1523</v>
      </c>
      <c r="V4618" s="13">
        <v>668416</v>
      </c>
      <c r="W4618" s="7">
        <f>(Agridata[[#This Row],[Profit_After_Storage_Loss]]/Agridata[[#This Row],[Total_Revenue]])*100</f>
        <v>60.163952544637922</v>
      </c>
      <c r="X4618">
        <f>(1-Agridata[[#This Row],[Transport_Cost_NGN]]/(Agridata[[#This Row],[Input_Cost_NGN]]+Agridata[[#This Row],[Final_Profit_NGN]]))*100</f>
        <v>98.86995066867776</v>
      </c>
      <c r="Y4618" s="13">
        <f>Agridata[[#This Row],[Final_Profit_NGN]]*Agridata[[#This Row],[Storage_Loss_%]]</f>
        <v>23802293.759999998</v>
      </c>
      <c r="Z4618" s="13">
        <f>Agridata[[#This Row],[Final_Profit_NGN]] * (1-Agridata[[#This Row],[Storage_Loss_%]]/100)</f>
        <v>430393.0624</v>
      </c>
      <c r="AA4618" s="13">
        <f>Agridata[[#This Row],[Final_Profit_NGN]]+Agridata[[#This Row],[Input_Cost_NGN]]</f>
        <v>715367</v>
      </c>
    </row>
    <row r="4619" spans="1:27" x14ac:dyDescent="0.35">
      <c r="A4619" t="s">
        <v>230</v>
      </c>
      <c r="B4619" t="s">
        <v>1471</v>
      </c>
      <c r="C4619" t="s">
        <v>1492</v>
      </c>
      <c r="D4619">
        <v>2024</v>
      </c>
      <c r="E4619" t="s">
        <v>1501</v>
      </c>
      <c r="F4619" t="s">
        <v>1510</v>
      </c>
      <c r="G4619">
        <v>2.06</v>
      </c>
      <c r="H4619">
        <v>42895</v>
      </c>
      <c r="I4619">
        <v>30249</v>
      </c>
      <c r="J4619">
        <v>13.3</v>
      </c>
      <c r="K4619" t="s">
        <v>1511</v>
      </c>
      <c r="L4619">
        <v>1.1000000000000001</v>
      </c>
      <c r="M4619" t="s">
        <v>1516</v>
      </c>
      <c r="N4619" s="13">
        <v>1616</v>
      </c>
      <c r="O4619">
        <v>4</v>
      </c>
      <c r="P4619" s="11">
        <f>Agridata[[#This Row],[Storage_Loss_%]]/100</f>
        <v>0.29480000000000001</v>
      </c>
      <c r="Q4619" s="7">
        <v>29.48</v>
      </c>
      <c r="R4619" s="13">
        <v>78011</v>
      </c>
      <c r="S4619">
        <v>397</v>
      </c>
      <c r="T4619" t="s">
        <v>1520</v>
      </c>
      <c r="U4619" t="s">
        <v>1522</v>
      </c>
      <c r="V4619" s="13">
        <v>11809138</v>
      </c>
      <c r="W4619" s="7">
        <f>(Agridata[[#This Row],[Profit_After_Storage_Loss]]/Agridata[[#This Row],[Total_Revenue]])*100</f>
        <v>70.057203098909596</v>
      </c>
      <c r="X4619">
        <f>(1-Agridata[[#This Row],[Transport_Cost_NGN]]/(Agridata[[#This Row],[Input_Cost_NGN]]+Agridata[[#This Row],[Final_Profit_NGN]]))*100</f>
        <v>99.986405487135727</v>
      </c>
      <c r="Y4619" s="13">
        <f>Agridata[[#This Row],[Final_Profit_NGN]]*Agridata[[#This Row],[Storage_Loss_%]]</f>
        <v>348133388.24000001</v>
      </c>
      <c r="Z4619" s="13">
        <f>Agridata[[#This Row],[Final_Profit_NGN]] * (1-Agridata[[#This Row],[Storage_Loss_%]]/100)</f>
        <v>8327804.1176000005</v>
      </c>
      <c r="AA4619" s="13">
        <f>Agridata[[#This Row],[Final_Profit_NGN]]+Agridata[[#This Row],[Input_Cost_NGN]]</f>
        <v>11887149</v>
      </c>
    </row>
    <row r="4620" spans="1:27" x14ac:dyDescent="0.35">
      <c r="A4620" t="s">
        <v>1453</v>
      </c>
      <c r="B4620" t="s">
        <v>1473</v>
      </c>
      <c r="C4620" t="s">
        <v>1484</v>
      </c>
      <c r="D4620">
        <v>2021</v>
      </c>
      <c r="E4620" t="s">
        <v>1501</v>
      </c>
      <c r="F4620" t="s">
        <v>1503</v>
      </c>
      <c r="G4620">
        <v>2.75</v>
      </c>
      <c r="H4620">
        <v>19770</v>
      </c>
      <c r="I4620">
        <v>7908</v>
      </c>
      <c r="J4620">
        <v>28.5</v>
      </c>
      <c r="K4620" t="s">
        <v>1512</v>
      </c>
      <c r="L4620">
        <v>2.31</v>
      </c>
      <c r="M4620" t="s">
        <v>1517</v>
      </c>
      <c r="N4620" s="13">
        <v>7010</v>
      </c>
      <c r="O4620">
        <v>60</v>
      </c>
      <c r="P4620" s="11">
        <f>Agridata[[#This Row],[Storage_Loss_%]]/100</f>
        <v>0.6</v>
      </c>
      <c r="Q4620" s="7">
        <v>60</v>
      </c>
      <c r="R4620" s="13">
        <v>27548</v>
      </c>
      <c r="S4620">
        <v>271</v>
      </c>
      <c r="T4620" t="s">
        <v>1520</v>
      </c>
      <c r="U4620" t="s">
        <v>1522</v>
      </c>
      <c r="V4620" s="13">
        <v>2087080</v>
      </c>
      <c r="W4620" s="7">
        <f>(Agridata[[#This Row],[Profit_After_Storage_Loss]]/Agridata[[#This Row],[Total_Revenue]])*100</f>
        <v>39.478905982517965</v>
      </c>
      <c r="X4620">
        <f>(1-Agridata[[#This Row],[Transport_Cost_NGN]]/(Agridata[[#This Row],[Input_Cost_NGN]]+Agridata[[#This Row],[Final_Profit_NGN]]))*100</f>
        <v>99.668499613170738</v>
      </c>
      <c r="Y4620" s="13">
        <f>Agridata[[#This Row],[Final_Profit_NGN]]*Agridata[[#This Row],[Storage_Loss_%]]</f>
        <v>125224800</v>
      </c>
      <c r="Z4620" s="13">
        <f>Agridata[[#This Row],[Final_Profit_NGN]] * (1-Agridata[[#This Row],[Storage_Loss_%]]/100)</f>
        <v>834832</v>
      </c>
      <c r="AA4620" s="13">
        <f>Agridata[[#This Row],[Final_Profit_NGN]]+Agridata[[#This Row],[Input_Cost_NGN]]</f>
        <v>2114628</v>
      </c>
    </row>
    <row r="4621" spans="1:27" x14ac:dyDescent="0.35">
      <c r="A4621" t="s">
        <v>745</v>
      </c>
      <c r="B4621" t="s">
        <v>1471</v>
      </c>
      <c r="C4621" t="s">
        <v>1486</v>
      </c>
      <c r="D4621">
        <v>2024</v>
      </c>
      <c r="E4621" t="s">
        <v>1501</v>
      </c>
      <c r="F4621" t="s">
        <v>1505</v>
      </c>
      <c r="G4621">
        <v>1.28</v>
      </c>
      <c r="H4621">
        <v>11500</v>
      </c>
      <c r="I4621">
        <v>4600</v>
      </c>
      <c r="J4621">
        <v>45</v>
      </c>
      <c r="K4621" t="s">
        <v>1512</v>
      </c>
      <c r="L4621">
        <v>2.09</v>
      </c>
      <c r="M4621" t="s">
        <v>1517</v>
      </c>
      <c r="N4621" s="13">
        <v>9791</v>
      </c>
      <c r="O4621">
        <v>60</v>
      </c>
      <c r="P4621" s="11">
        <f>Agridata[[#This Row],[Storage_Loss_%]]/100</f>
        <v>0.6</v>
      </c>
      <c r="Q4621" s="7">
        <v>60</v>
      </c>
      <c r="R4621" s="13">
        <v>8814</v>
      </c>
      <c r="S4621">
        <v>120</v>
      </c>
      <c r="T4621" t="s">
        <v>1520</v>
      </c>
      <c r="U4621" t="s">
        <v>1523</v>
      </c>
      <c r="V4621" s="13">
        <v>527875</v>
      </c>
      <c r="W4621" s="7">
        <f>(Agridata[[#This Row],[Profit_After_Storage_Loss]]/Agridata[[#This Row],[Total_Revenue]])*100</f>
        <v>39.34308323815096</v>
      </c>
      <c r="X4621">
        <f>(1-Agridata[[#This Row],[Transport_Cost_NGN]]/(Agridata[[#This Row],[Input_Cost_NGN]]+Agridata[[#This Row],[Final_Profit_NGN]]))*100</f>
        <v>98.175665981602009</v>
      </c>
      <c r="Y4621" s="13">
        <f>Agridata[[#This Row],[Final_Profit_NGN]]*Agridata[[#This Row],[Storage_Loss_%]]</f>
        <v>31672500</v>
      </c>
      <c r="Z4621" s="13">
        <f>Agridata[[#This Row],[Final_Profit_NGN]] * (1-Agridata[[#This Row],[Storage_Loss_%]]/100)</f>
        <v>211150</v>
      </c>
      <c r="AA4621" s="13">
        <f>Agridata[[#This Row],[Final_Profit_NGN]]+Agridata[[#This Row],[Input_Cost_NGN]]</f>
        <v>536689</v>
      </c>
    </row>
    <row r="4622" spans="1:27" x14ac:dyDescent="0.35">
      <c r="A4622" t="s">
        <v>1171</v>
      </c>
      <c r="B4622" t="s">
        <v>1473</v>
      </c>
      <c r="C4622" t="s">
        <v>1496</v>
      </c>
      <c r="D4622">
        <v>2023</v>
      </c>
      <c r="E4622" t="s">
        <v>1502</v>
      </c>
      <c r="F4622" t="s">
        <v>1509</v>
      </c>
      <c r="G4622">
        <v>2.64</v>
      </c>
      <c r="H4622">
        <v>39930</v>
      </c>
      <c r="I4622">
        <v>31900</v>
      </c>
      <c r="J4622">
        <v>11.9</v>
      </c>
      <c r="K4622" t="s">
        <v>1513</v>
      </c>
      <c r="L4622">
        <v>1.22</v>
      </c>
      <c r="M4622" t="s">
        <v>1516</v>
      </c>
      <c r="N4622" s="13">
        <v>418</v>
      </c>
      <c r="O4622">
        <v>4</v>
      </c>
      <c r="P4622" s="11">
        <f>Agridata[[#This Row],[Storage_Loss_%]]/100</f>
        <v>0.2011</v>
      </c>
      <c r="Q4622" s="7">
        <v>20.11</v>
      </c>
      <c r="R4622" s="13">
        <v>82597</v>
      </c>
      <c r="S4622">
        <v>334</v>
      </c>
      <c r="T4622" t="s">
        <v>1520</v>
      </c>
      <c r="U4622" t="s">
        <v>1522</v>
      </c>
      <c r="V4622" s="13">
        <v>10465039</v>
      </c>
      <c r="W4622" s="7">
        <f>(Agridata[[#This Row],[Profit_After_Storage_Loss]]/Agridata[[#This Row],[Total_Revenue]])*100</f>
        <v>79.264393055467579</v>
      </c>
      <c r="X4622">
        <f>(1-Agridata[[#This Row],[Transport_Cost_NGN]]/(Agridata[[#This Row],[Input_Cost_NGN]]+Agridata[[#This Row],[Final_Profit_NGN]]))*100</f>
        <v>99.996037026685414</v>
      </c>
      <c r="Y4622" s="13">
        <f>Agridata[[#This Row],[Final_Profit_NGN]]*Agridata[[#This Row],[Storage_Loss_%]]</f>
        <v>210451934.28999999</v>
      </c>
      <c r="Z4622" s="13">
        <f>Agridata[[#This Row],[Final_Profit_NGN]] * (1-Agridata[[#This Row],[Storage_Loss_%]]/100)</f>
        <v>8360519.6570999995</v>
      </c>
      <c r="AA4622" s="13">
        <f>Agridata[[#This Row],[Final_Profit_NGN]]+Agridata[[#This Row],[Input_Cost_NGN]]</f>
        <v>10547636</v>
      </c>
    </row>
    <row r="4623" spans="1:27" x14ac:dyDescent="0.35">
      <c r="A4623" t="s">
        <v>25</v>
      </c>
      <c r="B4623" t="s">
        <v>1470</v>
      </c>
      <c r="C4623" t="s">
        <v>1491</v>
      </c>
      <c r="D4623">
        <v>2021</v>
      </c>
      <c r="E4623" t="s">
        <v>1501</v>
      </c>
      <c r="F4623" t="s">
        <v>1504</v>
      </c>
      <c r="G4623">
        <v>1.92</v>
      </c>
      <c r="H4623">
        <v>10871</v>
      </c>
      <c r="I4623">
        <v>8170</v>
      </c>
      <c r="J4623">
        <v>22.9</v>
      </c>
      <c r="K4623" t="s">
        <v>1513</v>
      </c>
      <c r="L4623">
        <v>0.81</v>
      </c>
      <c r="M4623" t="s">
        <v>1517</v>
      </c>
      <c r="N4623" s="13">
        <v>1047</v>
      </c>
      <c r="O4623">
        <v>4</v>
      </c>
      <c r="P4623" s="11">
        <f>Agridata[[#This Row],[Storage_Loss_%]]/100</f>
        <v>0.24840000000000001</v>
      </c>
      <c r="Q4623" s="7">
        <v>24.84</v>
      </c>
      <c r="R4623" s="13">
        <v>34188</v>
      </c>
      <c r="S4623">
        <v>232</v>
      </c>
      <c r="T4623" t="s">
        <v>1520</v>
      </c>
      <c r="U4623" t="s">
        <v>1522</v>
      </c>
      <c r="V4623" s="13">
        <v>1841251</v>
      </c>
      <c r="W4623" s="7">
        <f>(Agridata[[#This Row],[Profit_After_Storage_Loss]]/Agridata[[#This Row],[Total_Revenue]])*100</f>
        <v>73.789883413963352</v>
      </c>
      <c r="X4623">
        <f>(1-Agridata[[#This Row],[Transport_Cost_NGN]]/(Agridata[[#This Row],[Input_Cost_NGN]]+Agridata[[#This Row],[Final_Profit_NGN]]))*100</f>
        <v>99.944173070944984</v>
      </c>
      <c r="Y4623" s="13">
        <f>Agridata[[#This Row],[Final_Profit_NGN]]*Agridata[[#This Row],[Storage_Loss_%]]</f>
        <v>45736674.839999996</v>
      </c>
      <c r="Z4623" s="13">
        <f>Agridata[[#This Row],[Final_Profit_NGN]] * (1-Agridata[[#This Row],[Storage_Loss_%]]/100)</f>
        <v>1383884.2516000001</v>
      </c>
      <c r="AA4623" s="13">
        <f>Agridata[[#This Row],[Final_Profit_NGN]]+Agridata[[#This Row],[Input_Cost_NGN]]</f>
        <v>1875439</v>
      </c>
    </row>
    <row r="4624" spans="1:27" x14ac:dyDescent="0.35">
      <c r="A4624" t="s">
        <v>1344</v>
      </c>
      <c r="B4624" t="s">
        <v>1472</v>
      </c>
      <c r="C4624" t="s">
        <v>1489</v>
      </c>
      <c r="D4624">
        <v>2023</v>
      </c>
      <c r="E4624" t="s">
        <v>1502</v>
      </c>
      <c r="F4624" t="s">
        <v>1509</v>
      </c>
      <c r="G4624">
        <v>0.95</v>
      </c>
      <c r="H4624">
        <v>13993</v>
      </c>
      <c r="I4624">
        <v>11908</v>
      </c>
      <c r="J4624">
        <v>10.5</v>
      </c>
      <c r="K4624" t="s">
        <v>1514</v>
      </c>
      <c r="L4624">
        <v>1.1200000000000001</v>
      </c>
      <c r="M4624" t="s">
        <v>1516</v>
      </c>
      <c r="N4624" s="13">
        <v>1751</v>
      </c>
      <c r="O4624">
        <v>2</v>
      </c>
      <c r="P4624" s="11">
        <f>Agridata[[#This Row],[Storage_Loss_%]]/100</f>
        <v>0.14899999999999999</v>
      </c>
      <c r="Q4624" s="7">
        <v>14.9</v>
      </c>
      <c r="R4624" s="13">
        <v>15765</v>
      </c>
      <c r="S4624">
        <v>321</v>
      </c>
      <c r="T4624" t="s">
        <v>1520</v>
      </c>
      <c r="U4624" t="s">
        <v>1522</v>
      </c>
      <c r="V4624" s="13">
        <v>3766728</v>
      </c>
      <c r="W4624" s="7">
        <f>(Agridata[[#This Row],[Profit_After_Storage_Loss]]/Agridata[[#This Row],[Total_Revenue]])*100</f>
        <v>84.745312892846073</v>
      </c>
      <c r="X4624">
        <f>(1-Agridata[[#This Row],[Transport_Cost_NGN]]/(Agridata[[#This Row],[Input_Cost_NGN]]+Agridata[[#This Row],[Final_Profit_NGN]]))*100</f>
        <v>99.95370777949887</v>
      </c>
      <c r="Y4624" s="13">
        <f>Agridata[[#This Row],[Final_Profit_NGN]]*Agridata[[#This Row],[Storage_Loss_%]]</f>
        <v>56124247.200000003</v>
      </c>
      <c r="Z4624" s="13">
        <f>Agridata[[#This Row],[Final_Profit_NGN]] * (1-Agridata[[#This Row],[Storage_Loss_%]]/100)</f>
        <v>3205485.5279999999</v>
      </c>
      <c r="AA4624" s="13">
        <f>Agridata[[#This Row],[Final_Profit_NGN]]+Agridata[[#This Row],[Input_Cost_NGN]]</f>
        <v>3782493</v>
      </c>
    </row>
    <row r="4625" spans="1:27" x14ac:dyDescent="0.35">
      <c r="A4625" t="s">
        <v>954</v>
      </c>
      <c r="B4625" t="s">
        <v>1470</v>
      </c>
      <c r="C4625" t="s">
        <v>1490</v>
      </c>
      <c r="D4625">
        <v>2025</v>
      </c>
      <c r="E4625" t="s">
        <v>1502</v>
      </c>
      <c r="F4625" t="s">
        <v>1508</v>
      </c>
      <c r="G4625">
        <v>1.25</v>
      </c>
      <c r="H4625">
        <v>2157</v>
      </c>
      <c r="I4625">
        <v>862</v>
      </c>
      <c r="J4625">
        <v>1.8</v>
      </c>
      <c r="K4625" t="s">
        <v>1513</v>
      </c>
      <c r="L4625">
        <v>0.5</v>
      </c>
      <c r="M4625" t="s">
        <v>1516</v>
      </c>
      <c r="N4625" s="13">
        <v>200</v>
      </c>
      <c r="O4625">
        <v>60</v>
      </c>
      <c r="P4625" s="11">
        <f>Agridata[[#This Row],[Storage_Loss_%]]/100</f>
        <v>0.6</v>
      </c>
      <c r="Q4625" s="7">
        <v>60</v>
      </c>
      <c r="R4625" s="13">
        <v>14775</v>
      </c>
      <c r="S4625">
        <v>267</v>
      </c>
      <c r="T4625" t="s">
        <v>1521</v>
      </c>
      <c r="U4625" t="s">
        <v>1523</v>
      </c>
      <c r="V4625" s="13">
        <v>212878</v>
      </c>
      <c r="W4625" s="7">
        <f>(Agridata[[#This Row],[Profit_After_Storage_Loss]]/Agridata[[#This Row],[Total_Revenue]])*100</f>
        <v>37.403943721365415</v>
      </c>
      <c r="X4625">
        <f>(1-Agridata[[#This Row],[Transport_Cost_NGN]]/(Agridata[[#This Row],[Input_Cost_NGN]]+Agridata[[#This Row],[Final_Profit_NGN]]))*100</f>
        <v>99.912146995646893</v>
      </c>
      <c r="Y4625" s="13">
        <f>Agridata[[#This Row],[Final_Profit_NGN]]*Agridata[[#This Row],[Storage_Loss_%]]</f>
        <v>12772680</v>
      </c>
      <c r="Z4625" s="13">
        <f>Agridata[[#This Row],[Final_Profit_NGN]] * (1-Agridata[[#This Row],[Storage_Loss_%]]/100)</f>
        <v>85151.200000000012</v>
      </c>
      <c r="AA4625" s="13">
        <f>Agridata[[#This Row],[Final_Profit_NGN]]+Agridata[[#This Row],[Input_Cost_NGN]]</f>
        <v>227653</v>
      </c>
    </row>
    <row r="4626" spans="1:27" x14ac:dyDescent="0.35">
      <c r="A4626" t="s">
        <v>297</v>
      </c>
      <c r="B4626" t="s">
        <v>1473</v>
      </c>
      <c r="C4626" t="s">
        <v>1496</v>
      </c>
      <c r="D4626">
        <v>2025</v>
      </c>
      <c r="E4626" t="s">
        <v>1501</v>
      </c>
      <c r="F4626" t="s">
        <v>1508</v>
      </c>
      <c r="G4626">
        <v>2.0299999999999998</v>
      </c>
      <c r="H4626">
        <v>3126</v>
      </c>
      <c r="I4626">
        <v>2642</v>
      </c>
      <c r="J4626">
        <v>9.1</v>
      </c>
      <c r="K4626" t="s">
        <v>1511</v>
      </c>
      <c r="L4626">
        <v>0.35</v>
      </c>
      <c r="M4626" t="s">
        <v>1516</v>
      </c>
      <c r="N4626" s="13">
        <v>1366</v>
      </c>
      <c r="O4626">
        <v>7</v>
      </c>
      <c r="P4626" s="11">
        <f>Agridata[[#This Row],[Storage_Loss_%]]/100</f>
        <v>0.15460000000000002</v>
      </c>
      <c r="Q4626" s="7">
        <v>15.46</v>
      </c>
      <c r="R4626" s="13">
        <v>30331</v>
      </c>
      <c r="S4626">
        <v>257</v>
      </c>
      <c r="T4626" t="s">
        <v>1520</v>
      </c>
      <c r="U4626" t="s">
        <v>1522</v>
      </c>
      <c r="V4626" s="13">
        <v>640508</v>
      </c>
      <c r="W4626" s="7">
        <f>(Agridata[[#This Row],[Profit_After_Storage_Loss]]/Agridata[[#This Row],[Total_Revenue]])*100</f>
        <v>80.717648079494481</v>
      </c>
      <c r="X4626">
        <f>(1-Agridata[[#This Row],[Transport_Cost_NGN]]/(Agridata[[#This Row],[Input_Cost_NGN]]+Agridata[[#This Row],[Final_Profit_NGN]]))*100</f>
        <v>99.796374390874703</v>
      </c>
      <c r="Y4626" s="13">
        <f>Agridata[[#This Row],[Final_Profit_NGN]]*Agridata[[#This Row],[Storage_Loss_%]]</f>
        <v>9902253.6799999997</v>
      </c>
      <c r="Z4626" s="13">
        <f>Agridata[[#This Row],[Final_Profit_NGN]] * (1-Agridata[[#This Row],[Storage_Loss_%]]/100)</f>
        <v>541485.4632</v>
      </c>
      <c r="AA4626" s="13">
        <f>Agridata[[#This Row],[Final_Profit_NGN]]+Agridata[[#This Row],[Input_Cost_NGN]]</f>
        <v>670839</v>
      </c>
    </row>
    <row r="4627" spans="1:27" x14ac:dyDescent="0.35">
      <c r="A4627" t="s">
        <v>268</v>
      </c>
      <c r="B4627" t="s">
        <v>1470</v>
      </c>
      <c r="C4627" t="s">
        <v>1476</v>
      </c>
      <c r="D4627">
        <v>2025</v>
      </c>
      <c r="E4627" t="s">
        <v>1501</v>
      </c>
      <c r="F4627" t="s">
        <v>1503</v>
      </c>
      <c r="G4627">
        <v>2.4700000000000002</v>
      </c>
      <c r="H4627">
        <v>30414</v>
      </c>
      <c r="I4627">
        <v>23795</v>
      </c>
      <c r="J4627">
        <v>32.700000000000003</v>
      </c>
      <c r="K4627" t="s">
        <v>1512</v>
      </c>
      <c r="L4627">
        <v>2.23</v>
      </c>
      <c r="M4627" t="s">
        <v>1516</v>
      </c>
      <c r="N4627" s="13">
        <v>8140</v>
      </c>
      <c r="O4627">
        <v>14</v>
      </c>
      <c r="P4627" s="11">
        <f>Agridata[[#This Row],[Storage_Loss_%]]/100</f>
        <v>0.21760000000000002</v>
      </c>
      <c r="Q4627" s="7">
        <v>21.76</v>
      </c>
      <c r="R4627" s="13">
        <v>26482</v>
      </c>
      <c r="S4627">
        <v>427</v>
      </c>
      <c r="T4627" t="s">
        <v>1520</v>
      </c>
      <c r="U4627" t="s">
        <v>1522</v>
      </c>
      <c r="V4627" s="13">
        <v>10024239</v>
      </c>
      <c r="W4627" s="7">
        <f>(Agridata[[#This Row],[Profit_After_Storage_Loss]]/Agridata[[#This Row],[Total_Revenue]])*100</f>
        <v>78.033850443167225</v>
      </c>
      <c r="X4627">
        <f>(1-Agridata[[#This Row],[Transport_Cost_NGN]]/(Agridata[[#This Row],[Input_Cost_NGN]]+Agridata[[#This Row],[Final_Profit_NGN]]))*100</f>
        <v>99.9190107853954</v>
      </c>
      <c r="Y4627" s="13">
        <f>Agridata[[#This Row],[Final_Profit_NGN]]*Agridata[[#This Row],[Storage_Loss_%]]</f>
        <v>218127440.64000002</v>
      </c>
      <c r="Z4627" s="13">
        <f>Agridata[[#This Row],[Final_Profit_NGN]] * (1-Agridata[[#This Row],[Storage_Loss_%]]/100)</f>
        <v>7842964.5936000003</v>
      </c>
      <c r="AA4627" s="13">
        <f>Agridata[[#This Row],[Final_Profit_NGN]]+Agridata[[#This Row],[Input_Cost_NGN]]</f>
        <v>10050721</v>
      </c>
    </row>
    <row r="4628" spans="1:27" x14ac:dyDescent="0.35">
      <c r="A4628" t="s">
        <v>550</v>
      </c>
      <c r="B4628" t="s">
        <v>1473</v>
      </c>
      <c r="C4628" t="s">
        <v>1497</v>
      </c>
      <c r="D4628">
        <v>2023</v>
      </c>
      <c r="E4628" t="s">
        <v>1502</v>
      </c>
      <c r="F4628" t="s">
        <v>1508</v>
      </c>
      <c r="G4628">
        <v>3.4</v>
      </c>
      <c r="H4628">
        <v>6196</v>
      </c>
      <c r="I4628">
        <v>4874</v>
      </c>
      <c r="J4628">
        <v>8.1</v>
      </c>
      <c r="K4628" t="s">
        <v>1513</v>
      </c>
      <c r="L4628">
        <v>0.41</v>
      </c>
      <c r="M4628" t="s">
        <v>1518</v>
      </c>
      <c r="N4628" s="13">
        <v>301</v>
      </c>
      <c r="O4628">
        <v>14</v>
      </c>
      <c r="P4628" s="11">
        <f>Agridata[[#This Row],[Storage_Loss_%]]/100</f>
        <v>0.21329999999999999</v>
      </c>
      <c r="Q4628" s="7">
        <v>21.33</v>
      </c>
      <c r="R4628" s="13">
        <v>40231</v>
      </c>
      <c r="S4628">
        <v>211</v>
      </c>
      <c r="T4628" t="s">
        <v>1520</v>
      </c>
      <c r="U4628" t="s">
        <v>1523</v>
      </c>
      <c r="V4628" s="13">
        <v>977598</v>
      </c>
      <c r="W4628" s="7">
        <f>(Agridata[[#This Row],[Profit_After_Storage_Loss]]/Agridata[[#This Row],[Total_Revenue]])*100</f>
        <v>75.560467092212917</v>
      </c>
      <c r="X4628">
        <f>(1-Agridata[[#This Row],[Transport_Cost_NGN]]/(Agridata[[#This Row],[Input_Cost_NGN]]+Agridata[[#This Row],[Final_Profit_NGN]]))*100</f>
        <v>99.970427252514909</v>
      </c>
      <c r="Y4628" s="13">
        <f>Agridata[[#This Row],[Final_Profit_NGN]]*Agridata[[#This Row],[Storage_Loss_%]]</f>
        <v>20852165.34</v>
      </c>
      <c r="Z4628" s="13">
        <f>Agridata[[#This Row],[Final_Profit_NGN]] * (1-Agridata[[#This Row],[Storage_Loss_%]]/100)</f>
        <v>769076.34659999993</v>
      </c>
      <c r="AA4628" s="13">
        <f>Agridata[[#This Row],[Final_Profit_NGN]]+Agridata[[#This Row],[Input_Cost_NGN]]</f>
        <v>1017829</v>
      </c>
    </row>
    <row r="4629" spans="1:27" x14ac:dyDescent="0.35">
      <c r="A4629" t="s">
        <v>438</v>
      </c>
      <c r="B4629" t="s">
        <v>1472</v>
      </c>
      <c r="C4629" t="s">
        <v>1487</v>
      </c>
      <c r="D4629">
        <v>2021</v>
      </c>
      <c r="E4629" t="s">
        <v>1501</v>
      </c>
      <c r="F4629" t="s">
        <v>1506</v>
      </c>
      <c r="G4629">
        <v>0.56999999999999995</v>
      </c>
      <c r="H4629">
        <v>1321</v>
      </c>
      <c r="I4629">
        <v>831</v>
      </c>
      <c r="J4629">
        <v>2.1</v>
      </c>
      <c r="K4629" t="s">
        <v>1511</v>
      </c>
      <c r="L4629">
        <v>0.79</v>
      </c>
      <c r="M4629" t="s">
        <v>1516</v>
      </c>
      <c r="N4629" s="13">
        <v>364</v>
      </c>
      <c r="O4629">
        <v>30</v>
      </c>
      <c r="P4629" s="11">
        <f>Agridata[[#This Row],[Storage_Loss_%]]/100</f>
        <v>0.37030000000000002</v>
      </c>
      <c r="Q4629" s="7">
        <v>37.03</v>
      </c>
      <c r="R4629" s="13">
        <v>9492</v>
      </c>
      <c r="S4629">
        <v>311</v>
      </c>
      <c r="T4629" t="s">
        <v>1520</v>
      </c>
      <c r="U4629" t="s">
        <v>1522</v>
      </c>
      <c r="V4629" s="13">
        <v>246001</v>
      </c>
      <c r="W4629" s="7">
        <f>(Agridata[[#This Row],[Profit_After_Storage_Loss]]/Agridata[[#This Row],[Total_Revenue]])*100</f>
        <v>60.630557275541783</v>
      </c>
      <c r="X4629">
        <f>(1-Agridata[[#This Row],[Transport_Cost_NGN]]/(Agridata[[#This Row],[Input_Cost_NGN]]+Agridata[[#This Row],[Final_Profit_NGN]]))*100</f>
        <v>99.857530343297071</v>
      </c>
      <c r="Y4629" s="13">
        <f>Agridata[[#This Row],[Final_Profit_NGN]]*Agridata[[#This Row],[Storage_Loss_%]]</f>
        <v>9109417.0300000012</v>
      </c>
      <c r="Z4629" s="13">
        <f>Agridata[[#This Row],[Final_Profit_NGN]] * (1-Agridata[[#This Row],[Storage_Loss_%]]/100)</f>
        <v>154906.82969999997</v>
      </c>
      <c r="AA4629" s="13">
        <f>Agridata[[#This Row],[Final_Profit_NGN]]+Agridata[[#This Row],[Input_Cost_NGN]]</f>
        <v>255493</v>
      </c>
    </row>
    <row r="4630" spans="1:27" x14ac:dyDescent="0.35">
      <c r="A4630" t="s">
        <v>186</v>
      </c>
      <c r="B4630" t="s">
        <v>1472</v>
      </c>
      <c r="C4630" t="s">
        <v>1488</v>
      </c>
      <c r="D4630">
        <v>2023</v>
      </c>
      <c r="E4630" t="s">
        <v>1501</v>
      </c>
      <c r="F4630" t="s">
        <v>1510</v>
      </c>
      <c r="G4630">
        <v>1.28</v>
      </c>
      <c r="H4630">
        <v>25586</v>
      </c>
      <c r="I4630">
        <v>19281</v>
      </c>
      <c r="J4630">
        <v>19.399999999999999</v>
      </c>
      <c r="K4630" t="s">
        <v>1512</v>
      </c>
      <c r="L4630">
        <v>1.58</v>
      </c>
      <c r="M4630" t="s">
        <v>1518</v>
      </c>
      <c r="N4630" s="13">
        <v>5699</v>
      </c>
      <c r="O4630">
        <v>2</v>
      </c>
      <c r="P4630" s="11">
        <f>Agridata[[#This Row],[Storage_Loss_%]]/100</f>
        <v>0.24640000000000001</v>
      </c>
      <c r="Q4630" s="7">
        <v>24.64</v>
      </c>
      <c r="R4630" s="13">
        <v>42214</v>
      </c>
      <c r="S4630">
        <v>448</v>
      </c>
      <c r="T4630" t="s">
        <v>1520</v>
      </c>
      <c r="U4630" t="s">
        <v>1522</v>
      </c>
      <c r="V4630" s="13">
        <v>8503597</v>
      </c>
      <c r="W4630" s="7">
        <f>(Agridata[[#This Row],[Profit_After_Storage_Loss]]/Agridata[[#This Row],[Total_Revenue]])*100</f>
        <v>74.987741938126192</v>
      </c>
      <c r="X4630">
        <f>(1-Agridata[[#This Row],[Transport_Cost_NGN]]/(Agridata[[#This Row],[Input_Cost_NGN]]+Agridata[[#This Row],[Final_Profit_NGN]]))*100</f>
        <v>99.933312356194165</v>
      </c>
      <c r="Y4630" s="13">
        <f>Agridata[[#This Row],[Final_Profit_NGN]]*Agridata[[#This Row],[Storage_Loss_%]]</f>
        <v>209528630.08000001</v>
      </c>
      <c r="Z4630" s="13">
        <f>Agridata[[#This Row],[Final_Profit_NGN]] * (1-Agridata[[#This Row],[Storage_Loss_%]]/100)</f>
        <v>6408310.6992000006</v>
      </c>
      <c r="AA4630" s="13">
        <f>Agridata[[#This Row],[Final_Profit_NGN]]+Agridata[[#This Row],[Input_Cost_NGN]]</f>
        <v>8545811</v>
      </c>
    </row>
    <row r="4631" spans="1:27" x14ac:dyDescent="0.35">
      <c r="A4631" t="s">
        <v>1035</v>
      </c>
      <c r="B4631" t="s">
        <v>1471</v>
      </c>
      <c r="C4631" t="s">
        <v>1500</v>
      </c>
      <c r="D4631">
        <v>2021</v>
      </c>
      <c r="E4631" t="s">
        <v>1501</v>
      </c>
      <c r="F4631" t="s">
        <v>1507</v>
      </c>
      <c r="G4631">
        <v>0.36</v>
      </c>
      <c r="H4631">
        <v>575</v>
      </c>
      <c r="I4631">
        <v>230</v>
      </c>
      <c r="J4631">
        <v>15.5</v>
      </c>
      <c r="K4631" t="s">
        <v>1513</v>
      </c>
      <c r="L4631">
        <v>0.71</v>
      </c>
      <c r="M4631" t="s">
        <v>1518</v>
      </c>
      <c r="N4631" s="13">
        <v>549</v>
      </c>
      <c r="O4631">
        <v>60</v>
      </c>
      <c r="P4631" s="11">
        <f>Agridata[[#This Row],[Storage_Loss_%]]/100</f>
        <v>0.6</v>
      </c>
      <c r="Q4631" s="7">
        <v>60</v>
      </c>
      <c r="R4631" s="13">
        <v>8255</v>
      </c>
      <c r="S4631">
        <v>176</v>
      </c>
      <c r="T4631" t="s">
        <v>1520</v>
      </c>
      <c r="U4631" t="s">
        <v>1522</v>
      </c>
      <c r="V4631" s="13">
        <v>31272</v>
      </c>
      <c r="W4631" s="7">
        <f>(Agridata[[#This Row],[Profit_After_Storage_Loss]]/Agridata[[#This Row],[Total_Revenue]])*100</f>
        <v>31.646216510233515</v>
      </c>
      <c r="X4631">
        <f>(1-Agridata[[#This Row],[Transport_Cost_NGN]]/(Agridata[[#This Row],[Input_Cost_NGN]]+Agridata[[#This Row],[Final_Profit_NGN]]))*100</f>
        <v>98.611075973385283</v>
      </c>
      <c r="Y4631" s="13">
        <f>Agridata[[#This Row],[Final_Profit_NGN]]*Agridata[[#This Row],[Storage_Loss_%]]</f>
        <v>1876320</v>
      </c>
      <c r="Z4631" s="13">
        <f>Agridata[[#This Row],[Final_Profit_NGN]] * (1-Agridata[[#This Row],[Storage_Loss_%]]/100)</f>
        <v>12508.800000000001</v>
      </c>
      <c r="AA4631" s="13">
        <f>Agridata[[#This Row],[Final_Profit_NGN]]+Agridata[[#This Row],[Input_Cost_NGN]]</f>
        <v>39527</v>
      </c>
    </row>
    <row r="4632" spans="1:27" x14ac:dyDescent="0.35">
      <c r="A4632" t="s">
        <v>1019</v>
      </c>
      <c r="B4632" t="s">
        <v>1472</v>
      </c>
      <c r="C4632" t="s">
        <v>1488</v>
      </c>
      <c r="D4632">
        <v>2021</v>
      </c>
      <c r="E4632" t="s">
        <v>1501</v>
      </c>
      <c r="F4632" t="s">
        <v>1504</v>
      </c>
      <c r="G4632">
        <v>0.36</v>
      </c>
      <c r="H4632">
        <v>3660</v>
      </c>
      <c r="I4632">
        <v>2672</v>
      </c>
      <c r="J4632">
        <v>15</v>
      </c>
      <c r="K4632" t="s">
        <v>1515</v>
      </c>
      <c r="L4632">
        <v>0.61</v>
      </c>
      <c r="M4632" t="s">
        <v>1517</v>
      </c>
      <c r="N4632" s="13">
        <v>3558</v>
      </c>
      <c r="O4632">
        <v>7</v>
      </c>
      <c r="P4632" s="11">
        <f>Agridata[[#This Row],[Storage_Loss_%]]/100</f>
        <v>0.26979999999999998</v>
      </c>
      <c r="Q4632" s="7">
        <v>26.98</v>
      </c>
      <c r="R4632" s="13">
        <v>6827</v>
      </c>
      <c r="S4632">
        <v>210</v>
      </c>
      <c r="T4632" t="s">
        <v>1519</v>
      </c>
      <c r="U4632" t="s">
        <v>1522</v>
      </c>
      <c r="V4632" s="13">
        <v>545124</v>
      </c>
      <c r="W4632" s="7">
        <f>(Agridata[[#This Row],[Profit_After_Storage_Loss]]/Agridata[[#This Row],[Total_Revenue]])*100</f>
        <v>72.116826457421041</v>
      </c>
      <c r="X4632">
        <f>(1-Agridata[[#This Row],[Transport_Cost_NGN]]/(Agridata[[#This Row],[Input_Cost_NGN]]+Agridata[[#This Row],[Final_Profit_NGN]]))*100</f>
        <v>99.355377560689263</v>
      </c>
      <c r="Y4632" s="13">
        <f>Agridata[[#This Row],[Final_Profit_NGN]]*Agridata[[#This Row],[Storage_Loss_%]]</f>
        <v>14707445.52</v>
      </c>
      <c r="Z4632" s="13">
        <f>Agridata[[#This Row],[Final_Profit_NGN]] * (1-Agridata[[#This Row],[Storage_Loss_%]]/100)</f>
        <v>398049.54479999997</v>
      </c>
      <c r="AA4632" s="13">
        <f>Agridata[[#This Row],[Final_Profit_NGN]]+Agridata[[#This Row],[Input_Cost_NGN]]</f>
        <v>551951</v>
      </c>
    </row>
    <row r="4633" spans="1:27" x14ac:dyDescent="0.35">
      <c r="A4633" t="s">
        <v>1328</v>
      </c>
      <c r="B4633" t="s">
        <v>1471</v>
      </c>
      <c r="C4633" t="s">
        <v>1477</v>
      </c>
      <c r="D4633">
        <v>2021</v>
      </c>
      <c r="E4633" t="s">
        <v>1502</v>
      </c>
      <c r="F4633" t="s">
        <v>1503</v>
      </c>
      <c r="G4633">
        <v>1.59</v>
      </c>
      <c r="H4633">
        <v>8715</v>
      </c>
      <c r="I4633">
        <v>3486</v>
      </c>
      <c r="J4633">
        <v>1.2</v>
      </c>
      <c r="K4633" t="s">
        <v>1513</v>
      </c>
      <c r="L4633">
        <v>1.46</v>
      </c>
      <c r="M4633" t="s">
        <v>1518</v>
      </c>
      <c r="N4633" s="13">
        <v>200</v>
      </c>
      <c r="O4633">
        <v>60</v>
      </c>
      <c r="P4633" s="11">
        <f>Agridata[[#This Row],[Storage_Loss_%]]/100</f>
        <v>0.6</v>
      </c>
      <c r="Q4633" s="7">
        <v>60</v>
      </c>
      <c r="R4633" s="13">
        <v>22994</v>
      </c>
      <c r="S4633">
        <v>229</v>
      </c>
      <c r="T4633" t="s">
        <v>1520</v>
      </c>
      <c r="U4633" t="s">
        <v>1522</v>
      </c>
      <c r="V4633" s="13">
        <v>767118</v>
      </c>
      <c r="W4633" s="7">
        <f>(Agridata[[#This Row],[Profit_After_Storage_Loss]]/Agridata[[#This Row],[Total_Revenue]])*100</f>
        <v>38.835911870722128</v>
      </c>
      <c r="X4633">
        <f>(1-Agridata[[#This Row],[Transport_Cost_NGN]]/(Agridata[[#This Row],[Input_Cost_NGN]]+Agridata[[#This Row],[Final_Profit_NGN]]))*100</f>
        <v>99.974687132963425</v>
      </c>
      <c r="Y4633" s="13">
        <f>Agridata[[#This Row],[Final_Profit_NGN]]*Agridata[[#This Row],[Storage_Loss_%]]</f>
        <v>46027080</v>
      </c>
      <c r="Z4633" s="13">
        <f>Agridata[[#This Row],[Final_Profit_NGN]] * (1-Agridata[[#This Row],[Storage_Loss_%]]/100)</f>
        <v>306847.2</v>
      </c>
      <c r="AA4633" s="13">
        <f>Agridata[[#This Row],[Final_Profit_NGN]]+Agridata[[#This Row],[Input_Cost_NGN]]</f>
        <v>790112</v>
      </c>
    </row>
    <row r="4634" spans="1:27" x14ac:dyDescent="0.35">
      <c r="A4634" t="s">
        <v>1256</v>
      </c>
      <c r="B4634" t="s">
        <v>1470</v>
      </c>
      <c r="C4634" t="s">
        <v>1475</v>
      </c>
      <c r="D4634">
        <v>2025</v>
      </c>
      <c r="E4634" t="s">
        <v>1502</v>
      </c>
      <c r="F4634" t="s">
        <v>1509</v>
      </c>
      <c r="G4634">
        <v>6.17</v>
      </c>
      <c r="H4634">
        <v>82290</v>
      </c>
      <c r="I4634">
        <v>61602</v>
      </c>
      <c r="J4634">
        <v>45.4</v>
      </c>
      <c r="K4634" t="s">
        <v>1512</v>
      </c>
      <c r="L4634">
        <v>2.38</v>
      </c>
      <c r="M4634" t="s">
        <v>1516</v>
      </c>
      <c r="N4634" s="13">
        <v>11292</v>
      </c>
      <c r="O4634">
        <v>5</v>
      </c>
      <c r="P4634" s="11">
        <f>Agridata[[#This Row],[Storage_Loss_%]]/100</f>
        <v>0.25140000000000001</v>
      </c>
      <c r="Q4634" s="7">
        <v>25.14</v>
      </c>
      <c r="R4634" s="13">
        <v>210417</v>
      </c>
      <c r="S4634">
        <v>315</v>
      </c>
      <c r="T4634" t="s">
        <v>1519</v>
      </c>
      <c r="U4634" t="s">
        <v>1522</v>
      </c>
      <c r="V4634" s="13">
        <v>18988875</v>
      </c>
      <c r="W4634" s="7">
        <f>(Agridata[[#This Row],[Profit_After_Storage_Loss]]/Agridata[[#This Row],[Total_Revenue]])*100</f>
        <v>74.039562630747</v>
      </c>
      <c r="X4634">
        <f>(1-Agridata[[#This Row],[Transport_Cost_NGN]]/(Agridata[[#This Row],[Input_Cost_NGN]]+Agridata[[#This Row],[Final_Profit_NGN]]))*100</f>
        <v>99.941185331209098</v>
      </c>
      <c r="Y4634" s="13">
        <f>Agridata[[#This Row],[Final_Profit_NGN]]*Agridata[[#This Row],[Storage_Loss_%]]</f>
        <v>477380317.5</v>
      </c>
      <c r="Z4634" s="13">
        <f>Agridata[[#This Row],[Final_Profit_NGN]] * (1-Agridata[[#This Row],[Storage_Loss_%]]/100)</f>
        <v>14215071.824999999</v>
      </c>
      <c r="AA4634" s="13">
        <f>Agridata[[#This Row],[Final_Profit_NGN]]+Agridata[[#This Row],[Input_Cost_NGN]]</f>
        <v>19199292</v>
      </c>
    </row>
    <row r="4635" spans="1:27" x14ac:dyDescent="0.35">
      <c r="A4635" t="s">
        <v>1318</v>
      </c>
      <c r="B4635" t="s">
        <v>1469</v>
      </c>
      <c r="C4635" t="s">
        <v>1480</v>
      </c>
      <c r="D4635">
        <v>2022</v>
      </c>
      <c r="E4635" t="s">
        <v>1501</v>
      </c>
      <c r="F4635" t="s">
        <v>1505</v>
      </c>
      <c r="G4635">
        <v>0.9</v>
      </c>
      <c r="H4635">
        <v>9051</v>
      </c>
      <c r="I4635">
        <v>7620</v>
      </c>
      <c r="J4635">
        <v>10</v>
      </c>
      <c r="K4635" t="s">
        <v>1511</v>
      </c>
      <c r="L4635">
        <v>0.36</v>
      </c>
      <c r="M4635" t="s">
        <v>1516</v>
      </c>
      <c r="N4635" s="13">
        <v>1164</v>
      </c>
      <c r="O4635">
        <v>7</v>
      </c>
      <c r="P4635" s="11">
        <f>Agridata[[#This Row],[Storage_Loss_%]]/100</f>
        <v>0.158</v>
      </c>
      <c r="Q4635" s="7">
        <v>15.8</v>
      </c>
      <c r="R4635" s="13">
        <v>9545</v>
      </c>
      <c r="S4635">
        <v>90</v>
      </c>
      <c r="T4635" t="s">
        <v>1520</v>
      </c>
      <c r="U4635" t="s">
        <v>1523</v>
      </c>
      <c r="V4635" s="13">
        <v>668233</v>
      </c>
      <c r="W4635" s="7">
        <f>(Agridata[[#This Row],[Profit_After_Storage_Loss]]/Agridata[[#This Row],[Total_Revenue]])*100</f>
        <v>83.014229733039429</v>
      </c>
      <c r="X4635">
        <f>(1-Agridata[[#This Row],[Transport_Cost_NGN]]/(Agridata[[#This Row],[Input_Cost_NGN]]+Agridata[[#This Row],[Final_Profit_NGN]]))*100</f>
        <v>99.828262351389398</v>
      </c>
      <c r="Y4635" s="13">
        <f>Agridata[[#This Row],[Final_Profit_NGN]]*Agridata[[#This Row],[Storage_Loss_%]]</f>
        <v>10558081.4</v>
      </c>
      <c r="Z4635" s="13">
        <f>Agridata[[#This Row],[Final_Profit_NGN]] * (1-Agridata[[#This Row],[Storage_Loss_%]]/100)</f>
        <v>562652.18599999999</v>
      </c>
      <c r="AA4635" s="13">
        <f>Agridata[[#This Row],[Final_Profit_NGN]]+Agridata[[#This Row],[Input_Cost_NGN]]</f>
        <v>677778</v>
      </c>
    </row>
    <row r="4636" spans="1:27" x14ac:dyDescent="0.35">
      <c r="A4636" t="s">
        <v>1329</v>
      </c>
      <c r="B4636" t="s">
        <v>1470</v>
      </c>
      <c r="C4636" t="s">
        <v>1499</v>
      </c>
      <c r="D4636">
        <v>2025</v>
      </c>
      <c r="E4636" t="s">
        <v>1502</v>
      </c>
      <c r="F4636" t="s">
        <v>1509</v>
      </c>
      <c r="G4636">
        <v>0.91</v>
      </c>
      <c r="H4636">
        <v>12765</v>
      </c>
      <c r="I4636">
        <v>10208</v>
      </c>
      <c r="J4636">
        <v>36.299999999999997</v>
      </c>
      <c r="K4636" t="s">
        <v>1513</v>
      </c>
      <c r="L4636">
        <v>2.04</v>
      </c>
      <c r="M4636" t="s">
        <v>1516</v>
      </c>
      <c r="N4636" s="13">
        <v>1764</v>
      </c>
      <c r="O4636">
        <v>4</v>
      </c>
      <c r="P4636" s="11">
        <f>Agridata[[#This Row],[Storage_Loss_%]]/100</f>
        <v>0.20030000000000001</v>
      </c>
      <c r="Q4636" s="7">
        <v>20.03</v>
      </c>
      <c r="R4636" s="13">
        <v>28217</v>
      </c>
      <c r="S4636">
        <v>389</v>
      </c>
      <c r="T4636" t="s">
        <v>1520</v>
      </c>
      <c r="U4636" t="s">
        <v>1522</v>
      </c>
      <c r="V4636" s="13">
        <v>3901222</v>
      </c>
      <c r="W4636" s="7">
        <f>(Agridata[[#This Row],[Profit_After_Storage_Loss]]/Agridata[[#This Row],[Total_Revenue]])*100</f>
        <v>79.395741565144533</v>
      </c>
      <c r="X4636">
        <f>(1-Agridata[[#This Row],[Transport_Cost_NGN]]/(Agridata[[#This Row],[Input_Cost_NGN]]+Agridata[[#This Row],[Final_Profit_NGN]]))*100</f>
        <v>99.955108095583114</v>
      </c>
      <c r="Y4636" s="13">
        <f>Agridata[[#This Row],[Final_Profit_NGN]]*Agridata[[#This Row],[Storage_Loss_%]]</f>
        <v>78141476.660000011</v>
      </c>
      <c r="Z4636" s="13">
        <f>Agridata[[#This Row],[Final_Profit_NGN]] * (1-Agridata[[#This Row],[Storage_Loss_%]]/100)</f>
        <v>3119807.2333999998</v>
      </c>
      <c r="AA4636" s="13">
        <f>Agridata[[#This Row],[Final_Profit_NGN]]+Agridata[[#This Row],[Input_Cost_NGN]]</f>
        <v>3929439</v>
      </c>
    </row>
    <row r="4637" spans="1:27" x14ac:dyDescent="0.35">
      <c r="A4637" t="s">
        <v>925</v>
      </c>
      <c r="B4637" t="s">
        <v>1469</v>
      </c>
      <c r="C4637" t="s">
        <v>1480</v>
      </c>
      <c r="D4637">
        <v>2022</v>
      </c>
      <c r="E4637" t="s">
        <v>1501</v>
      </c>
      <c r="F4637" t="s">
        <v>1507</v>
      </c>
      <c r="G4637">
        <v>3.33</v>
      </c>
      <c r="H4637">
        <v>4662</v>
      </c>
      <c r="I4637">
        <v>3684</v>
      </c>
      <c r="J4637">
        <v>3.3</v>
      </c>
      <c r="K4637" t="s">
        <v>1513</v>
      </c>
      <c r="L4637">
        <v>1.35</v>
      </c>
      <c r="M4637" t="s">
        <v>1518</v>
      </c>
      <c r="N4637" s="13">
        <v>200</v>
      </c>
      <c r="O4637">
        <v>14</v>
      </c>
      <c r="P4637" s="11">
        <f>Agridata[[#This Row],[Storage_Loss_%]]/100</f>
        <v>0.20960000000000001</v>
      </c>
      <c r="Q4637" s="7">
        <v>20.96</v>
      </c>
      <c r="R4637" s="13">
        <v>66852</v>
      </c>
      <c r="S4637">
        <v>202</v>
      </c>
      <c r="T4637" t="s">
        <v>1520</v>
      </c>
      <c r="U4637" t="s">
        <v>1523</v>
      </c>
      <c r="V4637" s="13">
        <v>669675</v>
      </c>
      <c r="W4637" s="7">
        <f>(Agridata[[#This Row],[Profit_After_Storage_Loss]]/Agridata[[#This Row],[Total_Revenue]])*100</f>
        <v>71.86581347323316</v>
      </c>
      <c r="X4637">
        <f>(1-Agridata[[#This Row],[Transport_Cost_NGN]]/(Agridata[[#This Row],[Input_Cost_NGN]]+Agridata[[#This Row],[Final_Profit_NGN]]))*100</f>
        <v>99.9728455304422</v>
      </c>
      <c r="Y4637" s="13">
        <f>Agridata[[#This Row],[Final_Profit_NGN]]*Agridata[[#This Row],[Storage_Loss_%]]</f>
        <v>14036388</v>
      </c>
      <c r="Z4637" s="13">
        <f>Agridata[[#This Row],[Final_Profit_NGN]] * (1-Agridata[[#This Row],[Storage_Loss_%]]/100)</f>
        <v>529311.12</v>
      </c>
      <c r="AA4637" s="13">
        <f>Agridata[[#This Row],[Final_Profit_NGN]]+Agridata[[#This Row],[Input_Cost_NGN]]</f>
        <v>736527</v>
      </c>
    </row>
    <row r="4638" spans="1:27" x14ac:dyDescent="0.35">
      <c r="A4638" t="s">
        <v>361</v>
      </c>
      <c r="B4638" t="s">
        <v>1473</v>
      </c>
      <c r="C4638" t="s">
        <v>1494</v>
      </c>
      <c r="D4638">
        <v>2025</v>
      </c>
      <c r="E4638" t="s">
        <v>1501</v>
      </c>
      <c r="F4638" t="s">
        <v>1505</v>
      </c>
      <c r="G4638">
        <v>2.39</v>
      </c>
      <c r="H4638">
        <v>30802</v>
      </c>
      <c r="I4638">
        <v>24210</v>
      </c>
      <c r="J4638">
        <v>17.100000000000001</v>
      </c>
      <c r="K4638" t="s">
        <v>1512</v>
      </c>
      <c r="L4638">
        <v>0.86</v>
      </c>
      <c r="M4638" t="s">
        <v>1517</v>
      </c>
      <c r="N4638" s="13">
        <v>4281</v>
      </c>
      <c r="O4638">
        <v>14</v>
      </c>
      <c r="P4638" s="11">
        <f>Agridata[[#This Row],[Storage_Loss_%]]/100</f>
        <v>0.214</v>
      </c>
      <c r="Q4638" s="7">
        <v>21.4</v>
      </c>
      <c r="R4638" s="13">
        <v>20939</v>
      </c>
      <c r="S4638">
        <v>126</v>
      </c>
      <c r="T4638" t="s">
        <v>1521</v>
      </c>
      <c r="U4638" t="s">
        <v>1523</v>
      </c>
      <c r="V4638" s="13">
        <v>2994736</v>
      </c>
      <c r="W4638" s="7">
        <f>(Agridata[[#This Row],[Profit_After_Storage_Loss]]/Agridata[[#This Row],[Total_Revenue]])*100</f>
        <v>78.054249745081961</v>
      </c>
      <c r="X4638">
        <f>(1-Agridata[[#This Row],[Transport_Cost_NGN]]/(Agridata[[#This Row],[Input_Cost_NGN]]+Agridata[[#This Row],[Final_Profit_NGN]]))*100</f>
        <v>99.85804173195055</v>
      </c>
      <c r="Y4638" s="13">
        <f>Agridata[[#This Row],[Final_Profit_NGN]]*Agridata[[#This Row],[Storage_Loss_%]]</f>
        <v>64087350.399999999</v>
      </c>
      <c r="Z4638" s="13">
        <f>Agridata[[#This Row],[Final_Profit_NGN]] * (1-Agridata[[#This Row],[Storage_Loss_%]]/100)</f>
        <v>2353862.4960000003</v>
      </c>
      <c r="AA4638" s="13">
        <f>Agridata[[#This Row],[Final_Profit_NGN]]+Agridata[[#This Row],[Input_Cost_NGN]]</f>
        <v>3015675</v>
      </c>
    </row>
    <row r="4639" spans="1:27" x14ac:dyDescent="0.35">
      <c r="A4639" t="s">
        <v>1454</v>
      </c>
      <c r="B4639" t="s">
        <v>1471</v>
      </c>
      <c r="C4639" t="s">
        <v>1492</v>
      </c>
      <c r="D4639">
        <v>2024</v>
      </c>
      <c r="E4639" t="s">
        <v>1502</v>
      </c>
      <c r="F4639" t="s">
        <v>1505</v>
      </c>
      <c r="G4639">
        <v>0.68</v>
      </c>
      <c r="H4639">
        <v>7600</v>
      </c>
      <c r="I4639">
        <v>5312</v>
      </c>
      <c r="J4639">
        <v>9.1999999999999993</v>
      </c>
      <c r="K4639" t="s">
        <v>1511</v>
      </c>
      <c r="L4639">
        <v>0.82</v>
      </c>
      <c r="M4639" t="s">
        <v>1517</v>
      </c>
      <c r="N4639" s="13">
        <v>1314</v>
      </c>
      <c r="O4639">
        <v>14</v>
      </c>
      <c r="P4639" s="11">
        <f>Agridata[[#This Row],[Storage_Loss_%]]/100</f>
        <v>0.30099999999999999</v>
      </c>
      <c r="Q4639" s="7">
        <v>30.1</v>
      </c>
      <c r="R4639" s="13">
        <v>4663</v>
      </c>
      <c r="S4639">
        <v>98</v>
      </c>
      <c r="T4639" t="s">
        <v>1521</v>
      </c>
      <c r="U4639" t="s">
        <v>1522</v>
      </c>
      <c r="V4639" s="13">
        <v>509394</v>
      </c>
      <c r="W4639" s="7">
        <f>(Agridata[[#This Row],[Profit_After_Storage_Loss]]/Agridata[[#This Row],[Total_Revenue]])*100</f>
        <v>69.265938602139457</v>
      </c>
      <c r="X4639">
        <f>(1-Agridata[[#This Row],[Transport_Cost_NGN]]/(Agridata[[#This Row],[Input_Cost_NGN]]+Agridata[[#This Row],[Final_Profit_NGN]]))*100</f>
        <v>99.744386322917507</v>
      </c>
      <c r="Y4639" s="13">
        <f>Agridata[[#This Row],[Final_Profit_NGN]]*Agridata[[#This Row],[Storage_Loss_%]]</f>
        <v>15332759.4</v>
      </c>
      <c r="Z4639" s="13">
        <f>Agridata[[#This Row],[Final_Profit_NGN]] * (1-Agridata[[#This Row],[Storage_Loss_%]]/100)</f>
        <v>356066.40600000002</v>
      </c>
      <c r="AA4639" s="13">
        <f>Agridata[[#This Row],[Final_Profit_NGN]]+Agridata[[#This Row],[Input_Cost_NGN]]</f>
        <v>514057</v>
      </c>
    </row>
    <row r="4640" spans="1:27" x14ac:dyDescent="0.35">
      <c r="A4640" t="s">
        <v>1102</v>
      </c>
      <c r="B4640" t="s">
        <v>1469</v>
      </c>
      <c r="C4640" t="s">
        <v>1474</v>
      </c>
      <c r="D4640">
        <v>2024</v>
      </c>
      <c r="E4640" t="s">
        <v>1502</v>
      </c>
      <c r="F4640" t="s">
        <v>1508</v>
      </c>
      <c r="G4640">
        <v>3.05</v>
      </c>
      <c r="H4640">
        <v>6371</v>
      </c>
      <c r="I4640">
        <v>5512</v>
      </c>
      <c r="J4640">
        <v>16.7</v>
      </c>
      <c r="K4640" t="s">
        <v>1511</v>
      </c>
      <c r="L4640">
        <v>1.2</v>
      </c>
      <c r="M4640" t="s">
        <v>1516</v>
      </c>
      <c r="N4640" s="13">
        <v>2007</v>
      </c>
      <c r="O4640">
        <v>7</v>
      </c>
      <c r="P4640" s="11">
        <f>Agridata[[#This Row],[Storage_Loss_%]]/100</f>
        <v>0.13470000000000001</v>
      </c>
      <c r="Q4640" s="7">
        <v>13.47</v>
      </c>
      <c r="R4640" s="13">
        <v>42783</v>
      </c>
      <c r="S4640">
        <v>214</v>
      </c>
      <c r="T4640" t="s">
        <v>1520</v>
      </c>
      <c r="U4640" t="s">
        <v>1523</v>
      </c>
      <c r="V4640" s="13">
        <v>1122983</v>
      </c>
      <c r="W4640" s="7">
        <f>(Agridata[[#This Row],[Profit_After_Storage_Loss]]/Agridata[[#This Row],[Total_Revenue]])*100</f>
        <v>83.354394441079933</v>
      </c>
      <c r="X4640">
        <f>(1-Agridata[[#This Row],[Transport_Cost_NGN]]/(Agridata[[#This Row],[Input_Cost_NGN]]+Agridata[[#This Row],[Final_Profit_NGN]]))*100</f>
        <v>99.827838519908795</v>
      </c>
      <c r="Y4640" s="13">
        <f>Agridata[[#This Row],[Final_Profit_NGN]]*Agridata[[#This Row],[Storage_Loss_%]]</f>
        <v>15126581.010000002</v>
      </c>
      <c r="Z4640" s="13">
        <f>Agridata[[#This Row],[Final_Profit_NGN]] * (1-Agridata[[#This Row],[Storage_Loss_%]]/100)</f>
        <v>971717.1899</v>
      </c>
      <c r="AA4640" s="13">
        <f>Agridata[[#This Row],[Final_Profit_NGN]]+Agridata[[#This Row],[Input_Cost_NGN]]</f>
        <v>1165766</v>
      </c>
    </row>
    <row r="4641" spans="1:27" x14ac:dyDescent="0.35">
      <c r="A4641" t="s">
        <v>424</v>
      </c>
      <c r="B4641" t="s">
        <v>1472</v>
      </c>
      <c r="C4641" t="s">
        <v>1488</v>
      </c>
      <c r="D4641">
        <v>2023</v>
      </c>
      <c r="E4641" t="s">
        <v>1502</v>
      </c>
      <c r="F4641" t="s">
        <v>1505</v>
      </c>
      <c r="G4641">
        <v>4.5599999999999996</v>
      </c>
      <c r="H4641">
        <v>57512</v>
      </c>
      <c r="I4641">
        <v>41195</v>
      </c>
      <c r="J4641">
        <v>1.3</v>
      </c>
      <c r="K4641" t="s">
        <v>1511</v>
      </c>
      <c r="L4641">
        <v>1.31</v>
      </c>
      <c r="M4641" t="s">
        <v>1516</v>
      </c>
      <c r="N4641" s="13">
        <v>220</v>
      </c>
      <c r="O4641">
        <v>14</v>
      </c>
      <c r="P4641" s="11">
        <f>Agridata[[#This Row],[Storage_Loss_%]]/100</f>
        <v>0.28370000000000001</v>
      </c>
      <c r="Q4641" s="7">
        <v>28.37</v>
      </c>
      <c r="R4641" s="13">
        <v>58170</v>
      </c>
      <c r="S4641">
        <v>86</v>
      </c>
      <c r="T4641" t="s">
        <v>1520</v>
      </c>
      <c r="U4641" t="s">
        <v>1522</v>
      </c>
      <c r="V4641" s="13">
        <v>3448953</v>
      </c>
      <c r="W4641" s="7">
        <f>(Agridata[[#This Row],[Profit_After_Storage_Loss]]/Agridata[[#This Row],[Total_Revenue]])*100</f>
        <v>70.441927297673899</v>
      </c>
      <c r="X4641">
        <f>(1-Agridata[[#This Row],[Transport_Cost_NGN]]/(Agridata[[#This Row],[Input_Cost_NGN]]+Agridata[[#This Row],[Final_Profit_NGN]]))*100</f>
        <v>99.993727052059484</v>
      </c>
      <c r="Y4641" s="13">
        <f>Agridata[[#This Row],[Final_Profit_NGN]]*Agridata[[#This Row],[Storage_Loss_%]]</f>
        <v>97846796.609999999</v>
      </c>
      <c r="Z4641" s="13">
        <f>Agridata[[#This Row],[Final_Profit_NGN]] * (1-Agridata[[#This Row],[Storage_Loss_%]]/100)</f>
        <v>2470485.0338999997</v>
      </c>
      <c r="AA4641" s="13">
        <f>Agridata[[#This Row],[Final_Profit_NGN]]+Agridata[[#This Row],[Input_Cost_NGN]]</f>
        <v>3507123</v>
      </c>
    </row>
    <row r="4642" spans="1:27" x14ac:dyDescent="0.35">
      <c r="A4642" t="s">
        <v>318</v>
      </c>
      <c r="B4642" t="s">
        <v>1469</v>
      </c>
      <c r="C4642" t="s">
        <v>1498</v>
      </c>
      <c r="D4642">
        <v>2024</v>
      </c>
      <c r="E4642" t="s">
        <v>1501</v>
      </c>
      <c r="F4642" t="s">
        <v>1503</v>
      </c>
      <c r="G4642">
        <v>0.8</v>
      </c>
      <c r="H4642">
        <v>4735</v>
      </c>
      <c r="I4642">
        <v>3952</v>
      </c>
      <c r="J4642">
        <v>23.3</v>
      </c>
      <c r="K4642" t="s">
        <v>1511</v>
      </c>
      <c r="L4642">
        <v>1.1200000000000001</v>
      </c>
      <c r="M4642" t="s">
        <v>1517</v>
      </c>
      <c r="N4642" s="13">
        <v>3150</v>
      </c>
      <c r="O4642">
        <v>7</v>
      </c>
      <c r="P4642" s="11">
        <f>Agridata[[#This Row],[Storage_Loss_%]]/100</f>
        <v>0.1653</v>
      </c>
      <c r="Q4642" s="7">
        <v>16.53</v>
      </c>
      <c r="R4642" s="13">
        <v>14897</v>
      </c>
      <c r="S4642">
        <v>276</v>
      </c>
      <c r="T4642" t="s">
        <v>1520</v>
      </c>
      <c r="U4642" t="s">
        <v>1523</v>
      </c>
      <c r="V4642" s="13">
        <v>1061798</v>
      </c>
      <c r="W4642" s="7">
        <f>(Agridata[[#This Row],[Profit_After_Storage_Loss]]/Agridata[[#This Row],[Total_Revenue]])*100</f>
        <v>82.315120865240388</v>
      </c>
      <c r="X4642">
        <f>(1-Agridata[[#This Row],[Transport_Cost_NGN]]/(Agridata[[#This Row],[Input_Cost_NGN]]+Agridata[[#This Row],[Final_Profit_NGN]]))*100</f>
        <v>99.707438039556237</v>
      </c>
      <c r="Y4642" s="13">
        <f>Agridata[[#This Row],[Final_Profit_NGN]]*Agridata[[#This Row],[Storage_Loss_%]]</f>
        <v>17551520.940000001</v>
      </c>
      <c r="Z4642" s="13">
        <f>Agridata[[#This Row],[Final_Profit_NGN]] * (1-Agridata[[#This Row],[Storage_Loss_%]]/100)</f>
        <v>886282.79059999995</v>
      </c>
      <c r="AA4642" s="13">
        <f>Agridata[[#This Row],[Final_Profit_NGN]]+Agridata[[#This Row],[Input_Cost_NGN]]</f>
        <v>1076695</v>
      </c>
    </row>
    <row r="4643" spans="1:27" x14ac:dyDescent="0.35">
      <c r="A4643" t="s">
        <v>1202</v>
      </c>
      <c r="B4643" t="s">
        <v>1472</v>
      </c>
      <c r="C4643" t="s">
        <v>1488</v>
      </c>
      <c r="D4643">
        <v>2024</v>
      </c>
      <c r="E4643" t="s">
        <v>1501</v>
      </c>
      <c r="F4643" t="s">
        <v>1505</v>
      </c>
      <c r="G4643">
        <v>2.78</v>
      </c>
      <c r="H4643">
        <v>31983</v>
      </c>
      <c r="I4643">
        <v>26373</v>
      </c>
      <c r="J4643">
        <v>24.4</v>
      </c>
      <c r="K4643" t="s">
        <v>1513</v>
      </c>
      <c r="L4643">
        <v>2.1800000000000002</v>
      </c>
      <c r="M4643" t="s">
        <v>1516</v>
      </c>
      <c r="N4643" s="13">
        <v>941</v>
      </c>
      <c r="O4643">
        <v>7</v>
      </c>
      <c r="P4643" s="11">
        <f>Agridata[[#This Row],[Storage_Loss_%]]/100</f>
        <v>0.1754</v>
      </c>
      <c r="Q4643" s="7">
        <v>17.54</v>
      </c>
      <c r="R4643" s="13">
        <v>24545</v>
      </c>
      <c r="S4643">
        <v>90</v>
      </c>
      <c r="T4643" t="s">
        <v>1521</v>
      </c>
      <c r="U4643" t="s">
        <v>1523</v>
      </c>
      <c r="V4643" s="13">
        <v>2324349</v>
      </c>
      <c r="W4643" s="7">
        <f>(Agridata[[#This Row],[Profit_After_Storage_Loss]]/Agridata[[#This Row],[Total_Revenue]])*100</f>
        <v>81.598326080274376</v>
      </c>
      <c r="X4643">
        <f>(1-Agridata[[#This Row],[Transport_Cost_NGN]]/(Agridata[[#This Row],[Input_Cost_NGN]]+Agridata[[#This Row],[Final_Profit_NGN]]))*100</f>
        <v>99.959938592375821</v>
      </c>
      <c r="Y4643" s="13">
        <f>Agridata[[#This Row],[Final_Profit_NGN]]*Agridata[[#This Row],[Storage_Loss_%]]</f>
        <v>40769081.460000001</v>
      </c>
      <c r="Z4643" s="13">
        <f>Agridata[[#This Row],[Final_Profit_NGN]] * (1-Agridata[[#This Row],[Storage_Loss_%]]/100)</f>
        <v>1916658.1854000001</v>
      </c>
      <c r="AA4643" s="13">
        <f>Agridata[[#This Row],[Final_Profit_NGN]]+Agridata[[#This Row],[Input_Cost_NGN]]</f>
        <v>2348894</v>
      </c>
    </row>
    <row r="4644" spans="1:27" x14ac:dyDescent="0.35">
      <c r="A4644" t="s">
        <v>1167</v>
      </c>
      <c r="B4644" t="s">
        <v>1472</v>
      </c>
      <c r="C4644" t="s">
        <v>1487</v>
      </c>
      <c r="D4644">
        <v>2023</v>
      </c>
      <c r="E4644" t="s">
        <v>1501</v>
      </c>
      <c r="F4644" t="s">
        <v>1505</v>
      </c>
      <c r="G4644">
        <v>1.19</v>
      </c>
      <c r="H4644">
        <v>13115</v>
      </c>
      <c r="I4644">
        <v>5246</v>
      </c>
      <c r="J4644">
        <v>14.3</v>
      </c>
      <c r="K4644" t="s">
        <v>1511</v>
      </c>
      <c r="L4644">
        <v>1.45</v>
      </c>
      <c r="M4644" t="s">
        <v>1517</v>
      </c>
      <c r="N4644" s="13">
        <v>1869</v>
      </c>
      <c r="O4644">
        <v>60</v>
      </c>
      <c r="P4644" s="11">
        <f>Agridata[[#This Row],[Storage_Loss_%]]/100</f>
        <v>0.6</v>
      </c>
      <c r="Q4644" s="7">
        <v>60</v>
      </c>
      <c r="R4644" s="13">
        <v>14455</v>
      </c>
      <c r="S4644">
        <v>85</v>
      </c>
      <c r="T4644" t="s">
        <v>1520</v>
      </c>
      <c r="U4644" t="s">
        <v>1523</v>
      </c>
      <c r="V4644" s="13">
        <v>425127</v>
      </c>
      <c r="W4644" s="7">
        <f>(Agridata[[#This Row],[Profit_After_Storage_Loss]]/Agridata[[#This Row],[Total_Revenue]])*100</f>
        <v>38.684659517450676</v>
      </c>
      <c r="X4644">
        <f>(1-Agridata[[#This Row],[Transport_Cost_NGN]]/(Agridata[[#This Row],[Input_Cost_NGN]]+Agridata[[#This Row],[Final_Profit_NGN]]))*100</f>
        <v>99.574823354914443</v>
      </c>
      <c r="Y4644" s="13">
        <f>Agridata[[#This Row],[Final_Profit_NGN]]*Agridata[[#This Row],[Storage_Loss_%]]</f>
        <v>25507620</v>
      </c>
      <c r="Z4644" s="13">
        <f>Agridata[[#This Row],[Final_Profit_NGN]] * (1-Agridata[[#This Row],[Storage_Loss_%]]/100)</f>
        <v>170050.80000000002</v>
      </c>
      <c r="AA4644" s="13">
        <f>Agridata[[#This Row],[Final_Profit_NGN]]+Agridata[[#This Row],[Input_Cost_NGN]]</f>
        <v>439582</v>
      </c>
    </row>
    <row r="4645" spans="1:27" x14ac:dyDescent="0.35">
      <c r="A4645" t="s">
        <v>379</v>
      </c>
      <c r="B4645" t="s">
        <v>1472</v>
      </c>
      <c r="C4645" t="s">
        <v>1487</v>
      </c>
      <c r="D4645">
        <v>2023</v>
      </c>
      <c r="E4645" t="s">
        <v>1501</v>
      </c>
      <c r="F4645" t="s">
        <v>1503</v>
      </c>
      <c r="G4645">
        <v>1.21</v>
      </c>
      <c r="H4645">
        <v>8813</v>
      </c>
      <c r="I4645">
        <v>7377</v>
      </c>
      <c r="J4645">
        <v>2.4</v>
      </c>
      <c r="K4645" t="s">
        <v>1512</v>
      </c>
      <c r="L4645">
        <v>0.62</v>
      </c>
      <c r="M4645" t="s">
        <v>1516</v>
      </c>
      <c r="N4645" s="13">
        <v>518</v>
      </c>
      <c r="O4645">
        <v>3</v>
      </c>
      <c r="P4645" s="11">
        <f>Agridata[[#This Row],[Storage_Loss_%]]/100</f>
        <v>0.16289999999999999</v>
      </c>
      <c r="Q4645" s="7">
        <v>16.29</v>
      </c>
      <c r="R4645" s="13">
        <v>12427</v>
      </c>
      <c r="S4645">
        <v>319</v>
      </c>
      <c r="T4645" t="s">
        <v>1521</v>
      </c>
      <c r="U4645" t="s">
        <v>1522</v>
      </c>
      <c r="V4645" s="13">
        <v>2316786</v>
      </c>
      <c r="W4645" s="7">
        <f>(Agridata[[#This Row],[Profit_After_Storage_Loss]]/Agridata[[#This Row],[Total_Revenue]])*100</f>
        <v>83.263383838232059</v>
      </c>
      <c r="X4645">
        <f>(1-Agridata[[#This Row],[Transport_Cost_NGN]]/(Agridata[[#This Row],[Input_Cost_NGN]]+Agridata[[#This Row],[Final_Profit_NGN]]))*100</f>
        <v>99.977760728623792</v>
      </c>
      <c r="Y4645" s="13">
        <f>Agridata[[#This Row],[Final_Profit_NGN]]*Agridata[[#This Row],[Storage_Loss_%]]</f>
        <v>37740443.939999998</v>
      </c>
      <c r="Z4645" s="13">
        <f>Agridata[[#This Row],[Final_Profit_NGN]] * (1-Agridata[[#This Row],[Storage_Loss_%]]/100)</f>
        <v>1939381.5606</v>
      </c>
      <c r="AA4645" s="13">
        <f>Agridata[[#This Row],[Final_Profit_NGN]]+Agridata[[#This Row],[Input_Cost_NGN]]</f>
        <v>2329213</v>
      </c>
    </row>
    <row r="4646" spans="1:27" x14ac:dyDescent="0.35">
      <c r="A4646" t="s">
        <v>966</v>
      </c>
      <c r="B4646" t="s">
        <v>1469</v>
      </c>
      <c r="C4646" t="s">
        <v>1474</v>
      </c>
      <c r="D4646">
        <v>2022</v>
      </c>
      <c r="E4646" t="s">
        <v>1502</v>
      </c>
      <c r="F4646" t="s">
        <v>1504</v>
      </c>
      <c r="G4646">
        <v>3.51</v>
      </c>
      <c r="H4646">
        <v>36257</v>
      </c>
      <c r="I4646">
        <v>27529</v>
      </c>
      <c r="J4646">
        <v>1</v>
      </c>
      <c r="K4646" t="s">
        <v>1512</v>
      </c>
      <c r="L4646">
        <v>0.09</v>
      </c>
      <c r="M4646" t="s">
        <v>1518</v>
      </c>
      <c r="N4646" s="13">
        <v>200</v>
      </c>
      <c r="O4646">
        <v>5</v>
      </c>
      <c r="P4646" s="11">
        <f>Agridata[[#This Row],[Storage_Loss_%]]/100</f>
        <v>0.2407</v>
      </c>
      <c r="Q4646" s="7">
        <v>24.07</v>
      </c>
      <c r="R4646" s="13">
        <v>79333</v>
      </c>
      <c r="S4646">
        <v>296</v>
      </c>
      <c r="T4646" t="s">
        <v>1520</v>
      </c>
      <c r="U4646" t="s">
        <v>1523</v>
      </c>
      <c r="V4646" s="13">
        <v>7987566</v>
      </c>
      <c r="W4646" s="7">
        <f>(Agridata[[#This Row],[Profit_After_Storage_Loss]]/Agridata[[#This Row],[Total_Revenue]])*100</f>
        <v>75.183275057739024</v>
      </c>
      <c r="X4646">
        <f>(1-Agridata[[#This Row],[Transport_Cost_NGN]]/(Agridata[[#This Row],[Input_Cost_NGN]]+Agridata[[#This Row],[Final_Profit_NGN]]))*100</f>
        <v>99.997520732564027</v>
      </c>
      <c r="Y4646" s="13">
        <f>Agridata[[#This Row],[Final_Profit_NGN]]*Agridata[[#This Row],[Storage_Loss_%]]</f>
        <v>192260713.62</v>
      </c>
      <c r="Z4646" s="13">
        <f>Agridata[[#This Row],[Final_Profit_NGN]] * (1-Agridata[[#This Row],[Storage_Loss_%]]/100)</f>
        <v>6064958.8637999995</v>
      </c>
      <c r="AA4646" s="13">
        <f>Agridata[[#This Row],[Final_Profit_NGN]]+Agridata[[#This Row],[Input_Cost_NGN]]</f>
        <v>8066899</v>
      </c>
    </row>
    <row r="4647" spans="1:27" x14ac:dyDescent="0.35">
      <c r="A4647" t="s">
        <v>942</v>
      </c>
      <c r="B4647" t="s">
        <v>1473</v>
      </c>
      <c r="C4647" t="s">
        <v>1493</v>
      </c>
      <c r="D4647">
        <v>2021</v>
      </c>
      <c r="E4647" t="s">
        <v>1501</v>
      </c>
      <c r="F4647" t="s">
        <v>1503</v>
      </c>
      <c r="G4647">
        <v>1.52</v>
      </c>
      <c r="H4647">
        <v>9707</v>
      </c>
      <c r="I4647">
        <v>7515</v>
      </c>
      <c r="J4647">
        <v>14.1</v>
      </c>
      <c r="K4647" t="s">
        <v>1512</v>
      </c>
      <c r="L4647">
        <v>1.42</v>
      </c>
      <c r="M4647" t="s">
        <v>1516</v>
      </c>
      <c r="N4647" s="13">
        <v>3567</v>
      </c>
      <c r="O4647">
        <v>14</v>
      </c>
      <c r="P4647" s="11">
        <f>Agridata[[#This Row],[Storage_Loss_%]]/100</f>
        <v>0.22579999999999997</v>
      </c>
      <c r="Q4647" s="7">
        <v>22.58</v>
      </c>
      <c r="R4647" s="13">
        <v>26144</v>
      </c>
      <c r="S4647">
        <v>288</v>
      </c>
      <c r="T4647" t="s">
        <v>1520</v>
      </c>
      <c r="U4647" t="s">
        <v>1522</v>
      </c>
      <c r="V4647" s="13">
        <v>2112966</v>
      </c>
      <c r="W4647" s="7">
        <f>(Agridata[[#This Row],[Profit_After_Storage_Loss]]/Agridata[[#This Row],[Total_Revenue]])*100</f>
        <v>76.47378008611058</v>
      </c>
      <c r="X4647">
        <f>(1-Agridata[[#This Row],[Transport_Cost_NGN]]/(Agridata[[#This Row],[Input_Cost_NGN]]+Agridata[[#This Row],[Final_Profit_NGN]]))*100</f>
        <v>99.83324840704779</v>
      </c>
      <c r="Y4647" s="13">
        <f>Agridata[[#This Row],[Final_Profit_NGN]]*Agridata[[#This Row],[Storage_Loss_%]]</f>
        <v>47710772.279999994</v>
      </c>
      <c r="Z4647" s="13">
        <f>Agridata[[#This Row],[Final_Profit_NGN]] * (1-Agridata[[#This Row],[Storage_Loss_%]]/100)</f>
        <v>1635858.2771999999</v>
      </c>
      <c r="AA4647" s="13">
        <f>Agridata[[#This Row],[Final_Profit_NGN]]+Agridata[[#This Row],[Input_Cost_NGN]]</f>
        <v>2139110</v>
      </c>
    </row>
    <row r="4648" spans="1:27" x14ac:dyDescent="0.35">
      <c r="A4648" t="s">
        <v>834</v>
      </c>
      <c r="B4648" t="s">
        <v>1471</v>
      </c>
      <c r="C4648" t="s">
        <v>1477</v>
      </c>
      <c r="D4648">
        <v>2021</v>
      </c>
      <c r="E4648" t="s">
        <v>1501</v>
      </c>
      <c r="F4648" t="s">
        <v>1503</v>
      </c>
      <c r="G4648">
        <v>2.3199999999999998</v>
      </c>
      <c r="H4648">
        <v>19656</v>
      </c>
      <c r="I4648">
        <v>17289</v>
      </c>
      <c r="J4648">
        <v>26.5</v>
      </c>
      <c r="K4648" t="s">
        <v>1512</v>
      </c>
      <c r="L4648">
        <v>0.87</v>
      </c>
      <c r="M4648" t="s">
        <v>1518</v>
      </c>
      <c r="N4648" s="13">
        <v>5212</v>
      </c>
      <c r="O4648">
        <v>7</v>
      </c>
      <c r="P4648" s="11">
        <f>Agridata[[#This Row],[Storage_Loss_%]]/100</f>
        <v>0.12039999999999999</v>
      </c>
      <c r="Q4648" s="7">
        <v>12.04</v>
      </c>
      <c r="R4648" s="13">
        <v>29388</v>
      </c>
      <c r="S4648">
        <v>258</v>
      </c>
      <c r="T4648" t="s">
        <v>1521</v>
      </c>
      <c r="U4648" t="s">
        <v>1522</v>
      </c>
      <c r="V4648" s="13">
        <v>4381357</v>
      </c>
      <c r="W4648" s="7">
        <f>(Agridata[[#This Row],[Profit_After_Storage_Loss]]/Agridata[[#This Row],[Total_Revenue]])*100</f>
        <v>87.373938352817945</v>
      </c>
      <c r="X4648">
        <f>(1-Agridata[[#This Row],[Transport_Cost_NGN]]/(Agridata[[#This Row],[Input_Cost_NGN]]+Agridata[[#This Row],[Final_Profit_NGN]]))*100</f>
        <v>99.88183402123677</v>
      </c>
      <c r="Y4648" s="13">
        <f>Agridata[[#This Row],[Final_Profit_NGN]]*Agridata[[#This Row],[Storage_Loss_%]]</f>
        <v>52751538.279999994</v>
      </c>
      <c r="Z4648" s="13">
        <f>Agridata[[#This Row],[Final_Profit_NGN]] * (1-Agridata[[#This Row],[Storage_Loss_%]]/100)</f>
        <v>3853841.6172000002</v>
      </c>
      <c r="AA4648" s="13">
        <f>Agridata[[#This Row],[Final_Profit_NGN]]+Agridata[[#This Row],[Input_Cost_NGN]]</f>
        <v>4410745</v>
      </c>
    </row>
    <row r="4649" spans="1:27" x14ac:dyDescent="0.35">
      <c r="A4649" t="s">
        <v>307</v>
      </c>
      <c r="B4649" t="s">
        <v>1473</v>
      </c>
      <c r="C4649" t="s">
        <v>1493</v>
      </c>
      <c r="D4649">
        <v>2022</v>
      </c>
      <c r="E4649" t="s">
        <v>1502</v>
      </c>
      <c r="F4649" t="s">
        <v>1507</v>
      </c>
      <c r="G4649">
        <v>0.6</v>
      </c>
      <c r="H4649">
        <v>875</v>
      </c>
      <c r="I4649">
        <v>700</v>
      </c>
      <c r="J4649">
        <v>1</v>
      </c>
      <c r="K4649" t="s">
        <v>1513</v>
      </c>
      <c r="L4649">
        <v>0.16</v>
      </c>
      <c r="M4649" t="s">
        <v>1516</v>
      </c>
      <c r="N4649" s="13">
        <v>200</v>
      </c>
      <c r="O4649">
        <v>14</v>
      </c>
      <c r="P4649" s="11">
        <f>Agridata[[#This Row],[Storage_Loss_%]]/100</f>
        <v>0.19899999999999998</v>
      </c>
      <c r="Q4649" s="7">
        <v>19.899999999999999</v>
      </c>
      <c r="R4649" s="13">
        <v>14242</v>
      </c>
      <c r="S4649">
        <v>218</v>
      </c>
      <c r="T4649" t="s">
        <v>1520</v>
      </c>
      <c r="U4649" t="s">
        <v>1522</v>
      </c>
      <c r="V4649" s="13">
        <v>136632</v>
      </c>
      <c r="W4649" s="7">
        <f>(Agridata[[#This Row],[Profit_After_Storage_Loss]]/Agridata[[#This Row],[Total_Revenue]])*100</f>
        <v>72.538828426369022</v>
      </c>
      <c r="X4649">
        <f>(1-Agridata[[#This Row],[Transport_Cost_NGN]]/(Agridata[[#This Row],[Input_Cost_NGN]]+Agridata[[#This Row],[Final_Profit_NGN]]))*100</f>
        <v>99.867439055105592</v>
      </c>
      <c r="Y4649" s="13">
        <f>Agridata[[#This Row],[Final_Profit_NGN]]*Agridata[[#This Row],[Storage_Loss_%]]</f>
        <v>2718976.8</v>
      </c>
      <c r="Z4649" s="13">
        <f>Agridata[[#This Row],[Final_Profit_NGN]] * (1-Agridata[[#This Row],[Storage_Loss_%]]/100)</f>
        <v>109442.232</v>
      </c>
      <c r="AA4649" s="13">
        <f>Agridata[[#This Row],[Final_Profit_NGN]]+Agridata[[#This Row],[Input_Cost_NGN]]</f>
        <v>150874</v>
      </c>
    </row>
    <row r="4650" spans="1:27" x14ac:dyDescent="0.35">
      <c r="A4650" t="s">
        <v>981</v>
      </c>
      <c r="B4650" t="s">
        <v>1471</v>
      </c>
      <c r="C4650" t="s">
        <v>1492</v>
      </c>
      <c r="D4650">
        <v>2024</v>
      </c>
      <c r="E4650" t="s">
        <v>1502</v>
      </c>
      <c r="F4650" t="s">
        <v>1504</v>
      </c>
      <c r="G4650">
        <v>0.32</v>
      </c>
      <c r="H4650">
        <v>2471</v>
      </c>
      <c r="I4650">
        <v>1848</v>
      </c>
      <c r="J4650">
        <v>49.1</v>
      </c>
      <c r="K4650" t="s">
        <v>1511</v>
      </c>
      <c r="L4650">
        <v>2.39</v>
      </c>
      <c r="M4650" t="s">
        <v>1516</v>
      </c>
      <c r="N4650" s="13">
        <v>6243</v>
      </c>
      <c r="O4650">
        <v>5</v>
      </c>
      <c r="P4650" s="11">
        <f>Agridata[[#This Row],[Storage_Loss_%]]/100</f>
        <v>0.252</v>
      </c>
      <c r="Q4650" s="7">
        <v>25.2</v>
      </c>
      <c r="R4650" s="13">
        <v>5832</v>
      </c>
      <c r="S4650">
        <v>327</v>
      </c>
      <c r="T4650" t="s">
        <v>1520</v>
      </c>
      <c r="U4650" t="s">
        <v>1522</v>
      </c>
      <c r="V4650" s="13">
        <v>586179</v>
      </c>
      <c r="W4650" s="7">
        <f>(Agridata[[#This Row],[Profit_After_Storage_Loss]]/Agridata[[#This Row],[Total_Revenue]])*100</f>
        <v>74.063132610711619</v>
      </c>
      <c r="X4650">
        <f>(1-Agridata[[#This Row],[Transport_Cost_NGN]]/(Agridata[[#This Row],[Input_Cost_NGN]]+Agridata[[#This Row],[Final_Profit_NGN]]))*100</f>
        <v>98.945458783705035</v>
      </c>
      <c r="Y4650" s="13">
        <f>Agridata[[#This Row],[Final_Profit_NGN]]*Agridata[[#This Row],[Storage_Loss_%]]</f>
        <v>14771710.799999999</v>
      </c>
      <c r="Z4650" s="13">
        <f>Agridata[[#This Row],[Final_Profit_NGN]] * (1-Agridata[[#This Row],[Storage_Loss_%]]/100)</f>
        <v>438461.89199999999</v>
      </c>
      <c r="AA4650" s="13">
        <f>Agridata[[#This Row],[Final_Profit_NGN]]+Agridata[[#This Row],[Input_Cost_NGN]]</f>
        <v>592011</v>
      </c>
    </row>
    <row r="4651" spans="1:27" x14ac:dyDescent="0.35">
      <c r="A4651" t="s">
        <v>599</v>
      </c>
      <c r="B4651" t="s">
        <v>1472</v>
      </c>
      <c r="C4651" t="s">
        <v>1478</v>
      </c>
      <c r="D4651">
        <v>2023</v>
      </c>
      <c r="E4651" t="s">
        <v>1501</v>
      </c>
      <c r="F4651" t="s">
        <v>1507</v>
      </c>
      <c r="G4651">
        <v>4.3899999999999997</v>
      </c>
      <c r="H4651">
        <v>9308</v>
      </c>
      <c r="I4651">
        <v>3723</v>
      </c>
      <c r="J4651">
        <v>1.1000000000000001</v>
      </c>
      <c r="K4651" t="s">
        <v>1511</v>
      </c>
      <c r="L4651">
        <v>1.37</v>
      </c>
      <c r="M4651" t="s">
        <v>1517</v>
      </c>
      <c r="N4651" s="13">
        <v>200</v>
      </c>
      <c r="O4651">
        <v>60</v>
      </c>
      <c r="P4651" s="11">
        <f>Agridata[[#This Row],[Storage_Loss_%]]/100</f>
        <v>0.6</v>
      </c>
      <c r="Q4651" s="7">
        <v>60</v>
      </c>
      <c r="R4651" s="13">
        <v>90936</v>
      </c>
      <c r="S4651">
        <v>202</v>
      </c>
      <c r="T4651" t="s">
        <v>1521</v>
      </c>
      <c r="U4651" t="s">
        <v>1523</v>
      </c>
      <c r="V4651" s="13">
        <v>653390</v>
      </c>
      <c r="W4651" s="7">
        <f>(Agridata[[#This Row],[Profit_After_Storage_Loss]]/Agridata[[#This Row],[Total_Revenue]])*100</f>
        <v>35.113109040930993</v>
      </c>
      <c r="X4651">
        <f>(1-Agridata[[#This Row],[Transport_Cost_NGN]]/(Agridata[[#This Row],[Input_Cost_NGN]]+Agridata[[#This Row],[Final_Profit_NGN]]))*100</f>
        <v>99.973130053229369</v>
      </c>
      <c r="Y4651" s="13">
        <f>Agridata[[#This Row],[Final_Profit_NGN]]*Agridata[[#This Row],[Storage_Loss_%]]</f>
        <v>39203400</v>
      </c>
      <c r="Z4651" s="13">
        <f>Agridata[[#This Row],[Final_Profit_NGN]] * (1-Agridata[[#This Row],[Storage_Loss_%]]/100)</f>
        <v>261356</v>
      </c>
      <c r="AA4651" s="13">
        <f>Agridata[[#This Row],[Final_Profit_NGN]]+Agridata[[#This Row],[Input_Cost_NGN]]</f>
        <v>744326</v>
      </c>
    </row>
    <row r="4652" spans="1:27" x14ac:dyDescent="0.35">
      <c r="A4652" t="s">
        <v>402</v>
      </c>
      <c r="B4652" t="s">
        <v>1473</v>
      </c>
      <c r="C4652" t="s">
        <v>1484</v>
      </c>
      <c r="D4652">
        <v>2025</v>
      </c>
      <c r="E4652" t="s">
        <v>1501</v>
      </c>
      <c r="F4652" t="s">
        <v>1508</v>
      </c>
      <c r="G4652">
        <v>1.63</v>
      </c>
      <c r="H4652">
        <v>3680</v>
      </c>
      <c r="I4652">
        <v>2964</v>
      </c>
      <c r="J4652">
        <v>40.9</v>
      </c>
      <c r="K4652" t="s">
        <v>1512</v>
      </c>
      <c r="L4652">
        <v>0.91</v>
      </c>
      <c r="M4652" t="s">
        <v>1518</v>
      </c>
      <c r="N4652" s="13">
        <v>9237</v>
      </c>
      <c r="O4652">
        <v>14</v>
      </c>
      <c r="P4652" s="11">
        <f>Agridata[[#This Row],[Storage_Loss_%]]/100</f>
        <v>0.19440000000000002</v>
      </c>
      <c r="Q4652" s="7">
        <v>19.440000000000001</v>
      </c>
      <c r="R4652" s="13">
        <v>17583</v>
      </c>
      <c r="S4652">
        <v>217</v>
      </c>
      <c r="T4652" t="s">
        <v>1520</v>
      </c>
      <c r="U4652" t="s">
        <v>1522</v>
      </c>
      <c r="V4652" s="13">
        <v>609937</v>
      </c>
      <c r="W4652" s="7">
        <f>(Agridata[[#This Row],[Profit_After_Storage_Loss]]/Agridata[[#This Row],[Total_Revenue]])*100</f>
        <v>78.302722972972973</v>
      </c>
      <c r="X4652">
        <f>(1-Agridata[[#This Row],[Transport_Cost_NGN]]/(Agridata[[#This Row],[Input_Cost_NGN]]+Agridata[[#This Row],[Final_Profit_NGN]]))*100</f>
        <v>98.528015043345235</v>
      </c>
      <c r="Y4652" s="13">
        <f>Agridata[[#This Row],[Final_Profit_NGN]]*Agridata[[#This Row],[Storage_Loss_%]]</f>
        <v>11857175.280000001</v>
      </c>
      <c r="Z4652" s="13">
        <f>Agridata[[#This Row],[Final_Profit_NGN]] * (1-Agridata[[#This Row],[Storage_Loss_%]]/100)</f>
        <v>491365.24719999998</v>
      </c>
      <c r="AA4652" s="13">
        <f>Agridata[[#This Row],[Final_Profit_NGN]]+Agridata[[#This Row],[Input_Cost_NGN]]</f>
        <v>627520</v>
      </c>
    </row>
    <row r="4653" spans="1:27" x14ac:dyDescent="0.35">
      <c r="A4653" t="s">
        <v>1386</v>
      </c>
      <c r="B4653" t="s">
        <v>1469</v>
      </c>
      <c r="C4653" t="s">
        <v>1481</v>
      </c>
      <c r="D4653">
        <v>2023</v>
      </c>
      <c r="E4653" t="s">
        <v>1502</v>
      </c>
      <c r="F4653" t="s">
        <v>1504</v>
      </c>
      <c r="G4653">
        <v>1.06</v>
      </c>
      <c r="H4653">
        <v>11753</v>
      </c>
      <c r="I4653">
        <v>9632</v>
      </c>
      <c r="J4653">
        <v>48.1</v>
      </c>
      <c r="K4653" t="s">
        <v>1512</v>
      </c>
      <c r="L4653">
        <v>2.23</v>
      </c>
      <c r="M4653" t="s">
        <v>1516</v>
      </c>
      <c r="N4653" s="13">
        <v>9450</v>
      </c>
      <c r="O4653">
        <v>3</v>
      </c>
      <c r="P4653" s="11">
        <f>Agridata[[#This Row],[Storage_Loss_%]]/100</f>
        <v>0.1804</v>
      </c>
      <c r="Q4653" s="7">
        <v>18.04</v>
      </c>
      <c r="R4653" s="13">
        <v>15963</v>
      </c>
      <c r="S4653">
        <v>216</v>
      </c>
      <c r="T4653" t="s">
        <v>1521</v>
      </c>
      <c r="U4653" t="s">
        <v>1523</v>
      </c>
      <c r="V4653" s="13">
        <v>2034294</v>
      </c>
      <c r="W4653" s="7">
        <f>(Agridata[[#This Row],[Profit_After_Storage_Loss]]/Agridata[[#This Row],[Total_Revenue]])*100</f>
        <v>81.321871472698305</v>
      </c>
      <c r="X4653">
        <f>(1-Agridata[[#This Row],[Transport_Cost_NGN]]/(Agridata[[#This Row],[Input_Cost_NGN]]+Agridata[[#This Row],[Final_Profit_NGN]]))*100</f>
        <v>99.539082173600676</v>
      </c>
      <c r="Y4653" s="13">
        <f>Agridata[[#This Row],[Final_Profit_NGN]]*Agridata[[#This Row],[Storage_Loss_%]]</f>
        <v>36698663.759999998</v>
      </c>
      <c r="Z4653" s="13">
        <f>Agridata[[#This Row],[Final_Profit_NGN]] * (1-Agridata[[#This Row],[Storage_Loss_%]]/100)</f>
        <v>1667307.3624</v>
      </c>
      <c r="AA4653" s="13">
        <f>Agridata[[#This Row],[Final_Profit_NGN]]+Agridata[[#This Row],[Input_Cost_NGN]]</f>
        <v>2050257</v>
      </c>
    </row>
    <row r="4654" spans="1:27" x14ac:dyDescent="0.35">
      <c r="A4654" t="s">
        <v>136</v>
      </c>
      <c r="B4654" t="s">
        <v>1469</v>
      </c>
      <c r="C4654" t="s">
        <v>1474</v>
      </c>
      <c r="D4654">
        <v>2025</v>
      </c>
      <c r="E4654" t="s">
        <v>1502</v>
      </c>
      <c r="F4654" t="s">
        <v>1506</v>
      </c>
      <c r="G4654">
        <v>2.42</v>
      </c>
      <c r="H4654">
        <v>3967</v>
      </c>
      <c r="I4654">
        <v>3215</v>
      </c>
      <c r="J4654">
        <v>56.8</v>
      </c>
      <c r="K4654" t="s">
        <v>1512</v>
      </c>
      <c r="L4654">
        <v>1.31</v>
      </c>
      <c r="M4654" t="s">
        <v>1518</v>
      </c>
      <c r="N4654" s="13">
        <v>12995</v>
      </c>
      <c r="O4654">
        <v>14</v>
      </c>
      <c r="P4654" s="11">
        <f>Agridata[[#This Row],[Storage_Loss_%]]/100</f>
        <v>0.18940000000000001</v>
      </c>
      <c r="Q4654" s="7">
        <v>18.940000000000001</v>
      </c>
      <c r="R4654" s="13">
        <v>37803</v>
      </c>
      <c r="S4654">
        <v>321</v>
      </c>
      <c r="T4654" t="s">
        <v>1520</v>
      </c>
      <c r="U4654" t="s">
        <v>1523</v>
      </c>
      <c r="V4654" s="13">
        <v>970897</v>
      </c>
      <c r="W4654" s="7">
        <f>(Agridata[[#This Row],[Profit_After_Storage_Loss]]/Agridata[[#This Row],[Total_Revenue]])*100</f>
        <v>78.022118390006938</v>
      </c>
      <c r="X4654">
        <f>(1-Agridata[[#This Row],[Transport_Cost_NGN]]/(Agridata[[#This Row],[Input_Cost_NGN]]+Agridata[[#This Row],[Final_Profit_NGN]]))*100</f>
        <v>98.711708139189057</v>
      </c>
      <c r="Y4654" s="13">
        <f>Agridata[[#This Row],[Final_Profit_NGN]]*Agridata[[#This Row],[Storage_Loss_%]]</f>
        <v>18388789.18</v>
      </c>
      <c r="Z4654" s="13">
        <f>Agridata[[#This Row],[Final_Profit_NGN]] * (1-Agridata[[#This Row],[Storage_Loss_%]]/100)</f>
        <v>787009.10820000002</v>
      </c>
      <c r="AA4654" s="13">
        <f>Agridata[[#This Row],[Final_Profit_NGN]]+Agridata[[#This Row],[Input_Cost_NGN]]</f>
        <v>1008700</v>
      </c>
    </row>
    <row r="4655" spans="1:27" x14ac:dyDescent="0.35">
      <c r="A4655" t="s">
        <v>111</v>
      </c>
      <c r="B4655" t="s">
        <v>1473</v>
      </c>
      <c r="C4655" t="s">
        <v>1484</v>
      </c>
      <c r="D4655">
        <v>2022</v>
      </c>
      <c r="E4655" t="s">
        <v>1502</v>
      </c>
      <c r="F4655" t="s">
        <v>1508</v>
      </c>
      <c r="G4655">
        <v>1.22</v>
      </c>
      <c r="H4655">
        <v>1296</v>
      </c>
      <c r="I4655">
        <v>991</v>
      </c>
      <c r="J4655">
        <v>13.8</v>
      </c>
      <c r="K4655" t="s">
        <v>1511</v>
      </c>
      <c r="L4655">
        <v>0.59</v>
      </c>
      <c r="M4655" t="s">
        <v>1516</v>
      </c>
      <c r="N4655" s="13">
        <v>2040</v>
      </c>
      <c r="O4655">
        <v>14</v>
      </c>
      <c r="P4655" s="11">
        <f>Agridata[[#This Row],[Storage_Loss_%]]/100</f>
        <v>0.2346</v>
      </c>
      <c r="Q4655" s="7">
        <v>23.46</v>
      </c>
      <c r="R4655" s="13">
        <v>12145</v>
      </c>
      <c r="S4655">
        <v>192</v>
      </c>
      <c r="T4655" t="s">
        <v>1520</v>
      </c>
      <c r="U4655" t="s">
        <v>1522</v>
      </c>
      <c r="V4655" s="13">
        <v>174185</v>
      </c>
      <c r="W4655" s="7">
        <f>(Agridata[[#This Row],[Profit_After_Storage_Loss]]/Agridata[[#This Row],[Total_Revenue]])*100</f>
        <v>71.551118445768253</v>
      </c>
      <c r="X4655">
        <f>(1-Agridata[[#This Row],[Transport_Cost_NGN]]/(Agridata[[#This Row],[Input_Cost_NGN]]+Agridata[[#This Row],[Final_Profit_NGN]]))*100</f>
        <v>98.905168249879253</v>
      </c>
      <c r="Y4655" s="13">
        <f>Agridata[[#This Row],[Final_Profit_NGN]]*Agridata[[#This Row],[Storage_Loss_%]]</f>
        <v>4086380.1</v>
      </c>
      <c r="Z4655" s="13">
        <f>Agridata[[#This Row],[Final_Profit_NGN]] * (1-Agridata[[#This Row],[Storage_Loss_%]]/100)</f>
        <v>133321.19899999999</v>
      </c>
      <c r="AA4655" s="13">
        <f>Agridata[[#This Row],[Final_Profit_NGN]]+Agridata[[#This Row],[Input_Cost_NGN]]</f>
        <v>186330</v>
      </c>
    </row>
    <row r="4656" spans="1:27" x14ac:dyDescent="0.35">
      <c r="A4656" t="s">
        <v>1090</v>
      </c>
      <c r="B4656" t="s">
        <v>1472</v>
      </c>
      <c r="C4656" t="s">
        <v>1479</v>
      </c>
      <c r="D4656">
        <v>2022</v>
      </c>
      <c r="E4656" t="s">
        <v>1502</v>
      </c>
      <c r="F4656" t="s">
        <v>1505</v>
      </c>
      <c r="G4656">
        <v>2.2400000000000002</v>
      </c>
      <c r="H4656">
        <v>27170</v>
      </c>
      <c r="I4656">
        <v>20410</v>
      </c>
      <c r="J4656">
        <v>19.399999999999999</v>
      </c>
      <c r="K4656" t="s">
        <v>1512</v>
      </c>
      <c r="L4656">
        <v>0.59</v>
      </c>
      <c r="M4656" t="s">
        <v>1516</v>
      </c>
      <c r="N4656" s="13">
        <v>5670</v>
      </c>
      <c r="O4656">
        <v>14</v>
      </c>
      <c r="P4656" s="11">
        <f>Agridata[[#This Row],[Storage_Loss_%]]/100</f>
        <v>0.24879999999999999</v>
      </c>
      <c r="Q4656" s="7">
        <v>24.88</v>
      </c>
      <c r="R4656" s="13">
        <v>24337</v>
      </c>
      <c r="S4656">
        <v>104</v>
      </c>
      <c r="T4656" t="s">
        <v>1520</v>
      </c>
      <c r="U4656" t="s">
        <v>1522</v>
      </c>
      <c r="V4656" s="13">
        <v>2071407</v>
      </c>
      <c r="W4656" s="7">
        <f>(Agridata[[#This Row],[Profit_After_Storage_Loss]]/Agridata[[#This Row],[Total_Revenue]])*100</f>
        <v>74.247662806144248</v>
      </c>
      <c r="X4656">
        <f>(1-Agridata[[#This Row],[Transport_Cost_NGN]]/(Agridata[[#This Row],[Input_Cost_NGN]]+Agridata[[#This Row],[Final_Profit_NGN]]))*100</f>
        <v>99.729451688755873</v>
      </c>
      <c r="Y4656" s="13">
        <f>Agridata[[#This Row],[Final_Profit_NGN]]*Agridata[[#This Row],[Storage_Loss_%]]</f>
        <v>51536606.159999996</v>
      </c>
      <c r="Z4656" s="13">
        <f>Agridata[[#This Row],[Final_Profit_NGN]] * (1-Agridata[[#This Row],[Storage_Loss_%]]/100)</f>
        <v>1556040.9383999999</v>
      </c>
      <c r="AA4656" s="13">
        <f>Agridata[[#This Row],[Final_Profit_NGN]]+Agridata[[#This Row],[Input_Cost_NGN]]</f>
        <v>2095744</v>
      </c>
    </row>
    <row r="4657" spans="1:27" x14ac:dyDescent="0.35">
      <c r="A4657" t="s">
        <v>259</v>
      </c>
      <c r="B4657" t="s">
        <v>1469</v>
      </c>
      <c r="C4657" t="s">
        <v>1484</v>
      </c>
      <c r="D4657">
        <v>2021</v>
      </c>
      <c r="E4657" t="s">
        <v>1501</v>
      </c>
      <c r="F4657" t="s">
        <v>1504</v>
      </c>
      <c r="G4657">
        <v>2.73</v>
      </c>
      <c r="H4657">
        <v>25339</v>
      </c>
      <c r="I4657">
        <v>20395</v>
      </c>
      <c r="J4657">
        <v>16.899999999999999</v>
      </c>
      <c r="K4657" t="s">
        <v>1513</v>
      </c>
      <c r="L4657">
        <v>1.49</v>
      </c>
      <c r="M4657" t="s">
        <v>1516</v>
      </c>
      <c r="N4657" s="13">
        <v>461</v>
      </c>
      <c r="O4657">
        <v>3</v>
      </c>
      <c r="P4657" s="11">
        <f>Agridata[[#This Row],[Storage_Loss_%]]/100</f>
        <v>0.19510000000000002</v>
      </c>
      <c r="Q4657" s="7">
        <v>19.510000000000002</v>
      </c>
      <c r="R4657" s="13">
        <v>30790</v>
      </c>
      <c r="S4657">
        <v>236</v>
      </c>
      <c r="T4657" t="s">
        <v>1521</v>
      </c>
      <c r="U4657" t="s">
        <v>1522</v>
      </c>
      <c r="V4657" s="13">
        <v>4733837</v>
      </c>
      <c r="W4657" s="7">
        <f>(Agridata[[#This Row],[Profit_After_Storage_Loss]]/Agridata[[#This Row],[Total_Revenue]])*100</f>
        <v>79.969857059115</v>
      </c>
      <c r="X4657">
        <f>(1-Agridata[[#This Row],[Transport_Cost_NGN]]/(Agridata[[#This Row],[Input_Cost_NGN]]+Agridata[[#This Row],[Final_Profit_NGN]]))*100</f>
        <v>99.990324531175261</v>
      </c>
      <c r="Y4657" s="13">
        <f>Agridata[[#This Row],[Final_Profit_NGN]]*Agridata[[#This Row],[Storage_Loss_%]]</f>
        <v>92357159.870000005</v>
      </c>
      <c r="Z4657" s="13">
        <f>Agridata[[#This Row],[Final_Profit_NGN]] * (1-Agridata[[#This Row],[Storage_Loss_%]]/100)</f>
        <v>3810265.4012999996</v>
      </c>
      <c r="AA4657" s="13">
        <f>Agridata[[#This Row],[Final_Profit_NGN]]+Agridata[[#This Row],[Input_Cost_NGN]]</f>
        <v>4764627</v>
      </c>
    </row>
    <row r="4658" spans="1:27" x14ac:dyDescent="0.35">
      <c r="A4658" t="s">
        <v>87</v>
      </c>
      <c r="B4658" t="s">
        <v>1469</v>
      </c>
      <c r="C4658" t="s">
        <v>1498</v>
      </c>
      <c r="D4658">
        <v>2025</v>
      </c>
      <c r="E4658" t="s">
        <v>1502</v>
      </c>
      <c r="F4658" t="s">
        <v>1506</v>
      </c>
      <c r="G4658">
        <v>2.63</v>
      </c>
      <c r="H4658">
        <v>4528</v>
      </c>
      <c r="I4658">
        <v>4085</v>
      </c>
      <c r="J4658">
        <v>11.1</v>
      </c>
      <c r="K4658" t="s">
        <v>1511</v>
      </c>
      <c r="L4658">
        <v>1.2</v>
      </c>
      <c r="M4658" t="s">
        <v>1518</v>
      </c>
      <c r="N4658" s="13">
        <v>1268</v>
      </c>
      <c r="O4658">
        <v>3</v>
      </c>
      <c r="P4658" s="11">
        <f>Agridata[[#This Row],[Storage_Loss_%]]/100</f>
        <v>9.7799999999999998E-2</v>
      </c>
      <c r="Q4658" s="7">
        <v>9.7799999999999994</v>
      </c>
      <c r="R4658" s="13">
        <v>51541</v>
      </c>
      <c r="S4658">
        <v>360</v>
      </c>
      <c r="T4658" t="s">
        <v>1520</v>
      </c>
      <c r="U4658" t="s">
        <v>1522</v>
      </c>
      <c r="V4658" s="13">
        <v>1403085</v>
      </c>
      <c r="W4658" s="7">
        <f>(Agridata[[#This Row],[Profit_After_Storage_Loss]]/Agridata[[#This Row],[Total_Revenue]])*100</f>
        <v>87.023282067005539</v>
      </c>
      <c r="X4658">
        <f>(1-Agridata[[#This Row],[Transport_Cost_NGN]]/(Agridata[[#This Row],[Input_Cost_NGN]]+Agridata[[#This Row],[Final_Profit_NGN]]))*100</f>
        <v>99.912829827048327</v>
      </c>
      <c r="Y4658" s="13">
        <f>Agridata[[#This Row],[Final_Profit_NGN]]*Agridata[[#This Row],[Storage_Loss_%]]</f>
        <v>13722171.299999999</v>
      </c>
      <c r="Z4658" s="13">
        <f>Agridata[[#This Row],[Final_Profit_NGN]] * (1-Agridata[[#This Row],[Storage_Loss_%]]/100)</f>
        <v>1265863.287</v>
      </c>
      <c r="AA4658" s="13">
        <f>Agridata[[#This Row],[Final_Profit_NGN]]+Agridata[[#This Row],[Input_Cost_NGN]]</f>
        <v>1454626</v>
      </c>
    </row>
    <row r="4659" spans="1:27" x14ac:dyDescent="0.35">
      <c r="A4659" t="s">
        <v>1243</v>
      </c>
      <c r="B4659" t="s">
        <v>1472</v>
      </c>
      <c r="C4659" t="s">
        <v>1487</v>
      </c>
      <c r="D4659">
        <v>2023</v>
      </c>
      <c r="E4659" t="s">
        <v>1501</v>
      </c>
      <c r="F4659" t="s">
        <v>1510</v>
      </c>
      <c r="G4659">
        <v>1.52</v>
      </c>
      <c r="H4659">
        <v>41303</v>
      </c>
      <c r="I4659">
        <v>28817</v>
      </c>
      <c r="J4659">
        <v>59.9</v>
      </c>
      <c r="K4659" t="s">
        <v>1512</v>
      </c>
      <c r="L4659">
        <v>2.2599999999999998</v>
      </c>
      <c r="M4659" t="s">
        <v>1516</v>
      </c>
      <c r="N4659" s="13">
        <v>14763</v>
      </c>
      <c r="O4659">
        <v>5</v>
      </c>
      <c r="P4659" s="11">
        <f>Agridata[[#This Row],[Storage_Loss_%]]/100</f>
        <v>0.30230000000000001</v>
      </c>
      <c r="Q4659" s="7">
        <v>30.23</v>
      </c>
      <c r="R4659" s="13">
        <v>57213</v>
      </c>
      <c r="S4659">
        <v>385</v>
      </c>
      <c r="T4659" t="s">
        <v>1521</v>
      </c>
      <c r="U4659" t="s">
        <v>1523</v>
      </c>
      <c r="V4659" s="13">
        <v>10911624</v>
      </c>
      <c r="W4659" s="7">
        <f>(Agridata[[#This Row],[Profit_After_Storage_Loss]]/Agridata[[#This Row],[Total_Revenue]])*100</f>
        <v>69.406082566456234</v>
      </c>
      <c r="X4659">
        <f>(1-Agridata[[#This Row],[Transport_Cost_NGN]]/(Agridata[[#This Row],[Input_Cost_NGN]]+Agridata[[#This Row],[Final_Profit_NGN]]))*100</f>
        <v>99.865409614528872</v>
      </c>
      <c r="Y4659" s="13">
        <f>Agridata[[#This Row],[Final_Profit_NGN]]*Agridata[[#This Row],[Storage_Loss_%]]</f>
        <v>329858393.51999998</v>
      </c>
      <c r="Z4659" s="13">
        <f>Agridata[[#This Row],[Final_Profit_NGN]] * (1-Agridata[[#This Row],[Storage_Loss_%]]/100)</f>
        <v>7613040.0647999998</v>
      </c>
      <c r="AA4659" s="13">
        <f>Agridata[[#This Row],[Final_Profit_NGN]]+Agridata[[#This Row],[Input_Cost_NGN]]</f>
        <v>10968837</v>
      </c>
    </row>
    <row r="4660" spans="1:27" x14ac:dyDescent="0.35">
      <c r="A4660" t="s">
        <v>477</v>
      </c>
      <c r="B4660" t="s">
        <v>1470</v>
      </c>
      <c r="C4660" t="s">
        <v>1476</v>
      </c>
      <c r="D4660">
        <v>2021</v>
      </c>
      <c r="E4660" t="s">
        <v>1502</v>
      </c>
      <c r="F4660" t="s">
        <v>1505</v>
      </c>
      <c r="G4660">
        <v>3.14</v>
      </c>
      <c r="H4660">
        <v>31749</v>
      </c>
      <c r="I4660">
        <v>26767</v>
      </c>
      <c r="J4660">
        <v>56.7</v>
      </c>
      <c r="K4660" t="s">
        <v>1512</v>
      </c>
      <c r="L4660">
        <v>2.09</v>
      </c>
      <c r="M4660" t="s">
        <v>1518</v>
      </c>
      <c r="N4660" s="13">
        <v>17091</v>
      </c>
      <c r="O4660">
        <v>7</v>
      </c>
      <c r="P4660" s="11">
        <f>Agridata[[#This Row],[Storage_Loss_%]]/100</f>
        <v>0.15689999999999998</v>
      </c>
      <c r="Q4660" s="7">
        <v>15.69</v>
      </c>
      <c r="R4660" s="13">
        <v>17609</v>
      </c>
      <c r="S4660">
        <v>77</v>
      </c>
      <c r="T4660" t="s">
        <v>1520</v>
      </c>
      <c r="U4660" t="s">
        <v>1523</v>
      </c>
      <c r="V4660" s="13">
        <v>2005749</v>
      </c>
      <c r="W4660" s="7">
        <f>(Agridata[[#This Row],[Profit_After_Storage_Loss]]/Agridata[[#This Row],[Total_Revenue]])*100</f>
        <v>83.576261931897363</v>
      </c>
      <c r="X4660">
        <f>(1-Agridata[[#This Row],[Transport_Cost_NGN]]/(Agridata[[#This Row],[Input_Cost_NGN]]+Agridata[[#This Row],[Final_Profit_NGN]]))*100</f>
        <v>99.155315075236317</v>
      </c>
      <c r="Y4660" s="13">
        <f>Agridata[[#This Row],[Final_Profit_NGN]]*Agridata[[#This Row],[Storage_Loss_%]]</f>
        <v>31470201.809999999</v>
      </c>
      <c r="Z4660" s="13">
        <f>Agridata[[#This Row],[Final_Profit_NGN]] * (1-Agridata[[#This Row],[Storage_Loss_%]]/100)</f>
        <v>1691046.9819</v>
      </c>
      <c r="AA4660" s="13">
        <f>Agridata[[#This Row],[Final_Profit_NGN]]+Agridata[[#This Row],[Input_Cost_NGN]]</f>
        <v>2023358</v>
      </c>
    </row>
    <row r="4661" spans="1:27" x14ac:dyDescent="0.35">
      <c r="A4661" t="s">
        <v>266</v>
      </c>
      <c r="B4661" t="s">
        <v>1473</v>
      </c>
      <c r="C4661" t="s">
        <v>1484</v>
      </c>
      <c r="D4661">
        <v>2023</v>
      </c>
      <c r="E4661" t="s">
        <v>1502</v>
      </c>
      <c r="F4661" t="s">
        <v>1510</v>
      </c>
      <c r="G4661">
        <v>1.34</v>
      </c>
      <c r="H4661">
        <v>24789</v>
      </c>
      <c r="I4661">
        <v>17369</v>
      </c>
      <c r="J4661">
        <v>4.4000000000000004</v>
      </c>
      <c r="K4661" t="s">
        <v>1515</v>
      </c>
      <c r="L4661">
        <v>1.23</v>
      </c>
      <c r="M4661" t="s">
        <v>1518</v>
      </c>
      <c r="N4661" s="13">
        <v>967</v>
      </c>
      <c r="O4661">
        <v>4</v>
      </c>
      <c r="P4661" s="11">
        <f>Agridata[[#This Row],[Storage_Loss_%]]/100</f>
        <v>0.29930000000000001</v>
      </c>
      <c r="Q4661" s="7">
        <v>29.93</v>
      </c>
      <c r="R4661" s="13">
        <v>33774</v>
      </c>
      <c r="S4661">
        <v>449</v>
      </c>
      <c r="T4661" t="s">
        <v>1520</v>
      </c>
      <c r="U4661" t="s">
        <v>1522</v>
      </c>
      <c r="V4661" s="13">
        <v>7685954</v>
      </c>
      <c r="W4661" s="7">
        <f>(Agridata[[#This Row],[Profit_After_Storage_Loss]]/Agridata[[#This Row],[Total_Revenue]])*100</f>
        <v>69.763442025418513</v>
      </c>
      <c r="X4661">
        <f>(1-Agridata[[#This Row],[Transport_Cost_NGN]]/(Agridata[[#This Row],[Input_Cost_NGN]]+Agridata[[#This Row],[Final_Profit_NGN]]))*100</f>
        <v>99.987473651921405</v>
      </c>
      <c r="Y4661" s="13">
        <f>Agridata[[#This Row],[Final_Profit_NGN]]*Agridata[[#This Row],[Storage_Loss_%]]</f>
        <v>230040603.22</v>
      </c>
      <c r="Z4661" s="13">
        <f>Agridata[[#This Row],[Final_Profit_NGN]] * (1-Agridata[[#This Row],[Storage_Loss_%]]/100)</f>
        <v>5385547.9677999998</v>
      </c>
      <c r="AA4661" s="13">
        <f>Agridata[[#This Row],[Final_Profit_NGN]]+Agridata[[#This Row],[Input_Cost_NGN]]</f>
        <v>7719728</v>
      </c>
    </row>
    <row r="4662" spans="1:27" x14ac:dyDescent="0.35">
      <c r="A4662" t="s">
        <v>731</v>
      </c>
      <c r="B4662" t="s">
        <v>1471</v>
      </c>
      <c r="C4662" t="s">
        <v>1483</v>
      </c>
      <c r="D4662">
        <v>2023</v>
      </c>
      <c r="E4662" t="s">
        <v>1502</v>
      </c>
      <c r="F4662" t="s">
        <v>1509</v>
      </c>
      <c r="G4662">
        <v>4.4800000000000004</v>
      </c>
      <c r="H4662">
        <v>68217</v>
      </c>
      <c r="I4662">
        <v>55876</v>
      </c>
      <c r="J4662">
        <v>1.8</v>
      </c>
      <c r="K4662" t="s">
        <v>1513</v>
      </c>
      <c r="L4662">
        <v>0.53</v>
      </c>
      <c r="M4662" t="s">
        <v>1516</v>
      </c>
      <c r="N4662" s="13">
        <v>200</v>
      </c>
      <c r="O4662">
        <v>4</v>
      </c>
      <c r="P4662" s="11">
        <f>Agridata[[#This Row],[Storage_Loss_%]]/100</f>
        <v>0.18090000000000001</v>
      </c>
      <c r="Q4662" s="7">
        <v>18.09</v>
      </c>
      <c r="R4662" s="13">
        <v>136362</v>
      </c>
      <c r="S4662">
        <v>361</v>
      </c>
      <c r="T4662" t="s">
        <v>1520</v>
      </c>
      <c r="U4662" t="s">
        <v>1523</v>
      </c>
      <c r="V4662" s="13">
        <v>19832962</v>
      </c>
      <c r="W4662" s="7">
        <f>(Agridata[[#This Row],[Profit_After_Storage_Loss]]/Agridata[[#This Row],[Total_Revenue]])*100</f>
        <v>81.350671530994234</v>
      </c>
      <c r="X4662">
        <f>(1-Agridata[[#This Row],[Transport_Cost_NGN]]/(Agridata[[#This Row],[Input_Cost_NGN]]+Agridata[[#This Row],[Final_Profit_NGN]]))*100</f>
        <v>99.998998463843847</v>
      </c>
      <c r="Y4662" s="13">
        <f>Agridata[[#This Row],[Final_Profit_NGN]]*Agridata[[#This Row],[Storage_Loss_%]]</f>
        <v>358778282.57999998</v>
      </c>
      <c r="Z4662" s="13">
        <f>Agridata[[#This Row],[Final_Profit_NGN]] * (1-Agridata[[#This Row],[Storage_Loss_%]]/100)</f>
        <v>16245179.174199998</v>
      </c>
      <c r="AA4662" s="13">
        <f>Agridata[[#This Row],[Final_Profit_NGN]]+Agridata[[#This Row],[Input_Cost_NGN]]</f>
        <v>19969324</v>
      </c>
    </row>
    <row r="4663" spans="1:27" x14ac:dyDescent="0.35">
      <c r="A4663" t="s">
        <v>743</v>
      </c>
      <c r="B4663" t="s">
        <v>1470</v>
      </c>
      <c r="C4663" t="s">
        <v>1495</v>
      </c>
      <c r="D4663">
        <v>2024</v>
      </c>
      <c r="E4663" t="s">
        <v>1501</v>
      </c>
      <c r="F4663" t="s">
        <v>1504</v>
      </c>
      <c r="G4663">
        <v>1.72</v>
      </c>
      <c r="H4663">
        <v>11600</v>
      </c>
      <c r="I4663">
        <v>9478</v>
      </c>
      <c r="J4663">
        <v>24.1</v>
      </c>
      <c r="K4663" t="s">
        <v>1512</v>
      </c>
      <c r="L4663">
        <v>1.92</v>
      </c>
      <c r="M4663" t="s">
        <v>1518</v>
      </c>
      <c r="N4663" s="13">
        <v>5649</v>
      </c>
      <c r="O4663">
        <v>2</v>
      </c>
      <c r="P4663" s="11">
        <f>Agridata[[#This Row],[Storage_Loss_%]]/100</f>
        <v>0.18289999999999998</v>
      </c>
      <c r="Q4663" s="7">
        <v>18.29</v>
      </c>
      <c r="R4663" s="13">
        <v>21157</v>
      </c>
      <c r="S4663">
        <v>320</v>
      </c>
      <c r="T4663" t="s">
        <v>1520</v>
      </c>
      <c r="U4663" t="s">
        <v>1522</v>
      </c>
      <c r="V4663" s="13">
        <v>2975825</v>
      </c>
      <c r="W4663" s="7">
        <f>(Agridata[[#This Row],[Profit_After_Storage_Loss]]/Agridata[[#This Row],[Total_Revenue]])*100</f>
        <v>81.133173555930597</v>
      </c>
      <c r="X4663">
        <f>(1-Agridata[[#This Row],[Transport_Cost_NGN]]/(Agridata[[#This Row],[Input_Cost_NGN]]+Agridata[[#This Row],[Final_Profit_NGN]]))*100</f>
        <v>99.811510379441714</v>
      </c>
      <c r="Y4663" s="13">
        <f>Agridata[[#This Row],[Final_Profit_NGN]]*Agridata[[#This Row],[Storage_Loss_%]]</f>
        <v>54427839.25</v>
      </c>
      <c r="Z4663" s="13">
        <f>Agridata[[#This Row],[Final_Profit_NGN]] * (1-Agridata[[#This Row],[Storage_Loss_%]]/100)</f>
        <v>2431546.6074999999</v>
      </c>
      <c r="AA4663" s="13">
        <f>Agridata[[#This Row],[Final_Profit_NGN]]+Agridata[[#This Row],[Input_Cost_NGN]]</f>
        <v>2996982</v>
      </c>
    </row>
    <row r="4664" spans="1:27" x14ac:dyDescent="0.35">
      <c r="A4664" t="s">
        <v>1051</v>
      </c>
      <c r="B4664" t="s">
        <v>1471</v>
      </c>
      <c r="C4664" t="s">
        <v>1477</v>
      </c>
      <c r="D4664">
        <v>2021</v>
      </c>
      <c r="E4664" t="s">
        <v>1501</v>
      </c>
      <c r="F4664" t="s">
        <v>1509</v>
      </c>
      <c r="G4664">
        <v>0.6</v>
      </c>
      <c r="H4664">
        <v>5603</v>
      </c>
      <c r="I4664">
        <v>4663</v>
      </c>
      <c r="J4664">
        <v>25.1</v>
      </c>
      <c r="K4664" t="s">
        <v>1512</v>
      </c>
      <c r="L4664">
        <v>0.68</v>
      </c>
      <c r="M4664" t="s">
        <v>1516</v>
      </c>
      <c r="N4664" s="13">
        <v>5910</v>
      </c>
      <c r="O4664">
        <v>1</v>
      </c>
      <c r="P4664" s="11">
        <f>Agridata[[#This Row],[Storage_Loss_%]]/100</f>
        <v>0.16760000000000003</v>
      </c>
      <c r="Q4664" s="7">
        <v>16.760000000000002</v>
      </c>
      <c r="R4664" s="13">
        <v>13325</v>
      </c>
      <c r="S4664">
        <v>317</v>
      </c>
      <c r="T4664" t="s">
        <v>1521</v>
      </c>
      <c r="U4664" t="s">
        <v>1522</v>
      </c>
      <c r="V4664" s="13">
        <v>1444155</v>
      </c>
      <c r="W4664" s="7">
        <f>(Agridata[[#This Row],[Profit_After_Storage_Loss]]/Agridata[[#This Row],[Total_Revenue]])*100</f>
        <v>82.478978922523808</v>
      </c>
      <c r="X4664">
        <f>(1-Agridata[[#This Row],[Transport_Cost_NGN]]/(Agridata[[#This Row],[Input_Cost_NGN]]+Agridata[[#This Row],[Final_Profit_NGN]]))*100</f>
        <v>99.594505584982301</v>
      </c>
      <c r="Y4664" s="13">
        <f>Agridata[[#This Row],[Final_Profit_NGN]]*Agridata[[#This Row],[Storage_Loss_%]]</f>
        <v>24204037.800000001</v>
      </c>
      <c r="Z4664" s="13">
        <f>Agridata[[#This Row],[Final_Profit_NGN]] * (1-Agridata[[#This Row],[Storage_Loss_%]]/100)</f>
        <v>1202114.622</v>
      </c>
      <c r="AA4664" s="13">
        <f>Agridata[[#This Row],[Final_Profit_NGN]]+Agridata[[#This Row],[Input_Cost_NGN]]</f>
        <v>1457480</v>
      </c>
    </row>
    <row r="4665" spans="1:27" x14ac:dyDescent="0.35">
      <c r="A4665" t="s">
        <v>1367</v>
      </c>
      <c r="B4665" t="s">
        <v>1472</v>
      </c>
      <c r="C4665" t="s">
        <v>1478</v>
      </c>
      <c r="D4665">
        <v>2021</v>
      </c>
      <c r="E4665" t="s">
        <v>1501</v>
      </c>
      <c r="F4665" t="s">
        <v>1503</v>
      </c>
      <c r="G4665">
        <v>1.59</v>
      </c>
      <c r="H4665">
        <v>15372</v>
      </c>
      <c r="I4665">
        <v>12981</v>
      </c>
      <c r="J4665">
        <v>9.5</v>
      </c>
      <c r="K4665" t="s">
        <v>1515</v>
      </c>
      <c r="L4665">
        <v>1.56</v>
      </c>
      <c r="M4665" t="s">
        <v>1516</v>
      </c>
      <c r="N4665" s="13">
        <v>1808</v>
      </c>
      <c r="O4665">
        <v>7</v>
      </c>
      <c r="P4665" s="11">
        <f>Agridata[[#This Row],[Storage_Loss_%]]/100</f>
        <v>0.1555</v>
      </c>
      <c r="Q4665" s="7">
        <v>15.55</v>
      </c>
      <c r="R4665" s="13">
        <v>19736</v>
      </c>
      <c r="S4665">
        <v>244</v>
      </c>
      <c r="T4665" t="s">
        <v>1521</v>
      </c>
      <c r="U4665" t="s">
        <v>1522</v>
      </c>
      <c r="V4665" s="13">
        <v>3114147</v>
      </c>
      <c r="W4665" s="7">
        <f>(Agridata[[#This Row],[Profit_After_Storage_Loss]]/Agridata[[#This Row],[Total_Revenue]])*100</f>
        <v>83.918166105754423</v>
      </c>
      <c r="X4665">
        <f>(1-Agridata[[#This Row],[Transport_Cost_NGN]]/(Agridata[[#This Row],[Input_Cost_NGN]]+Agridata[[#This Row],[Final_Profit_NGN]]))*100</f>
        <v>99.942307992991445</v>
      </c>
      <c r="Y4665" s="13">
        <f>Agridata[[#This Row],[Final_Profit_NGN]]*Agridata[[#This Row],[Storage_Loss_%]]</f>
        <v>48424985.850000001</v>
      </c>
      <c r="Z4665" s="13">
        <f>Agridata[[#This Row],[Final_Profit_NGN]] * (1-Agridata[[#This Row],[Storage_Loss_%]]/100)</f>
        <v>2629897.1414999999</v>
      </c>
      <c r="AA4665" s="13">
        <f>Agridata[[#This Row],[Final_Profit_NGN]]+Agridata[[#This Row],[Input_Cost_NGN]]</f>
        <v>3133883</v>
      </c>
    </row>
    <row r="4666" spans="1:27" x14ac:dyDescent="0.35">
      <c r="A4666" t="s">
        <v>1455</v>
      </c>
      <c r="B4666" t="s">
        <v>1472</v>
      </c>
      <c r="C4666" t="s">
        <v>1487</v>
      </c>
      <c r="D4666">
        <v>2022</v>
      </c>
      <c r="E4666" t="s">
        <v>1501</v>
      </c>
      <c r="F4666" t="s">
        <v>1509</v>
      </c>
      <c r="G4666">
        <v>0.37</v>
      </c>
      <c r="H4666">
        <v>6360</v>
      </c>
      <c r="I4666">
        <v>4961</v>
      </c>
      <c r="J4666">
        <v>37</v>
      </c>
      <c r="K4666" t="s">
        <v>1511</v>
      </c>
      <c r="L4666">
        <v>1.65</v>
      </c>
      <c r="M4666" t="s">
        <v>1516</v>
      </c>
      <c r="N4666" s="13">
        <v>5970</v>
      </c>
      <c r="O4666">
        <v>3</v>
      </c>
      <c r="P4666" s="11">
        <f>Agridata[[#This Row],[Storage_Loss_%]]/100</f>
        <v>0.21989999999999998</v>
      </c>
      <c r="Q4666" s="7">
        <v>21.99</v>
      </c>
      <c r="R4666" s="13">
        <v>7895</v>
      </c>
      <c r="S4666">
        <v>363</v>
      </c>
      <c r="T4666" t="s">
        <v>1519</v>
      </c>
      <c r="U4666" t="s">
        <v>1523</v>
      </c>
      <c r="V4666" s="13">
        <v>1768970</v>
      </c>
      <c r="W4666" s="7">
        <f>(Agridata[[#This Row],[Profit_After_Storage_Loss]]/Agridata[[#This Row],[Total_Revenue]])*100</f>
        <v>77.663384500229341</v>
      </c>
      <c r="X4666">
        <f>(1-Agridata[[#This Row],[Transport_Cost_NGN]]/(Agridata[[#This Row],[Input_Cost_NGN]]+Agridata[[#This Row],[Final_Profit_NGN]]))*100</f>
        <v>99.664014992697815</v>
      </c>
      <c r="Y4666" s="13">
        <f>Agridata[[#This Row],[Final_Profit_NGN]]*Agridata[[#This Row],[Storage_Loss_%]]</f>
        <v>38899650.299999997</v>
      </c>
      <c r="Z4666" s="13">
        <f>Agridata[[#This Row],[Final_Profit_NGN]] * (1-Agridata[[#This Row],[Storage_Loss_%]]/100)</f>
        <v>1379973.497</v>
      </c>
      <c r="AA4666" s="13">
        <f>Agridata[[#This Row],[Final_Profit_NGN]]+Agridata[[#This Row],[Input_Cost_NGN]]</f>
        <v>1776865</v>
      </c>
    </row>
    <row r="4667" spans="1:27" x14ac:dyDescent="0.35">
      <c r="A4667" t="s">
        <v>342</v>
      </c>
      <c r="B4667" t="s">
        <v>1472</v>
      </c>
      <c r="C4667" t="s">
        <v>1487</v>
      </c>
      <c r="D4667">
        <v>2024</v>
      </c>
      <c r="E4667" t="s">
        <v>1501</v>
      </c>
      <c r="F4667" t="s">
        <v>1506</v>
      </c>
      <c r="G4667">
        <v>2.62</v>
      </c>
      <c r="H4667">
        <v>9924</v>
      </c>
      <c r="I4667">
        <v>6486</v>
      </c>
      <c r="J4667">
        <v>40.700000000000003</v>
      </c>
      <c r="K4667" t="s">
        <v>1512</v>
      </c>
      <c r="L4667">
        <v>1.93</v>
      </c>
      <c r="M4667" t="s">
        <v>1518</v>
      </c>
      <c r="N4667" s="13">
        <v>8984</v>
      </c>
      <c r="O4667">
        <v>30</v>
      </c>
      <c r="P4667" s="11">
        <f>Agridata[[#This Row],[Storage_Loss_%]]/100</f>
        <v>0.34639999999999999</v>
      </c>
      <c r="Q4667" s="7">
        <v>34.64</v>
      </c>
      <c r="R4667" s="13">
        <v>70583</v>
      </c>
      <c r="S4667">
        <v>322</v>
      </c>
      <c r="T4667" t="s">
        <v>1521</v>
      </c>
      <c r="U4667" t="s">
        <v>1522</v>
      </c>
      <c r="V4667" s="13">
        <v>1988041</v>
      </c>
      <c r="W4667" s="7">
        <f>(Agridata[[#This Row],[Profit_After_Storage_Loss]]/Agridata[[#This Row],[Total_Revenue]])*100</f>
        <v>63.119034733880497</v>
      </c>
      <c r="X4667">
        <f>(1-Agridata[[#This Row],[Transport_Cost_NGN]]/(Agridata[[#This Row],[Input_Cost_NGN]]+Agridata[[#This Row],[Final_Profit_NGN]]))*100</f>
        <v>99.563591991543859</v>
      </c>
      <c r="Y4667" s="13">
        <f>Agridata[[#This Row],[Final_Profit_NGN]]*Agridata[[#This Row],[Storage_Loss_%]]</f>
        <v>68865740.239999995</v>
      </c>
      <c r="Z4667" s="13">
        <f>Agridata[[#This Row],[Final_Profit_NGN]] * (1-Agridata[[#This Row],[Storage_Loss_%]]/100)</f>
        <v>1299383.5976</v>
      </c>
      <c r="AA4667" s="13">
        <f>Agridata[[#This Row],[Final_Profit_NGN]]+Agridata[[#This Row],[Input_Cost_NGN]]</f>
        <v>2058624</v>
      </c>
    </row>
    <row r="4668" spans="1:27" x14ac:dyDescent="0.35">
      <c r="A4668" t="s">
        <v>206</v>
      </c>
      <c r="B4668" t="s">
        <v>1473</v>
      </c>
      <c r="C4668" t="s">
        <v>1496</v>
      </c>
      <c r="D4668">
        <v>2022</v>
      </c>
      <c r="E4668" t="s">
        <v>1501</v>
      </c>
      <c r="F4668" t="s">
        <v>1506</v>
      </c>
      <c r="G4668">
        <v>2.59</v>
      </c>
      <c r="H4668">
        <v>7243</v>
      </c>
      <c r="I4668">
        <v>4659</v>
      </c>
      <c r="J4668">
        <v>121.2</v>
      </c>
      <c r="K4668" t="s">
        <v>1512</v>
      </c>
      <c r="L4668">
        <v>4.3499999999999996</v>
      </c>
      <c r="M4668" t="s">
        <v>1516</v>
      </c>
      <c r="N4668" s="13">
        <v>24944</v>
      </c>
      <c r="O4668">
        <v>30</v>
      </c>
      <c r="P4668" s="11">
        <f>Agridata[[#This Row],[Storage_Loss_%]]/100</f>
        <v>0.35670000000000002</v>
      </c>
      <c r="Q4668" s="7">
        <v>35.67</v>
      </c>
      <c r="R4668" s="13">
        <v>41415</v>
      </c>
      <c r="S4668">
        <v>352</v>
      </c>
      <c r="T4668" t="s">
        <v>1520</v>
      </c>
      <c r="U4668" t="s">
        <v>1522</v>
      </c>
      <c r="V4668" s="13">
        <v>1557210</v>
      </c>
      <c r="W4668" s="7">
        <f>(Agridata[[#This Row],[Profit_After_Storage_Loss]]/Agridata[[#This Row],[Total_Revenue]])*100</f>
        <v>62.663425944170768</v>
      </c>
      <c r="X4668">
        <f>(1-Agridata[[#This Row],[Transport_Cost_NGN]]/(Agridata[[#This Row],[Input_Cost_NGN]]+Agridata[[#This Row],[Final_Profit_NGN]]))*100</f>
        <v>98.43965908202361</v>
      </c>
      <c r="Y4668" s="13">
        <f>Agridata[[#This Row],[Final_Profit_NGN]]*Agridata[[#This Row],[Storage_Loss_%]]</f>
        <v>55545680.700000003</v>
      </c>
      <c r="Z4668" s="13">
        <f>Agridata[[#This Row],[Final_Profit_NGN]] * (1-Agridata[[#This Row],[Storage_Loss_%]]/100)</f>
        <v>1001753.193</v>
      </c>
      <c r="AA4668" s="13">
        <f>Agridata[[#This Row],[Final_Profit_NGN]]+Agridata[[#This Row],[Input_Cost_NGN]]</f>
        <v>1598625</v>
      </c>
    </row>
    <row r="4669" spans="1:27" x14ac:dyDescent="0.35">
      <c r="A4669" t="s">
        <v>844</v>
      </c>
      <c r="B4669" t="s">
        <v>1473</v>
      </c>
      <c r="C4669" t="s">
        <v>1484</v>
      </c>
      <c r="D4669">
        <v>2022</v>
      </c>
      <c r="E4669" t="s">
        <v>1501</v>
      </c>
      <c r="F4669" t="s">
        <v>1510</v>
      </c>
      <c r="G4669">
        <v>0.5</v>
      </c>
      <c r="H4669">
        <v>11046</v>
      </c>
      <c r="I4669">
        <v>8005</v>
      </c>
      <c r="J4669">
        <v>9.1999999999999993</v>
      </c>
      <c r="K4669" t="s">
        <v>1511</v>
      </c>
      <c r="L4669">
        <v>1.64</v>
      </c>
      <c r="M4669" t="s">
        <v>1516</v>
      </c>
      <c r="N4669" s="13">
        <v>1549</v>
      </c>
      <c r="O4669">
        <v>3</v>
      </c>
      <c r="P4669" s="11">
        <f>Agridata[[#This Row],[Storage_Loss_%]]/100</f>
        <v>0.27529999999999999</v>
      </c>
      <c r="Q4669" s="7">
        <v>27.53</v>
      </c>
      <c r="R4669" s="13">
        <v>10640</v>
      </c>
      <c r="S4669">
        <v>388</v>
      </c>
      <c r="T4669" t="s">
        <v>1521</v>
      </c>
      <c r="U4669" t="s">
        <v>1523</v>
      </c>
      <c r="V4669" s="13">
        <v>3062692</v>
      </c>
      <c r="W4669" s="7">
        <f>(Agridata[[#This Row],[Profit_After_Storage_Loss]]/Agridata[[#This Row],[Total_Revenue]])*100</f>
        <v>72.219105921521006</v>
      </c>
      <c r="X4669">
        <f>(1-Agridata[[#This Row],[Transport_Cost_NGN]]/(Agridata[[#This Row],[Input_Cost_NGN]]+Agridata[[#This Row],[Final_Profit_NGN]]))*100</f>
        <v>99.94959867661548</v>
      </c>
      <c r="Y4669" s="13">
        <f>Agridata[[#This Row],[Final_Profit_NGN]]*Agridata[[#This Row],[Storage_Loss_%]]</f>
        <v>84315910.760000005</v>
      </c>
      <c r="Z4669" s="13">
        <f>Agridata[[#This Row],[Final_Profit_NGN]] * (1-Agridata[[#This Row],[Storage_Loss_%]]/100)</f>
        <v>2219532.8924000002</v>
      </c>
      <c r="AA4669" s="13">
        <f>Agridata[[#This Row],[Final_Profit_NGN]]+Agridata[[#This Row],[Input_Cost_NGN]]</f>
        <v>3073332</v>
      </c>
    </row>
    <row r="4670" spans="1:27" x14ac:dyDescent="0.35">
      <c r="A4670" t="s">
        <v>184</v>
      </c>
      <c r="B4670" t="s">
        <v>1470</v>
      </c>
      <c r="C4670" t="s">
        <v>1476</v>
      </c>
      <c r="D4670">
        <v>2025</v>
      </c>
      <c r="E4670" t="s">
        <v>1501</v>
      </c>
      <c r="F4670" t="s">
        <v>1510</v>
      </c>
      <c r="G4670">
        <v>0.84</v>
      </c>
      <c r="H4670">
        <v>18349</v>
      </c>
      <c r="I4670">
        <v>13436</v>
      </c>
      <c r="J4670">
        <v>29</v>
      </c>
      <c r="K4670" t="s">
        <v>1514</v>
      </c>
      <c r="L4670">
        <v>1.7</v>
      </c>
      <c r="M4670" t="s">
        <v>1518</v>
      </c>
      <c r="N4670" s="13">
        <v>6230</v>
      </c>
      <c r="O4670">
        <v>2</v>
      </c>
      <c r="P4670" s="11">
        <f>Agridata[[#This Row],[Storage_Loss_%]]/100</f>
        <v>0.26769999999999999</v>
      </c>
      <c r="Q4670" s="7">
        <v>26.77</v>
      </c>
      <c r="R4670" s="13">
        <v>20625</v>
      </c>
      <c r="S4670">
        <v>407</v>
      </c>
      <c r="T4670" t="s">
        <v>1520</v>
      </c>
      <c r="U4670" t="s">
        <v>1522</v>
      </c>
      <c r="V4670" s="13">
        <v>5386913</v>
      </c>
      <c r="W4670" s="7">
        <f>(Agridata[[#This Row],[Profit_After_Storage_Loss]]/Agridata[[#This Row],[Total_Revenue]])*100</f>
        <v>72.95069197664445</v>
      </c>
      <c r="X4670">
        <f>(1-Agridata[[#This Row],[Transport_Cost_NGN]]/(Agridata[[#This Row],[Input_Cost_NGN]]+Agridata[[#This Row],[Final_Profit_NGN]]))*100</f>
        <v>99.88479045362233</v>
      </c>
      <c r="Y4670" s="13">
        <f>Agridata[[#This Row],[Final_Profit_NGN]]*Agridata[[#This Row],[Storage_Loss_%]]</f>
        <v>144207661.00999999</v>
      </c>
      <c r="Z4670" s="13">
        <f>Agridata[[#This Row],[Final_Profit_NGN]] * (1-Agridata[[#This Row],[Storage_Loss_%]]/100)</f>
        <v>3944836.3898999998</v>
      </c>
      <c r="AA4670" s="13">
        <f>Agridata[[#This Row],[Final_Profit_NGN]]+Agridata[[#This Row],[Input_Cost_NGN]]</f>
        <v>5407538</v>
      </c>
    </row>
    <row r="4671" spans="1:27" x14ac:dyDescent="0.35">
      <c r="A4671" t="s">
        <v>44</v>
      </c>
      <c r="B4671" t="s">
        <v>1469</v>
      </c>
      <c r="C4671" t="s">
        <v>1474</v>
      </c>
      <c r="D4671">
        <v>2025</v>
      </c>
      <c r="E4671" t="s">
        <v>1502</v>
      </c>
      <c r="F4671" t="s">
        <v>1505</v>
      </c>
      <c r="G4671">
        <v>0.98</v>
      </c>
      <c r="H4671">
        <v>10318</v>
      </c>
      <c r="I4671">
        <v>8661</v>
      </c>
      <c r="J4671">
        <v>21.9</v>
      </c>
      <c r="K4671" t="s">
        <v>1512</v>
      </c>
      <c r="L4671">
        <v>1.56</v>
      </c>
      <c r="M4671" t="s">
        <v>1516</v>
      </c>
      <c r="N4671" s="13">
        <v>4253</v>
      </c>
      <c r="O4671">
        <v>7</v>
      </c>
      <c r="P4671" s="11">
        <f>Agridata[[#This Row],[Storage_Loss_%]]/100</f>
        <v>0.1605</v>
      </c>
      <c r="Q4671" s="7">
        <v>16.05</v>
      </c>
      <c r="R4671" s="13">
        <v>8304</v>
      </c>
      <c r="S4671">
        <v>124</v>
      </c>
      <c r="T4671" t="s">
        <v>1520</v>
      </c>
      <c r="U4671" t="s">
        <v>1522</v>
      </c>
      <c r="V4671" s="13">
        <v>1050668</v>
      </c>
      <c r="W4671" s="7">
        <f>(Agridata[[#This Row],[Profit_After_Storage_Loss]]/Agridata[[#This Row],[Total_Revenue]])*100</f>
        <v>83.291700441560309</v>
      </c>
      <c r="X4671">
        <f>(1-Agridata[[#This Row],[Transport_Cost_NGN]]/(Agridata[[#This Row],[Input_Cost_NGN]]+Agridata[[#This Row],[Final_Profit_NGN]]))*100</f>
        <v>99.598384093252704</v>
      </c>
      <c r="Y4671" s="13">
        <f>Agridata[[#This Row],[Final_Profit_NGN]]*Agridata[[#This Row],[Storage_Loss_%]]</f>
        <v>16863221.400000002</v>
      </c>
      <c r="Z4671" s="13">
        <f>Agridata[[#This Row],[Final_Profit_NGN]] * (1-Agridata[[#This Row],[Storage_Loss_%]]/100)</f>
        <v>882035.78600000008</v>
      </c>
      <c r="AA4671" s="13">
        <f>Agridata[[#This Row],[Final_Profit_NGN]]+Agridata[[#This Row],[Input_Cost_NGN]]</f>
        <v>1058972</v>
      </c>
    </row>
    <row r="4672" spans="1:27" x14ac:dyDescent="0.35">
      <c r="A4672" t="s">
        <v>768</v>
      </c>
      <c r="B4672" t="s">
        <v>1469</v>
      </c>
      <c r="C4672" t="s">
        <v>1481</v>
      </c>
      <c r="D4672">
        <v>2025</v>
      </c>
      <c r="E4672" t="s">
        <v>1501</v>
      </c>
      <c r="F4672" t="s">
        <v>1503</v>
      </c>
      <c r="G4672">
        <v>0.33</v>
      </c>
      <c r="H4672">
        <v>3691</v>
      </c>
      <c r="I4672">
        <v>2795</v>
      </c>
      <c r="J4672">
        <v>45</v>
      </c>
      <c r="K4672" t="s">
        <v>1514</v>
      </c>
      <c r="L4672">
        <v>3.1</v>
      </c>
      <c r="M4672" t="s">
        <v>1516</v>
      </c>
      <c r="N4672" s="13">
        <v>6639</v>
      </c>
      <c r="O4672">
        <v>14</v>
      </c>
      <c r="P4672" s="11">
        <f>Agridata[[#This Row],[Storage_Loss_%]]/100</f>
        <v>0.2427</v>
      </c>
      <c r="Q4672" s="7">
        <v>24.27</v>
      </c>
      <c r="R4672" s="13">
        <v>2782</v>
      </c>
      <c r="S4672">
        <v>331</v>
      </c>
      <c r="T4672" t="s">
        <v>1519</v>
      </c>
      <c r="U4672" t="s">
        <v>1522</v>
      </c>
      <c r="V4672" s="13">
        <v>906473</v>
      </c>
      <c r="W4672" s="7">
        <f>(Agridata[[#This Row],[Profit_After_Storage_Loss]]/Agridata[[#This Row],[Total_Revenue]])*100</f>
        <v>75.498292877135668</v>
      </c>
      <c r="X4672">
        <f>(1-Agridata[[#This Row],[Transport_Cost_NGN]]/(Agridata[[#This Row],[Input_Cost_NGN]]+Agridata[[#This Row],[Final_Profit_NGN]]))*100</f>
        <v>99.269841793556267</v>
      </c>
      <c r="Y4672" s="13">
        <f>Agridata[[#This Row],[Final_Profit_NGN]]*Agridata[[#This Row],[Storage_Loss_%]]</f>
        <v>22000099.710000001</v>
      </c>
      <c r="Z4672" s="13">
        <f>Agridata[[#This Row],[Final_Profit_NGN]] * (1-Agridata[[#This Row],[Storage_Loss_%]]/100)</f>
        <v>686472.00289999996</v>
      </c>
      <c r="AA4672" s="13">
        <f>Agridata[[#This Row],[Final_Profit_NGN]]+Agridata[[#This Row],[Input_Cost_NGN]]</f>
        <v>909255</v>
      </c>
    </row>
    <row r="4673" spans="1:27" x14ac:dyDescent="0.35">
      <c r="A4673" t="s">
        <v>762</v>
      </c>
      <c r="B4673" t="s">
        <v>1473</v>
      </c>
      <c r="C4673" t="s">
        <v>1493</v>
      </c>
      <c r="D4673">
        <v>2024</v>
      </c>
      <c r="E4673" t="s">
        <v>1501</v>
      </c>
      <c r="F4673" t="s">
        <v>1504</v>
      </c>
      <c r="G4673">
        <v>3.83</v>
      </c>
      <c r="H4673">
        <v>40166</v>
      </c>
      <c r="I4673">
        <v>31678</v>
      </c>
      <c r="J4673">
        <v>68.900000000000006</v>
      </c>
      <c r="K4673" t="s">
        <v>1512</v>
      </c>
      <c r="L4673">
        <v>1.85</v>
      </c>
      <c r="M4673" t="s">
        <v>1518</v>
      </c>
      <c r="N4673" s="13">
        <v>18563</v>
      </c>
      <c r="O4673">
        <v>1</v>
      </c>
      <c r="P4673" s="11">
        <f>Agridata[[#This Row],[Storage_Loss_%]]/100</f>
        <v>0.21129999999999999</v>
      </c>
      <c r="Q4673" s="7">
        <v>21.13</v>
      </c>
      <c r="R4673" s="13">
        <v>77192</v>
      </c>
      <c r="S4673">
        <v>219</v>
      </c>
      <c r="T4673" t="s">
        <v>1521</v>
      </c>
      <c r="U4673" t="s">
        <v>1522</v>
      </c>
      <c r="V4673" s="13">
        <v>6772353</v>
      </c>
      <c r="W4673" s="7">
        <f>(Agridata[[#This Row],[Profit_After_Storage_Loss]]/Agridata[[#This Row],[Total_Revenue]])*100</f>
        <v>77.981162414437748</v>
      </c>
      <c r="X4673">
        <f>(1-Agridata[[#This Row],[Transport_Cost_NGN]]/(Agridata[[#This Row],[Input_Cost_NGN]]+Agridata[[#This Row],[Final_Profit_NGN]]))*100</f>
        <v>99.728989297829273</v>
      </c>
      <c r="Y4673" s="13">
        <f>Agridata[[#This Row],[Final_Profit_NGN]]*Agridata[[#This Row],[Storage_Loss_%]]</f>
        <v>143099818.88999999</v>
      </c>
      <c r="Z4673" s="13">
        <f>Agridata[[#This Row],[Final_Profit_NGN]] * (1-Agridata[[#This Row],[Storage_Loss_%]]/100)</f>
        <v>5341354.8110999996</v>
      </c>
      <c r="AA4673" s="13">
        <f>Agridata[[#This Row],[Final_Profit_NGN]]+Agridata[[#This Row],[Input_Cost_NGN]]</f>
        <v>6849545</v>
      </c>
    </row>
    <row r="4674" spans="1:27" x14ac:dyDescent="0.35">
      <c r="A4674" t="s">
        <v>1159</v>
      </c>
      <c r="B4674" t="s">
        <v>1471</v>
      </c>
      <c r="C4674" t="s">
        <v>1483</v>
      </c>
      <c r="D4674">
        <v>2023</v>
      </c>
      <c r="E4674" t="s">
        <v>1501</v>
      </c>
      <c r="F4674" t="s">
        <v>1504</v>
      </c>
      <c r="G4674">
        <v>0.66</v>
      </c>
      <c r="H4674">
        <v>7395</v>
      </c>
      <c r="I4674">
        <v>5806</v>
      </c>
      <c r="J4674">
        <v>17</v>
      </c>
      <c r="K4674" t="s">
        <v>1512</v>
      </c>
      <c r="L4674">
        <v>1.54</v>
      </c>
      <c r="M4674" t="s">
        <v>1518</v>
      </c>
      <c r="N4674" s="13">
        <v>3551</v>
      </c>
      <c r="O4674">
        <v>4</v>
      </c>
      <c r="P4674" s="11">
        <f>Agridata[[#This Row],[Storage_Loss_%]]/100</f>
        <v>0.21479999999999999</v>
      </c>
      <c r="Q4674" s="7">
        <v>21.48</v>
      </c>
      <c r="R4674" s="13">
        <v>11449</v>
      </c>
      <c r="S4674">
        <v>281</v>
      </c>
      <c r="T4674" t="s">
        <v>1520</v>
      </c>
      <c r="U4674" t="s">
        <v>1522</v>
      </c>
      <c r="V4674" s="13">
        <v>1600172</v>
      </c>
      <c r="W4674" s="7">
        <f>(Agridata[[#This Row],[Profit_After_Storage_Loss]]/Agridata[[#This Row],[Total_Revenue]])*100</f>
        <v>77.962191756002184</v>
      </c>
      <c r="X4674">
        <f>(1-Agridata[[#This Row],[Transport_Cost_NGN]]/(Agridata[[#This Row],[Input_Cost_NGN]]+Agridata[[#This Row],[Final_Profit_NGN]]))*100</f>
        <v>99.779662836361652</v>
      </c>
      <c r="Y4674" s="13">
        <f>Agridata[[#This Row],[Final_Profit_NGN]]*Agridata[[#This Row],[Storage_Loss_%]]</f>
        <v>34371694.560000002</v>
      </c>
      <c r="Z4674" s="13">
        <f>Agridata[[#This Row],[Final_Profit_NGN]] * (1-Agridata[[#This Row],[Storage_Loss_%]]/100)</f>
        <v>1256455.0544</v>
      </c>
      <c r="AA4674" s="13">
        <f>Agridata[[#This Row],[Final_Profit_NGN]]+Agridata[[#This Row],[Input_Cost_NGN]]</f>
        <v>1611621</v>
      </c>
    </row>
    <row r="4675" spans="1:27" x14ac:dyDescent="0.35">
      <c r="A4675" t="s">
        <v>1270</v>
      </c>
      <c r="B4675" t="s">
        <v>1473</v>
      </c>
      <c r="C4675" t="s">
        <v>1494</v>
      </c>
      <c r="D4675">
        <v>2023</v>
      </c>
      <c r="E4675" t="s">
        <v>1501</v>
      </c>
      <c r="F4675" t="s">
        <v>1504</v>
      </c>
      <c r="G4675">
        <v>1.88</v>
      </c>
      <c r="H4675">
        <v>13302</v>
      </c>
      <c r="I4675">
        <v>9588</v>
      </c>
      <c r="J4675">
        <v>25.4</v>
      </c>
      <c r="K4675" t="s">
        <v>1515</v>
      </c>
      <c r="L4675">
        <v>1.46</v>
      </c>
      <c r="M4675" t="s">
        <v>1517</v>
      </c>
      <c r="N4675" s="13">
        <v>4987</v>
      </c>
      <c r="O4675">
        <v>5</v>
      </c>
      <c r="P4675" s="11">
        <f>Agridata[[#This Row],[Storage_Loss_%]]/100</f>
        <v>0.2792</v>
      </c>
      <c r="Q4675" s="7">
        <v>27.92</v>
      </c>
      <c r="R4675" s="13">
        <v>33384</v>
      </c>
      <c r="S4675">
        <v>317</v>
      </c>
      <c r="T4675" t="s">
        <v>1521</v>
      </c>
      <c r="U4675" t="s">
        <v>1522</v>
      </c>
      <c r="V4675" s="13">
        <v>2970632</v>
      </c>
      <c r="W4675" s="7">
        <f>(Agridata[[#This Row],[Profit_After_Storage_Loss]]/Agridata[[#This Row],[Total_Revenue]])*100</f>
        <v>71.278966077411027</v>
      </c>
      <c r="X4675">
        <f>(1-Agridata[[#This Row],[Transport_Cost_NGN]]/(Agridata[[#This Row],[Input_Cost_NGN]]+Agridata[[#This Row],[Final_Profit_NGN]]))*100</f>
        <v>99.833988900192267</v>
      </c>
      <c r="Y4675" s="13">
        <f>Agridata[[#This Row],[Final_Profit_NGN]]*Agridata[[#This Row],[Storage_Loss_%]]</f>
        <v>82940045.439999998</v>
      </c>
      <c r="Z4675" s="13">
        <f>Agridata[[#This Row],[Final_Profit_NGN]] * (1-Agridata[[#This Row],[Storage_Loss_%]]/100)</f>
        <v>2141231.5455999998</v>
      </c>
      <c r="AA4675" s="13">
        <f>Agridata[[#This Row],[Final_Profit_NGN]]+Agridata[[#This Row],[Input_Cost_NGN]]</f>
        <v>3004016</v>
      </c>
    </row>
    <row r="4676" spans="1:27" x14ac:dyDescent="0.35">
      <c r="A4676" t="s">
        <v>805</v>
      </c>
      <c r="B4676" t="s">
        <v>1472</v>
      </c>
      <c r="C4676" t="s">
        <v>1488</v>
      </c>
      <c r="D4676">
        <v>2023</v>
      </c>
      <c r="E4676" t="s">
        <v>1501</v>
      </c>
      <c r="F4676" t="s">
        <v>1510</v>
      </c>
      <c r="G4676">
        <v>3.47</v>
      </c>
      <c r="H4676">
        <v>92956</v>
      </c>
      <c r="I4676">
        <v>65970</v>
      </c>
      <c r="J4676">
        <v>1.2</v>
      </c>
      <c r="K4676" t="s">
        <v>1513</v>
      </c>
      <c r="L4676">
        <v>0.25</v>
      </c>
      <c r="M4676" t="s">
        <v>1518</v>
      </c>
      <c r="N4676" s="13">
        <v>200</v>
      </c>
      <c r="O4676">
        <v>4</v>
      </c>
      <c r="P4676" s="11">
        <f>Agridata[[#This Row],[Storage_Loss_%]]/100</f>
        <v>0.2903</v>
      </c>
      <c r="Q4676" s="7">
        <v>29.03</v>
      </c>
      <c r="R4676" s="13">
        <v>122867</v>
      </c>
      <c r="S4676">
        <v>406</v>
      </c>
      <c r="T4676" t="s">
        <v>1520</v>
      </c>
      <c r="U4676" t="s">
        <v>1522</v>
      </c>
      <c r="V4676" s="13">
        <v>26392915</v>
      </c>
      <c r="W4676" s="7">
        <f>(Agridata[[#This Row],[Profit_After_Storage_Loss]]/Agridata[[#This Row],[Total_Revenue]])*100</f>
        <v>70.641144113720642</v>
      </c>
      <c r="X4676">
        <f>(1-Agridata[[#This Row],[Transport_Cost_NGN]]/(Agridata[[#This Row],[Input_Cost_NGN]]+Agridata[[#This Row],[Final_Profit_NGN]]))*100</f>
        <v>99.999245732220913</v>
      </c>
      <c r="Y4676" s="13">
        <f>Agridata[[#This Row],[Final_Profit_NGN]]*Agridata[[#This Row],[Storage_Loss_%]]</f>
        <v>766186322.45000005</v>
      </c>
      <c r="Z4676" s="13">
        <f>Agridata[[#This Row],[Final_Profit_NGN]] * (1-Agridata[[#This Row],[Storage_Loss_%]]/100)</f>
        <v>18731051.7755</v>
      </c>
      <c r="AA4676" s="13">
        <f>Agridata[[#This Row],[Final_Profit_NGN]]+Agridata[[#This Row],[Input_Cost_NGN]]</f>
        <v>26515782</v>
      </c>
    </row>
    <row r="4677" spans="1:27" x14ac:dyDescent="0.35">
      <c r="A4677" t="s">
        <v>1264</v>
      </c>
      <c r="B4677" t="s">
        <v>1470</v>
      </c>
      <c r="C4677" t="s">
        <v>1491</v>
      </c>
      <c r="D4677">
        <v>2023</v>
      </c>
      <c r="E4677" t="s">
        <v>1501</v>
      </c>
      <c r="F4677" t="s">
        <v>1508</v>
      </c>
      <c r="G4677">
        <v>7.3</v>
      </c>
      <c r="H4677">
        <v>14671</v>
      </c>
      <c r="I4677">
        <v>11239</v>
      </c>
      <c r="J4677">
        <v>12.6</v>
      </c>
      <c r="K4677" t="s">
        <v>1511</v>
      </c>
      <c r="L4677">
        <v>1.53</v>
      </c>
      <c r="M4677" t="s">
        <v>1517</v>
      </c>
      <c r="N4677" s="13">
        <v>2192</v>
      </c>
      <c r="O4677">
        <v>14</v>
      </c>
      <c r="P4677" s="11">
        <f>Agridata[[#This Row],[Storage_Loss_%]]/100</f>
        <v>0.2339</v>
      </c>
      <c r="Q4677" s="7">
        <v>23.39</v>
      </c>
      <c r="R4677" s="13">
        <v>105796</v>
      </c>
      <c r="S4677">
        <v>269</v>
      </c>
      <c r="T4677" t="s">
        <v>1520</v>
      </c>
      <c r="U4677" t="s">
        <v>1522</v>
      </c>
      <c r="V4677" s="13">
        <v>2885071</v>
      </c>
      <c r="W4677" s="7">
        <f>(Agridata[[#This Row],[Profit_After_Storage_Loss]]/Agridata[[#This Row],[Total_Revenue]])*100</f>
        <v>73.900072891907271</v>
      </c>
      <c r="X4677">
        <f>(1-Agridata[[#This Row],[Transport_Cost_NGN]]/(Agridata[[#This Row],[Input_Cost_NGN]]+Agridata[[#This Row],[Final_Profit_NGN]]))*100</f>
        <v>99.926710214797239</v>
      </c>
      <c r="Y4677" s="13">
        <f>Agridata[[#This Row],[Final_Profit_NGN]]*Agridata[[#This Row],[Storage_Loss_%]]</f>
        <v>67481810.689999998</v>
      </c>
      <c r="Z4677" s="13">
        <f>Agridata[[#This Row],[Final_Profit_NGN]] * (1-Agridata[[#This Row],[Storage_Loss_%]]/100)</f>
        <v>2210252.8931</v>
      </c>
      <c r="AA4677" s="13">
        <f>Agridata[[#This Row],[Final_Profit_NGN]]+Agridata[[#This Row],[Input_Cost_NGN]]</f>
        <v>2990867</v>
      </c>
    </row>
    <row r="4678" spans="1:27" x14ac:dyDescent="0.35">
      <c r="A4678" t="s">
        <v>751</v>
      </c>
      <c r="B4678" t="s">
        <v>1473</v>
      </c>
      <c r="C4678" t="s">
        <v>1484</v>
      </c>
      <c r="D4678">
        <v>2025</v>
      </c>
      <c r="E4678" t="s">
        <v>1501</v>
      </c>
      <c r="F4678" t="s">
        <v>1507</v>
      </c>
      <c r="G4678">
        <v>2</v>
      </c>
      <c r="H4678">
        <v>6523</v>
      </c>
      <c r="I4678">
        <v>5407</v>
      </c>
      <c r="J4678">
        <v>1.2</v>
      </c>
      <c r="K4678" t="s">
        <v>1511</v>
      </c>
      <c r="L4678">
        <v>0.64</v>
      </c>
      <c r="M4678" t="s">
        <v>1517</v>
      </c>
      <c r="N4678" s="13">
        <v>200</v>
      </c>
      <c r="O4678">
        <v>7</v>
      </c>
      <c r="P4678" s="11">
        <f>Agridata[[#This Row],[Storage_Loss_%]]/100</f>
        <v>0.17100000000000001</v>
      </c>
      <c r="Q4678" s="7">
        <v>17.100000000000001</v>
      </c>
      <c r="R4678" s="13">
        <v>40442</v>
      </c>
      <c r="S4678">
        <v>225</v>
      </c>
      <c r="T4678" t="s">
        <v>1521</v>
      </c>
      <c r="U4678" t="s">
        <v>1523</v>
      </c>
      <c r="V4678" s="13">
        <v>1163768</v>
      </c>
      <c r="W4678" s="7">
        <f>(Agridata[[#This Row],[Profit_After_Storage_Loss]]/Agridata[[#This Row],[Total_Revenue]])*100</f>
        <v>80.115899386319654</v>
      </c>
      <c r="X4678">
        <f>(1-Agridata[[#This Row],[Transport_Cost_NGN]]/(Agridata[[#This Row],[Input_Cost_NGN]]+Agridata[[#This Row],[Final_Profit_NGN]]))*100</f>
        <v>99.983391601132681</v>
      </c>
      <c r="Y4678" s="13">
        <f>Agridata[[#This Row],[Final_Profit_NGN]]*Agridata[[#This Row],[Storage_Loss_%]]</f>
        <v>19900432.800000001</v>
      </c>
      <c r="Z4678" s="13">
        <f>Agridata[[#This Row],[Final_Profit_NGN]] * (1-Agridata[[#This Row],[Storage_Loss_%]]/100)</f>
        <v>964763.6719999999</v>
      </c>
      <c r="AA4678" s="13">
        <f>Agridata[[#This Row],[Final_Profit_NGN]]+Agridata[[#This Row],[Input_Cost_NGN]]</f>
        <v>1204210</v>
      </c>
    </row>
    <row r="4679" spans="1:27" x14ac:dyDescent="0.35">
      <c r="A4679" t="s">
        <v>545</v>
      </c>
      <c r="B4679" t="s">
        <v>1471</v>
      </c>
      <c r="C4679" t="s">
        <v>1483</v>
      </c>
      <c r="D4679">
        <v>2023</v>
      </c>
      <c r="E4679" t="s">
        <v>1501</v>
      </c>
      <c r="F4679" t="s">
        <v>1507</v>
      </c>
      <c r="G4679">
        <v>0.75</v>
      </c>
      <c r="H4679">
        <v>1227</v>
      </c>
      <c r="I4679">
        <v>795</v>
      </c>
      <c r="J4679">
        <v>3.4</v>
      </c>
      <c r="K4679" t="s">
        <v>1513</v>
      </c>
      <c r="L4679">
        <v>1.49</v>
      </c>
      <c r="M4679" t="s">
        <v>1518</v>
      </c>
      <c r="N4679" s="13">
        <v>200</v>
      </c>
      <c r="O4679">
        <v>30</v>
      </c>
      <c r="P4679" s="11">
        <f>Agridata[[#This Row],[Storage_Loss_%]]/100</f>
        <v>0.35200000000000004</v>
      </c>
      <c r="Q4679" s="7">
        <v>35.200000000000003</v>
      </c>
      <c r="R4679" s="13">
        <v>7997</v>
      </c>
      <c r="S4679">
        <v>176</v>
      </c>
      <c r="T4679" t="s">
        <v>1520</v>
      </c>
      <c r="U4679" t="s">
        <v>1522</v>
      </c>
      <c r="V4679" s="13">
        <v>130324</v>
      </c>
      <c r="W4679" s="7">
        <f>(Agridata[[#This Row],[Profit_After_Storage_Loss]]/Agridata[[#This Row],[Total_Revenue]])*100</f>
        <v>61.053601405426505</v>
      </c>
      <c r="X4679">
        <f>(1-Agridata[[#This Row],[Transport_Cost_NGN]]/(Agridata[[#This Row],[Input_Cost_NGN]]+Agridata[[#This Row],[Final_Profit_NGN]]))*100</f>
        <v>99.855408795482973</v>
      </c>
      <c r="Y4679" s="13">
        <f>Agridata[[#This Row],[Final_Profit_NGN]]*Agridata[[#This Row],[Storage_Loss_%]]</f>
        <v>4587404.8000000007</v>
      </c>
      <c r="Z4679" s="13">
        <f>Agridata[[#This Row],[Final_Profit_NGN]] * (1-Agridata[[#This Row],[Storage_Loss_%]]/100)</f>
        <v>84449.95199999999</v>
      </c>
      <c r="AA4679" s="13">
        <f>Agridata[[#This Row],[Final_Profit_NGN]]+Agridata[[#This Row],[Input_Cost_NGN]]</f>
        <v>138321</v>
      </c>
    </row>
    <row r="4680" spans="1:27" x14ac:dyDescent="0.35">
      <c r="A4680" t="s">
        <v>1238</v>
      </c>
      <c r="B4680" t="s">
        <v>1472</v>
      </c>
      <c r="C4680" t="s">
        <v>1488</v>
      </c>
      <c r="D4680">
        <v>2021</v>
      </c>
      <c r="E4680" t="s">
        <v>1502</v>
      </c>
      <c r="F4680" t="s">
        <v>1509</v>
      </c>
      <c r="G4680">
        <v>1.44</v>
      </c>
      <c r="H4680">
        <v>13000</v>
      </c>
      <c r="I4680">
        <v>10598</v>
      </c>
      <c r="J4680">
        <v>12.7</v>
      </c>
      <c r="K4680" t="s">
        <v>1511</v>
      </c>
      <c r="L4680">
        <v>1.27</v>
      </c>
      <c r="M4680" t="s">
        <v>1516</v>
      </c>
      <c r="N4680" s="13">
        <v>2146</v>
      </c>
      <c r="O4680">
        <v>2</v>
      </c>
      <c r="P4680" s="11">
        <f>Agridata[[#This Row],[Storage_Loss_%]]/100</f>
        <v>0.18469999999999998</v>
      </c>
      <c r="Q4680" s="7">
        <v>18.47</v>
      </c>
      <c r="R4680" s="13">
        <v>43377</v>
      </c>
      <c r="S4680">
        <v>257</v>
      </c>
      <c r="T4680" t="s">
        <v>1520</v>
      </c>
      <c r="U4680" t="s">
        <v>1522</v>
      </c>
      <c r="V4680" s="13">
        <v>2650927</v>
      </c>
      <c r="W4680" s="7">
        <f>(Agridata[[#This Row],[Profit_After_Storage_Loss]]/Agridata[[#This Row],[Total_Revenue]])*100</f>
        <v>80.217406168717417</v>
      </c>
      <c r="X4680">
        <f>(1-Agridata[[#This Row],[Transport_Cost_NGN]]/(Agridata[[#This Row],[Input_Cost_NGN]]+Agridata[[#This Row],[Final_Profit_NGN]]))*100</f>
        <v>99.920350487547054</v>
      </c>
      <c r="Y4680" s="13">
        <f>Agridata[[#This Row],[Final_Profit_NGN]]*Agridata[[#This Row],[Storage_Loss_%]]</f>
        <v>48962621.689999998</v>
      </c>
      <c r="Z4680" s="13">
        <f>Agridata[[#This Row],[Final_Profit_NGN]] * (1-Agridata[[#This Row],[Storage_Loss_%]]/100)</f>
        <v>2161300.7831000001</v>
      </c>
      <c r="AA4680" s="13">
        <f>Agridata[[#This Row],[Final_Profit_NGN]]+Agridata[[#This Row],[Input_Cost_NGN]]</f>
        <v>2694304</v>
      </c>
    </row>
    <row r="4681" spans="1:27" x14ac:dyDescent="0.35">
      <c r="A4681" t="s">
        <v>1066</v>
      </c>
      <c r="B4681" t="s">
        <v>1471</v>
      </c>
      <c r="C4681" t="s">
        <v>1477</v>
      </c>
      <c r="D4681">
        <v>2023</v>
      </c>
      <c r="E4681" t="s">
        <v>1501</v>
      </c>
      <c r="F4681" t="s">
        <v>1505</v>
      </c>
      <c r="G4681">
        <v>2.73</v>
      </c>
      <c r="H4681">
        <v>23614</v>
      </c>
      <c r="I4681">
        <v>22452</v>
      </c>
      <c r="J4681">
        <v>54.5</v>
      </c>
      <c r="K4681" t="s">
        <v>1511</v>
      </c>
      <c r="L4681">
        <v>1.72</v>
      </c>
      <c r="M4681" t="s">
        <v>1518</v>
      </c>
      <c r="N4681" s="13">
        <v>6369</v>
      </c>
      <c r="O4681">
        <v>1</v>
      </c>
      <c r="P4681" s="11">
        <f>Agridata[[#This Row],[Storage_Loss_%]]/100</f>
        <v>4.9200000000000001E-2</v>
      </c>
      <c r="Q4681" s="7">
        <v>4.92</v>
      </c>
      <c r="R4681" s="13">
        <v>21018</v>
      </c>
      <c r="S4681">
        <v>84</v>
      </c>
      <c r="T4681" t="s">
        <v>1520</v>
      </c>
      <c r="U4681" t="s">
        <v>1523</v>
      </c>
      <c r="V4681" s="13">
        <v>1839722</v>
      </c>
      <c r="W4681" s="7">
        <f>(Agridata[[#This Row],[Profit_After_Storage_Loss]]/Agridata[[#This Row],[Total_Revenue]])*100</f>
        <v>94.006023281060223</v>
      </c>
      <c r="X4681">
        <f>(1-Agridata[[#This Row],[Transport_Cost_NGN]]/(Agridata[[#This Row],[Input_Cost_NGN]]+Agridata[[#This Row],[Final_Profit_NGN]]))*100</f>
        <v>99.657716822339509</v>
      </c>
      <c r="Y4681" s="13">
        <f>Agridata[[#This Row],[Final_Profit_NGN]]*Agridata[[#This Row],[Storage_Loss_%]]</f>
        <v>9051432.2400000002</v>
      </c>
      <c r="Z4681" s="13">
        <f>Agridata[[#This Row],[Final_Profit_NGN]] * (1-Agridata[[#This Row],[Storage_Loss_%]]/100)</f>
        <v>1749207.6776000001</v>
      </c>
      <c r="AA4681" s="13">
        <f>Agridata[[#This Row],[Final_Profit_NGN]]+Agridata[[#This Row],[Input_Cost_NGN]]</f>
        <v>1860740</v>
      </c>
    </row>
    <row r="4682" spans="1:27" x14ac:dyDescent="0.35">
      <c r="A4682" t="s">
        <v>954</v>
      </c>
      <c r="B4682" t="s">
        <v>1469</v>
      </c>
      <c r="C4682" t="s">
        <v>1481</v>
      </c>
      <c r="D4682">
        <v>2021</v>
      </c>
      <c r="E4682" t="s">
        <v>1502</v>
      </c>
      <c r="F4682" t="s">
        <v>1508</v>
      </c>
      <c r="G4682">
        <v>0.56000000000000005</v>
      </c>
      <c r="H4682">
        <v>1010</v>
      </c>
      <c r="I4682">
        <v>864</v>
      </c>
      <c r="J4682">
        <v>71.8</v>
      </c>
      <c r="K4682" t="s">
        <v>1512</v>
      </c>
      <c r="L4682">
        <v>3.17</v>
      </c>
      <c r="M4682" t="s">
        <v>1517</v>
      </c>
      <c r="N4682" s="13">
        <v>16156</v>
      </c>
      <c r="O4682">
        <v>7</v>
      </c>
      <c r="P4682" s="11">
        <f>Agridata[[#This Row],[Storage_Loss_%]]/100</f>
        <v>0.14410000000000001</v>
      </c>
      <c r="Q4682" s="7">
        <v>14.41</v>
      </c>
      <c r="R4682" s="13">
        <v>4059</v>
      </c>
      <c r="S4682">
        <v>211</v>
      </c>
      <c r="T4682" t="s">
        <v>1520</v>
      </c>
      <c r="U4682" t="s">
        <v>1522</v>
      </c>
      <c r="V4682" s="13">
        <v>160266</v>
      </c>
      <c r="W4682" s="7">
        <f>(Agridata[[#This Row],[Profit_After_Storage_Loss]]/Agridata[[#This Row],[Total_Revenue]])*100</f>
        <v>83.475837151985402</v>
      </c>
      <c r="X4682">
        <f>(1-Agridata[[#This Row],[Transport_Cost_NGN]]/(Agridata[[#This Row],[Input_Cost_NGN]]+Agridata[[#This Row],[Final_Profit_NGN]]))*100</f>
        <v>90.168264110756127</v>
      </c>
      <c r="Y4682" s="13">
        <f>Agridata[[#This Row],[Final_Profit_NGN]]*Agridata[[#This Row],[Storage_Loss_%]]</f>
        <v>2309433.06</v>
      </c>
      <c r="Z4682" s="13">
        <f>Agridata[[#This Row],[Final_Profit_NGN]] * (1-Agridata[[#This Row],[Storage_Loss_%]]/100)</f>
        <v>137171.66940000001</v>
      </c>
      <c r="AA4682" s="13">
        <f>Agridata[[#This Row],[Final_Profit_NGN]]+Agridata[[#This Row],[Input_Cost_NGN]]</f>
        <v>164325</v>
      </c>
    </row>
    <row r="4683" spans="1:27" x14ac:dyDescent="0.35">
      <c r="A4683" t="s">
        <v>1305</v>
      </c>
      <c r="B4683" t="s">
        <v>1472</v>
      </c>
      <c r="C4683" t="s">
        <v>1487</v>
      </c>
      <c r="D4683">
        <v>2025</v>
      </c>
      <c r="E4683" t="s">
        <v>1501</v>
      </c>
      <c r="F4683" t="s">
        <v>1506</v>
      </c>
      <c r="G4683">
        <v>1.38</v>
      </c>
      <c r="H4683">
        <v>2594</v>
      </c>
      <c r="I4683">
        <v>2107</v>
      </c>
      <c r="J4683">
        <v>26.9</v>
      </c>
      <c r="K4683" t="s">
        <v>1511</v>
      </c>
      <c r="L4683">
        <v>1.37</v>
      </c>
      <c r="M4683" t="s">
        <v>1518</v>
      </c>
      <c r="N4683" s="13">
        <v>3859</v>
      </c>
      <c r="O4683">
        <v>14</v>
      </c>
      <c r="P4683" s="11">
        <f>Agridata[[#This Row],[Storage_Loss_%]]/100</f>
        <v>0.1875</v>
      </c>
      <c r="Q4683" s="7">
        <v>18.75</v>
      </c>
      <c r="R4683" s="13">
        <v>28807</v>
      </c>
      <c r="S4683">
        <v>330</v>
      </c>
      <c r="T4683" t="s">
        <v>1519</v>
      </c>
      <c r="U4683" t="s">
        <v>1522</v>
      </c>
      <c r="V4683" s="13">
        <v>655691</v>
      </c>
      <c r="W4683" s="7">
        <f>(Agridata[[#This Row],[Profit_After_Storage_Loss]]/Agridata[[#This Row],[Total_Revenue]])*100</f>
        <v>77.830605421783559</v>
      </c>
      <c r="X4683">
        <f>(1-Agridata[[#This Row],[Transport_Cost_NGN]]/(Agridata[[#This Row],[Input_Cost_NGN]]+Agridata[[#This Row],[Final_Profit_NGN]]))*100</f>
        <v>99.436229178171459</v>
      </c>
      <c r="Y4683" s="13">
        <f>Agridata[[#This Row],[Final_Profit_NGN]]*Agridata[[#This Row],[Storage_Loss_%]]</f>
        <v>12294206.25</v>
      </c>
      <c r="Z4683" s="13">
        <f>Agridata[[#This Row],[Final_Profit_NGN]] * (1-Agridata[[#This Row],[Storage_Loss_%]]/100)</f>
        <v>532748.9375</v>
      </c>
      <c r="AA4683" s="13">
        <f>Agridata[[#This Row],[Final_Profit_NGN]]+Agridata[[#This Row],[Input_Cost_NGN]]</f>
        <v>684498</v>
      </c>
    </row>
    <row r="4684" spans="1:27" x14ac:dyDescent="0.35">
      <c r="A4684" t="s">
        <v>188</v>
      </c>
      <c r="B4684" t="s">
        <v>1473</v>
      </c>
      <c r="C4684" t="s">
        <v>1496</v>
      </c>
      <c r="D4684">
        <v>2023</v>
      </c>
      <c r="E4684" t="s">
        <v>1502</v>
      </c>
      <c r="F4684" t="s">
        <v>1508</v>
      </c>
      <c r="G4684">
        <v>0.56000000000000005</v>
      </c>
      <c r="H4684">
        <v>509</v>
      </c>
      <c r="I4684">
        <v>459</v>
      </c>
      <c r="J4684">
        <v>26.3</v>
      </c>
      <c r="K4684" t="s">
        <v>1512</v>
      </c>
      <c r="L4684">
        <v>0.89</v>
      </c>
      <c r="M4684" t="s">
        <v>1518</v>
      </c>
      <c r="N4684" s="13">
        <v>6311</v>
      </c>
      <c r="O4684">
        <v>1</v>
      </c>
      <c r="P4684" s="11">
        <f>Agridata[[#This Row],[Storage_Loss_%]]/100</f>
        <v>9.6500000000000002E-2</v>
      </c>
      <c r="Q4684" s="7">
        <v>9.65</v>
      </c>
      <c r="R4684" s="13">
        <v>8371</v>
      </c>
      <c r="S4684">
        <v>203</v>
      </c>
      <c r="T4684" t="s">
        <v>1520</v>
      </c>
      <c r="U4684" t="s">
        <v>1522</v>
      </c>
      <c r="V4684" s="13">
        <v>77564</v>
      </c>
      <c r="W4684" s="7">
        <f>(Agridata[[#This Row],[Profit_After_Storage_Loss]]/Agridata[[#This Row],[Total_Revenue]])*100</f>
        <v>81.548931168906719</v>
      </c>
      <c r="X4684">
        <f>(1-Agridata[[#This Row],[Transport_Cost_NGN]]/(Agridata[[#This Row],[Input_Cost_NGN]]+Agridata[[#This Row],[Final_Profit_NGN]]))*100</f>
        <v>92.656077267702329</v>
      </c>
      <c r="Y4684" s="13">
        <f>Agridata[[#This Row],[Final_Profit_NGN]]*Agridata[[#This Row],[Storage_Loss_%]]</f>
        <v>748492.6</v>
      </c>
      <c r="Z4684" s="13">
        <f>Agridata[[#This Row],[Final_Profit_NGN]] * (1-Agridata[[#This Row],[Storage_Loss_%]]/100)</f>
        <v>70079.073999999993</v>
      </c>
      <c r="AA4684" s="13">
        <f>Agridata[[#This Row],[Final_Profit_NGN]]+Agridata[[#This Row],[Input_Cost_NGN]]</f>
        <v>85935</v>
      </c>
    </row>
    <row r="4685" spans="1:27" x14ac:dyDescent="0.35">
      <c r="A4685" t="s">
        <v>1319</v>
      </c>
      <c r="B4685" t="s">
        <v>1469</v>
      </c>
      <c r="C4685" t="s">
        <v>1484</v>
      </c>
      <c r="D4685">
        <v>2024</v>
      </c>
      <c r="E4685" t="s">
        <v>1501</v>
      </c>
      <c r="F4685" t="s">
        <v>1510</v>
      </c>
      <c r="G4685">
        <v>1.38</v>
      </c>
      <c r="H4685">
        <v>28211</v>
      </c>
      <c r="I4685">
        <v>20173</v>
      </c>
      <c r="J4685">
        <v>27.4</v>
      </c>
      <c r="K4685" t="s">
        <v>1512</v>
      </c>
      <c r="L4685">
        <v>1.36</v>
      </c>
      <c r="M4685" t="s">
        <v>1516</v>
      </c>
      <c r="N4685" s="13">
        <v>5026</v>
      </c>
      <c r="O4685">
        <v>1</v>
      </c>
      <c r="P4685" s="11">
        <f>Agridata[[#This Row],[Storage_Loss_%]]/100</f>
        <v>0.28489999999999999</v>
      </c>
      <c r="Q4685" s="7">
        <v>28.49</v>
      </c>
      <c r="R4685" s="13">
        <v>38769</v>
      </c>
      <c r="S4685">
        <v>348</v>
      </c>
      <c r="T4685" t="s">
        <v>1520</v>
      </c>
      <c r="U4685" t="s">
        <v>1522</v>
      </c>
      <c r="V4685" s="13">
        <v>6906207</v>
      </c>
      <c r="W4685" s="7">
        <f>(Agridata[[#This Row],[Profit_After_Storage_Loss]]/Agridata[[#This Row],[Total_Revenue]])*100</f>
        <v>71.110809104307933</v>
      </c>
      <c r="X4685">
        <f>(1-Agridata[[#This Row],[Transport_Cost_NGN]]/(Agridata[[#This Row],[Input_Cost_NGN]]+Agridata[[#This Row],[Final_Profit_NGN]]))*100</f>
        <v>99.927631139402067</v>
      </c>
      <c r="Y4685" s="13">
        <f>Agridata[[#This Row],[Final_Profit_NGN]]*Agridata[[#This Row],[Storage_Loss_%]]</f>
        <v>196757837.42999998</v>
      </c>
      <c r="Z4685" s="13">
        <f>Agridata[[#This Row],[Final_Profit_NGN]] * (1-Agridata[[#This Row],[Storage_Loss_%]]/100)</f>
        <v>4938628.6257000007</v>
      </c>
      <c r="AA4685" s="13">
        <f>Agridata[[#This Row],[Final_Profit_NGN]]+Agridata[[#This Row],[Input_Cost_NGN]]</f>
        <v>6944976</v>
      </c>
    </row>
    <row r="4686" spans="1:27" x14ac:dyDescent="0.35">
      <c r="A4686" t="s">
        <v>712</v>
      </c>
      <c r="B4686" t="s">
        <v>1471</v>
      </c>
      <c r="C4686" t="s">
        <v>1477</v>
      </c>
      <c r="D4686">
        <v>2022</v>
      </c>
      <c r="E4686" t="s">
        <v>1502</v>
      </c>
      <c r="F4686" t="s">
        <v>1504</v>
      </c>
      <c r="G4686">
        <v>1.1399999999999999</v>
      </c>
      <c r="H4686">
        <v>6168</v>
      </c>
      <c r="I4686">
        <v>4885</v>
      </c>
      <c r="J4686">
        <v>13.4</v>
      </c>
      <c r="K4686" t="s">
        <v>1511</v>
      </c>
      <c r="L4686">
        <v>1.0900000000000001</v>
      </c>
      <c r="M4686" t="s">
        <v>1518</v>
      </c>
      <c r="N4686" s="13">
        <v>1525</v>
      </c>
      <c r="O4686">
        <v>2</v>
      </c>
      <c r="P4686" s="11">
        <f>Agridata[[#This Row],[Storage_Loss_%]]/100</f>
        <v>0.2079</v>
      </c>
      <c r="Q4686" s="7">
        <v>20.79</v>
      </c>
      <c r="R4686" s="13">
        <v>18864</v>
      </c>
      <c r="S4686">
        <v>233</v>
      </c>
      <c r="T4686" t="s">
        <v>1520</v>
      </c>
      <c r="U4686" t="s">
        <v>1522</v>
      </c>
      <c r="V4686" s="13">
        <v>1106434</v>
      </c>
      <c r="W4686" s="7">
        <f>(Agridata[[#This Row],[Profit_After_Storage_Loss]]/Agridata[[#This Row],[Total_Revenue]])*100</f>
        <v>77.882158450472687</v>
      </c>
      <c r="X4686">
        <f>(1-Agridata[[#This Row],[Transport_Cost_NGN]]/(Agridata[[#This Row],[Input_Cost_NGN]]+Agridata[[#This Row],[Final_Profit_NGN]]))*100</f>
        <v>99.864480342096044</v>
      </c>
      <c r="Y4686" s="13">
        <f>Agridata[[#This Row],[Final_Profit_NGN]]*Agridata[[#This Row],[Storage_Loss_%]]</f>
        <v>23002762.859999999</v>
      </c>
      <c r="Z4686" s="13">
        <f>Agridata[[#This Row],[Final_Profit_NGN]] * (1-Agridata[[#This Row],[Storage_Loss_%]]/100)</f>
        <v>876406.37140000006</v>
      </c>
      <c r="AA4686" s="13">
        <f>Agridata[[#This Row],[Final_Profit_NGN]]+Agridata[[#This Row],[Input_Cost_NGN]]</f>
        <v>1125298</v>
      </c>
    </row>
    <row r="4687" spans="1:27" x14ac:dyDescent="0.35">
      <c r="A4687" t="s">
        <v>881</v>
      </c>
      <c r="B4687" t="s">
        <v>1469</v>
      </c>
      <c r="C4687" t="s">
        <v>1498</v>
      </c>
      <c r="D4687">
        <v>2022</v>
      </c>
      <c r="E4687" t="s">
        <v>1501</v>
      </c>
      <c r="F4687" t="s">
        <v>1510</v>
      </c>
      <c r="G4687">
        <v>1.54</v>
      </c>
      <c r="H4687">
        <v>30275</v>
      </c>
      <c r="I4687">
        <v>22118</v>
      </c>
      <c r="J4687">
        <v>5.3</v>
      </c>
      <c r="K4687" t="s">
        <v>1511</v>
      </c>
      <c r="L4687">
        <v>0.68</v>
      </c>
      <c r="M4687" t="s">
        <v>1516</v>
      </c>
      <c r="N4687" s="13">
        <v>713</v>
      </c>
      <c r="O4687">
        <v>2</v>
      </c>
      <c r="P4687" s="11">
        <f>Agridata[[#This Row],[Storage_Loss_%]]/100</f>
        <v>0.26940000000000003</v>
      </c>
      <c r="Q4687" s="7">
        <v>26.94</v>
      </c>
      <c r="R4687" s="13">
        <v>52438</v>
      </c>
      <c r="S4687">
        <v>276</v>
      </c>
      <c r="T4687" t="s">
        <v>1521</v>
      </c>
      <c r="U4687" t="s">
        <v>1522</v>
      </c>
      <c r="V4687" s="13">
        <v>5990372</v>
      </c>
      <c r="W4687" s="7">
        <f>(Agridata[[#This Row],[Profit_After_Storage_Loss]]/Agridata[[#This Row],[Total_Revenue]])*100</f>
        <v>72.426003518230758</v>
      </c>
      <c r="X4687">
        <f>(1-Agridata[[#This Row],[Transport_Cost_NGN]]/(Agridata[[#This Row],[Input_Cost_NGN]]+Agridata[[#This Row],[Final_Profit_NGN]]))*100</f>
        <v>99.988200853576402</v>
      </c>
      <c r="Y4687" s="13">
        <f>Agridata[[#This Row],[Final_Profit_NGN]]*Agridata[[#This Row],[Storage_Loss_%]]</f>
        <v>161380621.68000001</v>
      </c>
      <c r="Z4687" s="13">
        <f>Agridata[[#This Row],[Final_Profit_NGN]] * (1-Agridata[[#This Row],[Storage_Loss_%]]/100)</f>
        <v>4376565.7831999995</v>
      </c>
      <c r="AA4687" s="13">
        <f>Agridata[[#This Row],[Final_Profit_NGN]]+Agridata[[#This Row],[Input_Cost_NGN]]</f>
        <v>6042810</v>
      </c>
    </row>
    <row r="4688" spans="1:27" x14ac:dyDescent="0.35">
      <c r="A4688" t="s">
        <v>951</v>
      </c>
      <c r="B4688" t="s">
        <v>1473</v>
      </c>
      <c r="C4688" t="s">
        <v>1497</v>
      </c>
      <c r="D4688">
        <v>2025</v>
      </c>
      <c r="E4688" t="s">
        <v>1501</v>
      </c>
      <c r="F4688" t="s">
        <v>1509</v>
      </c>
      <c r="G4688">
        <v>5.16</v>
      </c>
      <c r="H4688">
        <v>44612</v>
      </c>
      <c r="I4688">
        <v>34489</v>
      </c>
      <c r="J4688">
        <v>4.3</v>
      </c>
      <c r="K4688" t="s">
        <v>1511</v>
      </c>
      <c r="L4688">
        <v>1.5</v>
      </c>
      <c r="M4688" t="s">
        <v>1517</v>
      </c>
      <c r="N4688" s="13">
        <v>596</v>
      </c>
      <c r="O4688">
        <v>4</v>
      </c>
      <c r="P4688" s="11">
        <f>Agridata[[#This Row],[Storage_Loss_%]]/100</f>
        <v>0.22690000000000002</v>
      </c>
      <c r="Q4688" s="7">
        <v>22.69</v>
      </c>
      <c r="R4688" s="13">
        <v>163961</v>
      </c>
      <c r="S4688">
        <v>317</v>
      </c>
      <c r="T4688" t="s">
        <v>1520</v>
      </c>
      <c r="U4688" t="s">
        <v>1522</v>
      </c>
      <c r="V4688" s="13">
        <v>10659126</v>
      </c>
      <c r="W4688" s="7">
        <f>(Agridata[[#This Row],[Profit_After_Storage_Loss]]/Agridata[[#This Row],[Total_Revenue]])*100</f>
        <v>76.138816130739784</v>
      </c>
      <c r="X4688">
        <f>(1-Agridata[[#This Row],[Transport_Cost_NGN]]/(Agridata[[#This Row],[Input_Cost_NGN]]+Agridata[[#This Row],[Final_Profit_NGN]]))*100</f>
        <v>99.994493253172593</v>
      </c>
      <c r="Y4688" s="13">
        <f>Agridata[[#This Row],[Final_Profit_NGN]]*Agridata[[#This Row],[Storage_Loss_%]]</f>
        <v>241855568.94000003</v>
      </c>
      <c r="Z4688" s="13">
        <f>Agridata[[#This Row],[Final_Profit_NGN]] * (1-Agridata[[#This Row],[Storage_Loss_%]]/100)</f>
        <v>8240570.3106000004</v>
      </c>
      <c r="AA4688" s="13">
        <f>Agridata[[#This Row],[Final_Profit_NGN]]+Agridata[[#This Row],[Input_Cost_NGN]]</f>
        <v>10823087</v>
      </c>
    </row>
    <row r="4689" spans="1:27" x14ac:dyDescent="0.35">
      <c r="A4689" t="s">
        <v>539</v>
      </c>
      <c r="B4689" t="s">
        <v>1472</v>
      </c>
      <c r="C4689" t="s">
        <v>1487</v>
      </c>
      <c r="D4689">
        <v>2021</v>
      </c>
      <c r="E4689" t="s">
        <v>1502</v>
      </c>
      <c r="F4689" t="s">
        <v>1509</v>
      </c>
      <c r="G4689">
        <v>4.07</v>
      </c>
      <c r="H4689">
        <v>30463</v>
      </c>
      <c r="I4689">
        <v>24745</v>
      </c>
      <c r="J4689">
        <v>8.4</v>
      </c>
      <c r="K4689" t="s">
        <v>1512</v>
      </c>
      <c r="L4689">
        <v>0.71</v>
      </c>
      <c r="M4689" t="s">
        <v>1516</v>
      </c>
      <c r="N4689" s="13">
        <v>2042</v>
      </c>
      <c r="O4689">
        <v>3</v>
      </c>
      <c r="P4689" s="11">
        <f>Agridata[[#This Row],[Storage_Loss_%]]/100</f>
        <v>0.18770000000000001</v>
      </c>
      <c r="Q4689" s="7">
        <v>18.77</v>
      </c>
      <c r="R4689" s="13">
        <v>91880</v>
      </c>
      <c r="S4689">
        <v>314</v>
      </c>
      <c r="T4689" t="s">
        <v>1520</v>
      </c>
      <c r="U4689" t="s">
        <v>1523</v>
      </c>
      <c r="V4689" s="13">
        <v>7598309</v>
      </c>
      <c r="W4689" s="7">
        <f>(Agridata[[#This Row],[Profit_After_Storage_Loss]]/Agridata[[#This Row],[Total_Revenue]])*100</f>
        <v>80.25948908017736</v>
      </c>
      <c r="X4689">
        <f>(1-Agridata[[#This Row],[Transport_Cost_NGN]]/(Agridata[[#This Row],[Input_Cost_NGN]]+Agridata[[#This Row],[Final_Profit_NGN]]))*100</f>
        <v>99.973446686420843</v>
      </c>
      <c r="Y4689" s="13">
        <f>Agridata[[#This Row],[Final_Profit_NGN]]*Agridata[[#This Row],[Storage_Loss_%]]</f>
        <v>142620259.93000001</v>
      </c>
      <c r="Z4689" s="13">
        <f>Agridata[[#This Row],[Final_Profit_NGN]] * (1-Agridata[[#This Row],[Storage_Loss_%]]/100)</f>
        <v>6172106.4007000001</v>
      </c>
      <c r="AA4689" s="13">
        <f>Agridata[[#This Row],[Final_Profit_NGN]]+Agridata[[#This Row],[Input_Cost_NGN]]</f>
        <v>7690189</v>
      </c>
    </row>
    <row r="4690" spans="1:27" x14ac:dyDescent="0.35">
      <c r="A4690" t="s">
        <v>1186</v>
      </c>
      <c r="B4690" t="s">
        <v>1473</v>
      </c>
      <c r="C4690" t="s">
        <v>1494</v>
      </c>
      <c r="D4690">
        <v>2025</v>
      </c>
      <c r="E4690" t="s">
        <v>1501</v>
      </c>
      <c r="F4690" t="s">
        <v>1505</v>
      </c>
      <c r="G4690">
        <v>4.04</v>
      </c>
      <c r="H4690">
        <v>44037</v>
      </c>
      <c r="I4690">
        <v>27034</v>
      </c>
      <c r="J4690">
        <v>31.1</v>
      </c>
      <c r="K4690" t="s">
        <v>1515</v>
      </c>
      <c r="L4690">
        <v>0.86</v>
      </c>
      <c r="M4690" t="s">
        <v>1516</v>
      </c>
      <c r="N4690" s="13">
        <v>5764</v>
      </c>
      <c r="O4690">
        <v>30</v>
      </c>
      <c r="P4690" s="11">
        <f>Agridata[[#This Row],[Storage_Loss_%]]/100</f>
        <v>0.3861</v>
      </c>
      <c r="Q4690" s="7">
        <v>38.61</v>
      </c>
      <c r="R4690" s="13">
        <v>29197</v>
      </c>
      <c r="S4690">
        <v>96</v>
      </c>
      <c r="T4690" t="s">
        <v>1520</v>
      </c>
      <c r="U4690" t="s">
        <v>1523</v>
      </c>
      <c r="V4690" s="13">
        <v>2534351</v>
      </c>
      <c r="W4690" s="7">
        <f>(Agridata[[#This Row],[Profit_After_Storage_Loss]]/Agridata[[#This Row],[Total_Revenue]])*100</f>
        <v>60.690811285764887</v>
      </c>
      <c r="X4690">
        <f>(1-Agridata[[#This Row],[Transport_Cost_NGN]]/(Agridata[[#This Row],[Input_Cost_NGN]]+Agridata[[#This Row],[Final_Profit_NGN]]))*100</f>
        <v>99.775155370603557</v>
      </c>
      <c r="Y4690" s="13">
        <f>Agridata[[#This Row],[Final_Profit_NGN]]*Agridata[[#This Row],[Storage_Loss_%]]</f>
        <v>97851292.109999999</v>
      </c>
      <c r="Z4690" s="13">
        <f>Agridata[[#This Row],[Final_Profit_NGN]] * (1-Agridata[[#This Row],[Storage_Loss_%]]/100)</f>
        <v>1555838.0789000001</v>
      </c>
      <c r="AA4690" s="13">
        <f>Agridata[[#This Row],[Final_Profit_NGN]]+Agridata[[#This Row],[Input_Cost_NGN]]</f>
        <v>2563548</v>
      </c>
    </row>
    <row r="4691" spans="1:27" x14ac:dyDescent="0.35">
      <c r="A4691" t="s">
        <v>1065</v>
      </c>
      <c r="B4691" t="s">
        <v>1472</v>
      </c>
      <c r="C4691" t="s">
        <v>1478</v>
      </c>
      <c r="D4691">
        <v>2025</v>
      </c>
      <c r="E4691" t="s">
        <v>1502</v>
      </c>
      <c r="F4691" t="s">
        <v>1505</v>
      </c>
      <c r="G4691">
        <v>0.51</v>
      </c>
      <c r="H4691">
        <v>4638</v>
      </c>
      <c r="I4691">
        <v>4031</v>
      </c>
      <c r="J4691">
        <v>30.1</v>
      </c>
      <c r="K4691" t="s">
        <v>1512</v>
      </c>
      <c r="L4691">
        <v>1.59</v>
      </c>
      <c r="M4691" t="s">
        <v>1516</v>
      </c>
      <c r="N4691" s="13">
        <v>7283</v>
      </c>
      <c r="O4691">
        <v>3</v>
      </c>
      <c r="P4691" s="11">
        <f>Agridata[[#This Row],[Storage_Loss_%]]/100</f>
        <v>0.13070000000000001</v>
      </c>
      <c r="Q4691" s="7">
        <v>13.07</v>
      </c>
      <c r="R4691" s="13">
        <v>4732</v>
      </c>
      <c r="S4691">
        <v>107</v>
      </c>
      <c r="T4691" t="s">
        <v>1520</v>
      </c>
      <c r="U4691" t="s">
        <v>1523</v>
      </c>
      <c r="V4691" s="13">
        <v>414989</v>
      </c>
      <c r="W4691" s="7">
        <f>(Agridata[[#This Row],[Profit_After_Storage_Loss]]/Agridata[[#This Row],[Total_Revenue]])*100</f>
        <v>85.949937625231996</v>
      </c>
      <c r="X4691">
        <f>(1-Agridata[[#This Row],[Transport_Cost_NGN]]/(Agridata[[#This Row],[Input_Cost_NGN]]+Agridata[[#This Row],[Final_Profit_NGN]]))*100</f>
        <v>98.26479971218977</v>
      </c>
      <c r="Y4691" s="13">
        <f>Agridata[[#This Row],[Final_Profit_NGN]]*Agridata[[#This Row],[Storage_Loss_%]]</f>
        <v>5423906.2300000004</v>
      </c>
      <c r="Z4691" s="13">
        <f>Agridata[[#This Row],[Final_Profit_NGN]] * (1-Agridata[[#This Row],[Storage_Loss_%]]/100)</f>
        <v>360749.93770000001</v>
      </c>
      <c r="AA4691" s="13">
        <f>Agridata[[#This Row],[Final_Profit_NGN]]+Agridata[[#This Row],[Input_Cost_NGN]]</f>
        <v>419721</v>
      </c>
    </row>
    <row r="4692" spans="1:27" x14ac:dyDescent="0.35">
      <c r="A4692" t="s">
        <v>60</v>
      </c>
      <c r="B4692" t="s">
        <v>1473</v>
      </c>
      <c r="C4692" t="s">
        <v>1496</v>
      </c>
      <c r="D4692">
        <v>2021</v>
      </c>
      <c r="E4692" t="s">
        <v>1502</v>
      </c>
      <c r="F4692" t="s">
        <v>1504</v>
      </c>
      <c r="G4692">
        <v>1.83</v>
      </c>
      <c r="H4692">
        <v>15255</v>
      </c>
      <c r="I4692">
        <v>11140</v>
      </c>
      <c r="J4692">
        <v>1</v>
      </c>
      <c r="K4692" t="s">
        <v>1512</v>
      </c>
      <c r="L4692">
        <v>0.48</v>
      </c>
      <c r="M4692" t="s">
        <v>1516</v>
      </c>
      <c r="N4692" s="13">
        <v>207</v>
      </c>
      <c r="O4692">
        <v>7</v>
      </c>
      <c r="P4692" s="11">
        <f>Agridata[[#This Row],[Storage_Loss_%]]/100</f>
        <v>0.2697</v>
      </c>
      <c r="Q4692" s="7">
        <v>26.97</v>
      </c>
      <c r="R4692" s="13">
        <v>30365</v>
      </c>
      <c r="S4692">
        <v>270</v>
      </c>
      <c r="T4692" t="s">
        <v>1520</v>
      </c>
      <c r="U4692" t="s">
        <v>1522</v>
      </c>
      <c r="V4692" s="13">
        <v>2947150</v>
      </c>
      <c r="W4692" s="7">
        <f>(Agridata[[#This Row],[Profit_After_Storage_Loss]]/Agridata[[#This Row],[Total_Revenue]])*100</f>
        <v>72.285232652060529</v>
      </c>
      <c r="X4692">
        <f>(1-Agridata[[#This Row],[Transport_Cost_NGN]]/(Agridata[[#This Row],[Input_Cost_NGN]]+Agridata[[#This Row],[Final_Profit_NGN]]))*100</f>
        <v>99.993047893965269</v>
      </c>
      <c r="Y4692" s="13">
        <f>Agridata[[#This Row],[Final_Profit_NGN]]*Agridata[[#This Row],[Storage_Loss_%]]</f>
        <v>79484635.5</v>
      </c>
      <c r="Z4692" s="13">
        <f>Agridata[[#This Row],[Final_Profit_NGN]] * (1-Agridata[[#This Row],[Storage_Loss_%]]/100)</f>
        <v>2152303.645</v>
      </c>
      <c r="AA4692" s="13">
        <f>Agridata[[#This Row],[Final_Profit_NGN]]+Agridata[[#This Row],[Input_Cost_NGN]]</f>
        <v>2977515</v>
      </c>
    </row>
    <row r="4693" spans="1:27" x14ac:dyDescent="0.35">
      <c r="A4693" t="s">
        <v>197</v>
      </c>
      <c r="B4693" t="s">
        <v>1472</v>
      </c>
      <c r="C4693" t="s">
        <v>1479</v>
      </c>
      <c r="D4693">
        <v>2022</v>
      </c>
      <c r="E4693" t="s">
        <v>1501</v>
      </c>
      <c r="F4693" t="s">
        <v>1504</v>
      </c>
      <c r="G4693">
        <v>1.65</v>
      </c>
      <c r="H4693">
        <v>15816</v>
      </c>
      <c r="I4693">
        <v>11449</v>
      </c>
      <c r="J4693">
        <v>11.9</v>
      </c>
      <c r="K4693" t="s">
        <v>1511</v>
      </c>
      <c r="L4693">
        <v>0.66</v>
      </c>
      <c r="M4693" t="s">
        <v>1516</v>
      </c>
      <c r="N4693" s="13">
        <v>1766</v>
      </c>
      <c r="O4693">
        <v>7</v>
      </c>
      <c r="P4693" s="11">
        <f>Agridata[[#This Row],[Storage_Loss_%]]/100</f>
        <v>0.27610000000000001</v>
      </c>
      <c r="Q4693" s="7">
        <v>27.61</v>
      </c>
      <c r="R4693" s="13">
        <v>22889</v>
      </c>
      <c r="S4693">
        <v>220</v>
      </c>
      <c r="T4693" t="s">
        <v>1520</v>
      </c>
      <c r="U4693" t="s">
        <v>1522</v>
      </c>
      <c r="V4693" s="13">
        <v>2468938</v>
      </c>
      <c r="W4693" s="7">
        <f>(Agridata[[#This Row],[Profit_After_Storage_Loss]]/Agridata[[#This Row],[Total_Revenue]])*100</f>
        <v>71.725052268877405</v>
      </c>
      <c r="X4693">
        <f>(1-Agridata[[#This Row],[Transport_Cost_NGN]]/(Agridata[[#This Row],[Input_Cost_NGN]]+Agridata[[#This Row],[Final_Profit_NGN]]))*100</f>
        <v>99.929128306258818</v>
      </c>
      <c r="Y4693" s="13">
        <f>Agridata[[#This Row],[Final_Profit_NGN]]*Agridata[[#This Row],[Storage_Loss_%]]</f>
        <v>68167378.179999992</v>
      </c>
      <c r="Z4693" s="13">
        <f>Agridata[[#This Row],[Final_Profit_NGN]] * (1-Agridata[[#This Row],[Storage_Loss_%]]/100)</f>
        <v>1787264.2182</v>
      </c>
      <c r="AA4693" s="13">
        <f>Agridata[[#This Row],[Final_Profit_NGN]]+Agridata[[#This Row],[Input_Cost_NGN]]</f>
        <v>2491827</v>
      </c>
    </row>
    <row r="4694" spans="1:27" x14ac:dyDescent="0.35">
      <c r="A4694" t="s">
        <v>612</v>
      </c>
      <c r="B4694" t="s">
        <v>1471</v>
      </c>
      <c r="C4694" t="s">
        <v>1486</v>
      </c>
      <c r="D4694">
        <v>2022</v>
      </c>
      <c r="E4694" t="s">
        <v>1501</v>
      </c>
      <c r="F4694" t="s">
        <v>1505</v>
      </c>
      <c r="G4694">
        <v>0.71</v>
      </c>
      <c r="H4694">
        <v>8767</v>
      </c>
      <c r="I4694">
        <v>6564</v>
      </c>
      <c r="J4694">
        <v>1.2</v>
      </c>
      <c r="K4694" t="s">
        <v>1515</v>
      </c>
      <c r="L4694">
        <v>0.78</v>
      </c>
      <c r="M4694" t="s">
        <v>1516</v>
      </c>
      <c r="N4694" s="13">
        <v>201</v>
      </c>
      <c r="O4694">
        <v>14</v>
      </c>
      <c r="P4694" s="11">
        <f>Agridata[[#This Row],[Storage_Loss_%]]/100</f>
        <v>0.25120000000000003</v>
      </c>
      <c r="Q4694" s="7">
        <v>25.12</v>
      </c>
      <c r="R4694" s="13">
        <v>5043</v>
      </c>
      <c r="S4694">
        <v>84</v>
      </c>
      <c r="T4694" t="s">
        <v>1520</v>
      </c>
      <c r="U4694" t="s">
        <v>1522</v>
      </c>
      <c r="V4694" s="13">
        <v>540619</v>
      </c>
      <c r="W4694" s="7">
        <f>(Agridata[[#This Row],[Profit_After_Storage_Loss]]/Agridata[[#This Row],[Total_Revenue]])*100</f>
        <v>74.187960165816918</v>
      </c>
      <c r="X4694">
        <f>(1-Agridata[[#This Row],[Transport_Cost_NGN]]/(Agridata[[#This Row],[Input_Cost_NGN]]+Agridata[[#This Row],[Final_Profit_NGN]]))*100</f>
        <v>99.96316400995488</v>
      </c>
      <c r="Y4694" s="13">
        <f>Agridata[[#This Row],[Final_Profit_NGN]]*Agridata[[#This Row],[Storage_Loss_%]]</f>
        <v>13580349.280000001</v>
      </c>
      <c r="Z4694" s="13">
        <f>Agridata[[#This Row],[Final_Profit_NGN]] * (1-Agridata[[#This Row],[Storage_Loss_%]]/100)</f>
        <v>404815.50719999993</v>
      </c>
      <c r="AA4694" s="13">
        <f>Agridata[[#This Row],[Final_Profit_NGN]]+Agridata[[#This Row],[Input_Cost_NGN]]</f>
        <v>545662</v>
      </c>
    </row>
    <row r="4695" spans="1:27" x14ac:dyDescent="0.35">
      <c r="A4695" t="s">
        <v>922</v>
      </c>
      <c r="B4695" t="s">
        <v>1470</v>
      </c>
      <c r="C4695" t="s">
        <v>1482</v>
      </c>
      <c r="D4695">
        <v>2025</v>
      </c>
      <c r="E4695" t="s">
        <v>1502</v>
      </c>
      <c r="F4695" t="s">
        <v>1506</v>
      </c>
      <c r="G4695">
        <v>1.75</v>
      </c>
      <c r="H4695">
        <v>2832</v>
      </c>
      <c r="I4695">
        <v>2202</v>
      </c>
      <c r="J4695">
        <v>26.3</v>
      </c>
      <c r="K4695" t="s">
        <v>1512</v>
      </c>
      <c r="L4695">
        <v>1.9</v>
      </c>
      <c r="M4695" t="s">
        <v>1516</v>
      </c>
      <c r="N4695" s="13">
        <v>6090</v>
      </c>
      <c r="O4695">
        <v>14</v>
      </c>
      <c r="P4695" s="11">
        <f>Agridata[[#This Row],[Storage_Loss_%]]/100</f>
        <v>0.2223</v>
      </c>
      <c r="Q4695" s="7">
        <v>22.23</v>
      </c>
      <c r="R4695" s="13">
        <v>39869</v>
      </c>
      <c r="S4695">
        <v>295</v>
      </c>
      <c r="T4695" t="s">
        <v>1520</v>
      </c>
      <c r="U4695" t="s">
        <v>1523</v>
      </c>
      <c r="V4695" s="13">
        <v>597136</v>
      </c>
      <c r="W4695" s="7">
        <f>(Agridata[[#This Row],[Profit_After_Storage_Loss]]/Agridata[[#This Row],[Total_Revenue]])*100</f>
        <v>72.902515239283844</v>
      </c>
      <c r="X4695">
        <f>(1-Agridata[[#This Row],[Transport_Cost_NGN]]/(Agridata[[#This Row],[Input_Cost_NGN]]+Agridata[[#This Row],[Final_Profit_NGN]]))*100</f>
        <v>99.043963548166815</v>
      </c>
      <c r="Y4695" s="13">
        <f>Agridata[[#This Row],[Final_Profit_NGN]]*Agridata[[#This Row],[Storage_Loss_%]]</f>
        <v>13274333.279999999</v>
      </c>
      <c r="Z4695" s="13">
        <f>Agridata[[#This Row],[Final_Profit_NGN]] * (1-Agridata[[#This Row],[Storage_Loss_%]]/100)</f>
        <v>464392.66720000003</v>
      </c>
      <c r="AA4695" s="13">
        <f>Agridata[[#This Row],[Final_Profit_NGN]]+Agridata[[#This Row],[Input_Cost_NGN]]</f>
        <v>637005</v>
      </c>
    </row>
    <row r="4696" spans="1:27" x14ac:dyDescent="0.35">
      <c r="A4696" t="s">
        <v>186</v>
      </c>
      <c r="B4696" t="s">
        <v>1473</v>
      </c>
      <c r="C4696" t="s">
        <v>1494</v>
      </c>
      <c r="D4696">
        <v>2024</v>
      </c>
      <c r="E4696" t="s">
        <v>1501</v>
      </c>
      <c r="F4696" t="s">
        <v>1506</v>
      </c>
      <c r="G4696">
        <v>0.88</v>
      </c>
      <c r="H4696">
        <v>2961</v>
      </c>
      <c r="I4696">
        <v>1184</v>
      </c>
      <c r="J4696">
        <v>30.1</v>
      </c>
      <c r="K4696" t="s">
        <v>1512</v>
      </c>
      <c r="L4696">
        <v>1.78</v>
      </c>
      <c r="M4696" t="s">
        <v>1517</v>
      </c>
      <c r="N4696" s="13">
        <v>7563</v>
      </c>
      <c r="O4696">
        <v>60</v>
      </c>
      <c r="P4696" s="11">
        <f>Agridata[[#This Row],[Storage_Loss_%]]/100</f>
        <v>0.6</v>
      </c>
      <c r="Q4696" s="7">
        <v>60</v>
      </c>
      <c r="R4696" s="13">
        <v>17267</v>
      </c>
      <c r="S4696">
        <v>330</v>
      </c>
      <c r="T4696" t="s">
        <v>1521</v>
      </c>
      <c r="U4696" t="s">
        <v>1522</v>
      </c>
      <c r="V4696" s="13">
        <v>361983</v>
      </c>
      <c r="W4696" s="7">
        <f>(Agridata[[#This Row],[Profit_After_Storage_Loss]]/Agridata[[#This Row],[Total_Revenue]])*100</f>
        <v>38.178826631509558</v>
      </c>
      <c r="X4696">
        <f>(1-Agridata[[#This Row],[Transport_Cost_NGN]]/(Agridata[[#This Row],[Input_Cost_NGN]]+Agridata[[#This Row],[Final_Profit_NGN]]))*100</f>
        <v>98.005800922874101</v>
      </c>
      <c r="Y4696" s="13">
        <f>Agridata[[#This Row],[Final_Profit_NGN]]*Agridata[[#This Row],[Storage_Loss_%]]</f>
        <v>21718980</v>
      </c>
      <c r="Z4696" s="13">
        <f>Agridata[[#This Row],[Final_Profit_NGN]] * (1-Agridata[[#This Row],[Storage_Loss_%]]/100)</f>
        <v>144793.20000000001</v>
      </c>
      <c r="AA4696" s="13">
        <f>Agridata[[#This Row],[Final_Profit_NGN]]+Agridata[[#This Row],[Input_Cost_NGN]]</f>
        <v>379250</v>
      </c>
    </row>
    <row r="4697" spans="1:27" x14ac:dyDescent="0.35">
      <c r="A4697" t="s">
        <v>848</v>
      </c>
      <c r="B4697" t="s">
        <v>1473</v>
      </c>
      <c r="C4697" t="s">
        <v>1493</v>
      </c>
      <c r="D4697">
        <v>2021</v>
      </c>
      <c r="E4697" t="s">
        <v>1502</v>
      </c>
      <c r="F4697" t="s">
        <v>1505</v>
      </c>
      <c r="G4697">
        <v>1.38</v>
      </c>
      <c r="H4697">
        <v>15553</v>
      </c>
      <c r="I4697">
        <v>6221</v>
      </c>
      <c r="J4697">
        <v>5.4</v>
      </c>
      <c r="K4697" t="s">
        <v>1512</v>
      </c>
      <c r="L4697">
        <v>0.31</v>
      </c>
      <c r="M4697" t="s">
        <v>1517</v>
      </c>
      <c r="N4697" s="13">
        <v>1375</v>
      </c>
      <c r="O4697">
        <v>60</v>
      </c>
      <c r="P4697" s="11">
        <f>Agridata[[#This Row],[Storage_Loss_%]]/100</f>
        <v>0.6</v>
      </c>
      <c r="Q4697" s="7">
        <v>60</v>
      </c>
      <c r="R4697" s="13">
        <v>13286</v>
      </c>
      <c r="S4697">
        <v>91</v>
      </c>
      <c r="T4697" t="s">
        <v>1520</v>
      </c>
      <c r="U4697" t="s">
        <v>1522</v>
      </c>
      <c r="V4697" s="13">
        <v>545789</v>
      </c>
      <c r="W4697" s="7">
        <f>(Agridata[[#This Row],[Profit_After_Storage_Loss]]/Agridata[[#This Row],[Total_Revenue]])*100</f>
        <v>39.049429861825338</v>
      </c>
      <c r="X4697">
        <f>(1-Agridata[[#This Row],[Transport_Cost_NGN]]/(Agridata[[#This Row],[Input_Cost_NGN]]+Agridata[[#This Row],[Final_Profit_NGN]]))*100</f>
        <v>99.75405804230202</v>
      </c>
      <c r="Y4697" s="13">
        <f>Agridata[[#This Row],[Final_Profit_NGN]]*Agridata[[#This Row],[Storage_Loss_%]]</f>
        <v>32747340</v>
      </c>
      <c r="Z4697" s="13">
        <f>Agridata[[#This Row],[Final_Profit_NGN]] * (1-Agridata[[#This Row],[Storage_Loss_%]]/100)</f>
        <v>218315.6</v>
      </c>
      <c r="AA4697" s="13">
        <f>Agridata[[#This Row],[Final_Profit_NGN]]+Agridata[[#This Row],[Input_Cost_NGN]]</f>
        <v>559075</v>
      </c>
    </row>
    <row r="4698" spans="1:27" x14ac:dyDescent="0.35">
      <c r="A4698" t="s">
        <v>252</v>
      </c>
      <c r="B4698" t="s">
        <v>1469</v>
      </c>
      <c r="C4698" t="s">
        <v>1481</v>
      </c>
      <c r="D4698">
        <v>2021</v>
      </c>
      <c r="E4698" t="s">
        <v>1502</v>
      </c>
      <c r="F4698" t="s">
        <v>1506</v>
      </c>
      <c r="G4698">
        <v>1.85</v>
      </c>
      <c r="H4698">
        <v>5255</v>
      </c>
      <c r="I4698">
        <v>4233</v>
      </c>
      <c r="J4698">
        <v>44.3</v>
      </c>
      <c r="K4698" t="s">
        <v>1512</v>
      </c>
      <c r="L4698">
        <v>1.51</v>
      </c>
      <c r="M4698" t="s">
        <v>1517</v>
      </c>
      <c r="N4698" s="13">
        <v>9659</v>
      </c>
      <c r="O4698">
        <v>14</v>
      </c>
      <c r="P4698" s="11">
        <f>Agridata[[#This Row],[Storage_Loss_%]]/100</f>
        <v>0.19440000000000002</v>
      </c>
      <c r="Q4698" s="7">
        <v>19.440000000000001</v>
      </c>
      <c r="R4698" s="13">
        <v>57381</v>
      </c>
      <c r="S4698">
        <v>338</v>
      </c>
      <c r="T4698" t="s">
        <v>1521</v>
      </c>
      <c r="U4698" t="s">
        <v>1522</v>
      </c>
      <c r="V4698" s="13">
        <v>1349407</v>
      </c>
      <c r="W4698" s="7">
        <f>(Agridata[[#This Row],[Profit_After_Storage_Loss]]/Agridata[[#This Row],[Total_Revenue]])*100</f>
        <v>77.27406540288942</v>
      </c>
      <c r="X4698">
        <f>(1-Agridata[[#This Row],[Transport_Cost_NGN]]/(Agridata[[#This Row],[Input_Cost_NGN]]+Agridata[[#This Row],[Final_Profit_NGN]]))*100</f>
        <v>99.313400455505729</v>
      </c>
      <c r="Y4698" s="13">
        <f>Agridata[[#This Row],[Final_Profit_NGN]]*Agridata[[#This Row],[Storage_Loss_%]]</f>
        <v>26232472.080000002</v>
      </c>
      <c r="Z4698" s="13">
        <f>Agridata[[#This Row],[Final_Profit_NGN]] * (1-Agridata[[#This Row],[Storage_Loss_%]]/100)</f>
        <v>1087082.2792</v>
      </c>
      <c r="AA4698" s="13">
        <f>Agridata[[#This Row],[Final_Profit_NGN]]+Agridata[[#This Row],[Input_Cost_NGN]]</f>
        <v>1406788</v>
      </c>
    </row>
    <row r="4699" spans="1:27" x14ac:dyDescent="0.35">
      <c r="A4699" t="s">
        <v>1309</v>
      </c>
      <c r="B4699" t="s">
        <v>1469</v>
      </c>
      <c r="C4699" t="s">
        <v>1480</v>
      </c>
      <c r="D4699">
        <v>2021</v>
      </c>
      <c r="E4699" t="s">
        <v>1502</v>
      </c>
      <c r="F4699" t="s">
        <v>1505</v>
      </c>
      <c r="G4699">
        <v>1.08</v>
      </c>
      <c r="H4699">
        <v>7901</v>
      </c>
      <c r="I4699">
        <v>6426</v>
      </c>
      <c r="J4699">
        <v>20.5</v>
      </c>
      <c r="K4699" t="s">
        <v>1512</v>
      </c>
      <c r="L4699">
        <v>1.75</v>
      </c>
      <c r="M4699" t="s">
        <v>1517</v>
      </c>
      <c r="N4699" s="13">
        <v>3735</v>
      </c>
      <c r="O4699">
        <v>3</v>
      </c>
      <c r="P4699" s="11">
        <f>Agridata[[#This Row],[Storage_Loss_%]]/100</f>
        <v>0.18659999999999999</v>
      </c>
      <c r="Q4699" s="7">
        <v>18.66</v>
      </c>
      <c r="R4699" s="13">
        <v>9117</v>
      </c>
      <c r="S4699">
        <v>93</v>
      </c>
      <c r="T4699" t="s">
        <v>1520</v>
      </c>
      <c r="U4699" t="s">
        <v>1522</v>
      </c>
      <c r="V4699" s="13">
        <v>578790</v>
      </c>
      <c r="W4699" s="7">
        <f>(Agridata[[#This Row],[Profit_After_Storage_Loss]]/Agridata[[#This Row],[Total_Revenue]])*100</f>
        <v>80.078615495307943</v>
      </c>
      <c r="X4699">
        <f>(1-Agridata[[#This Row],[Transport_Cost_NGN]]/(Agridata[[#This Row],[Input_Cost_NGN]]+Agridata[[#This Row],[Final_Profit_NGN]]))*100</f>
        <v>99.364695436523121</v>
      </c>
      <c r="Y4699" s="13">
        <f>Agridata[[#This Row],[Final_Profit_NGN]]*Agridata[[#This Row],[Storage_Loss_%]]</f>
        <v>10800221.4</v>
      </c>
      <c r="Z4699" s="13">
        <f>Agridata[[#This Row],[Final_Profit_NGN]] * (1-Agridata[[#This Row],[Storage_Loss_%]]/100)</f>
        <v>470787.78600000002</v>
      </c>
      <c r="AA4699" s="13">
        <f>Agridata[[#This Row],[Final_Profit_NGN]]+Agridata[[#This Row],[Input_Cost_NGN]]</f>
        <v>587907</v>
      </c>
    </row>
    <row r="4700" spans="1:27" x14ac:dyDescent="0.35">
      <c r="A4700" t="s">
        <v>600</v>
      </c>
      <c r="B4700" t="s">
        <v>1470</v>
      </c>
      <c r="C4700" t="s">
        <v>1495</v>
      </c>
      <c r="D4700">
        <v>2025</v>
      </c>
      <c r="E4700" t="s">
        <v>1502</v>
      </c>
      <c r="F4700" t="s">
        <v>1509</v>
      </c>
      <c r="G4700">
        <v>1.1000000000000001</v>
      </c>
      <c r="H4700">
        <v>17012</v>
      </c>
      <c r="I4700">
        <v>14070</v>
      </c>
      <c r="J4700">
        <v>115.8</v>
      </c>
      <c r="K4700" t="s">
        <v>1512</v>
      </c>
      <c r="L4700">
        <v>3.11</v>
      </c>
      <c r="M4700" t="s">
        <v>1518</v>
      </c>
      <c r="N4700" s="13">
        <v>32934</v>
      </c>
      <c r="O4700">
        <v>5</v>
      </c>
      <c r="P4700" s="11">
        <f>Agridata[[#This Row],[Storage_Loss_%]]/100</f>
        <v>0.1729</v>
      </c>
      <c r="Q4700" s="7">
        <v>17.29</v>
      </c>
      <c r="R4700" s="13">
        <v>27648</v>
      </c>
      <c r="S4700">
        <v>392</v>
      </c>
      <c r="T4700" t="s">
        <v>1521</v>
      </c>
      <c r="U4700" t="s">
        <v>1523</v>
      </c>
      <c r="V4700" s="13">
        <v>5399704</v>
      </c>
      <c r="W4700" s="7">
        <f>(Agridata[[#This Row],[Profit_After_Storage_Loss]]/Agridata[[#This Row],[Total_Revenue]])*100</f>
        <v>82.288658970341331</v>
      </c>
      <c r="X4700">
        <f>(1-Agridata[[#This Row],[Transport_Cost_NGN]]/(Agridata[[#This Row],[Input_Cost_NGN]]+Agridata[[#This Row],[Final_Profit_NGN]]))*100</f>
        <v>99.393184742762216</v>
      </c>
      <c r="Y4700" s="13">
        <f>Agridata[[#This Row],[Final_Profit_NGN]]*Agridata[[#This Row],[Storage_Loss_%]]</f>
        <v>93360882.159999996</v>
      </c>
      <c r="Z4700" s="13">
        <f>Agridata[[#This Row],[Final_Profit_NGN]] * (1-Agridata[[#This Row],[Storage_Loss_%]]/100)</f>
        <v>4466095.1783999996</v>
      </c>
      <c r="AA4700" s="13">
        <f>Agridata[[#This Row],[Final_Profit_NGN]]+Agridata[[#This Row],[Input_Cost_NGN]]</f>
        <v>5427352</v>
      </c>
    </row>
    <row r="4701" spans="1:27" x14ac:dyDescent="0.35">
      <c r="A4701" t="s">
        <v>812</v>
      </c>
      <c r="B4701" t="s">
        <v>1472</v>
      </c>
      <c r="C4701" t="s">
        <v>1487</v>
      </c>
      <c r="D4701">
        <v>2021</v>
      </c>
      <c r="E4701" t="s">
        <v>1502</v>
      </c>
      <c r="F4701" t="s">
        <v>1510</v>
      </c>
      <c r="G4701">
        <v>2.0699999999999998</v>
      </c>
      <c r="H4701">
        <v>50133</v>
      </c>
      <c r="I4701">
        <v>35408</v>
      </c>
      <c r="J4701">
        <v>27.4</v>
      </c>
      <c r="K4701" t="s">
        <v>1512</v>
      </c>
      <c r="L4701">
        <v>1.88</v>
      </c>
      <c r="M4701" t="s">
        <v>1516</v>
      </c>
      <c r="N4701" s="13">
        <v>7918</v>
      </c>
      <c r="O4701">
        <v>3</v>
      </c>
      <c r="P4701" s="11">
        <f>Agridata[[#This Row],[Storage_Loss_%]]/100</f>
        <v>0.29370000000000002</v>
      </c>
      <c r="Q4701" s="7">
        <v>29.37</v>
      </c>
      <c r="R4701" s="13">
        <v>61026</v>
      </c>
      <c r="S4701">
        <v>429</v>
      </c>
      <c r="T4701" t="s">
        <v>1520</v>
      </c>
      <c r="U4701" t="s">
        <v>1522</v>
      </c>
      <c r="V4701" s="13">
        <v>14969188</v>
      </c>
      <c r="W4701" s="7">
        <f>(Agridata[[#This Row],[Profit_After_Storage_Loss]]/Agridata[[#This Row],[Total_Revenue]])*100</f>
        <v>70.343226546208854</v>
      </c>
      <c r="X4701">
        <f>(1-Agridata[[#This Row],[Transport_Cost_NGN]]/(Agridata[[#This Row],[Input_Cost_NGN]]+Agridata[[#This Row],[Final_Profit_NGN]]))*100</f>
        <v>99.947319446017204</v>
      </c>
      <c r="Y4701" s="13">
        <f>Agridata[[#This Row],[Final_Profit_NGN]]*Agridata[[#This Row],[Storage_Loss_%]]</f>
        <v>439645051.56</v>
      </c>
      <c r="Z4701" s="13">
        <f>Agridata[[#This Row],[Final_Profit_NGN]] * (1-Agridata[[#This Row],[Storage_Loss_%]]/100)</f>
        <v>10572737.484399999</v>
      </c>
      <c r="AA4701" s="13">
        <f>Agridata[[#This Row],[Final_Profit_NGN]]+Agridata[[#This Row],[Input_Cost_NGN]]</f>
        <v>15030214</v>
      </c>
    </row>
    <row r="4702" spans="1:27" x14ac:dyDescent="0.35">
      <c r="A4702" t="s">
        <v>1456</v>
      </c>
      <c r="B4702" t="s">
        <v>1472</v>
      </c>
      <c r="C4702" t="s">
        <v>1478</v>
      </c>
      <c r="D4702">
        <v>2024</v>
      </c>
      <c r="E4702" t="s">
        <v>1501</v>
      </c>
      <c r="F4702" t="s">
        <v>1508</v>
      </c>
      <c r="G4702">
        <v>0.84</v>
      </c>
      <c r="H4702">
        <v>2015</v>
      </c>
      <c r="I4702">
        <v>1607</v>
      </c>
      <c r="J4702">
        <v>15.7</v>
      </c>
      <c r="K4702" t="s">
        <v>1512</v>
      </c>
      <c r="L4702">
        <v>0.86</v>
      </c>
      <c r="M4702" t="s">
        <v>1516</v>
      </c>
      <c r="N4702" s="13">
        <v>3690</v>
      </c>
      <c r="O4702">
        <v>14</v>
      </c>
      <c r="P4702" s="11">
        <f>Agridata[[#This Row],[Storage_Loss_%]]/100</f>
        <v>0.20199999999999999</v>
      </c>
      <c r="Q4702" s="7">
        <v>20.2</v>
      </c>
      <c r="R4702" s="13">
        <v>5998</v>
      </c>
      <c r="S4702">
        <v>241</v>
      </c>
      <c r="T4702" t="s">
        <v>1520</v>
      </c>
      <c r="U4702" t="s">
        <v>1523</v>
      </c>
      <c r="V4702" s="13">
        <v>373727</v>
      </c>
      <c r="W4702" s="7">
        <f>(Agridata[[#This Row],[Profit_After_Storage_Loss]]/Agridata[[#This Row],[Total_Revenue]])*100</f>
        <v>78.539507801698605</v>
      </c>
      <c r="X4702">
        <f>(1-Agridata[[#This Row],[Transport_Cost_NGN]]/(Agridata[[#This Row],[Input_Cost_NGN]]+Agridata[[#This Row],[Final_Profit_NGN]]))*100</f>
        <v>99.02824412403713</v>
      </c>
      <c r="Y4702" s="13">
        <f>Agridata[[#This Row],[Final_Profit_NGN]]*Agridata[[#This Row],[Storage_Loss_%]]</f>
        <v>7549285.3999999994</v>
      </c>
      <c r="Z4702" s="13">
        <f>Agridata[[#This Row],[Final_Profit_NGN]] * (1-Agridata[[#This Row],[Storage_Loss_%]]/100)</f>
        <v>298234.14600000001</v>
      </c>
      <c r="AA4702" s="13">
        <f>Agridata[[#This Row],[Final_Profit_NGN]]+Agridata[[#This Row],[Input_Cost_NGN]]</f>
        <v>379725</v>
      </c>
    </row>
    <row r="4703" spans="1:27" x14ac:dyDescent="0.35">
      <c r="A4703" t="s">
        <v>658</v>
      </c>
      <c r="B4703" t="s">
        <v>1470</v>
      </c>
      <c r="C4703" t="s">
        <v>1490</v>
      </c>
      <c r="D4703">
        <v>2022</v>
      </c>
      <c r="E4703" t="s">
        <v>1501</v>
      </c>
      <c r="F4703" t="s">
        <v>1508</v>
      </c>
      <c r="G4703">
        <v>0.83</v>
      </c>
      <c r="H4703">
        <v>1245</v>
      </c>
      <c r="I4703">
        <v>1104</v>
      </c>
      <c r="J4703">
        <v>36.1</v>
      </c>
      <c r="K4703" t="s">
        <v>1511</v>
      </c>
      <c r="L4703">
        <v>2.5</v>
      </c>
      <c r="M4703" t="s">
        <v>1516</v>
      </c>
      <c r="N4703" s="13">
        <v>6024</v>
      </c>
      <c r="O4703">
        <v>3</v>
      </c>
      <c r="P4703" s="11">
        <f>Agridata[[#This Row],[Storage_Loss_%]]/100</f>
        <v>0.113</v>
      </c>
      <c r="Q4703" s="7">
        <v>11.3</v>
      </c>
      <c r="R4703" s="13">
        <v>8646</v>
      </c>
      <c r="S4703">
        <v>222</v>
      </c>
      <c r="T4703" t="s">
        <v>1521</v>
      </c>
      <c r="U4703" t="s">
        <v>1522</v>
      </c>
      <c r="V4703" s="13">
        <v>227968</v>
      </c>
      <c r="W4703" s="7">
        <f>(Agridata[[#This Row],[Profit_After_Storage_Loss]]/Agridata[[#This Row],[Total_Revenue]])*100</f>
        <v>85.458855350909076</v>
      </c>
      <c r="X4703">
        <f>(1-Agridata[[#This Row],[Transport_Cost_NGN]]/(Agridata[[#This Row],[Input_Cost_NGN]]+Agridata[[#This Row],[Final_Profit_NGN]]))*100</f>
        <v>97.454081330775026</v>
      </c>
      <c r="Y4703" s="13">
        <f>Agridata[[#This Row],[Final_Profit_NGN]]*Agridata[[#This Row],[Storage_Loss_%]]</f>
        <v>2576038.4000000004</v>
      </c>
      <c r="Z4703" s="13">
        <f>Agridata[[#This Row],[Final_Profit_NGN]] * (1-Agridata[[#This Row],[Storage_Loss_%]]/100)</f>
        <v>202207.61600000001</v>
      </c>
      <c r="AA4703" s="13">
        <f>Agridata[[#This Row],[Final_Profit_NGN]]+Agridata[[#This Row],[Input_Cost_NGN]]</f>
        <v>236614</v>
      </c>
    </row>
    <row r="4704" spans="1:27" x14ac:dyDescent="0.35">
      <c r="A4704" t="s">
        <v>1094</v>
      </c>
      <c r="B4704" t="s">
        <v>1469</v>
      </c>
      <c r="C4704" t="s">
        <v>1480</v>
      </c>
      <c r="D4704">
        <v>2024</v>
      </c>
      <c r="E4704" t="s">
        <v>1501</v>
      </c>
      <c r="F4704" t="s">
        <v>1505</v>
      </c>
      <c r="G4704">
        <v>4.5</v>
      </c>
      <c r="H4704">
        <v>44517</v>
      </c>
      <c r="I4704">
        <v>32234</v>
      </c>
      <c r="J4704">
        <v>16.8</v>
      </c>
      <c r="K4704" t="s">
        <v>1511</v>
      </c>
      <c r="L4704">
        <v>1.87</v>
      </c>
      <c r="M4704" t="s">
        <v>1517</v>
      </c>
      <c r="N4704" s="13">
        <v>2035</v>
      </c>
      <c r="O4704">
        <v>14</v>
      </c>
      <c r="P4704" s="11">
        <f>Agridata[[#This Row],[Storage_Loss_%]]/100</f>
        <v>0.27589999999999998</v>
      </c>
      <c r="Q4704" s="7">
        <v>27.59</v>
      </c>
      <c r="R4704" s="13">
        <v>31820</v>
      </c>
      <c r="S4704">
        <v>95</v>
      </c>
      <c r="T4704" t="s">
        <v>1521</v>
      </c>
      <c r="U4704" t="s">
        <v>1523</v>
      </c>
      <c r="V4704" s="13">
        <v>2997753</v>
      </c>
      <c r="W4704" s="7">
        <f>(Agridata[[#This Row],[Profit_After_Storage_Loss]]/Agridata[[#This Row],[Total_Revenue]])*100</f>
        <v>71.649468334316424</v>
      </c>
      <c r="X4704">
        <f>(1-Agridata[[#This Row],[Transport_Cost_NGN]]/(Agridata[[#This Row],[Input_Cost_NGN]]+Agridata[[#This Row],[Final_Profit_NGN]]))*100</f>
        <v>99.932828817790494</v>
      </c>
      <c r="Y4704" s="13">
        <f>Agridata[[#This Row],[Final_Profit_NGN]]*Agridata[[#This Row],[Storage_Loss_%]]</f>
        <v>82708005.269999996</v>
      </c>
      <c r="Z4704" s="13">
        <f>Agridata[[#This Row],[Final_Profit_NGN]] * (1-Agridata[[#This Row],[Storage_Loss_%]]/100)</f>
        <v>2170672.9473000001</v>
      </c>
      <c r="AA4704" s="13">
        <f>Agridata[[#This Row],[Final_Profit_NGN]]+Agridata[[#This Row],[Input_Cost_NGN]]</f>
        <v>3029573</v>
      </c>
    </row>
    <row r="4705" spans="1:27" x14ac:dyDescent="0.35">
      <c r="A4705" t="s">
        <v>1457</v>
      </c>
      <c r="B4705" t="s">
        <v>1469</v>
      </c>
      <c r="C4705" t="s">
        <v>1484</v>
      </c>
      <c r="D4705">
        <v>2025</v>
      </c>
      <c r="E4705" t="s">
        <v>1501</v>
      </c>
      <c r="F4705" t="s">
        <v>1508</v>
      </c>
      <c r="G4705">
        <v>1.28</v>
      </c>
      <c r="H4705">
        <v>1661</v>
      </c>
      <c r="I4705">
        <v>1052</v>
      </c>
      <c r="J4705">
        <v>26.6</v>
      </c>
      <c r="K4705" t="s">
        <v>1512</v>
      </c>
      <c r="L4705">
        <v>0.94</v>
      </c>
      <c r="M4705" t="s">
        <v>1517</v>
      </c>
      <c r="N4705" s="13">
        <v>5082</v>
      </c>
      <c r="O4705">
        <v>30</v>
      </c>
      <c r="P4705" s="11">
        <f>Agridata[[#This Row],[Storage_Loss_%]]/100</f>
        <v>0.36649999999999999</v>
      </c>
      <c r="Q4705" s="7">
        <v>36.65</v>
      </c>
      <c r="R4705" s="13">
        <v>11442</v>
      </c>
      <c r="S4705">
        <v>180</v>
      </c>
      <c r="T4705" t="s">
        <v>1521</v>
      </c>
      <c r="U4705" t="s">
        <v>1522</v>
      </c>
      <c r="V4705" s="13">
        <v>170943</v>
      </c>
      <c r="W4705" s="7">
        <f>(Agridata[[#This Row],[Profit_After_Storage_Loss]]/Agridata[[#This Row],[Total_Revenue]])*100</f>
        <v>59.375710995970053</v>
      </c>
      <c r="X4705">
        <f>(1-Agridata[[#This Row],[Transport_Cost_NGN]]/(Agridata[[#This Row],[Input_Cost_NGN]]+Agridata[[#This Row],[Final_Profit_NGN]]))*100</f>
        <v>97.213586643638465</v>
      </c>
      <c r="Y4705" s="13">
        <f>Agridata[[#This Row],[Final_Profit_NGN]]*Agridata[[#This Row],[Storage_Loss_%]]</f>
        <v>6265060.9500000002</v>
      </c>
      <c r="Z4705" s="13">
        <f>Agridata[[#This Row],[Final_Profit_NGN]] * (1-Agridata[[#This Row],[Storage_Loss_%]]/100)</f>
        <v>108292.39049999999</v>
      </c>
      <c r="AA4705" s="13">
        <f>Agridata[[#This Row],[Final_Profit_NGN]]+Agridata[[#This Row],[Input_Cost_NGN]]</f>
        <v>182385</v>
      </c>
    </row>
    <row r="4706" spans="1:27" x14ac:dyDescent="0.35">
      <c r="A4706" t="s">
        <v>169</v>
      </c>
      <c r="B4706" t="s">
        <v>1471</v>
      </c>
      <c r="C4706" t="s">
        <v>1492</v>
      </c>
      <c r="D4706">
        <v>2023</v>
      </c>
      <c r="E4706" t="s">
        <v>1501</v>
      </c>
      <c r="F4706" t="s">
        <v>1508</v>
      </c>
      <c r="G4706">
        <v>0.9</v>
      </c>
      <c r="H4706">
        <v>1295</v>
      </c>
      <c r="I4706">
        <v>1000</v>
      </c>
      <c r="J4706">
        <v>15.9</v>
      </c>
      <c r="K4706" t="s">
        <v>1511</v>
      </c>
      <c r="L4706">
        <v>0.81</v>
      </c>
      <c r="M4706" t="s">
        <v>1517</v>
      </c>
      <c r="N4706" s="13">
        <v>2304</v>
      </c>
      <c r="O4706">
        <v>14</v>
      </c>
      <c r="P4706" s="11">
        <f>Agridata[[#This Row],[Storage_Loss_%]]/100</f>
        <v>0.22719999999999999</v>
      </c>
      <c r="Q4706" s="7">
        <v>22.72</v>
      </c>
      <c r="R4706" s="13">
        <v>7954</v>
      </c>
      <c r="S4706">
        <v>183</v>
      </c>
      <c r="T4706" t="s">
        <v>1520</v>
      </c>
      <c r="U4706" t="s">
        <v>1522</v>
      </c>
      <c r="V4706" s="13">
        <v>170912</v>
      </c>
      <c r="W4706" s="7">
        <f>(Agridata[[#This Row],[Profit_After_Storage_Loss]]/Agridata[[#This Row],[Total_Revenue]])*100</f>
        <v>73.84343229009427</v>
      </c>
      <c r="X4706">
        <f>(1-Agridata[[#This Row],[Transport_Cost_NGN]]/(Agridata[[#This Row],[Input_Cost_NGN]]+Agridata[[#This Row],[Final_Profit_NGN]]))*100</f>
        <v>98.711884874710677</v>
      </c>
      <c r="Y4706" s="13">
        <f>Agridata[[#This Row],[Final_Profit_NGN]]*Agridata[[#This Row],[Storage_Loss_%]]</f>
        <v>3883120.6399999997</v>
      </c>
      <c r="Z4706" s="13">
        <f>Agridata[[#This Row],[Final_Profit_NGN]] * (1-Agridata[[#This Row],[Storage_Loss_%]]/100)</f>
        <v>132080.7936</v>
      </c>
      <c r="AA4706" s="13">
        <f>Agridata[[#This Row],[Final_Profit_NGN]]+Agridata[[#This Row],[Input_Cost_NGN]]</f>
        <v>178866</v>
      </c>
    </row>
    <row r="4707" spans="1:27" x14ac:dyDescent="0.35">
      <c r="A4707" t="s">
        <v>648</v>
      </c>
      <c r="B4707" t="s">
        <v>1469</v>
      </c>
      <c r="C4707" t="s">
        <v>1474</v>
      </c>
      <c r="D4707">
        <v>2023</v>
      </c>
      <c r="E4707" t="s">
        <v>1501</v>
      </c>
      <c r="F4707" t="s">
        <v>1503</v>
      </c>
      <c r="G4707">
        <v>4.47</v>
      </c>
      <c r="H4707">
        <v>40634</v>
      </c>
      <c r="I4707">
        <v>34538</v>
      </c>
      <c r="J4707">
        <v>29.9</v>
      </c>
      <c r="K4707" t="s">
        <v>1511</v>
      </c>
      <c r="L4707">
        <v>2.4700000000000002</v>
      </c>
      <c r="M4707" t="s">
        <v>1517</v>
      </c>
      <c r="N4707" s="13">
        <v>3315</v>
      </c>
      <c r="O4707">
        <v>7</v>
      </c>
      <c r="P4707" s="11">
        <f>Agridata[[#This Row],[Storage_Loss_%]]/100</f>
        <v>0.15</v>
      </c>
      <c r="Q4707" s="7">
        <v>15</v>
      </c>
      <c r="R4707" s="13">
        <v>78066</v>
      </c>
      <c r="S4707">
        <v>312</v>
      </c>
      <c r="T4707" t="s">
        <v>1520</v>
      </c>
      <c r="U4707" t="s">
        <v>1523</v>
      </c>
      <c r="V4707" s="13">
        <v>10586717</v>
      </c>
      <c r="W4707" s="7">
        <f>(Agridata[[#This Row],[Profit_After_Storage_Loss]]/Agridata[[#This Row],[Total_Revenue]])*100</f>
        <v>84.377801686166507</v>
      </c>
      <c r="X4707">
        <f>(1-Agridata[[#This Row],[Transport_Cost_NGN]]/(Agridata[[#This Row],[Input_Cost_NGN]]+Agridata[[#This Row],[Final_Profit_NGN]]))*100</f>
        <v>99.96891638582801</v>
      </c>
      <c r="Y4707" s="13">
        <f>Agridata[[#This Row],[Final_Profit_NGN]]*Agridata[[#This Row],[Storage_Loss_%]]</f>
        <v>158800755</v>
      </c>
      <c r="Z4707" s="13">
        <f>Agridata[[#This Row],[Final_Profit_NGN]] * (1-Agridata[[#This Row],[Storage_Loss_%]]/100)</f>
        <v>8998709.4499999993</v>
      </c>
      <c r="AA4707" s="13">
        <f>Agridata[[#This Row],[Final_Profit_NGN]]+Agridata[[#This Row],[Input_Cost_NGN]]</f>
        <v>10664783</v>
      </c>
    </row>
    <row r="4708" spans="1:27" x14ac:dyDescent="0.35">
      <c r="A4708" t="s">
        <v>669</v>
      </c>
      <c r="B4708" t="s">
        <v>1469</v>
      </c>
      <c r="C4708" t="s">
        <v>1498</v>
      </c>
      <c r="D4708">
        <v>2023</v>
      </c>
      <c r="E4708" t="s">
        <v>1502</v>
      </c>
      <c r="F4708" t="s">
        <v>1507</v>
      </c>
      <c r="G4708">
        <v>1.25</v>
      </c>
      <c r="H4708">
        <v>3068</v>
      </c>
      <c r="I4708">
        <v>2578</v>
      </c>
      <c r="J4708">
        <v>4.5999999999999996</v>
      </c>
      <c r="K4708" t="s">
        <v>1515</v>
      </c>
      <c r="L4708">
        <v>0.22</v>
      </c>
      <c r="M4708" t="s">
        <v>1516</v>
      </c>
      <c r="N4708" s="13">
        <v>668</v>
      </c>
      <c r="O4708">
        <v>7</v>
      </c>
      <c r="P4708" s="11">
        <f>Agridata[[#This Row],[Storage_Loss_%]]/100</f>
        <v>0.1595</v>
      </c>
      <c r="Q4708" s="7">
        <v>15.95</v>
      </c>
      <c r="R4708" s="13">
        <v>19202</v>
      </c>
      <c r="S4708">
        <v>215</v>
      </c>
      <c r="T4708" t="s">
        <v>1521</v>
      </c>
      <c r="U4708" t="s">
        <v>1522</v>
      </c>
      <c r="V4708" s="13">
        <v>528858</v>
      </c>
      <c r="W4708" s="7">
        <f>(Agridata[[#This Row],[Profit_After_Storage_Loss]]/Agridata[[#This Row],[Total_Revenue]])*100</f>
        <v>81.105198153486839</v>
      </c>
      <c r="X4708">
        <f>(1-Agridata[[#This Row],[Transport_Cost_NGN]]/(Agridata[[#This Row],[Input_Cost_NGN]]+Agridata[[#This Row],[Final_Profit_NGN]]))*100</f>
        <v>99.878115534795469</v>
      </c>
      <c r="Y4708" s="13">
        <f>Agridata[[#This Row],[Final_Profit_NGN]]*Agridata[[#This Row],[Storage_Loss_%]]</f>
        <v>8435285.0999999996</v>
      </c>
      <c r="Z4708" s="13">
        <f>Agridata[[#This Row],[Final_Profit_NGN]] * (1-Agridata[[#This Row],[Storage_Loss_%]]/100)</f>
        <v>444505.14900000003</v>
      </c>
      <c r="AA4708" s="13">
        <f>Agridata[[#This Row],[Final_Profit_NGN]]+Agridata[[#This Row],[Input_Cost_NGN]]</f>
        <v>548060</v>
      </c>
    </row>
    <row r="4709" spans="1:27" x14ac:dyDescent="0.35">
      <c r="A4709" t="s">
        <v>1458</v>
      </c>
      <c r="B4709" t="s">
        <v>1470</v>
      </c>
      <c r="C4709" t="s">
        <v>1476</v>
      </c>
      <c r="D4709">
        <v>2025</v>
      </c>
      <c r="E4709" t="s">
        <v>1501</v>
      </c>
      <c r="F4709" t="s">
        <v>1510</v>
      </c>
      <c r="G4709">
        <v>1.18</v>
      </c>
      <c r="H4709">
        <v>26695</v>
      </c>
      <c r="I4709">
        <v>20683</v>
      </c>
      <c r="J4709">
        <v>7.4</v>
      </c>
      <c r="K4709" t="s">
        <v>1512</v>
      </c>
      <c r="L4709">
        <v>0.89</v>
      </c>
      <c r="M4709" t="s">
        <v>1518</v>
      </c>
      <c r="N4709" s="13">
        <v>2212</v>
      </c>
      <c r="O4709">
        <v>1</v>
      </c>
      <c r="P4709" s="11">
        <f>Agridata[[#This Row],[Storage_Loss_%]]/100</f>
        <v>0.22519999999999998</v>
      </c>
      <c r="Q4709" s="7">
        <v>22.52</v>
      </c>
      <c r="R4709" s="13">
        <v>38629</v>
      </c>
      <c r="S4709">
        <v>427</v>
      </c>
      <c r="T4709" t="s">
        <v>1520</v>
      </c>
      <c r="U4709" t="s">
        <v>1522</v>
      </c>
      <c r="V4709" s="13">
        <v>8702484</v>
      </c>
      <c r="W4709" s="7">
        <f>(Agridata[[#This Row],[Profit_After_Storage_Loss]]/Agridata[[#This Row],[Total_Revenue]])*100</f>
        <v>77.137597960351272</v>
      </c>
      <c r="X4709">
        <f>(1-Agridata[[#This Row],[Transport_Cost_NGN]]/(Agridata[[#This Row],[Input_Cost_NGN]]+Agridata[[#This Row],[Final_Profit_NGN]]))*100</f>
        <v>99.974694298083094</v>
      </c>
      <c r="Y4709" s="13">
        <f>Agridata[[#This Row],[Final_Profit_NGN]]*Agridata[[#This Row],[Storage_Loss_%]]</f>
        <v>195979939.68000001</v>
      </c>
      <c r="Z4709" s="13">
        <f>Agridata[[#This Row],[Final_Profit_NGN]] * (1-Agridata[[#This Row],[Storage_Loss_%]]/100)</f>
        <v>6742684.6032000007</v>
      </c>
      <c r="AA4709" s="13">
        <f>Agridata[[#This Row],[Final_Profit_NGN]]+Agridata[[#This Row],[Input_Cost_NGN]]</f>
        <v>8741113</v>
      </c>
    </row>
    <row r="4710" spans="1:27" x14ac:dyDescent="0.35">
      <c r="A4710" t="s">
        <v>311</v>
      </c>
      <c r="B4710" t="s">
        <v>1470</v>
      </c>
      <c r="C4710" t="s">
        <v>1490</v>
      </c>
      <c r="D4710">
        <v>2021</v>
      </c>
      <c r="E4710" t="s">
        <v>1502</v>
      </c>
      <c r="F4710" t="s">
        <v>1508</v>
      </c>
      <c r="G4710">
        <v>2.31</v>
      </c>
      <c r="H4710">
        <v>2721</v>
      </c>
      <c r="I4710">
        <v>1553</v>
      </c>
      <c r="J4710">
        <v>26.6</v>
      </c>
      <c r="K4710" t="s">
        <v>1514</v>
      </c>
      <c r="L4710">
        <v>1.75</v>
      </c>
      <c r="M4710" t="s">
        <v>1517</v>
      </c>
      <c r="N4710" s="13">
        <v>5644</v>
      </c>
      <c r="O4710">
        <v>30</v>
      </c>
      <c r="P4710" s="11">
        <f>Agridata[[#This Row],[Storage_Loss_%]]/100</f>
        <v>0.4289</v>
      </c>
      <c r="Q4710" s="7">
        <v>42.89</v>
      </c>
      <c r="R4710" s="13">
        <v>29125</v>
      </c>
      <c r="S4710">
        <v>219</v>
      </c>
      <c r="T4710" t="s">
        <v>1520</v>
      </c>
      <c r="U4710" t="s">
        <v>1522</v>
      </c>
      <c r="V4710" s="13">
        <v>301937</v>
      </c>
      <c r="W4710" s="7">
        <f>(Agridata[[#This Row],[Profit_After_Storage_Loss]]/Agridata[[#This Row],[Total_Revenue]])*100</f>
        <v>52.085778706103383</v>
      </c>
      <c r="X4710">
        <f>(1-Agridata[[#This Row],[Transport_Cost_NGN]]/(Agridata[[#This Row],[Input_Cost_NGN]]+Agridata[[#This Row],[Final_Profit_NGN]]))*100</f>
        <v>98.295183379548249</v>
      </c>
      <c r="Y4710" s="13">
        <f>Agridata[[#This Row],[Final_Profit_NGN]]*Agridata[[#This Row],[Storage_Loss_%]]</f>
        <v>12950077.93</v>
      </c>
      <c r="Z4710" s="13">
        <f>Agridata[[#This Row],[Final_Profit_NGN]] * (1-Agridata[[#This Row],[Storage_Loss_%]]/100)</f>
        <v>172436.22069999998</v>
      </c>
      <c r="AA4710" s="13">
        <f>Agridata[[#This Row],[Final_Profit_NGN]]+Agridata[[#This Row],[Input_Cost_NGN]]</f>
        <v>331062</v>
      </c>
    </row>
    <row r="4711" spans="1:27" x14ac:dyDescent="0.35">
      <c r="A4711" t="s">
        <v>166</v>
      </c>
      <c r="B4711" t="s">
        <v>1469</v>
      </c>
      <c r="C4711" t="s">
        <v>1484</v>
      </c>
      <c r="D4711">
        <v>2021</v>
      </c>
      <c r="E4711" t="s">
        <v>1502</v>
      </c>
      <c r="F4711" t="s">
        <v>1503</v>
      </c>
      <c r="G4711">
        <v>1.58</v>
      </c>
      <c r="H4711">
        <v>16026</v>
      </c>
      <c r="I4711">
        <v>13546</v>
      </c>
      <c r="J4711">
        <v>22.2</v>
      </c>
      <c r="K4711" t="s">
        <v>1511</v>
      </c>
      <c r="L4711">
        <v>0.92</v>
      </c>
      <c r="M4711" t="s">
        <v>1516</v>
      </c>
      <c r="N4711" s="13">
        <v>2906</v>
      </c>
      <c r="O4711">
        <v>7</v>
      </c>
      <c r="P4711" s="11">
        <f>Agridata[[#This Row],[Storage_Loss_%]]/100</f>
        <v>0.1547</v>
      </c>
      <c r="Q4711" s="7">
        <v>15.47</v>
      </c>
      <c r="R4711" s="13">
        <v>20515</v>
      </c>
      <c r="S4711">
        <v>292</v>
      </c>
      <c r="T4711" t="s">
        <v>1519</v>
      </c>
      <c r="U4711" t="s">
        <v>1523</v>
      </c>
      <c r="V4711" s="13">
        <v>3892457</v>
      </c>
      <c r="W4711" s="7">
        <f>(Agridata[[#This Row],[Profit_After_Storage_Loss]]/Agridata[[#This Row],[Total_Revenue]])*100</f>
        <v>84.086824595218147</v>
      </c>
      <c r="X4711">
        <f>(1-Agridata[[#This Row],[Transport_Cost_NGN]]/(Agridata[[#This Row],[Input_Cost_NGN]]+Agridata[[#This Row],[Final_Profit_NGN]]))*100</f>
        <v>99.925734198966921</v>
      </c>
      <c r="Y4711" s="13">
        <f>Agridata[[#This Row],[Final_Profit_NGN]]*Agridata[[#This Row],[Storage_Loss_%]]</f>
        <v>60216309.789999999</v>
      </c>
      <c r="Z4711" s="13">
        <f>Agridata[[#This Row],[Final_Profit_NGN]] * (1-Agridata[[#This Row],[Storage_Loss_%]]/100)</f>
        <v>3290293.9020999996</v>
      </c>
      <c r="AA4711" s="13">
        <f>Agridata[[#This Row],[Final_Profit_NGN]]+Agridata[[#This Row],[Input_Cost_NGN]]</f>
        <v>3912972</v>
      </c>
    </row>
    <row r="4712" spans="1:27" x14ac:dyDescent="0.35">
      <c r="A4712" t="s">
        <v>940</v>
      </c>
      <c r="B4712" t="s">
        <v>1469</v>
      </c>
      <c r="C4712" t="s">
        <v>1481</v>
      </c>
      <c r="D4712">
        <v>2022</v>
      </c>
      <c r="E4712" t="s">
        <v>1501</v>
      </c>
      <c r="F4712" t="s">
        <v>1505</v>
      </c>
      <c r="G4712">
        <v>5.43</v>
      </c>
      <c r="H4712">
        <v>61759</v>
      </c>
      <c r="I4712">
        <v>24703</v>
      </c>
      <c r="J4712">
        <v>21.4</v>
      </c>
      <c r="K4712" t="s">
        <v>1515</v>
      </c>
      <c r="L4712">
        <v>1.45</v>
      </c>
      <c r="M4712" t="s">
        <v>1518</v>
      </c>
      <c r="N4712" s="13">
        <v>3445</v>
      </c>
      <c r="O4712">
        <v>60</v>
      </c>
      <c r="P4712" s="11">
        <f>Agridata[[#This Row],[Storage_Loss_%]]/100</f>
        <v>0.6</v>
      </c>
      <c r="Q4712" s="7">
        <v>60</v>
      </c>
      <c r="R4712" s="13">
        <v>47574</v>
      </c>
      <c r="S4712">
        <v>90</v>
      </c>
      <c r="T4712" t="s">
        <v>1520</v>
      </c>
      <c r="U4712" t="s">
        <v>1522</v>
      </c>
      <c r="V4712" s="13">
        <v>2150019</v>
      </c>
      <c r="W4712" s="7">
        <f>(Agridata[[#This Row],[Profit_After_Storage_Loss]]/Agridata[[#This Row],[Total_Revenue]])*100</f>
        <v>39.134070776526869</v>
      </c>
      <c r="X4712">
        <f>(1-Agridata[[#This Row],[Transport_Cost_NGN]]/(Agridata[[#This Row],[Input_Cost_NGN]]+Agridata[[#This Row],[Final_Profit_NGN]]))*100</f>
        <v>99.843237578568917</v>
      </c>
      <c r="Y4712" s="13">
        <f>Agridata[[#This Row],[Final_Profit_NGN]]*Agridata[[#This Row],[Storage_Loss_%]]</f>
        <v>129001140</v>
      </c>
      <c r="Z4712" s="13">
        <f>Agridata[[#This Row],[Final_Profit_NGN]] * (1-Agridata[[#This Row],[Storage_Loss_%]]/100)</f>
        <v>860007.60000000009</v>
      </c>
      <c r="AA4712" s="13">
        <f>Agridata[[#This Row],[Final_Profit_NGN]]+Agridata[[#This Row],[Input_Cost_NGN]]</f>
        <v>2197593</v>
      </c>
    </row>
    <row r="4713" spans="1:27" x14ac:dyDescent="0.35">
      <c r="A4713" t="s">
        <v>450</v>
      </c>
      <c r="B4713" t="s">
        <v>1469</v>
      </c>
      <c r="C4713" t="s">
        <v>1484</v>
      </c>
      <c r="D4713">
        <v>2022</v>
      </c>
      <c r="E4713" t="s">
        <v>1501</v>
      </c>
      <c r="F4713" t="s">
        <v>1503</v>
      </c>
      <c r="G4713">
        <v>1.76</v>
      </c>
      <c r="H4713">
        <v>21553</v>
      </c>
      <c r="I4713">
        <v>8621</v>
      </c>
      <c r="J4713">
        <v>16.2</v>
      </c>
      <c r="K4713" t="s">
        <v>1512</v>
      </c>
      <c r="L4713">
        <v>0.75</v>
      </c>
      <c r="M4713" t="s">
        <v>1518</v>
      </c>
      <c r="N4713" s="13">
        <v>3339</v>
      </c>
      <c r="O4713">
        <v>60</v>
      </c>
      <c r="P4713" s="11">
        <f>Agridata[[#This Row],[Storage_Loss_%]]/100</f>
        <v>0.6</v>
      </c>
      <c r="Q4713" s="7">
        <v>60</v>
      </c>
      <c r="R4713" s="13">
        <v>20470</v>
      </c>
      <c r="S4713">
        <v>266</v>
      </c>
      <c r="T4713" t="s">
        <v>1519</v>
      </c>
      <c r="U4713" t="s">
        <v>1522</v>
      </c>
      <c r="V4713" s="13">
        <v>2246446</v>
      </c>
      <c r="W4713" s="7">
        <f>(Agridata[[#This Row],[Profit_After_Storage_Loss]]/Agridata[[#This Row],[Total_Revenue]])*100</f>
        <v>39.638804437394242</v>
      </c>
      <c r="X4713">
        <f>(1-Agridata[[#This Row],[Transport_Cost_NGN]]/(Agridata[[#This Row],[Input_Cost_NGN]]+Agridata[[#This Row],[Final_Profit_NGN]]))*100</f>
        <v>99.852707378658934</v>
      </c>
      <c r="Y4713" s="13">
        <f>Agridata[[#This Row],[Final_Profit_NGN]]*Agridata[[#This Row],[Storage_Loss_%]]</f>
        <v>134786760</v>
      </c>
      <c r="Z4713" s="13">
        <f>Agridata[[#This Row],[Final_Profit_NGN]] * (1-Agridata[[#This Row],[Storage_Loss_%]]/100)</f>
        <v>898578.4</v>
      </c>
      <c r="AA4713" s="13">
        <f>Agridata[[#This Row],[Final_Profit_NGN]]+Agridata[[#This Row],[Input_Cost_NGN]]</f>
        <v>2266916</v>
      </c>
    </row>
    <row r="4714" spans="1:27" x14ac:dyDescent="0.35">
      <c r="A4714" t="s">
        <v>453</v>
      </c>
      <c r="B4714" t="s">
        <v>1470</v>
      </c>
      <c r="C4714" t="s">
        <v>1482</v>
      </c>
      <c r="D4714">
        <v>2024</v>
      </c>
      <c r="E4714" t="s">
        <v>1502</v>
      </c>
      <c r="F4714" t="s">
        <v>1509</v>
      </c>
      <c r="G4714">
        <v>1.56</v>
      </c>
      <c r="H4714">
        <v>14646</v>
      </c>
      <c r="I4714">
        <v>11760</v>
      </c>
      <c r="J4714">
        <v>5.5</v>
      </c>
      <c r="K4714" t="s">
        <v>1513</v>
      </c>
      <c r="L4714">
        <v>1.35</v>
      </c>
      <c r="M4714" t="s">
        <v>1516</v>
      </c>
      <c r="N4714" s="13">
        <v>200</v>
      </c>
      <c r="O4714">
        <v>4</v>
      </c>
      <c r="P4714" s="11">
        <f>Agridata[[#This Row],[Storage_Loss_%]]/100</f>
        <v>0.19699999999999998</v>
      </c>
      <c r="Q4714" s="7">
        <v>19.7</v>
      </c>
      <c r="R4714" s="13">
        <v>46592</v>
      </c>
      <c r="S4714">
        <v>416</v>
      </c>
      <c r="T4714" t="s">
        <v>1520</v>
      </c>
      <c r="U4714" t="s">
        <v>1523</v>
      </c>
      <c r="V4714" s="13">
        <v>4796447</v>
      </c>
      <c r="W4714" s="7">
        <f>(Agridata[[#This Row],[Profit_After_Storage_Loss]]/Agridata[[#This Row],[Total_Revenue]])*100</f>
        <v>79.527481422305286</v>
      </c>
      <c r="X4714">
        <f>(1-Agridata[[#This Row],[Transport_Cost_NGN]]/(Agridata[[#This Row],[Input_Cost_NGN]]+Agridata[[#This Row],[Final_Profit_NGN]]))*100</f>
        <v>99.9958703615643</v>
      </c>
      <c r="Y4714" s="13">
        <f>Agridata[[#This Row],[Final_Profit_NGN]]*Agridata[[#This Row],[Storage_Loss_%]]</f>
        <v>94490005.899999991</v>
      </c>
      <c r="Z4714" s="13">
        <f>Agridata[[#This Row],[Final_Profit_NGN]] * (1-Agridata[[#This Row],[Storage_Loss_%]]/100)</f>
        <v>3851546.9410000001</v>
      </c>
      <c r="AA4714" s="13">
        <f>Agridata[[#This Row],[Final_Profit_NGN]]+Agridata[[#This Row],[Input_Cost_NGN]]</f>
        <v>4843039</v>
      </c>
    </row>
    <row r="4715" spans="1:27" x14ac:dyDescent="0.35">
      <c r="A4715" t="s">
        <v>174</v>
      </c>
      <c r="B4715" t="s">
        <v>1470</v>
      </c>
      <c r="C4715" t="s">
        <v>1485</v>
      </c>
      <c r="D4715">
        <v>2021</v>
      </c>
      <c r="E4715" t="s">
        <v>1501</v>
      </c>
      <c r="F4715" t="s">
        <v>1509</v>
      </c>
      <c r="G4715">
        <v>1.29</v>
      </c>
      <c r="H4715">
        <v>10955</v>
      </c>
      <c r="I4715">
        <v>8604</v>
      </c>
      <c r="J4715">
        <v>62.5</v>
      </c>
      <c r="K4715" t="s">
        <v>1512</v>
      </c>
      <c r="L4715">
        <v>1.97</v>
      </c>
      <c r="M4715" t="s">
        <v>1516</v>
      </c>
      <c r="N4715" s="13">
        <v>17058</v>
      </c>
      <c r="O4715">
        <v>2</v>
      </c>
      <c r="P4715" s="11">
        <f>Agridata[[#This Row],[Storage_Loss_%]]/100</f>
        <v>0.21460000000000001</v>
      </c>
      <c r="Q4715" s="7">
        <v>21.46</v>
      </c>
      <c r="R4715" s="13">
        <v>29943</v>
      </c>
      <c r="S4715">
        <v>278</v>
      </c>
      <c r="T4715" t="s">
        <v>1520</v>
      </c>
      <c r="U4715" t="s">
        <v>1522</v>
      </c>
      <c r="V4715" s="13">
        <v>2320992</v>
      </c>
      <c r="W4715" s="7">
        <f>(Agridata[[#This Row],[Profit_After_Storage_Loss]]/Agridata[[#This Row],[Total_Revenue]])*100</f>
        <v>77.53966472063243</v>
      </c>
      <c r="X4715">
        <f>(1-Agridata[[#This Row],[Transport_Cost_NGN]]/(Agridata[[#This Row],[Input_Cost_NGN]]+Agridata[[#This Row],[Final_Profit_NGN]]))*100</f>
        <v>99.274416349239772</v>
      </c>
      <c r="Y4715" s="13">
        <f>Agridata[[#This Row],[Final_Profit_NGN]]*Agridata[[#This Row],[Storage_Loss_%]]</f>
        <v>49808488.32</v>
      </c>
      <c r="Z4715" s="13">
        <f>Agridata[[#This Row],[Final_Profit_NGN]] * (1-Agridata[[#This Row],[Storage_Loss_%]]/100)</f>
        <v>1822907.1168</v>
      </c>
      <c r="AA4715" s="13">
        <f>Agridata[[#This Row],[Final_Profit_NGN]]+Agridata[[#This Row],[Input_Cost_NGN]]</f>
        <v>2350935</v>
      </c>
    </row>
    <row r="4716" spans="1:27" x14ac:dyDescent="0.35">
      <c r="A4716" t="s">
        <v>354</v>
      </c>
      <c r="B4716" t="s">
        <v>1469</v>
      </c>
      <c r="C4716" t="s">
        <v>1474</v>
      </c>
      <c r="D4716">
        <v>2021</v>
      </c>
      <c r="E4716" t="s">
        <v>1502</v>
      </c>
      <c r="F4716" t="s">
        <v>1503</v>
      </c>
      <c r="G4716">
        <v>1.17</v>
      </c>
      <c r="H4716">
        <v>7377</v>
      </c>
      <c r="I4716">
        <v>4111</v>
      </c>
      <c r="J4716">
        <v>17.399999999999999</v>
      </c>
      <c r="K4716" t="s">
        <v>1512</v>
      </c>
      <c r="L4716">
        <v>1.49</v>
      </c>
      <c r="M4716" t="s">
        <v>1516</v>
      </c>
      <c r="N4716" s="13">
        <v>3803</v>
      </c>
      <c r="O4716">
        <v>30</v>
      </c>
      <c r="P4716" s="11">
        <f>Agridata[[#This Row],[Storage_Loss_%]]/100</f>
        <v>0.44270000000000004</v>
      </c>
      <c r="Q4716" s="7">
        <v>44.27</v>
      </c>
      <c r="R4716" s="13">
        <v>22121</v>
      </c>
      <c r="S4716">
        <v>280</v>
      </c>
      <c r="T4716" t="s">
        <v>1520</v>
      </c>
      <c r="U4716" t="s">
        <v>1522</v>
      </c>
      <c r="V4716" s="13">
        <v>1113646</v>
      </c>
      <c r="W4716" s="7">
        <f>(Agridata[[#This Row],[Profit_After_Storage_Loss]]/Agridata[[#This Row],[Total_Revenue]])*100</f>
        <v>54.644563171847736</v>
      </c>
      <c r="X4716">
        <f>(1-Agridata[[#This Row],[Transport_Cost_NGN]]/(Agridata[[#This Row],[Input_Cost_NGN]]+Agridata[[#This Row],[Final_Profit_NGN]]))*100</f>
        <v>99.665160195709163</v>
      </c>
      <c r="Y4716" s="13">
        <f>Agridata[[#This Row],[Final_Profit_NGN]]*Agridata[[#This Row],[Storage_Loss_%]]</f>
        <v>49301108.420000002</v>
      </c>
      <c r="Z4716" s="13">
        <f>Agridata[[#This Row],[Final_Profit_NGN]] * (1-Agridata[[#This Row],[Storage_Loss_%]]/100)</f>
        <v>620634.91579999984</v>
      </c>
      <c r="AA4716" s="13">
        <f>Agridata[[#This Row],[Final_Profit_NGN]]+Agridata[[#This Row],[Input_Cost_NGN]]</f>
        <v>1135767</v>
      </c>
    </row>
    <row r="4717" spans="1:27" x14ac:dyDescent="0.35">
      <c r="A4717" t="s">
        <v>435</v>
      </c>
      <c r="B4717" t="s">
        <v>1472</v>
      </c>
      <c r="C4717" t="s">
        <v>1489</v>
      </c>
      <c r="D4717">
        <v>2023</v>
      </c>
      <c r="E4717" t="s">
        <v>1501</v>
      </c>
      <c r="F4717" t="s">
        <v>1508</v>
      </c>
      <c r="G4717">
        <v>1.05</v>
      </c>
      <c r="H4717">
        <v>1374</v>
      </c>
      <c r="I4717">
        <v>1255</v>
      </c>
      <c r="J4717">
        <v>11.5</v>
      </c>
      <c r="K4717" t="s">
        <v>1511</v>
      </c>
      <c r="L4717">
        <v>0.37</v>
      </c>
      <c r="M4717" t="s">
        <v>1516</v>
      </c>
      <c r="N4717" s="13">
        <v>1618</v>
      </c>
      <c r="O4717">
        <v>3</v>
      </c>
      <c r="P4717" s="11">
        <f>Agridata[[#This Row],[Storage_Loss_%]]/100</f>
        <v>8.5999999999999993E-2</v>
      </c>
      <c r="Q4717" s="7">
        <v>8.6</v>
      </c>
      <c r="R4717" s="13">
        <v>7740</v>
      </c>
      <c r="S4717">
        <v>248</v>
      </c>
      <c r="T4717" t="s">
        <v>1520</v>
      </c>
      <c r="U4717" t="s">
        <v>1522</v>
      </c>
      <c r="V4717" s="13">
        <v>298770</v>
      </c>
      <c r="W4717" s="7">
        <f>(Agridata[[#This Row],[Profit_After_Storage_Loss]]/Agridata[[#This Row],[Total_Revenue]])*100</f>
        <v>89.091964373103664</v>
      </c>
      <c r="X4717">
        <f>(1-Agridata[[#This Row],[Transport_Cost_NGN]]/(Agridata[[#This Row],[Input_Cost_NGN]]+Agridata[[#This Row],[Final_Profit_NGN]]))*100</f>
        <v>99.472121627353104</v>
      </c>
      <c r="Y4717" s="13">
        <f>Agridata[[#This Row],[Final_Profit_NGN]]*Agridata[[#This Row],[Storage_Loss_%]]</f>
        <v>2569422</v>
      </c>
      <c r="Z4717" s="13">
        <f>Agridata[[#This Row],[Final_Profit_NGN]] * (1-Agridata[[#This Row],[Storage_Loss_%]]/100)</f>
        <v>273075.78000000003</v>
      </c>
      <c r="AA4717" s="13">
        <f>Agridata[[#This Row],[Final_Profit_NGN]]+Agridata[[#This Row],[Input_Cost_NGN]]</f>
        <v>306510</v>
      </c>
    </row>
    <row r="4718" spans="1:27" x14ac:dyDescent="0.35">
      <c r="A4718" t="s">
        <v>348</v>
      </c>
      <c r="B4718" t="s">
        <v>1473</v>
      </c>
      <c r="C4718" t="s">
        <v>1484</v>
      </c>
      <c r="D4718">
        <v>2025</v>
      </c>
      <c r="E4718" t="s">
        <v>1501</v>
      </c>
      <c r="F4718" t="s">
        <v>1507</v>
      </c>
      <c r="G4718">
        <v>1.84</v>
      </c>
      <c r="H4718">
        <v>3557</v>
      </c>
      <c r="I4718">
        <v>3110</v>
      </c>
      <c r="J4718">
        <v>9.5</v>
      </c>
      <c r="K4718" t="s">
        <v>1513</v>
      </c>
      <c r="L4718">
        <v>1.34</v>
      </c>
      <c r="M4718" t="s">
        <v>1517</v>
      </c>
      <c r="N4718" s="13">
        <v>355</v>
      </c>
      <c r="O4718">
        <v>7</v>
      </c>
      <c r="P4718" s="11">
        <f>Agridata[[#This Row],[Storage_Loss_%]]/100</f>
        <v>0.12539999999999998</v>
      </c>
      <c r="Q4718" s="7">
        <v>12.54</v>
      </c>
      <c r="R4718" s="13">
        <v>34856</v>
      </c>
      <c r="S4718">
        <v>233</v>
      </c>
      <c r="T4718" t="s">
        <v>1520</v>
      </c>
      <c r="U4718" t="s">
        <v>1522</v>
      </c>
      <c r="V4718" s="13">
        <v>682173</v>
      </c>
      <c r="W4718" s="7">
        <f>(Agridata[[#This Row],[Profit_After_Storage_Loss]]/Agridata[[#This Row],[Total_Revenue]])*100</f>
        <v>83.208420552027889</v>
      </c>
      <c r="X4718">
        <f>(1-Agridata[[#This Row],[Transport_Cost_NGN]]/(Agridata[[#This Row],[Input_Cost_NGN]]+Agridata[[#This Row],[Final_Profit_NGN]]))*100</f>
        <v>99.950490147539355</v>
      </c>
      <c r="Y4718" s="13">
        <f>Agridata[[#This Row],[Final_Profit_NGN]]*Agridata[[#This Row],[Storage_Loss_%]]</f>
        <v>8554449.4199999999</v>
      </c>
      <c r="Z4718" s="13">
        <f>Agridata[[#This Row],[Final_Profit_NGN]] * (1-Agridata[[#This Row],[Storage_Loss_%]]/100)</f>
        <v>596628.50580000004</v>
      </c>
      <c r="AA4718" s="13">
        <f>Agridata[[#This Row],[Final_Profit_NGN]]+Agridata[[#This Row],[Input_Cost_NGN]]</f>
        <v>717029</v>
      </c>
    </row>
    <row r="4719" spans="1:27" x14ac:dyDescent="0.35">
      <c r="A4719" t="s">
        <v>347</v>
      </c>
      <c r="B4719" t="s">
        <v>1473</v>
      </c>
      <c r="C4719" t="s">
        <v>1494</v>
      </c>
      <c r="D4719">
        <v>2024</v>
      </c>
      <c r="E4719" t="s">
        <v>1502</v>
      </c>
      <c r="F4719" t="s">
        <v>1509</v>
      </c>
      <c r="G4719">
        <v>2.89</v>
      </c>
      <c r="H4719">
        <v>29041</v>
      </c>
      <c r="I4719">
        <v>23999</v>
      </c>
      <c r="J4719">
        <v>12.4</v>
      </c>
      <c r="K4719" t="s">
        <v>1515</v>
      </c>
      <c r="L4719">
        <v>1.29</v>
      </c>
      <c r="M4719" t="s">
        <v>1517</v>
      </c>
      <c r="N4719" s="13">
        <v>2044</v>
      </c>
      <c r="O4719">
        <v>1</v>
      </c>
      <c r="P4719" s="11">
        <f>Agridata[[#This Row],[Storage_Loss_%]]/100</f>
        <v>0.1736</v>
      </c>
      <c r="Q4719" s="7">
        <v>17.36</v>
      </c>
      <c r="R4719" s="13">
        <v>69352</v>
      </c>
      <c r="S4719">
        <v>311</v>
      </c>
      <c r="T4719" t="s">
        <v>1521</v>
      </c>
      <c r="U4719" t="s">
        <v>1523</v>
      </c>
      <c r="V4719" s="13">
        <v>7317657</v>
      </c>
      <c r="W4719" s="7">
        <f>(Agridata[[#This Row],[Profit_After_Storage_Loss]]/Agridata[[#This Row],[Total_Revenue]])*100</f>
        <v>81.864144808812341</v>
      </c>
      <c r="X4719">
        <f>(1-Agridata[[#This Row],[Transport_Cost_NGN]]/(Agridata[[#This Row],[Input_Cost_NGN]]+Agridata[[#This Row],[Final_Profit_NGN]]))*100</f>
        <v>99.972329802224408</v>
      </c>
      <c r="Y4719" s="13">
        <f>Agridata[[#This Row],[Final_Profit_NGN]]*Agridata[[#This Row],[Storage_Loss_%]]</f>
        <v>127034525.52</v>
      </c>
      <c r="Z4719" s="13">
        <f>Agridata[[#This Row],[Final_Profit_NGN]] * (1-Agridata[[#This Row],[Storage_Loss_%]]/100)</f>
        <v>6047311.7448000005</v>
      </c>
      <c r="AA4719" s="13">
        <f>Agridata[[#This Row],[Final_Profit_NGN]]+Agridata[[#This Row],[Input_Cost_NGN]]</f>
        <v>7387009</v>
      </c>
    </row>
    <row r="4720" spans="1:27" x14ac:dyDescent="0.35">
      <c r="A4720" t="s">
        <v>658</v>
      </c>
      <c r="B4720" t="s">
        <v>1471</v>
      </c>
      <c r="C4720" t="s">
        <v>1492</v>
      </c>
      <c r="D4720">
        <v>2025</v>
      </c>
      <c r="E4720" t="s">
        <v>1501</v>
      </c>
      <c r="F4720" t="s">
        <v>1506</v>
      </c>
      <c r="G4720">
        <v>0.95</v>
      </c>
      <c r="H4720">
        <v>3586</v>
      </c>
      <c r="I4720">
        <v>3220</v>
      </c>
      <c r="J4720">
        <v>6.9</v>
      </c>
      <c r="K4720" t="s">
        <v>1513</v>
      </c>
      <c r="L4720">
        <v>1.48</v>
      </c>
      <c r="M4720" t="s">
        <v>1518</v>
      </c>
      <c r="N4720" s="13">
        <v>214</v>
      </c>
      <c r="O4720">
        <v>7</v>
      </c>
      <c r="P4720" s="11">
        <f>Agridata[[#This Row],[Storage_Loss_%]]/100</f>
        <v>0.1018</v>
      </c>
      <c r="Q4720" s="7">
        <v>10.18</v>
      </c>
      <c r="R4720" s="13">
        <v>24998</v>
      </c>
      <c r="S4720">
        <v>278</v>
      </c>
      <c r="T4720" t="s">
        <v>1520</v>
      </c>
      <c r="U4720" t="s">
        <v>1523</v>
      </c>
      <c r="V4720" s="13">
        <v>860997</v>
      </c>
      <c r="W4720" s="7">
        <f>(Agridata[[#This Row],[Profit_After_Storage_Loss]]/Agridata[[#This Row],[Total_Revenue]])*100</f>
        <v>87.285764073160692</v>
      </c>
      <c r="X4720">
        <f>(1-Agridata[[#This Row],[Transport_Cost_NGN]]/(Agridata[[#This Row],[Input_Cost_NGN]]+Agridata[[#This Row],[Final_Profit_NGN]]))*100</f>
        <v>99.975846364821479</v>
      </c>
      <c r="Y4720" s="13">
        <f>Agridata[[#This Row],[Final_Profit_NGN]]*Agridata[[#This Row],[Storage_Loss_%]]</f>
        <v>8764949.459999999</v>
      </c>
      <c r="Z4720" s="13">
        <f>Agridata[[#This Row],[Final_Profit_NGN]] * (1-Agridata[[#This Row],[Storage_Loss_%]]/100)</f>
        <v>773347.50540000002</v>
      </c>
      <c r="AA4720" s="13">
        <f>Agridata[[#This Row],[Final_Profit_NGN]]+Agridata[[#This Row],[Input_Cost_NGN]]</f>
        <v>885995</v>
      </c>
    </row>
    <row r="4721" spans="1:27" x14ac:dyDescent="0.35">
      <c r="A4721" t="s">
        <v>560</v>
      </c>
      <c r="B4721" t="s">
        <v>1473</v>
      </c>
      <c r="C4721" t="s">
        <v>1493</v>
      </c>
      <c r="D4721">
        <v>2023</v>
      </c>
      <c r="E4721" t="s">
        <v>1501</v>
      </c>
      <c r="F4721" t="s">
        <v>1503</v>
      </c>
      <c r="G4721">
        <v>3.16</v>
      </c>
      <c r="H4721">
        <v>33215</v>
      </c>
      <c r="I4721">
        <v>27628</v>
      </c>
      <c r="J4721">
        <v>20.5</v>
      </c>
      <c r="K4721" t="s">
        <v>1512</v>
      </c>
      <c r="L4721">
        <v>0.9</v>
      </c>
      <c r="M4721" t="s">
        <v>1517</v>
      </c>
      <c r="N4721" s="13">
        <v>4913</v>
      </c>
      <c r="O4721">
        <v>7</v>
      </c>
      <c r="P4721" s="11">
        <f>Agridata[[#This Row],[Storage_Loss_%]]/100</f>
        <v>0.16820000000000002</v>
      </c>
      <c r="Q4721" s="7">
        <v>16.82</v>
      </c>
      <c r="R4721" s="13">
        <v>45698</v>
      </c>
      <c r="S4721">
        <v>345</v>
      </c>
      <c r="T4721" t="s">
        <v>1521</v>
      </c>
      <c r="U4721" t="s">
        <v>1523</v>
      </c>
      <c r="V4721" s="13">
        <v>9385733</v>
      </c>
      <c r="W4721" s="7">
        <f>(Agridata[[#This Row],[Profit_After_Storage_Loss]]/Agridata[[#This Row],[Total_Revenue]])*100</f>
        <v>82.776968939283975</v>
      </c>
      <c r="X4721">
        <f>(1-Agridata[[#This Row],[Transport_Cost_NGN]]/(Agridata[[#This Row],[Input_Cost_NGN]]+Agridata[[#This Row],[Final_Profit_NGN]]))*100</f>
        <v>99.947908223046952</v>
      </c>
      <c r="Y4721" s="13">
        <f>Agridata[[#This Row],[Final_Profit_NGN]]*Agridata[[#This Row],[Storage_Loss_%]]</f>
        <v>157868029.06</v>
      </c>
      <c r="Z4721" s="13">
        <f>Agridata[[#This Row],[Final_Profit_NGN]] * (1-Agridata[[#This Row],[Storage_Loss_%]]/100)</f>
        <v>7807052.7094000001</v>
      </c>
      <c r="AA4721" s="13">
        <f>Agridata[[#This Row],[Final_Profit_NGN]]+Agridata[[#This Row],[Input_Cost_NGN]]</f>
        <v>9431431</v>
      </c>
    </row>
    <row r="4722" spans="1:27" x14ac:dyDescent="0.35">
      <c r="A4722" t="s">
        <v>786</v>
      </c>
      <c r="B4722" t="s">
        <v>1473</v>
      </c>
      <c r="C4722" t="s">
        <v>1494</v>
      </c>
      <c r="D4722">
        <v>2021</v>
      </c>
      <c r="E4722" t="s">
        <v>1501</v>
      </c>
      <c r="F4722" t="s">
        <v>1503</v>
      </c>
      <c r="G4722">
        <v>1.54</v>
      </c>
      <c r="H4722">
        <v>11017</v>
      </c>
      <c r="I4722">
        <v>9586</v>
      </c>
      <c r="J4722">
        <v>3.3</v>
      </c>
      <c r="K4722" t="s">
        <v>1511</v>
      </c>
      <c r="L4722">
        <v>0.69</v>
      </c>
      <c r="M4722" t="s">
        <v>1516</v>
      </c>
      <c r="N4722" s="13">
        <v>508</v>
      </c>
      <c r="O4722">
        <v>7</v>
      </c>
      <c r="P4722" s="11">
        <f>Agridata[[#This Row],[Storage_Loss_%]]/100</f>
        <v>0.1298</v>
      </c>
      <c r="Q4722" s="7">
        <v>12.98</v>
      </c>
      <c r="R4722" s="13">
        <v>15664</v>
      </c>
      <c r="S4722">
        <v>285</v>
      </c>
      <c r="T4722" t="s">
        <v>1520</v>
      </c>
      <c r="U4722" t="s">
        <v>1522</v>
      </c>
      <c r="V4722" s="13">
        <v>2688518</v>
      </c>
      <c r="W4722" s="7">
        <f>(Agridata[[#This Row],[Profit_After_Storage_Loss]]/Agridata[[#This Row],[Total_Revenue]])*100</f>
        <v>86.51593582088779</v>
      </c>
      <c r="X4722">
        <f>(1-Agridata[[#This Row],[Transport_Cost_NGN]]/(Agridata[[#This Row],[Input_Cost_NGN]]+Agridata[[#This Row],[Final_Profit_NGN]]))*100</f>
        <v>99.98121428217479</v>
      </c>
      <c r="Y4722" s="13">
        <f>Agridata[[#This Row],[Final_Profit_NGN]]*Agridata[[#This Row],[Storage_Loss_%]]</f>
        <v>34896963.640000001</v>
      </c>
      <c r="Z4722" s="13">
        <f>Agridata[[#This Row],[Final_Profit_NGN]] * (1-Agridata[[#This Row],[Storage_Loss_%]]/100)</f>
        <v>2339548.3635999998</v>
      </c>
      <c r="AA4722" s="13">
        <f>Agridata[[#This Row],[Final_Profit_NGN]]+Agridata[[#This Row],[Input_Cost_NGN]]</f>
        <v>2704182</v>
      </c>
    </row>
    <row r="4723" spans="1:27" x14ac:dyDescent="0.35">
      <c r="A4723" t="s">
        <v>87</v>
      </c>
      <c r="B4723" t="s">
        <v>1473</v>
      </c>
      <c r="C4723" t="s">
        <v>1497</v>
      </c>
      <c r="D4723">
        <v>2022</v>
      </c>
      <c r="E4723" t="s">
        <v>1501</v>
      </c>
      <c r="F4723" t="s">
        <v>1503</v>
      </c>
      <c r="G4723">
        <v>2.1</v>
      </c>
      <c r="H4723">
        <v>16631</v>
      </c>
      <c r="I4723">
        <v>12892</v>
      </c>
      <c r="J4723">
        <v>17.3</v>
      </c>
      <c r="K4723" t="s">
        <v>1512</v>
      </c>
      <c r="L4723">
        <v>0.56999999999999995</v>
      </c>
      <c r="M4723" t="s">
        <v>1516</v>
      </c>
      <c r="N4723" s="13">
        <v>4124</v>
      </c>
      <c r="O4723">
        <v>14</v>
      </c>
      <c r="P4723" s="11">
        <f>Agridata[[#This Row],[Storage_Loss_%]]/100</f>
        <v>0.2248</v>
      </c>
      <c r="Q4723" s="7">
        <v>22.48</v>
      </c>
      <c r="R4723" s="13">
        <v>37826</v>
      </c>
      <c r="S4723">
        <v>342</v>
      </c>
      <c r="T4723" t="s">
        <v>1519</v>
      </c>
      <c r="U4723" t="s">
        <v>1523</v>
      </c>
      <c r="V4723" s="13">
        <v>4323024</v>
      </c>
      <c r="W4723" s="7">
        <f>(Agridata[[#This Row],[Profit_After_Storage_Loss]]/Agridata[[#This Row],[Total_Revenue]])*100</f>
        <v>76.84759174931493</v>
      </c>
      <c r="X4723">
        <f>(1-Agridata[[#This Row],[Transport_Cost_NGN]]/(Agridata[[#This Row],[Input_Cost_NGN]]+Agridata[[#This Row],[Final_Profit_NGN]]))*100</f>
        <v>99.905431280598961</v>
      </c>
      <c r="Y4723" s="13">
        <f>Agridata[[#This Row],[Final_Profit_NGN]]*Agridata[[#This Row],[Storage_Loss_%]]</f>
        <v>97181579.519999996</v>
      </c>
      <c r="Z4723" s="13">
        <f>Agridata[[#This Row],[Final_Profit_NGN]] * (1-Agridata[[#This Row],[Storage_Loss_%]]/100)</f>
        <v>3351208.2047999999</v>
      </c>
      <c r="AA4723" s="13">
        <f>Agridata[[#This Row],[Final_Profit_NGN]]+Agridata[[#This Row],[Input_Cost_NGN]]</f>
        <v>4360850</v>
      </c>
    </row>
    <row r="4724" spans="1:27" x14ac:dyDescent="0.35">
      <c r="A4724" t="s">
        <v>906</v>
      </c>
      <c r="B4724" t="s">
        <v>1470</v>
      </c>
      <c r="C4724" t="s">
        <v>1491</v>
      </c>
      <c r="D4724">
        <v>2024</v>
      </c>
      <c r="E4724" t="s">
        <v>1501</v>
      </c>
      <c r="F4724" t="s">
        <v>1509</v>
      </c>
      <c r="G4724">
        <v>4.25</v>
      </c>
      <c r="H4724">
        <v>81486</v>
      </c>
      <c r="I4724">
        <v>66891</v>
      </c>
      <c r="J4724">
        <v>103.1</v>
      </c>
      <c r="K4724" t="s">
        <v>1514</v>
      </c>
      <c r="L4724">
        <v>5.14</v>
      </c>
      <c r="M4724" t="s">
        <v>1517</v>
      </c>
      <c r="N4724" s="13">
        <v>22099</v>
      </c>
      <c r="O4724">
        <v>4</v>
      </c>
      <c r="P4724" s="11">
        <f>Agridata[[#This Row],[Storage_Loss_%]]/100</f>
        <v>0.17910000000000001</v>
      </c>
      <c r="Q4724" s="7">
        <v>17.91</v>
      </c>
      <c r="R4724" s="13">
        <v>146468</v>
      </c>
      <c r="S4724">
        <v>308</v>
      </c>
      <c r="T4724" t="s">
        <v>1520</v>
      </c>
      <c r="U4724" t="s">
        <v>1522</v>
      </c>
      <c r="V4724" s="13">
        <v>20227837</v>
      </c>
      <c r="W4724" s="7">
        <f>(Agridata[[#This Row],[Profit_After_Storage_Loss]]/Agridata[[#This Row],[Total_Revenue]])*100</f>
        <v>81.499866588332708</v>
      </c>
      <c r="X4724">
        <f>(1-Agridata[[#This Row],[Transport_Cost_NGN]]/(Agridata[[#This Row],[Input_Cost_NGN]]+Agridata[[#This Row],[Final_Profit_NGN]]))*100</f>
        <v>99.89153495051734</v>
      </c>
      <c r="Y4724" s="13">
        <f>Agridata[[#This Row],[Final_Profit_NGN]]*Agridata[[#This Row],[Storage_Loss_%]]</f>
        <v>362280560.67000002</v>
      </c>
      <c r="Z4724" s="13">
        <f>Agridata[[#This Row],[Final_Profit_NGN]] * (1-Agridata[[#This Row],[Storage_Loss_%]]/100)</f>
        <v>16605031.393299999</v>
      </c>
      <c r="AA4724" s="13">
        <f>Agridata[[#This Row],[Final_Profit_NGN]]+Agridata[[#This Row],[Input_Cost_NGN]]</f>
        <v>20374305</v>
      </c>
    </row>
    <row r="4725" spans="1:27" x14ac:dyDescent="0.35">
      <c r="A4725" t="s">
        <v>72</v>
      </c>
      <c r="B4725" t="s">
        <v>1473</v>
      </c>
      <c r="C4725" t="s">
        <v>1493</v>
      </c>
      <c r="D4725">
        <v>2024</v>
      </c>
      <c r="E4725" t="s">
        <v>1501</v>
      </c>
      <c r="F4725" t="s">
        <v>1505</v>
      </c>
      <c r="G4725">
        <v>1.8</v>
      </c>
      <c r="H4725">
        <v>25220</v>
      </c>
      <c r="I4725">
        <v>15139</v>
      </c>
      <c r="J4725">
        <v>11.9</v>
      </c>
      <c r="K4725" t="s">
        <v>1514</v>
      </c>
      <c r="L4725">
        <v>1.38</v>
      </c>
      <c r="M4725" t="s">
        <v>1518</v>
      </c>
      <c r="N4725" s="13">
        <v>1784</v>
      </c>
      <c r="O4725">
        <v>30</v>
      </c>
      <c r="P4725" s="11">
        <f>Agridata[[#This Row],[Storage_Loss_%]]/100</f>
        <v>0.3997</v>
      </c>
      <c r="Q4725" s="7">
        <v>39.97</v>
      </c>
      <c r="R4725" s="13">
        <v>19805</v>
      </c>
      <c r="S4725">
        <v>87</v>
      </c>
      <c r="T4725" t="s">
        <v>1520</v>
      </c>
      <c r="U4725" t="s">
        <v>1522</v>
      </c>
      <c r="V4725" s="13">
        <v>1282334</v>
      </c>
      <c r="W4725" s="7">
        <f>(Agridata[[#This Row],[Profit_After_Storage_Loss]]/Agridata[[#This Row],[Total_Revenue]])*100</f>
        <v>59.116968326730102</v>
      </c>
      <c r="X4725">
        <f>(1-Agridata[[#This Row],[Transport_Cost_NGN]]/(Agridata[[#This Row],[Input_Cost_NGN]]+Agridata[[#This Row],[Final_Profit_NGN]]))*100</f>
        <v>99.862994657252415</v>
      </c>
      <c r="Y4725" s="13">
        <f>Agridata[[#This Row],[Final_Profit_NGN]]*Agridata[[#This Row],[Storage_Loss_%]]</f>
        <v>51254889.979999997</v>
      </c>
      <c r="Z4725" s="13">
        <f>Agridata[[#This Row],[Final_Profit_NGN]] * (1-Agridata[[#This Row],[Storage_Loss_%]]/100)</f>
        <v>769785.1002000001</v>
      </c>
      <c r="AA4725" s="13">
        <f>Agridata[[#This Row],[Final_Profit_NGN]]+Agridata[[#This Row],[Input_Cost_NGN]]</f>
        <v>1302139</v>
      </c>
    </row>
    <row r="4726" spans="1:27" x14ac:dyDescent="0.35">
      <c r="A4726" t="s">
        <v>588</v>
      </c>
      <c r="B4726" t="s">
        <v>1473</v>
      </c>
      <c r="C4726" t="s">
        <v>1497</v>
      </c>
      <c r="D4726">
        <v>2024</v>
      </c>
      <c r="E4726" t="s">
        <v>1501</v>
      </c>
      <c r="F4726" t="s">
        <v>1505</v>
      </c>
      <c r="G4726">
        <v>0.87</v>
      </c>
      <c r="H4726">
        <v>10397</v>
      </c>
      <c r="I4726">
        <v>4158</v>
      </c>
      <c r="J4726">
        <v>1.6</v>
      </c>
      <c r="K4726" t="s">
        <v>1513</v>
      </c>
      <c r="L4726">
        <v>0.27</v>
      </c>
      <c r="M4726" t="s">
        <v>1516</v>
      </c>
      <c r="N4726" s="13">
        <v>200</v>
      </c>
      <c r="O4726">
        <v>60</v>
      </c>
      <c r="P4726" s="11">
        <f>Agridata[[#This Row],[Storage_Loss_%]]/100</f>
        <v>0.6</v>
      </c>
      <c r="Q4726" s="7">
        <v>60</v>
      </c>
      <c r="R4726" s="13">
        <v>10111</v>
      </c>
      <c r="S4726">
        <v>107</v>
      </c>
      <c r="T4726" t="s">
        <v>1520</v>
      </c>
      <c r="U4726" t="s">
        <v>1522</v>
      </c>
      <c r="V4726" s="13">
        <v>430146</v>
      </c>
      <c r="W4726" s="7">
        <f>(Agridata[[#This Row],[Profit_After_Storage_Loss]]/Agridata[[#This Row],[Total_Revenue]])*100</f>
        <v>39.081354754154965</v>
      </c>
      <c r="X4726">
        <f>(1-Agridata[[#This Row],[Transport_Cost_NGN]]/(Agridata[[#This Row],[Input_Cost_NGN]]+Agridata[[#This Row],[Final_Profit_NGN]]))*100</f>
        <v>99.954571988633916</v>
      </c>
      <c r="Y4726" s="13">
        <f>Agridata[[#This Row],[Final_Profit_NGN]]*Agridata[[#This Row],[Storage_Loss_%]]</f>
        <v>25808760</v>
      </c>
      <c r="Z4726" s="13">
        <f>Agridata[[#This Row],[Final_Profit_NGN]] * (1-Agridata[[#This Row],[Storage_Loss_%]]/100)</f>
        <v>172058.40000000002</v>
      </c>
      <c r="AA4726" s="13">
        <f>Agridata[[#This Row],[Final_Profit_NGN]]+Agridata[[#This Row],[Input_Cost_NGN]]</f>
        <v>440257</v>
      </c>
    </row>
    <row r="4727" spans="1:27" x14ac:dyDescent="0.35">
      <c r="A4727" t="s">
        <v>852</v>
      </c>
      <c r="B4727" t="s">
        <v>1472</v>
      </c>
      <c r="C4727" t="s">
        <v>1489</v>
      </c>
      <c r="D4727">
        <v>2022</v>
      </c>
      <c r="E4727" t="s">
        <v>1502</v>
      </c>
      <c r="F4727" t="s">
        <v>1506</v>
      </c>
      <c r="G4727">
        <v>0.5</v>
      </c>
      <c r="H4727">
        <v>1515</v>
      </c>
      <c r="I4727">
        <v>951</v>
      </c>
      <c r="J4727">
        <v>45.5</v>
      </c>
      <c r="K4727" t="s">
        <v>1512</v>
      </c>
      <c r="L4727">
        <v>2.36</v>
      </c>
      <c r="M4727" t="s">
        <v>1517</v>
      </c>
      <c r="N4727" s="13">
        <v>9779</v>
      </c>
      <c r="O4727">
        <v>30</v>
      </c>
      <c r="P4727" s="11">
        <f>Agridata[[#This Row],[Storage_Loss_%]]/100</f>
        <v>0.37209999999999999</v>
      </c>
      <c r="Q4727" s="7">
        <v>37.21</v>
      </c>
      <c r="R4727" s="13">
        <v>13506</v>
      </c>
      <c r="S4727">
        <v>365</v>
      </c>
      <c r="T4727" t="s">
        <v>1520</v>
      </c>
      <c r="U4727" t="s">
        <v>1522</v>
      </c>
      <c r="V4727" s="13">
        <v>320359</v>
      </c>
      <c r="W4727" s="7">
        <f>(Agridata[[#This Row],[Profit_After_Storage_Loss]]/Agridata[[#This Row],[Total_Revenue]])*100</f>
        <v>60.249926197714643</v>
      </c>
      <c r="X4727">
        <f>(1-Agridata[[#This Row],[Transport_Cost_NGN]]/(Agridata[[#This Row],[Input_Cost_NGN]]+Agridata[[#This Row],[Final_Profit_NGN]]))*100</f>
        <v>97.070971799979034</v>
      </c>
      <c r="Y4727" s="13">
        <f>Agridata[[#This Row],[Final_Profit_NGN]]*Agridata[[#This Row],[Storage_Loss_%]]</f>
        <v>11920558.390000001</v>
      </c>
      <c r="Z4727" s="13">
        <f>Agridata[[#This Row],[Final_Profit_NGN]] * (1-Agridata[[#This Row],[Storage_Loss_%]]/100)</f>
        <v>201153.4161</v>
      </c>
      <c r="AA4727" s="13">
        <f>Agridata[[#This Row],[Final_Profit_NGN]]+Agridata[[#This Row],[Input_Cost_NGN]]</f>
        <v>333865</v>
      </c>
    </row>
    <row r="4728" spans="1:27" x14ac:dyDescent="0.35">
      <c r="A4728" t="s">
        <v>1317</v>
      </c>
      <c r="B4728" t="s">
        <v>1473</v>
      </c>
      <c r="C4728" t="s">
        <v>1494</v>
      </c>
      <c r="D4728">
        <v>2022</v>
      </c>
      <c r="E4728" t="s">
        <v>1502</v>
      </c>
      <c r="F4728" t="s">
        <v>1509</v>
      </c>
      <c r="G4728">
        <v>2.6</v>
      </c>
      <c r="H4728">
        <v>39879</v>
      </c>
      <c r="I4728">
        <v>31396</v>
      </c>
      <c r="J4728">
        <v>10.3</v>
      </c>
      <c r="K4728" t="s">
        <v>1512</v>
      </c>
      <c r="L4728">
        <v>1.1299999999999999</v>
      </c>
      <c r="M4728" t="s">
        <v>1516</v>
      </c>
      <c r="N4728" s="13">
        <v>2114</v>
      </c>
      <c r="O4728">
        <v>3</v>
      </c>
      <c r="P4728" s="11">
        <f>Agridata[[#This Row],[Storage_Loss_%]]/100</f>
        <v>0.2127</v>
      </c>
      <c r="Q4728" s="7">
        <v>21.27</v>
      </c>
      <c r="R4728" s="13">
        <v>67975</v>
      </c>
      <c r="S4728">
        <v>321</v>
      </c>
      <c r="T4728" t="s">
        <v>1520</v>
      </c>
      <c r="U4728" t="s">
        <v>1523</v>
      </c>
      <c r="V4728" s="13">
        <v>9907246</v>
      </c>
      <c r="W4728" s="7">
        <f>(Agridata[[#This Row],[Profit_After_Storage_Loss]]/Agridata[[#This Row],[Total_Revenue]])*100</f>
        <v>78.19350344017441</v>
      </c>
      <c r="X4728">
        <f>(1-Agridata[[#This Row],[Transport_Cost_NGN]]/(Agridata[[#This Row],[Input_Cost_NGN]]+Agridata[[#This Row],[Final_Profit_NGN]]))*100</f>
        <v>99.978807487072217</v>
      </c>
      <c r="Y4728" s="13">
        <f>Agridata[[#This Row],[Final_Profit_NGN]]*Agridata[[#This Row],[Storage_Loss_%]]</f>
        <v>210727122.41999999</v>
      </c>
      <c r="Z4728" s="13">
        <f>Agridata[[#This Row],[Final_Profit_NGN]] * (1-Agridata[[#This Row],[Storage_Loss_%]]/100)</f>
        <v>7799974.7757999999</v>
      </c>
      <c r="AA4728" s="13">
        <f>Agridata[[#This Row],[Final_Profit_NGN]]+Agridata[[#This Row],[Input_Cost_NGN]]</f>
        <v>9975221</v>
      </c>
    </row>
    <row r="4729" spans="1:27" x14ac:dyDescent="0.35">
      <c r="A4729" t="s">
        <v>1272</v>
      </c>
      <c r="B4729" t="s">
        <v>1470</v>
      </c>
      <c r="C4729" t="s">
        <v>1475</v>
      </c>
      <c r="D4729">
        <v>2025</v>
      </c>
      <c r="E4729" t="s">
        <v>1502</v>
      </c>
      <c r="F4729" t="s">
        <v>1504</v>
      </c>
      <c r="G4729">
        <v>0.63</v>
      </c>
      <c r="H4729">
        <v>5292</v>
      </c>
      <c r="I4729">
        <v>4133</v>
      </c>
      <c r="J4729">
        <v>1</v>
      </c>
      <c r="K4729" t="s">
        <v>1511</v>
      </c>
      <c r="L4729">
        <v>0.61</v>
      </c>
      <c r="M4729" t="s">
        <v>1518</v>
      </c>
      <c r="N4729" s="13">
        <v>200</v>
      </c>
      <c r="O4729">
        <v>5</v>
      </c>
      <c r="P4729" s="11">
        <f>Agridata[[#This Row],[Storage_Loss_%]]/100</f>
        <v>0.21890000000000001</v>
      </c>
      <c r="Q4729" s="7">
        <v>21.89</v>
      </c>
      <c r="R4729" s="13">
        <v>9189</v>
      </c>
      <c r="S4729">
        <v>381</v>
      </c>
      <c r="T4729" t="s">
        <v>1520</v>
      </c>
      <c r="U4729" t="s">
        <v>1522</v>
      </c>
      <c r="V4729" s="13">
        <v>1549538</v>
      </c>
      <c r="W4729" s="7">
        <f>(Agridata[[#This Row],[Profit_After_Storage_Loss]]/Agridata[[#This Row],[Total_Revenue]])*100</f>
        <v>77.649526299345567</v>
      </c>
      <c r="X4729">
        <f>(1-Agridata[[#This Row],[Transport_Cost_NGN]]/(Agridata[[#This Row],[Input_Cost_NGN]]+Agridata[[#This Row],[Final_Profit_NGN]]))*100</f>
        <v>99.987169016768178</v>
      </c>
      <c r="Y4729" s="13">
        <f>Agridata[[#This Row],[Final_Profit_NGN]]*Agridata[[#This Row],[Storage_Loss_%]]</f>
        <v>33919386.82</v>
      </c>
      <c r="Z4729" s="13">
        <f>Agridata[[#This Row],[Final_Profit_NGN]] * (1-Agridata[[#This Row],[Storage_Loss_%]]/100)</f>
        <v>1210344.1318000001</v>
      </c>
      <c r="AA4729" s="13">
        <f>Agridata[[#This Row],[Final_Profit_NGN]]+Agridata[[#This Row],[Input_Cost_NGN]]</f>
        <v>1558727</v>
      </c>
    </row>
    <row r="4730" spans="1:27" x14ac:dyDescent="0.35">
      <c r="A4730" t="s">
        <v>1173</v>
      </c>
      <c r="B4730" t="s">
        <v>1473</v>
      </c>
      <c r="C4730" t="s">
        <v>1493</v>
      </c>
      <c r="D4730">
        <v>2022</v>
      </c>
      <c r="E4730" t="s">
        <v>1502</v>
      </c>
      <c r="F4730" t="s">
        <v>1509</v>
      </c>
      <c r="G4730">
        <v>3.59</v>
      </c>
      <c r="H4730">
        <v>55274</v>
      </c>
      <c r="I4730">
        <v>42793</v>
      </c>
      <c r="J4730">
        <v>11.3</v>
      </c>
      <c r="K4730" t="s">
        <v>1512</v>
      </c>
      <c r="L4730">
        <v>1.61</v>
      </c>
      <c r="M4730" t="s">
        <v>1516</v>
      </c>
      <c r="N4730" s="13">
        <v>2768</v>
      </c>
      <c r="O4730">
        <v>7</v>
      </c>
      <c r="P4730" s="11">
        <f>Agridata[[#This Row],[Storage_Loss_%]]/100</f>
        <v>0.22579999999999997</v>
      </c>
      <c r="Q4730" s="7">
        <v>22.58</v>
      </c>
      <c r="R4730" s="13">
        <v>110787</v>
      </c>
      <c r="S4730">
        <v>376</v>
      </c>
      <c r="T4730" t="s">
        <v>1521</v>
      </c>
      <c r="U4730" t="s">
        <v>1523</v>
      </c>
      <c r="V4730" s="13">
        <v>15815712</v>
      </c>
      <c r="W4730" s="7">
        <f>(Agridata[[#This Row],[Profit_After_Storage_Loss]]/Agridata[[#This Row],[Total_Revenue]])*100</f>
        <v>76.881455430977013</v>
      </c>
      <c r="X4730">
        <f>(1-Agridata[[#This Row],[Transport_Cost_NGN]]/(Agridata[[#This Row],[Input_Cost_NGN]]+Agridata[[#This Row],[Final_Profit_NGN]]))*100</f>
        <v>99.982620160275033</v>
      </c>
      <c r="Y4730" s="13">
        <f>Agridata[[#This Row],[Final_Profit_NGN]]*Agridata[[#This Row],[Storage_Loss_%]]</f>
        <v>357118776.95999998</v>
      </c>
      <c r="Z4730" s="13">
        <f>Agridata[[#This Row],[Final_Profit_NGN]] * (1-Agridata[[#This Row],[Storage_Loss_%]]/100)</f>
        <v>12244524.2304</v>
      </c>
      <c r="AA4730" s="13">
        <f>Agridata[[#This Row],[Final_Profit_NGN]]+Agridata[[#This Row],[Input_Cost_NGN]]</f>
        <v>15926499</v>
      </c>
    </row>
    <row r="4731" spans="1:27" x14ac:dyDescent="0.35">
      <c r="A4731" t="s">
        <v>448</v>
      </c>
      <c r="B4731" t="s">
        <v>1473</v>
      </c>
      <c r="C4731" t="s">
        <v>1494</v>
      </c>
      <c r="D4731">
        <v>2022</v>
      </c>
      <c r="E4731" t="s">
        <v>1501</v>
      </c>
      <c r="F4731" t="s">
        <v>1507</v>
      </c>
      <c r="G4731">
        <v>1.54</v>
      </c>
      <c r="H4731">
        <v>3201</v>
      </c>
      <c r="I4731">
        <v>2843</v>
      </c>
      <c r="J4731">
        <v>20.100000000000001</v>
      </c>
      <c r="K4731" t="s">
        <v>1511</v>
      </c>
      <c r="L4731">
        <v>0.85</v>
      </c>
      <c r="M4731" t="s">
        <v>1517</v>
      </c>
      <c r="N4731" s="13">
        <v>3329</v>
      </c>
      <c r="O4731">
        <v>3</v>
      </c>
      <c r="P4731" s="11">
        <f>Agridata[[#This Row],[Storage_Loss_%]]/100</f>
        <v>0.1118</v>
      </c>
      <c r="Q4731" s="7">
        <v>11.18</v>
      </c>
      <c r="R4731" s="13">
        <v>29362</v>
      </c>
      <c r="S4731">
        <v>248</v>
      </c>
      <c r="T4731" t="s">
        <v>1520</v>
      </c>
      <c r="U4731" t="s">
        <v>1523</v>
      </c>
      <c r="V4731" s="13">
        <v>665323</v>
      </c>
      <c r="W4731" s="7">
        <f>(Agridata[[#This Row],[Profit_After_Storage_Loss]]/Agridata[[#This Row],[Total_Revenue]])*100</f>
        <v>85.065877138559202</v>
      </c>
      <c r="X4731">
        <f>(1-Agridata[[#This Row],[Transport_Cost_NGN]]/(Agridata[[#This Row],[Input_Cost_NGN]]+Agridata[[#This Row],[Final_Profit_NGN]]))*100</f>
        <v>99.520789998344569</v>
      </c>
      <c r="Y4731" s="13">
        <f>Agridata[[#This Row],[Final_Profit_NGN]]*Agridata[[#This Row],[Storage_Loss_%]]</f>
        <v>7438311.1399999997</v>
      </c>
      <c r="Z4731" s="13">
        <f>Agridata[[#This Row],[Final_Profit_NGN]] * (1-Agridata[[#This Row],[Storage_Loss_%]]/100)</f>
        <v>590939.88859999995</v>
      </c>
      <c r="AA4731" s="13">
        <f>Agridata[[#This Row],[Final_Profit_NGN]]+Agridata[[#This Row],[Input_Cost_NGN]]</f>
        <v>694685</v>
      </c>
    </row>
    <row r="4732" spans="1:27" x14ac:dyDescent="0.35">
      <c r="A4732" t="s">
        <v>874</v>
      </c>
      <c r="B4732" t="s">
        <v>1471</v>
      </c>
      <c r="C4732" t="s">
        <v>1477</v>
      </c>
      <c r="D4732">
        <v>2023</v>
      </c>
      <c r="E4732" t="s">
        <v>1501</v>
      </c>
      <c r="F4732" t="s">
        <v>1510</v>
      </c>
      <c r="G4732">
        <v>1.2</v>
      </c>
      <c r="H4732">
        <v>27474</v>
      </c>
      <c r="I4732">
        <v>19671</v>
      </c>
      <c r="J4732">
        <v>3.5</v>
      </c>
      <c r="K4732" t="s">
        <v>1515</v>
      </c>
      <c r="L4732">
        <v>0.84</v>
      </c>
      <c r="M4732" t="s">
        <v>1517</v>
      </c>
      <c r="N4732" s="13">
        <v>592</v>
      </c>
      <c r="O4732">
        <v>2</v>
      </c>
      <c r="P4732" s="11">
        <f>Agridata[[#This Row],[Storage_Loss_%]]/100</f>
        <v>0.28399999999999997</v>
      </c>
      <c r="Q4732" s="7">
        <v>28.4</v>
      </c>
      <c r="R4732" s="13">
        <v>38226</v>
      </c>
      <c r="S4732">
        <v>346</v>
      </c>
      <c r="T4732" t="s">
        <v>1520</v>
      </c>
      <c r="U4732" t="s">
        <v>1522</v>
      </c>
      <c r="V4732" s="13">
        <v>6699287</v>
      </c>
      <c r="W4732" s="7">
        <f>(Agridata[[#This Row],[Profit_After_Storage_Loss]]/Agridata[[#This Row],[Total_Revenue]])*100</f>
        <v>71.193769748570418</v>
      </c>
      <c r="X4732">
        <f>(1-Agridata[[#This Row],[Transport_Cost_NGN]]/(Agridata[[#This Row],[Input_Cost_NGN]]+Agridata[[#This Row],[Final_Profit_NGN]]))*100</f>
        <v>99.991213375024287</v>
      </c>
      <c r="Y4732" s="13">
        <f>Agridata[[#This Row],[Final_Profit_NGN]]*Agridata[[#This Row],[Storage_Loss_%]]</f>
        <v>190259750.79999998</v>
      </c>
      <c r="Z4732" s="13">
        <f>Agridata[[#This Row],[Final_Profit_NGN]] * (1-Agridata[[#This Row],[Storage_Loss_%]]/100)</f>
        <v>4796689.4919999996</v>
      </c>
      <c r="AA4732" s="13">
        <f>Agridata[[#This Row],[Final_Profit_NGN]]+Agridata[[#This Row],[Input_Cost_NGN]]</f>
        <v>6737513</v>
      </c>
    </row>
    <row r="4733" spans="1:27" x14ac:dyDescent="0.35">
      <c r="A4733" t="s">
        <v>875</v>
      </c>
      <c r="B4733" t="s">
        <v>1469</v>
      </c>
      <c r="C4733" t="s">
        <v>1474</v>
      </c>
      <c r="D4733">
        <v>2025</v>
      </c>
      <c r="E4733" t="s">
        <v>1502</v>
      </c>
      <c r="F4733" t="s">
        <v>1509</v>
      </c>
      <c r="G4733">
        <v>2.0099999999999998</v>
      </c>
      <c r="H4733">
        <v>25875</v>
      </c>
      <c r="I4733">
        <v>20135</v>
      </c>
      <c r="J4733">
        <v>28.3</v>
      </c>
      <c r="K4733" t="s">
        <v>1511</v>
      </c>
      <c r="L4733">
        <v>1.36</v>
      </c>
      <c r="M4733" t="s">
        <v>1517</v>
      </c>
      <c r="N4733" s="13">
        <v>3153</v>
      </c>
      <c r="O4733">
        <v>3</v>
      </c>
      <c r="P4733" s="11">
        <f>Agridata[[#This Row],[Storage_Loss_%]]/100</f>
        <v>0.2218</v>
      </c>
      <c r="Q4733" s="7">
        <v>22.18</v>
      </c>
      <c r="R4733" s="13">
        <v>32453</v>
      </c>
      <c r="S4733">
        <v>280</v>
      </c>
      <c r="T4733" t="s">
        <v>1521</v>
      </c>
      <c r="U4733" t="s">
        <v>1522</v>
      </c>
      <c r="V4733" s="13">
        <v>5545816</v>
      </c>
      <c r="W4733" s="7">
        <f>(Agridata[[#This Row],[Profit_After_Storage_Loss]]/Agridata[[#This Row],[Total_Revenue]])*100</f>
        <v>77.367262338908347</v>
      </c>
      <c r="X4733">
        <f>(1-Agridata[[#This Row],[Transport_Cost_NGN]]/(Agridata[[#This Row],[Input_Cost_NGN]]+Agridata[[#This Row],[Final_Profit_NGN]]))*100</f>
        <v>99.943477089398158</v>
      </c>
      <c r="Y4733" s="13">
        <f>Agridata[[#This Row],[Final_Profit_NGN]]*Agridata[[#This Row],[Storage_Loss_%]]</f>
        <v>123006198.88</v>
      </c>
      <c r="Z4733" s="13">
        <f>Agridata[[#This Row],[Final_Profit_NGN]] * (1-Agridata[[#This Row],[Storage_Loss_%]]/100)</f>
        <v>4315754.0111999996</v>
      </c>
      <c r="AA4733" s="13">
        <f>Agridata[[#This Row],[Final_Profit_NGN]]+Agridata[[#This Row],[Input_Cost_NGN]]</f>
        <v>5578269</v>
      </c>
    </row>
    <row r="4734" spans="1:27" x14ac:dyDescent="0.35">
      <c r="A4734" t="s">
        <v>1038</v>
      </c>
      <c r="B4734" t="s">
        <v>1471</v>
      </c>
      <c r="C4734" t="s">
        <v>1486</v>
      </c>
      <c r="D4734">
        <v>2021</v>
      </c>
      <c r="E4734" t="s">
        <v>1502</v>
      </c>
      <c r="F4734" t="s">
        <v>1509</v>
      </c>
      <c r="G4734">
        <v>14.44</v>
      </c>
      <c r="H4734">
        <v>215200</v>
      </c>
      <c r="I4734">
        <v>173730</v>
      </c>
      <c r="J4734">
        <v>2.6</v>
      </c>
      <c r="K4734" t="s">
        <v>1511</v>
      </c>
      <c r="L4734">
        <v>1.33</v>
      </c>
      <c r="M4734" t="s">
        <v>1516</v>
      </c>
      <c r="N4734" s="13">
        <v>343</v>
      </c>
      <c r="O4734">
        <v>1</v>
      </c>
      <c r="P4734" s="11">
        <f>Agridata[[#This Row],[Storage_Loss_%]]/100</f>
        <v>0.19269999999999998</v>
      </c>
      <c r="Q4734" s="7">
        <v>19.27</v>
      </c>
      <c r="R4734" s="13">
        <v>500772</v>
      </c>
      <c r="S4734">
        <v>272</v>
      </c>
      <c r="T4734" t="s">
        <v>1520</v>
      </c>
      <c r="U4734" t="s">
        <v>1523</v>
      </c>
      <c r="V4734" s="13">
        <v>46280900</v>
      </c>
      <c r="W4734" s="7">
        <f>(Agridata[[#This Row],[Profit_After_Storage_Loss]]/Agridata[[#This Row],[Total_Revenue]])*100</f>
        <v>79.86582987029621</v>
      </c>
      <c r="X4734">
        <f>(1-Agridata[[#This Row],[Transport_Cost_NGN]]/(Agridata[[#This Row],[Input_Cost_NGN]]+Agridata[[#This Row],[Final_Profit_NGN]]))*100</f>
        <v>99.999266806881124</v>
      </c>
      <c r="Y4734" s="13">
        <f>Agridata[[#This Row],[Final_Profit_NGN]]*Agridata[[#This Row],[Storage_Loss_%]]</f>
        <v>891832943</v>
      </c>
      <c r="Z4734" s="13">
        <f>Agridata[[#This Row],[Final_Profit_NGN]] * (1-Agridata[[#This Row],[Storage_Loss_%]]/100)</f>
        <v>37362570.57</v>
      </c>
      <c r="AA4734" s="13">
        <f>Agridata[[#This Row],[Final_Profit_NGN]]+Agridata[[#This Row],[Input_Cost_NGN]]</f>
        <v>46781672</v>
      </c>
    </row>
    <row r="4735" spans="1:27" x14ac:dyDescent="0.35">
      <c r="A4735" t="s">
        <v>1392</v>
      </c>
      <c r="B4735" t="s">
        <v>1472</v>
      </c>
      <c r="C4735" t="s">
        <v>1479</v>
      </c>
      <c r="D4735">
        <v>2024</v>
      </c>
      <c r="E4735" t="s">
        <v>1501</v>
      </c>
      <c r="F4735" t="s">
        <v>1503</v>
      </c>
      <c r="G4735">
        <v>1.1000000000000001</v>
      </c>
      <c r="H4735">
        <v>7280</v>
      </c>
      <c r="I4735">
        <v>5600</v>
      </c>
      <c r="J4735">
        <v>26.7</v>
      </c>
      <c r="K4735" t="s">
        <v>1513</v>
      </c>
      <c r="L4735">
        <v>2.0099999999999998</v>
      </c>
      <c r="M4735" t="s">
        <v>1517</v>
      </c>
      <c r="N4735" s="13">
        <v>937</v>
      </c>
      <c r="O4735">
        <v>14</v>
      </c>
      <c r="P4735" s="11">
        <f>Agridata[[#This Row],[Storage_Loss_%]]/100</f>
        <v>0.23070000000000002</v>
      </c>
      <c r="Q4735" s="7">
        <v>23.07</v>
      </c>
      <c r="R4735" s="13">
        <v>10622</v>
      </c>
      <c r="S4735">
        <v>393</v>
      </c>
      <c r="T4735" t="s">
        <v>1520</v>
      </c>
      <c r="U4735" t="s">
        <v>1523</v>
      </c>
      <c r="V4735" s="13">
        <v>2167233</v>
      </c>
      <c r="W4735" s="7">
        <f>(Agridata[[#This Row],[Profit_After_Storage_Loss]]/Agridata[[#This Row],[Total_Revenue]])*100</f>
        <v>76.554791154599371</v>
      </c>
      <c r="X4735">
        <f>(1-Agridata[[#This Row],[Transport_Cost_NGN]]/(Agridata[[#This Row],[Input_Cost_NGN]]+Agridata[[#This Row],[Final_Profit_NGN]]))*100</f>
        <v>99.956976015391291</v>
      </c>
      <c r="Y4735" s="13">
        <f>Agridata[[#This Row],[Final_Profit_NGN]]*Agridata[[#This Row],[Storage_Loss_%]]</f>
        <v>49998065.310000002</v>
      </c>
      <c r="Z4735" s="13">
        <f>Agridata[[#This Row],[Final_Profit_NGN]] * (1-Agridata[[#This Row],[Storage_Loss_%]]/100)</f>
        <v>1667252.3469</v>
      </c>
      <c r="AA4735" s="13">
        <f>Agridata[[#This Row],[Final_Profit_NGN]]+Agridata[[#This Row],[Input_Cost_NGN]]</f>
        <v>2177855</v>
      </c>
    </row>
    <row r="4736" spans="1:27" x14ac:dyDescent="0.35">
      <c r="A4736" t="s">
        <v>343</v>
      </c>
      <c r="B4736" t="s">
        <v>1470</v>
      </c>
      <c r="C4736" t="s">
        <v>1482</v>
      </c>
      <c r="D4736">
        <v>2024</v>
      </c>
      <c r="E4736" t="s">
        <v>1501</v>
      </c>
      <c r="F4736" t="s">
        <v>1509</v>
      </c>
      <c r="G4736">
        <v>3.11</v>
      </c>
      <c r="H4736">
        <v>40769</v>
      </c>
      <c r="I4736">
        <v>32040</v>
      </c>
      <c r="J4736">
        <v>71</v>
      </c>
      <c r="K4736" t="s">
        <v>1514</v>
      </c>
      <c r="L4736">
        <v>3.11</v>
      </c>
      <c r="M4736" t="s">
        <v>1518</v>
      </c>
      <c r="N4736" s="13">
        <v>12790</v>
      </c>
      <c r="O4736">
        <v>5</v>
      </c>
      <c r="P4736" s="11">
        <f>Agridata[[#This Row],[Storage_Loss_%]]/100</f>
        <v>0.21410000000000001</v>
      </c>
      <c r="Q4736" s="7">
        <v>21.41</v>
      </c>
      <c r="R4736" s="13">
        <v>50999</v>
      </c>
      <c r="S4736">
        <v>385</v>
      </c>
      <c r="T4736" t="s">
        <v>1521</v>
      </c>
      <c r="U4736" t="s">
        <v>1523</v>
      </c>
      <c r="V4736" s="13">
        <v>12148257</v>
      </c>
      <c r="W4736" s="7">
        <f>(Agridata[[#This Row],[Profit_After_Storage_Loss]]/Agridata[[#This Row],[Total_Revenue]])*100</f>
        <v>78.261454438696916</v>
      </c>
      <c r="X4736">
        <f>(1-Agridata[[#This Row],[Transport_Cost_NGN]]/(Agridata[[#This Row],[Input_Cost_NGN]]+Agridata[[#This Row],[Final_Profit_NGN]]))*100</f>
        <v>99.895157540754937</v>
      </c>
      <c r="Y4736" s="13">
        <f>Agridata[[#This Row],[Final_Profit_NGN]]*Agridata[[#This Row],[Storage_Loss_%]]</f>
        <v>260094182.37</v>
      </c>
      <c r="Z4736" s="13">
        <f>Agridata[[#This Row],[Final_Profit_NGN]] * (1-Agridata[[#This Row],[Storage_Loss_%]]/100)</f>
        <v>9547315.1763000004</v>
      </c>
      <c r="AA4736" s="13">
        <f>Agridata[[#This Row],[Final_Profit_NGN]]+Agridata[[#This Row],[Input_Cost_NGN]]</f>
        <v>12199256</v>
      </c>
    </row>
    <row r="4737" spans="1:27" x14ac:dyDescent="0.35">
      <c r="A4737" t="s">
        <v>1251</v>
      </c>
      <c r="B4737" t="s">
        <v>1471</v>
      </c>
      <c r="C4737" t="s">
        <v>1486</v>
      </c>
      <c r="D4737">
        <v>2021</v>
      </c>
      <c r="E4737" t="s">
        <v>1502</v>
      </c>
      <c r="F4737" t="s">
        <v>1508</v>
      </c>
      <c r="G4737">
        <v>0.65</v>
      </c>
      <c r="H4737">
        <v>888</v>
      </c>
      <c r="I4737">
        <v>355</v>
      </c>
      <c r="J4737">
        <v>17.899999999999999</v>
      </c>
      <c r="K4737" t="s">
        <v>1512</v>
      </c>
      <c r="L4737">
        <v>1.1499999999999999</v>
      </c>
      <c r="M4737" t="s">
        <v>1516</v>
      </c>
      <c r="N4737" s="13">
        <v>4090</v>
      </c>
      <c r="O4737">
        <v>60</v>
      </c>
      <c r="P4737" s="11">
        <f>Agridata[[#This Row],[Storage_Loss_%]]/100</f>
        <v>0.6</v>
      </c>
      <c r="Q4737" s="7">
        <v>60</v>
      </c>
      <c r="R4737" s="13">
        <v>9168</v>
      </c>
      <c r="S4737">
        <v>172</v>
      </c>
      <c r="T4737" t="s">
        <v>1520</v>
      </c>
      <c r="U4737" t="s">
        <v>1523</v>
      </c>
      <c r="V4737" s="13">
        <v>47192</v>
      </c>
      <c r="W4737" s="7">
        <f>(Agridata[[#This Row],[Profit_After_Storage_Loss]]/Agridata[[#This Row],[Total_Revenue]])*100</f>
        <v>33.493257629524486</v>
      </c>
      <c r="X4737">
        <f>(1-Agridata[[#This Row],[Transport_Cost_NGN]]/(Agridata[[#This Row],[Input_Cost_NGN]]+Agridata[[#This Row],[Final_Profit_NGN]]))*100</f>
        <v>92.743080198722495</v>
      </c>
      <c r="Y4737" s="13">
        <f>Agridata[[#This Row],[Final_Profit_NGN]]*Agridata[[#This Row],[Storage_Loss_%]]</f>
        <v>2831520</v>
      </c>
      <c r="Z4737" s="13">
        <f>Agridata[[#This Row],[Final_Profit_NGN]] * (1-Agridata[[#This Row],[Storage_Loss_%]]/100)</f>
        <v>18876.8</v>
      </c>
      <c r="AA4737" s="13">
        <f>Agridata[[#This Row],[Final_Profit_NGN]]+Agridata[[#This Row],[Input_Cost_NGN]]</f>
        <v>56360</v>
      </c>
    </row>
    <row r="4738" spans="1:27" x14ac:dyDescent="0.35">
      <c r="A4738" t="s">
        <v>1366</v>
      </c>
      <c r="B4738" t="s">
        <v>1469</v>
      </c>
      <c r="C4738" t="s">
        <v>1480</v>
      </c>
      <c r="D4738">
        <v>2025</v>
      </c>
      <c r="E4738" t="s">
        <v>1501</v>
      </c>
      <c r="F4738" t="s">
        <v>1504</v>
      </c>
      <c r="G4738">
        <v>0.82</v>
      </c>
      <c r="H4738">
        <v>8043</v>
      </c>
      <c r="I4738">
        <v>6266</v>
      </c>
      <c r="J4738">
        <v>73.900000000000006</v>
      </c>
      <c r="K4738" t="s">
        <v>1512</v>
      </c>
      <c r="L4738">
        <v>2.0499999999999998</v>
      </c>
      <c r="M4738" t="s">
        <v>1518</v>
      </c>
      <c r="N4738" s="13">
        <v>14935</v>
      </c>
      <c r="O4738">
        <v>1</v>
      </c>
      <c r="P4738" s="11">
        <f>Agridata[[#This Row],[Storage_Loss_%]]/100</f>
        <v>0.22089999999999999</v>
      </c>
      <c r="Q4738" s="7">
        <v>22.09</v>
      </c>
      <c r="R4738" s="13">
        <v>12075</v>
      </c>
      <c r="S4738">
        <v>300</v>
      </c>
      <c r="T4738" t="s">
        <v>1520</v>
      </c>
      <c r="U4738" t="s">
        <v>1522</v>
      </c>
      <c r="V4738" s="13">
        <v>1833992</v>
      </c>
      <c r="W4738" s="7">
        <f>(Agridata[[#This Row],[Profit_After_Storage_Loss]]/Agridata[[#This Row],[Total_Revenue]])*100</f>
        <v>77.400395933625376</v>
      </c>
      <c r="X4738">
        <f>(1-Agridata[[#This Row],[Transport_Cost_NGN]]/(Agridata[[#This Row],[Input_Cost_NGN]]+Agridata[[#This Row],[Final_Profit_NGN]]))*100</f>
        <v>99.190982775814746</v>
      </c>
      <c r="Y4738" s="13">
        <f>Agridata[[#This Row],[Final_Profit_NGN]]*Agridata[[#This Row],[Storage_Loss_%]]</f>
        <v>40512883.280000001</v>
      </c>
      <c r="Z4738" s="13">
        <f>Agridata[[#This Row],[Final_Profit_NGN]] * (1-Agridata[[#This Row],[Storage_Loss_%]]/100)</f>
        <v>1428863.1672</v>
      </c>
      <c r="AA4738" s="13">
        <f>Agridata[[#This Row],[Final_Profit_NGN]]+Agridata[[#This Row],[Input_Cost_NGN]]</f>
        <v>1846067</v>
      </c>
    </row>
    <row r="4739" spans="1:27" x14ac:dyDescent="0.35">
      <c r="A4739" t="s">
        <v>1353</v>
      </c>
      <c r="B4739" t="s">
        <v>1471</v>
      </c>
      <c r="C4739" t="s">
        <v>1500</v>
      </c>
      <c r="D4739">
        <v>2024</v>
      </c>
      <c r="E4739" t="s">
        <v>1502</v>
      </c>
      <c r="F4739" t="s">
        <v>1504</v>
      </c>
      <c r="G4739">
        <v>0.81</v>
      </c>
      <c r="H4739">
        <v>4288</v>
      </c>
      <c r="I4739">
        <v>3513</v>
      </c>
      <c r="J4739">
        <v>38.6</v>
      </c>
      <c r="K4739" t="s">
        <v>1512</v>
      </c>
      <c r="L4739">
        <v>1.29</v>
      </c>
      <c r="M4739" t="s">
        <v>1518</v>
      </c>
      <c r="N4739" s="13">
        <v>7683</v>
      </c>
      <c r="O4739">
        <v>2</v>
      </c>
      <c r="P4739" s="11">
        <f>Agridata[[#This Row],[Storage_Loss_%]]/100</f>
        <v>0.1807</v>
      </c>
      <c r="Q4739" s="7">
        <v>18.07</v>
      </c>
      <c r="R4739" s="13">
        <v>16752</v>
      </c>
      <c r="S4739">
        <v>306</v>
      </c>
      <c r="T4739" t="s">
        <v>1520</v>
      </c>
      <c r="U4739" t="s">
        <v>1522</v>
      </c>
      <c r="V4739" s="13">
        <v>1039794</v>
      </c>
      <c r="W4739" s="7">
        <f>(Agridata[[#This Row],[Profit_After_Storage_Loss]]/Agridata[[#This Row],[Total_Revenue]])*100</f>
        <v>80.630963933420801</v>
      </c>
      <c r="X4739">
        <f>(1-Agridata[[#This Row],[Transport_Cost_NGN]]/(Agridata[[#This Row],[Input_Cost_NGN]]+Agridata[[#This Row],[Final_Profit_NGN]]))*100</f>
        <v>99.272819167362329</v>
      </c>
      <c r="Y4739" s="13">
        <f>Agridata[[#This Row],[Final_Profit_NGN]]*Agridata[[#This Row],[Storage_Loss_%]]</f>
        <v>18789077.580000002</v>
      </c>
      <c r="Z4739" s="13">
        <f>Agridata[[#This Row],[Final_Profit_NGN]] * (1-Agridata[[#This Row],[Storage_Loss_%]]/100)</f>
        <v>851903.22420000006</v>
      </c>
      <c r="AA4739" s="13">
        <f>Agridata[[#This Row],[Final_Profit_NGN]]+Agridata[[#This Row],[Input_Cost_NGN]]</f>
        <v>1056546</v>
      </c>
    </row>
    <row r="4740" spans="1:27" x14ac:dyDescent="0.35">
      <c r="A4740" t="s">
        <v>1397</v>
      </c>
      <c r="B4740" t="s">
        <v>1473</v>
      </c>
      <c r="C4740" t="s">
        <v>1497</v>
      </c>
      <c r="D4740">
        <v>2023</v>
      </c>
      <c r="E4740" t="s">
        <v>1502</v>
      </c>
      <c r="F4740" t="s">
        <v>1507</v>
      </c>
      <c r="G4740">
        <v>1.47</v>
      </c>
      <c r="H4740">
        <v>2658</v>
      </c>
      <c r="I4740">
        <v>1650</v>
      </c>
      <c r="J4740">
        <v>19.600000000000001</v>
      </c>
      <c r="K4740" t="s">
        <v>1512</v>
      </c>
      <c r="L4740">
        <v>0.82</v>
      </c>
      <c r="M4740" t="s">
        <v>1517</v>
      </c>
      <c r="N4740" s="13">
        <v>4404</v>
      </c>
      <c r="O4740">
        <v>30</v>
      </c>
      <c r="P4740" s="11">
        <f>Agridata[[#This Row],[Storage_Loss_%]]/100</f>
        <v>0.37890000000000001</v>
      </c>
      <c r="Q4740" s="7">
        <v>37.89</v>
      </c>
      <c r="R4740" s="13">
        <v>18598</v>
      </c>
      <c r="S4740">
        <v>233</v>
      </c>
      <c r="T4740" t="s">
        <v>1521</v>
      </c>
      <c r="U4740" t="s">
        <v>1522</v>
      </c>
      <c r="V4740" s="13">
        <v>357604</v>
      </c>
      <c r="W4740" s="7">
        <f>(Agridata[[#This Row],[Profit_After_Storage_Loss]]/Agridata[[#This Row],[Total_Revenue]])*100</f>
        <v>59.039517174284029</v>
      </c>
      <c r="X4740">
        <f>(1-Agridata[[#This Row],[Transport_Cost_NGN]]/(Agridata[[#This Row],[Input_Cost_NGN]]+Agridata[[#This Row],[Final_Profit_NGN]]))*100</f>
        <v>98.829352316042971</v>
      </c>
      <c r="Y4740" s="13">
        <f>Agridata[[#This Row],[Final_Profit_NGN]]*Agridata[[#This Row],[Storage_Loss_%]]</f>
        <v>13549615.560000001</v>
      </c>
      <c r="Z4740" s="13">
        <f>Agridata[[#This Row],[Final_Profit_NGN]] * (1-Agridata[[#This Row],[Storage_Loss_%]]/100)</f>
        <v>222107.8444</v>
      </c>
      <c r="AA4740" s="13">
        <f>Agridata[[#This Row],[Final_Profit_NGN]]+Agridata[[#This Row],[Input_Cost_NGN]]</f>
        <v>376202</v>
      </c>
    </row>
    <row r="4741" spans="1:27" x14ac:dyDescent="0.35">
      <c r="A4741" t="s">
        <v>589</v>
      </c>
      <c r="B4741" t="s">
        <v>1473</v>
      </c>
      <c r="C4741" t="s">
        <v>1493</v>
      </c>
      <c r="D4741">
        <v>2022</v>
      </c>
      <c r="E4741" t="s">
        <v>1501</v>
      </c>
      <c r="F4741" t="s">
        <v>1507</v>
      </c>
      <c r="G4741">
        <v>5.28</v>
      </c>
      <c r="H4741">
        <v>12005</v>
      </c>
      <c r="I4741">
        <v>9919</v>
      </c>
      <c r="J4741">
        <v>67.5</v>
      </c>
      <c r="K4741" t="s">
        <v>1514</v>
      </c>
      <c r="L4741">
        <v>3.12</v>
      </c>
      <c r="M4741" t="s">
        <v>1516</v>
      </c>
      <c r="N4741" s="13">
        <v>10376</v>
      </c>
      <c r="O4741">
        <v>7</v>
      </c>
      <c r="P4741" s="11">
        <f>Agridata[[#This Row],[Storage_Loss_%]]/100</f>
        <v>0.17370000000000002</v>
      </c>
      <c r="Q4741" s="7">
        <v>17.37</v>
      </c>
      <c r="R4741" s="13">
        <v>90695</v>
      </c>
      <c r="S4741">
        <v>232</v>
      </c>
      <c r="T4741" t="s">
        <v>1520</v>
      </c>
      <c r="U4741" t="s">
        <v>1523</v>
      </c>
      <c r="V4741" s="13">
        <v>2177125</v>
      </c>
      <c r="W4741" s="7">
        <f>(Agridata[[#This Row],[Profit_After_Storage_Loss]]/Agridata[[#This Row],[Total_Revenue]])*100</f>
        <v>79.325448558527583</v>
      </c>
      <c r="X4741">
        <f>(1-Agridata[[#This Row],[Transport_Cost_NGN]]/(Agridata[[#This Row],[Input_Cost_NGN]]+Agridata[[#This Row],[Final_Profit_NGN]]))*100</f>
        <v>99.54246809711529</v>
      </c>
      <c r="Y4741" s="13">
        <f>Agridata[[#This Row],[Final_Profit_NGN]]*Agridata[[#This Row],[Storage_Loss_%]]</f>
        <v>37816661.25</v>
      </c>
      <c r="Z4741" s="13">
        <f>Agridata[[#This Row],[Final_Profit_NGN]] * (1-Agridata[[#This Row],[Storage_Loss_%]]/100)</f>
        <v>1798958.3875000002</v>
      </c>
      <c r="AA4741" s="13">
        <f>Agridata[[#This Row],[Final_Profit_NGN]]+Agridata[[#This Row],[Input_Cost_NGN]]</f>
        <v>2267820</v>
      </c>
    </row>
    <row r="4742" spans="1:27" x14ac:dyDescent="0.35">
      <c r="A4742" t="s">
        <v>602</v>
      </c>
      <c r="B4742" t="s">
        <v>1472</v>
      </c>
      <c r="C4742" t="s">
        <v>1488</v>
      </c>
      <c r="D4742">
        <v>2024</v>
      </c>
      <c r="E4742" t="s">
        <v>1502</v>
      </c>
      <c r="F4742" t="s">
        <v>1508</v>
      </c>
      <c r="G4742">
        <v>1.31</v>
      </c>
      <c r="H4742">
        <v>2442</v>
      </c>
      <c r="I4742">
        <v>2229</v>
      </c>
      <c r="J4742">
        <v>36</v>
      </c>
      <c r="K4742" t="s">
        <v>1512</v>
      </c>
      <c r="L4742">
        <v>1.1000000000000001</v>
      </c>
      <c r="M4742" t="s">
        <v>1516</v>
      </c>
      <c r="N4742" s="13">
        <v>7720</v>
      </c>
      <c r="O4742">
        <v>1</v>
      </c>
      <c r="P4742" s="11">
        <f>Agridata[[#This Row],[Storage_Loss_%]]/100</f>
        <v>8.72E-2</v>
      </c>
      <c r="Q4742" s="7">
        <v>8.7200000000000006</v>
      </c>
      <c r="R4742" s="13">
        <v>20207</v>
      </c>
      <c r="S4742">
        <v>247</v>
      </c>
      <c r="T4742" t="s">
        <v>1520</v>
      </c>
      <c r="U4742" t="s">
        <v>1522</v>
      </c>
      <c r="V4742" s="13">
        <v>517131</v>
      </c>
      <c r="W4742" s="7">
        <f>(Agridata[[#This Row],[Profit_After_Storage_Loss]]/Agridata[[#This Row],[Total_Revenue]])*100</f>
        <v>87.847346884084132</v>
      </c>
      <c r="X4742">
        <f>(1-Agridata[[#This Row],[Transport_Cost_NGN]]/(Agridata[[#This Row],[Input_Cost_NGN]]+Agridata[[#This Row],[Final_Profit_NGN]]))*100</f>
        <v>98.563287911891578</v>
      </c>
      <c r="Y4742" s="13">
        <f>Agridata[[#This Row],[Final_Profit_NGN]]*Agridata[[#This Row],[Storage_Loss_%]]</f>
        <v>4509382.32</v>
      </c>
      <c r="Z4742" s="13">
        <f>Agridata[[#This Row],[Final_Profit_NGN]] * (1-Agridata[[#This Row],[Storage_Loss_%]]/100)</f>
        <v>472037.17680000002</v>
      </c>
      <c r="AA4742" s="13">
        <f>Agridata[[#This Row],[Final_Profit_NGN]]+Agridata[[#This Row],[Input_Cost_NGN]]</f>
        <v>537338</v>
      </c>
    </row>
    <row r="4743" spans="1:27" x14ac:dyDescent="0.35">
      <c r="A4743" t="s">
        <v>1206</v>
      </c>
      <c r="B4743" t="s">
        <v>1473</v>
      </c>
      <c r="C4743" t="s">
        <v>1484</v>
      </c>
      <c r="D4743">
        <v>2021</v>
      </c>
      <c r="E4743" t="s">
        <v>1501</v>
      </c>
      <c r="F4743" t="s">
        <v>1504</v>
      </c>
      <c r="G4743">
        <v>3.01</v>
      </c>
      <c r="H4743">
        <v>30349</v>
      </c>
      <c r="I4743">
        <v>23644</v>
      </c>
      <c r="J4743">
        <v>21.6</v>
      </c>
      <c r="K4743" t="s">
        <v>1512</v>
      </c>
      <c r="L4743">
        <v>0.9</v>
      </c>
      <c r="M4743" t="s">
        <v>1518</v>
      </c>
      <c r="N4743" s="13">
        <v>5944</v>
      </c>
      <c r="O4743">
        <v>1</v>
      </c>
      <c r="P4743" s="11">
        <f>Agridata[[#This Row],[Storage_Loss_%]]/100</f>
        <v>0.22089999999999999</v>
      </c>
      <c r="Q4743" s="7">
        <v>22.09</v>
      </c>
      <c r="R4743" s="13">
        <v>58207</v>
      </c>
      <c r="S4743">
        <v>210</v>
      </c>
      <c r="T4743" t="s">
        <v>1521</v>
      </c>
      <c r="U4743" t="s">
        <v>1523</v>
      </c>
      <c r="V4743" s="13">
        <v>4851437</v>
      </c>
      <c r="W4743" s="7">
        <f>(Agridata[[#This Row],[Profit_After_Storage_Loss]]/Agridata[[#This Row],[Total_Revenue]])*100</f>
        <v>76.986326639976326</v>
      </c>
      <c r="X4743">
        <f>(1-Agridata[[#This Row],[Transport_Cost_NGN]]/(Agridata[[#This Row],[Input_Cost_NGN]]+Agridata[[#This Row],[Final_Profit_NGN]]))*100</f>
        <v>99.878932158828633</v>
      </c>
      <c r="Y4743" s="13">
        <f>Agridata[[#This Row],[Final_Profit_NGN]]*Agridata[[#This Row],[Storage_Loss_%]]</f>
        <v>107168243.33</v>
      </c>
      <c r="Z4743" s="13">
        <f>Agridata[[#This Row],[Final_Profit_NGN]] * (1-Agridata[[#This Row],[Storage_Loss_%]]/100)</f>
        <v>3779754.5666999999</v>
      </c>
      <c r="AA4743" s="13">
        <f>Agridata[[#This Row],[Final_Profit_NGN]]+Agridata[[#This Row],[Input_Cost_NGN]]</f>
        <v>4909644</v>
      </c>
    </row>
    <row r="4744" spans="1:27" x14ac:dyDescent="0.35">
      <c r="A4744" t="s">
        <v>705</v>
      </c>
      <c r="B4744" t="s">
        <v>1473</v>
      </c>
      <c r="C4744" t="s">
        <v>1484</v>
      </c>
      <c r="D4744">
        <v>2024</v>
      </c>
      <c r="E4744" t="s">
        <v>1501</v>
      </c>
      <c r="F4744" t="s">
        <v>1505</v>
      </c>
      <c r="G4744">
        <v>0.48</v>
      </c>
      <c r="H4744">
        <v>6188</v>
      </c>
      <c r="I4744">
        <v>4896</v>
      </c>
      <c r="J4744">
        <v>2.4</v>
      </c>
      <c r="K4744" t="s">
        <v>1511</v>
      </c>
      <c r="L4744">
        <v>1.37</v>
      </c>
      <c r="M4744" t="s">
        <v>1517</v>
      </c>
      <c r="N4744" s="13">
        <v>394</v>
      </c>
      <c r="O4744">
        <v>14</v>
      </c>
      <c r="P4744" s="11">
        <f>Agridata[[#This Row],[Storage_Loss_%]]/100</f>
        <v>0.2087</v>
      </c>
      <c r="Q4744" s="7">
        <v>20.87</v>
      </c>
      <c r="R4744" s="13">
        <v>5614</v>
      </c>
      <c r="S4744">
        <v>79</v>
      </c>
      <c r="T4744" t="s">
        <v>1521</v>
      </c>
      <c r="U4744" t="s">
        <v>1523</v>
      </c>
      <c r="V4744" s="13">
        <v>376909</v>
      </c>
      <c r="W4744" s="7">
        <f>(Agridata[[#This Row],[Profit_After_Storage_Loss]]/Agridata[[#This Row],[Total_Revenue]])*100</f>
        <v>77.968668995066963</v>
      </c>
      <c r="X4744">
        <f>(1-Agridata[[#This Row],[Transport_Cost_NGN]]/(Agridata[[#This Row],[Input_Cost_NGN]]+Agridata[[#This Row],[Final_Profit_NGN]]))*100</f>
        <v>99.896999657536938</v>
      </c>
      <c r="Y4744" s="13">
        <f>Agridata[[#This Row],[Final_Profit_NGN]]*Agridata[[#This Row],[Storage_Loss_%]]</f>
        <v>7866090.8300000001</v>
      </c>
      <c r="Z4744" s="13">
        <f>Agridata[[#This Row],[Final_Profit_NGN]] * (1-Agridata[[#This Row],[Storage_Loss_%]]/100)</f>
        <v>298248.09169999999</v>
      </c>
      <c r="AA4744" s="13">
        <f>Agridata[[#This Row],[Final_Profit_NGN]]+Agridata[[#This Row],[Input_Cost_NGN]]</f>
        <v>382523</v>
      </c>
    </row>
    <row r="4745" spans="1:27" x14ac:dyDescent="0.35">
      <c r="A4745" t="s">
        <v>956</v>
      </c>
      <c r="B4745" t="s">
        <v>1473</v>
      </c>
      <c r="C4745" t="s">
        <v>1493</v>
      </c>
      <c r="D4745">
        <v>2025</v>
      </c>
      <c r="E4745" t="s">
        <v>1501</v>
      </c>
      <c r="F4745" t="s">
        <v>1508</v>
      </c>
      <c r="G4745">
        <v>3.58</v>
      </c>
      <c r="H4745">
        <v>8462</v>
      </c>
      <c r="I4745">
        <v>6763</v>
      </c>
      <c r="J4745">
        <v>17.399999999999999</v>
      </c>
      <c r="K4745" t="s">
        <v>1512</v>
      </c>
      <c r="L4745">
        <v>0.55000000000000004</v>
      </c>
      <c r="M4745" t="s">
        <v>1518</v>
      </c>
      <c r="N4745" s="13">
        <v>3624</v>
      </c>
      <c r="O4745">
        <v>14</v>
      </c>
      <c r="P4745" s="11">
        <f>Agridata[[#This Row],[Storage_Loss_%]]/100</f>
        <v>0.20069999999999999</v>
      </c>
      <c r="Q4745" s="7">
        <v>20.07</v>
      </c>
      <c r="R4745" s="13">
        <v>55729</v>
      </c>
      <c r="S4745">
        <v>255</v>
      </c>
      <c r="T4745" t="s">
        <v>1521</v>
      </c>
      <c r="U4745" t="s">
        <v>1522</v>
      </c>
      <c r="V4745" s="13">
        <v>1647967</v>
      </c>
      <c r="W4745" s="7">
        <f>(Agridata[[#This Row],[Profit_After_Storage_Loss]]/Agridata[[#This Row],[Total_Revenue]])*100</f>
        <v>77.315437912632319</v>
      </c>
      <c r="X4745">
        <f>(1-Agridata[[#This Row],[Transport_Cost_NGN]]/(Agridata[[#This Row],[Input_Cost_NGN]]+Agridata[[#This Row],[Final_Profit_NGN]]))*100</f>
        <v>99.787285994684495</v>
      </c>
      <c r="Y4745" s="13">
        <f>Agridata[[#This Row],[Final_Profit_NGN]]*Agridata[[#This Row],[Storage_Loss_%]]</f>
        <v>33074697.690000001</v>
      </c>
      <c r="Z4745" s="13">
        <f>Agridata[[#This Row],[Final_Profit_NGN]] * (1-Agridata[[#This Row],[Storage_Loss_%]]/100)</f>
        <v>1317220.0231000001</v>
      </c>
      <c r="AA4745" s="13">
        <f>Agridata[[#This Row],[Final_Profit_NGN]]+Agridata[[#This Row],[Input_Cost_NGN]]</f>
        <v>1703696</v>
      </c>
    </row>
    <row r="4746" spans="1:27" x14ac:dyDescent="0.35">
      <c r="A4746" t="s">
        <v>741</v>
      </c>
      <c r="B4746" t="s">
        <v>1470</v>
      </c>
      <c r="C4746" t="s">
        <v>1475</v>
      </c>
      <c r="D4746">
        <v>2021</v>
      </c>
      <c r="E4746" t="s">
        <v>1502</v>
      </c>
      <c r="F4746" t="s">
        <v>1510</v>
      </c>
      <c r="G4746">
        <v>0.37</v>
      </c>
      <c r="H4746">
        <v>9358</v>
      </c>
      <c r="I4746">
        <v>6427</v>
      </c>
      <c r="J4746">
        <v>45.9</v>
      </c>
      <c r="K4746" t="s">
        <v>1512</v>
      </c>
      <c r="L4746">
        <v>2.25</v>
      </c>
      <c r="M4746" t="s">
        <v>1516</v>
      </c>
      <c r="N4746" s="13">
        <v>12089</v>
      </c>
      <c r="O4746">
        <v>4</v>
      </c>
      <c r="P4746" s="11">
        <f>Agridata[[#This Row],[Storage_Loss_%]]/100</f>
        <v>0.31319999999999998</v>
      </c>
      <c r="Q4746" s="7">
        <v>31.32</v>
      </c>
      <c r="R4746" s="13">
        <v>9077</v>
      </c>
      <c r="S4746">
        <v>318</v>
      </c>
      <c r="T4746" t="s">
        <v>1520</v>
      </c>
      <c r="U4746" t="s">
        <v>1522</v>
      </c>
      <c r="V4746" s="13">
        <v>2002183</v>
      </c>
      <c r="W4746" s="7">
        <f>(Agridata[[#This Row],[Profit_After_Storage_Loss]]/Agridata[[#This Row],[Total_Revenue]])*100</f>
        <v>68.370040889790502</v>
      </c>
      <c r="X4746">
        <f>(1-Agridata[[#This Row],[Transport_Cost_NGN]]/(Agridata[[#This Row],[Input_Cost_NGN]]+Agridata[[#This Row],[Final_Profit_NGN]]))*100</f>
        <v>99.398934001571163</v>
      </c>
      <c r="Y4746" s="13">
        <f>Agridata[[#This Row],[Final_Profit_NGN]]*Agridata[[#This Row],[Storage_Loss_%]]</f>
        <v>62708371.560000002</v>
      </c>
      <c r="Z4746" s="13">
        <f>Agridata[[#This Row],[Final_Profit_NGN]] * (1-Agridata[[#This Row],[Storage_Loss_%]]/100)</f>
        <v>1375099.2844000002</v>
      </c>
      <c r="AA4746" s="13">
        <f>Agridata[[#This Row],[Final_Profit_NGN]]+Agridata[[#This Row],[Input_Cost_NGN]]</f>
        <v>2011260</v>
      </c>
    </row>
    <row r="4747" spans="1:27" x14ac:dyDescent="0.35">
      <c r="A4747" t="s">
        <v>1455</v>
      </c>
      <c r="B4747" t="s">
        <v>1471</v>
      </c>
      <c r="C4747" t="s">
        <v>1483</v>
      </c>
      <c r="D4747">
        <v>2025</v>
      </c>
      <c r="E4747" t="s">
        <v>1502</v>
      </c>
      <c r="F4747" t="s">
        <v>1506</v>
      </c>
      <c r="G4747">
        <v>2.17</v>
      </c>
      <c r="H4747">
        <v>6631</v>
      </c>
      <c r="I4747">
        <v>5386</v>
      </c>
      <c r="J4747">
        <v>45.6</v>
      </c>
      <c r="K4747" t="s">
        <v>1511</v>
      </c>
      <c r="L4747">
        <v>2.0699999999999998</v>
      </c>
      <c r="M4747" t="s">
        <v>1516</v>
      </c>
      <c r="N4747" s="13">
        <v>6474</v>
      </c>
      <c r="O4747">
        <v>14</v>
      </c>
      <c r="P4747" s="11">
        <f>Agridata[[#This Row],[Storage_Loss_%]]/100</f>
        <v>0.18770000000000001</v>
      </c>
      <c r="Q4747" s="7">
        <v>18.77</v>
      </c>
      <c r="R4747" s="13">
        <v>32681</v>
      </c>
      <c r="S4747">
        <v>307</v>
      </c>
      <c r="T4747" t="s">
        <v>1520</v>
      </c>
      <c r="U4747" t="s">
        <v>1522</v>
      </c>
      <c r="V4747" s="13">
        <v>1597812</v>
      </c>
      <c r="W4747" s="7">
        <f>(Agridata[[#This Row],[Profit_After_Storage_Loss]]/Agridata[[#This Row],[Total_Revenue]])*100</f>
        <v>79.601855855866916</v>
      </c>
      <c r="X4747">
        <f>(1-Agridata[[#This Row],[Transport_Cost_NGN]]/(Agridata[[#This Row],[Input_Cost_NGN]]+Agridata[[#This Row],[Final_Profit_NGN]]))*100</f>
        <v>99.602942177611311</v>
      </c>
      <c r="Y4747" s="13">
        <f>Agridata[[#This Row],[Final_Profit_NGN]]*Agridata[[#This Row],[Storage_Loss_%]]</f>
        <v>29990931.239999998</v>
      </c>
      <c r="Z4747" s="13">
        <f>Agridata[[#This Row],[Final_Profit_NGN]] * (1-Agridata[[#This Row],[Storage_Loss_%]]/100)</f>
        <v>1297902.6876000001</v>
      </c>
      <c r="AA4747" s="13">
        <f>Agridata[[#This Row],[Final_Profit_NGN]]+Agridata[[#This Row],[Input_Cost_NGN]]</f>
        <v>1630493</v>
      </c>
    </row>
    <row r="4748" spans="1:27" x14ac:dyDescent="0.35">
      <c r="A4748" t="s">
        <v>767</v>
      </c>
      <c r="B4748" t="s">
        <v>1471</v>
      </c>
      <c r="C4748" t="s">
        <v>1483</v>
      </c>
      <c r="D4748">
        <v>2022</v>
      </c>
      <c r="E4748" t="s">
        <v>1501</v>
      </c>
      <c r="F4748" t="s">
        <v>1510</v>
      </c>
      <c r="G4748">
        <v>0.9</v>
      </c>
      <c r="H4748">
        <v>17174</v>
      </c>
      <c r="I4748">
        <v>11968</v>
      </c>
      <c r="J4748">
        <v>3</v>
      </c>
      <c r="K4748" t="s">
        <v>1513</v>
      </c>
      <c r="L4748">
        <v>1.23</v>
      </c>
      <c r="M4748" t="s">
        <v>1516</v>
      </c>
      <c r="N4748" s="13">
        <v>200</v>
      </c>
      <c r="O4748">
        <v>4</v>
      </c>
      <c r="P4748" s="11">
        <f>Agridata[[#This Row],[Storage_Loss_%]]/100</f>
        <v>0.30309999999999998</v>
      </c>
      <c r="Q4748" s="7">
        <v>30.31</v>
      </c>
      <c r="R4748" s="13">
        <v>33351</v>
      </c>
      <c r="S4748">
        <v>306</v>
      </c>
      <c r="T4748" t="s">
        <v>1520</v>
      </c>
      <c r="U4748" t="s">
        <v>1523</v>
      </c>
      <c r="V4748" s="13">
        <v>3592035</v>
      </c>
      <c r="W4748" s="7">
        <f>(Agridata[[#This Row],[Profit_After_Storage_Loss]]/Agridata[[#This Row],[Total_Revenue]])*100</f>
        <v>69.048901041158103</v>
      </c>
      <c r="X4748">
        <f>(1-Agridata[[#This Row],[Transport_Cost_NGN]]/(Agridata[[#This Row],[Input_Cost_NGN]]+Agridata[[#This Row],[Final_Profit_NGN]]))*100</f>
        <v>99.994483346049222</v>
      </c>
      <c r="Y4748" s="13">
        <f>Agridata[[#This Row],[Final_Profit_NGN]]*Agridata[[#This Row],[Storage_Loss_%]]</f>
        <v>108874580.84999999</v>
      </c>
      <c r="Z4748" s="13">
        <f>Agridata[[#This Row],[Final_Profit_NGN]] * (1-Agridata[[#This Row],[Storage_Loss_%]]/100)</f>
        <v>2503289.1915000002</v>
      </c>
      <c r="AA4748" s="13">
        <f>Agridata[[#This Row],[Final_Profit_NGN]]+Agridata[[#This Row],[Input_Cost_NGN]]</f>
        <v>3625386</v>
      </c>
    </row>
    <row r="4749" spans="1:27" x14ac:dyDescent="0.35">
      <c r="A4749" t="s">
        <v>375</v>
      </c>
      <c r="B4749" t="s">
        <v>1471</v>
      </c>
      <c r="C4749" t="s">
        <v>1477</v>
      </c>
      <c r="D4749">
        <v>2022</v>
      </c>
      <c r="E4749" t="s">
        <v>1502</v>
      </c>
      <c r="F4749" t="s">
        <v>1503</v>
      </c>
      <c r="G4749">
        <v>1.93</v>
      </c>
      <c r="H4749">
        <v>12339</v>
      </c>
      <c r="I4749">
        <v>11358</v>
      </c>
      <c r="J4749">
        <v>48.5</v>
      </c>
      <c r="K4749" t="s">
        <v>1513</v>
      </c>
      <c r="L4749">
        <v>1.74</v>
      </c>
      <c r="M4749" t="s">
        <v>1516</v>
      </c>
      <c r="N4749" s="13">
        <v>1604</v>
      </c>
      <c r="O4749">
        <v>3</v>
      </c>
      <c r="P4749" s="11">
        <f>Agridata[[#This Row],[Storage_Loss_%]]/100</f>
        <v>7.9500000000000001E-2</v>
      </c>
      <c r="Q4749" s="7">
        <v>7.95</v>
      </c>
      <c r="R4749" s="13">
        <v>28244</v>
      </c>
      <c r="S4749">
        <v>286</v>
      </c>
      <c r="T4749" t="s">
        <v>1520</v>
      </c>
      <c r="U4749" t="s">
        <v>1522</v>
      </c>
      <c r="V4749" s="13">
        <v>3186057</v>
      </c>
      <c r="W4749" s="7">
        <f>(Agridata[[#This Row],[Profit_After_Storage_Loss]]/Agridata[[#This Row],[Total_Revenue]])*100</f>
        <v>91.241158450935373</v>
      </c>
      <c r="X4749">
        <f>(1-Agridata[[#This Row],[Transport_Cost_NGN]]/(Agridata[[#This Row],[Input_Cost_NGN]]+Agridata[[#This Row],[Final_Profit_NGN]]))*100</f>
        <v>99.950098015089438</v>
      </c>
      <c r="Y4749" s="13">
        <f>Agridata[[#This Row],[Final_Profit_NGN]]*Agridata[[#This Row],[Storage_Loss_%]]</f>
        <v>25329153.150000002</v>
      </c>
      <c r="Z4749" s="13">
        <f>Agridata[[#This Row],[Final_Profit_NGN]] * (1-Agridata[[#This Row],[Storage_Loss_%]]/100)</f>
        <v>2932765.4685</v>
      </c>
      <c r="AA4749" s="13">
        <f>Agridata[[#This Row],[Final_Profit_NGN]]+Agridata[[#This Row],[Input_Cost_NGN]]</f>
        <v>3214301</v>
      </c>
    </row>
    <row r="4750" spans="1:27" x14ac:dyDescent="0.35">
      <c r="A4750" t="s">
        <v>163</v>
      </c>
      <c r="B4750" t="s">
        <v>1471</v>
      </c>
      <c r="C4750" t="s">
        <v>1486</v>
      </c>
      <c r="D4750">
        <v>2024</v>
      </c>
      <c r="E4750" t="s">
        <v>1501</v>
      </c>
      <c r="F4750" t="s">
        <v>1508</v>
      </c>
      <c r="G4750">
        <v>1.46</v>
      </c>
      <c r="H4750">
        <v>1839</v>
      </c>
      <c r="I4750">
        <v>1439</v>
      </c>
      <c r="J4750">
        <v>72.900000000000006</v>
      </c>
      <c r="K4750" t="s">
        <v>1514</v>
      </c>
      <c r="L4750">
        <v>3.3</v>
      </c>
      <c r="M4750" t="s">
        <v>1516</v>
      </c>
      <c r="N4750" s="13">
        <v>12078</v>
      </c>
      <c r="O4750">
        <v>14</v>
      </c>
      <c r="P4750" s="11">
        <f>Agridata[[#This Row],[Storage_Loss_%]]/100</f>
        <v>0.21729999999999999</v>
      </c>
      <c r="Q4750" s="7">
        <v>21.73</v>
      </c>
      <c r="R4750" s="13">
        <v>18456</v>
      </c>
      <c r="S4750">
        <v>256</v>
      </c>
      <c r="T4750" t="s">
        <v>1520</v>
      </c>
      <c r="U4750" t="s">
        <v>1523</v>
      </c>
      <c r="V4750" s="13">
        <v>334167</v>
      </c>
      <c r="W4750" s="7">
        <f>(Agridata[[#This Row],[Profit_After_Storage_Loss]]/Agridata[[#This Row],[Total_Revenue]])*100</f>
        <v>74.173412085995523</v>
      </c>
      <c r="X4750">
        <f>(1-Agridata[[#This Row],[Transport_Cost_NGN]]/(Agridata[[#This Row],[Input_Cost_NGN]]+Agridata[[#This Row],[Final_Profit_NGN]]))*100</f>
        <v>96.574812193192159</v>
      </c>
      <c r="Y4750" s="13">
        <f>Agridata[[#This Row],[Final_Profit_NGN]]*Agridata[[#This Row],[Storage_Loss_%]]</f>
        <v>7261448.9100000001</v>
      </c>
      <c r="Z4750" s="13">
        <f>Agridata[[#This Row],[Final_Profit_NGN]] * (1-Agridata[[#This Row],[Storage_Loss_%]]/100)</f>
        <v>261552.51089999999</v>
      </c>
      <c r="AA4750" s="13">
        <f>Agridata[[#This Row],[Final_Profit_NGN]]+Agridata[[#This Row],[Input_Cost_NGN]]</f>
        <v>352623</v>
      </c>
    </row>
    <row r="4751" spans="1:27" x14ac:dyDescent="0.35">
      <c r="A4751" t="s">
        <v>892</v>
      </c>
      <c r="B4751" t="s">
        <v>1472</v>
      </c>
      <c r="C4751" t="s">
        <v>1478</v>
      </c>
      <c r="D4751">
        <v>2025</v>
      </c>
      <c r="E4751" t="s">
        <v>1502</v>
      </c>
      <c r="F4751" t="s">
        <v>1508</v>
      </c>
      <c r="G4751">
        <v>2.12</v>
      </c>
      <c r="H4751">
        <v>3930</v>
      </c>
      <c r="I4751">
        <v>3503</v>
      </c>
      <c r="J4751">
        <v>20.9</v>
      </c>
      <c r="K4751" t="s">
        <v>1514</v>
      </c>
      <c r="L4751">
        <v>2.41</v>
      </c>
      <c r="M4751" t="s">
        <v>1517</v>
      </c>
      <c r="N4751" s="13">
        <v>4287</v>
      </c>
      <c r="O4751">
        <v>1</v>
      </c>
      <c r="P4751" s="11">
        <f>Agridata[[#This Row],[Storage_Loss_%]]/100</f>
        <v>0.1084</v>
      </c>
      <c r="Q4751" s="7">
        <v>10.84</v>
      </c>
      <c r="R4751" s="13">
        <v>31739</v>
      </c>
      <c r="S4751">
        <v>256</v>
      </c>
      <c r="T4751" t="s">
        <v>1520</v>
      </c>
      <c r="U4751" t="s">
        <v>1522</v>
      </c>
      <c r="V4751" s="13">
        <v>851775</v>
      </c>
      <c r="W4751" s="7">
        <f>(Agridata[[#This Row],[Profit_After_Storage_Loss]]/Agridata[[#This Row],[Total_Revenue]])*100</f>
        <v>85.957052180271049</v>
      </c>
      <c r="X4751">
        <f>(1-Agridata[[#This Row],[Transport_Cost_NGN]]/(Agridata[[#This Row],[Input_Cost_NGN]]+Agridata[[#This Row],[Final_Profit_NGN]]))*100</f>
        <v>99.514778486815146</v>
      </c>
      <c r="Y4751" s="13">
        <f>Agridata[[#This Row],[Final_Profit_NGN]]*Agridata[[#This Row],[Storage_Loss_%]]</f>
        <v>9233241</v>
      </c>
      <c r="Z4751" s="13">
        <f>Agridata[[#This Row],[Final_Profit_NGN]] * (1-Agridata[[#This Row],[Storage_Loss_%]]/100)</f>
        <v>759442.59</v>
      </c>
      <c r="AA4751" s="13">
        <f>Agridata[[#This Row],[Final_Profit_NGN]]+Agridata[[#This Row],[Input_Cost_NGN]]</f>
        <v>883514</v>
      </c>
    </row>
    <row r="4752" spans="1:27" x14ac:dyDescent="0.35">
      <c r="A4752" t="s">
        <v>339</v>
      </c>
      <c r="B4752" t="s">
        <v>1471</v>
      </c>
      <c r="C4752" t="s">
        <v>1477</v>
      </c>
      <c r="D4752">
        <v>2024</v>
      </c>
      <c r="E4752" t="s">
        <v>1502</v>
      </c>
      <c r="F4752" t="s">
        <v>1508</v>
      </c>
      <c r="G4752">
        <v>0.85</v>
      </c>
      <c r="H4752">
        <v>1103</v>
      </c>
      <c r="I4752">
        <v>636</v>
      </c>
      <c r="J4752">
        <v>2.7</v>
      </c>
      <c r="K4752" t="s">
        <v>1513</v>
      </c>
      <c r="L4752">
        <v>0.57999999999999996</v>
      </c>
      <c r="M4752" t="s">
        <v>1517</v>
      </c>
      <c r="N4752" s="13">
        <v>200</v>
      </c>
      <c r="O4752">
        <v>30</v>
      </c>
      <c r="P4752" s="11">
        <f>Agridata[[#This Row],[Storage_Loss_%]]/100</f>
        <v>0.42299999999999999</v>
      </c>
      <c r="Q4752" s="7">
        <v>42.3</v>
      </c>
      <c r="R4752" s="13">
        <v>8046</v>
      </c>
      <c r="S4752">
        <v>247</v>
      </c>
      <c r="T4752" t="s">
        <v>1520</v>
      </c>
      <c r="U4752" t="s">
        <v>1523</v>
      </c>
      <c r="V4752" s="13">
        <v>147276</v>
      </c>
      <c r="W4752" s="7">
        <f>(Agridata[[#This Row],[Profit_After_Storage_Loss]]/Agridata[[#This Row],[Total_Revenue]])*100</f>
        <v>54.711020975779348</v>
      </c>
      <c r="X4752">
        <f>(1-Agridata[[#This Row],[Transport_Cost_NGN]]/(Agridata[[#This Row],[Input_Cost_NGN]]+Agridata[[#This Row],[Final_Profit_NGN]]))*100</f>
        <v>99.871235240339431</v>
      </c>
      <c r="Y4752" s="13">
        <f>Agridata[[#This Row],[Final_Profit_NGN]]*Agridata[[#This Row],[Storage_Loss_%]]</f>
        <v>6229774.7999999998</v>
      </c>
      <c r="Z4752" s="13">
        <f>Agridata[[#This Row],[Final_Profit_NGN]] * (1-Agridata[[#This Row],[Storage_Loss_%]]/100)</f>
        <v>84978.251999999993</v>
      </c>
      <c r="AA4752" s="13">
        <f>Agridata[[#This Row],[Final_Profit_NGN]]+Agridata[[#This Row],[Input_Cost_NGN]]</f>
        <v>155322</v>
      </c>
    </row>
    <row r="4753" spans="1:27" x14ac:dyDescent="0.35">
      <c r="A4753" t="s">
        <v>480</v>
      </c>
      <c r="B4753" t="s">
        <v>1469</v>
      </c>
      <c r="C4753" t="s">
        <v>1481</v>
      </c>
      <c r="D4753">
        <v>2023</v>
      </c>
      <c r="E4753" t="s">
        <v>1501</v>
      </c>
      <c r="F4753" t="s">
        <v>1506</v>
      </c>
      <c r="G4753">
        <v>1.43</v>
      </c>
      <c r="H4753">
        <v>4106</v>
      </c>
      <c r="I4753">
        <v>3747</v>
      </c>
      <c r="J4753">
        <v>15.5</v>
      </c>
      <c r="K4753" t="s">
        <v>1512</v>
      </c>
      <c r="L4753">
        <v>0.72</v>
      </c>
      <c r="M4753" t="s">
        <v>1517</v>
      </c>
      <c r="N4753" s="13">
        <v>3341</v>
      </c>
      <c r="O4753">
        <v>3</v>
      </c>
      <c r="P4753" s="11">
        <f>Agridata[[#This Row],[Storage_Loss_%]]/100</f>
        <v>8.72E-2</v>
      </c>
      <c r="Q4753" s="7">
        <v>8.7200000000000006</v>
      </c>
      <c r="R4753" s="13">
        <v>32449</v>
      </c>
      <c r="S4753">
        <v>291</v>
      </c>
      <c r="T4753" t="s">
        <v>1519</v>
      </c>
      <c r="U4753" t="s">
        <v>1523</v>
      </c>
      <c r="V4753" s="13">
        <v>1043684</v>
      </c>
      <c r="W4753" s="7">
        <f>(Agridata[[#This Row],[Profit_After_Storage_Loss]]/Agridata[[#This Row],[Total_Revenue]])*100</f>
        <v>88.527603483955986</v>
      </c>
      <c r="X4753">
        <f>(1-Agridata[[#This Row],[Transport_Cost_NGN]]/(Agridata[[#This Row],[Input_Cost_NGN]]+Agridata[[#This Row],[Final_Profit_NGN]]))*100</f>
        <v>99.689536516397141</v>
      </c>
      <c r="Y4753" s="13">
        <f>Agridata[[#This Row],[Final_Profit_NGN]]*Agridata[[#This Row],[Storage_Loss_%]]</f>
        <v>9100924.4800000004</v>
      </c>
      <c r="Z4753" s="13">
        <f>Agridata[[#This Row],[Final_Profit_NGN]] * (1-Agridata[[#This Row],[Storage_Loss_%]]/100)</f>
        <v>952674.75520000001</v>
      </c>
      <c r="AA4753" s="13">
        <f>Agridata[[#This Row],[Final_Profit_NGN]]+Agridata[[#This Row],[Input_Cost_NGN]]</f>
        <v>1076133</v>
      </c>
    </row>
    <row r="4754" spans="1:27" x14ac:dyDescent="0.35">
      <c r="A4754" t="s">
        <v>90</v>
      </c>
      <c r="B4754" t="s">
        <v>1472</v>
      </c>
      <c r="C4754" t="s">
        <v>1479</v>
      </c>
      <c r="D4754">
        <v>2021</v>
      </c>
      <c r="E4754" t="s">
        <v>1502</v>
      </c>
      <c r="F4754" t="s">
        <v>1508</v>
      </c>
      <c r="G4754">
        <v>1.68</v>
      </c>
      <c r="H4754">
        <v>3153</v>
      </c>
      <c r="I4754">
        <v>1261</v>
      </c>
      <c r="J4754">
        <v>10.1</v>
      </c>
      <c r="K4754" t="s">
        <v>1512</v>
      </c>
      <c r="L4754">
        <v>1.22</v>
      </c>
      <c r="M4754" t="s">
        <v>1516</v>
      </c>
      <c r="N4754" s="13">
        <v>2574</v>
      </c>
      <c r="O4754">
        <v>60</v>
      </c>
      <c r="P4754" s="11">
        <f>Agridata[[#This Row],[Storage_Loss_%]]/100</f>
        <v>0.6</v>
      </c>
      <c r="Q4754" s="7">
        <v>60</v>
      </c>
      <c r="R4754" s="13">
        <v>22318</v>
      </c>
      <c r="S4754">
        <v>182</v>
      </c>
      <c r="T4754" t="s">
        <v>1521</v>
      </c>
      <c r="U4754" t="s">
        <v>1522</v>
      </c>
      <c r="V4754" s="13">
        <v>202315</v>
      </c>
      <c r="W4754" s="7">
        <f>(Agridata[[#This Row],[Profit_After_Storage_Loss]]/Agridata[[#This Row],[Total_Revenue]])*100</f>
        <v>36.025873313360016</v>
      </c>
      <c r="X4754">
        <f>(1-Agridata[[#This Row],[Transport_Cost_NGN]]/(Agridata[[#This Row],[Input_Cost_NGN]]+Agridata[[#This Row],[Final_Profit_NGN]]))*100</f>
        <v>98.854130960277431</v>
      </c>
      <c r="Y4754" s="13">
        <f>Agridata[[#This Row],[Final_Profit_NGN]]*Agridata[[#This Row],[Storage_Loss_%]]</f>
        <v>12138900</v>
      </c>
      <c r="Z4754" s="13">
        <f>Agridata[[#This Row],[Final_Profit_NGN]] * (1-Agridata[[#This Row],[Storage_Loss_%]]/100)</f>
        <v>80926</v>
      </c>
      <c r="AA4754" s="13">
        <f>Agridata[[#This Row],[Final_Profit_NGN]]+Agridata[[#This Row],[Input_Cost_NGN]]</f>
        <v>224633</v>
      </c>
    </row>
    <row r="4755" spans="1:27" x14ac:dyDescent="0.35">
      <c r="A4755" t="s">
        <v>52</v>
      </c>
      <c r="B4755" t="s">
        <v>1469</v>
      </c>
      <c r="C4755" t="s">
        <v>1481</v>
      </c>
      <c r="D4755">
        <v>2024</v>
      </c>
      <c r="E4755" t="s">
        <v>1502</v>
      </c>
      <c r="F4755" t="s">
        <v>1507</v>
      </c>
      <c r="G4755">
        <v>0.96</v>
      </c>
      <c r="H4755">
        <v>2557</v>
      </c>
      <c r="I4755">
        <v>1022</v>
      </c>
      <c r="J4755">
        <v>47</v>
      </c>
      <c r="K4755" t="s">
        <v>1512</v>
      </c>
      <c r="L4755">
        <v>2.67</v>
      </c>
      <c r="M4755" t="s">
        <v>1516</v>
      </c>
      <c r="N4755" s="13">
        <v>9557</v>
      </c>
      <c r="O4755">
        <v>60</v>
      </c>
      <c r="P4755" s="11">
        <f>Agridata[[#This Row],[Storage_Loss_%]]/100</f>
        <v>0.6</v>
      </c>
      <c r="Q4755" s="7">
        <v>60</v>
      </c>
      <c r="R4755" s="13">
        <v>12203</v>
      </c>
      <c r="S4755">
        <v>267</v>
      </c>
      <c r="T4755" t="s">
        <v>1519</v>
      </c>
      <c r="U4755" t="s">
        <v>1522</v>
      </c>
      <c r="V4755" s="13">
        <v>248386</v>
      </c>
      <c r="W4755" s="7">
        <f>(Agridata[[#This Row],[Profit_After_Storage_Loss]]/Agridata[[#This Row],[Total_Revenue]])*100</f>
        <v>38.126858769940405</v>
      </c>
      <c r="X4755">
        <f>(1-Agridata[[#This Row],[Transport_Cost_NGN]]/(Agridata[[#This Row],[Input_Cost_NGN]]+Agridata[[#This Row],[Final_Profit_NGN]]))*100</f>
        <v>96.33253897900525</v>
      </c>
      <c r="Y4755" s="13">
        <f>Agridata[[#This Row],[Final_Profit_NGN]]*Agridata[[#This Row],[Storage_Loss_%]]</f>
        <v>14903160</v>
      </c>
      <c r="Z4755" s="13">
        <f>Agridata[[#This Row],[Final_Profit_NGN]] * (1-Agridata[[#This Row],[Storage_Loss_%]]/100)</f>
        <v>99354.400000000009</v>
      </c>
      <c r="AA4755" s="13">
        <f>Agridata[[#This Row],[Final_Profit_NGN]]+Agridata[[#This Row],[Input_Cost_NGN]]</f>
        <v>260589</v>
      </c>
    </row>
    <row r="4756" spans="1:27" x14ac:dyDescent="0.35">
      <c r="A4756" t="s">
        <v>821</v>
      </c>
      <c r="B4756" t="s">
        <v>1473</v>
      </c>
      <c r="C4756" t="s">
        <v>1497</v>
      </c>
      <c r="D4756">
        <v>2023</v>
      </c>
      <c r="E4756" t="s">
        <v>1501</v>
      </c>
      <c r="F4756" t="s">
        <v>1504</v>
      </c>
      <c r="G4756">
        <v>3.35</v>
      </c>
      <c r="H4756">
        <v>36331</v>
      </c>
      <c r="I4756">
        <v>29486</v>
      </c>
      <c r="J4756">
        <v>1.2</v>
      </c>
      <c r="K4756" t="s">
        <v>1512</v>
      </c>
      <c r="L4756">
        <v>0.37</v>
      </c>
      <c r="M4756" t="s">
        <v>1516</v>
      </c>
      <c r="N4756" s="13">
        <v>270</v>
      </c>
      <c r="O4756">
        <v>4</v>
      </c>
      <c r="P4756" s="11">
        <f>Agridata[[#This Row],[Storage_Loss_%]]/100</f>
        <v>0.18840000000000001</v>
      </c>
      <c r="Q4756" s="7">
        <v>18.84</v>
      </c>
      <c r="R4756" s="13">
        <v>67680</v>
      </c>
      <c r="S4756">
        <v>269</v>
      </c>
      <c r="T4756" t="s">
        <v>1519</v>
      </c>
      <c r="U4756" t="s">
        <v>1522</v>
      </c>
      <c r="V4756" s="13">
        <v>7784467</v>
      </c>
      <c r="W4756" s="7">
        <f>(Agridata[[#This Row],[Profit_After_Storage_Loss]]/Agridata[[#This Row],[Total_Revenue]])*100</f>
        <v>80.460457721945346</v>
      </c>
      <c r="X4756">
        <f>(1-Agridata[[#This Row],[Transport_Cost_NGN]]/(Agridata[[#This Row],[Input_Cost_NGN]]+Agridata[[#This Row],[Final_Profit_NGN]]))*100</f>
        <v>99.996561450008514</v>
      </c>
      <c r="Y4756" s="13">
        <f>Agridata[[#This Row],[Final_Profit_NGN]]*Agridata[[#This Row],[Storage_Loss_%]]</f>
        <v>146659358.28</v>
      </c>
      <c r="Z4756" s="13">
        <f>Agridata[[#This Row],[Final_Profit_NGN]] * (1-Agridata[[#This Row],[Storage_Loss_%]]/100)</f>
        <v>6317873.4172</v>
      </c>
      <c r="AA4756" s="13">
        <f>Agridata[[#This Row],[Final_Profit_NGN]]+Agridata[[#This Row],[Input_Cost_NGN]]</f>
        <v>7852147</v>
      </c>
    </row>
    <row r="4757" spans="1:27" x14ac:dyDescent="0.35">
      <c r="A4757" t="s">
        <v>1230</v>
      </c>
      <c r="B4757" t="s">
        <v>1473</v>
      </c>
      <c r="C4757" t="s">
        <v>1497</v>
      </c>
      <c r="D4757">
        <v>2023</v>
      </c>
      <c r="E4757" t="s">
        <v>1502</v>
      </c>
      <c r="F4757" t="s">
        <v>1506</v>
      </c>
      <c r="G4757">
        <v>0.85</v>
      </c>
      <c r="H4757">
        <v>1376</v>
      </c>
      <c r="I4757">
        <v>1319</v>
      </c>
      <c r="J4757">
        <v>10</v>
      </c>
      <c r="K4757" t="s">
        <v>1513</v>
      </c>
      <c r="L4757">
        <v>0.85</v>
      </c>
      <c r="M4757" t="s">
        <v>1516</v>
      </c>
      <c r="N4757" s="13">
        <v>423</v>
      </c>
      <c r="O4757">
        <v>1</v>
      </c>
      <c r="P4757" s="11">
        <f>Agridata[[#This Row],[Storage_Loss_%]]/100</f>
        <v>4.0800000000000003E-2</v>
      </c>
      <c r="Q4757" s="7">
        <v>4.08</v>
      </c>
      <c r="R4757" s="13">
        <v>18506</v>
      </c>
      <c r="S4757">
        <v>354</v>
      </c>
      <c r="T4757" t="s">
        <v>1519</v>
      </c>
      <c r="U4757" t="s">
        <v>1522</v>
      </c>
      <c r="V4757" s="13">
        <v>443328</v>
      </c>
      <c r="W4757" s="7">
        <f>(Agridata[[#This Row],[Profit_After_Storage_Loss]]/Agridata[[#This Row],[Total_Revenue]])*100</f>
        <v>92.076420878497473</v>
      </c>
      <c r="X4757">
        <f>(1-Agridata[[#This Row],[Transport_Cost_NGN]]/(Agridata[[#This Row],[Input_Cost_NGN]]+Agridata[[#This Row],[Final_Profit_NGN]]))*100</f>
        <v>99.908408648995092</v>
      </c>
      <c r="Y4757" s="13">
        <f>Agridata[[#This Row],[Final_Profit_NGN]]*Agridata[[#This Row],[Storage_Loss_%]]</f>
        <v>1808778.24</v>
      </c>
      <c r="Z4757" s="13">
        <f>Agridata[[#This Row],[Final_Profit_NGN]] * (1-Agridata[[#This Row],[Storage_Loss_%]]/100)</f>
        <v>425240.21760000003</v>
      </c>
      <c r="AA4757" s="13">
        <f>Agridata[[#This Row],[Final_Profit_NGN]]+Agridata[[#This Row],[Input_Cost_NGN]]</f>
        <v>461834</v>
      </c>
    </row>
    <row r="4758" spans="1:27" x14ac:dyDescent="0.35">
      <c r="A4758" t="s">
        <v>1275</v>
      </c>
      <c r="B4758" t="s">
        <v>1470</v>
      </c>
      <c r="C4758" t="s">
        <v>1490</v>
      </c>
      <c r="D4758">
        <v>2021</v>
      </c>
      <c r="E4758" t="s">
        <v>1501</v>
      </c>
      <c r="F4758" t="s">
        <v>1507</v>
      </c>
      <c r="G4758">
        <v>2.25</v>
      </c>
      <c r="H4758">
        <v>5525</v>
      </c>
      <c r="I4758">
        <v>3684</v>
      </c>
      <c r="J4758">
        <v>114.2</v>
      </c>
      <c r="K4758" t="s">
        <v>1514</v>
      </c>
      <c r="L4758">
        <v>5.12</v>
      </c>
      <c r="M4758" t="s">
        <v>1516</v>
      </c>
      <c r="N4758" s="13">
        <v>21615</v>
      </c>
      <c r="O4758">
        <v>30</v>
      </c>
      <c r="P4758" s="11">
        <f>Agridata[[#This Row],[Storage_Loss_%]]/100</f>
        <v>0.3332</v>
      </c>
      <c r="Q4758" s="7">
        <v>33.32</v>
      </c>
      <c r="R4758" s="13">
        <v>37669</v>
      </c>
      <c r="S4758">
        <v>274</v>
      </c>
      <c r="T4758" t="s">
        <v>1521</v>
      </c>
      <c r="U4758" t="s">
        <v>1523</v>
      </c>
      <c r="V4758" s="13">
        <v>940038</v>
      </c>
      <c r="W4758" s="7">
        <f>(Agridata[[#This Row],[Profit_After_Storage_Loss]]/Agridata[[#This Row],[Total_Revenue]])*100</f>
        <v>64.110959459224489</v>
      </c>
      <c r="X4758">
        <f>(1-Agridata[[#This Row],[Transport_Cost_NGN]]/(Agridata[[#This Row],[Input_Cost_NGN]]+Agridata[[#This Row],[Final_Profit_NGN]]))*100</f>
        <v>97.789214969310848</v>
      </c>
      <c r="Y4758" s="13">
        <f>Agridata[[#This Row],[Final_Profit_NGN]]*Agridata[[#This Row],[Storage_Loss_%]]</f>
        <v>31322066.16</v>
      </c>
      <c r="Z4758" s="13">
        <f>Agridata[[#This Row],[Final_Profit_NGN]] * (1-Agridata[[#This Row],[Storage_Loss_%]]/100)</f>
        <v>626817.33840000001</v>
      </c>
      <c r="AA4758" s="13">
        <f>Agridata[[#This Row],[Final_Profit_NGN]]+Agridata[[#This Row],[Input_Cost_NGN]]</f>
        <v>977707</v>
      </c>
    </row>
    <row r="4759" spans="1:27" x14ac:dyDescent="0.35">
      <c r="A4759" t="s">
        <v>983</v>
      </c>
      <c r="B4759" t="s">
        <v>1472</v>
      </c>
      <c r="C4759" t="s">
        <v>1479</v>
      </c>
      <c r="D4759">
        <v>2024</v>
      </c>
      <c r="E4759" t="s">
        <v>1501</v>
      </c>
      <c r="F4759" t="s">
        <v>1505</v>
      </c>
      <c r="G4759">
        <v>2.0099999999999998</v>
      </c>
      <c r="H4759">
        <v>29902</v>
      </c>
      <c r="I4759">
        <v>26041</v>
      </c>
      <c r="J4759">
        <v>7.6</v>
      </c>
      <c r="K4759" t="s">
        <v>1513</v>
      </c>
      <c r="L4759">
        <v>1.21</v>
      </c>
      <c r="M4759" t="s">
        <v>1517</v>
      </c>
      <c r="N4759" s="13">
        <v>305</v>
      </c>
      <c r="O4759">
        <v>3</v>
      </c>
      <c r="P4759" s="11">
        <f>Agridata[[#This Row],[Storage_Loss_%]]/100</f>
        <v>0.12909999999999999</v>
      </c>
      <c r="Q4759" s="7">
        <v>12.91</v>
      </c>
      <c r="R4759" s="13">
        <v>24213</v>
      </c>
      <c r="S4759">
        <v>106</v>
      </c>
      <c r="T4759" t="s">
        <v>1521</v>
      </c>
      <c r="U4759" t="s">
        <v>1523</v>
      </c>
      <c r="V4759" s="13">
        <v>2708225</v>
      </c>
      <c r="W4759" s="7">
        <f>(Agridata[[#This Row],[Profit_After_Storage_Loss]]/Agridata[[#This Row],[Total_Revenue]])*100</f>
        <v>86.318267880186113</v>
      </c>
      <c r="X4759">
        <f>(1-Agridata[[#This Row],[Transport_Cost_NGN]]/(Agridata[[#This Row],[Input_Cost_NGN]]+Agridata[[#This Row],[Final_Profit_NGN]]))*100</f>
        <v>99.988837807115843</v>
      </c>
      <c r="Y4759" s="13">
        <f>Agridata[[#This Row],[Final_Profit_NGN]]*Agridata[[#This Row],[Storage_Loss_%]]</f>
        <v>34963184.75</v>
      </c>
      <c r="Z4759" s="13">
        <f>Agridata[[#This Row],[Final_Profit_NGN]] * (1-Agridata[[#This Row],[Storage_Loss_%]]/100)</f>
        <v>2358593.1524999999</v>
      </c>
      <c r="AA4759" s="13">
        <f>Agridata[[#This Row],[Final_Profit_NGN]]+Agridata[[#This Row],[Input_Cost_NGN]]</f>
        <v>2732438</v>
      </c>
    </row>
    <row r="4760" spans="1:27" x14ac:dyDescent="0.35">
      <c r="A4760" t="s">
        <v>866</v>
      </c>
      <c r="B4760" t="s">
        <v>1473</v>
      </c>
      <c r="C4760" t="s">
        <v>1493</v>
      </c>
      <c r="D4760">
        <v>2021</v>
      </c>
      <c r="E4760" t="s">
        <v>1501</v>
      </c>
      <c r="F4760" t="s">
        <v>1507</v>
      </c>
      <c r="G4760">
        <v>3.49</v>
      </c>
      <c r="H4760">
        <v>6478</v>
      </c>
      <c r="I4760">
        <v>6051</v>
      </c>
      <c r="J4760">
        <v>12.6</v>
      </c>
      <c r="K4760" t="s">
        <v>1513</v>
      </c>
      <c r="L4760">
        <v>1.48</v>
      </c>
      <c r="M4760" t="s">
        <v>1516</v>
      </c>
      <c r="N4760" s="13">
        <v>522</v>
      </c>
      <c r="O4760">
        <v>1</v>
      </c>
      <c r="P4760" s="11">
        <f>Agridata[[#This Row],[Storage_Loss_%]]/100</f>
        <v>6.59E-2</v>
      </c>
      <c r="Q4760" s="7">
        <v>6.59</v>
      </c>
      <c r="R4760" s="13">
        <v>42953</v>
      </c>
      <c r="S4760">
        <v>227</v>
      </c>
      <c r="T4760" t="s">
        <v>1521</v>
      </c>
      <c r="U4760" t="s">
        <v>1523</v>
      </c>
      <c r="V4760" s="13">
        <v>1316367</v>
      </c>
      <c r="W4760" s="7">
        <f>(Agridata[[#This Row],[Profit_After_Storage_Loss]]/Agridata[[#This Row],[Total_Revenue]])*100</f>
        <v>90.458347901892139</v>
      </c>
      <c r="X4760">
        <f>(1-Agridata[[#This Row],[Transport_Cost_NGN]]/(Agridata[[#This Row],[Input_Cost_NGN]]+Agridata[[#This Row],[Final_Profit_NGN]]))*100</f>
        <v>99.961598446281968</v>
      </c>
      <c r="Y4760" s="13">
        <f>Agridata[[#This Row],[Final_Profit_NGN]]*Agridata[[#This Row],[Storage_Loss_%]]</f>
        <v>8674858.5299999993</v>
      </c>
      <c r="Z4760" s="13">
        <f>Agridata[[#This Row],[Final_Profit_NGN]] * (1-Agridata[[#This Row],[Storage_Loss_%]]/100)</f>
        <v>1229618.4147000001</v>
      </c>
      <c r="AA4760" s="13">
        <f>Agridata[[#This Row],[Final_Profit_NGN]]+Agridata[[#This Row],[Input_Cost_NGN]]</f>
        <v>1359320</v>
      </c>
    </row>
    <row r="4761" spans="1:27" x14ac:dyDescent="0.35">
      <c r="A4761" t="s">
        <v>516</v>
      </c>
      <c r="B4761" t="s">
        <v>1470</v>
      </c>
      <c r="C4761" t="s">
        <v>1495</v>
      </c>
      <c r="D4761">
        <v>2025</v>
      </c>
      <c r="E4761" t="s">
        <v>1502</v>
      </c>
      <c r="F4761" t="s">
        <v>1506</v>
      </c>
      <c r="G4761">
        <v>1.95</v>
      </c>
      <c r="H4761">
        <v>6503</v>
      </c>
      <c r="I4761">
        <v>5602</v>
      </c>
      <c r="J4761">
        <v>3</v>
      </c>
      <c r="K4761" t="s">
        <v>1513</v>
      </c>
      <c r="L4761">
        <v>0.26</v>
      </c>
      <c r="M4761" t="s">
        <v>1518</v>
      </c>
      <c r="N4761" s="13">
        <v>200</v>
      </c>
      <c r="O4761">
        <v>7</v>
      </c>
      <c r="P4761" s="11">
        <f>Agridata[[#This Row],[Storage_Loss_%]]/100</f>
        <v>0.1384</v>
      </c>
      <c r="Q4761" s="7">
        <v>13.84</v>
      </c>
      <c r="R4761" s="13">
        <v>54942</v>
      </c>
      <c r="S4761">
        <v>397</v>
      </c>
      <c r="T4761" t="s">
        <v>1519</v>
      </c>
      <c r="U4761" t="s">
        <v>1522</v>
      </c>
      <c r="V4761" s="13">
        <v>2146613</v>
      </c>
      <c r="W4761" s="7">
        <f>(Agridata[[#This Row],[Profit_After_Storage_Loss]]/Agridata[[#This Row],[Total_Revenue]])*100</f>
        <v>84.00979129751471</v>
      </c>
      <c r="X4761">
        <f>(1-Agridata[[#This Row],[Transport_Cost_NGN]]/(Agridata[[#This Row],[Input_Cost_NGN]]+Agridata[[#This Row],[Final_Profit_NGN]]))*100</f>
        <v>99.99091551199038</v>
      </c>
      <c r="Y4761" s="13">
        <f>Agridata[[#This Row],[Final_Profit_NGN]]*Agridata[[#This Row],[Storage_Loss_%]]</f>
        <v>29709123.919999998</v>
      </c>
      <c r="Z4761" s="13">
        <f>Agridata[[#This Row],[Final_Profit_NGN]] * (1-Agridata[[#This Row],[Storage_Loss_%]]/100)</f>
        <v>1849521.7608</v>
      </c>
      <c r="AA4761" s="13">
        <f>Agridata[[#This Row],[Final_Profit_NGN]]+Agridata[[#This Row],[Input_Cost_NGN]]</f>
        <v>2201555</v>
      </c>
    </row>
    <row r="4762" spans="1:27" x14ac:dyDescent="0.35">
      <c r="A4762" t="s">
        <v>861</v>
      </c>
      <c r="B4762" t="s">
        <v>1471</v>
      </c>
      <c r="C4762" t="s">
        <v>1500</v>
      </c>
      <c r="D4762">
        <v>2025</v>
      </c>
      <c r="E4762" t="s">
        <v>1502</v>
      </c>
      <c r="F4762" t="s">
        <v>1504</v>
      </c>
      <c r="G4762">
        <v>5.45</v>
      </c>
      <c r="H4762">
        <v>39523</v>
      </c>
      <c r="I4762">
        <v>31661</v>
      </c>
      <c r="J4762">
        <v>24.9</v>
      </c>
      <c r="K4762" t="s">
        <v>1513</v>
      </c>
      <c r="L4762">
        <v>2.19</v>
      </c>
      <c r="M4762" t="s">
        <v>1516</v>
      </c>
      <c r="N4762" s="13">
        <v>729</v>
      </c>
      <c r="O4762">
        <v>4</v>
      </c>
      <c r="P4762" s="11">
        <f>Agridata[[#This Row],[Storage_Loss_%]]/100</f>
        <v>0.19889999999999999</v>
      </c>
      <c r="Q4762" s="7">
        <v>19.89</v>
      </c>
      <c r="R4762" s="13">
        <v>125126</v>
      </c>
      <c r="S4762">
        <v>251</v>
      </c>
      <c r="T4762" t="s">
        <v>1520</v>
      </c>
      <c r="U4762" t="s">
        <v>1523</v>
      </c>
      <c r="V4762" s="13">
        <v>7741587</v>
      </c>
      <c r="W4762" s="7">
        <f>(Agridata[[#This Row],[Profit_After_Storage_Loss]]/Agridata[[#This Row],[Total_Revenue]])*100</f>
        <v>78.835790065050048</v>
      </c>
      <c r="X4762">
        <f>(1-Agridata[[#This Row],[Transport_Cost_NGN]]/(Agridata[[#This Row],[Input_Cost_NGN]]+Agridata[[#This Row],[Final_Profit_NGN]]))*100</f>
        <v>99.990733105427893</v>
      </c>
      <c r="Y4762" s="13">
        <f>Agridata[[#This Row],[Final_Profit_NGN]]*Agridata[[#This Row],[Storage_Loss_%]]</f>
        <v>153980165.43000001</v>
      </c>
      <c r="Z4762" s="13">
        <f>Agridata[[#This Row],[Final_Profit_NGN]] * (1-Agridata[[#This Row],[Storage_Loss_%]]/100)</f>
        <v>6201785.3457000004</v>
      </c>
      <c r="AA4762" s="13">
        <f>Agridata[[#This Row],[Final_Profit_NGN]]+Agridata[[#This Row],[Input_Cost_NGN]]</f>
        <v>7866713</v>
      </c>
    </row>
    <row r="4763" spans="1:27" x14ac:dyDescent="0.35">
      <c r="A4763" t="s">
        <v>1459</v>
      </c>
      <c r="B4763" t="s">
        <v>1470</v>
      </c>
      <c r="C4763" t="s">
        <v>1475</v>
      </c>
      <c r="D4763">
        <v>2025</v>
      </c>
      <c r="E4763" t="s">
        <v>1501</v>
      </c>
      <c r="F4763" t="s">
        <v>1504</v>
      </c>
      <c r="G4763">
        <v>1.2</v>
      </c>
      <c r="H4763">
        <v>12754</v>
      </c>
      <c r="I4763">
        <v>9732</v>
      </c>
      <c r="J4763">
        <v>4.3</v>
      </c>
      <c r="K4763" t="s">
        <v>1513</v>
      </c>
      <c r="L4763">
        <v>0.56000000000000005</v>
      </c>
      <c r="M4763" t="s">
        <v>1518</v>
      </c>
      <c r="N4763" s="13">
        <v>200</v>
      </c>
      <c r="O4763">
        <v>5</v>
      </c>
      <c r="P4763" s="11">
        <f>Agridata[[#This Row],[Storage_Loss_%]]/100</f>
        <v>0.2369</v>
      </c>
      <c r="Q4763" s="7">
        <v>23.69</v>
      </c>
      <c r="R4763" s="13">
        <v>12800</v>
      </c>
      <c r="S4763">
        <v>259</v>
      </c>
      <c r="T4763" t="s">
        <v>1521</v>
      </c>
      <c r="U4763" t="s">
        <v>1523</v>
      </c>
      <c r="V4763" s="13">
        <v>2482383</v>
      </c>
      <c r="W4763" s="7">
        <f>(Agridata[[#This Row],[Profit_After_Storage_Loss]]/Agridata[[#This Row],[Total_Revenue]])*100</f>
        <v>75.918538532043527</v>
      </c>
      <c r="X4763">
        <f>(1-Agridata[[#This Row],[Transport_Cost_NGN]]/(Agridata[[#This Row],[Input_Cost_NGN]]+Agridata[[#This Row],[Final_Profit_NGN]]))*100</f>
        <v>99.991984555842194</v>
      </c>
      <c r="Y4763" s="13">
        <f>Agridata[[#This Row],[Final_Profit_NGN]]*Agridata[[#This Row],[Storage_Loss_%]]</f>
        <v>58807653.270000003</v>
      </c>
      <c r="Z4763" s="13">
        <f>Agridata[[#This Row],[Final_Profit_NGN]] * (1-Agridata[[#This Row],[Storage_Loss_%]]/100)</f>
        <v>1894306.4672999999</v>
      </c>
      <c r="AA4763" s="13">
        <f>Agridata[[#This Row],[Final_Profit_NGN]]+Agridata[[#This Row],[Input_Cost_NGN]]</f>
        <v>2495183</v>
      </c>
    </row>
    <row r="4764" spans="1:27" x14ac:dyDescent="0.35">
      <c r="A4764" t="s">
        <v>1460</v>
      </c>
      <c r="B4764" t="s">
        <v>1473</v>
      </c>
      <c r="C4764" t="s">
        <v>1496</v>
      </c>
      <c r="D4764">
        <v>2025</v>
      </c>
      <c r="E4764" t="s">
        <v>1502</v>
      </c>
      <c r="F4764" t="s">
        <v>1505</v>
      </c>
      <c r="G4764">
        <v>5.89</v>
      </c>
      <c r="H4764">
        <v>78954</v>
      </c>
      <c r="I4764">
        <v>63992</v>
      </c>
      <c r="J4764">
        <v>51.8</v>
      </c>
      <c r="K4764" t="s">
        <v>1512</v>
      </c>
      <c r="L4764">
        <v>1.99</v>
      </c>
      <c r="M4764" t="s">
        <v>1517</v>
      </c>
      <c r="N4764" s="13">
        <v>12538</v>
      </c>
      <c r="O4764">
        <v>7</v>
      </c>
      <c r="P4764" s="11">
        <f>Agridata[[#This Row],[Storage_Loss_%]]/100</f>
        <v>0.1895</v>
      </c>
      <c r="Q4764" s="7">
        <v>18.95</v>
      </c>
      <c r="R4764" s="13">
        <v>38567</v>
      </c>
      <c r="S4764">
        <v>121</v>
      </c>
      <c r="T4764" t="s">
        <v>1520</v>
      </c>
      <c r="U4764" t="s">
        <v>1523</v>
      </c>
      <c r="V4764" s="13">
        <v>7614497</v>
      </c>
      <c r="W4764" s="7">
        <f>(Agridata[[#This Row],[Profit_After_Storage_Loss]]/Agridata[[#This Row],[Total_Revenue]])*100</f>
        <v>80.641555049062703</v>
      </c>
      <c r="X4764">
        <f>(1-Agridata[[#This Row],[Transport_Cost_NGN]]/(Agridata[[#This Row],[Input_Cost_NGN]]+Agridata[[#This Row],[Final_Profit_NGN]]))*100</f>
        <v>99.836170192748938</v>
      </c>
      <c r="Y4764" s="13">
        <f>Agridata[[#This Row],[Final_Profit_NGN]]*Agridata[[#This Row],[Storage_Loss_%]]</f>
        <v>144294718.15000001</v>
      </c>
      <c r="Z4764" s="13">
        <f>Agridata[[#This Row],[Final_Profit_NGN]] * (1-Agridata[[#This Row],[Storage_Loss_%]]/100)</f>
        <v>6171549.8185000001</v>
      </c>
      <c r="AA4764" s="13">
        <f>Agridata[[#This Row],[Final_Profit_NGN]]+Agridata[[#This Row],[Input_Cost_NGN]]</f>
        <v>7653064</v>
      </c>
    </row>
    <row r="4765" spans="1:27" x14ac:dyDescent="0.35">
      <c r="A4765" t="s">
        <v>1443</v>
      </c>
      <c r="B4765" t="s">
        <v>1473</v>
      </c>
      <c r="C4765" t="s">
        <v>1496</v>
      </c>
      <c r="D4765">
        <v>2023</v>
      </c>
      <c r="E4765" t="s">
        <v>1502</v>
      </c>
      <c r="F4765" t="s">
        <v>1509</v>
      </c>
      <c r="G4765">
        <v>1.1599999999999999</v>
      </c>
      <c r="H4765">
        <v>17352</v>
      </c>
      <c r="I4765">
        <v>13477</v>
      </c>
      <c r="J4765">
        <v>39</v>
      </c>
      <c r="K4765" t="s">
        <v>1512</v>
      </c>
      <c r="L4765">
        <v>1.6</v>
      </c>
      <c r="M4765" t="s">
        <v>1516</v>
      </c>
      <c r="N4765" s="13">
        <v>8430</v>
      </c>
      <c r="O4765">
        <v>4</v>
      </c>
      <c r="P4765" s="11">
        <f>Agridata[[#This Row],[Storage_Loss_%]]/100</f>
        <v>0.22329999999999997</v>
      </c>
      <c r="Q4765" s="7">
        <v>22.33</v>
      </c>
      <c r="R4765" s="13">
        <v>25813</v>
      </c>
      <c r="S4765">
        <v>364</v>
      </c>
      <c r="T4765" t="s">
        <v>1521</v>
      </c>
      <c r="U4765" t="s">
        <v>1523</v>
      </c>
      <c r="V4765" s="13">
        <v>4822329</v>
      </c>
      <c r="W4765" s="7">
        <f>(Agridata[[#This Row],[Profit_After_Storage_Loss]]/Agridata[[#This Row],[Total_Revenue]])*100</f>
        <v>77.256461017437204</v>
      </c>
      <c r="X4765">
        <f>(1-Agridata[[#This Row],[Transport_Cost_NGN]]/(Agridata[[#This Row],[Input_Cost_NGN]]+Agridata[[#This Row],[Final_Profit_NGN]]))*100</f>
        <v>99.826118954436566</v>
      </c>
      <c r="Y4765" s="13">
        <f>Agridata[[#This Row],[Final_Profit_NGN]]*Agridata[[#This Row],[Storage_Loss_%]]</f>
        <v>107682606.56999999</v>
      </c>
      <c r="Z4765" s="13">
        <f>Agridata[[#This Row],[Final_Profit_NGN]] * (1-Agridata[[#This Row],[Storage_Loss_%]]/100)</f>
        <v>3745502.9343000003</v>
      </c>
      <c r="AA4765" s="13">
        <f>Agridata[[#This Row],[Final_Profit_NGN]]+Agridata[[#This Row],[Input_Cost_NGN]]</f>
        <v>4848142</v>
      </c>
    </row>
    <row r="4766" spans="1:27" x14ac:dyDescent="0.35">
      <c r="A4766" t="s">
        <v>212</v>
      </c>
      <c r="B4766" t="s">
        <v>1470</v>
      </c>
      <c r="C4766" t="s">
        <v>1482</v>
      </c>
      <c r="D4766">
        <v>2022</v>
      </c>
      <c r="E4766" t="s">
        <v>1501</v>
      </c>
      <c r="F4766" t="s">
        <v>1504</v>
      </c>
      <c r="G4766">
        <v>0.53</v>
      </c>
      <c r="H4766">
        <v>5833</v>
      </c>
      <c r="I4766">
        <v>4813</v>
      </c>
      <c r="J4766">
        <v>15.8</v>
      </c>
      <c r="K4766" t="s">
        <v>1511</v>
      </c>
      <c r="L4766">
        <v>0.48</v>
      </c>
      <c r="M4766" t="s">
        <v>1518</v>
      </c>
      <c r="N4766" s="13">
        <v>2524</v>
      </c>
      <c r="O4766">
        <v>2</v>
      </c>
      <c r="P4766" s="11">
        <f>Agridata[[#This Row],[Storage_Loss_%]]/100</f>
        <v>0.17469999999999999</v>
      </c>
      <c r="Q4766" s="7">
        <v>17.47</v>
      </c>
      <c r="R4766" s="13">
        <v>12264</v>
      </c>
      <c r="S4766">
        <v>286</v>
      </c>
      <c r="T4766" t="s">
        <v>1520</v>
      </c>
      <c r="U4766" t="s">
        <v>1522</v>
      </c>
      <c r="V4766" s="13">
        <v>1347965</v>
      </c>
      <c r="W4766" s="7">
        <f>(Agridata[[#This Row],[Profit_After_Storage_Loss]]/Agridata[[#This Row],[Total_Revenue]])*100</f>
        <v>81.785898881732422</v>
      </c>
      <c r="X4766">
        <f>(1-Agridata[[#This Row],[Transport_Cost_NGN]]/(Agridata[[#This Row],[Input_Cost_NGN]]+Agridata[[#This Row],[Final_Profit_NGN]]))*100</f>
        <v>99.814443009228597</v>
      </c>
      <c r="Y4766" s="13">
        <f>Agridata[[#This Row],[Final_Profit_NGN]]*Agridata[[#This Row],[Storage_Loss_%]]</f>
        <v>23548948.549999997</v>
      </c>
      <c r="Z4766" s="13">
        <f>Agridata[[#This Row],[Final_Profit_NGN]] * (1-Agridata[[#This Row],[Storage_Loss_%]]/100)</f>
        <v>1112475.5145</v>
      </c>
      <c r="AA4766" s="13">
        <f>Agridata[[#This Row],[Final_Profit_NGN]]+Agridata[[#This Row],[Input_Cost_NGN]]</f>
        <v>1360229</v>
      </c>
    </row>
    <row r="4767" spans="1:27" x14ac:dyDescent="0.35">
      <c r="A4767" t="s">
        <v>795</v>
      </c>
      <c r="B4767" t="s">
        <v>1471</v>
      </c>
      <c r="C4767" t="s">
        <v>1500</v>
      </c>
      <c r="D4767">
        <v>2025</v>
      </c>
      <c r="E4767" t="s">
        <v>1501</v>
      </c>
      <c r="F4767" t="s">
        <v>1509</v>
      </c>
      <c r="G4767">
        <v>1.41</v>
      </c>
      <c r="H4767">
        <v>26290</v>
      </c>
      <c r="I4767">
        <v>20995</v>
      </c>
      <c r="J4767">
        <v>32.799999999999997</v>
      </c>
      <c r="K4767" t="s">
        <v>1512</v>
      </c>
      <c r="L4767">
        <v>1.91</v>
      </c>
      <c r="M4767" t="s">
        <v>1516</v>
      </c>
      <c r="N4767" s="13">
        <v>6035</v>
      </c>
      <c r="O4767">
        <v>2</v>
      </c>
      <c r="P4767" s="11">
        <f>Agridata[[#This Row],[Storage_Loss_%]]/100</f>
        <v>0.2014</v>
      </c>
      <c r="Q4767" s="7">
        <v>20.14</v>
      </c>
      <c r="R4767" s="13">
        <v>42898</v>
      </c>
      <c r="S4767">
        <v>376</v>
      </c>
      <c r="T4767" t="s">
        <v>1520</v>
      </c>
      <c r="U4767" t="s">
        <v>1523</v>
      </c>
      <c r="V4767" s="13">
        <v>7766246</v>
      </c>
      <c r="W4767" s="7">
        <f>(Agridata[[#This Row],[Profit_After_Storage_Loss]]/Agridata[[#This Row],[Total_Revenue]])*100</f>
        <v>79.421304762724304</v>
      </c>
      <c r="X4767">
        <f>(1-Agridata[[#This Row],[Transport_Cost_NGN]]/(Agridata[[#This Row],[Input_Cost_NGN]]+Agridata[[#This Row],[Final_Profit_NGN]]))*100</f>
        <v>99.922718802470541</v>
      </c>
      <c r="Y4767" s="13">
        <f>Agridata[[#This Row],[Final_Profit_NGN]]*Agridata[[#This Row],[Storage_Loss_%]]</f>
        <v>156412194.44</v>
      </c>
      <c r="Z4767" s="13">
        <f>Agridata[[#This Row],[Final_Profit_NGN]] * (1-Agridata[[#This Row],[Storage_Loss_%]]/100)</f>
        <v>6202124.0555999996</v>
      </c>
      <c r="AA4767" s="13">
        <f>Agridata[[#This Row],[Final_Profit_NGN]]+Agridata[[#This Row],[Input_Cost_NGN]]</f>
        <v>7809144</v>
      </c>
    </row>
    <row r="4768" spans="1:27" x14ac:dyDescent="0.35">
      <c r="A4768" t="s">
        <v>278</v>
      </c>
      <c r="B4768" t="s">
        <v>1469</v>
      </c>
      <c r="C4768" t="s">
        <v>1474</v>
      </c>
      <c r="D4768">
        <v>2024</v>
      </c>
      <c r="E4768" t="s">
        <v>1502</v>
      </c>
      <c r="F4768" t="s">
        <v>1506</v>
      </c>
      <c r="G4768">
        <v>2.27</v>
      </c>
      <c r="H4768">
        <v>7329</v>
      </c>
      <c r="I4768">
        <v>6961</v>
      </c>
      <c r="J4768">
        <v>1</v>
      </c>
      <c r="K4768" t="s">
        <v>1513</v>
      </c>
      <c r="L4768">
        <v>0.55000000000000004</v>
      </c>
      <c r="M4768" t="s">
        <v>1518</v>
      </c>
      <c r="N4768" s="13">
        <v>200</v>
      </c>
      <c r="O4768">
        <v>1</v>
      </c>
      <c r="P4768" s="11">
        <f>Agridata[[#This Row],[Storage_Loss_%]]/100</f>
        <v>5.0199999999999995E-2</v>
      </c>
      <c r="Q4768" s="7">
        <v>5.0199999999999996</v>
      </c>
      <c r="R4768" s="13">
        <v>36538</v>
      </c>
      <c r="S4768">
        <v>273</v>
      </c>
      <c r="T4768" t="s">
        <v>1520</v>
      </c>
      <c r="U4768" t="s">
        <v>1522</v>
      </c>
      <c r="V4768" s="13">
        <v>1844612</v>
      </c>
      <c r="W4768" s="7">
        <f>(Agridata[[#This Row],[Profit_After_Storage_Loss]]/Agridata[[#This Row],[Total_Revenue]])*100</f>
        <v>93.13518207479467</v>
      </c>
      <c r="X4768">
        <f>(1-Agridata[[#This Row],[Transport_Cost_NGN]]/(Agridata[[#This Row],[Input_Cost_NGN]]+Agridata[[#This Row],[Final_Profit_NGN]]))*100</f>
        <v>99.989368205618902</v>
      </c>
      <c r="Y4768" s="13">
        <f>Agridata[[#This Row],[Final_Profit_NGN]]*Agridata[[#This Row],[Storage_Loss_%]]</f>
        <v>9259952.2399999984</v>
      </c>
      <c r="Z4768" s="13">
        <f>Agridata[[#This Row],[Final_Profit_NGN]] * (1-Agridata[[#This Row],[Storage_Loss_%]]/100)</f>
        <v>1752012.4775999999</v>
      </c>
      <c r="AA4768" s="13">
        <f>Agridata[[#This Row],[Final_Profit_NGN]]+Agridata[[#This Row],[Input_Cost_NGN]]</f>
        <v>1881150</v>
      </c>
    </row>
    <row r="4769" spans="1:27" x14ac:dyDescent="0.35">
      <c r="A4769" t="s">
        <v>474</v>
      </c>
      <c r="B4769" t="s">
        <v>1473</v>
      </c>
      <c r="C4769" t="s">
        <v>1497</v>
      </c>
      <c r="D4769">
        <v>2025</v>
      </c>
      <c r="E4769" t="s">
        <v>1502</v>
      </c>
      <c r="F4769" t="s">
        <v>1506</v>
      </c>
      <c r="G4769">
        <v>1.35</v>
      </c>
      <c r="H4769">
        <v>3280</v>
      </c>
      <c r="I4769">
        <v>2875</v>
      </c>
      <c r="J4769">
        <v>42.1</v>
      </c>
      <c r="K4769" t="s">
        <v>1514</v>
      </c>
      <c r="L4769">
        <v>3.2</v>
      </c>
      <c r="M4769" t="s">
        <v>1517</v>
      </c>
      <c r="N4769" s="13">
        <v>7337</v>
      </c>
      <c r="O4769">
        <v>7</v>
      </c>
      <c r="P4769" s="11">
        <f>Agridata[[#This Row],[Storage_Loss_%]]/100</f>
        <v>0.1234</v>
      </c>
      <c r="Q4769" s="7">
        <v>12.34</v>
      </c>
      <c r="R4769" s="13">
        <v>33440</v>
      </c>
      <c r="S4769">
        <v>289</v>
      </c>
      <c r="T4769" t="s">
        <v>1519</v>
      </c>
      <c r="U4769" t="s">
        <v>1522</v>
      </c>
      <c r="V4769" s="13">
        <v>781790</v>
      </c>
      <c r="W4769" s="7">
        <f>(Agridata[[#This Row],[Profit_After_Storage_Loss]]/Agridata[[#This Row],[Total_Revenue]])*100</f>
        <v>84.064265790022446</v>
      </c>
      <c r="X4769">
        <f>(1-Agridata[[#This Row],[Transport_Cost_NGN]]/(Agridata[[#This Row],[Input_Cost_NGN]]+Agridata[[#This Row],[Final_Profit_NGN]]))*100</f>
        <v>99.10000858653386</v>
      </c>
      <c r="Y4769" s="13">
        <f>Agridata[[#This Row],[Final_Profit_NGN]]*Agridata[[#This Row],[Storage_Loss_%]]</f>
        <v>9647288.5999999996</v>
      </c>
      <c r="Z4769" s="13">
        <f>Agridata[[#This Row],[Final_Profit_NGN]] * (1-Agridata[[#This Row],[Storage_Loss_%]]/100)</f>
        <v>685317.11400000006</v>
      </c>
      <c r="AA4769" s="13">
        <f>Agridata[[#This Row],[Final_Profit_NGN]]+Agridata[[#This Row],[Input_Cost_NGN]]</f>
        <v>815230</v>
      </c>
    </row>
    <row r="4770" spans="1:27" x14ac:dyDescent="0.35">
      <c r="A4770" t="s">
        <v>1210</v>
      </c>
      <c r="B4770" t="s">
        <v>1470</v>
      </c>
      <c r="C4770" t="s">
        <v>1491</v>
      </c>
      <c r="D4770">
        <v>2025</v>
      </c>
      <c r="E4770" t="s">
        <v>1502</v>
      </c>
      <c r="F4770" t="s">
        <v>1506</v>
      </c>
      <c r="G4770">
        <v>0.53</v>
      </c>
      <c r="H4770">
        <v>1423</v>
      </c>
      <c r="I4770">
        <v>569</v>
      </c>
      <c r="J4770">
        <v>18</v>
      </c>
      <c r="K4770" t="s">
        <v>1511</v>
      </c>
      <c r="L4770">
        <v>1.27</v>
      </c>
      <c r="M4770" t="s">
        <v>1518</v>
      </c>
      <c r="N4770" s="13">
        <v>2921</v>
      </c>
      <c r="O4770">
        <v>60</v>
      </c>
      <c r="P4770" s="11">
        <f>Agridata[[#This Row],[Storage_Loss_%]]/100</f>
        <v>0.6</v>
      </c>
      <c r="Q4770" s="7">
        <v>60</v>
      </c>
      <c r="R4770" s="13">
        <v>15191</v>
      </c>
      <c r="S4770">
        <v>351</v>
      </c>
      <c r="T4770" t="s">
        <v>1520</v>
      </c>
      <c r="U4770" t="s">
        <v>1522</v>
      </c>
      <c r="V4770" s="13">
        <v>179610</v>
      </c>
      <c r="W4770" s="7">
        <f>(Agridata[[#This Row],[Profit_After_Storage_Loss]]/Agridata[[#This Row],[Total_Revenue]])*100</f>
        <v>36.880714164711684</v>
      </c>
      <c r="X4770">
        <f>(1-Agridata[[#This Row],[Transport_Cost_NGN]]/(Agridata[[#This Row],[Input_Cost_NGN]]+Agridata[[#This Row],[Final_Profit_NGN]]))*100</f>
        <v>98.500521044553153</v>
      </c>
      <c r="Y4770" s="13">
        <f>Agridata[[#This Row],[Final_Profit_NGN]]*Agridata[[#This Row],[Storage_Loss_%]]</f>
        <v>10776600</v>
      </c>
      <c r="Z4770" s="13">
        <f>Agridata[[#This Row],[Final_Profit_NGN]] * (1-Agridata[[#This Row],[Storage_Loss_%]]/100)</f>
        <v>71844</v>
      </c>
      <c r="AA4770" s="13">
        <f>Agridata[[#This Row],[Final_Profit_NGN]]+Agridata[[#This Row],[Input_Cost_NGN]]</f>
        <v>194801</v>
      </c>
    </row>
    <row r="4771" spans="1:27" x14ac:dyDescent="0.35">
      <c r="A4771" t="s">
        <v>211</v>
      </c>
      <c r="B4771" t="s">
        <v>1473</v>
      </c>
      <c r="C4771" t="s">
        <v>1494</v>
      </c>
      <c r="D4771">
        <v>2021</v>
      </c>
      <c r="E4771" t="s">
        <v>1501</v>
      </c>
      <c r="F4771" t="s">
        <v>1506</v>
      </c>
      <c r="G4771">
        <v>1.42</v>
      </c>
      <c r="H4771">
        <v>2615</v>
      </c>
      <c r="I4771">
        <v>2471</v>
      </c>
      <c r="J4771">
        <v>19.600000000000001</v>
      </c>
      <c r="K4771" t="s">
        <v>1511</v>
      </c>
      <c r="L4771">
        <v>1.04</v>
      </c>
      <c r="M4771" t="s">
        <v>1516</v>
      </c>
      <c r="N4771" s="13">
        <v>2780</v>
      </c>
      <c r="O4771">
        <v>3</v>
      </c>
      <c r="P4771" s="11">
        <f>Agridata[[#This Row],[Storage_Loss_%]]/100</f>
        <v>5.4800000000000001E-2</v>
      </c>
      <c r="Q4771" s="7">
        <v>5.48</v>
      </c>
      <c r="R4771" s="13">
        <v>45249</v>
      </c>
      <c r="S4771">
        <v>253</v>
      </c>
      <c r="T4771" t="s">
        <v>1520</v>
      </c>
      <c r="U4771" t="s">
        <v>1522</v>
      </c>
      <c r="V4771" s="13">
        <v>570883</v>
      </c>
      <c r="W4771" s="7">
        <f>(Agridata[[#This Row],[Profit_After_Storage_Loss]]/Agridata[[#This Row],[Total_Revenue]])*100</f>
        <v>87.578410405562451</v>
      </c>
      <c r="X4771">
        <f>(1-Agridata[[#This Row],[Transport_Cost_NGN]]/(Agridata[[#This Row],[Input_Cost_NGN]]+Agridata[[#This Row],[Final_Profit_NGN]]))*100</f>
        <v>99.548797984847397</v>
      </c>
      <c r="Y4771" s="13">
        <f>Agridata[[#This Row],[Final_Profit_NGN]]*Agridata[[#This Row],[Storage_Loss_%]]</f>
        <v>3128438.8400000003</v>
      </c>
      <c r="Z4771" s="13">
        <f>Agridata[[#This Row],[Final_Profit_NGN]] * (1-Agridata[[#This Row],[Storage_Loss_%]]/100)</f>
        <v>539598.61160000006</v>
      </c>
      <c r="AA4771" s="13">
        <f>Agridata[[#This Row],[Final_Profit_NGN]]+Agridata[[#This Row],[Input_Cost_NGN]]</f>
        <v>616132</v>
      </c>
    </row>
    <row r="4772" spans="1:27" x14ac:dyDescent="0.35">
      <c r="A4772" t="s">
        <v>147</v>
      </c>
      <c r="B4772" t="s">
        <v>1472</v>
      </c>
      <c r="C4772" t="s">
        <v>1478</v>
      </c>
      <c r="D4772">
        <v>2021</v>
      </c>
      <c r="E4772" t="s">
        <v>1502</v>
      </c>
      <c r="F4772" t="s">
        <v>1510</v>
      </c>
      <c r="G4772">
        <v>1.1499999999999999</v>
      </c>
      <c r="H4772">
        <v>17453</v>
      </c>
      <c r="I4772">
        <v>11150</v>
      </c>
      <c r="J4772">
        <v>23.3</v>
      </c>
      <c r="K4772" t="s">
        <v>1514</v>
      </c>
      <c r="L4772">
        <v>1.46</v>
      </c>
      <c r="M4772" t="s">
        <v>1516</v>
      </c>
      <c r="N4772" s="13">
        <v>3675</v>
      </c>
      <c r="O4772">
        <v>7</v>
      </c>
      <c r="P4772" s="11">
        <f>Agridata[[#This Row],[Storage_Loss_%]]/100</f>
        <v>0.36109999999999998</v>
      </c>
      <c r="Q4772" s="7">
        <v>36.11</v>
      </c>
      <c r="R4772" s="13">
        <v>36265</v>
      </c>
      <c r="S4772">
        <v>321</v>
      </c>
      <c r="T4772" t="s">
        <v>1520</v>
      </c>
      <c r="U4772" t="s">
        <v>1523</v>
      </c>
      <c r="V4772" s="13">
        <v>3503419</v>
      </c>
      <c r="W4772" s="7">
        <f>(Agridata[[#This Row],[Profit_After_Storage_Loss]]/Agridata[[#This Row],[Total_Revenue]])*100</f>
        <v>63.23543002991228</v>
      </c>
      <c r="X4772">
        <f>(1-Agridata[[#This Row],[Transport_Cost_NGN]]/(Agridata[[#This Row],[Input_Cost_NGN]]+Agridata[[#This Row],[Final_Profit_NGN]]))*100</f>
        <v>99.896177172877572</v>
      </c>
      <c r="Y4772" s="13">
        <f>Agridata[[#This Row],[Final_Profit_NGN]]*Agridata[[#This Row],[Storage_Loss_%]]</f>
        <v>126508460.09</v>
      </c>
      <c r="Z4772" s="13">
        <f>Agridata[[#This Row],[Final_Profit_NGN]] * (1-Agridata[[#This Row],[Storage_Loss_%]]/100)</f>
        <v>2238334.3991</v>
      </c>
      <c r="AA4772" s="13">
        <f>Agridata[[#This Row],[Final_Profit_NGN]]+Agridata[[#This Row],[Input_Cost_NGN]]</f>
        <v>3539684</v>
      </c>
    </row>
    <row r="4773" spans="1:27" x14ac:dyDescent="0.35">
      <c r="A4773" t="s">
        <v>560</v>
      </c>
      <c r="B4773" t="s">
        <v>1471</v>
      </c>
      <c r="C4773" t="s">
        <v>1483</v>
      </c>
      <c r="D4773">
        <v>2023</v>
      </c>
      <c r="E4773" t="s">
        <v>1501</v>
      </c>
      <c r="F4773" t="s">
        <v>1506</v>
      </c>
      <c r="G4773">
        <v>2.41</v>
      </c>
      <c r="H4773">
        <v>5359</v>
      </c>
      <c r="I4773">
        <v>4705</v>
      </c>
      <c r="J4773">
        <v>3.7</v>
      </c>
      <c r="K4773" t="s">
        <v>1511</v>
      </c>
      <c r="L4773">
        <v>1.39</v>
      </c>
      <c r="M4773" t="s">
        <v>1517</v>
      </c>
      <c r="N4773" s="13">
        <v>414</v>
      </c>
      <c r="O4773">
        <v>3</v>
      </c>
      <c r="P4773" s="11">
        <f>Agridata[[#This Row],[Storage_Loss_%]]/100</f>
        <v>0.122</v>
      </c>
      <c r="Q4773" s="7">
        <v>12.2</v>
      </c>
      <c r="R4773" s="13">
        <v>39618</v>
      </c>
      <c r="S4773">
        <v>262</v>
      </c>
      <c r="T4773" t="s">
        <v>1519</v>
      </c>
      <c r="U4773" t="s">
        <v>1522</v>
      </c>
      <c r="V4773" s="13">
        <v>1180351</v>
      </c>
      <c r="W4773" s="7">
        <f>(Agridata[[#This Row],[Profit_After_Storage_Loss]]/Agridata[[#This Row],[Total_Revenue]])*100</f>
        <v>84.948730500529109</v>
      </c>
      <c r="X4773">
        <f>(1-Agridata[[#This Row],[Transport_Cost_NGN]]/(Agridata[[#This Row],[Input_Cost_NGN]]+Agridata[[#This Row],[Final_Profit_NGN]]))*100</f>
        <v>99.966064711480371</v>
      </c>
      <c r="Y4773" s="13">
        <f>Agridata[[#This Row],[Final_Profit_NGN]]*Agridata[[#This Row],[Storage_Loss_%]]</f>
        <v>14400282.199999999</v>
      </c>
      <c r="Z4773" s="13">
        <f>Agridata[[#This Row],[Final_Profit_NGN]] * (1-Agridata[[#This Row],[Storage_Loss_%]]/100)</f>
        <v>1036348.178</v>
      </c>
      <c r="AA4773" s="13">
        <f>Agridata[[#This Row],[Final_Profit_NGN]]+Agridata[[#This Row],[Input_Cost_NGN]]</f>
        <v>1219969</v>
      </c>
    </row>
    <row r="4774" spans="1:27" x14ac:dyDescent="0.35">
      <c r="A4774" t="s">
        <v>503</v>
      </c>
      <c r="B4774" t="s">
        <v>1471</v>
      </c>
      <c r="C4774" t="s">
        <v>1500</v>
      </c>
      <c r="D4774">
        <v>2023</v>
      </c>
      <c r="E4774" t="s">
        <v>1502</v>
      </c>
      <c r="F4774" t="s">
        <v>1510</v>
      </c>
      <c r="G4774">
        <v>1.03</v>
      </c>
      <c r="H4774">
        <v>21002</v>
      </c>
      <c r="I4774">
        <v>14814</v>
      </c>
      <c r="J4774">
        <v>32.9</v>
      </c>
      <c r="K4774" t="s">
        <v>1512</v>
      </c>
      <c r="L4774">
        <v>1.19</v>
      </c>
      <c r="M4774" t="s">
        <v>1517</v>
      </c>
      <c r="N4774" s="13">
        <v>6615</v>
      </c>
      <c r="O4774">
        <v>5</v>
      </c>
      <c r="P4774" s="11">
        <f>Agridata[[#This Row],[Storage_Loss_%]]/100</f>
        <v>0.29460000000000003</v>
      </c>
      <c r="Q4774" s="7">
        <v>29.46</v>
      </c>
      <c r="R4774" s="13">
        <v>30579</v>
      </c>
      <c r="S4774">
        <v>320</v>
      </c>
      <c r="T4774" t="s">
        <v>1521</v>
      </c>
      <c r="U4774" t="s">
        <v>1522</v>
      </c>
      <c r="V4774" s="13">
        <v>4655882</v>
      </c>
      <c r="W4774" s="7">
        <f>(Agridata[[#This Row],[Profit_After_Storage_Loss]]/Agridata[[#This Row],[Total_Revenue]])*100</f>
        <v>70.0797288785717</v>
      </c>
      <c r="X4774">
        <f>(1-Agridata[[#This Row],[Transport_Cost_NGN]]/(Agridata[[#This Row],[Input_Cost_NGN]]+Agridata[[#This Row],[Final_Profit_NGN]]))*100</f>
        <v>99.858848713346802</v>
      </c>
      <c r="Y4774" s="13">
        <f>Agridata[[#This Row],[Final_Profit_NGN]]*Agridata[[#This Row],[Storage_Loss_%]]</f>
        <v>137162283.72</v>
      </c>
      <c r="Z4774" s="13">
        <f>Agridata[[#This Row],[Final_Profit_NGN]] * (1-Agridata[[#This Row],[Storage_Loss_%]]/100)</f>
        <v>3284259.1628</v>
      </c>
      <c r="AA4774" s="13">
        <f>Agridata[[#This Row],[Final_Profit_NGN]]+Agridata[[#This Row],[Input_Cost_NGN]]</f>
        <v>4686461</v>
      </c>
    </row>
    <row r="4775" spans="1:27" x14ac:dyDescent="0.35">
      <c r="A4775" t="s">
        <v>1322</v>
      </c>
      <c r="B4775" t="s">
        <v>1470</v>
      </c>
      <c r="C4775" t="s">
        <v>1482</v>
      </c>
      <c r="D4775">
        <v>2024</v>
      </c>
      <c r="E4775" t="s">
        <v>1501</v>
      </c>
      <c r="F4775" t="s">
        <v>1504</v>
      </c>
      <c r="G4775">
        <v>6.6</v>
      </c>
      <c r="H4775">
        <v>58124</v>
      </c>
      <c r="I4775">
        <v>44046</v>
      </c>
      <c r="J4775">
        <v>39.4</v>
      </c>
      <c r="K4775" t="s">
        <v>1512</v>
      </c>
      <c r="L4775">
        <v>1.98</v>
      </c>
      <c r="M4775" t="s">
        <v>1517</v>
      </c>
      <c r="N4775" s="13">
        <v>10188</v>
      </c>
      <c r="O4775">
        <v>1</v>
      </c>
      <c r="P4775" s="11">
        <f>Agridata[[#This Row],[Storage_Loss_%]]/100</f>
        <v>0.2422</v>
      </c>
      <c r="Q4775" s="7">
        <v>24.22</v>
      </c>
      <c r="R4775" s="13">
        <v>80294</v>
      </c>
      <c r="S4775">
        <v>301</v>
      </c>
      <c r="T4775" t="s">
        <v>1521</v>
      </c>
      <c r="U4775" t="s">
        <v>1523</v>
      </c>
      <c r="V4775" s="13">
        <v>13034786</v>
      </c>
      <c r="W4775" s="7">
        <f>(Agridata[[#This Row],[Profit_After_Storage_Loss]]/Agridata[[#This Row],[Total_Revenue]])*100</f>
        <v>75.316054730889931</v>
      </c>
      <c r="X4775">
        <f>(1-Agridata[[#This Row],[Transport_Cost_NGN]]/(Agridata[[#This Row],[Input_Cost_NGN]]+Agridata[[#This Row],[Final_Profit_NGN]]))*100</f>
        <v>99.922318430387008</v>
      </c>
      <c r="Y4775" s="13">
        <f>Agridata[[#This Row],[Final_Profit_NGN]]*Agridata[[#This Row],[Storage_Loss_%]]</f>
        <v>315702516.91999996</v>
      </c>
      <c r="Z4775" s="13">
        <f>Agridata[[#This Row],[Final_Profit_NGN]] * (1-Agridata[[#This Row],[Storage_Loss_%]]/100)</f>
        <v>9877760.8308000006</v>
      </c>
      <c r="AA4775" s="13">
        <f>Agridata[[#This Row],[Final_Profit_NGN]]+Agridata[[#This Row],[Input_Cost_NGN]]</f>
        <v>13115080</v>
      </c>
    </row>
    <row r="4776" spans="1:27" x14ac:dyDescent="0.35">
      <c r="A4776" t="s">
        <v>72</v>
      </c>
      <c r="B4776" t="s">
        <v>1470</v>
      </c>
      <c r="C4776" t="s">
        <v>1476</v>
      </c>
      <c r="D4776">
        <v>2022</v>
      </c>
      <c r="E4776" t="s">
        <v>1502</v>
      </c>
      <c r="F4776" t="s">
        <v>1504</v>
      </c>
      <c r="G4776">
        <v>1.86</v>
      </c>
      <c r="H4776">
        <v>11121</v>
      </c>
      <c r="I4776">
        <v>8639</v>
      </c>
      <c r="J4776">
        <v>12.3</v>
      </c>
      <c r="K4776" t="s">
        <v>1511</v>
      </c>
      <c r="L4776">
        <v>1.34</v>
      </c>
      <c r="M4776" t="s">
        <v>1516</v>
      </c>
      <c r="N4776" s="13">
        <v>2202</v>
      </c>
      <c r="O4776">
        <v>3</v>
      </c>
      <c r="P4776" s="11">
        <f>Agridata[[#This Row],[Storage_Loss_%]]/100</f>
        <v>0.22309999999999999</v>
      </c>
      <c r="Q4776" s="7">
        <v>22.31</v>
      </c>
      <c r="R4776" s="13">
        <v>37541</v>
      </c>
      <c r="S4776">
        <v>258</v>
      </c>
      <c r="T4776" t="s">
        <v>1519</v>
      </c>
      <c r="U4776" t="s">
        <v>1522</v>
      </c>
      <c r="V4776" s="13">
        <v>2166831</v>
      </c>
      <c r="W4776" s="7">
        <f>(Agridata[[#This Row],[Profit_After_Storage_Loss]]/Agridata[[#This Row],[Total_Revenue]])*100</f>
        <v>76.366920097878221</v>
      </c>
      <c r="X4776">
        <f>(1-Agridata[[#This Row],[Transport_Cost_NGN]]/(Agridata[[#This Row],[Input_Cost_NGN]]+Agridata[[#This Row],[Final_Profit_NGN]]))*100</f>
        <v>99.900107604342651</v>
      </c>
      <c r="Y4776" s="13">
        <f>Agridata[[#This Row],[Final_Profit_NGN]]*Agridata[[#This Row],[Storage_Loss_%]]</f>
        <v>48341999.609999999</v>
      </c>
      <c r="Z4776" s="13">
        <f>Agridata[[#This Row],[Final_Profit_NGN]] * (1-Agridata[[#This Row],[Storage_Loss_%]]/100)</f>
        <v>1683411.0039000001</v>
      </c>
      <c r="AA4776" s="13">
        <f>Agridata[[#This Row],[Final_Profit_NGN]]+Agridata[[#This Row],[Input_Cost_NGN]]</f>
        <v>2204372</v>
      </c>
    </row>
    <row r="4777" spans="1:27" x14ac:dyDescent="0.35">
      <c r="A4777" t="s">
        <v>859</v>
      </c>
      <c r="B4777" t="s">
        <v>1470</v>
      </c>
      <c r="C4777" t="s">
        <v>1485</v>
      </c>
      <c r="D4777">
        <v>2023</v>
      </c>
      <c r="E4777" t="s">
        <v>1501</v>
      </c>
      <c r="F4777" t="s">
        <v>1505</v>
      </c>
      <c r="G4777">
        <v>5.62</v>
      </c>
      <c r="H4777">
        <v>81162</v>
      </c>
      <c r="I4777">
        <v>68947</v>
      </c>
      <c r="J4777">
        <v>16.8</v>
      </c>
      <c r="K4777" t="s">
        <v>1513</v>
      </c>
      <c r="L4777">
        <v>1.05</v>
      </c>
      <c r="M4777" t="s">
        <v>1516</v>
      </c>
      <c r="N4777" s="13">
        <v>726</v>
      </c>
      <c r="O4777">
        <v>3</v>
      </c>
      <c r="P4777" s="11">
        <f>Agridata[[#This Row],[Storage_Loss_%]]/100</f>
        <v>0.15049999999999999</v>
      </c>
      <c r="Q4777" s="7">
        <v>15.05</v>
      </c>
      <c r="R4777" s="13">
        <v>70638</v>
      </c>
      <c r="S4777">
        <v>98</v>
      </c>
      <c r="T4777" t="s">
        <v>1520</v>
      </c>
      <c r="U4777" t="s">
        <v>1523</v>
      </c>
      <c r="V4777" s="13">
        <v>6617874</v>
      </c>
      <c r="W4777" s="7">
        <f>(Agridata[[#This Row],[Profit_After_Storage_Loss]]/Agridata[[#This Row],[Total_Revenue]])*100</f>
        <v>84.052835114895515</v>
      </c>
      <c r="X4777">
        <f>(1-Agridata[[#This Row],[Transport_Cost_NGN]]/(Agridata[[#This Row],[Input_Cost_NGN]]+Agridata[[#This Row],[Final_Profit_NGN]]))*100</f>
        <v>99.989145567803419</v>
      </c>
      <c r="Y4777" s="13">
        <f>Agridata[[#This Row],[Final_Profit_NGN]]*Agridata[[#This Row],[Storage_Loss_%]]</f>
        <v>99599003.700000003</v>
      </c>
      <c r="Z4777" s="13">
        <f>Agridata[[#This Row],[Final_Profit_NGN]] * (1-Agridata[[#This Row],[Storage_Loss_%]]/100)</f>
        <v>5621883.9630000005</v>
      </c>
      <c r="AA4777" s="13">
        <f>Agridata[[#This Row],[Final_Profit_NGN]]+Agridata[[#This Row],[Input_Cost_NGN]]</f>
        <v>6688512</v>
      </c>
    </row>
    <row r="4778" spans="1:27" x14ac:dyDescent="0.35">
      <c r="A4778" t="s">
        <v>349</v>
      </c>
      <c r="B4778" t="s">
        <v>1473</v>
      </c>
      <c r="C4778" t="s">
        <v>1497</v>
      </c>
      <c r="D4778">
        <v>2023</v>
      </c>
      <c r="E4778" t="s">
        <v>1502</v>
      </c>
      <c r="F4778" t="s">
        <v>1505</v>
      </c>
      <c r="G4778">
        <v>0.85</v>
      </c>
      <c r="H4778">
        <v>9160</v>
      </c>
      <c r="I4778">
        <v>7178</v>
      </c>
      <c r="J4778">
        <v>34.799999999999997</v>
      </c>
      <c r="K4778" t="s">
        <v>1513</v>
      </c>
      <c r="L4778">
        <v>1.76</v>
      </c>
      <c r="M4778" t="s">
        <v>1516</v>
      </c>
      <c r="N4778" s="13">
        <v>1434</v>
      </c>
      <c r="O4778">
        <v>14</v>
      </c>
      <c r="P4778" s="11">
        <f>Agridata[[#This Row],[Storage_Loss_%]]/100</f>
        <v>0.21629999999999999</v>
      </c>
      <c r="Q4778" s="7">
        <v>21.63</v>
      </c>
      <c r="R4778" s="13">
        <v>6805</v>
      </c>
      <c r="S4778">
        <v>87</v>
      </c>
      <c r="T4778" t="s">
        <v>1519</v>
      </c>
      <c r="U4778" t="s">
        <v>1522</v>
      </c>
      <c r="V4778" s="13">
        <v>610003</v>
      </c>
      <c r="W4778" s="7">
        <f>(Agridata[[#This Row],[Profit_After_Storage_Loss]]/Agridata[[#This Row],[Total_Revenue]])*100</f>
        <v>77.505374622248752</v>
      </c>
      <c r="X4778">
        <f>(1-Agridata[[#This Row],[Transport_Cost_NGN]]/(Agridata[[#This Row],[Input_Cost_NGN]]+Agridata[[#This Row],[Final_Profit_NGN]]))*100</f>
        <v>99.767512743025378</v>
      </c>
      <c r="Y4778" s="13">
        <f>Agridata[[#This Row],[Final_Profit_NGN]]*Agridata[[#This Row],[Storage_Loss_%]]</f>
        <v>13194364.889999999</v>
      </c>
      <c r="Z4778" s="13">
        <f>Agridata[[#This Row],[Final_Profit_NGN]] * (1-Agridata[[#This Row],[Storage_Loss_%]]/100)</f>
        <v>478059.35110000003</v>
      </c>
      <c r="AA4778" s="13">
        <f>Agridata[[#This Row],[Final_Profit_NGN]]+Agridata[[#This Row],[Input_Cost_NGN]]</f>
        <v>616808</v>
      </c>
    </row>
    <row r="4779" spans="1:27" x14ac:dyDescent="0.35">
      <c r="A4779" t="s">
        <v>658</v>
      </c>
      <c r="B4779" t="s">
        <v>1469</v>
      </c>
      <c r="C4779" t="s">
        <v>1480</v>
      </c>
      <c r="D4779">
        <v>2021</v>
      </c>
      <c r="E4779" t="s">
        <v>1501</v>
      </c>
      <c r="F4779" t="s">
        <v>1509</v>
      </c>
      <c r="G4779">
        <v>1.96</v>
      </c>
      <c r="H4779">
        <v>30959</v>
      </c>
      <c r="I4779">
        <v>24695</v>
      </c>
      <c r="J4779">
        <v>32.4</v>
      </c>
      <c r="K4779" t="s">
        <v>1513</v>
      </c>
      <c r="L4779">
        <v>1.91</v>
      </c>
      <c r="M4779" t="s">
        <v>1516</v>
      </c>
      <c r="N4779" s="13">
        <v>1085</v>
      </c>
      <c r="O4779">
        <v>4</v>
      </c>
      <c r="P4779" s="11">
        <f>Agridata[[#This Row],[Storage_Loss_%]]/100</f>
        <v>0.20230000000000001</v>
      </c>
      <c r="Q4779" s="7">
        <v>20.23</v>
      </c>
      <c r="R4779" s="13">
        <v>33381</v>
      </c>
      <c r="S4779">
        <v>270</v>
      </c>
      <c r="T4779" t="s">
        <v>1520</v>
      </c>
      <c r="U4779" t="s">
        <v>1523</v>
      </c>
      <c r="V4779" s="13">
        <v>6566508</v>
      </c>
      <c r="W4779" s="7">
        <f>(Agridata[[#This Row],[Profit_After_Storage_Loss]]/Agridata[[#This Row],[Total_Revenue]])*100</f>
        <v>79.366538309962493</v>
      </c>
      <c r="X4779">
        <f>(1-Agridata[[#This Row],[Transport_Cost_NGN]]/(Agridata[[#This Row],[Input_Cost_NGN]]+Agridata[[#This Row],[Final_Profit_NGN]]))*100</f>
        <v>99.983560329575241</v>
      </c>
      <c r="Y4779" s="13">
        <f>Agridata[[#This Row],[Final_Profit_NGN]]*Agridata[[#This Row],[Storage_Loss_%]]</f>
        <v>132840456.84</v>
      </c>
      <c r="Z4779" s="13">
        <f>Agridata[[#This Row],[Final_Profit_NGN]] * (1-Agridata[[#This Row],[Storage_Loss_%]]/100)</f>
        <v>5238103.4315999998</v>
      </c>
      <c r="AA4779" s="13">
        <f>Agridata[[#This Row],[Final_Profit_NGN]]+Agridata[[#This Row],[Input_Cost_NGN]]</f>
        <v>6599889</v>
      </c>
    </row>
    <row r="4780" spans="1:27" x14ac:dyDescent="0.35">
      <c r="A4780" t="s">
        <v>1336</v>
      </c>
      <c r="B4780" t="s">
        <v>1472</v>
      </c>
      <c r="C4780" t="s">
        <v>1489</v>
      </c>
      <c r="D4780">
        <v>2021</v>
      </c>
      <c r="E4780" t="s">
        <v>1501</v>
      </c>
      <c r="F4780" t="s">
        <v>1504</v>
      </c>
      <c r="G4780">
        <v>0.81</v>
      </c>
      <c r="H4780">
        <v>5186</v>
      </c>
      <c r="I4780">
        <v>3640</v>
      </c>
      <c r="J4780">
        <v>18.2</v>
      </c>
      <c r="K4780" t="s">
        <v>1512</v>
      </c>
      <c r="L4780">
        <v>0.76</v>
      </c>
      <c r="M4780" t="s">
        <v>1516</v>
      </c>
      <c r="N4780" s="13">
        <v>4420</v>
      </c>
      <c r="O4780">
        <v>7</v>
      </c>
      <c r="P4780" s="11">
        <f>Agridata[[#This Row],[Storage_Loss_%]]/100</f>
        <v>0.29809999999999998</v>
      </c>
      <c r="Q4780" s="7">
        <v>29.81</v>
      </c>
      <c r="R4780" s="13">
        <v>12529</v>
      </c>
      <c r="S4780">
        <v>210</v>
      </c>
      <c r="T4780" t="s">
        <v>1520</v>
      </c>
      <c r="U4780" t="s">
        <v>1522</v>
      </c>
      <c r="V4780" s="13">
        <v>739807</v>
      </c>
      <c r="W4780" s="7">
        <f>(Agridata[[#This Row],[Profit_After_Storage_Loss]]/Agridata[[#This Row],[Total_Revenue]])*100</f>
        <v>69.021093407732721</v>
      </c>
      <c r="X4780">
        <f>(1-Agridata[[#This Row],[Transport_Cost_NGN]]/(Agridata[[#This Row],[Input_Cost_NGN]]+Agridata[[#This Row],[Final_Profit_NGN]]))*100</f>
        <v>99.412496544097323</v>
      </c>
      <c r="Y4780" s="13">
        <f>Agridata[[#This Row],[Final_Profit_NGN]]*Agridata[[#This Row],[Storage_Loss_%]]</f>
        <v>22053646.669999998</v>
      </c>
      <c r="Z4780" s="13">
        <f>Agridata[[#This Row],[Final_Profit_NGN]] * (1-Agridata[[#This Row],[Storage_Loss_%]]/100)</f>
        <v>519270.53329999995</v>
      </c>
      <c r="AA4780" s="13">
        <f>Agridata[[#This Row],[Final_Profit_NGN]]+Agridata[[#This Row],[Input_Cost_NGN]]</f>
        <v>752336</v>
      </c>
    </row>
    <row r="4781" spans="1:27" x14ac:dyDescent="0.35">
      <c r="A4781" t="s">
        <v>262</v>
      </c>
      <c r="B4781" t="s">
        <v>1470</v>
      </c>
      <c r="C4781" t="s">
        <v>1475</v>
      </c>
      <c r="D4781">
        <v>2025</v>
      </c>
      <c r="E4781" t="s">
        <v>1502</v>
      </c>
      <c r="F4781" t="s">
        <v>1506</v>
      </c>
      <c r="G4781">
        <v>1.33</v>
      </c>
      <c r="H4781">
        <v>3206</v>
      </c>
      <c r="I4781">
        <v>2652</v>
      </c>
      <c r="J4781">
        <v>28.4</v>
      </c>
      <c r="K4781" t="s">
        <v>1512</v>
      </c>
      <c r="L4781">
        <v>1.7</v>
      </c>
      <c r="M4781" t="s">
        <v>1516</v>
      </c>
      <c r="N4781" s="13">
        <v>6897</v>
      </c>
      <c r="O4781">
        <v>14</v>
      </c>
      <c r="P4781" s="11">
        <f>Agridata[[#This Row],[Storage_Loss_%]]/100</f>
        <v>0.17280000000000001</v>
      </c>
      <c r="Q4781" s="7">
        <v>17.28</v>
      </c>
      <c r="R4781" s="13">
        <v>18694</v>
      </c>
      <c r="S4781">
        <v>379</v>
      </c>
      <c r="T4781" t="s">
        <v>1520</v>
      </c>
      <c r="U4781" t="s">
        <v>1522</v>
      </c>
      <c r="V4781" s="13">
        <v>969466</v>
      </c>
      <c r="W4781" s="7">
        <f>(Agridata[[#This Row],[Profit_After_Storage_Loss]]/Agridata[[#This Row],[Total_Revenue]])*100</f>
        <v>81.155103950777203</v>
      </c>
      <c r="X4781">
        <f>(1-Agridata[[#This Row],[Transport_Cost_NGN]]/(Agridata[[#This Row],[Input_Cost_NGN]]+Agridata[[#This Row],[Final_Profit_NGN]]))*100</f>
        <v>99.302036107512961</v>
      </c>
      <c r="Y4781" s="13">
        <f>Agridata[[#This Row],[Final_Profit_NGN]]*Agridata[[#This Row],[Storage_Loss_%]]</f>
        <v>16752372.48</v>
      </c>
      <c r="Z4781" s="13">
        <f>Agridata[[#This Row],[Final_Profit_NGN]] * (1-Agridata[[#This Row],[Storage_Loss_%]]/100)</f>
        <v>801942.27519999992</v>
      </c>
      <c r="AA4781" s="13">
        <f>Agridata[[#This Row],[Final_Profit_NGN]]+Agridata[[#This Row],[Input_Cost_NGN]]</f>
        <v>988160</v>
      </c>
    </row>
    <row r="4782" spans="1:27" x14ac:dyDescent="0.35">
      <c r="A4782" t="s">
        <v>1413</v>
      </c>
      <c r="B4782" t="s">
        <v>1472</v>
      </c>
      <c r="C4782" t="s">
        <v>1478</v>
      </c>
      <c r="D4782">
        <v>2024</v>
      </c>
      <c r="E4782" t="s">
        <v>1502</v>
      </c>
      <c r="F4782" t="s">
        <v>1503</v>
      </c>
      <c r="G4782">
        <v>3.92</v>
      </c>
      <c r="H4782">
        <v>33152</v>
      </c>
      <c r="I4782">
        <v>28384</v>
      </c>
      <c r="J4782">
        <v>25.1</v>
      </c>
      <c r="K4782" t="s">
        <v>1511</v>
      </c>
      <c r="L4782">
        <v>2.04</v>
      </c>
      <c r="M4782" t="s">
        <v>1516</v>
      </c>
      <c r="N4782" s="13">
        <v>3317</v>
      </c>
      <c r="O4782">
        <v>7</v>
      </c>
      <c r="P4782" s="11">
        <f>Agridata[[#This Row],[Storage_Loss_%]]/100</f>
        <v>0.14380000000000001</v>
      </c>
      <c r="Q4782" s="7">
        <v>14.38</v>
      </c>
      <c r="R4782" s="13">
        <v>66038</v>
      </c>
      <c r="S4782">
        <v>318</v>
      </c>
      <c r="T4782" t="s">
        <v>1520</v>
      </c>
      <c r="U4782" t="s">
        <v>1523</v>
      </c>
      <c r="V4782" s="13">
        <v>8866496</v>
      </c>
      <c r="W4782" s="7">
        <f>(Agridata[[#This Row],[Profit_After_Storage_Loss]]/Agridata[[#This Row],[Total_Revenue]])*100</f>
        <v>84.987013485758908</v>
      </c>
      <c r="X4782">
        <f>(1-Agridata[[#This Row],[Transport_Cost_NGN]]/(Agridata[[#This Row],[Input_Cost_NGN]]+Agridata[[#This Row],[Final_Profit_NGN]]))*100</f>
        <v>99.962866080330627</v>
      </c>
      <c r="Y4782" s="13">
        <f>Agridata[[#This Row],[Final_Profit_NGN]]*Agridata[[#This Row],[Storage_Loss_%]]</f>
        <v>127500212.48</v>
      </c>
      <c r="Z4782" s="13">
        <f>Agridata[[#This Row],[Final_Profit_NGN]] * (1-Agridata[[#This Row],[Storage_Loss_%]]/100)</f>
        <v>7591493.8751999997</v>
      </c>
      <c r="AA4782" s="13">
        <f>Agridata[[#This Row],[Final_Profit_NGN]]+Agridata[[#This Row],[Input_Cost_NGN]]</f>
        <v>8932534</v>
      </c>
    </row>
    <row r="4783" spans="1:27" x14ac:dyDescent="0.35">
      <c r="A4783" t="s">
        <v>1287</v>
      </c>
      <c r="B4783" t="s">
        <v>1471</v>
      </c>
      <c r="C4783" t="s">
        <v>1492</v>
      </c>
      <c r="D4783">
        <v>2023</v>
      </c>
      <c r="E4783" t="s">
        <v>1501</v>
      </c>
      <c r="F4783" t="s">
        <v>1503</v>
      </c>
      <c r="G4783">
        <v>0.71</v>
      </c>
      <c r="H4783">
        <v>5317</v>
      </c>
      <c r="I4783">
        <v>4232</v>
      </c>
      <c r="J4783">
        <v>7.5</v>
      </c>
      <c r="K4783" t="s">
        <v>1511</v>
      </c>
      <c r="L4783">
        <v>0.87</v>
      </c>
      <c r="M4783" t="s">
        <v>1516</v>
      </c>
      <c r="N4783" s="13">
        <v>1109</v>
      </c>
      <c r="O4783">
        <v>7</v>
      </c>
      <c r="P4783" s="11">
        <f>Agridata[[#This Row],[Storage_Loss_%]]/100</f>
        <v>0.2039</v>
      </c>
      <c r="Q4783" s="7">
        <v>20.39</v>
      </c>
      <c r="R4783" s="13">
        <v>7658</v>
      </c>
      <c r="S4783">
        <v>338</v>
      </c>
      <c r="T4783" t="s">
        <v>1520</v>
      </c>
      <c r="U4783" t="s">
        <v>1522</v>
      </c>
      <c r="V4783" s="13">
        <v>1407345</v>
      </c>
      <c r="W4783" s="7">
        <f>(Agridata[[#This Row],[Profit_After_Storage_Loss]]/Agridata[[#This Row],[Total_Revenue]])*100</f>
        <v>79.179150468232223</v>
      </c>
      <c r="X4783">
        <f>(1-Agridata[[#This Row],[Transport_Cost_NGN]]/(Agridata[[#This Row],[Input_Cost_NGN]]+Agridata[[#This Row],[Final_Profit_NGN]]))*100</f>
        <v>99.921625607860904</v>
      </c>
      <c r="Y4783" s="13">
        <f>Agridata[[#This Row],[Final_Profit_NGN]]*Agridata[[#This Row],[Storage_Loss_%]]</f>
        <v>28695764.550000001</v>
      </c>
      <c r="Z4783" s="13">
        <f>Agridata[[#This Row],[Final_Profit_NGN]] * (1-Agridata[[#This Row],[Storage_Loss_%]]/100)</f>
        <v>1120387.3545000001</v>
      </c>
      <c r="AA4783" s="13">
        <f>Agridata[[#This Row],[Final_Profit_NGN]]+Agridata[[#This Row],[Input_Cost_NGN]]</f>
        <v>1415003</v>
      </c>
    </row>
    <row r="4784" spans="1:27" x14ac:dyDescent="0.35">
      <c r="A4784" t="s">
        <v>39</v>
      </c>
      <c r="B4784" t="s">
        <v>1470</v>
      </c>
      <c r="C4784" t="s">
        <v>1491</v>
      </c>
      <c r="D4784">
        <v>2023</v>
      </c>
      <c r="E4784" t="s">
        <v>1501</v>
      </c>
      <c r="F4784" t="s">
        <v>1503</v>
      </c>
      <c r="G4784">
        <v>1.04</v>
      </c>
      <c r="H4784">
        <v>9267</v>
      </c>
      <c r="I4784">
        <v>8402</v>
      </c>
      <c r="J4784">
        <v>17.399999999999999</v>
      </c>
      <c r="K4784" t="s">
        <v>1512</v>
      </c>
      <c r="L4784">
        <v>1.31</v>
      </c>
      <c r="M4784" t="s">
        <v>1516</v>
      </c>
      <c r="N4784" s="13">
        <v>4184</v>
      </c>
      <c r="O4784">
        <v>1</v>
      </c>
      <c r="P4784" s="11">
        <f>Agridata[[#This Row],[Storage_Loss_%]]/100</f>
        <v>9.3299999999999994E-2</v>
      </c>
      <c r="Q4784" s="7">
        <v>9.33</v>
      </c>
      <c r="R4784" s="13">
        <v>17572</v>
      </c>
      <c r="S4784">
        <v>343</v>
      </c>
      <c r="T4784" t="s">
        <v>1521</v>
      </c>
      <c r="U4784" t="s">
        <v>1522</v>
      </c>
      <c r="V4784" s="13">
        <v>2831312</v>
      </c>
      <c r="W4784" s="7">
        <f>(Agridata[[#This Row],[Profit_After_Storage_Loss]]/Agridata[[#This Row],[Total_Revenue]])*100</f>
        <v>90.110744782869361</v>
      </c>
      <c r="X4784">
        <f>(1-Agridata[[#This Row],[Transport_Cost_NGN]]/(Agridata[[#This Row],[Input_Cost_NGN]]+Agridata[[#This Row],[Final_Profit_NGN]]))*100</f>
        <v>99.853135473399419</v>
      </c>
      <c r="Y4784" s="13">
        <f>Agridata[[#This Row],[Final_Profit_NGN]]*Agridata[[#This Row],[Storage_Loss_%]]</f>
        <v>26416140.960000001</v>
      </c>
      <c r="Z4784" s="13">
        <f>Agridata[[#This Row],[Final_Profit_NGN]] * (1-Agridata[[#This Row],[Storage_Loss_%]]/100)</f>
        <v>2567150.5904000001</v>
      </c>
      <c r="AA4784" s="13">
        <f>Agridata[[#This Row],[Final_Profit_NGN]]+Agridata[[#This Row],[Input_Cost_NGN]]</f>
        <v>2848884</v>
      </c>
    </row>
    <row r="4785" spans="1:27" x14ac:dyDescent="0.35">
      <c r="A4785" t="s">
        <v>1066</v>
      </c>
      <c r="B4785" t="s">
        <v>1473</v>
      </c>
      <c r="C4785" t="s">
        <v>1497</v>
      </c>
      <c r="D4785">
        <v>2022</v>
      </c>
      <c r="E4785" t="s">
        <v>1501</v>
      </c>
      <c r="F4785" t="s">
        <v>1510</v>
      </c>
      <c r="G4785">
        <v>1.24</v>
      </c>
      <c r="H4785">
        <v>34195</v>
      </c>
      <c r="I4785">
        <v>23608</v>
      </c>
      <c r="J4785">
        <v>5.7</v>
      </c>
      <c r="K4785" t="s">
        <v>1513</v>
      </c>
      <c r="L4785">
        <v>1.27</v>
      </c>
      <c r="M4785" t="s">
        <v>1516</v>
      </c>
      <c r="N4785" s="13">
        <v>214</v>
      </c>
      <c r="O4785">
        <v>5</v>
      </c>
      <c r="P4785" s="11">
        <f>Agridata[[#This Row],[Storage_Loss_%]]/100</f>
        <v>0.30959999999999999</v>
      </c>
      <c r="Q4785" s="7">
        <v>30.96</v>
      </c>
      <c r="R4785" s="13">
        <v>48164</v>
      </c>
      <c r="S4785">
        <v>423</v>
      </c>
      <c r="T4785" t="s">
        <v>1520</v>
      </c>
      <c r="U4785" t="s">
        <v>1522</v>
      </c>
      <c r="V4785" s="13">
        <v>9837945</v>
      </c>
      <c r="W4785" s="7">
        <f>(Agridata[[#This Row],[Profit_After_Storage_Loss]]/Agridata[[#This Row],[Total_Revenue]])*100</f>
        <v>68.703644962846354</v>
      </c>
      <c r="X4785">
        <f>(1-Agridata[[#This Row],[Transport_Cost_NGN]]/(Agridata[[#This Row],[Input_Cost_NGN]]+Agridata[[#This Row],[Final_Profit_NGN]]))*100</f>
        <v>99.997835346545344</v>
      </c>
      <c r="Y4785" s="13">
        <f>Agridata[[#This Row],[Final_Profit_NGN]]*Agridata[[#This Row],[Storage_Loss_%]]</f>
        <v>304582777.19999999</v>
      </c>
      <c r="Z4785" s="13">
        <f>Agridata[[#This Row],[Final_Profit_NGN]] * (1-Agridata[[#This Row],[Storage_Loss_%]]/100)</f>
        <v>6792117.2280000001</v>
      </c>
      <c r="AA4785" s="13">
        <f>Agridata[[#This Row],[Final_Profit_NGN]]+Agridata[[#This Row],[Input_Cost_NGN]]</f>
        <v>9886109</v>
      </c>
    </row>
    <row r="4786" spans="1:27" x14ac:dyDescent="0.35">
      <c r="A4786" t="s">
        <v>1325</v>
      </c>
      <c r="B4786" t="s">
        <v>1473</v>
      </c>
      <c r="C4786" t="s">
        <v>1493</v>
      </c>
      <c r="D4786">
        <v>2022</v>
      </c>
      <c r="E4786" t="s">
        <v>1501</v>
      </c>
      <c r="F4786" t="s">
        <v>1505</v>
      </c>
      <c r="G4786">
        <v>3.2</v>
      </c>
      <c r="H4786">
        <v>44623</v>
      </c>
      <c r="I4786">
        <v>39469</v>
      </c>
      <c r="J4786">
        <v>25.6</v>
      </c>
      <c r="K4786" t="s">
        <v>1511</v>
      </c>
      <c r="L4786">
        <v>1.3</v>
      </c>
      <c r="M4786" t="s">
        <v>1518</v>
      </c>
      <c r="N4786" s="13">
        <v>3246</v>
      </c>
      <c r="O4786">
        <v>7</v>
      </c>
      <c r="P4786" s="11">
        <f>Agridata[[#This Row],[Storage_Loss_%]]/100</f>
        <v>0.11550000000000001</v>
      </c>
      <c r="Q4786" s="7">
        <v>11.55</v>
      </c>
      <c r="R4786" s="13">
        <v>23483</v>
      </c>
      <c r="S4786">
        <v>86</v>
      </c>
      <c r="T4786" t="s">
        <v>1520</v>
      </c>
      <c r="U4786" t="s">
        <v>1522</v>
      </c>
      <c r="V4786" s="13">
        <v>3333662</v>
      </c>
      <c r="W4786" s="7">
        <f>(Agridata[[#This Row],[Profit_After_Storage_Loss]]/Agridata[[#This Row],[Total_Revenue]])*100</f>
        <v>87.831298290660669</v>
      </c>
      <c r="X4786">
        <f>(1-Agridata[[#This Row],[Transport_Cost_NGN]]/(Agridata[[#This Row],[Input_Cost_NGN]]+Agridata[[#This Row],[Final_Profit_NGN]]))*100</f>
        <v>99.903310700014444</v>
      </c>
      <c r="Y4786" s="13">
        <f>Agridata[[#This Row],[Final_Profit_NGN]]*Agridata[[#This Row],[Storage_Loss_%]]</f>
        <v>38503796.100000001</v>
      </c>
      <c r="Z4786" s="13">
        <f>Agridata[[#This Row],[Final_Profit_NGN]] * (1-Agridata[[#This Row],[Storage_Loss_%]]/100)</f>
        <v>2948624.0389999999</v>
      </c>
      <c r="AA4786" s="13">
        <f>Agridata[[#This Row],[Final_Profit_NGN]]+Agridata[[#This Row],[Input_Cost_NGN]]</f>
        <v>3357145</v>
      </c>
    </row>
    <row r="4787" spans="1:27" x14ac:dyDescent="0.35">
      <c r="A4787" t="s">
        <v>663</v>
      </c>
      <c r="B4787" t="s">
        <v>1469</v>
      </c>
      <c r="C4787" t="s">
        <v>1474</v>
      </c>
      <c r="D4787">
        <v>2022</v>
      </c>
      <c r="E4787" t="s">
        <v>1501</v>
      </c>
      <c r="F4787" t="s">
        <v>1506</v>
      </c>
      <c r="G4787">
        <v>2.17</v>
      </c>
      <c r="H4787">
        <v>4418</v>
      </c>
      <c r="I4787">
        <v>3897</v>
      </c>
      <c r="J4787">
        <v>7.1</v>
      </c>
      <c r="K4787" t="s">
        <v>1513</v>
      </c>
      <c r="L4787">
        <v>0.44</v>
      </c>
      <c r="M4787" t="s">
        <v>1516</v>
      </c>
      <c r="N4787" s="13">
        <v>212</v>
      </c>
      <c r="O4787">
        <v>7</v>
      </c>
      <c r="P4787" s="11">
        <f>Agridata[[#This Row],[Storage_Loss_%]]/100</f>
        <v>0.11779999999999999</v>
      </c>
      <c r="Q4787" s="7">
        <v>11.78</v>
      </c>
      <c r="R4787" s="13">
        <v>64076</v>
      </c>
      <c r="S4787">
        <v>299</v>
      </c>
      <c r="T4787" t="s">
        <v>1519</v>
      </c>
      <c r="U4787" t="s">
        <v>1522</v>
      </c>
      <c r="V4787" s="13">
        <v>1089263</v>
      </c>
      <c r="W4787" s="7">
        <f>(Agridata[[#This Row],[Profit_After_Storage_Loss]]/Agridata[[#This Row],[Total_Revenue]])*100</f>
        <v>83.318765653463558</v>
      </c>
      <c r="X4787">
        <f>(1-Agridata[[#This Row],[Transport_Cost_NGN]]/(Agridata[[#This Row],[Input_Cost_NGN]]+Agridata[[#This Row],[Final_Profit_NGN]]))*100</f>
        <v>99.981618587423128</v>
      </c>
      <c r="Y4787" s="13">
        <f>Agridata[[#This Row],[Final_Profit_NGN]]*Agridata[[#This Row],[Storage_Loss_%]]</f>
        <v>12831518.139999999</v>
      </c>
      <c r="Z4787" s="13">
        <f>Agridata[[#This Row],[Final_Profit_NGN]] * (1-Agridata[[#This Row],[Storage_Loss_%]]/100)</f>
        <v>960947.8186</v>
      </c>
      <c r="AA4787" s="13">
        <f>Agridata[[#This Row],[Final_Profit_NGN]]+Agridata[[#This Row],[Input_Cost_NGN]]</f>
        <v>1153339</v>
      </c>
    </row>
    <row r="4788" spans="1:27" x14ac:dyDescent="0.35">
      <c r="A4788" t="s">
        <v>526</v>
      </c>
      <c r="B4788" t="s">
        <v>1471</v>
      </c>
      <c r="C4788" t="s">
        <v>1486</v>
      </c>
      <c r="D4788">
        <v>2025</v>
      </c>
      <c r="E4788" t="s">
        <v>1502</v>
      </c>
      <c r="F4788" t="s">
        <v>1506</v>
      </c>
      <c r="G4788">
        <v>4.3099999999999996</v>
      </c>
      <c r="H4788">
        <v>7933</v>
      </c>
      <c r="I4788">
        <v>6992</v>
      </c>
      <c r="J4788">
        <v>40.700000000000003</v>
      </c>
      <c r="K4788" t="s">
        <v>1511</v>
      </c>
      <c r="L4788">
        <v>2.14</v>
      </c>
      <c r="M4788" t="s">
        <v>1516</v>
      </c>
      <c r="N4788" s="13">
        <v>4847</v>
      </c>
      <c r="O4788">
        <v>7</v>
      </c>
      <c r="P4788" s="11">
        <f>Agridata[[#This Row],[Storage_Loss_%]]/100</f>
        <v>0.11849999999999999</v>
      </c>
      <c r="Q4788" s="7">
        <v>11.85</v>
      </c>
      <c r="R4788" s="13">
        <v>70495</v>
      </c>
      <c r="S4788">
        <v>289</v>
      </c>
      <c r="T4788" t="s">
        <v>1520</v>
      </c>
      <c r="U4788" t="s">
        <v>1523</v>
      </c>
      <c r="V4788" s="13">
        <v>1925140</v>
      </c>
      <c r="W4788" s="7">
        <f>(Agridata[[#This Row],[Profit_After_Storage_Loss]]/Agridata[[#This Row],[Total_Revenue]])*100</f>
        <v>85.036136868715971</v>
      </c>
      <c r="X4788">
        <f>(1-Agridata[[#This Row],[Transport_Cost_NGN]]/(Agridata[[#This Row],[Input_Cost_NGN]]+Agridata[[#This Row],[Final_Profit_NGN]]))*100</f>
        <v>99.757119914212765</v>
      </c>
      <c r="Y4788" s="13">
        <f>Agridata[[#This Row],[Final_Profit_NGN]]*Agridata[[#This Row],[Storage_Loss_%]]</f>
        <v>22812909</v>
      </c>
      <c r="Z4788" s="13">
        <f>Agridata[[#This Row],[Final_Profit_NGN]] * (1-Agridata[[#This Row],[Storage_Loss_%]]/100)</f>
        <v>1697010.91</v>
      </c>
      <c r="AA4788" s="13">
        <f>Agridata[[#This Row],[Final_Profit_NGN]]+Agridata[[#This Row],[Input_Cost_NGN]]</f>
        <v>1995635</v>
      </c>
    </row>
    <row r="4789" spans="1:27" x14ac:dyDescent="0.35">
      <c r="A4789" t="s">
        <v>838</v>
      </c>
      <c r="B4789" t="s">
        <v>1469</v>
      </c>
      <c r="C4789" t="s">
        <v>1484</v>
      </c>
      <c r="D4789">
        <v>2023</v>
      </c>
      <c r="E4789" t="s">
        <v>1502</v>
      </c>
      <c r="F4789" t="s">
        <v>1504</v>
      </c>
      <c r="G4789">
        <v>0.86</v>
      </c>
      <c r="H4789">
        <v>5111</v>
      </c>
      <c r="I4789">
        <v>3897</v>
      </c>
      <c r="J4789">
        <v>35.4</v>
      </c>
      <c r="K4789" t="s">
        <v>1515</v>
      </c>
      <c r="L4789">
        <v>1.9</v>
      </c>
      <c r="M4789" t="s">
        <v>1516</v>
      </c>
      <c r="N4789" s="13">
        <v>6391</v>
      </c>
      <c r="O4789">
        <v>4</v>
      </c>
      <c r="P4789" s="11">
        <f>Agridata[[#This Row],[Storage_Loss_%]]/100</f>
        <v>0.23749999999999999</v>
      </c>
      <c r="Q4789" s="7">
        <v>23.75</v>
      </c>
      <c r="R4789" s="13">
        <v>16292</v>
      </c>
      <c r="S4789">
        <v>262</v>
      </c>
      <c r="T4789" t="s">
        <v>1520</v>
      </c>
      <c r="U4789" t="s">
        <v>1522</v>
      </c>
      <c r="V4789" s="13">
        <v>988121</v>
      </c>
      <c r="W4789" s="7">
        <f>(Agridata[[#This Row],[Profit_After_Storage_Loss]]/Agridata[[#This Row],[Total_Revenue]])*100</f>
        <v>75.013193029162309</v>
      </c>
      <c r="X4789">
        <f>(1-Agridata[[#This Row],[Transport_Cost_NGN]]/(Agridata[[#This Row],[Input_Cost_NGN]]+Agridata[[#This Row],[Final_Profit_NGN]]))*100</f>
        <v>99.363707956786698</v>
      </c>
      <c r="Y4789" s="13">
        <f>Agridata[[#This Row],[Final_Profit_NGN]]*Agridata[[#This Row],[Storage_Loss_%]]</f>
        <v>23467873.75</v>
      </c>
      <c r="Z4789" s="13">
        <f>Agridata[[#This Row],[Final_Profit_NGN]] * (1-Agridata[[#This Row],[Storage_Loss_%]]/100)</f>
        <v>753442.26249999995</v>
      </c>
      <c r="AA4789" s="13">
        <f>Agridata[[#This Row],[Final_Profit_NGN]]+Agridata[[#This Row],[Input_Cost_NGN]]</f>
        <v>1004413</v>
      </c>
    </row>
    <row r="4790" spans="1:27" x14ac:dyDescent="0.35">
      <c r="A4790" t="s">
        <v>431</v>
      </c>
      <c r="B4790" t="s">
        <v>1472</v>
      </c>
      <c r="C4790" t="s">
        <v>1489</v>
      </c>
      <c r="D4790">
        <v>2024</v>
      </c>
      <c r="E4790" t="s">
        <v>1501</v>
      </c>
      <c r="F4790" t="s">
        <v>1507</v>
      </c>
      <c r="G4790">
        <v>2.66</v>
      </c>
      <c r="H4790">
        <v>7874</v>
      </c>
      <c r="I4790">
        <v>6365</v>
      </c>
      <c r="J4790">
        <v>19</v>
      </c>
      <c r="K4790" t="s">
        <v>1512</v>
      </c>
      <c r="L4790">
        <v>1.46</v>
      </c>
      <c r="M4790" t="s">
        <v>1518</v>
      </c>
      <c r="N4790" s="13">
        <v>4702</v>
      </c>
      <c r="O4790">
        <v>14</v>
      </c>
      <c r="P4790" s="11">
        <f>Agridata[[#This Row],[Storage_Loss_%]]/100</f>
        <v>0.19159999999999999</v>
      </c>
      <c r="Q4790" s="7">
        <v>19.16</v>
      </c>
      <c r="R4790" s="13">
        <v>45837</v>
      </c>
      <c r="S4790">
        <v>241</v>
      </c>
      <c r="T4790" t="s">
        <v>1520</v>
      </c>
      <c r="U4790" t="s">
        <v>1523</v>
      </c>
      <c r="V4790" s="13">
        <v>1468087</v>
      </c>
      <c r="W4790" s="7">
        <f>(Agridata[[#This Row],[Profit_After_Storage_Loss]]/Agridata[[#This Row],[Total_Revenue]])*100</f>
        <v>78.392411428843204</v>
      </c>
      <c r="X4790">
        <f>(1-Agridata[[#This Row],[Transport_Cost_NGN]]/(Agridata[[#This Row],[Input_Cost_NGN]]+Agridata[[#This Row],[Final_Profit_NGN]]))*100</f>
        <v>99.689416377572456</v>
      </c>
      <c r="Y4790" s="13">
        <f>Agridata[[#This Row],[Final_Profit_NGN]]*Agridata[[#This Row],[Storage_Loss_%]]</f>
        <v>28128546.920000002</v>
      </c>
      <c r="Z4790" s="13">
        <f>Agridata[[#This Row],[Final_Profit_NGN]] * (1-Agridata[[#This Row],[Storage_Loss_%]]/100)</f>
        <v>1186801.5308000001</v>
      </c>
      <c r="AA4790" s="13">
        <f>Agridata[[#This Row],[Final_Profit_NGN]]+Agridata[[#This Row],[Input_Cost_NGN]]</f>
        <v>1513924</v>
      </c>
    </row>
    <row r="4791" spans="1:27" x14ac:dyDescent="0.35">
      <c r="A4791" t="s">
        <v>369</v>
      </c>
      <c r="B4791" t="s">
        <v>1471</v>
      </c>
      <c r="C4791" t="s">
        <v>1477</v>
      </c>
      <c r="D4791">
        <v>2023</v>
      </c>
      <c r="E4791" t="s">
        <v>1502</v>
      </c>
      <c r="F4791" t="s">
        <v>1505</v>
      </c>
      <c r="G4791">
        <v>1.72</v>
      </c>
      <c r="H4791">
        <v>15658</v>
      </c>
      <c r="I4791">
        <v>9739</v>
      </c>
      <c r="J4791">
        <v>11.6</v>
      </c>
      <c r="K4791" t="s">
        <v>1512</v>
      </c>
      <c r="L4791">
        <v>1.25</v>
      </c>
      <c r="M4791" t="s">
        <v>1516</v>
      </c>
      <c r="N4791" s="13">
        <v>2383</v>
      </c>
      <c r="O4791">
        <v>30</v>
      </c>
      <c r="P4791" s="11">
        <f>Agridata[[#This Row],[Storage_Loss_%]]/100</f>
        <v>0.37799999999999995</v>
      </c>
      <c r="Q4791" s="7">
        <v>37.799999999999997</v>
      </c>
      <c r="R4791" s="13">
        <v>19001</v>
      </c>
      <c r="S4791">
        <v>89</v>
      </c>
      <c r="T4791" t="s">
        <v>1520</v>
      </c>
      <c r="U4791" t="s">
        <v>1522</v>
      </c>
      <c r="V4791" s="13">
        <v>836720</v>
      </c>
      <c r="W4791" s="7">
        <f>(Agridata[[#This Row],[Profit_After_Storage_Loss]]/Agridata[[#This Row],[Total_Revenue]])*100</f>
        <v>60.818869701690161</v>
      </c>
      <c r="X4791">
        <f>(1-Agridata[[#This Row],[Transport_Cost_NGN]]/(Agridata[[#This Row],[Input_Cost_NGN]]+Agridata[[#This Row],[Final_Profit_NGN]]))*100</f>
        <v>99.721521383722035</v>
      </c>
      <c r="Y4791" s="13">
        <f>Agridata[[#This Row],[Final_Profit_NGN]]*Agridata[[#This Row],[Storage_Loss_%]]</f>
        <v>31628015.999999996</v>
      </c>
      <c r="Z4791" s="13">
        <f>Agridata[[#This Row],[Final_Profit_NGN]] * (1-Agridata[[#This Row],[Storage_Loss_%]]/100)</f>
        <v>520439.84000000008</v>
      </c>
      <c r="AA4791" s="13">
        <f>Agridata[[#This Row],[Final_Profit_NGN]]+Agridata[[#This Row],[Input_Cost_NGN]]</f>
        <v>855721</v>
      </c>
    </row>
    <row r="4792" spans="1:27" x14ac:dyDescent="0.35">
      <c r="A4792" t="s">
        <v>646</v>
      </c>
      <c r="B4792" t="s">
        <v>1472</v>
      </c>
      <c r="C4792" t="s">
        <v>1489</v>
      </c>
      <c r="D4792">
        <v>2025</v>
      </c>
      <c r="E4792" t="s">
        <v>1502</v>
      </c>
      <c r="F4792" t="s">
        <v>1506</v>
      </c>
      <c r="G4792">
        <v>2.97</v>
      </c>
      <c r="H4792">
        <v>5960</v>
      </c>
      <c r="I4792">
        <v>3676</v>
      </c>
      <c r="J4792">
        <v>26.7</v>
      </c>
      <c r="K4792" t="s">
        <v>1512</v>
      </c>
      <c r="L4792">
        <v>0.9</v>
      </c>
      <c r="M4792" t="s">
        <v>1518</v>
      </c>
      <c r="N4792" s="13">
        <v>5860</v>
      </c>
      <c r="O4792">
        <v>30</v>
      </c>
      <c r="P4792" s="11">
        <f>Agridata[[#This Row],[Storage_Loss_%]]/100</f>
        <v>0.38319999999999999</v>
      </c>
      <c r="Q4792" s="7">
        <v>38.32</v>
      </c>
      <c r="R4792" s="13">
        <v>55187</v>
      </c>
      <c r="S4792">
        <v>314</v>
      </c>
      <c r="T4792" t="s">
        <v>1520</v>
      </c>
      <c r="U4792" t="s">
        <v>1523</v>
      </c>
      <c r="V4792" s="13">
        <v>1081675</v>
      </c>
      <c r="W4792" s="7">
        <f>(Agridata[[#This Row],[Profit_After_Storage_Loss]]/Agridata[[#This Row],[Total_Revenue]])*100</f>
        <v>58.685851053162132</v>
      </c>
      <c r="X4792">
        <f>(1-Agridata[[#This Row],[Transport_Cost_NGN]]/(Agridata[[#This Row],[Input_Cost_NGN]]+Agridata[[#This Row],[Final_Profit_NGN]]))*100</f>
        <v>99.484546057481026</v>
      </c>
      <c r="Y4792" s="13">
        <f>Agridata[[#This Row],[Final_Profit_NGN]]*Agridata[[#This Row],[Storage_Loss_%]]</f>
        <v>41449786</v>
      </c>
      <c r="Z4792" s="13">
        <f>Agridata[[#This Row],[Final_Profit_NGN]] * (1-Agridata[[#This Row],[Storage_Loss_%]]/100)</f>
        <v>667177.14</v>
      </c>
      <c r="AA4792" s="13">
        <f>Agridata[[#This Row],[Final_Profit_NGN]]+Agridata[[#This Row],[Input_Cost_NGN]]</f>
        <v>1136862</v>
      </c>
    </row>
    <row r="4793" spans="1:27" x14ac:dyDescent="0.35">
      <c r="A4793" t="s">
        <v>1443</v>
      </c>
      <c r="B4793" t="s">
        <v>1469</v>
      </c>
      <c r="C4793" t="s">
        <v>1481</v>
      </c>
      <c r="D4793">
        <v>2025</v>
      </c>
      <c r="E4793" t="s">
        <v>1502</v>
      </c>
      <c r="F4793" t="s">
        <v>1504</v>
      </c>
      <c r="G4793">
        <v>1.1299999999999999</v>
      </c>
      <c r="H4793">
        <v>7767</v>
      </c>
      <c r="I4793">
        <v>6034</v>
      </c>
      <c r="J4793">
        <v>12.1</v>
      </c>
      <c r="K4793" t="s">
        <v>1513</v>
      </c>
      <c r="L4793">
        <v>1.28</v>
      </c>
      <c r="M4793" t="s">
        <v>1518</v>
      </c>
      <c r="N4793" s="13">
        <v>335</v>
      </c>
      <c r="O4793">
        <v>4</v>
      </c>
      <c r="P4793" s="11">
        <f>Agridata[[#This Row],[Storage_Loss_%]]/100</f>
        <v>0.22309999999999999</v>
      </c>
      <c r="Q4793" s="7">
        <v>22.31</v>
      </c>
      <c r="R4793" s="13">
        <v>21909</v>
      </c>
      <c r="S4793">
        <v>269</v>
      </c>
      <c r="T4793" t="s">
        <v>1520</v>
      </c>
      <c r="U4793" t="s">
        <v>1522</v>
      </c>
      <c r="V4793" s="13">
        <v>1584671</v>
      </c>
      <c r="W4793" s="7">
        <f>(Agridata[[#This Row],[Profit_After_Storage_Loss]]/Agridata[[#This Row],[Total_Revenue]])*100</f>
        <v>76.630538155585157</v>
      </c>
      <c r="X4793">
        <f>(1-Agridata[[#This Row],[Transport_Cost_NGN]]/(Agridata[[#This Row],[Input_Cost_NGN]]+Agridata[[#This Row],[Final_Profit_NGN]]))*100</f>
        <v>99.979148252810319</v>
      </c>
      <c r="Y4793" s="13">
        <f>Agridata[[#This Row],[Final_Profit_NGN]]*Agridata[[#This Row],[Storage_Loss_%]]</f>
        <v>35354010.009999998</v>
      </c>
      <c r="Z4793" s="13">
        <f>Agridata[[#This Row],[Final_Profit_NGN]] * (1-Agridata[[#This Row],[Storage_Loss_%]]/100)</f>
        <v>1231130.8999000001</v>
      </c>
      <c r="AA4793" s="13">
        <f>Agridata[[#This Row],[Final_Profit_NGN]]+Agridata[[#This Row],[Input_Cost_NGN]]</f>
        <v>1606580</v>
      </c>
    </row>
    <row r="4794" spans="1:27" x14ac:dyDescent="0.35">
      <c r="A4794" t="s">
        <v>891</v>
      </c>
      <c r="B4794" t="s">
        <v>1470</v>
      </c>
      <c r="C4794" t="s">
        <v>1490</v>
      </c>
      <c r="D4794">
        <v>2022</v>
      </c>
      <c r="E4794" t="s">
        <v>1501</v>
      </c>
      <c r="F4794" t="s">
        <v>1508</v>
      </c>
      <c r="G4794">
        <v>1.68</v>
      </c>
      <c r="H4794">
        <v>2484</v>
      </c>
      <c r="I4794">
        <v>993</v>
      </c>
      <c r="J4794">
        <v>18.2</v>
      </c>
      <c r="K4794" t="s">
        <v>1511</v>
      </c>
      <c r="L4794">
        <v>1.83</v>
      </c>
      <c r="M4794" t="s">
        <v>1516</v>
      </c>
      <c r="N4794" s="13">
        <v>3081</v>
      </c>
      <c r="O4794">
        <v>60</v>
      </c>
      <c r="P4794" s="11">
        <f>Agridata[[#This Row],[Storage_Loss_%]]/100</f>
        <v>0.6</v>
      </c>
      <c r="Q4794" s="7">
        <v>60</v>
      </c>
      <c r="R4794" s="13">
        <v>15071</v>
      </c>
      <c r="S4794">
        <v>198</v>
      </c>
      <c r="T4794" t="s">
        <v>1521</v>
      </c>
      <c r="U4794" t="s">
        <v>1523</v>
      </c>
      <c r="V4794" s="13">
        <v>176496</v>
      </c>
      <c r="W4794" s="7">
        <f>(Agridata[[#This Row],[Profit_After_Storage_Loss]]/Agridata[[#This Row],[Total_Revenue]])*100</f>
        <v>36.853111444037864</v>
      </c>
      <c r="X4794">
        <f>(1-Agridata[[#This Row],[Transport_Cost_NGN]]/(Agridata[[#This Row],[Input_Cost_NGN]]+Agridata[[#This Row],[Final_Profit_NGN]]))*100</f>
        <v>98.391685415546519</v>
      </c>
      <c r="Y4794" s="13">
        <f>Agridata[[#This Row],[Final_Profit_NGN]]*Agridata[[#This Row],[Storage_Loss_%]]</f>
        <v>10589760</v>
      </c>
      <c r="Z4794" s="13">
        <f>Agridata[[#This Row],[Final_Profit_NGN]] * (1-Agridata[[#This Row],[Storage_Loss_%]]/100)</f>
        <v>70598.400000000009</v>
      </c>
      <c r="AA4794" s="13">
        <f>Agridata[[#This Row],[Final_Profit_NGN]]+Agridata[[#This Row],[Input_Cost_NGN]]</f>
        <v>191567</v>
      </c>
    </row>
    <row r="4795" spans="1:27" x14ac:dyDescent="0.35">
      <c r="A4795" t="s">
        <v>563</v>
      </c>
      <c r="B4795" t="s">
        <v>1472</v>
      </c>
      <c r="C4795" t="s">
        <v>1479</v>
      </c>
      <c r="D4795">
        <v>2023</v>
      </c>
      <c r="E4795" t="s">
        <v>1501</v>
      </c>
      <c r="F4795" t="s">
        <v>1508</v>
      </c>
      <c r="G4795">
        <v>0.83</v>
      </c>
      <c r="H4795">
        <v>1294</v>
      </c>
      <c r="I4795">
        <v>517</v>
      </c>
      <c r="J4795">
        <v>7</v>
      </c>
      <c r="K4795" t="s">
        <v>1513</v>
      </c>
      <c r="L4795">
        <v>1.61</v>
      </c>
      <c r="M4795" t="s">
        <v>1516</v>
      </c>
      <c r="N4795" s="13">
        <v>263</v>
      </c>
      <c r="O4795">
        <v>60</v>
      </c>
      <c r="P4795" s="11">
        <f>Agridata[[#This Row],[Storage_Loss_%]]/100</f>
        <v>0.6</v>
      </c>
      <c r="Q4795" s="7">
        <v>60</v>
      </c>
      <c r="R4795" s="13">
        <v>8937</v>
      </c>
      <c r="S4795">
        <v>247</v>
      </c>
      <c r="T4795" t="s">
        <v>1519</v>
      </c>
      <c r="U4795" t="s">
        <v>1522</v>
      </c>
      <c r="V4795" s="13">
        <v>117223</v>
      </c>
      <c r="W4795" s="7">
        <f>(Agridata[[#This Row],[Profit_After_Storage_Loss]]/Agridata[[#This Row],[Total_Revenue]])*100</f>
        <v>37.166455294863674</v>
      </c>
      <c r="X4795">
        <f>(1-Agridata[[#This Row],[Transport_Cost_NGN]]/(Agridata[[#This Row],[Input_Cost_NGN]]+Agridata[[#This Row],[Final_Profit_NGN]]))*100</f>
        <v>99.791534559289801</v>
      </c>
      <c r="Y4795" s="13">
        <f>Agridata[[#This Row],[Final_Profit_NGN]]*Agridata[[#This Row],[Storage_Loss_%]]</f>
        <v>7033380</v>
      </c>
      <c r="Z4795" s="13">
        <f>Agridata[[#This Row],[Final_Profit_NGN]] * (1-Agridata[[#This Row],[Storage_Loss_%]]/100)</f>
        <v>46889.200000000004</v>
      </c>
      <c r="AA4795" s="13">
        <f>Agridata[[#This Row],[Final_Profit_NGN]]+Agridata[[#This Row],[Input_Cost_NGN]]</f>
        <v>126160</v>
      </c>
    </row>
    <row r="4796" spans="1:27" x14ac:dyDescent="0.35">
      <c r="A4796" t="s">
        <v>321</v>
      </c>
      <c r="B4796" t="s">
        <v>1470</v>
      </c>
      <c r="C4796" t="s">
        <v>1490</v>
      </c>
      <c r="D4796">
        <v>2024</v>
      </c>
      <c r="E4796" t="s">
        <v>1501</v>
      </c>
      <c r="F4796" t="s">
        <v>1508</v>
      </c>
      <c r="G4796">
        <v>1.44</v>
      </c>
      <c r="H4796">
        <v>2023</v>
      </c>
      <c r="I4796">
        <v>1808</v>
      </c>
      <c r="J4796">
        <v>57.2</v>
      </c>
      <c r="K4796" t="s">
        <v>1512</v>
      </c>
      <c r="L4796">
        <v>1.72</v>
      </c>
      <c r="M4796" t="s">
        <v>1516</v>
      </c>
      <c r="N4796" s="13">
        <v>15841</v>
      </c>
      <c r="O4796">
        <v>7</v>
      </c>
      <c r="P4796" s="11">
        <f>Agridata[[#This Row],[Storage_Loss_%]]/100</f>
        <v>0.106</v>
      </c>
      <c r="Q4796" s="7">
        <v>10.6</v>
      </c>
      <c r="R4796" s="13">
        <v>10562</v>
      </c>
      <c r="S4796">
        <v>225</v>
      </c>
      <c r="T4796" t="s">
        <v>1520</v>
      </c>
      <c r="U4796" t="s">
        <v>1522</v>
      </c>
      <c r="V4796" s="13">
        <v>376329</v>
      </c>
      <c r="W4796" s="7">
        <f>(Agridata[[#This Row],[Profit_After_Storage_Loss]]/Agridata[[#This Row],[Total_Revenue]])*100</f>
        <v>86.959408722353331</v>
      </c>
      <c r="X4796">
        <f>(1-Agridata[[#This Row],[Transport_Cost_NGN]]/(Agridata[[#This Row],[Input_Cost_NGN]]+Agridata[[#This Row],[Final_Profit_NGN]]))*100</f>
        <v>95.905565133332132</v>
      </c>
      <c r="Y4796" s="13">
        <f>Agridata[[#This Row],[Final_Profit_NGN]]*Agridata[[#This Row],[Storage_Loss_%]]</f>
        <v>3989087.4</v>
      </c>
      <c r="Z4796" s="13">
        <f>Agridata[[#This Row],[Final_Profit_NGN]] * (1-Agridata[[#This Row],[Storage_Loss_%]]/100)</f>
        <v>336438.12599999999</v>
      </c>
      <c r="AA4796" s="13">
        <f>Agridata[[#This Row],[Final_Profit_NGN]]+Agridata[[#This Row],[Input_Cost_NGN]]</f>
        <v>386891</v>
      </c>
    </row>
    <row r="4797" spans="1:27" x14ac:dyDescent="0.35">
      <c r="A4797" t="s">
        <v>805</v>
      </c>
      <c r="B4797" t="s">
        <v>1473</v>
      </c>
      <c r="C4797" t="s">
        <v>1493</v>
      </c>
      <c r="D4797">
        <v>2022</v>
      </c>
      <c r="E4797" t="s">
        <v>1502</v>
      </c>
      <c r="F4797" t="s">
        <v>1507</v>
      </c>
      <c r="G4797">
        <v>4.9400000000000004</v>
      </c>
      <c r="H4797">
        <v>10413</v>
      </c>
      <c r="I4797">
        <v>6335</v>
      </c>
      <c r="J4797">
        <v>34.299999999999997</v>
      </c>
      <c r="K4797" t="s">
        <v>1511</v>
      </c>
      <c r="L4797">
        <v>1.31</v>
      </c>
      <c r="M4797" t="s">
        <v>1518</v>
      </c>
      <c r="N4797" s="13">
        <v>5400</v>
      </c>
      <c r="O4797">
        <v>30</v>
      </c>
      <c r="P4797" s="11">
        <f>Agridata[[#This Row],[Storage_Loss_%]]/100</f>
        <v>0.39159999999999995</v>
      </c>
      <c r="Q4797" s="7">
        <v>39.159999999999997</v>
      </c>
      <c r="R4797" s="13">
        <v>70315</v>
      </c>
      <c r="S4797">
        <v>218</v>
      </c>
      <c r="T4797" t="s">
        <v>1521</v>
      </c>
      <c r="U4797" t="s">
        <v>1523</v>
      </c>
      <c r="V4797" s="13">
        <v>1291505</v>
      </c>
      <c r="W4797" s="7">
        <f>(Agridata[[#This Row],[Profit_After_Storage_Loss]]/Agridata[[#This Row],[Total_Revenue]])*100</f>
        <v>57.698641670705385</v>
      </c>
      <c r="X4797">
        <f>(1-Agridata[[#This Row],[Transport_Cost_NGN]]/(Agridata[[#This Row],[Input_Cost_NGN]]+Agridata[[#This Row],[Final_Profit_NGN]]))*100</f>
        <v>99.603471824470191</v>
      </c>
      <c r="Y4797" s="13">
        <f>Agridata[[#This Row],[Final_Profit_NGN]]*Agridata[[#This Row],[Storage_Loss_%]]</f>
        <v>50575335.799999997</v>
      </c>
      <c r="Z4797" s="13">
        <f>Agridata[[#This Row],[Final_Profit_NGN]] * (1-Agridata[[#This Row],[Storage_Loss_%]]/100)</f>
        <v>785751.64200000011</v>
      </c>
      <c r="AA4797" s="13">
        <f>Agridata[[#This Row],[Final_Profit_NGN]]+Agridata[[#This Row],[Input_Cost_NGN]]</f>
        <v>1361820</v>
      </c>
    </row>
    <row r="4798" spans="1:27" x14ac:dyDescent="0.35">
      <c r="A4798" t="s">
        <v>1422</v>
      </c>
      <c r="B4798" t="s">
        <v>1471</v>
      </c>
      <c r="C4798" t="s">
        <v>1492</v>
      </c>
      <c r="D4798">
        <v>2024</v>
      </c>
      <c r="E4798" t="s">
        <v>1501</v>
      </c>
      <c r="F4798" t="s">
        <v>1503</v>
      </c>
      <c r="G4798">
        <v>4.43</v>
      </c>
      <c r="H4798">
        <v>50352</v>
      </c>
      <c r="I4798">
        <v>32129</v>
      </c>
      <c r="J4798">
        <v>3.2</v>
      </c>
      <c r="K4798" t="s">
        <v>1513</v>
      </c>
      <c r="L4798">
        <v>0.65</v>
      </c>
      <c r="M4798" t="s">
        <v>1518</v>
      </c>
      <c r="N4798" s="13">
        <v>200</v>
      </c>
      <c r="O4798">
        <v>30</v>
      </c>
      <c r="P4798" s="11">
        <f>Agridata[[#This Row],[Storage_Loss_%]]/100</f>
        <v>0.3619</v>
      </c>
      <c r="Q4798" s="7">
        <v>36.19</v>
      </c>
      <c r="R4798" s="13">
        <v>56617</v>
      </c>
      <c r="S4798">
        <v>276</v>
      </c>
      <c r="T4798" t="s">
        <v>1520</v>
      </c>
      <c r="U4798" t="s">
        <v>1522</v>
      </c>
      <c r="V4798" s="13">
        <v>8722111</v>
      </c>
      <c r="W4798" s="7">
        <f>(Agridata[[#This Row],[Profit_After_Storage_Loss]]/Agridata[[#This Row],[Total_Revenue]])*100</f>
        <v>63.398467626517188</v>
      </c>
      <c r="X4798">
        <f>(1-Agridata[[#This Row],[Transport_Cost_NGN]]/(Agridata[[#This Row],[Input_Cost_NGN]]+Agridata[[#This Row],[Final_Profit_NGN]]))*100</f>
        <v>99.99772176561342</v>
      </c>
      <c r="Y4798" s="13">
        <f>Agridata[[#This Row],[Final_Profit_NGN]]*Agridata[[#This Row],[Storage_Loss_%]]</f>
        <v>315653197.08999997</v>
      </c>
      <c r="Z4798" s="13">
        <f>Agridata[[#This Row],[Final_Profit_NGN]] * (1-Agridata[[#This Row],[Storage_Loss_%]]/100)</f>
        <v>5565579.0290999999</v>
      </c>
      <c r="AA4798" s="13">
        <f>Agridata[[#This Row],[Final_Profit_NGN]]+Agridata[[#This Row],[Input_Cost_NGN]]</f>
        <v>8778728</v>
      </c>
    </row>
    <row r="4799" spans="1:27" x14ac:dyDescent="0.35">
      <c r="A4799" t="s">
        <v>1378</v>
      </c>
      <c r="B4799" t="s">
        <v>1470</v>
      </c>
      <c r="C4799" t="s">
        <v>1491</v>
      </c>
      <c r="D4799">
        <v>2024</v>
      </c>
      <c r="E4799" t="s">
        <v>1502</v>
      </c>
      <c r="F4799" t="s">
        <v>1508</v>
      </c>
      <c r="G4799">
        <v>2.68</v>
      </c>
      <c r="H4799">
        <v>4690</v>
      </c>
      <c r="I4799">
        <v>3742</v>
      </c>
      <c r="J4799">
        <v>25.5</v>
      </c>
      <c r="K4799" t="s">
        <v>1512</v>
      </c>
      <c r="L4799">
        <v>1.3</v>
      </c>
      <c r="M4799" t="s">
        <v>1516</v>
      </c>
      <c r="N4799" s="13">
        <v>6075</v>
      </c>
      <c r="O4799">
        <v>14</v>
      </c>
      <c r="P4799" s="11">
        <f>Agridata[[#This Row],[Storage_Loss_%]]/100</f>
        <v>0.2021</v>
      </c>
      <c r="Q4799" s="7">
        <v>20.21</v>
      </c>
      <c r="R4799" s="13">
        <v>35684</v>
      </c>
      <c r="S4799">
        <v>268</v>
      </c>
      <c r="T4799" t="s">
        <v>1520</v>
      </c>
      <c r="U4799" t="s">
        <v>1522</v>
      </c>
      <c r="V4799" s="13">
        <v>951069</v>
      </c>
      <c r="W4799" s="7">
        <f>(Agridata[[#This Row],[Profit_After_Storage_Loss]]/Agridata[[#This Row],[Total_Revenue]])*100</f>
        <v>76.904550084975682</v>
      </c>
      <c r="X4799">
        <f>(1-Agridata[[#This Row],[Transport_Cost_NGN]]/(Agridata[[#This Row],[Input_Cost_NGN]]+Agridata[[#This Row],[Final_Profit_NGN]]))*100</f>
        <v>99.384344410404637</v>
      </c>
      <c r="Y4799" s="13">
        <f>Agridata[[#This Row],[Final_Profit_NGN]]*Agridata[[#This Row],[Storage_Loss_%]]</f>
        <v>19221104.490000002</v>
      </c>
      <c r="Z4799" s="13">
        <f>Agridata[[#This Row],[Final_Profit_NGN]] * (1-Agridata[[#This Row],[Storage_Loss_%]]/100)</f>
        <v>758857.95510000002</v>
      </c>
      <c r="AA4799" s="13">
        <f>Agridata[[#This Row],[Final_Profit_NGN]]+Agridata[[#This Row],[Input_Cost_NGN]]</f>
        <v>986753</v>
      </c>
    </row>
    <row r="4800" spans="1:27" x14ac:dyDescent="0.35">
      <c r="A4800" t="s">
        <v>1280</v>
      </c>
      <c r="B4800" t="s">
        <v>1472</v>
      </c>
      <c r="C4800" t="s">
        <v>1479</v>
      </c>
      <c r="D4800">
        <v>2021</v>
      </c>
      <c r="E4800" t="s">
        <v>1501</v>
      </c>
      <c r="F4800" t="s">
        <v>1503</v>
      </c>
      <c r="G4800">
        <v>2.72</v>
      </c>
      <c r="H4800">
        <v>24360</v>
      </c>
      <c r="I4800">
        <v>18859</v>
      </c>
      <c r="J4800">
        <v>21.9</v>
      </c>
      <c r="K4800" t="s">
        <v>1515</v>
      </c>
      <c r="L4800">
        <v>0.93</v>
      </c>
      <c r="M4800" t="s">
        <v>1517</v>
      </c>
      <c r="N4800" s="13">
        <v>4998</v>
      </c>
      <c r="O4800">
        <v>14</v>
      </c>
      <c r="P4800" s="11">
        <f>Agridata[[#This Row],[Storage_Loss_%]]/100</f>
        <v>0.22579999999999997</v>
      </c>
      <c r="Q4800" s="7">
        <v>22.58</v>
      </c>
      <c r="R4800" s="13">
        <v>50005</v>
      </c>
      <c r="S4800">
        <v>275</v>
      </c>
      <c r="T4800" t="s">
        <v>1520</v>
      </c>
      <c r="U4800" t="s">
        <v>1522</v>
      </c>
      <c r="V4800" s="13">
        <v>5079360</v>
      </c>
      <c r="W4800" s="7">
        <f>(Agridata[[#This Row],[Profit_After_Storage_Loss]]/Agridata[[#This Row],[Total_Revenue]])*100</f>
        <v>76.665250221031258</v>
      </c>
      <c r="X4800">
        <f>(1-Agridata[[#This Row],[Transport_Cost_NGN]]/(Agridata[[#This Row],[Input_Cost_NGN]]+Agridata[[#This Row],[Final_Profit_NGN]]))*100</f>
        <v>99.902561038257176</v>
      </c>
      <c r="Y4800" s="13">
        <f>Agridata[[#This Row],[Final_Profit_NGN]]*Agridata[[#This Row],[Storage_Loss_%]]</f>
        <v>114691948.8</v>
      </c>
      <c r="Z4800" s="13">
        <f>Agridata[[#This Row],[Final_Profit_NGN]] * (1-Agridata[[#This Row],[Storage_Loss_%]]/100)</f>
        <v>3932440.5120000001</v>
      </c>
      <c r="AA4800" s="13">
        <f>Agridata[[#This Row],[Final_Profit_NGN]]+Agridata[[#This Row],[Input_Cost_NGN]]</f>
        <v>5129365</v>
      </c>
    </row>
    <row r="4801" spans="1:27" x14ac:dyDescent="0.35">
      <c r="A4801" t="s">
        <v>1432</v>
      </c>
      <c r="B4801" t="s">
        <v>1472</v>
      </c>
      <c r="C4801" t="s">
        <v>1487</v>
      </c>
      <c r="D4801">
        <v>2023</v>
      </c>
      <c r="E4801" t="s">
        <v>1502</v>
      </c>
      <c r="F4801" t="s">
        <v>1510</v>
      </c>
      <c r="G4801">
        <v>2.66</v>
      </c>
      <c r="H4801">
        <v>64045</v>
      </c>
      <c r="I4801">
        <v>44882</v>
      </c>
      <c r="J4801">
        <v>4.8</v>
      </c>
      <c r="K4801" t="s">
        <v>1513</v>
      </c>
      <c r="L4801">
        <v>0.65</v>
      </c>
      <c r="M4801" t="s">
        <v>1518</v>
      </c>
      <c r="N4801" s="13">
        <v>200</v>
      </c>
      <c r="O4801">
        <v>5</v>
      </c>
      <c r="P4801" s="11">
        <f>Agridata[[#This Row],[Storage_Loss_%]]/100</f>
        <v>0.29920000000000002</v>
      </c>
      <c r="Q4801" s="7">
        <v>29.92</v>
      </c>
      <c r="R4801" s="13">
        <v>68514</v>
      </c>
      <c r="S4801">
        <v>462</v>
      </c>
      <c r="T4801" t="s">
        <v>1521</v>
      </c>
      <c r="U4801" t="s">
        <v>1523</v>
      </c>
      <c r="V4801" s="13">
        <v>20459416</v>
      </c>
      <c r="W4801" s="7">
        <f>(Agridata[[#This Row],[Profit_After_Storage_Loss]]/Agridata[[#This Row],[Total_Revenue]])*100</f>
        <v>69.846101057437352</v>
      </c>
      <c r="X4801">
        <f>(1-Agridata[[#This Row],[Transport_Cost_NGN]]/(Agridata[[#This Row],[Input_Cost_NGN]]+Agridata[[#This Row],[Final_Profit_NGN]]))*100</f>
        <v>99.999025717644201</v>
      </c>
      <c r="Y4801" s="13">
        <f>Agridata[[#This Row],[Final_Profit_NGN]]*Agridata[[#This Row],[Storage_Loss_%]]</f>
        <v>612145726.72000003</v>
      </c>
      <c r="Z4801" s="13">
        <f>Agridata[[#This Row],[Final_Profit_NGN]] * (1-Agridata[[#This Row],[Storage_Loss_%]]/100)</f>
        <v>14337958.732799999</v>
      </c>
      <c r="AA4801" s="13">
        <f>Agridata[[#This Row],[Final_Profit_NGN]]+Agridata[[#This Row],[Input_Cost_NGN]]</f>
        <v>20527930</v>
      </c>
    </row>
    <row r="4802" spans="1:27" x14ac:dyDescent="0.35">
      <c r="A4802" t="s">
        <v>107</v>
      </c>
      <c r="B4802" t="s">
        <v>1471</v>
      </c>
      <c r="C4802" t="s">
        <v>1483</v>
      </c>
      <c r="D4802">
        <v>2022</v>
      </c>
      <c r="E4802" t="s">
        <v>1502</v>
      </c>
      <c r="F4802" t="s">
        <v>1508</v>
      </c>
      <c r="G4802">
        <v>0.78</v>
      </c>
      <c r="H4802">
        <v>971</v>
      </c>
      <c r="I4802">
        <v>754</v>
      </c>
      <c r="J4802">
        <v>62.4</v>
      </c>
      <c r="K4802" t="s">
        <v>1512</v>
      </c>
      <c r="L4802">
        <v>1.95</v>
      </c>
      <c r="M4802" t="s">
        <v>1518</v>
      </c>
      <c r="N4802" s="13">
        <v>14292</v>
      </c>
      <c r="O4802">
        <v>14</v>
      </c>
      <c r="P4802" s="11">
        <f>Agridata[[#This Row],[Storage_Loss_%]]/100</f>
        <v>0.223</v>
      </c>
      <c r="Q4802" s="7">
        <v>22.3</v>
      </c>
      <c r="R4802" s="13">
        <v>10159</v>
      </c>
      <c r="S4802">
        <v>173</v>
      </c>
      <c r="T4802" t="s">
        <v>1520</v>
      </c>
      <c r="U4802" t="s">
        <v>1522</v>
      </c>
      <c r="V4802" s="13">
        <v>104687</v>
      </c>
      <c r="W4802" s="7">
        <f>(Agridata[[#This Row],[Profit_After_Storage_Loss]]/Agridata[[#This Row],[Total_Revenue]])*100</f>
        <v>70.826845514863379</v>
      </c>
      <c r="X4802">
        <f>(1-Agridata[[#This Row],[Transport_Cost_NGN]]/(Agridata[[#This Row],[Input_Cost_NGN]]+Agridata[[#This Row],[Final_Profit_NGN]]))*100</f>
        <v>87.555509116556081</v>
      </c>
      <c r="Y4802" s="13">
        <f>Agridata[[#This Row],[Final_Profit_NGN]]*Agridata[[#This Row],[Storage_Loss_%]]</f>
        <v>2334520.1</v>
      </c>
      <c r="Z4802" s="13">
        <f>Agridata[[#This Row],[Final_Profit_NGN]] * (1-Agridata[[#This Row],[Storage_Loss_%]]/100)</f>
        <v>81341.798999999999</v>
      </c>
      <c r="AA4802" s="13">
        <f>Agridata[[#This Row],[Final_Profit_NGN]]+Agridata[[#This Row],[Input_Cost_NGN]]</f>
        <v>114846</v>
      </c>
    </row>
    <row r="4803" spans="1:27" x14ac:dyDescent="0.35">
      <c r="A4803" t="s">
        <v>566</v>
      </c>
      <c r="B4803" t="s">
        <v>1473</v>
      </c>
      <c r="C4803" t="s">
        <v>1497</v>
      </c>
      <c r="D4803">
        <v>2025</v>
      </c>
      <c r="E4803" t="s">
        <v>1502</v>
      </c>
      <c r="F4803" t="s">
        <v>1505</v>
      </c>
      <c r="G4803">
        <v>3.89</v>
      </c>
      <c r="H4803">
        <v>52620</v>
      </c>
      <c r="I4803">
        <v>21048</v>
      </c>
      <c r="J4803">
        <v>9</v>
      </c>
      <c r="K4803" t="s">
        <v>1513</v>
      </c>
      <c r="L4803">
        <v>1.61</v>
      </c>
      <c r="M4803" t="s">
        <v>1516</v>
      </c>
      <c r="N4803" s="13">
        <v>382</v>
      </c>
      <c r="O4803">
        <v>60</v>
      </c>
      <c r="P4803" s="11">
        <f>Agridata[[#This Row],[Storage_Loss_%]]/100</f>
        <v>0.6</v>
      </c>
      <c r="Q4803" s="7">
        <v>60</v>
      </c>
      <c r="R4803" s="13">
        <v>27784</v>
      </c>
      <c r="S4803">
        <v>121</v>
      </c>
      <c r="T4803" t="s">
        <v>1521</v>
      </c>
      <c r="U4803" t="s">
        <v>1523</v>
      </c>
      <c r="V4803" s="13">
        <v>2493174</v>
      </c>
      <c r="W4803" s="7">
        <f>(Agridata[[#This Row],[Profit_After_Storage_Loss]]/Agridata[[#This Row],[Total_Revenue]])*100</f>
        <v>39.559151719306712</v>
      </c>
      <c r="X4803">
        <f>(1-Agridata[[#This Row],[Transport_Cost_NGN]]/(Agridata[[#This Row],[Input_Cost_NGN]]+Agridata[[#This Row],[Final_Profit_NGN]]))*100</f>
        <v>99.984847030374951</v>
      </c>
      <c r="Y4803" s="13">
        <f>Agridata[[#This Row],[Final_Profit_NGN]]*Agridata[[#This Row],[Storage_Loss_%]]</f>
        <v>149590440</v>
      </c>
      <c r="Z4803" s="13">
        <f>Agridata[[#This Row],[Final_Profit_NGN]] * (1-Agridata[[#This Row],[Storage_Loss_%]]/100)</f>
        <v>997269.60000000009</v>
      </c>
      <c r="AA4803" s="13">
        <f>Agridata[[#This Row],[Final_Profit_NGN]]+Agridata[[#This Row],[Input_Cost_NGN]]</f>
        <v>2520958</v>
      </c>
    </row>
    <row r="4804" spans="1:27" x14ac:dyDescent="0.35">
      <c r="A4804" t="s">
        <v>735</v>
      </c>
      <c r="B4804" t="s">
        <v>1472</v>
      </c>
      <c r="C4804" t="s">
        <v>1488</v>
      </c>
      <c r="D4804">
        <v>2023</v>
      </c>
      <c r="E4804" t="s">
        <v>1502</v>
      </c>
      <c r="F4804" t="s">
        <v>1504</v>
      </c>
      <c r="G4804">
        <v>0.5</v>
      </c>
      <c r="H4804">
        <v>4353</v>
      </c>
      <c r="I4804">
        <v>3261</v>
      </c>
      <c r="J4804">
        <v>33.1</v>
      </c>
      <c r="K4804" t="s">
        <v>1512</v>
      </c>
      <c r="L4804">
        <v>1.1200000000000001</v>
      </c>
      <c r="M4804" t="s">
        <v>1518</v>
      </c>
      <c r="N4804" s="13">
        <v>8037</v>
      </c>
      <c r="O4804">
        <v>4</v>
      </c>
      <c r="P4804" s="11">
        <f>Agridata[[#This Row],[Storage_Loss_%]]/100</f>
        <v>0.25069999999999998</v>
      </c>
      <c r="Q4804" s="7">
        <v>25.07</v>
      </c>
      <c r="R4804" s="13">
        <v>6410</v>
      </c>
      <c r="S4804">
        <v>262</v>
      </c>
      <c r="T4804" t="s">
        <v>1520</v>
      </c>
      <c r="U4804" t="s">
        <v>1522</v>
      </c>
      <c r="V4804" s="13">
        <v>831392</v>
      </c>
      <c r="W4804" s="7">
        <f>(Agridata[[#This Row],[Profit_After_Storage_Loss]]/Agridata[[#This Row],[Total_Revenue]])*100</f>
        <v>74.356712636159855</v>
      </c>
      <c r="X4804">
        <f>(1-Agridata[[#This Row],[Transport_Cost_NGN]]/(Agridata[[#This Row],[Input_Cost_NGN]]+Agridata[[#This Row],[Final_Profit_NGN]]))*100</f>
        <v>99.040704128183037</v>
      </c>
      <c r="Y4804" s="13">
        <f>Agridata[[#This Row],[Final_Profit_NGN]]*Agridata[[#This Row],[Storage_Loss_%]]</f>
        <v>20842997.440000001</v>
      </c>
      <c r="Z4804" s="13">
        <f>Agridata[[#This Row],[Final_Profit_NGN]] * (1-Agridata[[#This Row],[Storage_Loss_%]]/100)</f>
        <v>622962.02560000005</v>
      </c>
      <c r="AA4804" s="13">
        <f>Agridata[[#This Row],[Final_Profit_NGN]]+Agridata[[#This Row],[Input_Cost_NGN]]</f>
        <v>837802</v>
      </c>
    </row>
    <row r="4805" spans="1:27" x14ac:dyDescent="0.35">
      <c r="A4805" t="s">
        <v>139</v>
      </c>
      <c r="B4805" t="s">
        <v>1469</v>
      </c>
      <c r="C4805" t="s">
        <v>1484</v>
      </c>
      <c r="D4805">
        <v>2021</v>
      </c>
      <c r="E4805" t="s">
        <v>1502</v>
      </c>
      <c r="F4805" t="s">
        <v>1506</v>
      </c>
      <c r="G4805">
        <v>0.87</v>
      </c>
      <c r="H4805">
        <v>1493</v>
      </c>
      <c r="I4805">
        <v>1227</v>
      </c>
      <c r="J4805">
        <v>22.4</v>
      </c>
      <c r="K4805" t="s">
        <v>1511</v>
      </c>
      <c r="L4805">
        <v>2.0699999999999998</v>
      </c>
      <c r="M4805" t="s">
        <v>1516</v>
      </c>
      <c r="N4805" s="13">
        <v>2866</v>
      </c>
      <c r="O4805">
        <v>14</v>
      </c>
      <c r="P4805" s="11">
        <f>Agridata[[#This Row],[Storage_Loss_%]]/100</f>
        <v>0.1777</v>
      </c>
      <c r="Q4805" s="7">
        <v>17.77</v>
      </c>
      <c r="R4805" s="13">
        <v>24400</v>
      </c>
      <c r="S4805">
        <v>237</v>
      </c>
      <c r="T4805" t="s">
        <v>1521</v>
      </c>
      <c r="U4805" t="s">
        <v>1522</v>
      </c>
      <c r="V4805" s="13">
        <v>260626</v>
      </c>
      <c r="W4805" s="7">
        <f>(Agridata[[#This Row],[Profit_After_Storage_Loss]]/Agridata[[#This Row],[Total_Revenue]])*100</f>
        <v>75.190600085606235</v>
      </c>
      <c r="X4805">
        <f>(1-Agridata[[#This Row],[Transport_Cost_NGN]]/(Agridata[[#This Row],[Input_Cost_NGN]]+Agridata[[#This Row],[Final_Profit_NGN]]))*100</f>
        <v>98.994477696771526</v>
      </c>
      <c r="Y4805" s="13">
        <f>Agridata[[#This Row],[Final_Profit_NGN]]*Agridata[[#This Row],[Storage_Loss_%]]</f>
        <v>4631324.0199999996</v>
      </c>
      <c r="Z4805" s="13">
        <f>Agridata[[#This Row],[Final_Profit_NGN]] * (1-Agridata[[#This Row],[Storage_Loss_%]]/100)</f>
        <v>214312.7598</v>
      </c>
      <c r="AA4805" s="13">
        <f>Agridata[[#This Row],[Final_Profit_NGN]]+Agridata[[#This Row],[Input_Cost_NGN]]</f>
        <v>285026</v>
      </c>
    </row>
    <row r="4806" spans="1:27" x14ac:dyDescent="0.35">
      <c r="A4806" t="s">
        <v>526</v>
      </c>
      <c r="B4806" t="s">
        <v>1471</v>
      </c>
      <c r="C4806" t="s">
        <v>1477</v>
      </c>
      <c r="D4806">
        <v>2022</v>
      </c>
      <c r="E4806" t="s">
        <v>1502</v>
      </c>
      <c r="F4806" t="s">
        <v>1509</v>
      </c>
      <c r="G4806">
        <v>1.38</v>
      </c>
      <c r="H4806">
        <v>15598</v>
      </c>
      <c r="I4806">
        <v>11799</v>
      </c>
      <c r="J4806">
        <v>14.7</v>
      </c>
      <c r="K4806" t="s">
        <v>1513</v>
      </c>
      <c r="L4806">
        <v>1.63</v>
      </c>
      <c r="M4806" t="s">
        <v>1516</v>
      </c>
      <c r="N4806" s="13">
        <v>501</v>
      </c>
      <c r="O4806">
        <v>7</v>
      </c>
      <c r="P4806" s="11">
        <f>Agridata[[#This Row],[Storage_Loss_%]]/100</f>
        <v>0.24350000000000002</v>
      </c>
      <c r="Q4806" s="7">
        <v>24.35</v>
      </c>
      <c r="R4806" s="13">
        <v>22877</v>
      </c>
      <c r="S4806">
        <v>304</v>
      </c>
      <c r="T4806" t="s">
        <v>1520</v>
      </c>
      <c r="U4806" t="s">
        <v>1523</v>
      </c>
      <c r="V4806" s="13">
        <v>3527650</v>
      </c>
      <c r="W4806" s="7">
        <f>(Agridata[[#This Row],[Profit_After_Storage_Loss]]/Agridata[[#This Row],[Total_Revenue]])*100</f>
        <v>75.162566711927553</v>
      </c>
      <c r="X4806">
        <f>(1-Agridata[[#This Row],[Transport_Cost_NGN]]/(Agridata[[#This Row],[Input_Cost_NGN]]+Agridata[[#This Row],[Final_Profit_NGN]]))*100</f>
        <v>99.985889418669387</v>
      </c>
      <c r="Y4806" s="13">
        <f>Agridata[[#This Row],[Final_Profit_NGN]]*Agridata[[#This Row],[Storage_Loss_%]]</f>
        <v>85898277.5</v>
      </c>
      <c r="Z4806" s="13">
        <f>Agridata[[#This Row],[Final_Profit_NGN]] * (1-Agridata[[#This Row],[Storage_Loss_%]]/100)</f>
        <v>2668667.2249999996</v>
      </c>
      <c r="AA4806" s="13">
        <f>Agridata[[#This Row],[Final_Profit_NGN]]+Agridata[[#This Row],[Input_Cost_NGN]]</f>
        <v>3550527</v>
      </c>
    </row>
    <row r="4807" spans="1:27" x14ac:dyDescent="0.35">
      <c r="A4807" t="s">
        <v>862</v>
      </c>
      <c r="B4807" t="s">
        <v>1470</v>
      </c>
      <c r="C4807" t="s">
        <v>1499</v>
      </c>
      <c r="D4807">
        <v>2022</v>
      </c>
      <c r="E4807" t="s">
        <v>1502</v>
      </c>
      <c r="F4807" t="s">
        <v>1505</v>
      </c>
      <c r="G4807">
        <v>0.61</v>
      </c>
      <c r="H4807">
        <v>7411</v>
      </c>
      <c r="I4807">
        <v>6188</v>
      </c>
      <c r="J4807">
        <v>42.2</v>
      </c>
      <c r="K4807" t="s">
        <v>1513</v>
      </c>
      <c r="L4807">
        <v>1.73</v>
      </c>
      <c r="M4807" t="s">
        <v>1518</v>
      </c>
      <c r="N4807" s="13">
        <v>2078</v>
      </c>
      <c r="O4807">
        <v>7</v>
      </c>
      <c r="P4807" s="11">
        <f>Agridata[[#This Row],[Storage_Loss_%]]/100</f>
        <v>0.16489999999999999</v>
      </c>
      <c r="Q4807" s="7">
        <v>16.489999999999998</v>
      </c>
      <c r="R4807" s="13">
        <v>4320</v>
      </c>
      <c r="S4807">
        <v>87</v>
      </c>
      <c r="T4807" t="s">
        <v>1520</v>
      </c>
      <c r="U4807" t="s">
        <v>1522</v>
      </c>
      <c r="V4807" s="13">
        <v>526575</v>
      </c>
      <c r="W4807" s="7">
        <f>(Agridata[[#This Row],[Profit_After_Storage_Loss]]/Agridata[[#This Row],[Total_Revenue]])*100</f>
        <v>82.830462238295695</v>
      </c>
      <c r="X4807">
        <f>(1-Agridata[[#This Row],[Transport_Cost_NGN]]/(Agridata[[#This Row],[Input_Cost_NGN]]+Agridata[[#This Row],[Final_Profit_NGN]]))*100</f>
        <v>99.608585501841233</v>
      </c>
      <c r="Y4807" s="13">
        <f>Agridata[[#This Row],[Final_Profit_NGN]]*Agridata[[#This Row],[Storage_Loss_%]]</f>
        <v>8683221.75</v>
      </c>
      <c r="Z4807" s="13">
        <f>Agridata[[#This Row],[Final_Profit_NGN]] * (1-Agridata[[#This Row],[Storage_Loss_%]]/100)</f>
        <v>439742.78249999997</v>
      </c>
      <c r="AA4807" s="13">
        <f>Agridata[[#This Row],[Final_Profit_NGN]]+Agridata[[#This Row],[Input_Cost_NGN]]</f>
        <v>530895</v>
      </c>
    </row>
    <row r="4808" spans="1:27" x14ac:dyDescent="0.35">
      <c r="A4808" t="s">
        <v>1139</v>
      </c>
      <c r="B4808" t="s">
        <v>1470</v>
      </c>
      <c r="C4808" t="s">
        <v>1482</v>
      </c>
      <c r="D4808">
        <v>2025</v>
      </c>
      <c r="E4808" t="s">
        <v>1502</v>
      </c>
      <c r="F4808" t="s">
        <v>1504</v>
      </c>
      <c r="G4808">
        <v>1.1599999999999999</v>
      </c>
      <c r="H4808">
        <v>7907</v>
      </c>
      <c r="I4808">
        <v>5730</v>
      </c>
      <c r="J4808">
        <v>25.5</v>
      </c>
      <c r="K4808" t="s">
        <v>1513</v>
      </c>
      <c r="L4808">
        <v>1.93</v>
      </c>
      <c r="M4808" t="s">
        <v>1516</v>
      </c>
      <c r="N4808" s="13">
        <v>987</v>
      </c>
      <c r="O4808">
        <v>7</v>
      </c>
      <c r="P4808" s="11">
        <f>Agridata[[#This Row],[Storage_Loss_%]]/100</f>
        <v>0.2752</v>
      </c>
      <c r="Q4808" s="7">
        <v>27.52</v>
      </c>
      <c r="R4808" s="13">
        <v>19030</v>
      </c>
      <c r="S4808">
        <v>344</v>
      </c>
      <c r="T4808" t="s">
        <v>1520</v>
      </c>
      <c r="U4808" t="s">
        <v>1522</v>
      </c>
      <c r="V4808" s="13">
        <v>1931392</v>
      </c>
      <c r="W4808" s="7">
        <f>(Agridata[[#This Row],[Profit_After_Storage_Loss]]/Agridata[[#This Row],[Total_Revenue]])*100</f>
        <v>71.772822578908574</v>
      </c>
      <c r="X4808">
        <f>(1-Agridata[[#This Row],[Transport_Cost_NGN]]/(Agridata[[#This Row],[Input_Cost_NGN]]+Agridata[[#This Row],[Final_Profit_NGN]]))*100</f>
        <v>99.949395566703004</v>
      </c>
      <c r="Y4808" s="13">
        <f>Agridata[[#This Row],[Final_Profit_NGN]]*Agridata[[#This Row],[Storage_Loss_%]]</f>
        <v>53151907.839999996</v>
      </c>
      <c r="Z4808" s="13">
        <f>Agridata[[#This Row],[Final_Profit_NGN]] * (1-Agridata[[#This Row],[Storage_Loss_%]]/100)</f>
        <v>1399872.9216</v>
      </c>
      <c r="AA4808" s="13">
        <f>Agridata[[#This Row],[Final_Profit_NGN]]+Agridata[[#This Row],[Input_Cost_NGN]]</f>
        <v>1950422</v>
      </c>
    </row>
    <row r="4809" spans="1:27" x14ac:dyDescent="0.35">
      <c r="A4809" t="s">
        <v>1096</v>
      </c>
      <c r="B4809" t="s">
        <v>1473</v>
      </c>
      <c r="C4809" t="s">
        <v>1497</v>
      </c>
      <c r="D4809">
        <v>2022</v>
      </c>
      <c r="E4809" t="s">
        <v>1502</v>
      </c>
      <c r="F4809" t="s">
        <v>1510</v>
      </c>
      <c r="G4809">
        <v>4.57</v>
      </c>
      <c r="H4809">
        <v>111401</v>
      </c>
      <c r="I4809">
        <v>81445</v>
      </c>
      <c r="J4809">
        <v>5.8</v>
      </c>
      <c r="K4809" t="s">
        <v>1513</v>
      </c>
      <c r="L4809">
        <v>0.42</v>
      </c>
      <c r="M4809" t="s">
        <v>1518</v>
      </c>
      <c r="N4809" s="13">
        <v>201</v>
      </c>
      <c r="O4809">
        <v>2</v>
      </c>
      <c r="P4809" s="11">
        <f>Agridata[[#This Row],[Storage_Loss_%]]/100</f>
        <v>0.26890000000000003</v>
      </c>
      <c r="Q4809" s="7">
        <v>26.89</v>
      </c>
      <c r="R4809" s="13">
        <v>82295</v>
      </c>
      <c r="S4809">
        <v>371</v>
      </c>
      <c r="T4809" t="s">
        <v>1520</v>
      </c>
      <c r="U4809" t="s">
        <v>1523</v>
      </c>
      <c r="V4809" s="13">
        <v>29831439</v>
      </c>
      <c r="W4809" s="7">
        <f>(Agridata[[#This Row],[Profit_After_Storage_Loss]]/Agridata[[#This Row],[Total_Revenue]])*100</f>
        <v>72.908868725315259</v>
      </c>
      <c r="X4809">
        <f>(1-Agridata[[#This Row],[Transport_Cost_NGN]]/(Agridata[[#This Row],[Input_Cost_NGN]]+Agridata[[#This Row],[Final_Profit_NGN]]))*100</f>
        <v>99.999328067836672</v>
      </c>
      <c r="Y4809" s="13">
        <f>Agridata[[#This Row],[Final_Profit_NGN]]*Agridata[[#This Row],[Storage_Loss_%]]</f>
        <v>802167394.71000004</v>
      </c>
      <c r="Z4809" s="13">
        <f>Agridata[[#This Row],[Final_Profit_NGN]] * (1-Agridata[[#This Row],[Storage_Loss_%]]/100)</f>
        <v>21809765.052899998</v>
      </c>
      <c r="AA4809" s="13">
        <f>Agridata[[#This Row],[Final_Profit_NGN]]+Agridata[[#This Row],[Input_Cost_NGN]]</f>
        <v>29913734</v>
      </c>
    </row>
    <row r="4810" spans="1:27" x14ac:dyDescent="0.35">
      <c r="A4810" t="s">
        <v>1371</v>
      </c>
      <c r="B4810" t="s">
        <v>1469</v>
      </c>
      <c r="C4810" t="s">
        <v>1474</v>
      </c>
      <c r="D4810">
        <v>2021</v>
      </c>
      <c r="E4810" t="s">
        <v>1502</v>
      </c>
      <c r="F4810" t="s">
        <v>1504</v>
      </c>
      <c r="G4810">
        <v>3.33</v>
      </c>
      <c r="H4810">
        <v>25366</v>
      </c>
      <c r="I4810">
        <v>20092</v>
      </c>
      <c r="J4810">
        <v>15.5</v>
      </c>
      <c r="K4810" t="s">
        <v>1513</v>
      </c>
      <c r="L4810">
        <v>1.48</v>
      </c>
      <c r="M4810" t="s">
        <v>1518</v>
      </c>
      <c r="N4810" s="13">
        <v>567</v>
      </c>
      <c r="O4810">
        <v>5</v>
      </c>
      <c r="P4810" s="11">
        <f>Agridata[[#This Row],[Storage_Loss_%]]/100</f>
        <v>0.2079</v>
      </c>
      <c r="Q4810" s="7">
        <v>20.79</v>
      </c>
      <c r="R4810" s="13">
        <v>57892</v>
      </c>
      <c r="S4810">
        <v>270</v>
      </c>
      <c r="T4810" t="s">
        <v>1520</v>
      </c>
      <c r="U4810" t="s">
        <v>1523</v>
      </c>
      <c r="V4810" s="13">
        <v>5312133</v>
      </c>
      <c r="W4810" s="7">
        <f>(Agridata[[#This Row],[Profit_After_Storage_Loss]]/Agridata[[#This Row],[Total_Revenue]])*100</f>
        <v>78.35607002388258</v>
      </c>
      <c r="X4810">
        <f>(1-Agridata[[#This Row],[Transport_Cost_NGN]]/(Agridata[[#This Row],[Input_Cost_NGN]]+Agridata[[#This Row],[Final_Profit_NGN]]))*100</f>
        <v>99.989441389937667</v>
      </c>
      <c r="Y4810" s="13">
        <f>Agridata[[#This Row],[Final_Profit_NGN]]*Agridata[[#This Row],[Storage_Loss_%]]</f>
        <v>110439245.06999999</v>
      </c>
      <c r="Z4810" s="13">
        <f>Agridata[[#This Row],[Final_Profit_NGN]] * (1-Agridata[[#This Row],[Storage_Loss_%]]/100)</f>
        <v>4207740.5493000001</v>
      </c>
      <c r="AA4810" s="13">
        <f>Agridata[[#This Row],[Final_Profit_NGN]]+Agridata[[#This Row],[Input_Cost_NGN]]</f>
        <v>5370025</v>
      </c>
    </row>
    <row r="4811" spans="1:27" x14ac:dyDescent="0.35">
      <c r="A4811" t="s">
        <v>1020</v>
      </c>
      <c r="B4811" t="s">
        <v>1471</v>
      </c>
      <c r="C4811" t="s">
        <v>1486</v>
      </c>
      <c r="D4811">
        <v>2024</v>
      </c>
      <c r="E4811" t="s">
        <v>1501</v>
      </c>
      <c r="F4811" t="s">
        <v>1504</v>
      </c>
      <c r="G4811">
        <v>3</v>
      </c>
      <c r="H4811">
        <v>16837</v>
      </c>
      <c r="I4811">
        <v>13318</v>
      </c>
      <c r="J4811">
        <v>31</v>
      </c>
      <c r="K4811" t="s">
        <v>1511</v>
      </c>
      <c r="L4811">
        <v>2.25</v>
      </c>
      <c r="M4811" t="s">
        <v>1516</v>
      </c>
      <c r="N4811" s="13">
        <v>3538</v>
      </c>
      <c r="O4811">
        <v>2</v>
      </c>
      <c r="P4811" s="11">
        <f>Agridata[[#This Row],[Storage_Loss_%]]/100</f>
        <v>0.20899999999999999</v>
      </c>
      <c r="Q4811" s="7">
        <v>20.9</v>
      </c>
      <c r="R4811" s="13">
        <v>71829</v>
      </c>
      <c r="S4811">
        <v>278</v>
      </c>
      <c r="T4811" t="s">
        <v>1521</v>
      </c>
      <c r="U4811" t="s">
        <v>1522</v>
      </c>
      <c r="V4811" s="13">
        <v>3590013</v>
      </c>
      <c r="W4811" s="7">
        <f>(Agridata[[#This Row],[Profit_After_Storage_Loss]]/Agridata[[#This Row],[Total_Revenue]])*100</f>
        <v>77.548410963662562</v>
      </c>
      <c r="X4811">
        <f>(1-Agridata[[#This Row],[Transport_Cost_NGN]]/(Agridata[[#This Row],[Input_Cost_NGN]]+Agridata[[#This Row],[Final_Profit_NGN]]))*100</f>
        <v>99.903381959134236</v>
      </c>
      <c r="Y4811" s="13">
        <f>Agridata[[#This Row],[Final_Profit_NGN]]*Agridata[[#This Row],[Storage_Loss_%]]</f>
        <v>75031271.699999988</v>
      </c>
      <c r="Z4811" s="13">
        <f>Agridata[[#This Row],[Final_Profit_NGN]] * (1-Agridata[[#This Row],[Storage_Loss_%]]/100)</f>
        <v>2839700.2830000003</v>
      </c>
      <c r="AA4811" s="13">
        <f>Agridata[[#This Row],[Final_Profit_NGN]]+Agridata[[#This Row],[Input_Cost_NGN]]</f>
        <v>3661842</v>
      </c>
    </row>
    <row r="4812" spans="1:27" x14ac:dyDescent="0.35">
      <c r="A4812" t="s">
        <v>396</v>
      </c>
      <c r="B4812" t="s">
        <v>1471</v>
      </c>
      <c r="C4812" t="s">
        <v>1486</v>
      </c>
      <c r="D4812">
        <v>2022</v>
      </c>
      <c r="E4812" t="s">
        <v>1501</v>
      </c>
      <c r="F4812" t="s">
        <v>1510</v>
      </c>
      <c r="G4812">
        <v>2.66</v>
      </c>
      <c r="H4812">
        <v>53241</v>
      </c>
      <c r="I4812">
        <v>37332</v>
      </c>
      <c r="J4812">
        <v>16.3</v>
      </c>
      <c r="K4812" t="s">
        <v>1511</v>
      </c>
      <c r="L4812">
        <v>1.59</v>
      </c>
      <c r="M4812" t="s">
        <v>1516</v>
      </c>
      <c r="N4812" s="13">
        <v>2427</v>
      </c>
      <c r="O4812">
        <v>3</v>
      </c>
      <c r="P4812" s="11">
        <f>Agridata[[#This Row],[Storage_Loss_%]]/100</f>
        <v>0.29880000000000001</v>
      </c>
      <c r="Q4812" s="7">
        <v>29.88</v>
      </c>
      <c r="R4812" s="13">
        <v>51525</v>
      </c>
      <c r="S4812">
        <v>350</v>
      </c>
      <c r="T4812" t="s">
        <v>1521</v>
      </c>
      <c r="U4812" t="s">
        <v>1523</v>
      </c>
      <c r="V4812" s="13">
        <v>12881586</v>
      </c>
      <c r="W4812" s="7">
        <f>(Agridata[[#This Row],[Profit_After_Storage_Loss]]/Agridata[[#This Row],[Total_Revenue]])*100</f>
        <v>69.840644707990208</v>
      </c>
      <c r="X4812">
        <f>(1-Agridata[[#This Row],[Transport_Cost_NGN]]/(Agridata[[#This Row],[Input_Cost_NGN]]+Agridata[[#This Row],[Final_Profit_NGN]]))*100</f>
        <v>99.981234213485067</v>
      </c>
      <c r="Y4812" s="13">
        <f>Agridata[[#This Row],[Final_Profit_NGN]]*Agridata[[#This Row],[Storage_Loss_%]]</f>
        <v>384901789.68000001</v>
      </c>
      <c r="Z4812" s="13">
        <f>Agridata[[#This Row],[Final_Profit_NGN]] * (1-Agridata[[#This Row],[Storage_Loss_%]]/100)</f>
        <v>9032568.1031999998</v>
      </c>
      <c r="AA4812" s="13">
        <f>Agridata[[#This Row],[Final_Profit_NGN]]+Agridata[[#This Row],[Input_Cost_NGN]]</f>
        <v>12933111</v>
      </c>
    </row>
    <row r="4813" spans="1:27" x14ac:dyDescent="0.35">
      <c r="A4813" t="s">
        <v>899</v>
      </c>
      <c r="B4813" t="s">
        <v>1473</v>
      </c>
      <c r="C4813" t="s">
        <v>1497</v>
      </c>
      <c r="D4813">
        <v>2025</v>
      </c>
      <c r="E4813" t="s">
        <v>1501</v>
      </c>
      <c r="F4813" t="s">
        <v>1503</v>
      </c>
      <c r="G4813">
        <v>3.04</v>
      </c>
      <c r="H4813">
        <v>22780</v>
      </c>
      <c r="I4813">
        <v>13775</v>
      </c>
      <c r="J4813">
        <v>21.6</v>
      </c>
      <c r="K4813" t="s">
        <v>1511</v>
      </c>
      <c r="L4813">
        <v>1.18</v>
      </c>
      <c r="M4813" t="s">
        <v>1516</v>
      </c>
      <c r="N4813" s="13">
        <v>2740</v>
      </c>
      <c r="O4813">
        <v>30</v>
      </c>
      <c r="P4813" s="11">
        <f>Agridata[[#This Row],[Storage_Loss_%]]/100</f>
        <v>0.39529999999999998</v>
      </c>
      <c r="Q4813" s="7">
        <v>39.53</v>
      </c>
      <c r="R4813" s="13">
        <v>48457</v>
      </c>
      <c r="S4813">
        <v>377</v>
      </c>
      <c r="T4813" t="s">
        <v>1520</v>
      </c>
      <c r="U4813" t="s">
        <v>1522</v>
      </c>
      <c r="V4813" s="13">
        <v>5090047</v>
      </c>
      <c r="W4813" s="7">
        <f>(Agridata[[#This Row],[Profit_After_Storage_Loss]]/Agridata[[#This Row],[Total_Revenue]])*100</f>
        <v>59.899757223113973</v>
      </c>
      <c r="X4813">
        <f>(1-Agridata[[#This Row],[Transport_Cost_NGN]]/(Agridata[[#This Row],[Input_Cost_NGN]]+Agridata[[#This Row],[Final_Profit_NGN]]))*100</f>
        <v>99.94667708733904</v>
      </c>
      <c r="Y4813" s="13">
        <f>Agridata[[#This Row],[Final_Profit_NGN]]*Agridata[[#This Row],[Storage_Loss_%]]</f>
        <v>201209557.91</v>
      </c>
      <c r="Z4813" s="13">
        <f>Agridata[[#This Row],[Final_Profit_NGN]] * (1-Agridata[[#This Row],[Storage_Loss_%]]/100)</f>
        <v>3077951.4209000003</v>
      </c>
      <c r="AA4813" s="13">
        <f>Agridata[[#This Row],[Final_Profit_NGN]]+Agridata[[#This Row],[Input_Cost_NGN]]</f>
        <v>5138504</v>
      </c>
    </row>
    <row r="4814" spans="1:27" x14ac:dyDescent="0.35">
      <c r="A4814" t="s">
        <v>59</v>
      </c>
      <c r="B4814" t="s">
        <v>1470</v>
      </c>
      <c r="C4814" t="s">
        <v>1490</v>
      </c>
      <c r="D4814">
        <v>2022</v>
      </c>
      <c r="E4814" t="s">
        <v>1502</v>
      </c>
      <c r="F4814" t="s">
        <v>1506</v>
      </c>
      <c r="G4814">
        <v>0.57999999999999996</v>
      </c>
      <c r="H4814">
        <v>1624</v>
      </c>
      <c r="I4814">
        <v>1492</v>
      </c>
      <c r="J4814">
        <v>61</v>
      </c>
      <c r="K4814" t="s">
        <v>1512</v>
      </c>
      <c r="L4814">
        <v>1.9</v>
      </c>
      <c r="M4814" t="s">
        <v>1516</v>
      </c>
      <c r="N4814" s="13">
        <v>17204</v>
      </c>
      <c r="O4814">
        <v>7</v>
      </c>
      <c r="P4814" s="11">
        <f>Agridata[[#This Row],[Storage_Loss_%]]/100</f>
        <v>8.0799999999999997E-2</v>
      </c>
      <c r="Q4814" s="7">
        <v>8.08</v>
      </c>
      <c r="R4814" s="13">
        <v>10570</v>
      </c>
      <c r="S4814">
        <v>377</v>
      </c>
      <c r="T4814" t="s">
        <v>1521</v>
      </c>
      <c r="U4814" t="s">
        <v>1522</v>
      </c>
      <c r="V4814" s="13">
        <v>529086</v>
      </c>
      <c r="W4814" s="7">
        <f>(Agridata[[#This Row],[Profit_After_Storage_Loss]]/Agridata[[#This Row],[Total_Revenue]])*100</f>
        <v>90.119604192300287</v>
      </c>
      <c r="X4814">
        <f>(1-Agridata[[#This Row],[Transport_Cost_NGN]]/(Agridata[[#This Row],[Input_Cost_NGN]]+Agridata[[#This Row],[Final_Profit_NGN]]))*100</f>
        <v>96.812043227537544</v>
      </c>
      <c r="Y4814" s="13">
        <f>Agridata[[#This Row],[Final_Profit_NGN]]*Agridata[[#This Row],[Storage_Loss_%]]</f>
        <v>4275014.88</v>
      </c>
      <c r="Z4814" s="13">
        <f>Agridata[[#This Row],[Final_Profit_NGN]] * (1-Agridata[[#This Row],[Storage_Loss_%]]/100)</f>
        <v>486335.85120000003</v>
      </c>
      <c r="AA4814" s="13">
        <f>Agridata[[#This Row],[Final_Profit_NGN]]+Agridata[[#This Row],[Input_Cost_NGN]]</f>
        <v>539656</v>
      </c>
    </row>
    <row r="4815" spans="1:27" x14ac:dyDescent="0.35">
      <c r="A4815" t="s">
        <v>158</v>
      </c>
      <c r="B4815" t="s">
        <v>1471</v>
      </c>
      <c r="C4815" t="s">
        <v>1477</v>
      </c>
      <c r="D4815">
        <v>2022</v>
      </c>
      <c r="E4815" t="s">
        <v>1501</v>
      </c>
      <c r="F4815" t="s">
        <v>1505</v>
      </c>
      <c r="G4815">
        <v>0.5</v>
      </c>
      <c r="H4815">
        <v>3654</v>
      </c>
      <c r="I4815">
        <v>2151</v>
      </c>
      <c r="J4815">
        <v>18.7</v>
      </c>
      <c r="K4815" t="s">
        <v>1512</v>
      </c>
      <c r="L4815">
        <v>0.75</v>
      </c>
      <c r="M4815" t="s">
        <v>1517</v>
      </c>
      <c r="N4815" s="13">
        <v>3471</v>
      </c>
      <c r="O4815">
        <v>30</v>
      </c>
      <c r="P4815" s="11">
        <f>Agridata[[#This Row],[Storage_Loss_%]]/100</f>
        <v>0.41119999999999995</v>
      </c>
      <c r="Q4815" s="7">
        <v>41.12</v>
      </c>
      <c r="R4815" s="13">
        <v>3090</v>
      </c>
      <c r="S4815">
        <v>86</v>
      </c>
      <c r="T4815" t="s">
        <v>1520</v>
      </c>
      <c r="U4815" t="s">
        <v>1523</v>
      </c>
      <c r="V4815" s="13">
        <v>176576</v>
      </c>
      <c r="W4815" s="7">
        <f>(Agridata[[#This Row],[Profit_After_Storage_Loss]]/Agridata[[#This Row],[Total_Revenue]])*100</f>
        <v>57.867347633942977</v>
      </c>
      <c r="X4815">
        <f>(1-Agridata[[#This Row],[Transport_Cost_NGN]]/(Agridata[[#This Row],[Input_Cost_NGN]]+Agridata[[#This Row],[Final_Profit_NGN]]))*100</f>
        <v>98.068081885276015</v>
      </c>
      <c r="Y4815" s="13">
        <f>Agridata[[#This Row],[Final_Profit_NGN]]*Agridata[[#This Row],[Storage_Loss_%]]</f>
        <v>7260805.1199999992</v>
      </c>
      <c r="Z4815" s="13">
        <f>Agridata[[#This Row],[Final_Profit_NGN]] * (1-Agridata[[#This Row],[Storage_Loss_%]]/100)</f>
        <v>103967.9488</v>
      </c>
      <c r="AA4815" s="13">
        <f>Agridata[[#This Row],[Final_Profit_NGN]]+Agridata[[#This Row],[Input_Cost_NGN]]</f>
        <v>179666</v>
      </c>
    </row>
    <row r="4816" spans="1:27" x14ac:dyDescent="0.35">
      <c r="A4816" t="s">
        <v>691</v>
      </c>
      <c r="B4816" t="s">
        <v>1471</v>
      </c>
      <c r="C4816" t="s">
        <v>1477</v>
      </c>
      <c r="D4816">
        <v>2024</v>
      </c>
      <c r="E4816" t="s">
        <v>1501</v>
      </c>
      <c r="F4816" t="s">
        <v>1504</v>
      </c>
      <c r="G4816">
        <v>1.1000000000000001</v>
      </c>
      <c r="H4816">
        <v>9694</v>
      </c>
      <c r="I4816">
        <v>7756</v>
      </c>
      <c r="J4816">
        <v>18.399999999999999</v>
      </c>
      <c r="K4816" t="s">
        <v>1515</v>
      </c>
      <c r="L4816">
        <v>1.18</v>
      </c>
      <c r="M4816" t="s">
        <v>1516</v>
      </c>
      <c r="N4816" s="13">
        <v>3015</v>
      </c>
      <c r="O4816">
        <v>2</v>
      </c>
      <c r="P4816" s="11">
        <f>Agridata[[#This Row],[Storage_Loss_%]]/100</f>
        <v>0.19989999999999999</v>
      </c>
      <c r="Q4816" s="7">
        <v>19.989999999999998</v>
      </c>
      <c r="R4816" s="13">
        <v>20974</v>
      </c>
      <c r="S4816">
        <v>319</v>
      </c>
      <c r="T4816" t="s">
        <v>1520</v>
      </c>
      <c r="U4816" t="s">
        <v>1522</v>
      </c>
      <c r="V4816" s="13">
        <v>2425434</v>
      </c>
      <c r="W4816" s="7">
        <f>(Agridata[[#This Row],[Profit_After_Storage_Loss]]/Agridata[[#This Row],[Total_Revenue]])*100</f>
        <v>79.324043389328352</v>
      </c>
      <c r="X4816">
        <f>(1-Agridata[[#This Row],[Transport_Cost_NGN]]/(Agridata[[#This Row],[Input_Cost_NGN]]+Agridata[[#This Row],[Final_Profit_NGN]]))*100</f>
        <v>99.876758087776039</v>
      </c>
      <c r="Y4816" s="13">
        <f>Agridata[[#This Row],[Final_Profit_NGN]]*Agridata[[#This Row],[Storage_Loss_%]]</f>
        <v>48484425.659999996</v>
      </c>
      <c r="Z4816" s="13">
        <f>Agridata[[#This Row],[Final_Profit_NGN]] * (1-Agridata[[#This Row],[Storage_Loss_%]]/100)</f>
        <v>1940589.7434</v>
      </c>
      <c r="AA4816" s="13">
        <f>Agridata[[#This Row],[Final_Profit_NGN]]+Agridata[[#This Row],[Input_Cost_NGN]]</f>
        <v>2446408</v>
      </c>
    </row>
    <row r="4817" spans="1:27" x14ac:dyDescent="0.35">
      <c r="A4817" t="s">
        <v>471</v>
      </c>
      <c r="B4817" t="s">
        <v>1473</v>
      </c>
      <c r="C4817" t="s">
        <v>1497</v>
      </c>
      <c r="D4817">
        <v>2022</v>
      </c>
      <c r="E4817" t="s">
        <v>1501</v>
      </c>
      <c r="F4817" t="s">
        <v>1509</v>
      </c>
      <c r="G4817">
        <v>2.42</v>
      </c>
      <c r="H4817">
        <v>42415</v>
      </c>
      <c r="I4817">
        <v>34021</v>
      </c>
      <c r="J4817">
        <v>9.9</v>
      </c>
      <c r="K4817" t="s">
        <v>1515</v>
      </c>
      <c r="L4817">
        <v>1.33</v>
      </c>
      <c r="M4817" t="s">
        <v>1516</v>
      </c>
      <c r="N4817" s="13">
        <v>2070</v>
      </c>
      <c r="O4817">
        <v>2</v>
      </c>
      <c r="P4817" s="11">
        <f>Agridata[[#This Row],[Storage_Loss_%]]/100</f>
        <v>0.19789999999999999</v>
      </c>
      <c r="Q4817" s="7">
        <v>19.79</v>
      </c>
      <c r="R4817" s="13">
        <v>57138</v>
      </c>
      <c r="S4817">
        <v>319</v>
      </c>
      <c r="T4817" t="s">
        <v>1520</v>
      </c>
      <c r="U4817" t="s">
        <v>1522</v>
      </c>
      <c r="V4817" s="13">
        <v>10684965</v>
      </c>
      <c r="W4817" s="7">
        <f>(Agridata[[#This Row],[Profit_After_Storage_Loss]]/Agridata[[#This Row],[Total_Revenue]])*100</f>
        <v>79.783357378904299</v>
      </c>
      <c r="X4817">
        <f>(1-Agridata[[#This Row],[Transport_Cost_NGN]]/(Agridata[[#This Row],[Input_Cost_NGN]]+Agridata[[#This Row],[Final_Profit_NGN]]))*100</f>
        <v>99.980730030237098</v>
      </c>
      <c r="Y4817" s="13">
        <f>Agridata[[#This Row],[Final_Profit_NGN]]*Agridata[[#This Row],[Storage_Loss_%]]</f>
        <v>211455457.34999999</v>
      </c>
      <c r="Z4817" s="13">
        <f>Agridata[[#This Row],[Final_Profit_NGN]] * (1-Agridata[[#This Row],[Storage_Loss_%]]/100)</f>
        <v>8570410.4265000001</v>
      </c>
      <c r="AA4817" s="13">
        <f>Agridata[[#This Row],[Final_Profit_NGN]]+Agridata[[#This Row],[Input_Cost_NGN]]</f>
        <v>10742103</v>
      </c>
    </row>
    <row r="4818" spans="1:27" x14ac:dyDescent="0.35">
      <c r="A4818" t="s">
        <v>832</v>
      </c>
      <c r="B4818" t="s">
        <v>1472</v>
      </c>
      <c r="C4818" t="s">
        <v>1479</v>
      </c>
      <c r="D4818">
        <v>2025</v>
      </c>
      <c r="E4818" t="s">
        <v>1501</v>
      </c>
      <c r="F4818" t="s">
        <v>1503</v>
      </c>
      <c r="G4818">
        <v>8.64</v>
      </c>
      <c r="H4818">
        <v>83972</v>
      </c>
      <c r="I4818">
        <v>62861</v>
      </c>
      <c r="J4818">
        <v>7.1</v>
      </c>
      <c r="K4818" t="s">
        <v>1513</v>
      </c>
      <c r="L4818">
        <v>1.62</v>
      </c>
      <c r="M4818" t="s">
        <v>1516</v>
      </c>
      <c r="N4818" s="13">
        <v>266</v>
      </c>
      <c r="O4818">
        <v>14</v>
      </c>
      <c r="P4818" s="11">
        <f>Agridata[[#This Row],[Storage_Loss_%]]/100</f>
        <v>0.25140000000000001</v>
      </c>
      <c r="Q4818" s="7">
        <v>25.14</v>
      </c>
      <c r="R4818" s="13">
        <v>164162</v>
      </c>
      <c r="S4818">
        <v>358</v>
      </c>
      <c r="T4818" t="s">
        <v>1520</v>
      </c>
      <c r="U4818" t="s">
        <v>1522</v>
      </c>
      <c r="V4818" s="13">
        <v>22114768</v>
      </c>
      <c r="W4818" s="7">
        <f>(Agridata[[#This Row],[Profit_After_Storage_Loss]]/Agridata[[#This Row],[Total_Revenue]])*100</f>
        <v>74.308395083605888</v>
      </c>
      <c r="X4818">
        <f>(1-Agridata[[#This Row],[Transport_Cost_NGN]]/(Agridata[[#This Row],[Input_Cost_NGN]]+Agridata[[#This Row],[Final_Profit_NGN]]))*100</f>
        <v>99.998806046789497</v>
      </c>
      <c r="Y4818" s="13">
        <f>Agridata[[#This Row],[Final_Profit_NGN]]*Agridata[[#This Row],[Storage_Loss_%]]</f>
        <v>555965267.51999998</v>
      </c>
      <c r="Z4818" s="13">
        <f>Agridata[[#This Row],[Final_Profit_NGN]] * (1-Agridata[[#This Row],[Storage_Loss_%]]/100)</f>
        <v>16555115.324799998</v>
      </c>
      <c r="AA4818" s="13">
        <f>Agridata[[#This Row],[Final_Profit_NGN]]+Agridata[[#This Row],[Input_Cost_NGN]]</f>
        <v>22278930</v>
      </c>
    </row>
    <row r="4819" spans="1:27" x14ac:dyDescent="0.35">
      <c r="A4819" t="s">
        <v>1384</v>
      </c>
      <c r="B4819" t="s">
        <v>1471</v>
      </c>
      <c r="C4819" t="s">
        <v>1477</v>
      </c>
      <c r="D4819">
        <v>2022</v>
      </c>
      <c r="E4819" t="s">
        <v>1502</v>
      </c>
      <c r="F4819" t="s">
        <v>1506</v>
      </c>
      <c r="G4819">
        <v>4.57</v>
      </c>
      <c r="H4819">
        <v>9241</v>
      </c>
      <c r="I4819">
        <v>3696</v>
      </c>
      <c r="J4819">
        <v>29</v>
      </c>
      <c r="K4819" t="s">
        <v>1513</v>
      </c>
      <c r="L4819">
        <v>0.83</v>
      </c>
      <c r="M4819" t="s">
        <v>1516</v>
      </c>
      <c r="N4819" s="13">
        <v>919</v>
      </c>
      <c r="O4819">
        <v>60</v>
      </c>
      <c r="P4819" s="11">
        <f>Agridata[[#This Row],[Storage_Loss_%]]/100</f>
        <v>0.6</v>
      </c>
      <c r="Q4819" s="7">
        <v>60</v>
      </c>
      <c r="R4819" s="13">
        <v>87841</v>
      </c>
      <c r="S4819">
        <v>269</v>
      </c>
      <c r="T4819" t="s">
        <v>1520</v>
      </c>
      <c r="U4819" t="s">
        <v>1523</v>
      </c>
      <c r="V4819" s="13">
        <v>895522</v>
      </c>
      <c r="W4819" s="7">
        <f>(Agridata[[#This Row],[Profit_After_Storage_Loss]]/Agridata[[#This Row],[Total_Revenue]])*100</f>
        <v>36.42691457783139</v>
      </c>
      <c r="X4819">
        <f>(1-Agridata[[#This Row],[Transport_Cost_NGN]]/(Agridata[[#This Row],[Input_Cost_NGN]]+Agridata[[#This Row],[Final_Profit_NGN]]))*100</f>
        <v>99.906545192365385</v>
      </c>
      <c r="Y4819" s="13">
        <f>Agridata[[#This Row],[Final_Profit_NGN]]*Agridata[[#This Row],[Storage_Loss_%]]</f>
        <v>53731320</v>
      </c>
      <c r="Z4819" s="13">
        <f>Agridata[[#This Row],[Final_Profit_NGN]] * (1-Agridata[[#This Row],[Storage_Loss_%]]/100)</f>
        <v>358208.80000000005</v>
      </c>
      <c r="AA4819" s="13">
        <f>Agridata[[#This Row],[Final_Profit_NGN]]+Agridata[[#This Row],[Input_Cost_NGN]]</f>
        <v>983363</v>
      </c>
    </row>
    <row r="4820" spans="1:27" x14ac:dyDescent="0.35">
      <c r="A4820" t="s">
        <v>37</v>
      </c>
      <c r="B4820" t="s">
        <v>1470</v>
      </c>
      <c r="C4820" t="s">
        <v>1476</v>
      </c>
      <c r="D4820">
        <v>2025</v>
      </c>
      <c r="E4820" t="s">
        <v>1502</v>
      </c>
      <c r="F4820" t="s">
        <v>1504</v>
      </c>
      <c r="G4820">
        <v>1.78</v>
      </c>
      <c r="H4820">
        <v>11701</v>
      </c>
      <c r="I4820">
        <v>9022</v>
      </c>
      <c r="J4820">
        <v>5.3</v>
      </c>
      <c r="K4820" t="s">
        <v>1513</v>
      </c>
      <c r="L4820">
        <v>1.05</v>
      </c>
      <c r="M4820" t="s">
        <v>1516</v>
      </c>
      <c r="N4820" s="13">
        <v>210</v>
      </c>
      <c r="O4820">
        <v>4</v>
      </c>
      <c r="P4820" s="11">
        <f>Agridata[[#This Row],[Storage_Loss_%]]/100</f>
        <v>0.22889999999999999</v>
      </c>
      <c r="Q4820" s="7">
        <v>22.89</v>
      </c>
      <c r="R4820" s="13">
        <v>38273</v>
      </c>
      <c r="S4820">
        <v>383</v>
      </c>
      <c r="T4820" t="s">
        <v>1520</v>
      </c>
      <c r="U4820" t="s">
        <v>1523</v>
      </c>
      <c r="V4820" s="13">
        <v>3382389</v>
      </c>
      <c r="W4820" s="7">
        <f>(Agridata[[#This Row],[Profit_After_Storage_Loss]]/Agridata[[#This Row],[Total_Revenue]])*100</f>
        <v>76.247233953544665</v>
      </c>
      <c r="X4820">
        <f>(1-Agridata[[#This Row],[Transport_Cost_NGN]]/(Agridata[[#This Row],[Input_Cost_NGN]]+Agridata[[#This Row],[Final_Profit_NGN]]))*100</f>
        <v>99.993860837463615</v>
      </c>
      <c r="Y4820" s="13">
        <f>Agridata[[#This Row],[Final_Profit_NGN]]*Agridata[[#This Row],[Storage_Loss_%]]</f>
        <v>77422884.210000008</v>
      </c>
      <c r="Z4820" s="13">
        <f>Agridata[[#This Row],[Final_Profit_NGN]] * (1-Agridata[[#This Row],[Storage_Loss_%]]/100)</f>
        <v>2608160.1579</v>
      </c>
      <c r="AA4820" s="13">
        <f>Agridata[[#This Row],[Final_Profit_NGN]]+Agridata[[#This Row],[Input_Cost_NGN]]</f>
        <v>3420662</v>
      </c>
    </row>
    <row r="4821" spans="1:27" x14ac:dyDescent="0.35">
      <c r="A4821" t="s">
        <v>1437</v>
      </c>
      <c r="B4821" t="s">
        <v>1469</v>
      </c>
      <c r="C4821" t="s">
        <v>1480</v>
      </c>
      <c r="D4821">
        <v>2025</v>
      </c>
      <c r="E4821" t="s">
        <v>1502</v>
      </c>
      <c r="F4821" t="s">
        <v>1507</v>
      </c>
      <c r="G4821">
        <v>1.46</v>
      </c>
      <c r="H4821">
        <v>2551</v>
      </c>
      <c r="I4821">
        <v>2031</v>
      </c>
      <c r="J4821">
        <v>27.2</v>
      </c>
      <c r="K4821" t="s">
        <v>1514</v>
      </c>
      <c r="L4821">
        <v>1.65</v>
      </c>
      <c r="M4821" t="s">
        <v>1516</v>
      </c>
      <c r="N4821" s="13">
        <v>3813</v>
      </c>
      <c r="O4821">
        <v>14</v>
      </c>
      <c r="P4821" s="11">
        <f>Agridata[[#This Row],[Storage_Loss_%]]/100</f>
        <v>0.2036</v>
      </c>
      <c r="Q4821" s="7">
        <v>20.36</v>
      </c>
      <c r="R4821" s="13">
        <v>15832</v>
      </c>
      <c r="S4821">
        <v>269</v>
      </c>
      <c r="T4821" t="s">
        <v>1520</v>
      </c>
      <c r="U4821" t="s">
        <v>1522</v>
      </c>
      <c r="V4821" s="13">
        <v>521231</v>
      </c>
      <c r="W4821" s="7">
        <f>(Agridata[[#This Row],[Profit_After_Storage_Loss]]/Agridata[[#This Row],[Total_Revenue]])*100</f>
        <v>77.292304329287248</v>
      </c>
      <c r="X4821">
        <f>(1-Agridata[[#This Row],[Transport_Cost_NGN]]/(Agridata[[#This Row],[Input_Cost_NGN]]+Agridata[[#This Row],[Final_Profit_NGN]]))*100</f>
        <v>99.290027426949905</v>
      </c>
      <c r="Y4821" s="13">
        <f>Agridata[[#This Row],[Final_Profit_NGN]]*Agridata[[#This Row],[Storage_Loss_%]]</f>
        <v>10612263.16</v>
      </c>
      <c r="Z4821" s="13">
        <f>Agridata[[#This Row],[Final_Profit_NGN]] * (1-Agridata[[#This Row],[Storage_Loss_%]]/100)</f>
        <v>415108.36839999998</v>
      </c>
      <c r="AA4821" s="13">
        <f>Agridata[[#This Row],[Final_Profit_NGN]]+Agridata[[#This Row],[Input_Cost_NGN]]</f>
        <v>537063</v>
      </c>
    </row>
    <row r="4822" spans="1:27" x14ac:dyDescent="0.35">
      <c r="A4822" t="s">
        <v>1333</v>
      </c>
      <c r="B4822" t="s">
        <v>1470</v>
      </c>
      <c r="C4822" t="s">
        <v>1485</v>
      </c>
      <c r="D4822">
        <v>2022</v>
      </c>
      <c r="E4822" t="s">
        <v>1501</v>
      </c>
      <c r="F4822" t="s">
        <v>1508</v>
      </c>
      <c r="G4822">
        <v>0.71</v>
      </c>
      <c r="H4822">
        <v>774</v>
      </c>
      <c r="I4822">
        <v>496</v>
      </c>
      <c r="J4822">
        <v>9.9</v>
      </c>
      <c r="K4822" t="s">
        <v>1513</v>
      </c>
      <c r="L4822">
        <v>0.39</v>
      </c>
      <c r="M4822" t="s">
        <v>1516</v>
      </c>
      <c r="N4822" s="13">
        <v>402</v>
      </c>
      <c r="O4822">
        <v>30</v>
      </c>
      <c r="P4822" s="11">
        <f>Agridata[[#This Row],[Storage_Loss_%]]/100</f>
        <v>0.35880000000000001</v>
      </c>
      <c r="Q4822" s="7">
        <v>35.880000000000003</v>
      </c>
      <c r="R4822" s="13">
        <v>11155</v>
      </c>
      <c r="S4822">
        <v>220</v>
      </c>
      <c r="T4822" t="s">
        <v>1520</v>
      </c>
      <c r="U4822" t="s">
        <v>1522</v>
      </c>
      <c r="V4822" s="13">
        <v>96472</v>
      </c>
      <c r="W4822" s="7">
        <f>(Agridata[[#This Row],[Profit_After_Storage_Loss]]/Agridata[[#This Row],[Total_Revenue]])*100</f>
        <v>57.474282847240929</v>
      </c>
      <c r="X4822">
        <f>(1-Agridata[[#This Row],[Transport_Cost_NGN]]/(Agridata[[#This Row],[Input_Cost_NGN]]+Agridata[[#This Row],[Final_Profit_NGN]]))*100</f>
        <v>99.626487777230622</v>
      </c>
      <c r="Y4822" s="13">
        <f>Agridata[[#This Row],[Final_Profit_NGN]]*Agridata[[#This Row],[Storage_Loss_%]]</f>
        <v>3461415.3600000003</v>
      </c>
      <c r="Z4822" s="13">
        <f>Agridata[[#This Row],[Final_Profit_NGN]] * (1-Agridata[[#This Row],[Storage_Loss_%]]/100)</f>
        <v>61857.846400000002</v>
      </c>
      <c r="AA4822" s="13">
        <f>Agridata[[#This Row],[Final_Profit_NGN]]+Agridata[[#This Row],[Input_Cost_NGN]]</f>
        <v>107627</v>
      </c>
    </row>
    <row r="4823" spans="1:27" x14ac:dyDescent="0.35">
      <c r="A4823" t="s">
        <v>725</v>
      </c>
      <c r="B4823" t="s">
        <v>1470</v>
      </c>
      <c r="C4823" t="s">
        <v>1485</v>
      </c>
      <c r="D4823">
        <v>2022</v>
      </c>
      <c r="E4823" t="s">
        <v>1501</v>
      </c>
      <c r="F4823" t="s">
        <v>1507</v>
      </c>
      <c r="G4823">
        <v>1.63</v>
      </c>
      <c r="H4823">
        <v>4345</v>
      </c>
      <c r="I4823">
        <v>2812</v>
      </c>
      <c r="J4823">
        <v>23.2</v>
      </c>
      <c r="K4823" t="s">
        <v>1512</v>
      </c>
      <c r="L4823">
        <v>0.93</v>
      </c>
      <c r="M4823" t="s">
        <v>1516</v>
      </c>
      <c r="N4823" s="13">
        <v>6360</v>
      </c>
      <c r="O4823">
        <v>30</v>
      </c>
      <c r="P4823" s="11">
        <f>Agridata[[#This Row],[Storage_Loss_%]]/100</f>
        <v>0.35259999999999997</v>
      </c>
      <c r="Q4823" s="7">
        <v>35.26</v>
      </c>
      <c r="R4823" s="13">
        <v>26541</v>
      </c>
      <c r="S4823">
        <v>218</v>
      </c>
      <c r="T4823" t="s">
        <v>1520</v>
      </c>
      <c r="U4823" t="s">
        <v>1523</v>
      </c>
      <c r="V4823" s="13">
        <v>573985</v>
      </c>
      <c r="W4823" s="7">
        <f>(Agridata[[#This Row],[Profit_After_Storage_Loss]]/Agridata[[#This Row],[Total_Revenue]])*100</f>
        <v>61.878734476109273</v>
      </c>
      <c r="X4823">
        <f>(1-Agridata[[#This Row],[Transport_Cost_NGN]]/(Agridata[[#This Row],[Input_Cost_NGN]]+Agridata[[#This Row],[Final_Profit_NGN]]))*100</f>
        <v>98.940928452723114</v>
      </c>
      <c r="Y4823" s="13">
        <f>Agridata[[#This Row],[Final_Profit_NGN]]*Agridata[[#This Row],[Storage_Loss_%]]</f>
        <v>20238711.099999998</v>
      </c>
      <c r="Z4823" s="13">
        <f>Agridata[[#This Row],[Final_Profit_NGN]] * (1-Agridata[[#This Row],[Storage_Loss_%]]/100)</f>
        <v>371597.88899999997</v>
      </c>
      <c r="AA4823" s="13">
        <f>Agridata[[#This Row],[Final_Profit_NGN]]+Agridata[[#This Row],[Input_Cost_NGN]]</f>
        <v>600526</v>
      </c>
    </row>
    <row r="4824" spans="1:27" x14ac:dyDescent="0.35">
      <c r="A4824" t="s">
        <v>914</v>
      </c>
      <c r="B4824" t="s">
        <v>1471</v>
      </c>
      <c r="C4824" t="s">
        <v>1486</v>
      </c>
      <c r="D4824">
        <v>2021</v>
      </c>
      <c r="E4824" t="s">
        <v>1501</v>
      </c>
      <c r="F4824" t="s">
        <v>1507</v>
      </c>
      <c r="G4824">
        <v>1.57</v>
      </c>
      <c r="H4824">
        <v>2674</v>
      </c>
      <c r="I4824">
        <v>2384</v>
      </c>
      <c r="J4824">
        <v>68.400000000000006</v>
      </c>
      <c r="K4824" t="s">
        <v>1514</v>
      </c>
      <c r="L4824">
        <v>4.45</v>
      </c>
      <c r="M4824" t="s">
        <v>1517</v>
      </c>
      <c r="N4824" s="13">
        <v>10118</v>
      </c>
      <c r="O4824">
        <v>3</v>
      </c>
      <c r="P4824" s="11">
        <f>Agridata[[#This Row],[Storage_Loss_%]]/100</f>
        <v>0.1084</v>
      </c>
      <c r="Q4824" s="7">
        <v>10.84</v>
      </c>
      <c r="R4824" s="13">
        <v>28541</v>
      </c>
      <c r="S4824">
        <v>235</v>
      </c>
      <c r="T4824" t="s">
        <v>1519</v>
      </c>
      <c r="U4824" t="s">
        <v>1522</v>
      </c>
      <c r="V4824" s="13">
        <v>515979</v>
      </c>
      <c r="W4824" s="7">
        <f>(Agridata[[#This Row],[Profit_After_Storage_Loss]]/Agridata[[#This Row],[Total_Revenue]])*100</f>
        <v>84.486681187100558</v>
      </c>
      <c r="X4824">
        <f>(1-Agridata[[#This Row],[Transport_Cost_NGN]]/(Agridata[[#This Row],[Input_Cost_NGN]]+Agridata[[#This Row],[Final_Profit_NGN]]))*100</f>
        <v>98.141849702490276</v>
      </c>
      <c r="Y4824" s="13">
        <f>Agridata[[#This Row],[Final_Profit_NGN]]*Agridata[[#This Row],[Storage_Loss_%]]</f>
        <v>5593212.3600000003</v>
      </c>
      <c r="Z4824" s="13">
        <f>Agridata[[#This Row],[Final_Profit_NGN]] * (1-Agridata[[#This Row],[Storage_Loss_%]]/100)</f>
        <v>460046.87639999995</v>
      </c>
      <c r="AA4824" s="13">
        <f>Agridata[[#This Row],[Final_Profit_NGN]]+Agridata[[#This Row],[Input_Cost_NGN]]</f>
        <v>544520</v>
      </c>
    </row>
    <row r="4825" spans="1:27" x14ac:dyDescent="0.35">
      <c r="A4825" t="s">
        <v>1150</v>
      </c>
      <c r="B4825" t="s">
        <v>1470</v>
      </c>
      <c r="C4825" t="s">
        <v>1499</v>
      </c>
      <c r="D4825">
        <v>2021</v>
      </c>
      <c r="E4825" t="s">
        <v>1502</v>
      </c>
      <c r="F4825" t="s">
        <v>1507</v>
      </c>
      <c r="G4825">
        <v>0.52</v>
      </c>
      <c r="H4825">
        <v>1377</v>
      </c>
      <c r="I4825">
        <v>1090</v>
      </c>
      <c r="J4825">
        <v>31.3</v>
      </c>
      <c r="K4825" t="s">
        <v>1512</v>
      </c>
      <c r="L4825">
        <v>1.52</v>
      </c>
      <c r="M4825" t="s">
        <v>1516</v>
      </c>
      <c r="N4825" s="13">
        <v>8953</v>
      </c>
      <c r="O4825">
        <v>14</v>
      </c>
      <c r="P4825" s="11">
        <f>Agridata[[#This Row],[Storage_Loss_%]]/100</f>
        <v>0.2077</v>
      </c>
      <c r="Q4825" s="7">
        <v>20.77</v>
      </c>
      <c r="R4825" s="13">
        <v>8857</v>
      </c>
      <c r="S4825">
        <v>202</v>
      </c>
      <c r="T4825" t="s">
        <v>1519</v>
      </c>
      <c r="U4825" t="s">
        <v>1522</v>
      </c>
      <c r="V4825" s="13">
        <v>200169</v>
      </c>
      <c r="W4825" s="7">
        <f>(Agridata[[#This Row],[Profit_After_Storage_Loss]]/Agridata[[#This Row],[Total_Revenue]])*100</f>
        <v>75.872809459110343</v>
      </c>
      <c r="X4825">
        <f>(1-Agridata[[#This Row],[Transport_Cost_NGN]]/(Agridata[[#This Row],[Input_Cost_NGN]]+Agridata[[#This Row],[Final_Profit_NGN]]))*100</f>
        <v>95.716800780764117</v>
      </c>
      <c r="Y4825" s="13">
        <f>Agridata[[#This Row],[Final_Profit_NGN]]*Agridata[[#This Row],[Storage_Loss_%]]</f>
        <v>4157510.13</v>
      </c>
      <c r="Z4825" s="13">
        <f>Agridata[[#This Row],[Final_Profit_NGN]] * (1-Agridata[[#This Row],[Storage_Loss_%]]/100)</f>
        <v>158593.89869999999</v>
      </c>
      <c r="AA4825" s="13">
        <f>Agridata[[#This Row],[Final_Profit_NGN]]+Agridata[[#This Row],[Input_Cost_NGN]]</f>
        <v>209026</v>
      </c>
    </row>
    <row r="4826" spans="1:27" x14ac:dyDescent="0.35">
      <c r="A4826" t="s">
        <v>1112</v>
      </c>
      <c r="B4826" t="s">
        <v>1473</v>
      </c>
      <c r="C4826" t="s">
        <v>1496</v>
      </c>
      <c r="D4826">
        <v>2024</v>
      </c>
      <c r="E4826" t="s">
        <v>1502</v>
      </c>
      <c r="F4826" t="s">
        <v>1510</v>
      </c>
      <c r="G4826">
        <v>0.72</v>
      </c>
      <c r="H4826">
        <v>16771</v>
      </c>
      <c r="I4826">
        <v>11691</v>
      </c>
      <c r="J4826">
        <v>3.5</v>
      </c>
      <c r="K4826" t="s">
        <v>1511</v>
      </c>
      <c r="L4826">
        <v>0.81</v>
      </c>
      <c r="M4826" t="s">
        <v>1518</v>
      </c>
      <c r="N4826" s="13">
        <v>494</v>
      </c>
      <c r="O4826">
        <v>5</v>
      </c>
      <c r="P4826" s="11">
        <f>Agridata[[#This Row],[Storage_Loss_%]]/100</f>
        <v>0.3029</v>
      </c>
      <c r="Q4826" s="7">
        <v>30.29</v>
      </c>
      <c r="R4826" s="13">
        <v>17376</v>
      </c>
      <c r="S4826">
        <v>433</v>
      </c>
      <c r="T4826" t="s">
        <v>1520</v>
      </c>
      <c r="U4826" t="s">
        <v>1522</v>
      </c>
      <c r="V4826" s="13">
        <v>4993711</v>
      </c>
      <c r="W4826" s="7">
        <f>(Agridata[[#This Row],[Profit_After_Storage_Loss]]/Agridata[[#This Row],[Total_Revenue]])*100</f>
        <v>69.468279798375093</v>
      </c>
      <c r="X4826">
        <f>(1-Agridata[[#This Row],[Transport_Cost_NGN]]/(Agridata[[#This Row],[Input_Cost_NGN]]+Agridata[[#This Row],[Final_Profit_NGN]]))*100</f>
        <v>99.990141859440868</v>
      </c>
      <c r="Y4826" s="13">
        <f>Agridata[[#This Row],[Final_Profit_NGN]]*Agridata[[#This Row],[Storage_Loss_%]]</f>
        <v>151259506.19</v>
      </c>
      <c r="Z4826" s="13">
        <f>Agridata[[#This Row],[Final_Profit_NGN]] * (1-Agridata[[#This Row],[Storage_Loss_%]]/100)</f>
        <v>3481115.9381000004</v>
      </c>
      <c r="AA4826" s="13">
        <f>Agridata[[#This Row],[Final_Profit_NGN]]+Agridata[[#This Row],[Input_Cost_NGN]]</f>
        <v>5011087</v>
      </c>
    </row>
    <row r="4827" spans="1:27" x14ac:dyDescent="0.35">
      <c r="A4827" t="s">
        <v>940</v>
      </c>
      <c r="B4827" t="s">
        <v>1469</v>
      </c>
      <c r="C4827" t="s">
        <v>1484</v>
      </c>
      <c r="D4827">
        <v>2025</v>
      </c>
      <c r="E4827" t="s">
        <v>1501</v>
      </c>
      <c r="F4827" t="s">
        <v>1505</v>
      </c>
      <c r="G4827">
        <v>0.86</v>
      </c>
      <c r="H4827">
        <v>13009</v>
      </c>
      <c r="I4827">
        <v>10675</v>
      </c>
      <c r="J4827">
        <v>10.5</v>
      </c>
      <c r="K4827" t="s">
        <v>1511</v>
      </c>
      <c r="L4827">
        <v>1.42</v>
      </c>
      <c r="M4827" t="s">
        <v>1516</v>
      </c>
      <c r="N4827" s="13">
        <v>1381</v>
      </c>
      <c r="O4827">
        <v>7</v>
      </c>
      <c r="P4827" s="11">
        <f>Agridata[[#This Row],[Storage_Loss_%]]/100</f>
        <v>0.1794</v>
      </c>
      <c r="Q4827" s="7">
        <v>17.940000000000001</v>
      </c>
      <c r="R4827" s="13">
        <v>8137</v>
      </c>
      <c r="S4827">
        <v>107</v>
      </c>
      <c r="T4827" t="s">
        <v>1521</v>
      </c>
      <c r="U4827" t="s">
        <v>1522</v>
      </c>
      <c r="V4827" s="13">
        <v>1121285</v>
      </c>
      <c r="W4827" s="7">
        <f>(Agridata[[#This Row],[Profit_After_Storage_Loss]]/Agridata[[#This Row],[Total_Revenue]])*100</f>
        <v>81.468792975521993</v>
      </c>
      <c r="X4827">
        <f>(1-Agridata[[#This Row],[Transport_Cost_NGN]]/(Agridata[[#This Row],[Input_Cost_NGN]]+Agridata[[#This Row],[Final_Profit_NGN]]))*100</f>
        <v>99.877725066449912</v>
      </c>
      <c r="Y4827" s="13">
        <f>Agridata[[#This Row],[Final_Profit_NGN]]*Agridata[[#This Row],[Storage_Loss_%]]</f>
        <v>20115852.900000002</v>
      </c>
      <c r="Z4827" s="13">
        <f>Agridata[[#This Row],[Final_Profit_NGN]] * (1-Agridata[[#This Row],[Storage_Loss_%]]/100)</f>
        <v>920126.47100000002</v>
      </c>
      <c r="AA4827" s="13">
        <f>Agridata[[#This Row],[Final_Profit_NGN]]+Agridata[[#This Row],[Input_Cost_NGN]]</f>
        <v>1129422</v>
      </c>
    </row>
    <row r="4828" spans="1:27" x14ac:dyDescent="0.35">
      <c r="A4828" t="s">
        <v>927</v>
      </c>
      <c r="B4828" t="s">
        <v>1473</v>
      </c>
      <c r="C4828" t="s">
        <v>1493</v>
      </c>
      <c r="D4828">
        <v>2022</v>
      </c>
      <c r="E4828" t="s">
        <v>1501</v>
      </c>
      <c r="F4828" t="s">
        <v>1507</v>
      </c>
      <c r="G4828">
        <v>2.89</v>
      </c>
      <c r="H4828">
        <v>8132</v>
      </c>
      <c r="I4828">
        <v>7247</v>
      </c>
      <c r="J4828">
        <v>11.3</v>
      </c>
      <c r="K4828" t="s">
        <v>1512</v>
      </c>
      <c r="L4828">
        <v>1.74</v>
      </c>
      <c r="M4828" t="s">
        <v>1517</v>
      </c>
      <c r="N4828" s="13">
        <v>2850</v>
      </c>
      <c r="O4828">
        <v>3</v>
      </c>
      <c r="P4828" s="11">
        <f>Agridata[[#This Row],[Storage_Loss_%]]/100</f>
        <v>0.10880000000000001</v>
      </c>
      <c r="Q4828" s="7">
        <v>10.88</v>
      </c>
      <c r="R4828" s="13">
        <v>55480</v>
      </c>
      <c r="S4828">
        <v>197</v>
      </c>
      <c r="T4828" t="s">
        <v>1520</v>
      </c>
      <c r="U4828" t="s">
        <v>1522</v>
      </c>
      <c r="V4828" s="13">
        <v>1355053</v>
      </c>
      <c r="W4828" s="7">
        <f>(Agridata[[#This Row],[Profit_After_Storage_Loss]]/Agridata[[#This Row],[Total_Revenue]])*100</f>
        <v>85.614674282700221</v>
      </c>
      <c r="X4828">
        <f>(1-Agridata[[#This Row],[Transport_Cost_NGN]]/(Agridata[[#This Row],[Input_Cost_NGN]]+Agridata[[#This Row],[Final_Profit_NGN]]))*100</f>
        <v>99.79794871867584</v>
      </c>
      <c r="Y4828" s="13">
        <f>Agridata[[#This Row],[Final_Profit_NGN]]*Agridata[[#This Row],[Storage_Loss_%]]</f>
        <v>14742976.640000001</v>
      </c>
      <c r="Z4828" s="13">
        <f>Agridata[[#This Row],[Final_Profit_NGN]] * (1-Agridata[[#This Row],[Storage_Loss_%]]/100)</f>
        <v>1207623.2335999999</v>
      </c>
      <c r="AA4828" s="13">
        <f>Agridata[[#This Row],[Final_Profit_NGN]]+Agridata[[#This Row],[Input_Cost_NGN]]</f>
        <v>1410533</v>
      </c>
    </row>
    <row r="4829" spans="1:27" x14ac:dyDescent="0.35">
      <c r="A4829" t="s">
        <v>430</v>
      </c>
      <c r="B4829" t="s">
        <v>1469</v>
      </c>
      <c r="C4829" t="s">
        <v>1474</v>
      </c>
      <c r="D4829">
        <v>2025</v>
      </c>
      <c r="E4829" t="s">
        <v>1502</v>
      </c>
      <c r="F4829" t="s">
        <v>1505</v>
      </c>
      <c r="G4829">
        <v>2.8</v>
      </c>
      <c r="H4829">
        <v>30702</v>
      </c>
      <c r="I4829">
        <v>18620</v>
      </c>
      <c r="J4829">
        <v>5.6</v>
      </c>
      <c r="K4829" t="s">
        <v>1513</v>
      </c>
      <c r="L4829">
        <v>1.03</v>
      </c>
      <c r="M4829" t="s">
        <v>1516</v>
      </c>
      <c r="N4829" s="13">
        <v>200</v>
      </c>
      <c r="O4829">
        <v>30</v>
      </c>
      <c r="P4829" s="11">
        <f>Agridata[[#This Row],[Storage_Loss_%]]/100</f>
        <v>0.39350000000000002</v>
      </c>
      <c r="Q4829" s="7">
        <v>39.35</v>
      </c>
      <c r="R4829" s="13">
        <v>21907</v>
      </c>
      <c r="S4829">
        <v>103</v>
      </c>
      <c r="T4829" t="s">
        <v>1520</v>
      </c>
      <c r="U4829" t="s">
        <v>1523</v>
      </c>
      <c r="V4829" s="13">
        <v>1876575</v>
      </c>
      <c r="W4829" s="7">
        <f>(Agridata[[#This Row],[Profit_After_Storage_Loss]]/Agridata[[#This Row],[Total_Revenue]])*100</f>
        <v>59.950146353771075</v>
      </c>
      <c r="X4829">
        <f>(1-Agridata[[#This Row],[Transport_Cost_NGN]]/(Agridata[[#This Row],[Input_Cost_NGN]]+Agridata[[#This Row],[Final_Profit_NGN]]))*100</f>
        <v>99.989465267513737</v>
      </c>
      <c r="Y4829" s="13">
        <f>Agridata[[#This Row],[Final_Profit_NGN]]*Agridata[[#This Row],[Storage_Loss_%]]</f>
        <v>73843226.25</v>
      </c>
      <c r="Z4829" s="13">
        <f>Agridata[[#This Row],[Final_Profit_NGN]] * (1-Agridata[[#This Row],[Storage_Loss_%]]/100)</f>
        <v>1138142.7375</v>
      </c>
      <c r="AA4829" s="13">
        <f>Agridata[[#This Row],[Final_Profit_NGN]]+Agridata[[#This Row],[Input_Cost_NGN]]</f>
        <v>1898482</v>
      </c>
    </row>
    <row r="4830" spans="1:27" x14ac:dyDescent="0.35">
      <c r="A4830" t="s">
        <v>354</v>
      </c>
      <c r="B4830" t="s">
        <v>1471</v>
      </c>
      <c r="C4830" t="s">
        <v>1483</v>
      </c>
      <c r="D4830">
        <v>2025</v>
      </c>
      <c r="E4830" t="s">
        <v>1502</v>
      </c>
      <c r="F4830" t="s">
        <v>1505</v>
      </c>
      <c r="G4830">
        <v>5</v>
      </c>
      <c r="H4830">
        <v>59134</v>
      </c>
      <c r="I4830">
        <v>44764</v>
      </c>
      <c r="J4830">
        <v>22.4</v>
      </c>
      <c r="K4830" t="s">
        <v>1511</v>
      </c>
      <c r="L4830">
        <v>1.49</v>
      </c>
      <c r="M4830" t="s">
        <v>1516</v>
      </c>
      <c r="N4830" s="13">
        <v>2849</v>
      </c>
      <c r="O4830">
        <v>14</v>
      </c>
      <c r="P4830" s="11">
        <f>Agridata[[#This Row],[Storage_Loss_%]]/100</f>
        <v>0.24299999999999999</v>
      </c>
      <c r="Q4830" s="7">
        <v>24.3</v>
      </c>
      <c r="R4830" s="13">
        <v>54054</v>
      </c>
      <c r="S4830">
        <v>96</v>
      </c>
      <c r="T4830" t="s">
        <v>1520</v>
      </c>
      <c r="U4830" t="s">
        <v>1523</v>
      </c>
      <c r="V4830" s="13">
        <v>4197468</v>
      </c>
      <c r="W4830" s="7">
        <f>(Agridata[[#This Row],[Profit_After_Storage_Loss]]/Agridata[[#This Row],[Total_Revenue]])*100</f>
        <v>74.73754754179798</v>
      </c>
      <c r="X4830">
        <f>(1-Agridata[[#This Row],[Transport_Cost_NGN]]/(Agridata[[#This Row],[Input_Cost_NGN]]+Agridata[[#This Row],[Final_Profit_NGN]]))*100</f>
        <v>99.932988703810068</v>
      </c>
      <c r="Y4830" s="13">
        <f>Agridata[[#This Row],[Final_Profit_NGN]]*Agridata[[#This Row],[Storage_Loss_%]]</f>
        <v>101998472.40000001</v>
      </c>
      <c r="Z4830" s="13">
        <f>Agridata[[#This Row],[Final_Profit_NGN]] * (1-Agridata[[#This Row],[Storage_Loss_%]]/100)</f>
        <v>3177483.2760000001</v>
      </c>
      <c r="AA4830" s="13">
        <f>Agridata[[#This Row],[Final_Profit_NGN]]+Agridata[[#This Row],[Input_Cost_NGN]]</f>
        <v>4251522</v>
      </c>
    </row>
    <row r="4831" spans="1:27" x14ac:dyDescent="0.35">
      <c r="A4831" t="s">
        <v>159</v>
      </c>
      <c r="B4831" t="s">
        <v>1471</v>
      </c>
      <c r="C4831" t="s">
        <v>1477</v>
      </c>
      <c r="D4831">
        <v>2024</v>
      </c>
      <c r="E4831" t="s">
        <v>1502</v>
      </c>
      <c r="F4831" t="s">
        <v>1507</v>
      </c>
      <c r="G4831">
        <v>0.94</v>
      </c>
      <c r="H4831">
        <v>1696</v>
      </c>
      <c r="I4831">
        <v>1046</v>
      </c>
      <c r="J4831">
        <v>27.9</v>
      </c>
      <c r="K4831" t="s">
        <v>1513</v>
      </c>
      <c r="L4831">
        <v>1.28</v>
      </c>
      <c r="M4831" t="s">
        <v>1518</v>
      </c>
      <c r="N4831" s="13">
        <v>823</v>
      </c>
      <c r="O4831">
        <v>30</v>
      </c>
      <c r="P4831" s="11">
        <f>Agridata[[#This Row],[Storage_Loss_%]]/100</f>
        <v>0.3831</v>
      </c>
      <c r="Q4831" s="7">
        <v>38.31</v>
      </c>
      <c r="R4831" s="13">
        <v>16231</v>
      </c>
      <c r="S4831">
        <v>195</v>
      </c>
      <c r="T4831" t="s">
        <v>1520</v>
      </c>
      <c r="U4831" t="s">
        <v>1522</v>
      </c>
      <c r="V4831" s="13">
        <v>184877</v>
      </c>
      <c r="W4831" s="7">
        <f>(Agridata[[#This Row],[Profit_After_Storage_Loss]]/Agridata[[#This Row],[Total_Revenue]])*100</f>
        <v>56.711130984346717</v>
      </c>
      <c r="X4831">
        <f>(1-Agridata[[#This Row],[Transport_Cost_NGN]]/(Agridata[[#This Row],[Input_Cost_NGN]]+Agridata[[#This Row],[Final_Profit_NGN]]))*100</f>
        <v>99.590767149989063</v>
      </c>
      <c r="Y4831" s="13">
        <f>Agridata[[#This Row],[Final_Profit_NGN]]*Agridata[[#This Row],[Storage_Loss_%]]</f>
        <v>7082637.8700000001</v>
      </c>
      <c r="Z4831" s="13">
        <f>Agridata[[#This Row],[Final_Profit_NGN]] * (1-Agridata[[#This Row],[Storage_Loss_%]]/100)</f>
        <v>114050.6213</v>
      </c>
      <c r="AA4831" s="13">
        <f>Agridata[[#This Row],[Final_Profit_NGN]]+Agridata[[#This Row],[Input_Cost_NGN]]</f>
        <v>201108</v>
      </c>
    </row>
    <row r="4832" spans="1:27" x14ac:dyDescent="0.35">
      <c r="A4832" t="s">
        <v>910</v>
      </c>
      <c r="B4832" t="s">
        <v>1472</v>
      </c>
      <c r="C4832" t="s">
        <v>1489</v>
      </c>
      <c r="D4832">
        <v>2023</v>
      </c>
      <c r="E4832" t="s">
        <v>1501</v>
      </c>
      <c r="F4832" t="s">
        <v>1507</v>
      </c>
      <c r="G4832">
        <v>0.57999999999999996</v>
      </c>
      <c r="H4832">
        <v>1343</v>
      </c>
      <c r="I4832">
        <v>1174</v>
      </c>
      <c r="J4832">
        <v>27.1</v>
      </c>
      <c r="K4832" t="s">
        <v>1512</v>
      </c>
      <c r="L4832">
        <v>1.1200000000000001</v>
      </c>
      <c r="M4832" t="s">
        <v>1516</v>
      </c>
      <c r="N4832" s="13">
        <v>7382</v>
      </c>
      <c r="O4832">
        <v>7</v>
      </c>
      <c r="P4832" s="11">
        <f>Agridata[[#This Row],[Storage_Loss_%]]/100</f>
        <v>0.12570000000000001</v>
      </c>
      <c r="Q4832" s="7">
        <v>12.57</v>
      </c>
      <c r="R4832" s="13">
        <v>7583</v>
      </c>
      <c r="S4832">
        <v>278</v>
      </c>
      <c r="T4832" t="s">
        <v>1521</v>
      </c>
      <c r="U4832" t="s">
        <v>1522</v>
      </c>
      <c r="V4832" s="13">
        <v>308144</v>
      </c>
      <c r="W4832" s="7">
        <f>(Agridata[[#This Row],[Profit_After_Storage_Loss]]/Agridata[[#This Row],[Total_Revenue]])*100</f>
        <v>85.330142559869756</v>
      </c>
      <c r="X4832">
        <f>(1-Agridata[[#This Row],[Transport_Cost_NGN]]/(Agridata[[#This Row],[Input_Cost_NGN]]+Agridata[[#This Row],[Final_Profit_NGN]]))*100</f>
        <v>97.661904113363761</v>
      </c>
      <c r="Y4832" s="13">
        <f>Agridata[[#This Row],[Final_Profit_NGN]]*Agridata[[#This Row],[Storage_Loss_%]]</f>
        <v>3873370.08</v>
      </c>
      <c r="Z4832" s="13">
        <f>Agridata[[#This Row],[Final_Profit_NGN]] * (1-Agridata[[#This Row],[Storage_Loss_%]]/100)</f>
        <v>269410.29920000001</v>
      </c>
      <c r="AA4832" s="13">
        <f>Agridata[[#This Row],[Final_Profit_NGN]]+Agridata[[#This Row],[Input_Cost_NGN]]</f>
        <v>315727</v>
      </c>
    </row>
    <row r="4833" spans="1:27" x14ac:dyDescent="0.35">
      <c r="A4833" t="s">
        <v>638</v>
      </c>
      <c r="B4833" t="s">
        <v>1473</v>
      </c>
      <c r="C4833" t="s">
        <v>1494</v>
      </c>
      <c r="D4833">
        <v>2024</v>
      </c>
      <c r="E4833" t="s">
        <v>1502</v>
      </c>
      <c r="F4833" t="s">
        <v>1508</v>
      </c>
      <c r="G4833">
        <v>0.95</v>
      </c>
      <c r="H4833">
        <v>1647</v>
      </c>
      <c r="I4833">
        <v>1289</v>
      </c>
      <c r="J4833">
        <v>72.7</v>
      </c>
      <c r="K4833" t="s">
        <v>1512</v>
      </c>
      <c r="L4833">
        <v>2.23</v>
      </c>
      <c r="M4833" t="s">
        <v>1516</v>
      </c>
      <c r="N4833" s="13">
        <v>16516</v>
      </c>
      <c r="O4833">
        <v>14</v>
      </c>
      <c r="P4833" s="11">
        <f>Agridata[[#This Row],[Storage_Loss_%]]/100</f>
        <v>0.21729999999999999</v>
      </c>
      <c r="Q4833" s="7">
        <v>21.73</v>
      </c>
      <c r="R4833" s="13">
        <v>11140</v>
      </c>
      <c r="S4833">
        <v>273</v>
      </c>
      <c r="T4833" t="s">
        <v>1520</v>
      </c>
      <c r="U4833" t="s">
        <v>1522</v>
      </c>
      <c r="V4833" s="13">
        <v>320723</v>
      </c>
      <c r="W4833" s="7">
        <f>(Agridata[[#This Row],[Profit_After_Storage_Loss]]/Agridata[[#This Row],[Total_Revenue]])*100</f>
        <v>75.642627258838729</v>
      </c>
      <c r="X4833">
        <f>(1-Agridata[[#This Row],[Transport_Cost_NGN]]/(Agridata[[#This Row],[Input_Cost_NGN]]+Agridata[[#This Row],[Final_Profit_NGN]]))*100</f>
        <v>95.023247544920636</v>
      </c>
      <c r="Y4833" s="13">
        <f>Agridata[[#This Row],[Final_Profit_NGN]]*Agridata[[#This Row],[Storage_Loss_%]]</f>
        <v>6969310.79</v>
      </c>
      <c r="Z4833" s="13">
        <f>Agridata[[#This Row],[Final_Profit_NGN]] * (1-Agridata[[#This Row],[Storage_Loss_%]]/100)</f>
        <v>251029.8921</v>
      </c>
      <c r="AA4833" s="13">
        <f>Agridata[[#This Row],[Final_Profit_NGN]]+Agridata[[#This Row],[Input_Cost_NGN]]</f>
        <v>331863</v>
      </c>
    </row>
    <row r="4834" spans="1:27" x14ac:dyDescent="0.35">
      <c r="A4834" t="s">
        <v>1375</v>
      </c>
      <c r="B4834" t="s">
        <v>1471</v>
      </c>
      <c r="C4834" t="s">
        <v>1492</v>
      </c>
      <c r="D4834">
        <v>2024</v>
      </c>
      <c r="E4834" t="s">
        <v>1501</v>
      </c>
      <c r="F4834" t="s">
        <v>1509</v>
      </c>
      <c r="G4834">
        <v>2.15</v>
      </c>
      <c r="H4834">
        <v>39794</v>
      </c>
      <c r="I4834">
        <v>34151</v>
      </c>
      <c r="J4834">
        <v>5.3</v>
      </c>
      <c r="K4834" t="s">
        <v>1513</v>
      </c>
      <c r="L4834">
        <v>0.3</v>
      </c>
      <c r="M4834" t="s">
        <v>1516</v>
      </c>
      <c r="N4834" s="13">
        <v>200</v>
      </c>
      <c r="O4834">
        <v>2</v>
      </c>
      <c r="P4834" s="11">
        <f>Agridata[[#This Row],[Storage_Loss_%]]/100</f>
        <v>0.14180000000000001</v>
      </c>
      <c r="Q4834" s="7">
        <v>14.18</v>
      </c>
      <c r="R4834" s="13">
        <v>72083</v>
      </c>
      <c r="S4834">
        <v>354</v>
      </c>
      <c r="T4834" t="s">
        <v>1520</v>
      </c>
      <c r="U4834" t="s">
        <v>1522</v>
      </c>
      <c r="V4834" s="13">
        <v>11896277</v>
      </c>
      <c r="W4834" s="7">
        <f>(Agridata[[#This Row],[Profit_After_Storage_Loss]]/Agridata[[#This Row],[Total_Revenue]])*100</f>
        <v>85.303123580841472</v>
      </c>
      <c r="X4834">
        <f>(1-Agridata[[#This Row],[Transport_Cost_NGN]]/(Agridata[[#This Row],[Input_Cost_NGN]]+Agridata[[#This Row],[Final_Profit_NGN]]))*100</f>
        <v>99.998328927271572</v>
      </c>
      <c r="Y4834" s="13">
        <f>Agridata[[#This Row],[Final_Profit_NGN]]*Agridata[[#This Row],[Storage_Loss_%]]</f>
        <v>168689207.85999998</v>
      </c>
      <c r="Z4834" s="13">
        <f>Agridata[[#This Row],[Final_Profit_NGN]] * (1-Agridata[[#This Row],[Storage_Loss_%]]/100)</f>
        <v>10209384.921399999</v>
      </c>
      <c r="AA4834" s="13">
        <f>Agridata[[#This Row],[Final_Profit_NGN]]+Agridata[[#This Row],[Input_Cost_NGN]]</f>
        <v>11968360</v>
      </c>
    </row>
    <row r="4835" spans="1:27" x14ac:dyDescent="0.35">
      <c r="A4835" t="s">
        <v>450</v>
      </c>
      <c r="B4835" t="s">
        <v>1471</v>
      </c>
      <c r="C4835" t="s">
        <v>1483</v>
      </c>
      <c r="D4835">
        <v>2024</v>
      </c>
      <c r="E4835" t="s">
        <v>1502</v>
      </c>
      <c r="F4835" t="s">
        <v>1508</v>
      </c>
      <c r="G4835">
        <v>4.72</v>
      </c>
      <c r="H4835">
        <v>8527</v>
      </c>
      <c r="I4835">
        <v>3410</v>
      </c>
      <c r="J4835">
        <v>6.8</v>
      </c>
      <c r="K4835" t="s">
        <v>1513</v>
      </c>
      <c r="L4835">
        <v>0.39</v>
      </c>
      <c r="M4835" t="s">
        <v>1518</v>
      </c>
      <c r="N4835" s="13">
        <v>270</v>
      </c>
      <c r="O4835">
        <v>60</v>
      </c>
      <c r="P4835" s="11">
        <f>Agridata[[#This Row],[Storage_Loss_%]]/100</f>
        <v>0.6</v>
      </c>
      <c r="Q4835" s="7">
        <v>60</v>
      </c>
      <c r="R4835" s="13">
        <v>39162</v>
      </c>
      <c r="S4835">
        <v>212</v>
      </c>
      <c r="T4835" t="s">
        <v>1520</v>
      </c>
      <c r="U4835" t="s">
        <v>1522</v>
      </c>
      <c r="V4835" s="13">
        <v>676259</v>
      </c>
      <c r="W4835" s="7">
        <f>(Agridata[[#This Row],[Profit_After_Storage_Loss]]/Agridata[[#This Row],[Total_Revenue]])*100</f>
        <v>37.810408137306574</v>
      </c>
      <c r="X4835">
        <f>(1-Agridata[[#This Row],[Transport_Cost_NGN]]/(Agridata[[#This Row],[Input_Cost_NGN]]+Agridata[[#This Row],[Final_Profit_NGN]]))*100</f>
        <v>99.962259983981454</v>
      </c>
      <c r="Y4835" s="13">
        <f>Agridata[[#This Row],[Final_Profit_NGN]]*Agridata[[#This Row],[Storage_Loss_%]]</f>
        <v>40575540</v>
      </c>
      <c r="Z4835" s="13">
        <f>Agridata[[#This Row],[Final_Profit_NGN]] * (1-Agridata[[#This Row],[Storage_Loss_%]]/100)</f>
        <v>270503.60000000003</v>
      </c>
      <c r="AA4835" s="13">
        <f>Agridata[[#This Row],[Final_Profit_NGN]]+Agridata[[#This Row],[Input_Cost_NGN]]</f>
        <v>715421</v>
      </c>
    </row>
    <row r="4836" spans="1:27" x14ac:dyDescent="0.35">
      <c r="A4836" t="s">
        <v>1459</v>
      </c>
      <c r="B4836" t="s">
        <v>1472</v>
      </c>
      <c r="C4836" t="s">
        <v>1489</v>
      </c>
      <c r="D4836">
        <v>2025</v>
      </c>
      <c r="E4836" t="s">
        <v>1502</v>
      </c>
      <c r="F4836" t="s">
        <v>1505</v>
      </c>
      <c r="G4836">
        <v>0.59</v>
      </c>
      <c r="H4836">
        <v>4829</v>
      </c>
      <c r="I4836">
        <v>4146</v>
      </c>
      <c r="J4836">
        <v>14.8</v>
      </c>
      <c r="K4836" t="s">
        <v>1511</v>
      </c>
      <c r="L4836">
        <v>0.9</v>
      </c>
      <c r="M4836" t="s">
        <v>1516</v>
      </c>
      <c r="N4836" s="13">
        <v>1939</v>
      </c>
      <c r="O4836">
        <v>7</v>
      </c>
      <c r="P4836" s="11">
        <f>Agridata[[#This Row],[Storage_Loss_%]]/100</f>
        <v>0.14130000000000001</v>
      </c>
      <c r="Q4836" s="7">
        <v>14.13</v>
      </c>
      <c r="R4836" s="13">
        <v>4807</v>
      </c>
      <c r="S4836">
        <v>120</v>
      </c>
      <c r="T4836" t="s">
        <v>1520</v>
      </c>
      <c r="U4836" t="s">
        <v>1522</v>
      </c>
      <c r="V4836" s="13">
        <v>485799</v>
      </c>
      <c r="W4836" s="7">
        <f>(Agridata[[#This Row],[Profit_After_Storage_Loss]]/Agridata[[#This Row],[Total_Revenue]])*100</f>
        <v>85.028638316694042</v>
      </c>
      <c r="X4836">
        <f>(1-Agridata[[#This Row],[Transport_Cost_NGN]]/(Agridata[[#This Row],[Input_Cost_NGN]]+Agridata[[#This Row],[Final_Profit_NGN]]))*100</f>
        <v>99.604774503369299</v>
      </c>
      <c r="Y4836" s="13">
        <f>Agridata[[#This Row],[Final_Profit_NGN]]*Agridata[[#This Row],[Storage_Loss_%]]</f>
        <v>6864339.8700000001</v>
      </c>
      <c r="Z4836" s="13">
        <f>Agridata[[#This Row],[Final_Profit_NGN]] * (1-Agridata[[#This Row],[Storage_Loss_%]]/100)</f>
        <v>417155.60129999998</v>
      </c>
      <c r="AA4836" s="13">
        <f>Agridata[[#This Row],[Final_Profit_NGN]]+Agridata[[#This Row],[Input_Cost_NGN]]</f>
        <v>490606</v>
      </c>
    </row>
    <row r="4837" spans="1:27" x14ac:dyDescent="0.35">
      <c r="A4837" t="s">
        <v>1371</v>
      </c>
      <c r="B4837" t="s">
        <v>1469</v>
      </c>
      <c r="C4837" t="s">
        <v>1484</v>
      </c>
      <c r="D4837">
        <v>2025</v>
      </c>
      <c r="E4837" t="s">
        <v>1501</v>
      </c>
      <c r="F4837" t="s">
        <v>1506</v>
      </c>
      <c r="G4837">
        <v>1.37</v>
      </c>
      <c r="H4837">
        <v>2957</v>
      </c>
      <c r="I4837">
        <v>2780</v>
      </c>
      <c r="J4837">
        <v>14.4</v>
      </c>
      <c r="K4837" t="s">
        <v>1513</v>
      </c>
      <c r="L4837">
        <v>1.06</v>
      </c>
      <c r="M4837" t="s">
        <v>1518</v>
      </c>
      <c r="N4837" s="13">
        <v>464</v>
      </c>
      <c r="O4837">
        <v>3</v>
      </c>
      <c r="P4837" s="11">
        <f>Agridata[[#This Row],[Storage_Loss_%]]/100</f>
        <v>5.96E-2</v>
      </c>
      <c r="Q4837" s="7">
        <v>5.96</v>
      </c>
      <c r="R4837" s="13">
        <v>31854</v>
      </c>
      <c r="S4837">
        <v>409</v>
      </c>
      <c r="T4837" t="s">
        <v>1520</v>
      </c>
      <c r="U4837" t="s">
        <v>1522</v>
      </c>
      <c r="V4837" s="13">
        <v>1093332</v>
      </c>
      <c r="W4837" s="7">
        <f>(Agridata[[#This Row],[Profit_After_Storage_Loss]]/Agridata[[#This Row],[Total_Revenue]])*100</f>
        <v>91.377728908820416</v>
      </c>
      <c r="X4837">
        <f>(1-Agridata[[#This Row],[Transport_Cost_NGN]]/(Agridata[[#This Row],[Input_Cost_NGN]]+Agridata[[#This Row],[Final_Profit_NGN]]))*100</f>
        <v>99.958762373509799</v>
      </c>
      <c r="Y4837" s="13">
        <f>Agridata[[#This Row],[Final_Profit_NGN]]*Agridata[[#This Row],[Storage_Loss_%]]</f>
        <v>6516258.7199999997</v>
      </c>
      <c r="Z4837" s="13">
        <f>Agridata[[#This Row],[Final_Profit_NGN]] * (1-Agridata[[#This Row],[Storage_Loss_%]]/100)</f>
        <v>1028169.4128</v>
      </c>
      <c r="AA4837" s="13">
        <f>Agridata[[#This Row],[Final_Profit_NGN]]+Agridata[[#This Row],[Input_Cost_NGN]]</f>
        <v>1125186</v>
      </c>
    </row>
    <row r="4838" spans="1:27" x14ac:dyDescent="0.35">
      <c r="A4838" t="s">
        <v>1282</v>
      </c>
      <c r="B4838" t="s">
        <v>1472</v>
      </c>
      <c r="C4838" t="s">
        <v>1488</v>
      </c>
      <c r="D4838">
        <v>2025</v>
      </c>
      <c r="E4838" t="s">
        <v>1501</v>
      </c>
      <c r="F4838" t="s">
        <v>1508</v>
      </c>
      <c r="G4838">
        <v>2.5299999999999998</v>
      </c>
      <c r="H4838">
        <v>3351</v>
      </c>
      <c r="I4838">
        <v>2731</v>
      </c>
      <c r="J4838">
        <v>1.8</v>
      </c>
      <c r="K4838" t="s">
        <v>1513</v>
      </c>
      <c r="L4838">
        <v>1.33</v>
      </c>
      <c r="M4838" t="s">
        <v>1516</v>
      </c>
      <c r="N4838" s="13">
        <v>200</v>
      </c>
      <c r="O4838">
        <v>14</v>
      </c>
      <c r="P4838" s="11">
        <f>Agridata[[#This Row],[Storage_Loss_%]]/100</f>
        <v>0.185</v>
      </c>
      <c r="Q4838" s="7">
        <v>18.5</v>
      </c>
      <c r="R4838" s="13">
        <v>19086</v>
      </c>
      <c r="S4838">
        <v>265</v>
      </c>
      <c r="T4838" t="s">
        <v>1520</v>
      </c>
      <c r="U4838" t="s">
        <v>1523</v>
      </c>
      <c r="V4838" s="13">
        <v>697192</v>
      </c>
      <c r="W4838" s="7">
        <f>(Agridata[[#This Row],[Profit_After_Storage_Loss]]/Agridata[[#This Row],[Total_Revenue]])*100</f>
        <v>79.328344581293848</v>
      </c>
      <c r="X4838">
        <f>(1-Agridata[[#This Row],[Transport_Cost_NGN]]/(Agridata[[#This Row],[Input_Cost_NGN]]+Agridata[[#This Row],[Final_Profit_NGN]]))*100</f>
        <v>99.972077880376048</v>
      </c>
      <c r="Y4838" s="13">
        <f>Agridata[[#This Row],[Final_Profit_NGN]]*Agridata[[#This Row],[Storage_Loss_%]]</f>
        <v>12898052</v>
      </c>
      <c r="Z4838" s="13">
        <f>Agridata[[#This Row],[Final_Profit_NGN]] * (1-Agridata[[#This Row],[Storage_Loss_%]]/100)</f>
        <v>568211.48</v>
      </c>
      <c r="AA4838" s="13">
        <f>Agridata[[#This Row],[Final_Profit_NGN]]+Agridata[[#This Row],[Input_Cost_NGN]]</f>
        <v>716278</v>
      </c>
    </row>
    <row r="4839" spans="1:27" x14ac:dyDescent="0.35">
      <c r="A4839" t="s">
        <v>531</v>
      </c>
      <c r="B4839" t="s">
        <v>1469</v>
      </c>
      <c r="C4839" t="s">
        <v>1481</v>
      </c>
      <c r="D4839">
        <v>2022</v>
      </c>
      <c r="E4839" t="s">
        <v>1501</v>
      </c>
      <c r="F4839" t="s">
        <v>1503</v>
      </c>
      <c r="G4839">
        <v>1.34</v>
      </c>
      <c r="H4839">
        <v>10959</v>
      </c>
      <c r="I4839">
        <v>6599</v>
      </c>
      <c r="J4839">
        <v>40.700000000000003</v>
      </c>
      <c r="K4839" t="s">
        <v>1511</v>
      </c>
      <c r="L4839">
        <v>1.35</v>
      </c>
      <c r="M4839" t="s">
        <v>1516</v>
      </c>
      <c r="N4839" s="13">
        <v>5450</v>
      </c>
      <c r="O4839">
        <v>30</v>
      </c>
      <c r="P4839" s="11">
        <f>Agridata[[#This Row],[Storage_Loss_%]]/100</f>
        <v>0.39779999999999999</v>
      </c>
      <c r="Q4839" s="7">
        <v>39.78</v>
      </c>
      <c r="R4839" s="13">
        <v>15453</v>
      </c>
      <c r="S4839">
        <v>227</v>
      </c>
      <c r="T4839" t="s">
        <v>1520</v>
      </c>
      <c r="U4839" t="s">
        <v>1522</v>
      </c>
      <c r="V4839" s="13">
        <v>1462091</v>
      </c>
      <c r="W4839" s="7">
        <f>(Agridata[[#This Row],[Profit_After_Storage_Loss]]/Agridata[[#This Row],[Total_Revenue]])*100</f>
        <v>59.590184806679204</v>
      </c>
      <c r="X4839">
        <f>(1-Agridata[[#This Row],[Transport_Cost_NGN]]/(Agridata[[#This Row],[Input_Cost_NGN]]+Agridata[[#This Row],[Final_Profit_NGN]]))*100</f>
        <v>99.631144656267423</v>
      </c>
      <c r="Y4839" s="13">
        <f>Agridata[[#This Row],[Final_Profit_NGN]]*Agridata[[#This Row],[Storage_Loss_%]]</f>
        <v>58161979.980000004</v>
      </c>
      <c r="Z4839" s="13">
        <f>Agridata[[#This Row],[Final_Profit_NGN]] * (1-Agridata[[#This Row],[Storage_Loss_%]]/100)</f>
        <v>880471.20020000008</v>
      </c>
      <c r="AA4839" s="13">
        <f>Agridata[[#This Row],[Final_Profit_NGN]]+Agridata[[#This Row],[Input_Cost_NGN]]</f>
        <v>1477544</v>
      </c>
    </row>
    <row r="4840" spans="1:27" x14ac:dyDescent="0.35">
      <c r="A4840" t="s">
        <v>748</v>
      </c>
      <c r="B4840" t="s">
        <v>1470</v>
      </c>
      <c r="C4840" t="s">
        <v>1495</v>
      </c>
      <c r="D4840">
        <v>2024</v>
      </c>
      <c r="E4840" t="s">
        <v>1502</v>
      </c>
      <c r="F4840" t="s">
        <v>1507</v>
      </c>
      <c r="G4840">
        <v>1.75</v>
      </c>
      <c r="H4840">
        <v>3628</v>
      </c>
      <c r="I4840">
        <v>1451</v>
      </c>
      <c r="J4840">
        <v>1.5</v>
      </c>
      <c r="K4840" t="s">
        <v>1513</v>
      </c>
      <c r="L4840">
        <v>0.5</v>
      </c>
      <c r="M4840" t="s">
        <v>1516</v>
      </c>
      <c r="N4840" s="13">
        <v>200</v>
      </c>
      <c r="O4840">
        <v>60</v>
      </c>
      <c r="P4840" s="11">
        <f>Agridata[[#This Row],[Storage_Loss_%]]/100</f>
        <v>0.6</v>
      </c>
      <c r="Q4840" s="7">
        <v>60</v>
      </c>
      <c r="R4840" s="13">
        <v>26343</v>
      </c>
      <c r="S4840">
        <v>288</v>
      </c>
      <c r="T4840" t="s">
        <v>1521</v>
      </c>
      <c r="U4840" t="s">
        <v>1523</v>
      </c>
      <c r="V4840" s="13">
        <v>387167</v>
      </c>
      <c r="W4840" s="7">
        <f>(Agridata[[#This Row],[Profit_After_Storage_Loss]]/Agridata[[#This Row],[Total_Revenue]])*100</f>
        <v>37.451766583637642</v>
      </c>
      <c r="X4840">
        <f>(1-Agridata[[#This Row],[Transport_Cost_NGN]]/(Agridata[[#This Row],[Input_Cost_NGN]]+Agridata[[#This Row],[Final_Profit_NGN]]))*100</f>
        <v>99.95163357597157</v>
      </c>
      <c r="Y4840" s="13">
        <f>Agridata[[#This Row],[Final_Profit_NGN]]*Agridata[[#This Row],[Storage_Loss_%]]</f>
        <v>23230020</v>
      </c>
      <c r="Z4840" s="13">
        <f>Agridata[[#This Row],[Final_Profit_NGN]] * (1-Agridata[[#This Row],[Storage_Loss_%]]/100)</f>
        <v>154866.80000000002</v>
      </c>
      <c r="AA4840" s="13">
        <f>Agridata[[#This Row],[Final_Profit_NGN]]+Agridata[[#This Row],[Input_Cost_NGN]]</f>
        <v>413510</v>
      </c>
    </row>
    <row r="4841" spans="1:27" x14ac:dyDescent="0.35">
      <c r="A4841" t="s">
        <v>606</v>
      </c>
      <c r="B4841" t="s">
        <v>1472</v>
      </c>
      <c r="C4841" t="s">
        <v>1489</v>
      </c>
      <c r="D4841">
        <v>2022</v>
      </c>
      <c r="E4841" t="s">
        <v>1502</v>
      </c>
      <c r="F4841" t="s">
        <v>1506</v>
      </c>
      <c r="G4841">
        <v>1.28</v>
      </c>
      <c r="H4841">
        <v>2052</v>
      </c>
      <c r="I4841">
        <v>1827</v>
      </c>
      <c r="J4841">
        <v>58.2</v>
      </c>
      <c r="K4841" t="s">
        <v>1513</v>
      </c>
      <c r="L4841">
        <v>1.42</v>
      </c>
      <c r="M4841" t="s">
        <v>1518</v>
      </c>
      <c r="N4841" s="13">
        <v>2708</v>
      </c>
      <c r="O4841">
        <v>7</v>
      </c>
      <c r="P4841" s="11">
        <f>Agridata[[#This Row],[Storage_Loss_%]]/100</f>
        <v>0.10949999999999999</v>
      </c>
      <c r="Q4841" s="7">
        <v>10.95</v>
      </c>
      <c r="R4841" s="13">
        <v>32868</v>
      </c>
      <c r="S4841">
        <v>306</v>
      </c>
      <c r="T4841" t="s">
        <v>1521</v>
      </c>
      <c r="U4841" t="s">
        <v>1522</v>
      </c>
      <c r="V4841" s="13">
        <v>517896</v>
      </c>
      <c r="W4841" s="7">
        <f>(Agridata[[#This Row],[Profit_After_Storage_Loss]]/Agridata[[#This Row],[Total_Revenue]])*100</f>
        <v>83.735753970847767</v>
      </c>
      <c r="X4841">
        <f>(1-Agridata[[#This Row],[Transport_Cost_NGN]]/(Agridata[[#This Row],[Input_Cost_NGN]]+Agridata[[#This Row],[Final_Profit_NGN]]))*100</f>
        <v>99.508319352753631</v>
      </c>
      <c r="Y4841" s="13">
        <f>Agridata[[#This Row],[Final_Profit_NGN]]*Agridata[[#This Row],[Storage_Loss_%]]</f>
        <v>5670961.1999999993</v>
      </c>
      <c r="Z4841" s="13">
        <f>Agridata[[#This Row],[Final_Profit_NGN]] * (1-Agridata[[#This Row],[Storage_Loss_%]]/100)</f>
        <v>461186.38800000004</v>
      </c>
      <c r="AA4841" s="13">
        <f>Agridata[[#This Row],[Final_Profit_NGN]]+Agridata[[#This Row],[Input_Cost_NGN]]</f>
        <v>550764</v>
      </c>
    </row>
    <row r="4842" spans="1:27" x14ac:dyDescent="0.35">
      <c r="A4842" t="s">
        <v>182</v>
      </c>
      <c r="B4842" t="s">
        <v>1472</v>
      </c>
      <c r="C4842" t="s">
        <v>1487</v>
      </c>
      <c r="D4842">
        <v>2022</v>
      </c>
      <c r="E4842" t="s">
        <v>1501</v>
      </c>
      <c r="F4842" t="s">
        <v>1508</v>
      </c>
      <c r="G4842">
        <v>5.28</v>
      </c>
      <c r="H4842">
        <v>8294</v>
      </c>
      <c r="I4842">
        <v>6751</v>
      </c>
      <c r="J4842">
        <v>13</v>
      </c>
      <c r="K4842" t="s">
        <v>1512</v>
      </c>
      <c r="L4842">
        <v>1.55</v>
      </c>
      <c r="M4842" t="s">
        <v>1518</v>
      </c>
      <c r="N4842" s="13">
        <v>3131</v>
      </c>
      <c r="O4842">
        <v>14</v>
      </c>
      <c r="P4842" s="11">
        <f>Agridata[[#This Row],[Storage_Loss_%]]/100</f>
        <v>0.18600000000000003</v>
      </c>
      <c r="Q4842" s="7">
        <v>18.600000000000001</v>
      </c>
      <c r="R4842" s="13">
        <v>81989</v>
      </c>
      <c r="S4842">
        <v>208</v>
      </c>
      <c r="T4842" t="s">
        <v>1520</v>
      </c>
      <c r="U4842" t="s">
        <v>1522</v>
      </c>
      <c r="V4842" s="13">
        <v>1305046</v>
      </c>
      <c r="W4842" s="7">
        <f>(Agridata[[#This Row],[Profit_After_Storage_Loss]]/Agridata[[#This Row],[Total_Revenue]])*100</f>
        <v>76.588366119095767</v>
      </c>
      <c r="X4842">
        <f>(1-Agridata[[#This Row],[Transport_Cost_NGN]]/(Agridata[[#This Row],[Input_Cost_NGN]]+Agridata[[#This Row],[Final_Profit_NGN]]))*100</f>
        <v>99.774266691179378</v>
      </c>
      <c r="Y4842" s="13">
        <f>Agridata[[#This Row],[Final_Profit_NGN]]*Agridata[[#This Row],[Storage_Loss_%]]</f>
        <v>24273855.600000001</v>
      </c>
      <c r="Z4842" s="13">
        <f>Agridata[[#This Row],[Final_Profit_NGN]] * (1-Agridata[[#This Row],[Storage_Loss_%]]/100)</f>
        <v>1062307.4439999999</v>
      </c>
      <c r="AA4842" s="13">
        <f>Agridata[[#This Row],[Final_Profit_NGN]]+Agridata[[#This Row],[Input_Cost_NGN]]</f>
        <v>1387035</v>
      </c>
    </row>
    <row r="4843" spans="1:27" x14ac:dyDescent="0.35">
      <c r="A4843" t="s">
        <v>1444</v>
      </c>
      <c r="B4843" t="s">
        <v>1469</v>
      </c>
      <c r="C4843" t="s">
        <v>1481</v>
      </c>
      <c r="D4843">
        <v>2025</v>
      </c>
      <c r="E4843" t="s">
        <v>1502</v>
      </c>
      <c r="F4843" t="s">
        <v>1505</v>
      </c>
      <c r="G4843">
        <v>1.31</v>
      </c>
      <c r="H4843">
        <v>13145</v>
      </c>
      <c r="I4843">
        <v>11745</v>
      </c>
      <c r="J4843">
        <v>1</v>
      </c>
      <c r="K4843" t="s">
        <v>1513</v>
      </c>
      <c r="L4843">
        <v>0.31</v>
      </c>
      <c r="M4843" t="s">
        <v>1516</v>
      </c>
      <c r="N4843" s="13">
        <v>200</v>
      </c>
      <c r="O4843">
        <v>3</v>
      </c>
      <c r="P4843" s="11">
        <f>Agridata[[#This Row],[Storage_Loss_%]]/100</f>
        <v>0.1065</v>
      </c>
      <c r="Q4843" s="7">
        <v>10.65</v>
      </c>
      <c r="R4843" s="13">
        <v>7768</v>
      </c>
      <c r="S4843">
        <v>89</v>
      </c>
      <c r="T4843" t="s">
        <v>1520</v>
      </c>
      <c r="U4843" t="s">
        <v>1523</v>
      </c>
      <c r="V4843" s="13">
        <v>1026884</v>
      </c>
      <c r="W4843" s="7">
        <f>(Agridata[[#This Row],[Profit_After_Storage_Loss]]/Agridata[[#This Row],[Total_Revenue]])*100</f>
        <v>88.679174640362163</v>
      </c>
      <c r="X4843">
        <f>(1-Agridata[[#This Row],[Transport_Cost_NGN]]/(Agridata[[#This Row],[Input_Cost_NGN]]+Agridata[[#This Row],[Final_Profit_NGN]]))*100</f>
        <v>99.980669829082629</v>
      </c>
      <c r="Y4843" s="13">
        <f>Agridata[[#This Row],[Final_Profit_NGN]]*Agridata[[#This Row],[Storage_Loss_%]]</f>
        <v>10936314.6</v>
      </c>
      <c r="Z4843" s="13">
        <f>Agridata[[#This Row],[Final_Profit_NGN]] * (1-Agridata[[#This Row],[Storage_Loss_%]]/100)</f>
        <v>917520.85399999993</v>
      </c>
      <c r="AA4843" s="13">
        <f>Agridata[[#This Row],[Final_Profit_NGN]]+Agridata[[#This Row],[Input_Cost_NGN]]</f>
        <v>1034652</v>
      </c>
    </row>
    <row r="4844" spans="1:27" x14ac:dyDescent="0.35">
      <c r="A4844" t="s">
        <v>1329</v>
      </c>
      <c r="B4844" t="s">
        <v>1470</v>
      </c>
      <c r="C4844" t="s">
        <v>1491</v>
      </c>
      <c r="D4844">
        <v>2022</v>
      </c>
      <c r="E4844" t="s">
        <v>1501</v>
      </c>
      <c r="F4844" t="s">
        <v>1505</v>
      </c>
      <c r="G4844">
        <v>2.0699999999999998</v>
      </c>
      <c r="H4844">
        <v>20333</v>
      </c>
      <c r="I4844">
        <v>8133</v>
      </c>
      <c r="J4844">
        <v>73.400000000000006</v>
      </c>
      <c r="K4844" t="s">
        <v>1513</v>
      </c>
      <c r="L4844">
        <v>3.44</v>
      </c>
      <c r="M4844" t="s">
        <v>1517</v>
      </c>
      <c r="N4844" s="13">
        <v>2858</v>
      </c>
      <c r="O4844">
        <v>60</v>
      </c>
      <c r="P4844" s="11">
        <f>Agridata[[#This Row],[Storage_Loss_%]]/100</f>
        <v>0.6</v>
      </c>
      <c r="Q4844" s="7">
        <v>60</v>
      </c>
      <c r="R4844" s="13">
        <v>22850</v>
      </c>
      <c r="S4844">
        <v>110</v>
      </c>
      <c r="T4844" t="s">
        <v>1520</v>
      </c>
      <c r="U4844" t="s">
        <v>1523</v>
      </c>
      <c r="V4844" s="13">
        <v>859976</v>
      </c>
      <c r="W4844" s="7">
        <f>(Agridata[[#This Row],[Profit_After_Storage_Loss]]/Agridata[[#This Row],[Total_Revenue]])*100</f>
        <v>38.964688398393342</v>
      </c>
      <c r="X4844">
        <f>(1-Agridata[[#This Row],[Transport_Cost_NGN]]/(Agridata[[#This Row],[Input_Cost_NGN]]+Agridata[[#This Row],[Final_Profit_NGN]]))*100</f>
        <v>99.676266897440726</v>
      </c>
      <c r="Y4844" s="13">
        <f>Agridata[[#This Row],[Final_Profit_NGN]]*Agridata[[#This Row],[Storage_Loss_%]]</f>
        <v>51598560</v>
      </c>
      <c r="Z4844" s="13">
        <f>Agridata[[#This Row],[Final_Profit_NGN]] * (1-Agridata[[#This Row],[Storage_Loss_%]]/100)</f>
        <v>343990.4</v>
      </c>
      <c r="AA4844" s="13">
        <f>Agridata[[#This Row],[Final_Profit_NGN]]+Agridata[[#This Row],[Input_Cost_NGN]]</f>
        <v>882826</v>
      </c>
    </row>
    <row r="4845" spans="1:27" x14ac:dyDescent="0.35">
      <c r="A4845" t="s">
        <v>308</v>
      </c>
      <c r="B4845" t="s">
        <v>1471</v>
      </c>
      <c r="C4845" t="s">
        <v>1477</v>
      </c>
      <c r="D4845">
        <v>2021</v>
      </c>
      <c r="E4845" t="s">
        <v>1501</v>
      </c>
      <c r="F4845" t="s">
        <v>1506</v>
      </c>
      <c r="G4845">
        <v>2.09</v>
      </c>
      <c r="H4845">
        <v>6827</v>
      </c>
      <c r="I4845">
        <v>4235</v>
      </c>
      <c r="J4845">
        <v>1.5</v>
      </c>
      <c r="K4845" t="s">
        <v>1513</v>
      </c>
      <c r="L4845">
        <v>1.47</v>
      </c>
      <c r="M4845" t="s">
        <v>1516</v>
      </c>
      <c r="N4845" s="13">
        <v>200</v>
      </c>
      <c r="O4845">
        <v>30</v>
      </c>
      <c r="P4845" s="11">
        <f>Agridata[[#This Row],[Storage_Loss_%]]/100</f>
        <v>0.37959999999999999</v>
      </c>
      <c r="Q4845" s="7">
        <v>37.96</v>
      </c>
      <c r="R4845" s="13">
        <v>40655</v>
      </c>
      <c r="S4845">
        <v>273</v>
      </c>
      <c r="T4845" t="s">
        <v>1520</v>
      </c>
      <c r="U4845" t="s">
        <v>1522</v>
      </c>
      <c r="V4845" s="13">
        <v>1103739</v>
      </c>
      <c r="W4845" s="7">
        <f>(Agridata[[#This Row],[Profit_After_Storage_Loss]]/Agridata[[#This Row],[Total_Revenue]])*100</f>
        <v>59.836007144392589</v>
      </c>
      <c r="X4845">
        <f>(1-Agridata[[#This Row],[Transport_Cost_NGN]]/(Agridata[[#This Row],[Input_Cost_NGN]]+Agridata[[#This Row],[Final_Profit_NGN]]))*100</f>
        <v>99.982523501521328</v>
      </c>
      <c r="Y4845" s="13">
        <f>Agridata[[#This Row],[Final_Profit_NGN]]*Agridata[[#This Row],[Storage_Loss_%]]</f>
        <v>41897932.439999998</v>
      </c>
      <c r="Z4845" s="13">
        <f>Agridata[[#This Row],[Final_Profit_NGN]] * (1-Agridata[[#This Row],[Storage_Loss_%]]/100)</f>
        <v>684759.67560000008</v>
      </c>
      <c r="AA4845" s="13">
        <f>Agridata[[#This Row],[Final_Profit_NGN]]+Agridata[[#This Row],[Input_Cost_NGN]]</f>
        <v>1144394</v>
      </c>
    </row>
    <row r="4846" spans="1:27" x14ac:dyDescent="0.35">
      <c r="A4846" t="s">
        <v>450</v>
      </c>
      <c r="B4846" t="s">
        <v>1470</v>
      </c>
      <c r="C4846" t="s">
        <v>1490</v>
      </c>
      <c r="D4846">
        <v>2025</v>
      </c>
      <c r="E4846" t="s">
        <v>1502</v>
      </c>
      <c r="F4846" t="s">
        <v>1505</v>
      </c>
      <c r="G4846">
        <v>1.0900000000000001</v>
      </c>
      <c r="H4846">
        <v>13578</v>
      </c>
      <c r="I4846">
        <v>11360</v>
      </c>
      <c r="J4846">
        <v>28</v>
      </c>
      <c r="K4846" t="s">
        <v>1513</v>
      </c>
      <c r="L4846">
        <v>2.46</v>
      </c>
      <c r="M4846" t="s">
        <v>1517</v>
      </c>
      <c r="N4846" s="13">
        <v>1240</v>
      </c>
      <c r="O4846">
        <v>7</v>
      </c>
      <c r="P4846" s="11">
        <f>Agridata[[#This Row],[Storage_Loss_%]]/100</f>
        <v>0.16329999999999997</v>
      </c>
      <c r="Q4846" s="7">
        <v>16.329999999999998</v>
      </c>
      <c r="R4846" s="13">
        <v>13688</v>
      </c>
      <c r="S4846">
        <v>104</v>
      </c>
      <c r="T4846" t="s">
        <v>1520</v>
      </c>
      <c r="U4846" t="s">
        <v>1522</v>
      </c>
      <c r="V4846" s="13">
        <v>1154698</v>
      </c>
      <c r="W4846" s="7">
        <f>(Agridata[[#This Row],[Profit_After_Storage_Loss]]/Agridata[[#This Row],[Total_Revenue]])*100</f>
        <v>82.689780312328281</v>
      </c>
      <c r="X4846">
        <f>(1-Agridata[[#This Row],[Transport_Cost_NGN]]/(Agridata[[#This Row],[Input_Cost_NGN]]+Agridata[[#This Row],[Final_Profit_NGN]]))*100</f>
        <v>99.893870689994571</v>
      </c>
      <c r="Y4846" s="13">
        <f>Agridata[[#This Row],[Final_Profit_NGN]]*Agridata[[#This Row],[Storage_Loss_%]]</f>
        <v>18856218.34</v>
      </c>
      <c r="Z4846" s="13">
        <f>Agridata[[#This Row],[Final_Profit_NGN]] * (1-Agridata[[#This Row],[Storage_Loss_%]]/100)</f>
        <v>966135.81660000002</v>
      </c>
      <c r="AA4846" s="13">
        <f>Agridata[[#This Row],[Final_Profit_NGN]]+Agridata[[#This Row],[Input_Cost_NGN]]</f>
        <v>1168386</v>
      </c>
    </row>
    <row r="4847" spans="1:27" x14ac:dyDescent="0.35">
      <c r="A4847" t="s">
        <v>214</v>
      </c>
      <c r="B4847" t="s">
        <v>1470</v>
      </c>
      <c r="C4847" t="s">
        <v>1495</v>
      </c>
      <c r="D4847">
        <v>2024</v>
      </c>
      <c r="E4847" t="s">
        <v>1502</v>
      </c>
      <c r="F4847" t="s">
        <v>1504</v>
      </c>
      <c r="G4847">
        <v>0.9</v>
      </c>
      <c r="H4847">
        <v>7595</v>
      </c>
      <c r="I4847">
        <v>5719</v>
      </c>
      <c r="J4847">
        <v>8.9</v>
      </c>
      <c r="K4847" t="s">
        <v>1512</v>
      </c>
      <c r="L4847">
        <v>0.51</v>
      </c>
      <c r="M4847" t="s">
        <v>1516</v>
      </c>
      <c r="N4847" s="13">
        <v>2626</v>
      </c>
      <c r="O4847">
        <v>1</v>
      </c>
      <c r="P4847" s="11">
        <f>Agridata[[#This Row],[Storage_Loss_%]]/100</f>
        <v>0.24690000000000001</v>
      </c>
      <c r="Q4847" s="7">
        <v>24.69</v>
      </c>
      <c r="R4847" s="13">
        <v>17052</v>
      </c>
      <c r="S4847">
        <v>343</v>
      </c>
      <c r="T4847" t="s">
        <v>1520</v>
      </c>
      <c r="U4847" t="s">
        <v>1522</v>
      </c>
      <c r="V4847" s="13">
        <v>1922323</v>
      </c>
      <c r="W4847" s="7">
        <f>(Agridata[[#This Row],[Profit_After_Storage_Loss]]/Agridata[[#This Row],[Total_Revenue]])*100</f>
        <v>74.647835065420566</v>
      </c>
      <c r="X4847">
        <f>(1-Agridata[[#This Row],[Transport_Cost_NGN]]/(Agridata[[#This Row],[Input_Cost_NGN]]+Agridata[[#This Row],[Final_Profit_NGN]]))*100</f>
        <v>99.864595552690943</v>
      </c>
      <c r="Y4847" s="13">
        <f>Agridata[[#This Row],[Final_Profit_NGN]]*Agridata[[#This Row],[Storage_Loss_%]]</f>
        <v>47462154.870000005</v>
      </c>
      <c r="Z4847" s="13">
        <f>Agridata[[#This Row],[Final_Profit_NGN]] * (1-Agridata[[#This Row],[Storage_Loss_%]]/100)</f>
        <v>1447701.4513000001</v>
      </c>
      <c r="AA4847" s="13">
        <f>Agridata[[#This Row],[Final_Profit_NGN]]+Agridata[[#This Row],[Input_Cost_NGN]]</f>
        <v>1939375</v>
      </c>
    </row>
    <row r="4848" spans="1:27" x14ac:dyDescent="0.35">
      <c r="A4848" t="s">
        <v>600</v>
      </c>
      <c r="B4848" t="s">
        <v>1471</v>
      </c>
      <c r="C4848" t="s">
        <v>1500</v>
      </c>
      <c r="D4848">
        <v>2024</v>
      </c>
      <c r="E4848" t="s">
        <v>1502</v>
      </c>
      <c r="F4848" t="s">
        <v>1508</v>
      </c>
      <c r="G4848">
        <v>1.59</v>
      </c>
      <c r="H4848">
        <v>1505</v>
      </c>
      <c r="I4848">
        <v>922</v>
      </c>
      <c r="J4848">
        <v>29.7</v>
      </c>
      <c r="K4848" t="s">
        <v>1513</v>
      </c>
      <c r="L4848">
        <v>0.91</v>
      </c>
      <c r="M4848" t="s">
        <v>1518</v>
      </c>
      <c r="N4848" s="13">
        <v>1078</v>
      </c>
      <c r="O4848">
        <v>30</v>
      </c>
      <c r="P4848" s="11">
        <f>Agridata[[#This Row],[Storage_Loss_%]]/100</f>
        <v>0.38729999999999998</v>
      </c>
      <c r="Q4848" s="7">
        <v>38.729999999999997</v>
      </c>
      <c r="R4848" s="13">
        <v>24806</v>
      </c>
      <c r="S4848">
        <v>221</v>
      </c>
      <c r="T4848" t="s">
        <v>1520</v>
      </c>
      <c r="U4848" t="s">
        <v>1522</v>
      </c>
      <c r="V4848" s="13">
        <v>175841</v>
      </c>
      <c r="W4848" s="7">
        <f>(Agridata[[#This Row],[Profit_After_Storage_Loss]]/Agridata[[#This Row],[Total_Revenue]])*100</f>
        <v>53.695186421925079</v>
      </c>
      <c r="X4848">
        <f>(1-Agridata[[#This Row],[Transport_Cost_NGN]]/(Agridata[[#This Row],[Input_Cost_NGN]]+Agridata[[#This Row],[Final_Profit_NGN]]))*100</f>
        <v>99.462738042432733</v>
      </c>
      <c r="Y4848" s="13">
        <f>Agridata[[#This Row],[Final_Profit_NGN]]*Agridata[[#This Row],[Storage_Loss_%]]</f>
        <v>6810321.9299999997</v>
      </c>
      <c r="Z4848" s="13">
        <f>Agridata[[#This Row],[Final_Profit_NGN]] * (1-Agridata[[#This Row],[Storage_Loss_%]]/100)</f>
        <v>107737.7807</v>
      </c>
      <c r="AA4848" s="13">
        <f>Agridata[[#This Row],[Final_Profit_NGN]]+Agridata[[#This Row],[Input_Cost_NGN]]</f>
        <v>200647</v>
      </c>
    </row>
    <row r="4849" spans="1:27" x14ac:dyDescent="0.35">
      <c r="A4849" t="s">
        <v>1027</v>
      </c>
      <c r="B4849" t="s">
        <v>1471</v>
      </c>
      <c r="C4849" t="s">
        <v>1483</v>
      </c>
      <c r="D4849">
        <v>2021</v>
      </c>
      <c r="E4849" t="s">
        <v>1501</v>
      </c>
      <c r="F4849" t="s">
        <v>1510</v>
      </c>
      <c r="G4849">
        <v>1.52</v>
      </c>
      <c r="H4849">
        <v>39296</v>
      </c>
      <c r="I4849">
        <v>27739</v>
      </c>
      <c r="J4849">
        <v>12.8</v>
      </c>
      <c r="K4849" t="s">
        <v>1512</v>
      </c>
      <c r="L4849">
        <v>0.97</v>
      </c>
      <c r="M4849" t="s">
        <v>1516</v>
      </c>
      <c r="N4849" s="13">
        <v>3161</v>
      </c>
      <c r="O4849">
        <v>2</v>
      </c>
      <c r="P4849" s="11">
        <f>Agridata[[#This Row],[Storage_Loss_%]]/100</f>
        <v>0.29410000000000003</v>
      </c>
      <c r="Q4849" s="7">
        <v>29.41</v>
      </c>
      <c r="R4849" s="13">
        <v>60414</v>
      </c>
      <c r="S4849">
        <v>307</v>
      </c>
      <c r="T4849" t="s">
        <v>1520</v>
      </c>
      <c r="U4849" t="s">
        <v>1522</v>
      </c>
      <c r="V4849" s="13">
        <v>8367140</v>
      </c>
      <c r="W4849" s="7">
        <f>(Agridata[[#This Row],[Profit_After_Storage_Loss]]/Agridata[[#This Row],[Total_Revenue]])*100</f>
        <v>70.083966545927794</v>
      </c>
      <c r="X4849">
        <f>(1-Agridata[[#This Row],[Transport_Cost_NGN]]/(Agridata[[#This Row],[Input_Cost_NGN]]+Agridata[[#This Row],[Final_Profit_NGN]]))*100</f>
        <v>99.962492082518835</v>
      </c>
      <c r="Y4849" s="13">
        <f>Agridata[[#This Row],[Final_Profit_NGN]]*Agridata[[#This Row],[Storage_Loss_%]]</f>
        <v>246077587.40000001</v>
      </c>
      <c r="Z4849" s="13">
        <f>Agridata[[#This Row],[Final_Profit_NGN]] * (1-Agridata[[#This Row],[Storage_Loss_%]]/100)</f>
        <v>5906364.1260000002</v>
      </c>
      <c r="AA4849" s="13">
        <f>Agridata[[#This Row],[Final_Profit_NGN]]+Agridata[[#This Row],[Input_Cost_NGN]]</f>
        <v>8427554</v>
      </c>
    </row>
    <row r="4850" spans="1:27" x14ac:dyDescent="0.35">
      <c r="A4850" t="s">
        <v>363</v>
      </c>
      <c r="B4850" t="s">
        <v>1470</v>
      </c>
      <c r="C4850" t="s">
        <v>1482</v>
      </c>
      <c r="D4850">
        <v>2021</v>
      </c>
      <c r="E4850" t="s">
        <v>1502</v>
      </c>
      <c r="F4850" t="s">
        <v>1509</v>
      </c>
      <c r="G4850">
        <v>2.87</v>
      </c>
      <c r="H4850">
        <v>26422</v>
      </c>
      <c r="I4850">
        <v>23161</v>
      </c>
      <c r="J4850">
        <v>67.5</v>
      </c>
      <c r="K4850" t="s">
        <v>1512</v>
      </c>
      <c r="L4850">
        <v>1.49</v>
      </c>
      <c r="M4850" t="s">
        <v>1518</v>
      </c>
      <c r="N4850" s="13">
        <v>19054</v>
      </c>
      <c r="O4850">
        <v>1</v>
      </c>
      <c r="P4850" s="11">
        <f>Agridata[[#This Row],[Storage_Loss_%]]/100</f>
        <v>0.1234</v>
      </c>
      <c r="Q4850" s="7">
        <v>12.34</v>
      </c>
      <c r="R4850" s="13">
        <v>47419</v>
      </c>
      <c r="S4850">
        <v>337</v>
      </c>
      <c r="T4850" t="s">
        <v>1520</v>
      </c>
      <c r="U4850" t="s">
        <v>1522</v>
      </c>
      <c r="V4850" s="13">
        <v>7660732</v>
      </c>
      <c r="W4850" s="7">
        <f>(Agridata[[#This Row],[Profit_After_Storage_Loss]]/Agridata[[#This Row],[Total_Revenue]])*100</f>
        <v>87.120733249776777</v>
      </c>
      <c r="X4850">
        <f>(1-Agridata[[#This Row],[Transport_Cost_NGN]]/(Agridata[[#This Row],[Input_Cost_NGN]]+Agridata[[#This Row],[Final_Profit_NGN]]))*100</f>
        <v>99.752807125859363</v>
      </c>
      <c r="Y4850" s="13">
        <f>Agridata[[#This Row],[Final_Profit_NGN]]*Agridata[[#This Row],[Storage_Loss_%]]</f>
        <v>94533432.879999995</v>
      </c>
      <c r="Z4850" s="13">
        <f>Agridata[[#This Row],[Final_Profit_NGN]] * (1-Agridata[[#This Row],[Storage_Loss_%]]/100)</f>
        <v>6715397.6712000007</v>
      </c>
      <c r="AA4850" s="13">
        <f>Agridata[[#This Row],[Final_Profit_NGN]]+Agridata[[#This Row],[Input_Cost_NGN]]</f>
        <v>7708151</v>
      </c>
    </row>
    <row r="4851" spans="1:27" x14ac:dyDescent="0.35">
      <c r="A4851" t="s">
        <v>1461</v>
      </c>
      <c r="B4851" t="s">
        <v>1472</v>
      </c>
      <c r="C4851" t="s">
        <v>1489</v>
      </c>
      <c r="D4851">
        <v>2025</v>
      </c>
      <c r="E4851" t="s">
        <v>1502</v>
      </c>
      <c r="F4851" t="s">
        <v>1506</v>
      </c>
      <c r="G4851">
        <v>0.75</v>
      </c>
      <c r="H4851">
        <v>1428</v>
      </c>
      <c r="I4851">
        <v>1162</v>
      </c>
      <c r="J4851">
        <v>37.1</v>
      </c>
      <c r="K4851" t="s">
        <v>1511</v>
      </c>
      <c r="L4851">
        <v>2.4900000000000002</v>
      </c>
      <c r="M4851" t="s">
        <v>1516</v>
      </c>
      <c r="N4851" s="13">
        <v>5993</v>
      </c>
      <c r="O4851">
        <v>14</v>
      </c>
      <c r="P4851" s="11">
        <f>Agridata[[#This Row],[Storage_Loss_%]]/100</f>
        <v>0.18579999999999999</v>
      </c>
      <c r="Q4851" s="7">
        <v>18.579999999999998</v>
      </c>
      <c r="R4851" s="13">
        <v>14284</v>
      </c>
      <c r="S4851">
        <v>339</v>
      </c>
      <c r="T4851" t="s">
        <v>1520</v>
      </c>
      <c r="U4851" t="s">
        <v>1523</v>
      </c>
      <c r="V4851" s="13">
        <v>369702</v>
      </c>
      <c r="W4851" s="7">
        <f>(Agridata[[#This Row],[Profit_After_Storage_Loss]]/Agridata[[#This Row],[Total_Revenue]])*100</f>
        <v>78.391235201283394</v>
      </c>
      <c r="X4851">
        <f>(1-Agridata[[#This Row],[Transport_Cost_NGN]]/(Agridata[[#This Row],[Input_Cost_NGN]]+Agridata[[#This Row],[Final_Profit_NGN]]))*100</f>
        <v>98.439266014906792</v>
      </c>
      <c r="Y4851" s="13">
        <f>Agridata[[#This Row],[Final_Profit_NGN]]*Agridata[[#This Row],[Storage_Loss_%]]</f>
        <v>6869063.1599999992</v>
      </c>
      <c r="Z4851" s="13">
        <f>Agridata[[#This Row],[Final_Profit_NGN]] * (1-Agridata[[#This Row],[Storage_Loss_%]]/100)</f>
        <v>301011.36840000004</v>
      </c>
      <c r="AA4851" s="13">
        <f>Agridata[[#This Row],[Final_Profit_NGN]]+Agridata[[#This Row],[Input_Cost_NGN]]</f>
        <v>383986</v>
      </c>
    </row>
    <row r="4852" spans="1:27" x14ac:dyDescent="0.35">
      <c r="A4852" t="s">
        <v>132</v>
      </c>
      <c r="B4852" t="s">
        <v>1471</v>
      </c>
      <c r="C4852" t="s">
        <v>1492</v>
      </c>
      <c r="D4852">
        <v>2023</v>
      </c>
      <c r="E4852" t="s">
        <v>1501</v>
      </c>
      <c r="F4852" t="s">
        <v>1508</v>
      </c>
      <c r="G4852">
        <v>8.51</v>
      </c>
      <c r="H4852">
        <v>11971</v>
      </c>
      <c r="I4852">
        <v>4788</v>
      </c>
      <c r="J4852">
        <v>20.7</v>
      </c>
      <c r="K4852" t="s">
        <v>1511</v>
      </c>
      <c r="L4852">
        <v>1.32</v>
      </c>
      <c r="M4852" t="s">
        <v>1518</v>
      </c>
      <c r="N4852" s="13">
        <v>2972</v>
      </c>
      <c r="O4852">
        <v>60</v>
      </c>
      <c r="P4852" s="11">
        <f>Agridata[[#This Row],[Storage_Loss_%]]/100</f>
        <v>0.6</v>
      </c>
      <c r="Q4852" s="7">
        <v>60</v>
      </c>
      <c r="R4852" s="13">
        <v>128545</v>
      </c>
      <c r="S4852">
        <v>195</v>
      </c>
      <c r="T4852" t="s">
        <v>1520</v>
      </c>
      <c r="U4852" t="s">
        <v>1522</v>
      </c>
      <c r="V4852" s="13">
        <v>792807</v>
      </c>
      <c r="W4852" s="7">
        <f>(Agridata[[#This Row],[Profit_After_Storage_Loss]]/Agridata[[#This Row],[Total_Revenue]])*100</f>
        <v>34.419288176505837</v>
      </c>
      <c r="X4852">
        <f>(1-Agridata[[#This Row],[Transport_Cost_NGN]]/(Agridata[[#This Row],[Input_Cost_NGN]]+Agridata[[#This Row],[Final_Profit_NGN]]))*100</f>
        <v>99.67743055857045</v>
      </c>
      <c r="Y4852" s="13">
        <f>Agridata[[#This Row],[Final_Profit_NGN]]*Agridata[[#This Row],[Storage_Loss_%]]</f>
        <v>47568420</v>
      </c>
      <c r="Z4852" s="13">
        <f>Agridata[[#This Row],[Final_Profit_NGN]] * (1-Agridata[[#This Row],[Storage_Loss_%]]/100)</f>
        <v>317122.80000000005</v>
      </c>
      <c r="AA4852" s="13">
        <f>Agridata[[#This Row],[Final_Profit_NGN]]+Agridata[[#This Row],[Input_Cost_NGN]]</f>
        <v>921352</v>
      </c>
    </row>
    <row r="4853" spans="1:27" x14ac:dyDescent="0.35">
      <c r="A4853" t="s">
        <v>80</v>
      </c>
      <c r="B4853" t="s">
        <v>1470</v>
      </c>
      <c r="C4853" t="s">
        <v>1491</v>
      </c>
      <c r="D4853">
        <v>2023</v>
      </c>
      <c r="E4853" t="s">
        <v>1502</v>
      </c>
      <c r="F4853" t="s">
        <v>1509</v>
      </c>
      <c r="G4853">
        <v>4.38</v>
      </c>
      <c r="H4853">
        <v>49369</v>
      </c>
      <c r="I4853">
        <v>38157</v>
      </c>
      <c r="J4853">
        <v>4</v>
      </c>
      <c r="K4853" t="s">
        <v>1513</v>
      </c>
      <c r="L4853">
        <v>0.3</v>
      </c>
      <c r="M4853" t="s">
        <v>1516</v>
      </c>
      <c r="N4853" s="13">
        <v>200</v>
      </c>
      <c r="O4853">
        <v>1</v>
      </c>
      <c r="P4853" s="11">
        <f>Agridata[[#This Row],[Storage_Loss_%]]/100</f>
        <v>0.2271</v>
      </c>
      <c r="Q4853" s="7">
        <v>22.71</v>
      </c>
      <c r="R4853" s="13">
        <v>118301</v>
      </c>
      <c r="S4853">
        <v>306</v>
      </c>
      <c r="T4853" t="s">
        <v>1521</v>
      </c>
      <c r="U4853" t="s">
        <v>1523</v>
      </c>
      <c r="V4853" s="13">
        <v>11440781</v>
      </c>
      <c r="W4853" s="7">
        <f>(Agridata[[#This Row],[Profit_After_Storage_Loss]]/Agridata[[#This Row],[Total_Revenue]])*100</f>
        <v>76.498978334957741</v>
      </c>
      <c r="X4853">
        <f>(1-Agridata[[#This Row],[Transport_Cost_NGN]]/(Agridata[[#This Row],[Input_Cost_NGN]]+Agridata[[#This Row],[Final_Profit_NGN]]))*100</f>
        <v>99.998269758792276</v>
      </c>
      <c r="Y4853" s="13">
        <f>Agridata[[#This Row],[Final_Profit_NGN]]*Agridata[[#This Row],[Storage_Loss_%]]</f>
        <v>259820136.51000002</v>
      </c>
      <c r="Z4853" s="13">
        <f>Agridata[[#This Row],[Final_Profit_NGN]] * (1-Agridata[[#This Row],[Storage_Loss_%]]/100)</f>
        <v>8842579.6348999999</v>
      </c>
      <c r="AA4853" s="13">
        <f>Agridata[[#This Row],[Final_Profit_NGN]]+Agridata[[#This Row],[Input_Cost_NGN]]</f>
        <v>11559082</v>
      </c>
    </row>
    <row r="4854" spans="1:27" x14ac:dyDescent="0.35">
      <c r="A4854" t="s">
        <v>466</v>
      </c>
      <c r="B4854" t="s">
        <v>1473</v>
      </c>
      <c r="C4854" t="s">
        <v>1494</v>
      </c>
      <c r="D4854">
        <v>2025</v>
      </c>
      <c r="E4854" t="s">
        <v>1502</v>
      </c>
      <c r="F4854" t="s">
        <v>1509</v>
      </c>
      <c r="G4854">
        <v>3.69</v>
      </c>
      <c r="H4854">
        <v>57032</v>
      </c>
      <c r="I4854">
        <v>44638</v>
      </c>
      <c r="J4854">
        <v>1.4</v>
      </c>
      <c r="K4854" t="s">
        <v>1513</v>
      </c>
      <c r="L4854">
        <v>0.78</v>
      </c>
      <c r="M4854" t="s">
        <v>1517</v>
      </c>
      <c r="N4854" s="13">
        <v>200</v>
      </c>
      <c r="O4854">
        <v>5</v>
      </c>
      <c r="P4854" s="11">
        <f>Agridata[[#This Row],[Storage_Loss_%]]/100</f>
        <v>0.21729999999999999</v>
      </c>
      <c r="Q4854" s="7">
        <v>21.73</v>
      </c>
      <c r="R4854" s="13">
        <v>78521</v>
      </c>
      <c r="S4854">
        <v>322</v>
      </c>
      <c r="T4854" t="s">
        <v>1521</v>
      </c>
      <c r="U4854" t="s">
        <v>1522</v>
      </c>
      <c r="V4854" s="13">
        <v>14150981</v>
      </c>
      <c r="W4854" s="7">
        <f>(Agridata[[#This Row],[Profit_After_Storage_Loss]]/Agridata[[#This Row],[Total_Revenue]])*100</f>
        <v>77.838091794779601</v>
      </c>
      <c r="X4854">
        <f>(1-Agridata[[#This Row],[Transport_Cost_NGN]]/(Agridata[[#This Row],[Input_Cost_NGN]]+Agridata[[#This Row],[Final_Profit_NGN]]))*100</f>
        <v>99.998594469433996</v>
      </c>
      <c r="Y4854" s="13">
        <f>Agridata[[#This Row],[Final_Profit_NGN]]*Agridata[[#This Row],[Storage_Loss_%]]</f>
        <v>307500817.13</v>
      </c>
      <c r="Z4854" s="13">
        <f>Agridata[[#This Row],[Final_Profit_NGN]] * (1-Agridata[[#This Row],[Storage_Loss_%]]/100)</f>
        <v>11075972.828699999</v>
      </c>
      <c r="AA4854" s="13">
        <f>Agridata[[#This Row],[Final_Profit_NGN]]+Agridata[[#This Row],[Input_Cost_NGN]]</f>
        <v>14229502</v>
      </c>
    </row>
    <row r="4855" spans="1:27" x14ac:dyDescent="0.35">
      <c r="A4855" t="s">
        <v>1443</v>
      </c>
      <c r="B4855" t="s">
        <v>1469</v>
      </c>
      <c r="C4855" t="s">
        <v>1484</v>
      </c>
      <c r="D4855">
        <v>2022</v>
      </c>
      <c r="E4855" t="s">
        <v>1502</v>
      </c>
      <c r="F4855" t="s">
        <v>1508</v>
      </c>
      <c r="G4855">
        <v>2.1800000000000002</v>
      </c>
      <c r="H4855">
        <v>3009</v>
      </c>
      <c r="I4855">
        <v>2557</v>
      </c>
      <c r="J4855">
        <v>10.7</v>
      </c>
      <c r="K4855" t="s">
        <v>1512</v>
      </c>
      <c r="L4855">
        <v>0.69</v>
      </c>
      <c r="M4855" t="s">
        <v>1516</v>
      </c>
      <c r="N4855" s="13">
        <v>2269</v>
      </c>
      <c r="O4855">
        <v>7</v>
      </c>
      <c r="P4855" s="11">
        <f>Agridata[[#This Row],[Storage_Loss_%]]/100</f>
        <v>0.1502</v>
      </c>
      <c r="Q4855" s="7">
        <v>15.02</v>
      </c>
      <c r="R4855" s="13">
        <v>31949</v>
      </c>
      <c r="S4855">
        <v>193</v>
      </c>
      <c r="T4855" t="s">
        <v>1521</v>
      </c>
      <c r="U4855" t="s">
        <v>1522</v>
      </c>
      <c r="V4855" s="13">
        <v>454348</v>
      </c>
      <c r="W4855" s="7">
        <f>(Agridata[[#This Row],[Profit_After_Storage_Loss]]/Agridata[[#This Row],[Total_Revenue]])*100</f>
        <v>79.396938578687511</v>
      </c>
      <c r="X4855">
        <f>(1-Agridata[[#This Row],[Transport_Cost_NGN]]/(Agridata[[#This Row],[Input_Cost_NGN]]+Agridata[[#This Row],[Final_Profit_NGN]]))*100</f>
        <v>99.533412708694485</v>
      </c>
      <c r="Y4855" s="13">
        <f>Agridata[[#This Row],[Final_Profit_NGN]]*Agridata[[#This Row],[Storage_Loss_%]]</f>
        <v>6824306.96</v>
      </c>
      <c r="Z4855" s="13">
        <f>Agridata[[#This Row],[Final_Profit_NGN]] * (1-Agridata[[#This Row],[Storage_Loss_%]]/100)</f>
        <v>386104.93040000001</v>
      </c>
      <c r="AA4855" s="13">
        <f>Agridata[[#This Row],[Final_Profit_NGN]]+Agridata[[#This Row],[Input_Cost_NGN]]</f>
        <v>486297</v>
      </c>
    </row>
    <row r="4856" spans="1:27" x14ac:dyDescent="0.35">
      <c r="A4856" t="s">
        <v>835</v>
      </c>
      <c r="B4856" t="s">
        <v>1470</v>
      </c>
      <c r="C4856" t="s">
        <v>1476</v>
      </c>
      <c r="D4856">
        <v>2024</v>
      </c>
      <c r="E4856" t="s">
        <v>1502</v>
      </c>
      <c r="F4856" t="s">
        <v>1509</v>
      </c>
      <c r="G4856">
        <v>5.16</v>
      </c>
      <c r="H4856">
        <v>59270</v>
      </c>
      <c r="I4856">
        <v>45679</v>
      </c>
      <c r="J4856">
        <v>51</v>
      </c>
      <c r="K4856" t="s">
        <v>1514</v>
      </c>
      <c r="L4856">
        <v>2.73</v>
      </c>
      <c r="M4856" t="s">
        <v>1518</v>
      </c>
      <c r="N4856" s="13">
        <v>10711</v>
      </c>
      <c r="O4856">
        <v>4</v>
      </c>
      <c r="P4856" s="11">
        <f>Agridata[[#This Row],[Storage_Loss_%]]/100</f>
        <v>0.2293</v>
      </c>
      <c r="Q4856" s="7">
        <v>22.93</v>
      </c>
      <c r="R4856" s="13">
        <v>125181</v>
      </c>
      <c r="S4856">
        <v>406</v>
      </c>
      <c r="T4856" t="s">
        <v>1520</v>
      </c>
      <c r="U4856" t="s">
        <v>1523</v>
      </c>
      <c r="V4856" s="13">
        <v>18224326</v>
      </c>
      <c r="W4856" s="7">
        <f>(Agridata[[#This Row],[Profit_After_Storage_Loss]]/Agridata[[#This Row],[Total_Revenue]])*100</f>
        <v>76.544225674291937</v>
      </c>
      <c r="X4856">
        <f>(1-Agridata[[#This Row],[Transport_Cost_NGN]]/(Agridata[[#This Row],[Input_Cost_NGN]]+Agridata[[#This Row],[Final_Profit_NGN]]))*100</f>
        <v>99.94162785953867</v>
      </c>
      <c r="Y4856" s="13">
        <f>Agridata[[#This Row],[Final_Profit_NGN]]*Agridata[[#This Row],[Storage_Loss_%]]</f>
        <v>417883795.18000001</v>
      </c>
      <c r="Z4856" s="13">
        <f>Agridata[[#This Row],[Final_Profit_NGN]] * (1-Agridata[[#This Row],[Storage_Loss_%]]/100)</f>
        <v>14045488.048199998</v>
      </c>
      <c r="AA4856" s="13">
        <f>Agridata[[#This Row],[Final_Profit_NGN]]+Agridata[[#This Row],[Input_Cost_NGN]]</f>
        <v>18349507</v>
      </c>
    </row>
    <row r="4857" spans="1:27" x14ac:dyDescent="0.35">
      <c r="A4857" t="s">
        <v>1384</v>
      </c>
      <c r="B4857" t="s">
        <v>1472</v>
      </c>
      <c r="C4857" t="s">
        <v>1479</v>
      </c>
      <c r="D4857">
        <v>2025</v>
      </c>
      <c r="E4857" t="s">
        <v>1502</v>
      </c>
      <c r="F4857" t="s">
        <v>1504</v>
      </c>
      <c r="G4857">
        <v>0.83</v>
      </c>
      <c r="H4857">
        <v>6400</v>
      </c>
      <c r="I4857">
        <v>5125</v>
      </c>
      <c r="J4857">
        <v>54.9</v>
      </c>
      <c r="K4857" t="s">
        <v>1512</v>
      </c>
      <c r="L4857">
        <v>1.47</v>
      </c>
      <c r="M4857" t="s">
        <v>1518</v>
      </c>
      <c r="N4857" s="13">
        <v>14919</v>
      </c>
      <c r="O4857">
        <v>2</v>
      </c>
      <c r="P4857" s="11">
        <f>Agridata[[#This Row],[Storage_Loss_%]]/100</f>
        <v>0.1991</v>
      </c>
      <c r="Q4857" s="7">
        <v>19.91</v>
      </c>
      <c r="R4857" s="13">
        <v>16589</v>
      </c>
      <c r="S4857">
        <v>380</v>
      </c>
      <c r="T4857" t="s">
        <v>1520</v>
      </c>
      <c r="U4857" t="s">
        <v>1522</v>
      </c>
      <c r="V4857" s="13">
        <v>1896517</v>
      </c>
      <c r="W4857" s="7">
        <f>(Agridata[[#This Row],[Profit_After_Storage_Loss]]/Agridata[[#This Row],[Total_Revenue]])*100</f>
        <v>79.395520441627383</v>
      </c>
      <c r="X4857">
        <f>(1-Agridata[[#This Row],[Transport_Cost_NGN]]/(Agridata[[#This Row],[Input_Cost_NGN]]+Agridata[[#This Row],[Final_Profit_NGN]]))*100</f>
        <v>99.220168668123989</v>
      </c>
      <c r="Y4857" s="13">
        <f>Agridata[[#This Row],[Final_Profit_NGN]]*Agridata[[#This Row],[Storage_Loss_%]]</f>
        <v>37759653.469999999</v>
      </c>
      <c r="Z4857" s="13">
        <f>Agridata[[#This Row],[Final_Profit_NGN]] * (1-Agridata[[#This Row],[Storage_Loss_%]]/100)</f>
        <v>1518920.4652999998</v>
      </c>
      <c r="AA4857" s="13">
        <f>Agridata[[#This Row],[Final_Profit_NGN]]+Agridata[[#This Row],[Input_Cost_NGN]]</f>
        <v>1913106</v>
      </c>
    </row>
    <row r="4858" spans="1:27" x14ac:dyDescent="0.35">
      <c r="A4858" t="s">
        <v>177</v>
      </c>
      <c r="B4858" t="s">
        <v>1473</v>
      </c>
      <c r="C4858" t="s">
        <v>1497</v>
      </c>
      <c r="D4858">
        <v>2023</v>
      </c>
      <c r="E4858" t="s">
        <v>1502</v>
      </c>
      <c r="F4858" t="s">
        <v>1509</v>
      </c>
      <c r="G4858">
        <v>2.85</v>
      </c>
      <c r="H4858">
        <v>46358</v>
      </c>
      <c r="I4858">
        <v>35255</v>
      </c>
      <c r="J4858">
        <v>1</v>
      </c>
      <c r="K4858" t="s">
        <v>1511</v>
      </c>
      <c r="L4858">
        <v>0.57999999999999996</v>
      </c>
      <c r="M4858" t="s">
        <v>1518</v>
      </c>
      <c r="N4858" s="13">
        <v>200</v>
      </c>
      <c r="O4858">
        <v>7</v>
      </c>
      <c r="P4858" s="11">
        <f>Agridata[[#This Row],[Storage_Loss_%]]/100</f>
        <v>0.23949999999999999</v>
      </c>
      <c r="Q4858" s="7">
        <v>23.95</v>
      </c>
      <c r="R4858" s="13">
        <v>69396</v>
      </c>
      <c r="S4858">
        <v>287</v>
      </c>
      <c r="T4858" t="s">
        <v>1521</v>
      </c>
      <c r="U4858" t="s">
        <v>1522</v>
      </c>
      <c r="V4858" s="13">
        <v>9947408</v>
      </c>
      <c r="W4858" s="7">
        <f>(Agridata[[#This Row],[Profit_After_Storage_Loss]]/Agridata[[#This Row],[Total_Revenue]])*100</f>
        <v>75.523128774407482</v>
      </c>
      <c r="X4858">
        <f>(1-Agridata[[#This Row],[Transport_Cost_NGN]]/(Agridata[[#This Row],[Input_Cost_NGN]]+Agridata[[#This Row],[Final_Profit_NGN]]))*100</f>
        <v>99.998003355161984</v>
      </c>
      <c r="Y4858" s="13">
        <f>Agridata[[#This Row],[Final_Profit_NGN]]*Agridata[[#This Row],[Storage_Loss_%]]</f>
        <v>238240421.59999999</v>
      </c>
      <c r="Z4858" s="13">
        <f>Agridata[[#This Row],[Final_Profit_NGN]] * (1-Agridata[[#This Row],[Storage_Loss_%]]/100)</f>
        <v>7565003.784</v>
      </c>
      <c r="AA4858" s="13">
        <f>Agridata[[#This Row],[Final_Profit_NGN]]+Agridata[[#This Row],[Input_Cost_NGN]]</f>
        <v>10016804</v>
      </c>
    </row>
    <row r="4859" spans="1:27" x14ac:dyDescent="0.35">
      <c r="A4859" t="s">
        <v>946</v>
      </c>
      <c r="B4859" t="s">
        <v>1470</v>
      </c>
      <c r="C4859" t="s">
        <v>1485</v>
      </c>
      <c r="D4859">
        <v>2022</v>
      </c>
      <c r="E4859" t="s">
        <v>1501</v>
      </c>
      <c r="F4859" t="s">
        <v>1503</v>
      </c>
      <c r="G4859">
        <v>0.38</v>
      </c>
      <c r="H4859">
        <v>3378</v>
      </c>
      <c r="I4859">
        <v>2533</v>
      </c>
      <c r="J4859">
        <v>119.5</v>
      </c>
      <c r="K4859" t="s">
        <v>1513</v>
      </c>
      <c r="L4859">
        <v>4.8499999999999996</v>
      </c>
      <c r="M4859" t="s">
        <v>1517</v>
      </c>
      <c r="N4859" s="13">
        <v>5123</v>
      </c>
      <c r="O4859">
        <v>14</v>
      </c>
      <c r="P4859" s="11">
        <f>Agridata[[#This Row],[Storage_Loss_%]]/100</f>
        <v>0.25</v>
      </c>
      <c r="Q4859" s="7">
        <v>25</v>
      </c>
      <c r="R4859" s="13">
        <v>3608</v>
      </c>
      <c r="S4859">
        <v>256</v>
      </c>
      <c r="T4859" t="s">
        <v>1520</v>
      </c>
      <c r="U4859" t="s">
        <v>1523</v>
      </c>
      <c r="V4859" s="13">
        <v>633233</v>
      </c>
      <c r="W4859" s="7">
        <f>(Agridata[[#This Row],[Profit_After_Storage_Loss]]/Agridata[[#This Row],[Total_Revenue]])*100</f>
        <v>74.575090171644092</v>
      </c>
      <c r="X4859">
        <f>(1-Agridata[[#This Row],[Transport_Cost_NGN]]/(Agridata[[#This Row],[Input_Cost_NGN]]+Agridata[[#This Row],[Final_Profit_NGN]]))*100</f>
        <v>99.195560587336558</v>
      </c>
      <c r="Y4859" s="13">
        <f>Agridata[[#This Row],[Final_Profit_NGN]]*Agridata[[#This Row],[Storage_Loss_%]]</f>
        <v>15830825</v>
      </c>
      <c r="Z4859" s="13">
        <f>Agridata[[#This Row],[Final_Profit_NGN]] * (1-Agridata[[#This Row],[Storage_Loss_%]]/100)</f>
        <v>474924.75</v>
      </c>
      <c r="AA4859" s="13">
        <f>Agridata[[#This Row],[Final_Profit_NGN]]+Agridata[[#This Row],[Input_Cost_NGN]]</f>
        <v>636841</v>
      </c>
    </row>
    <row r="4860" spans="1:27" x14ac:dyDescent="0.35">
      <c r="A4860" t="s">
        <v>465</v>
      </c>
      <c r="B4860" t="s">
        <v>1470</v>
      </c>
      <c r="C4860" t="s">
        <v>1495</v>
      </c>
      <c r="D4860">
        <v>2022</v>
      </c>
      <c r="E4860" t="s">
        <v>1501</v>
      </c>
      <c r="F4860" t="s">
        <v>1505</v>
      </c>
      <c r="G4860">
        <v>1.01</v>
      </c>
      <c r="H4860">
        <v>11986</v>
      </c>
      <c r="I4860">
        <v>9181</v>
      </c>
      <c r="J4860">
        <v>5.9</v>
      </c>
      <c r="K4860" t="s">
        <v>1511</v>
      </c>
      <c r="L4860">
        <v>0.78</v>
      </c>
      <c r="M4860" t="s">
        <v>1518</v>
      </c>
      <c r="N4860" s="13">
        <v>978</v>
      </c>
      <c r="O4860">
        <v>14</v>
      </c>
      <c r="P4860" s="11">
        <f>Agridata[[#This Row],[Storage_Loss_%]]/100</f>
        <v>0.23399999999999999</v>
      </c>
      <c r="Q4860" s="7">
        <v>23.4</v>
      </c>
      <c r="R4860" s="13">
        <v>8408</v>
      </c>
      <c r="S4860">
        <v>104</v>
      </c>
      <c r="T4860" t="s">
        <v>1521</v>
      </c>
      <c r="U4860" t="s">
        <v>1523</v>
      </c>
      <c r="V4860" s="13">
        <v>935890</v>
      </c>
      <c r="W4860" s="7">
        <f>(Agridata[[#This Row],[Profit_After_Storage_Loss]]/Agridata[[#This Row],[Total_Revenue]])*100</f>
        <v>75.917955984233785</v>
      </c>
      <c r="X4860">
        <f>(1-Agridata[[#This Row],[Transport_Cost_NGN]]/(Agridata[[#This Row],[Input_Cost_NGN]]+Agridata[[#This Row],[Final_Profit_NGN]]))*100</f>
        <v>99.896430999536165</v>
      </c>
      <c r="Y4860" s="13">
        <f>Agridata[[#This Row],[Final_Profit_NGN]]*Agridata[[#This Row],[Storage_Loss_%]]</f>
        <v>21899826</v>
      </c>
      <c r="Z4860" s="13">
        <f>Agridata[[#This Row],[Final_Profit_NGN]] * (1-Agridata[[#This Row],[Storage_Loss_%]]/100)</f>
        <v>716891.74</v>
      </c>
      <c r="AA4860" s="13">
        <f>Agridata[[#This Row],[Final_Profit_NGN]]+Agridata[[#This Row],[Input_Cost_NGN]]</f>
        <v>944298</v>
      </c>
    </row>
    <row r="4861" spans="1:27" x14ac:dyDescent="0.35">
      <c r="A4861" t="s">
        <v>123</v>
      </c>
      <c r="B4861" t="s">
        <v>1472</v>
      </c>
      <c r="C4861" t="s">
        <v>1479</v>
      </c>
      <c r="D4861">
        <v>2024</v>
      </c>
      <c r="E4861" t="s">
        <v>1502</v>
      </c>
      <c r="F4861" t="s">
        <v>1503</v>
      </c>
      <c r="G4861">
        <v>0.89</v>
      </c>
      <c r="H4861">
        <v>5418</v>
      </c>
      <c r="I4861">
        <v>4220</v>
      </c>
      <c r="J4861">
        <v>2</v>
      </c>
      <c r="K4861" t="s">
        <v>1513</v>
      </c>
      <c r="L4861">
        <v>0.38</v>
      </c>
      <c r="M4861" t="s">
        <v>1516</v>
      </c>
      <c r="N4861" s="13">
        <v>200</v>
      </c>
      <c r="O4861">
        <v>14</v>
      </c>
      <c r="P4861" s="11">
        <f>Agridata[[#This Row],[Storage_Loss_%]]/100</f>
        <v>0.22109999999999999</v>
      </c>
      <c r="Q4861" s="7">
        <v>22.11</v>
      </c>
      <c r="R4861" s="13">
        <v>9541</v>
      </c>
      <c r="S4861">
        <v>333</v>
      </c>
      <c r="T4861" t="s">
        <v>1520</v>
      </c>
      <c r="U4861" t="s">
        <v>1522</v>
      </c>
      <c r="V4861" s="13">
        <v>1381467</v>
      </c>
      <c r="W4861" s="7">
        <f>(Agridata[[#This Row],[Profit_After_Storage_Loss]]/Agridata[[#This Row],[Total_Revenue]])*100</f>
        <v>77.35574822718489</v>
      </c>
      <c r="X4861">
        <f>(1-Agridata[[#This Row],[Transport_Cost_NGN]]/(Agridata[[#This Row],[Input_Cost_NGN]]+Agridata[[#This Row],[Final_Profit_NGN]]))*100</f>
        <v>99.985621937472686</v>
      </c>
      <c r="Y4861" s="13">
        <f>Agridata[[#This Row],[Final_Profit_NGN]]*Agridata[[#This Row],[Storage_Loss_%]]</f>
        <v>30544235.370000001</v>
      </c>
      <c r="Z4861" s="13">
        <f>Agridata[[#This Row],[Final_Profit_NGN]] * (1-Agridata[[#This Row],[Storage_Loss_%]]/100)</f>
        <v>1076024.6463000001</v>
      </c>
      <c r="AA4861" s="13">
        <f>Agridata[[#This Row],[Final_Profit_NGN]]+Agridata[[#This Row],[Input_Cost_NGN]]</f>
        <v>1391008</v>
      </c>
    </row>
    <row r="4862" spans="1:27" x14ac:dyDescent="0.35">
      <c r="A4862" t="s">
        <v>413</v>
      </c>
      <c r="B4862" t="s">
        <v>1471</v>
      </c>
      <c r="C4862" t="s">
        <v>1492</v>
      </c>
      <c r="D4862">
        <v>2022</v>
      </c>
      <c r="E4862" t="s">
        <v>1501</v>
      </c>
      <c r="F4862" t="s">
        <v>1510</v>
      </c>
      <c r="G4862">
        <v>1.03</v>
      </c>
      <c r="H4862">
        <v>19453</v>
      </c>
      <c r="I4862">
        <v>13724</v>
      </c>
      <c r="J4862">
        <v>43.2</v>
      </c>
      <c r="K4862" t="s">
        <v>1511</v>
      </c>
      <c r="L4862">
        <v>1.87</v>
      </c>
      <c r="M4862" t="s">
        <v>1516</v>
      </c>
      <c r="N4862" s="13">
        <v>4973</v>
      </c>
      <c r="O4862">
        <v>1</v>
      </c>
      <c r="P4862" s="11">
        <f>Agridata[[#This Row],[Storage_Loss_%]]/100</f>
        <v>0.29449999999999998</v>
      </c>
      <c r="Q4862" s="7">
        <v>29.45</v>
      </c>
      <c r="R4862" s="13">
        <v>36067</v>
      </c>
      <c r="S4862">
        <v>311</v>
      </c>
      <c r="T4862" t="s">
        <v>1519</v>
      </c>
      <c r="U4862" t="s">
        <v>1522</v>
      </c>
      <c r="V4862" s="13">
        <v>4184443</v>
      </c>
      <c r="W4862" s="7">
        <f>(Agridata[[#This Row],[Profit_After_Storage_Loss]]/Agridata[[#This Row],[Total_Revenue]])*100</f>
        <v>69.947104413921537</v>
      </c>
      <c r="X4862">
        <f>(1-Agridata[[#This Row],[Transport_Cost_NGN]]/(Agridata[[#This Row],[Input_Cost_NGN]]+Agridata[[#This Row],[Final_Profit_NGN]]))*100</f>
        <v>99.882170638145624</v>
      </c>
      <c r="Y4862" s="13">
        <f>Agridata[[#This Row],[Final_Profit_NGN]]*Agridata[[#This Row],[Storage_Loss_%]]</f>
        <v>123231846.34999999</v>
      </c>
      <c r="Z4862" s="13">
        <f>Agridata[[#This Row],[Final_Profit_NGN]] * (1-Agridata[[#This Row],[Storage_Loss_%]]/100)</f>
        <v>2952124.5364999999</v>
      </c>
      <c r="AA4862" s="13">
        <f>Agridata[[#This Row],[Final_Profit_NGN]]+Agridata[[#This Row],[Input_Cost_NGN]]</f>
        <v>4220510</v>
      </c>
    </row>
    <row r="4863" spans="1:27" x14ac:dyDescent="0.35">
      <c r="A4863" t="s">
        <v>913</v>
      </c>
      <c r="B4863" t="s">
        <v>1470</v>
      </c>
      <c r="C4863" t="s">
        <v>1485</v>
      </c>
      <c r="D4863">
        <v>2021</v>
      </c>
      <c r="E4863" t="s">
        <v>1502</v>
      </c>
      <c r="F4863" t="s">
        <v>1506</v>
      </c>
      <c r="G4863">
        <v>1.75</v>
      </c>
      <c r="H4863">
        <v>3615</v>
      </c>
      <c r="I4863">
        <v>2897</v>
      </c>
      <c r="J4863">
        <v>83.1</v>
      </c>
      <c r="K4863" t="s">
        <v>1511</v>
      </c>
      <c r="L4863">
        <v>3.42</v>
      </c>
      <c r="M4863" t="s">
        <v>1518</v>
      </c>
      <c r="N4863" s="13">
        <v>12697</v>
      </c>
      <c r="O4863">
        <v>14</v>
      </c>
      <c r="P4863" s="11">
        <f>Agridata[[#This Row],[Storage_Loss_%]]/100</f>
        <v>0.19850000000000001</v>
      </c>
      <c r="Q4863" s="7">
        <v>19.850000000000001</v>
      </c>
      <c r="R4863" s="13">
        <v>42210</v>
      </c>
      <c r="S4863">
        <v>370</v>
      </c>
      <c r="T4863" t="s">
        <v>1520</v>
      </c>
      <c r="U4863" t="s">
        <v>1522</v>
      </c>
      <c r="V4863" s="13">
        <v>1006265</v>
      </c>
      <c r="W4863" s="7">
        <f>(Agridata[[#This Row],[Profit_After_Storage_Loss]]/Agridata[[#This Row],[Total_Revenue]])*100</f>
        <v>76.923283578530715</v>
      </c>
      <c r="X4863">
        <f>(1-Agridata[[#This Row],[Transport_Cost_NGN]]/(Agridata[[#This Row],[Input_Cost_NGN]]+Agridata[[#This Row],[Final_Profit_NGN]]))*100</f>
        <v>98.789003075895948</v>
      </c>
      <c r="Y4863" s="13">
        <f>Agridata[[#This Row],[Final_Profit_NGN]]*Agridata[[#This Row],[Storage_Loss_%]]</f>
        <v>19974360.25</v>
      </c>
      <c r="Z4863" s="13">
        <f>Agridata[[#This Row],[Final_Profit_NGN]] * (1-Agridata[[#This Row],[Storage_Loss_%]]/100)</f>
        <v>806521.39749999996</v>
      </c>
      <c r="AA4863" s="13">
        <f>Agridata[[#This Row],[Final_Profit_NGN]]+Agridata[[#This Row],[Input_Cost_NGN]]</f>
        <v>1048475</v>
      </c>
    </row>
    <row r="4864" spans="1:27" x14ac:dyDescent="0.35">
      <c r="A4864" t="s">
        <v>938</v>
      </c>
      <c r="B4864" t="s">
        <v>1470</v>
      </c>
      <c r="C4864" t="s">
        <v>1475</v>
      </c>
      <c r="D4864">
        <v>2022</v>
      </c>
      <c r="E4864" t="s">
        <v>1501</v>
      </c>
      <c r="F4864" t="s">
        <v>1510</v>
      </c>
      <c r="G4864">
        <v>1.75</v>
      </c>
      <c r="H4864">
        <v>35599</v>
      </c>
      <c r="I4864">
        <v>26845</v>
      </c>
      <c r="J4864">
        <v>17.399999999999999</v>
      </c>
      <c r="K4864" t="s">
        <v>1512</v>
      </c>
      <c r="L4864">
        <v>1.62</v>
      </c>
      <c r="M4864" t="s">
        <v>1518</v>
      </c>
      <c r="N4864" s="13">
        <v>4643</v>
      </c>
      <c r="O4864">
        <v>2</v>
      </c>
      <c r="P4864" s="11">
        <f>Agridata[[#This Row],[Storage_Loss_%]]/100</f>
        <v>0.24590000000000001</v>
      </c>
      <c r="Q4864" s="7">
        <v>24.59</v>
      </c>
      <c r="R4864" s="13">
        <v>45150</v>
      </c>
      <c r="S4864">
        <v>389</v>
      </c>
      <c r="T4864" t="s">
        <v>1520</v>
      </c>
      <c r="U4864" t="s">
        <v>1523</v>
      </c>
      <c r="V4864" s="13">
        <v>10288485</v>
      </c>
      <c r="W4864" s="7">
        <f>(Agridata[[#This Row],[Profit_After_Storage_Loss]]/Agridata[[#This Row],[Total_Revenue]])*100</f>
        <v>75.080516570403347</v>
      </c>
      <c r="X4864">
        <f>(1-Agridata[[#This Row],[Transport_Cost_NGN]]/(Agridata[[#This Row],[Input_Cost_NGN]]+Agridata[[#This Row],[Final_Profit_NGN]]))*100</f>
        <v>99.955069053629245</v>
      </c>
      <c r="Y4864" s="13">
        <f>Agridata[[#This Row],[Final_Profit_NGN]]*Agridata[[#This Row],[Storage_Loss_%]]</f>
        <v>252993846.15000001</v>
      </c>
      <c r="Z4864" s="13">
        <f>Agridata[[#This Row],[Final_Profit_NGN]] * (1-Agridata[[#This Row],[Storage_Loss_%]]/100)</f>
        <v>7758546.5384999998</v>
      </c>
      <c r="AA4864" s="13">
        <f>Agridata[[#This Row],[Final_Profit_NGN]]+Agridata[[#This Row],[Input_Cost_NGN]]</f>
        <v>10333635</v>
      </c>
    </row>
    <row r="4865" spans="1:27" x14ac:dyDescent="0.35">
      <c r="A4865" t="s">
        <v>950</v>
      </c>
      <c r="B4865" t="s">
        <v>1471</v>
      </c>
      <c r="C4865" t="s">
        <v>1486</v>
      </c>
      <c r="D4865">
        <v>2022</v>
      </c>
      <c r="E4865" t="s">
        <v>1502</v>
      </c>
      <c r="F4865" t="s">
        <v>1506</v>
      </c>
      <c r="G4865">
        <v>5.79</v>
      </c>
      <c r="H4865">
        <v>10220</v>
      </c>
      <c r="I4865">
        <v>7772</v>
      </c>
      <c r="J4865">
        <v>7.9</v>
      </c>
      <c r="K4865" t="s">
        <v>1512</v>
      </c>
      <c r="L4865">
        <v>0.38</v>
      </c>
      <c r="M4865" t="s">
        <v>1518</v>
      </c>
      <c r="N4865" s="13">
        <v>1959</v>
      </c>
      <c r="O4865">
        <v>14</v>
      </c>
      <c r="P4865" s="11">
        <f>Agridata[[#This Row],[Storage_Loss_%]]/100</f>
        <v>0.23949999999999999</v>
      </c>
      <c r="Q4865" s="7">
        <v>23.95</v>
      </c>
      <c r="R4865" s="13">
        <v>94181</v>
      </c>
      <c r="S4865">
        <v>308</v>
      </c>
      <c r="T4865" t="s">
        <v>1520</v>
      </c>
      <c r="U4865" t="s">
        <v>1522</v>
      </c>
      <c r="V4865" s="13">
        <v>2273699</v>
      </c>
      <c r="W4865" s="7">
        <f>(Agridata[[#This Row],[Profit_After_Storage_Loss]]/Agridata[[#This Row],[Total_Revenue]])*100</f>
        <v>73.025157081439943</v>
      </c>
      <c r="X4865">
        <f>(1-Agridata[[#This Row],[Transport_Cost_NGN]]/(Agridata[[#This Row],[Input_Cost_NGN]]+Agridata[[#This Row],[Final_Profit_NGN]]))*100</f>
        <v>99.917267766947646</v>
      </c>
      <c r="Y4865" s="13">
        <f>Agridata[[#This Row],[Final_Profit_NGN]]*Agridata[[#This Row],[Storage_Loss_%]]</f>
        <v>54455091.049999997</v>
      </c>
      <c r="Z4865" s="13">
        <f>Agridata[[#This Row],[Final_Profit_NGN]] * (1-Agridata[[#This Row],[Storage_Loss_%]]/100)</f>
        <v>1729148.0895</v>
      </c>
      <c r="AA4865" s="13">
        <f>Agridata[[#This Row],[Final_Profit_NGN]]+Agridata[[#This Row],[Input_Cost_NGN]]</f>
        <v>2367880</v>
      </c>
    </row>
    <row r="4866" spans="1:27" x14ac:dyDescent="0.35">
      <c r="A4866" t="s">
        <v>195</v>
      </c>
      <c r="B4866" t="s">
        <v>1472</v>
      </c>
      <c r="C4866" t="s">
        <v>1489</v>
      </c>
      <c r="D4866">
        <v>2024</v>
      </c>
      <c r="E4866" t="s">
        <v>1502</v>
      </c>
      <c r="F4866" t="s">
        <v>1508</v>
      </c>
      <c r="G4866">
        <v>2.48</v>
      </c>
      <c r="H4866">
        <v>2373</v>
      </c>
      <c r="I4866">
        <v>949</v>
      </c>
      <c r="J4866">
        <v>23.7</v>
      </c>
      <c r="K4866" t="s">
        <v>1511</v>
      </c>
      <c r="L4866">
        <v>1.1499999999999999</v>
      </c>
      <c r="M4866" t="s">
        <v>1518</v>
      </c>
      <c r="N4866" s="13">
        <v>4029</v>
      </c>
      <c r="O4866">
        <v>60</v>
      </c>
      <c r="P4866" s="11">
        <f>Agridata[[#This Row],[Storage_Loss_%]]/100</f>
        <v>0.6</v>
      </c>
      <c r="Q4866" s="7">
        <v>60</v>
      </c>
      <c r="R4866" s="13">
        <v>26669</v>
      </c>
      <c r="S4866">
        <v>243</v>
      </c>
      <c r="T4866" t="s">
        <v>1520</v>
      </c>
      <c r="U4866" t="s">
        <v>1522</v>
      </c>
      <c r="V4866" s="13">
        <v>197603</v>
      </c>
      <c r="W4866" s="7">
        <f>(Agridata[[#This Row],[Profit_After_Storage_Loss]]/Agridata[[#This Row],[Total_Revenue]])*100</f>
        <v>35.24345437682814</v>
      </c>
      <c r="X4866">
        <f>(1-Agridata[[#This Row],[Transport_Cost_NGN]]/(Agridata[[#This Row],[Input_Cost_NGN]]+Agridata[[#This Row],[Final_Profit_NGN]]))*100</f>
        <v>98.203520724834121</v>
      </c>
      <c r="Y4866" s="13">
        <f>Agridata[[#This Row],[Final_Profit_NGN]]*Agridata[[#This Row],[Storage_Loss_%]]</f>
        <v>11856180</v>
      </c>
      <c r="Z4866" s="13">
        <f>Agridata[[#This Row],[Final_Profit_NGN]] * (1-Agridata[[#This Row],[Storage_Loss_%]]/100)</f>
        <v>79041.200000000012</v>
      </c>
      <c r="AA4866" s="13">
        <f>Agridata[[#This Row],[Final_Profit_NGN]]+Agridata[[#This Row],[Input_Cost_NGN]]</f>
        <v>224272</v>
      </c>
    </row>
    <row r="4867" spans="1:27" x14ac:dyDescent="0.35">
      <c r="A4867" t="s">
        <v>1462</v>
      </c>
      <c r="B4867" t="s">
        <v>1472</v>
      </c>
      <c r="C4867" t="s">
        <v>1478</v>
      </c>
      <c r="D4867">
        <v>2022</v>
      </c>
      <c r="E4867" t="s">
        <v>1501</v>
      </c>
      <c r="F4867" t="s">
        <v>1509</v>
      </c>
      <c r="G4867">
        <v>5.32</v>
      </c>
      <c r="H4867">
        <v>71235</v>
      </c>
      <c r="I4867">
        <v>59951</v>
      </c>
      <c r="J4867">
        <v>18.600000000000001</v>
      </c>
      <c r="K4867" t="s">
        <v>1511</v>
      </c>
      <c r="L4867">
        <v>2.09</v>
      </c>
      <c r="M4867" t="s">
        <v>1517</v>
      </c>
      <c r="N4867" s="13">
        <v>3119</v>
      </c>
      <c r="O4867">
        <v>1</v>
      </c>
      <c r="P4867" s="11">
        <f>Agridata[[#This Row],[Storage_Loss_%]]/100</f>
        <v>0.15839999999999999</v>
      </c>
      <c r="Q4867" s="7">
        <v>15.84</v>
      </c>
      <c r="R4867" s="13">
        <v>159716</v>
      </c>
      <c r="S4867">
        <v>345</v>
      </c>
      <c r="T4867" t="s">
        <v>1520</v>
      </c>
      <c r="U4867" t="s">
        <v>1523</v>
      </c>
      <c r="V4867" s="13">
        <v>20313430</v>
      </c>
      <c r="W4867" s="7">
        <f>(Agridata[[#This Row],[Profit_After_Storage_Loss]]/Agridata[[#This Row],[Total_Revenue]])*100</f>
        <v>83.503447335353357</v>
      </c>
      <c r="X4867">
        <f>(1-Agridata[[#This Row],[Transport_Cost_NGN]]/(Agridata[[#This Row],[Input_Cost_NGN]]+Agridata[[#This Row],[Final_Profit_NGN]]))*100</f>
        <v>99.984765409282971</v>
      </c>
      <c r="Y4867" s="13">
        <f>Agridata[[#This Row],[Final_Profit_NGN]]*Agridata[[#This Row],[Storage_Loss_%]]</f>
        <v>321764731.19999999</v>
      </c>
      <c r="Z4867" s="13">
        <f>Agridata[[#This Row],[Final_Profit_NGN]] * (1-Agridata[[#This Row],[Storage_Loss_%]]/100)</f>
        <v>17095782.688000001</v>
      </c>
      <c r="AA4867" s="13">
        <f>Agridata[[#This Row],[Final_Profit_NGN]]+Agridata[[#This Row],[Input_Cost_NGN]]</f>
        <v>20473146</v>
      </c>
    </row>
    <row r="4868" spans="1:27" x14ac:dyDescent="0.35">
      <c r="A4868" t="s">
        <v>784</v>
      </c>
      <c r="B4868" t="s">
        <v>1469</v>
      </c>
      <c r="C4868" t="s">
        <v>1481</v>
      </c>
      <c r="D4868">
        <v>2025</v>
      </c>
      <c r="E4868" t="s">
        <v>1501</v>
      </c>
      <c r="F4868" t="s">
        <v>1507</v>
      </c>
      <c r="G4868">
        <v>1.05</v>
      </c>
      <c r="H4868">
        <v>1935</v>
      </c>
      <c r="I4868">
        <v>1639</v>
      </c>
      <c r="J4868">
        <v>9.3000000000000007</v>
      </c>
      <c r="K4868" t="s">
        <v>1513</v>
      </c>
      <c r="L4868">
        <v>0.96</v>
      </c>
      <c r="M4868" t="s">
        <v>1516</v>
      </c>
      <c r="N4868" s="13">
        <v>252</v>
      </c>
      <c r="O4868">
        <v>7</v>
      </c>
      <c r="P4868" s="11">
        <f>Agridata[[#This Row],[Storage_Loss_%]]/100</f>
        <v>0.1527</v>
      </c>
      <c r="Q4868" s="7">
        <v>15.27</v>
      </c>
      <c r="R4868" s="13">
        <v>22826</v>
      </c>
      <c r="S4868">
        <v>252</v>
      </c>
      <c r="T4868" t="s">
        <v>1520</v>
      </c>
      <c r="U4868" t="s">
        <v>1522</v>
      </c>
      <c r="V4868" s="13">
        <v>385820</v>
      </c>
      <c r="W4868" s="7">
        <f>(Agridata[[#This Row],[Profit_After_Storage_Loss]]/Agridata[[#This Row],[Total_Revenue]])*100</f>
        <v>79.997182402372701</v>
      </c>
      <c r="X4868">
        <f>(1-Agridata[[#This Row],[Transport_Cost_NGN]]/(Agridata[[#This Row],[Input_Cost_NGN]]+Agridata[[#This Row],[Final_Profit_NGN]]))*100</f>
        <v>99.938332933639387</v>
      </c>
      <c r="Y4868" s="13">
        <f>Agridata[[#This Row],[Final_Profit_NGN]]*Agridata[[#This Row],[Storage_Loss_%]]</f>
        <v>5891471.3999999994</v>
      </c>
      <c r="Z4868" s="13">
        <f>Agridata[[#This Row],[Final_Profit_NGN]] * (1-Agridata[[#This Row],[Storage_Loss_%]]/100)</f>
        <v>326905.28599999996</v>
      </c>
      <c r="AA4868" s="13">
        <f>Agridata[[#This Row],[Final_Profit_NGN]]+Agridata[[#This Row],[Input_Cost_NGN]]</f>
        <v>408646</v>
      </c>
    </row>
    <row r="4869" spans="1:27" x14ac:dyDescent="0.35">
      <c r="A4869" t="s">
        <v>805</v>
      </c>
      <c r="B4869" t="s">
        <v>1471</v>
      </c>
      <c r="C4869" t="s">
        <v>1500</v>
      </c>
      <c r="D4869">
        <v>2021</v>
      </c>
      <c r="E4869" t="s">
        <v>1501</v>
      </c>
      <c r="F4869" t="s">
        <v>1503</v>
      </c>
      <c r="G4869">
        <v>0.69</v>
      </c>
      <c r="H4869">
        <v>7717</v>
      </c>
      <c r="I4869">
        <v>6981</v>
      </c>
      <c r="J4869">
        <v>16.7</v>
      </c>
      <c r="K4869" t="s">
        <v>1511</v>
      </c>
      <c r="L4869">
        <v>0.52</v>
      </c>
      <c r="M4869" t="s">
        <v>1518</v>
      </c>
      <c r="N4869" s="13">
        <v>2384</v>
      </c>
      <c r="O4869">
        <v>1</v>
      </c>
      <c r="P4869" s="11">
        <f>Agridata[[#This Row],[Storage_Loss_%]]/100</f>
        <v>9.5299999999999996E-2</v>
      </c>
      <c r="Q4869" s="7">
        <v>9.5299999999999994</v>
      </c>
      <c r="R4869" s="13">
        <v>5823</v>
      </c>
      <c r="S4869">
        <v>270</v>
      </c>
      <c r="T4869" t="s">
        <v>1520</v>
      </c>
      <c r="U4869" t="s">
        <v>1522</v>
      </c>
      <c r="V4869" s="13">
        <v>1857815</v>
      </c>
      <c r="W4869" s="7">
        <f>(Agridata[[#This Row],[Profit_After_Storage_Loss]]/Agridata[[#This Row],[Total_Revenue]])*100</f>
        <v>90.187323423325779</v>
      </c>
      <c r="X4869">
        <f>(1-Agridata[[#This Row],[Transport_Cost_NGN]]/(Agridata[[#This Row],[Input_Cost_NGN]]+Agridata[[#This Row],[Final_Profit_NGN]]))*100</f>
        <v>99.87207816110211</v>
      </c>
      <c r="Y4869" s="13">
        <f>Agridata[[#This Row],[Final_Profit_NGN]]*Agridata[[#This Row],[Storage_Loss_%]]</f>
        <v>17704976.949999999</v>
      </c>
      <c r="Z4869" s="13">
        <f>Agridata[[#This Row],[Final_Profit_NGN]] * (1-Agridata[[#This Row],[Storage_Loss_%]]/100)</f>
        <v>1680765.2305000001</v>
      </c>
      <c r="AA4869" s="13">
        <f>Agridata[[#This Row],[Final_Profit_NGN]]+Agridata[[#This Row],[Input_Cost_NGN]]</f>
        <v>1863638</v>
      </c>
    </row>
    <row r="4870" spans="1:27" x14ac:dyDescent="0.35">
      <c r="A4870" t="s">
        <v>1167</v>
      </c>
      <c r="B4870" t="s">
        <v>1470</v>
      </c>
      <c r="C4870" t="s">
        <v>1491</v>
      </c>
      <c r="D4870">
        <v>2022</v>
      </c>
      <c r="E4870" t="s">
        <v>1502</v>
      </c>
      <c r="F4870" t="s">
        <v>1504</v>
      </c>
      <c r="G4870">
        <v>5.52</v>
      </c>
      <c r="H4870">
        <v>58756</v>
      </c>
      <c r="I4870">
        <v>47850</v>
      </c>
      <c r="J4870">
        <v>95.9</v>
      </c>
      <c r="K4870" t="s">
        <v>1512</v>
      </c>
      <c r="L4870">
        <v>2.37</v>
      </c>
      <c r="M4870" t="s">
        <v>1518</v>
      </c>
      <c r="N4870" s="13">
        <v>29903</v>
      </c>
      <c r="O4870">
        <v>2</v>
      </c>
      <c r="P4870" s="11">
        <f>Agridata[[#This Row],[Storage_Loss_%]]/100</f>
        <v>0.18559999999999999</v>
      </c>
      <c r="Q4870" s="7">
        <v>18.559999999999999</v>
      </c>
      <c r="R4870" s="13">
        <v>125174</v>
      </c>
      <c r="S4870">
        <v>311</v>
      </c>
      <c r="T4870" t="s">
        <v>1519</v>
      </c>
      <c r="U4870" t="s">
        <v>1523</v>
      </c>
      <c r="V4870" s="13">
        <v>14577460</v>
      </c>
      <c r="W4870" s="7">
        <f>(Agridata[[#This Row],[Profit_After_Storage_Loss]]/Agridata[[#This Row],[Total_Revenue]])*100</f>
        <v>80.746643247733701</v>
      </c>
      <c r="X4870">
        <f>(1-Agridata[[#This Row],[Transport_Cost_NGN]]/(Agridata[[#This Row],[Input_Cost_NGN]]+Agridata[[#This Row],[Final_Profit_NGN]]))*100</f>
        <v>99.796614674622248</v>
      </c>
      <c r="Y4870" s="13">
        <f>Agridata[[#This Row],[Final_Profit_NGN]]*Agridata[[#This Row],[Storage_Loss_%]]</f>
        <v>270557657.59999996</v>
      </c>
      <c r="Z4870" s="13">
        <f>Agridata[[#This Row],[Final_Profit_NGN]] * (1-Agridata[[#This Row],[Storage_Loss_%]]/100)</f>
        <v>11871883.424000001</v>
      </c>
      <c r="AA4870" s="13">
        <f>Agridata[[#This Row],[Final_Profit_NGN]]+Agridata[[#This Row],[Input_Cost_NGN]]</f>
        <v>14702634</v>
      </c>
    </row>
    <row r="4871" spans="1:27" x14ac:dyDescent="0.35">
      <c r="A4871" t="s">
        <v>127</v>
      </c>
      <c r="B4871" t="s">
        <v>1472</v>
      </c>
      <c r="C4871" t="s">
        <v>1479</v>
      </c>
      <c r="D4871">
        <v>2022</v>
      </c>
      <c r="E4871" t="s">
        <v>1502</v>
      </c>
      <c r="F4871" t="s">
        <v>1506</v>
      </c>
      <c r="G4871">
        <v>0.45</v>
      </c>
      <c r="H4871">
        <v>1157</v>
      </c>
      <c r="I4871">
        <v>462</v>
      </c>
      <c r="J4871">
        <v>11.3</v>
      </c>
      <c r="K4871" t="s">
        <v>1512</v>
      </c>
      <c r="L4871">
        <v>0.56999999999999995</v>
      </c>
      <c r="M4871" t="s">
        <v>1516</v>
      </c>
      <c r="N4871" s="13">
        <v>2650</v>
      </c>
      <c r="O4871">
        <v>60</v>
      </c>
      <c r="P4871" s="11">
        <f>Agridata[[#This Row],[Storage_Loss_%]]/100</f>
        <v>0.6</v>
      </c>
      <c r="Q4871" s="7">
        <v>60</v>
      </c>
      <c r="R4871" s="13">
        <v>13178</v>
      </c>
      <c r="S4871">
        <v>377</v>
      </c>
      <c r="T4871" t="s">
        <v>1520</v>
      </c>
      <c r="U4871" t="s">
        <v>1523</v>
      </c>
      <c r="V4871" s="13">
        <v>156605</v>
      </c>
      <c r="W4871" s="7">
        <f>(Agridata[[#This Row],[Profit_After_Storage_Loss]]/Agridata[[#This Row],[Total_Revenue]])*100</f>
        <v>36.895331099108866</v>
      </c>
      <c r="X4871">
        <f>(1-Agridata[[#This Row],[Transport_Cost_NGN]]/(Agridata[[#This Row],[Input_Cost_NGN]]+Agridata[[#This Row],[Final_Profit_NGN]]))*100</f>
        <v>98.439184135042964</v>
      </c>
      <c r="Y4871" s="13">
        <f>Agridata[[#This Row],[Final_Profit_NGN]]*Agridata[[#This Row],[Storage_Loss_%]]</f>
        <v>9396300</v>
      </c>
      <c r="Z4871" s="13">
        <f>Agridata[[#This Row],[Final_Profit_NGN]] * (1-Agridata[[#This Row],[Storage_Loss_%]]/100)</f>
        <v>62642</v>
      </c>
      <c r="AA4871" s="13">
        <f>Agridata[[#This Row],[Final_Profit_NGN]]+Agridata[[#This Row],[Input_Cost_NGN]]</f>
        <v>169783</v>
      </c>
    </row>
    <row r="4872" spans="1:27" x14ac:dyDescent="0.35">
      <c r="A4872" t="s">
        <v>1463</v>
      </c>
      <c r="B4872" t="s">
        <v>1470</v>
      </c>
      <c r="C4872" t="s">
        <v>1495</v>
      </c>
      <c r="D4872">
        <v>2023</v>
      </c>
      <c r="E4872" t="s">
        <v>1502</v>
      </c>
      <c r="F4872" t="s">
        <v>1507</v>
      </c>
      <c r="G4872">
        <v>5.22</v>
      </c>
      <c r="H4872">
        <v>9065</v>
      </c>
      <c r="I4872">
        <v>8224</v>
      </c>
      <c r="J4872">
        <v>34.9</v>
      </c>
      <c r="K4872" t="s">
        <v>1512</v>
      </c>
      <c r="L4872">
        <v>1.52</v>
      </c>
      <c r="M4872" t="s">
        <v>1517</v>
      </c>
      <c r="N4872" s="13">
        <v>8662</v>
      </c>
      <c r="O4872">
        <v>3</v>
      </c>
      <c r="P4872" s="11">
        <f>Agridata[[#This Row],[Storage_Loss_%]]/100</f>
        <v>9.2699999999999991E-2</v>
      </c>
      <c r="Q4872" s="7">
        <v>9.27</v>
      </c>
      <c r="R4872" s="13">
        <v>81389</v>
      </c>
      <c r="S4872">
        <v>258</v>
      </c>
      <c r="T4872" t="s">
        <v>1520</v>
      </c>
      <c r="U4872" t="s">
        <v>1523</v>
      </c>
      <c r="V4872" s="13">
        <v>2010524</v>
      </c>
      <c r="W4872" s="7">
        <f>(Agridata[[#This Row],[Profit_After_Storage_Loss]]/Agridata[[#This Row],[Total_Revenue]])*100</f>
        <v>87.200013824666698</v>
      </c>
      <c r="X4872">
        <f>(1-Agridata[[#This Row],[Transport_Cost_NGN]]/(Agridata[[#This Row],[Input_Cost_NGN]]+Agridata[[#This Row],[Final_Profit_NGN]]))*100</f>
        <v>99.585929242755313</v>
      </c>
      <c r="Y4872" s="13">
        <f>Agridata[[#This Row],[Final_Profit_NGN]]*Agridata[[#This Row],[Storage_Loss_%]]</f>
        <v>18637557.48</v>
      </c>
      <c r="Z4872" s="13">
        <f>Agridata[[#This Row],[Final_Profit_NGN]] * (1-Agridata[[#This Row],[Storage_Loss_%]]/100)</f>
        <v>1824148.4251999999</v>
      </c>
      <c r="AA4872" s="13">
        <f>Agridata[[#This Row],[Final_Profit_NGN]]+Agridata[[#This Row],[Input_Cost_NGN]]</f>
        <v>2091913</v>
      </c>
    </row>
    <row r="4873" spans="1:27" x14ac:dyDescent="0.35">
      <c r="A4873" t="s">
        <v>549</v>
      </c>
      <c r="B4873" t="s">
        <v>1469</v>
      </c>
      <c r="C4873" t="s">
        <v>1498</v>
      </c>
      <c r="D4873">
        <v>2022</v>
      </c>
      <c r="E4873" t="s">
        <v>1501</v>
      </c>
      <c r="F4873" t="s">
        <v>1508</v>
      </c>
      <c r="G4873">
        <v>0.56999999999999995</v>
      </c>
      <c r="H4873">
        <v>1219</v>
      </c>
      <c r="I4873">
        <v>487</v>
      </c>
      <c r="J4873">
        <v>9.9</v>
      </c>
      <c r="K4873" t="s">
        <v>1511</v>
      </c>
      <c r="L4873">
        <v>1.7</v>
      </c>
      <c r="M4873" t="s">
        <v>1516</v>
      </c>
      <c r="N4873" s="13">
        <v>1206</v>
      </c>
      <c r="O4873">
        <v>60</v>
      </c>
      <c r="P4873" s="11">
        <f>Agridata[[#This Row],[Storage_Loss_%]]/100</f>
        <v>0.6</v>
      </c>
      <c r="Q4873" s="7">
        <v>60</v>
      </c>
      <c r="R4873" s="13">
        <v>7354</v>
      </c>
      <c r="S4873">
        <v>218</v>
      </c>
      <c r="T4873" t="s">
        <v>1520</v>
      </c>
      <c r="U4873" t="s">
        <v>1523</v>
      </c>
      <c r="V4873" s="13">
        <v>96545</v>
      </c>
      <c r="W4873" s="7">
        <f>(Agridata[[#This Row],[Profit_After_Storage_Loss]]/Agridata[[#This Row],[Total_Revenue]])*100</f>
        <v>37.168788920008858</v>
      </c>
      <c r="X4873">
        <f>(1-Agridata[[#This Row],[Transport_Cost_NGN]]/(Agridata[[#This Row],[Input_Cost_NGN]]+Agridata[[#This Row],[Final_Profit_NGN]]))*100</f>
        <v>98.839257355701207</v>
      </c>
      <c r="Y4873" s="13">
        <f>Agridata[[#This Row],[Final_Profit_NGN]]*Agridata[[#This Row],[Storage_Loss_%]]</f>
        <v>5792700</v>
      </c>
      <c r="Z4873" s="13">
        <f>Agridata[[#This Row],[Final_Profit_NGN]] * (1-Agridata[[#This Row],[Storage_Loss_%]]/100)</f>
        <v>38618</v>
      </c>
      <c r="AA4873" s="13">
        <f>Agridata[[#This Row],[Final_Profit_NGN]]+Agridata[[#This Row],[Input_Cost_NGN]]</f>
        <v>103899</v>
      </c>
    </row>
    <row r="4874" spans="1:27" x14ac:dyDescent="0.35">
      <c r="A4874" t="s">
        <v>465</v>
      </c>
      <c r="B4874" t="s">
        <v>1469</v>
      </c>
      <c r="C4874" t="s">
        <v>1474</v>
      </c>
      <c r="D4874">
        <v>2024</v>
      </c>
      <c r="E4874" t="s">
        <v>1502</v>
      </c>
      <c r="F4874" t="s">
        <v>1504</v>
      </c>
      <c r="G4874">
        <v>3.46</v>
      </c>
      <c r="H4874">
        <v>36358</v>
      </c>
      <c r="I4874">
        <v>28679</v>
      </c>
      <c r="J4874">
        <v>30.9</v>
      </c>
      <c r="K4874" t="s">
        <v>1514</v>
      </c>
      <c r="L4874">
        <v>2.23</v>
      </c>
      <c r="M4874" t="s">
        <v>1516</v>
      </c>
      <c r="N4874" s="13">
        <v>4632</v>
      </c>
      <c r="O4874">
        <v>3</v>
      </c>
      <c r="P4874" s="11">
        <f>Agridata[[#This Row],[Storage_Loss_%]]/100</f>
        <v>0.2112</v>
      </c>
      <c r="Q4874" s="7">
        <v>21.12</v>
      </c>
      <c r="R4874" s="13">
        <v>78481</v>
      </c>
      <c r="S4874">
        <v>219</v>
      </c>
      <c r="T4874" t="s">
        <v>1520</v>
      </c>
      <c r="U4874" t="s">
        <v>1523</v>
      </c>
      <c r="V4874" s="13">
        <v>6134781</v>
      </c>
      <c r="W4874" s="7">
        <f>(Agridata[[#This Row],[Profit_After_Storage_Loss]]/Agridata[[#This Row],[Total_Revenue]])*100</f>
        <v>77.883650372380885</v>
      </c>
      <c r="X4874">
        <f>(1-Agridata[[#This Row],[Transport_Cost_NGN]]/(Agridata[[#This Row],[Input_Cost_NGN]]+Agridata[[#This Row],[Final_Profit_NGN]]))*100</f>
        <v>99.925449787889193</v>
      </c>
      <c r="Y4874" s="13">
        <f>Agridata[[#This Row],[Final_Profit_NGN]]*Agridata[[#This Row],[Storage_Loss_%]]</f>
        <v>129566574.72</v>
      </c>
      <c r="Z4874" s="13">
        <f>Agridata[[#This Row],[Final_Profit_NGN]] * (1-Agridata[[#This Row],[Storage_Loss_%]]/100)</f>
        <v>4839115.2527999999</v>
      </c>
      <c r="AA4874" s="13">
        <f>Agridata[[#This Row],[Final_Profit_NGN]]+Agridata[[#This Row],[Input_Cost_NGN]]</f>
        <v>6213262</v>
      </c>
    </row>
    <row r="4875" spans="1:27" x14ac:dyDescent="0.35">
      <c r="A4875" t="s">
        <v>1407</v>
      </c>
      <c r="B4875" t="s">
        <v>1472</v>
      </c>
      <c r="C4875" t="s">
        <v>1478</v>
      </c>
      <c r="D4875">
        <v>2023</v>
      </c>
      <c r="E4875" t="s">
        <v>1501</v>
      </c>
      <c r="F4875" t="s">
        <v>1505</v>
      </c>
      <c r="G4875">
        <v>1.7</v>
      </c>
      <c r="H4875">
        <v>17464</v>
      </c>
      <c r="I4875">
        <v>14605</v>
      </c>
      <c r="J4875">
        <v>25.8</v>
      </c>
      <c r="K4875" t="s">
        <v>1513</v>
      </c>
      <c r="L4875">
        <v>2.19</v>
      </c>
      <c r="M4875" t="s">
        <v>1517</v>
      </c>
      <c r="N4875" s="13">
        <v>924</v>
      </c>
      <c r="O4875">
        <v>7</v>
      </c>
      <c r="P4875" s="11">
        <f>Agridata[[#This Row],[Storage_Loss_%]]/100</f>
        <v>0.16370000000000001</v>
      </c>
      <c r="Q4875" s="7">
        <v>16.37</v>
      </c>
      <c r="R4875" s="13">
        <v>21396</v>
      </c>
      <c r="S4875">
        <v>95</v>
      </c>
      <c r="T4875" t="s">
        <v>1520</v>
      </c>
      <c r="U4875" t="s">
        <v>1523</v>
      </c>
      <c r="V4875" s="13">
        <v>1351281</v>
      </c>
      <c r="W4875" s="7">
        <f>(Agridata[[#This Row],[Profit_After_Storage_Loss]]/Agridata[[#This Row],[Total_Revenue]])*100</f>
        <v>82.326454096630158</v>
      </c>
      <c r="X4875">
        <f>(1-Agridata[[#This Row],[Transport_Cost_NGN]]/(Agridata[[#This Row],[Input_Cost_NGN]]+Agridata[[#This Row],[Final_Profit_NGN]]))*100</f>
        <v>99.932686276523896</v>
      </c>
      <c r="Y4875" s="13">
        <f>Agridata[[#This Row],[Final_Profit_NGN]]*Agridata[[#This Row],[Storage_Loss_%]]</f>
        <v>22120469.970000003</v>
      </c>
      <c r="Z4875" s="13">
        <f>Agridata[[#This Row],[Final_Profit_NGN]] * (1-Agridata[[#This Row],[Storage_Loss_%]]/100)</f>
        <v>1130076.3003</v>
      </c>
      <c r="AA4875" s="13">
        <f>Agridata[[#This Row],[Final_Profit_NGN]]+Agridata[[#This Row],[Input_Cost_NGN]]</f>
        <v>1372677</v>
      </c>
    </row>
    <row r="4876" spans="1:27" x14ac:dyDescent="0.35">
      <c r="A4876" t="s">
        <v>1210</v>
      </c>
      <c r="B4876" t="s">
        <v>1472</v>
      </c>
      <c r="C4876" t="s">
        <v>1487</v>
      </c>
      <c r="D4876">
        <v>2022</v>
      </c>
      <c r="E4876" t="s">
        <v>1502</v>
      </c>
      <c r="F4876" t="s">
        <v>1507</v>
      </c>
      <c r="G4876">
        <v>1.42</v>
      </c>
      <c r="H4876">
        <v>3461</v>
      </c>
      <c r="I4876">
        <v>2677</v>
      </c>
      <c r="J4876">
        <v>20.7</v>
      </c>
      <c r="K4876" t="s">
        <v>1512</v>
      </c>
      <c r="L4876">
        <v>1.94</v>
      </c>
      <c r="M4876" t="s">
        <v>1517</v>
      </c>
      <c r="N4876" s="13">
        <v>5160</v>
      </c>
      <c r="O4876">
        <v>14</v>
      </c>
      <c r="P4876" s="11">
        <f>Agridata[[#This Row],[Storage_Loss_%]]/100</f>
        <v>0.22640000000000002</v>
      </c>
      <c r="Q4876" s="7">
        <v>22.64</v>
      </c>
      <c r="R4876" s="13">
        <v>17355</v>
      </c>
      <c r="S4876">
        <v>215</v>
      </c>
      <c r="T4876" t="s">
        <v>1520</v>
      </c>
      <c r="U4876" t="s">
        <v>1522</v>
      </c>
      <c r="V4876" s="13">
        <v>547285</v>
      </c>
      <c r="W4876" s="7">
        <f>(Agridata[[#This Row],[Profit_After_Storage_Loss]]/Agridata[[#This Row],[Total_Revenue]])*100</f>
        <v>74.982232218758853</v>
      </c>
      <c r="X4876">
        <f>(1-Agridata[[#This Row],[Transport_Cost_NGN]]/(Agridata[[#This Row],[Input_Cost_NGN]]+Agridata[[#This Row],[Final_Profit_NGN]]))*100</f>
        <v>99.086143383394727</v>
      </c>
      <c r="Y4876" s="13">
        <f>Agridata[[#This Row],[Final_Profit_NGN]]*Agridata[[#This Row],[Storage_Loss_%]]</f>
        <v>12390532.4</v>
      </c>
      <c r="Z4876" s="13">
        <f>Agridata[[#This Row],[Final_Profit_NGN]] * (1-Agridata[[#This Row],[Storage_Loss_%]]/100)</f>
        <v>423379.67599999998</v>
      </c>
      <c r="AA4876" s="13">
        <f>Agridata[[#This Row],[Final_Profit_NGN]]+Agridata[[#This Row],[Input_Cost_NGN]]</f>
        <v>564640</v>
      </c>
    </row>
    <row r="4877" spans="1:27" x14ac:dyDescent="0.35">
      <c r="A4877" t="s">
        <v>1271</v>
      </c>
      <c r="B4877" t="s">
        <v>1472</v>
      </c>
      <c r="C4877" t="s">
        <v>1478</v>
      </c>
      <c r="D4877">
        <v>2023</v>
      </c>
      <c r="E4877" t="s">
        <v>1502</v>
      </c>
      <c r="F4877" t="s">
        <v>1509</v>
      </c>
      <c r="G4877">
        <v>1.55</v>
      </c>
      <c r="H4877">
        <v>16555</v>
      </c>
      <c r="I4877">
        <v>13568</v>
      </c>
      <c r="J4877">
        <v>37</v>
      </c>
      <c r="K4877" t="s">
        <v>1511</v>
      </c>
      <c r="L4877">
        <v>1.84</v>
      </c>
      <c r="M4877" t="s">
        <v>1516</v>
      </c>
      <c r="N4877" s="13">
        <v>5724</v>
      </c>
      <c r="O4877">
        <v>3</v>
      </c>
      <c r="P4877" s="11">
        <f>Agridata[[#This Row],[Storage_Loss_%]]/100</f>
        <v>0.1804</v>
      </c>
      <c r="Q4877" s="7">
        <v>18.04</v>
      </c>
      <c r="R4877" s="13">
        <v>40830</v>
      </c>
      <c r="S4877">
        <v>296</v>
      </c>
      <c r="T4877" t="s">
        <v>1520</v>
      </c>
      <c r="U4877" t="s">
        <v>1522</v>
      </c>
      <c r="V4877" s="13">
        <v>3929413</v>
      </c>
      <c r="W4877" s="7">
        <f>(Agridata[[#This Row],[Profit_After_Storage_Loss]]/Agridata[[#This Row],[Total_Revenue]])*100</f>
        <v>81.117122926732705</v>
      </c>
      <c r="X4877">
        <f>(1-Agridata[[#This Row],[Transport_Cost_NGN]]/(Agridata[[#This Row],[Input_Cost_NGN]]+Agridata[[#This Row],[Final_Profit_NGN]]))*100</f>
        <v>99.855827464465023</v>
      </c>
      <c r="Y4877" s="13">
        <f>Agridata[[#This Row],[Final_Profit_NGN]]*Agridata[[#This Row],[Storage_Loss_%]]</f>
        <v>70886610.519999996</v>
      </c>
      <c r="Z4877" s="13">
        <f>Agridata[[#This Row],[Final_Profit_NGN]] * (1-Agridata[[#This Row],[Storage_Loss_%]]/100)</f>
        <v>3220546.8947999999</v>
      </c>
      <c r="AA4877" s="13">
        <f>Agridata[[#This Row],[Final_Profit_NGN]]+Agridata[[#This Row],[Input_Cost_NGN]]</f>
        <v>3970243</v>
      </c>
    </row>
    <row r="4878" spans="1:27" x14ac:dyDescent="0.35">
      <c r="A4878" t="s">
        <v>1201</v>
      </c>
      <c r="B4878" t="s">
        <v>1469</v>
      </c>
      <c r="C4878" t="s">
        <v>1484</v>
      </c>
      <c r="D4878">
        <v>2021</v>
      </c>
      <c r="E4878" t="s">
        <v>1501</v>
      </c>
      <c r="F4878" t="s">
        <v>1504</v>
      </c>
      <c r="G4878">
        <v>1.47</v>
      </c>
      <c r="H4878">
        <v>11981</v>
      </c>
      <c r="I4878">
        <v>8558</v>
      </c>
      <c r="J4878">
        <v>30.3</v>
      </c>
      <c r="K4878" t="s">
        <v>1512</v>
      </c>
      <c r="L4878">
        <v>1.58</v>
      </c>
      <c r="M4878" t="s">
        <v>1516</v>
      </c>
      <c r="N4878" s="13">
        <v>6289</v>
      </c>
      <c r="O4878">
        <v>5</v>
      </c>
      <c r="P4878" s="11">
        <f>Agridata[[#This Row],[Storage_Loss_%]]/100</f>
        <v>0.28570000000000001</v>
      </c>
      <c r="Q4878" s="7">
        <v>28.57</v>
      </c>
      <c r="R4878" s="13">
        <v>32827</v>
      </c>
      <c r="S4878">
        <v>232</v>
      </c>
      <c r="T4878" t="s">
        <v>1520</v>
      </c>
      <c r="U4878" t="s">
        <v>1523</v>
      </c>
      <c r="V4878" s="13">
        <v>1926486</v>
      </c>
      <c r="W4878" s="7">
        <f>(Agridata[[#This Row],[Profit_After_Storage_Loss]]/Agridata[[#This Row],[Total_Revenue]])*100</f>
        <v>70.233237354113399</v>
      </c>
      <c r="X4878">
        <f>(1-Agridata[[#This Row],[Transport_Cost_NGN]]/(Agridata[[#This Row],[Input_Cost_NGN]]+Agridata[[#This Row],[Final_Profit_NGN]]))*100</f>
        <v>99.679020146347213</v>
      </c>
      <c r="Y4878" s="13">
        <f>Agridata[[#This Row],[Final_Profit_NGN]]*Agridata[[#This Row],[Storage_Loss_%]]</f>
        <v>55039705.020000003</v>
      </c>
      <c r="Z4878" s="13">
        <f>Agridata[[#This Row],[Final_Profit_NGN]] * (1-Agridata[[#This Row],[Storage_Loss_%]]/100)</f>
        <v>1376088.9497999998</v>
      </c>
      <c r="AA4878" s="13">
        <f>Agridata[[#This Row],[Final_Profit_NGN]]+Agridata[[#This Row],[Input_Cost_NGN]]</f>
        <v>1959313</v>
      </c>
    </row>
    <row r="4879" spans="1:27" x14ac:dyDescent="0.35">
      <c r="A4879" t="s">
        <v>678</v>
      </c>
      <c r="B4879" t="s">
        <v>1470</v>
      </c>
      <c r="C4879" t="s">
        <v>1475</v>
      </c>
      <c r="D4879">
        <v>2023</v>
      </c>
      <c r="E4879" t="s">
        <v>1501</v>
      </c>
      <c r="F4879" t="s">
        <v>1503</v>
      </c>
      <c r="G4879">
        <v>5.13</v>
      </c>
      <c r="H4879">
        <v>58888</v>
      </c>
      <c r="I4879">
        <v>38512</v>
      </c>
      <c r="J4879">
        <v>8.9</v>
      </c>
      <c r="K4879" t="s">
        <v>1513</v>
      </c>
      <c r="L4879">
        <v>1.71</v>
      </c>
      <c r="M4879" t="s">
        <v>1516</v>
      </c>
      <c r="N4879" s="13">
        <v>330</v>
      </c>
      <c r="O4879">
        <v>30</v>
      </c>
      <c r="P4879" s="11">
        <f>Agridata[[#This Row],[Storage_Loss_%]]/100</f>
        <v>0.34600000000000003</v>
      </c>
      <c r="Q4879" s="7">
        <v>34.6</v>
      </c>
      <c r="R4879" s="13">
        <v>62015</v>
      </c>
      <c r="S4879">
        <v>398</v>
      </c>
      <c r="T4879" t="s">
        <v>1520</v>
      </c>
      <c r="U4879" t="s">
        <v>1523</v>
      </c>
      <c r="V4879" s="13">
        <v>15112154</v>
      </c>
      <c r="W4879" s="7">
        <f>(Agridata[[#This Row],[Profit_After_Storage_Loss]]/Agridata[[#This Row],[Total_Revenue]])*100</f>
        <v>65.132718081629378</v>
      </c>
      <c r="X4879">
        <f>(1-Agridata[[#This Row],[Transport_Cost_NGN]]/(Agridata[[#This Row],[Input_Cost_NGN]]+Agridata[[#This Row],[Final_Profit_NGN]]))*100</f>
        <v>99.997825251583791</v>
      </c>
      <c r="Y4879" s="13">
        <f>Agridata[[#This Row],[Final_Profit_NGN]]*Agridata[[#This Row],[Storage_Loss_%]]</f>
        <v>522880528.40000004</v>
      </c>
      <c r="Z4879" s="13">
        <f>Agridata[[#This Row],[Final_Profit_NGN]] * (1-Agridata[[#This Row],[Storage_Loss_%]]/100)</f>
        <v>9883348.7159999982</v>
      </c>
      <c r="AA4879" s="13">
        <f>Agridata[[#This Row],[Final_Profit_NGN]]+Agridata[[#This Row],[Input_Cost_NGN]]</f>
        <v>15174169</v>
      </c>
    </row>
    <row r="4880" spans="1:27" x14ac:dyDescent="0.35">
      <c r="A4880" t="s">
        <v>699</v>
      </c>
      <c r="B4880" t="s">
        <v>1471</v>
      </c>
      <c r="C4880" t="s">
        <v>1492</v>
      </c>
      <c r="D4880">
        <v>2024</v>
      </c>
      <c r="E4880" t="s">
        <v>1501</v>
      </c>
      <c r="F4880" t="s">
        <v>1509</v>
      </c>
      <c r="G4880">
        <v>1.1599999999999999</v>
      </c>
      <c r="H4880">
        <v>9710</v>
      </c>
      <c r="I4880">
        <v>8320</v>
      </c>
      <c r="J4880">
        <v>2.5</v>
      </c>
      <c r="K4880" t="s">
        <v>1513</v>
      </c>
      <c r="L4880">
        <v>0.21</v>
      </c>
      <c r="M4880" t="s">
        <v>1518</v>
      </c>
      <c r="N4880" s="13">
        <v>200</v>
      </c>
      <c r="O4880">
        <v>1</v>
      </c>
      <c r="P4880" s="11">
        <f>Agridata[[#This Row],[Storage_Loss_%]]/100</f>
        <v>0.1431</v>
      </c>
      <c r="Q4880" s="7">
        <v>14.31</v>
      </c>
      <c r="R4880" s="13">
        <v>22724</v>
      </c>
      <c r="S4880">
        <v>258</v>
      </c>
      <c r="T4880" t="s">
        <v>1520</v>
      </c>
      <c r="U4880" t="s">
        <v>1522</v>
      </c>
      <c r="V4880" s="13">
        <v>2102171</v>
      </c>
      <c r="W4880" s="7">
        <f>(Agridata[[#This Row],[Profit_After_Storage_Loss]]/Agridata[[#This Row],[Total_Revenue]])*100</f>
        <v>84.773616103383929</v>
      </c>
      <c r="X4880">
        <f>(1-Agridata[[#This Row],[Transport_Cost_NGN]]/(Agridata[[#This Row],[Input_Cost_NGN]]+Agridata[[#This Row],[Final_Profit_NGN]]))*100</f>
        <v>99.990587770219236</v>
      </c>
      <c r="Y4880" s="13">
        <f>Agridata[[#This Row],[Final_Profit_NGN]]*Agridata[[#This Row],[Storage_Loss_%]]</f>
        <v>30082067.010000002</v>
      </c>
      <c r="Z4880" s="13">
        <f>Agridata[[#This Row],[Final_Profit_NGN]] * (1-Agridata[[#This Row],[Storage_Loss_%]]/100)</f>
        <v>1801350.3299</v>
      </c>
      <c r="AA4880" s="13">
        <f>Agridata[[#This Row],[Final_Profit_NGN]]+Agridata[[#This Row],[Input_Cost_NGN]]</f>
        <v>2124895</v>
      </c>
    </row>
    <row r="4881" spans="1:27" x14ac:dyDescent="0.35">
      <c r="A4881" t="s">
        <v>155</v>
      </c>
      <c r="B4881" t="s">
        <v>1471</v>
      </c>
      <c r="C4881" t="s">
        <v>1500</v>
      </c>
      <c r="D4881">
        <v>2021</v>
      </c>
      <c r="E4881" t="s">
        <v>1501</v>
      </c>
      <c r="F4881" t="s">
        <v>1507</v>
      </c>
      <c r="G4881">
        <v>1.19</v>
      </c>
      <c r="H4881">
        <v>1627</v>
      </c>
      <c r="I4881">
        <v>1419</v>
      </c>
      <c r="J4881">
        <v>17.5</v>
      </c>
      <c r="K4881" t="s">
        <v>1511</v>
      </c>
      <c r="L4881">
        <v>1.18</v>
      </c>
      <c r="M4881" t="s">
        <v>1518</v>
      </c>
      <c r="N4881" s="13">
        <v>1902</v>
      </c>
      <c r="O4881">
        <v>7</v>
      </c>
      <c r="P4881" s="11">
        <f>Agridata[[#This Row],[Storage_Loss_%]]/100</f>
        <v>0.1273</v>
      </c>
      <c r="Q4881" s="7">
        <v>12.73</v>
      </c>
      <c r="R4881" s="13">
        <v>20326</v>
      </c>
      <c r="S4881">
        <v>238</v>
      </c>
      <c r="T4881" t="s">
        <v>1521</v>
      </c>
      <c r="U4881" t="s">
        <v>1523</v>
      </c>
      <c r="V4881" s="13">
        <v>312117</v>
      </c>
      <c r="W4881" s="7">
        <f>(Agridata[[#This Row],[Profit_After_Storage_Loss]]/Agridata[[#This Row],[Total_Revenue]])*100</f>
        <v>81.934198012892438</v>
      </c>
      <c r="X4881">
        <f>(1-Agridata[[#This Row],[Transport_Cost_NGN]]/(Agridata[[#This Row],[Input_Cost_NGN]]+Agridata[[#This Row],[Final_Profit_NGN]]))*100</f>
        <v>99.427871845699869</v>
      </c>
      <c r="Y4881" s="13">
        <f>Agridata[[#This Row],[Final_Profit_NGN]]*Agridata[[#This Row],[Storage_Loss_%]]</f>
        <v>3973249.41</v>
      </c>
      <c r="Z4881" s="13">
        <f>Agridata[[#This Row],[Final_Profit_NGN]] * (1-Agridata[[#This Row],[Storage_Loss_%]]/100)</f>
        <v>272384.50589999999</v>
      </c>
      <c r="AA4881" s="13">
        <f>Agridata[[#This Row],[Final_Profit_NGN]]+Agridata[[#This Row],[Input_Cost_NGN]]</f>
        <v>332443</v>
      </c>
    </row>
    <row r="4882" spans="1:27" x14ac:dyDescent="0.35">
      <c r="A4882" t="s">
        <v>608</v>
      </c>
      <c r="B4882" t="s">
        <v>1469</v>
      </c>
      <c r="C4882" t="s">
        <v>1498</v>
      </c>
      <c r="D4882">
        <v>2024</v>
      </c>
      <c r="E4882" t="s">
        <v>1501</v>
      </c>
      <c r="F4882" t="s">
        <v>1505</v>
      </c>
      <c r="G4882">
        <v>1.82</v>
      </c>
      <c r="H4882">
        <v>15275</v>
      </c>
      <c r="I4882">
        <v>11587</v>
      </c>
      <c r="J4882">
        <v>6.1</v>
      </c>
      <c r="K4882" t="s">
        <v>1511</v>
      </c>
      <c r="L4882">
        <v>0.54</v>
      </c>
      <c r="M4882" t="s">
        <v>1517</v>
      </c>
      <c r="N4882" s="13">
        <v>728</v>
      </c>
      <c r="O4882">
        <v>14</v>
      </c>
      <c r="P4882" s="11">
        <f>Agridata[[#This Row],[Storage_Loss_%]]/100</f>
        <v>0.2414</v>
      </c>
      <c r="Q4882" s="7">
        <v>24.14</v>
      </c>
      <c r="R4882" s="13">
        <v>12522</v>
      </c>
      <c r="S4882">
        <v>101</v>
      </c>
      <c r="T4882" t="s">
        <v>1520</v>
      </c>
      <c r="U4882" t="s">
        <v>1523</v>
      </c>
      <c r="V4882" s="13">
        <v>1145335</v>
      </c>
      <c r="W4882" s="7">
        <f>(Agridata[[#This Row],[Profit_After_Storage_Loss]]/Agridata[[#This Row],[Total_Revenue]])*100</f>
        <v>75.039588740233029</v>
      </c>
      <c r="X4882">
        <f>(1-Agridata[[#This Row],[Transport_Cost_NGN]]/(Agridata[[#This Row],[Input_Cost_NGN]]+Agridata[[#This Row],[Final_Profit_NGN]]))*100</f>
        <v>99.937125223581148</v>
      </c>
      <c r="Y4882" s="13">
        <f>Agridata[[#This Row],[Final_Profit_NGN]]*Agridata[[#This Row],[Storage_Loss_%]]</f>
        <v>27648386.900000002</v>
      </c>
      <c r="Z4882" s="13">
        <f>Agridata[[#This Row],[Final_Profit_NGN]] * (1-Agridata[[#This Row],[Storage_Loss_%]]/100)</f>
        <v>868851.13099999994</v>
      </c>
      <c r="AA4882" s="13">
        <f>Agridata[[#This Row],[Final_Profit_NGN]]+Agridata[[#This Row],[Input_Cost_NGN]]</f>
        <v>1157857</v>
      </c>
    </row>
    <row r="4883" spans="1:27" x14ac:dyDescent="0.35">
      <c r="A4883" t="s">
        <v>1073</v>
      </c>
      <c r="B4883" t="s">
        <v>1472</v>
      </c>
      <c r="C4883" t="s">
        <v>1487</v>
      </c>
      <c r="D4883">
        <v>2025</v>
      </c>
      <c r="E4883" t="s">
        <v>1501</v>
      </c>
      <c r="F4883" t="s">
        <v>1506</v>
      </c>
      <c r="G4883">
        <v>2.61</v>
      </c>
      <c r="H4883">
        <v>5498</v>
      </c>
      <c r="I4883">
        <v>3550</v>
      </c>
      <c r="J4883">
        <v>3.2</v>
      </c>
      <c r="K4883" t="s">
        <v>1512</v>
      </c>
      <c r="L4883">
        <v>0.39</v>
      </c>
      <c r="M4883" t="s">
        <v>1518</v>
      </c>
      <c r="N4883" s="13">
        <v>833</v>
      </c>
      <c r="O4883">
        <v>30</v>
      </c>
      <c r="P4883" s="11">
        <f>Agridata[[#This Row],[Storage_Loss_%]]/100</f>
        <v>0.3543</v>
      </c>
      <c r="Q4883" s="7">
        <v>35.43</v>
      </c>
      <c r="R4883" s="13">
        <v>42499</v>
      </c>
      <c r="S4883">
        <v>464</v>
      </c>
      <c r="T4883" t="s">
        <v>1521</v>
      </c>
      <c r="U4883" t="s">
        <v>1523</v>
      </c>
      <c r="V4883" s="13">
        <v>1587396</v>
      </c>
      <c r="W4883" s="7">
        <f>(Agridata[[#This Row],[Profit_After_Storage_Loss]]/Agridata[[#This Row],[Total_Revenue]])*100</f>
        <v>62.886357538369033</v>
      </c>
      <c r="X4883">
        <f>(1-Agridata[[#This Row],[Transport_Cost_NGN]]/(Agridata[[#This Row],[Input_Cost_NGN]]+Agridata[[#This Row],[Final_Profit_NGN]]))*100</f>
        <v>99.948892413314965</v>
      </c>
      <c r="Y4883" s="13">
        <f>Agridata[[#This Row],[Final_Profit_NGN]]*Agridata[[#This Row],[Storage_Loss_%]]</f>
        <v>56241440.280000001</v>
      </c>
      <c r="Z4883" s="13">
        <f>Agridata[[#This Row],[Final_Profit_NGN]] * (1-Agridata[[#This Row],[Storage_Loss_%]]/100)</f>
        <v>1024981.5972</v>
      </c>
      <c r="AA4883" s="13">
        <f>Agridata[[#This Row],[Final_Profit_NGN]]+Agridata[[#This Row],[Input_Cost_NGN]]</f>
        <v>1629895</v>
      </c>
    </row>
    <row r="4884" spans="1:27" x14ac:dyDescent="0.35">
      <c r="A4884" t="s">
        <v>1333</v>
      </c>
      <c r="B4884" t="s">
        <v>1473</v>
      </c>
      <c r="C4884" t="s">
        <v>1484</v>
      </c>
      <c r="D4884">
        <v>2025</v>
      </c>
      <c r="E4884" t="s">
        <v>1501</v>
      </c>
      <c r="F4884" t="s">
        <v>1506</v>
      </c>
      <c r="G4884">
        <v>0.28000000000000003</v>
      </c>
      <c r="H4884">
        <v>617</v>
      </c>
      <c r="I4884">
        <v>537</v>
      </c>
      <c r="J4884">
        <v>24.1</v>
      </c>
      <c r="K4884" t="s">
        <v>1512</v>
      </c>
      <c r="L4884">
        <v>0.76</v>
      </c>
      <c r="M4884" t="s">
        <v>1516</v>
      </c>
      <c r="N4884" s="13">
        <v>6392</v>
      </c>
      <c r="O4884">
        <v>7</v>
      </c>
      <c r="P4884" s="11">
        <f>Agridata[[#This Row],[Storage_Loss_%]]/100</f>
        <v>0.12869999999999998</v>
      </c>
      <c r="Q4884" s="7">
        <v>12.87</v>
      </c>
      <c r="R4884" s="13">
        <v>4497</v>
      </c>
      <c r="S4884">
        <v>365</v>
      </c>
      <c r="T4884" t="s">
        <v>1520</v>
      </c>
      <c r="U4884" t="s">
        <v>1522</v>
      </c>
      <c r="V4884" s="13">
        <v>183156</v>
      </c>
      <c r="W4884" s="7">
        <f>(Agridata[[#This Row],[Profit_After_Storage_Loss]]/Agridata[[#This Row],[Total_Revenue]])*100</f>
        <v>85.041977906028677</v>
      </c>
      <c r="X4884">
        <f>(1-Agridata[[#This Row],[Transport_Cost_NGN]]/(Agridata[[#This Row],[Input_Cost_NGN]]+Agridata[[#This Row],[Final_Profit_NGN]]))*100</f>
        <v>96.593712863636611</v>
      </c>
      <c r="Y4884" s="13">
        <f>Agridata[[#This Row],[Final_Profit_NGN]]*Agridata[[#This Row],[Storage_Loss_%]]</f>
        <v>2357217.7199999997</v>
      </c>
      <c r="Z4884" s="13">
        <f>Agridata[[#This Row],[Final_Profit_NGN]] * (1-Agridata[[#This Row],[Storage_Loss_%]]/100)</f>
        <v>159583.82279999999</v>
      </c>
      <c r="AA4884" s="13">
        <f>Agridata[[#This Row],[Final_Profit_NGN]]+Agridata[[#This Row],[Input_Cost_NGN]]</f>
        <v>187653</v>
      </c>
    </row>
    <row r="4885" spans="1:27" x14ac:dyDescent="0.35">
      <c r="A4885" t="s">
        <v>842</v>
      </c>
      <c r="B4885" t="s">
        <v>1473</v>
      </c>
      <c r="C4885" t="s">
        <v>1494</v>
      </c>
      <c r="D4885">
        <v>2021</v>
      </c>
      <c r="E4885" t="s">
        <v>1501</v>
      </c>
      <c r="F4885" t="s">
        <v>1505</v>
      </c>
      <c r="G4885">
        <v>1.8</v>
      </c>
      <c r="H4885">
        <v>11950</v>
      </c>
      <c r="I4885">
        <v>9042</v>
      </c>
      <c r="J4885">
        <v>33.5</v>
      </c>
      <c r="K4885" t="s">
        <v>1512</v>
      </c>
      <c r="L4885">
        <v>1.55</v>
      </c>
      <c r="M4885" t="s">
        <v>1516</v>
      </c>
      <c r="N4885" s="13">
        <v>7555</v>
      </c>
      <c r="O4885">
        <v>14</v>
      </c>
      <c r="P4885" s="11">
        <f>Agridata[[#This Row],[Storage_Loss_%]]/100</f>
        <v>0.24329999999999999</v>
      </c>
      <c r="Q4885" s="7">
        <v>24.33</v>
      </c>
      <c r="R4885" s="13">
        <v>18043</v>
      </c>
      <c r="S4885">
        <v>83</v>
      </c>
      <c r="T4885" t="s">
        <v>1521</v>
      </c>
      <c r="U4885" t="s">
        <v>1522</v>
      </c>
      <c r="V4885" s="13">
        <v>717384</v>
      </c>
      <c r="W4885" s="7">
        <f>(Agridata[[#This Row],[Profit_After_Storage_Loss]]/Agridata[[#This Row],[Total_Revenue]])*100</f>
        <v>73.813508723503489</v>
      </c>
      <c r="X4885">
        <f>(1-Agridata[[#This Row],[Transport_Cost_NGN]]/(Agridata[[#This Row],[Input_Cost_NGN]]+Agridata[[#This Row],[Final_Profit_NGN]]))*100</f>
        <v>98.972705652634446</v>
      </c>
      <c r="Y4885" s="13">
        <f>Agridata[[#This Row],[Final_Profit_NGN]]*Agridata[[#This Row],[Storage_Loss_%]]</f>
        <v>17453952.719999999</v>
      </c>
      <c r="Z4885" s="13">
        <f>Agridata[[#This Row],[Final_Profit_NGN]] * (1-Agridata[[#This Row],[Storage_Loss_%]]/100)</f>
        <v>542844.47279999999</v>
      </c>
      <c r="AA4885" s="13">
        <f>Agridata[[#This Row],[Final_Profit_NGN]]+Agridata[[#This Row],[Input_Cost_NGN]]</f>
        <v>735427</v>
      </c>
    </row>
    <row r="4886" spans="1:27" x14ac:dyDescent="0.35">
      <c r="A4886" t="s">
        <v>237</v>
      </c>
      <c r="B4886" t="s">
        <v>1470</v>
      </c>
      <c r="C4886" t="s">
        <v>1485</v>
      </c>
      <c r="D4886">
        <v>2021</v>
      </c>
      <c r="E4886" t="s">
        <v>1502</v>
      </c>
      <c r="F4886" t="s">
        <v>1510</v>
      </c>
      <c r="G4886">
        <v>1.06</v>
      </c>
      <c r="H4886">
        <v>24444</v>
      </c>
      <c r="I4886">
        <v>17511</v>
      </c>
      <c r="J4886">
        <v>5.8</v>
      </c>
      <c r="K4886" t="s">
        <v>1513</v>
      </c>
      <c r="L4886">
        <v>0.37</v>
      </c>
      <c r="M4886" t="s">
        <v>1517</v>
      </c>
      <c r="N4886" s="13">
        <v>241</v>
      </c>
      <c r="O4886">
        <v>2</v>
      </c>
      <c r="P4886" s="11">
        <f>Agridata[[#This Row],[Storage_Loss_%]]/100</f>
        <v>0.28360000000000002</v>
      </c>
      <c r="Q4886" s="7">
        <v>28.36</v>
      </c>
      <c r="R4886" s="13">
        <v>23312</v>
      </c>
      <c r="S4886">
        <v>411</v>
      </c>
      <c r="T4886" t="s">
        <v>1519</v>
      </c>
      <c r="U4886" t="s">
        <v>1522</v>
      </c>
      <c r="V4886" s="13">
        <v>7101498</v>
      </c>
      <c r="W4886" s="7">
        <f>(Agridata[[#This Row],[Profit_After_Storage_Loss]]/Agridata[[#This Row],[Total_Revenue]])*100</f>
        <v>71.405597724009468</v>
      </c>
      <c r="X4886">
        <f>(1-Agridata[[#This Row],[Transport_Cost_NGN]]/(Agridata[[#This Row],[Input_Cost_NGN]]+Agridata[[#This Row],[Final_Profit_NGN]]))*100</f>
        <v>99.996617453658416</v>
      </c>
      <c r="Y4886" s="13">
        <f>Agridata[[#This Row],[Final_Profit_NGN]]*Agridata[[#This Row],[Storage_Loss_%]]</f>
        <v>201398483.28</v>
      </c>
      <c r="Z4886" s="13">
        <f>Agridata[[#This Row],[Final_Profit_NGN]] * (1-Agridata[[#This Row],[Storage_Loss_%]]/100)</f>
        <v>5087513.1671999991</v>
      </c>
      <c r="AA4886" s="13">
        <f>Agridata[[#This Row],[Final_Profit_NGN]]+Agridata[[#This Row],[Input_Cost_NGN]]</f>
        <v>7124810</v>
      </c>
    </row>
    <row r="4887" spans="1:27" x14ac:dyDescent="0.35">
      <c r="A4887" t="s">
        <v>1097</v>
      </c>
      <c r="B4887" t="s">
        <v>1470</v>
      </c>
      <c r="C4887" t="s">
        <v>1490</v>
      </c>
      <c r="D4887">
        <v>2025</v>
      </c>
      <c r="E4887" t="s">
        <v>1502</v>
      </c>
      <c r="F4887" t="s">
        <v>1504</v>
      </c>
      <c r="G4887">
        <v>3.21</v>
      </c>
      <c r="H4887">
        <v>31780</v>
      </c>
      <c r="I4887">
        <v>24724</v>
      </c>
      <c r="J4887">
        <v>40.299999999999997</v>
      </c>
      <c r="K4887" t="s">
        <v>1512</v>
      </c>
      <c r="L4887">
        <v>2.75</v>
      </c>
      <c r="M4887" t="s">
        <v>1517</v>
      </c>
      <c r="N4887" s="13">
        <v>12143</v>
      </c>
      <c r="O4887">
        <v>3</v>
      </c>
      <c r="P4887" s="11">
        <f>Agridata[[#This Row],[Storage_Loss_%]]/100</f>
        <v>0.222</v>
      </c>
      <c r="Q4887" s="7">
        <v>22.2</v>
      </c>
      <c r="R4887" s="13">
        <v>40527</v>
      </c>
      <c r="S4887">
        <v>362</v>
      </c>
      <c r="T4887" t="s">
        <v>1520</v>
      </c>
      <c r="U4887" t="s">
        <v>1523</v>
      </c>
      <c r="V4887" s="13">
        <v>8807918</v>
      </c>
      <c r="W4887" s="7">
        <f>(Agridata[[#This Row],[Profit_After_Storage_Loss]]/Agridata[[#This Row],[Total_Revenue]])*100</f>
        <v>77.443666135688247</v>
      </c>
      <c r="X4887">
        <f>(1-Agridata[[#This Row],[Transport_Cost_NGN]]/(Agridata[[#This Row],[Input_Cost_NGN]]+Agridata[[#This Row],[Final_Profit_NGN]]))*100</f>
        <v>99.862766847734264</v>
      </c>
      <c r="Y4887" s="13">
        <f>Agridata[[#This Row],[Final_Profit_NGN]]*Agridata[[#This Row],[Storage_Loss_%]]</f>
        <v>195535779.59999999</v>
      </c>
      <c r="Z4887" s="13">
        <f>Agridata[[#This Row],[Final_Profit_NGN]] * (1-Agridata[[#This Row],[Storage_Loss_%]]/100)</f>
        <v>6852560.2039999999</v>
      </c>
      <c r="AA4887" s="13">
        <f>Agridata[[#This Row],[Final_Profit_NGN]]+Agridata[[#This Row],[Input_Cost_NGN]]</f>
        <v>8848445</v>
      </c>
    </row>
    <row r="4888" spans="1:27" x14ac:dyDescent="0.35">
      <c r="A4888" t="s">
        <v>127</v>
      </c>
      <c r="B4888" t="s">
        <v>1470</v>
      </c>
      <c r="C4888" t="s">
        <v>1485</v>
      </c>
      <c r="D4888">
        <v>2023</v>
      </c>
      <c r="E4888" t="s">
        <v>1502</v>
      </c>
      <c r="F4888" t="s">
        <v>1503</v>
      </c>
      <c r="G4888">
        <v>0.39</v>
      </c>
      <c r="H4888">
        <v>3378</v>
      </c>
      <c r="I4888">
        <v>2899</v>
      </c>
      <c r="J4888">
        <v>1</v>
      </c>
      <c r="K4888" t="s">
        <v>1513</v>
      </c>
      <c r="L4888">
        <v>0.09</v>
      </c>
      <c r="M4888" t="s">
        <v>1517</v>
      </c>
      <c r="N4888" s="13">
        <v>200</v>
      </c>
      <c r="O4888">
        <v>7</v>
      </c>
      <c r="P4888" s="11">
        <f>Agridata[[#This Row],[Storage_Loss_%]]/100</f>
        <v>0.1416</v>
      </c>
      <c r="Q4888" s="7">
        <v>14.16</v>
      </c>
      <c r="R4888" s="13">
        <v>5715</v>
      </c>
      <c r="S4888">
        <v>312</v>
      </c>
      <c r="T4888" t="s">
        <v>1521</v>
      </c>
      <c r="U4888" t="s">
        <v>1522</v>
      </c>
      <c r="V4888" s="13">
        <v>889529</v>
      </c>
      <c r="W4888" s="7">
        <f>(Agridata[[#This Row],[Profit_After_Storage_Loss]]/Agridata[[#This Row],[Total_Revenue]])*100</f>
        <v>85.29202023135592</v>
      </c>
      <c r="X4888">
        <f>(1-Agridata[[#This Row],[Transport_Cost_NGN]]/(Agridata[[#This Row],[Input_Cost_NGN]]+Agridata[[#This Row],[Final_Profit_NGN]]))*100</f>
        <v>99.977659721818853</v>
      </c>
      <c r="Y4888" s="13">
        <f>Agridata[[#This Row],[Final_Profit_NGN]]*Agridata[[#This Row],[Storage_Loss_%]]</f>
        <v>12595730.640000001</v>
      </c>
      <c r="Z4888" s="13">
        <f>Agridata[[#This Row],[Final_Profit_NGN]] * (1-Agridata[[#This Row],[Storage_Loss_%]]/100)</f>
        <v>763571.6936</v>
      </c>
      <c r="AA4888" s="13">
        <f>Agridata[[#This Row],[Final_Profit_NGN]]+Agridata[[#This Row],[Input_Cost_NGN]]</f>
        <v>895244</v>
      </c>
    </row>
    <row r="4889" spans="1:27" x14ac:dyDescent="0.35">
      <c r="A4889" t="s">
        <v>1166</v>
      </c>
      <c r="B4889" t="s">
        <v>1472</v>
      </c>
      <c r="C4889" t="s">
        <v>1479</v>
      </c>
      <c r="D4889">
        <v>2021</v>
      </c>
      <c r="E4889" t="s">
        <v>1502</v>
      </c>
      <c r="F4889" t="s">
        <v>1503</v>
      </c>
      <c r="G4889">
        <v>1.33</v>
      </c>
      <c r="H4889">
        <v>6985</v>
      </c>
      <c r="I4889">
        <v>5635</v>
      </c>
      <c r="J4889">
        <v>23.9</v>
      </c>
      <c r="K4889" t="s">
        <v>1511</v>
      </c>
      <c r="L4889">
        <v>1.83</v>
      </c>
      <c r="M4889" t="s">
        <v>1518</v>
      </c>
      <c r="N4889" s="13">
        <v>3212</v>
      </c>
      <c r="O4889">
        <v>14</v>
      </c>
      <c r="P4889" s="11">
        <f>Agridata[[#This Row],[Storage_Loss_%]]/100</f>
        <v>0.19320000000000001</v>
      </c>
      <c r="Q4889" s="7">
        <v>19.32</v>
      </c>
      <c r="R4889" s="13">
        <v>17562</v>
      </c>
      <c r="S4889">
        <v>269</v>
      </c>
      <c r="T4889" t="s">
        <v>1520</v>
      </c>
      <c r="U4889" t="s">
        <v>1523</v>
      </c>
      <c r="V4889" s="13">
        <v>1479883</v>
      </c>
      <c r="W4889" s="7">
        <f>(Agridata[[#This Row],[Profit_After_Storage_Loss]]/Agridata[[#This Row],[Total_Revenue]])*100</f>
        <v>79.733786843590238</v>
      </c>
      <c r="X4889">
        <f>(1-Agridata[[#This Row],[Transport_Cost_NGN]]/(Agridata[[#This Row],[Input_Cost_NGN]]+Agridata[[#This Row],[Final_Profit_NGN]]))*100</f>
        <v>99.785501303887628</v>
      </c>
      <c r="Y4889" s="13">
        <f>Agridata[[#This Row],[Final_Profit_NGN]]*Agridata[[#This Row],[Storage_Loss_%]]</f>
        <v>28591339.559999999</v>
      </c>
      <c r="Z4889" s="13">
        <f>Agridata[[#This Row],[Final_Profit_NGN]] * (1-Agridata[[#This Row],[Storage_Loss_%]]/100)</f>
        <v>1193969.6043999998</v>
      </c>
      <c r="AA4889" s="13">
        <f>Agridata[[#This Row],[Final_Profit_NGN]]+Agridata[[#This Row],[Input_Cost_NGN]]</f>
        <v>1497445</v>
      </c>
    </row>
    <row r="4890" spans="1:27" x14ac:dyDescent="0.35">
      <c r="A4890" t="s">
        <v>1181</v>
      </c>
      <c r="B4890" t="s">
        <v>1470</v>
      </c>
      <c r="C4890" t="s">
        <v>1475</v>
      </c>
      <c r="D4890">
        <v>2023</v>
      </c>
      <c r="E4890" t="s">
        <v>1501</v>
      </c>
      <c r="F4890" t="s">
        <v>1508</v>
      </c>
      <c r="G4890">
        <v>1.27</v>
      </c>
      <c r="H4890">
        <v>2016</v>
      </c>
      <c r="I4890">
        <v>1566</v>
      </c>
      <c r="J4890">
        <v>4.5999999999999996</v>
      </c>
      <c r="K4890" t="s">
        <v>1512</v>
      </c>
      <c r="L4890">
        <v>1.53</v>
      </c>
      <c r="M4890" t="s">
        <v>1516</v>
      </c>
      <c r="N4890" s="13">
        <v>1065</v>
      </c>
      <c r="O4890">
        <v>14</v>
      </c>
      <c r="P4890" s="11">
        <f>Agridata[[#This Row],[Storage_Loss_%]]/100</f>
        <v>0.22309999999999999</v>
      </c>
      <c r="Q4890" s="7">
        <v>22.31</v>
      </c>
      <c r="R4890" s="13">
        <v>14946</v>
      </c>
      <c r="S4890">
        <v>212</v>
      </c>
      <c r="T4890" t="s">
        <v>1520</v>
      </c>
      <c r="U4890" t="s">
        <v>1523</v>
      </c>
      <c r="V4890" s="13">
        <v>312662</v>
      </c>
      <c r="W4890" s="7">
        <f>(Agridata[[#This Row],[Profit_After_Storage_Loss]]/Agridata[[#This Row],[Total_Revenue]])*100</f>
        <v>74.14565816463579</v>
      </c>
      <c r="X4890">
        <f>(1-Agridata[[#This Row],[Transport_Cost_NGN]]/(Agridata[[#This Row],[Input_Cost_NGN]]+Agridata[[#This Row],[Final_Profit_NGN]]))*100</f>
        <v>99.674916363458763</v>
      </c>
      <c r="Y4890" s="13">
        <f>Agridata[[#This Row],[Final_Profit_NGN]]*Agridata[[#This Row],[Storage_Loss_%]]</f>
        <v>6975489.2199999997</v>
      </c>
      <c r="Z4890" s="13">
        <f>Agridata[[#This Row],[Final_Profit_NGN]] * (1-Agridata[[#This Row],[Storage_Loss_%]]/100)</f>
        <v>242907.1078</v>
      </c>
      <c r="AA4890" s="13">
        <f>Agridata[[#This Row],[Final_Profit_NGN]]+Agridata[[#This Row],[Input_Cost_NGN]]</f>
        <v>327608</v>
      </c>
    </row>
    <row r="4891" spans="1:27" x14ac:dyDescent="0.35">
      <c r="A4891" t="s">
        <v>1116</v>
      </c>
      <c r="B4891" t="s">
        <v>1469</v>
      </c>
      <c r="C4891" t="s">
        <v>1484</v>
      </c>
      <c r="D4891">
        <v>2024</v>
      </c>
      <c r="E4891" t="s">
        <v>1501</v>
      </c>
      <c r="F4891" t="s">
        <v>1508</v>
      </c>
      <c r="G4891">
        <v>1.46</v>
      </c>
      <c r="H4891">
        <v>2590</v>
      </c>
      <c r="I4891">
        <v>1992</v>
      </c>
      <c r="J4891">
        <v>4.4000000000000004</v>
      </c>
      <c r="K4891" t="s">
        <v>1515</v>
      </c>
      <c r="L4891">
        <v>1.1599999999999999</v>
      </c>
      <c r="M4891" t="s">
        <v>1517</v>
      </c>
      <c r="N4891" s="13">
        <v>818</v>
      </c>
      <c r="O4891">
        <v>14</v>
      </c>
      <c r="P4891" s="11">
        <f>Agridata[[#This Row],[Storage_Loss_%]]/100</f>
        <v>0.23070000000000002</v>
      </c>
      <c r="Q4891" s="7">
        <v>23.07</v>
      </c>
      <c r="R4891" s="13">
        <v>18408</v>
      </c>
      <c r="S4891">
        <v>186</v>
      </c>
      <c r="T4891" t="s">
        <v>1520</v>
      </c>
      <c r="U4891" t="s">
        <v>1522</v>
      </c>
      <c r="V4891" s="13">
        <v>347581</v>
      </c>
      <c r="W4891" s="7">
        <f>(Agridata[[#This Row],[Profit_After_Storage_Loss]]/Agridata[[#This Row],[Total_Revenue]])*100</f>
        <v>73.060683053315799</v>
      </c>
      <c r="X4891">
        <f>(1-Agridata[[#This Row],[Transport_Cost_NGN]]/(Agridata[[#This Row],[Input_Cost_NGN]]+Agridata[[#This Row],[Final_Profit_NGN]]))*100</f>
        <v>99.776496014907551</v>
      </c>
      <c r="Y4891" s="13">
        <f>Agridata[[#This Row],[Final_Profit_NGN]]*Agridata[[#This Row],[Storage_Loss_%]]</f>
        <v>8018693.6699999999</v>
      </c>
      <c r="Z4891" s="13">
        <f>Agridata[[#This Row],[Final_Profit_NGN]] * (1-Agridata[[#This Row],[Storage_Loss_%]]/100)</f>
        <v>267394.06329999998</v>
      </c>
      <c r="AA4891" s="13">
        <f>Agridata[[#This Row],[Final_Profit_NGN]]+Agridata[[#This Row],[Input_Cost_NGN]]</f>
        <v>365989</v>
      </c>
    </row>
    <row r="4892" spans="1:27" x14ac:dyDescent="0.35">
      <c r="A4892" t="s">
        <v>599</v>
      </c>
      <c r="B4892" t="s">
        <v>1472</v>
      </c>
      <c r="C4892" t="s">
        <v>1489</v>
      </c>
      <c r="D4892">
        <v>2021</v>
      </c>
      <c r="E4892" t="s">
        <v>1501</v>
      </c>
      <c r="F4892" t="s">
        <v>1508</v>
      </c>
      <c r="G4892">
        <v>2.89</v>
      </c>
      <c r="H4892">
        <v>4599</v>
      </c>
      <c r="I4892">
        <v>4307</v>
      </c>
      <c r="J4892">
        <v>19.899999999999999</v>
      </c>
      <c r="K4892" t="s">
        <v>1513</v>
      </c>
      <c r="L4892">
        <v>1.97</v>
      </c>
      <c r="M4892" t="s">
        <v>1518</v>
      </c>
      <c r="N4892" s="13">
        <v>830</v>
      </c>
      <c r="O4892">
        <v>1</v>
      </c>
      <c r="P4892" s="11">
        <f>Agridata[[#This Row],[Storage_Loss_%]]/100</f>
        <v>6.3399999999999998E-2</v>
      </c>
      <c r="Q4892" s="7">
        <v>6.34</v>
      </c>
      <c r="R4892" s="13">
        <v>40945</v>
      </c>
      <c r="S4892">
        <v>178</v>
      </c>
      <c r="T4892" t="s">
        <v>1521</v>
      </c>
      <c r="U4892" t="s">
        <v>1523</v>
      </c>
      <c r="V4892" s="13">
        <v>717205</v>
      </c>
      <c r="W4892" s="7">
        <f>(Agridata[[#This Row],[Profit_After_Storage_Loss]]/Agridata[[#This Row],[Total_Revenue]])*100</f>
        <v>88.601754665963199</v>
      </c>
      <c r="X4892">
        <f>(1-Agridata[[#This Row],[Transport_Cost_NGN]]/(Agridata[[#This Row],[Input_Cost_NGN]]+Agridata[[#This Row],[Final_Profit_NGN]]))*100</f>
        <v>99.89052298357845</v>
      </c>
      <c r="Y4892" s="13">
        <f>Agridata[[#This Row],[Final_Profit_NGN]]*Agridata[[#This Row],[Storage_Loss_%]]</f>
        <v>4547079.7</v>
      </c>
      <c r="Z4892" s="13">
        <f>Agridata[[#This Row],[Final_Profit_NGN]] * (1-Agridata[[#This Row],[Storage_Loss_%]]/100)</f>
        <v>671734.20299999998</v>
      </c>
      <c r="AA4892" s="13">
        <f>Agridata[[#This Row],[Final_Profit_NGN]]+Agridata[[#This Row],[Input_Cost_NGN]]</f>
        <v>758150</v>
      </c>
    </row>
    <row r="4893" spans="1:27" x14ac:dyDescent="0.35">
      <c r="A4893" t="s">
        <v>1464</v>
      </c>
      <c r="B4893" t="s">
        <v>1471</v>
      </c>
      <c r="C4893" t="s">
        <v>1483</v>
      </c>
      <c r="D4893">
        <v>2022</v>
      </c>
      <c r="E4893" t="s">
        <v>1502</v>
      </c>
      <c r="F4893" t="s">
        <v>1510</v>
      </c>
      <c r="G4893">
        <v>1.71</v>
      </c>
      <c r="H4893">
        <v>27820</v>
      </c>
      <c r="I4893">
        <v>18767</v>
      </c>
      <c r="J4893">
        <v>3.5</v>
      </c>
      <c r="K4893" t="s">
        <v>1513</v>
      </c>
      <c r="L4893">
        <v>1.34</v>
      </c>
      <c r="M4893" t="s">
        <v>1516</v>
      </c>
      <c r="N4893" s="13">
        <v>200</v>
      </c>
      <c r="O4893">
        <v>7</v>
      </c>
      <c r="P4893" s="11">
        <f>Agridata[[#This Row],[Storage_Loss_%]]/100</f>
        <v>0.32539999999999997</v>
      </c>
      <c r="Q4893" s="7">
        <v>32.54</v>
      </c>
      <c r="R4893" s="13">
        <v>34048</v>
      </c>
      <c r="S4893">
        <v>406</v>
      </c>
      <c r="T4893" t="s">
        <v>1520</v>
      </c>
      <c r="U4893" t="s">
        <v>1522</v>
      </c>
      <c r="V4893" s="13">
        <v>7508960</v>
      </c>
      <c r="W4893" s="7">
        <f>(Agridata[[#This Row],[Profit_After_Storage_Loss]]/Agridata[[#This Row],[Total_Revenue]])*100</f>
        <v>67.155495738570082</v>
      </c>
      <c r="X4893">
        <f>(1-Agridata[[#This Row],[Transport_Cost_NGN]]/(Agridata[[#This Row],[Input_Cost_NGN]]+Agridata[[#This Row],[Final_Profit_NGN]]))*100</f>
        <v>99.997348537877727</v>
      </c>
      <c r="Y4893" s="13">
        <f>Agridata[[#This Row],[Final_Profit_NGN]]*Agridata[[#This Row],[Storage_Loss_%]]</f>
        <v>244341558.40000001</v>
      </c>
      <c r="Z4893" s="13">
        <f>Agridata[[#This Row],[Final_Profit_NGN]] * (1-Agridata[[#This Row],[Storage_Loss_%]]/100)</f>
        <v>5065544.4160000002</v>
      </c>
      <c r="AA4893" s="13">
        <f>Agridata[[#This Row],[Final_Profit_NGN]]+Agridata[[#This Row],[Input_Cost_NGN]]</f>
        <v>7543008</v>
      </c>
    </row>
    <row r="4894" spans="1:27" x14ac:dyDescent="0.35">
      <c r="A4894" t="s">
        <v>1465</v>
      </c>
      <c r="B4894" t="s">
        <v>1469</v>
      </c>
      <c r="C4894" t="s">
        <v>1484</v>
      </c>
      <c r="D4894">
        <v>2025</v>
      </c>
      <c r="E4894" t="s">
        <v>1501</v>
      </c>
      <c r="F4894" t="s">
        <v>1504</v>
      </c>
      <c r="G4894">
        <v>1.29</v>
      </c>
      <c r="H4894">
        <v>12356</v>
      </c>
      <c r="I4894">
        <v>9433</v>
      </c>
      <c r="J4894">
        <v>20.2</v>
      </c>
      <c r="K4894" t="s">
        <v>1512</v>
      </c>
      <c r="L4894">
        <v>1.91</v>
      </c>
      <c r="M4894" t="s">
        <v>1516</v>
      </c>
      <c r="N4894" s="13">
        <v>4188</v>
      </c>
      <c r="O4894">
        <v>3</v>
      </c>
      <c r="P4894" s="11">
        <f>Agridata[[#This Row],[Storage_Loss_%]]/100</f>
        <v>0.23649999999999999</v>
      </c>
      <c r="Q4894" s="7">
        <v>23.65</v>
      </c>
      <c r="R4894" s="13">
        <v>24885</v>
      </c>
      <c r="S4894">
        <v>343</v>
      </c>
      <c r="T4894" t="s">
        <v>1520</v>
      </c>
      <c r="U4894" t="s">
        <v>1523</v>
      </c>
      <c r="V4894" s="13">
        <v>3174091</v>
      </c>
      <c r="W4894" s="7">
        <f>(Agridata[[#This Row],[Profit_After_Storage_Loss]]/Agridata[[#This Row],[Total_Revenue]])*100</f>
        <v>75.756069395331522</v>
      </c>
      <c r="X4894">
        <f>(1-Agridata[[#This Row],[Transport_Cost_NGN]]/(Agridata[[#This Row],[Input_Cost_NGN]]+Agridata[[#This Row],[Final_Profit_NGN]]))*100</f>
        <v>99.869083106594118</v>
      </c>
      <c r="Y4894" s="13">
        <f>Agridata[[#This Row],[Final_Profit_NGN]]*Agridata[[#This Row],[Storage_Loss_%]]</f>
        <v>75067252.149999991</v>
      </c>
      <c r="Z4894" s="13">
        <f>Agridata[[#This Row],[Final_Profit_NGN]] * (1-Agridata[[#This Row],[Storage_Loss_%]]/100)</f>
        <v>2423418.4785000002</v>
      </c>
      <c r="AA4894" s="13">
        <f>Agridata[[#This Row],[Final_Profit_NGN]]+Agridata[[#This Row],[Input_Cost_NGN]]</f>
        <v>3198976</v>
      </c>
    </row>
    <row r="4895" spans="1:27" x14ac:dyDescent="0.35">
      <c r="A4895" t="s">
        <v>188</v>
      </c>
      <c r="B4895" t="s">
        <v>1470</v>
      </c>
      <c r="C4895" t="s">
        <v>1476</v>
      </c>
      <c r="D4895">
        <v>2025</v>
      </c>
      <c r="E4895" t="s">
        <v>1501</v>
      </c>
      <c r="F4895" t="s">
        <v>1507</v>
      </c>
      <c r="G4895">
        <v>1.51</v>
      </c>
      <c r="H4895">
        <v>4206</v>
      </c>
      <c r="I4895">
        <v>3260</v>
      </c>
      <c r="J4895">
        <v>53.1</v>
      </c>
      <c r="K4895" t="s">
        <v>1512</v>
      </c>
      <c r="L4895">
        <v>1.33</v>
      </c>
      <c r="M4895" t="s">
        <v>1518</v>
      </c>
      <c r="N4895" s="13">
        <v>15631</v>
      </c>
      <c r="O4895">
        <v>14</v>
      </c>
      <c r="P4895" s="11">
        <f>Agridata[[#This Row],[Storage_Loss_%]]/100</f>
        <v>0.2248</v>
      </c>
      <c r="Q4895" s="7">
        <v>22.48</v>
      </c>
      <c r="R4895" s="13">
        <v>18544</v>
      </c>
      <c r="S4895">
        <v>269</v>
      </c>
      <c r="T4895" t="s">
        <v>1521</v>
      </c>
      <c r="U4895" t="s">
        <v>1522</v>
      </c>
      <c r="V4895" s="13">
        <v>833996</v>
      </c>
      <c r="W4895" s="7">
        <f>(Agridata[[#This Row],[Profit_After_Storage_Loss]]/Agridata[[#This Row],[Total_Revenue]])*100</f>
        <v>75.833825885002469</v>
      </c>
      <c r="X4895">
        <f>(1-Agridata[[#This Row],[Transport_Cost_NGN]]/(Agridata[[#This Row],[Input_Cost_NGN]]+Agridata[[#This Row],[Final_Profit_NGN]]))*100</f>
        <v>98.166537640462622</v>
      </c>
      <c r="Y4895" s="13">
        <f>Agridata[[#This Row],[Final_Profit_NGN]]*Agridata[[#This Row],[Storage_Loss_%]]</f>
        <v>18748230.080000002</v>
      </c>
      <c r="Z4895" s="13">
        <f>Agridata[[#This Row],[Final_Profit_NGN]] * (1-Agridata[[#This Row],[Storage_Loss_%]]/100)</f>
        <v>646513.69920000003</v>
      </c>
      <c r="AA4895" s="13">
        <f>Agridata[[#This Row],[Final_Profit_NGN]]+Agridata[[#This Row],[Input_Cost_NGN]]</f>
        <v>852540</v>
      </c>
    </row>
    <row r="4896" spans="1:27" x14ac:dyDescent="0.35">
      <c r="A4896" t="s">
        <v>695</v>
      </c>
      <c r="B4896" t="s">
        <v>1470</v>
      </c>
      <c r="C4896" t="s">
        <v>1476</v>
      </c>
      <c r="D4896">
        <v>2024</v>
      </c>
      <c r="E4896" t="s">
        <v>1501</v>
      </c>
      <c r="F4896" t="s">
        <v>1507</v>
      </c>
      <c r="G4896">
        <v>1.56</v>
      </c>
      <c r="H4896">
        <v>2855</v>
      </c>
      <c r="I4896">
        <v>1832</v>
      </c>
      <c r="J4896">
        <v>12.4</v>
      </c>
      <c r="K4896" t="s">
        <v>1512</v>
      </c>
      <c r="L4896">
        <v>0.46</v>
      </c>
      <c r="M4896" t="s">
        <v>1516</v>
      </c>
      <c r="N4896" s="13">
        <v>3285</v>
      </c>
      <c r="O4896">
        <v>30</v>
      </c>
      <c r="P4896" s="11">
        <f>Agridata[[#This Row],[Storage_Loss_%]]/100</f>
        <v>0.35810000000000003</v>
      </c>
      <c r="Q4896" s="7">
        <v>35.81</v>
      </c>
      <c r="R4896" s="13">
        <v>33649</v>
      </c>
      <c r="S4896">
        <v>312</v>
      </c>
      <c r="T4896" t="s">
        <v>1521</v>
      </c>
      <c r="U4896" t="s">
        <v>1523</v>
      </c>
      <c r="V4896" s="13">
        <v>528935</v>
      </c>
      <c r="W4896" s="7">
        <f>(Agridata[[#This Row],[Profit_After_Storage_Loss]]/Agridata[[#This Row],[Total_Revenue]])*100</f>
        <v>60.350699006726096</v>
      </c>
      <c r="X4896">
        <f>(1-Agridata[[#This Row],[Transport_Cost_NGN]]/(Agridata[[#This Row],[Input_Cost_NGN]]+Agridata[[#This Row],[Final_Profit_NGN]]))*100</f>
        <v>99.416087197645155</v>
      </c>
      <c r="Y4896" s="13">
        <f>Agridata[[#This Row],[Final_Profit_NGN]]*Agridata[[#This Row],[Storage_Loss_%]]</f>
        <v>18941162.350000001</v>
      </c>
      <c r="Z4896" s="13">
        <f>Agridata[[#This Row],[Final_Profit_NGN]] * (1-Agridata[[#This Row],[Storage_Loss_%]]/100)</f>
        <v>339523.37649999995</v>
      </c>
      <c r="AA4896" s="13">
        <f>Agridata[[#This Row],[Final_Profit_NGN]]+Agridata[[#This Row],[Input_Cost_NGN]]</f>
        <v>562584</v>
      </c>
    </row>
    <row r="4897" spans="1:27" x14ac:dyDescent="0.35">
      <c r="A4897" t="s">
        <v>1224</v>
      </c>
      <c r="B4897" t="s">
        <v>1469</v>
      </c>
      <c r="C4897" t="s">
        <v>1481</v>
      </c>
      <c r="D4897">
        <v>2022</v>
      </c>
      <c r="E4897" t="s">
        <v>1502</v>
      </c>
      <c r="F4897" t="s">
        <v>1505</v>
      </c>
      <c r="G4897">
        <v>2.63</v>
      </c>
      <c r="H4897">
        <v>28047</v>
      </c>
      <c r="I4897">
        <v>23281</v>
      </c>
      <c r="J4897">
        <v>3.2</v>
      </c>
      <c r="K4897" t="s">
        <v>1513</v>
      </c>
      <c r="L4897">
        <v>0.52</v>
      </c>
      <c r="M4897" t="s">
        <v>1516</v>
      </c>
      <c r="N4897" s="13">
        <v>200</v>
      </c>
      <c r="O4897">
        <v>7</v>
      </c>
      <c r="P4897" s="11">
        <f>Agridata[[#This Row],[Storage_Loss_%]]/100</f>
        <v>0.1699</v>
      </c>
      <c r="Q4897" s="7">
        <v>16.989999999999998</v>
      </c>
      <c r="R4897" s="13">
        <v>23843</v>
      </c>
      <c r="S4897">
        <v>81</v>
      </c>
      <c r="T4897" t="s">
        <v>1521</v>
      </c>
      <c r="U4897" t="s">
        <v>1522</v>
      </c>
      <c r="V4897" s="13">
        <v>1842861</v>
      </c>
      <c r="W4897" s="7">
        <f>(Agridata[[#This Row],[Profit_After_Storage_Loss]]/Agridata[[#This Row],[Total_Revenue]])*100</f>
        <v>81.949731510726934</v>
      </c>
      <c r="X4897">
        <f>(1-Agridata[[#This Row],[Transport_Cost_NGN]]/(Agridata[[#This Row],[Input_Cost_NGN]]+Agridata[[#This Row],[Final_Profit_NGN]]))*100</f>
        <v>99.989285928567142</v>
      </c>
      <c r="Y4897" s="13">
        <f>Agridata[[#This Row],[Final_Profit_NGN]]*Agridata[[#This Row],[Storage_Loss_%]]</f>
        <v>31310208.389999997</v>
      </c>
      <c r="Z4897" s="13">
        <f>Agridata[[#This Row],[Final_Profit_NGN]] * (1-Agridata[[#This Row],[Storage_Loss_%]]/100)</f>
        <v>1529758.9161</v>
      </c>
      <c r="AA4897" s="13">
        <f>Agridata[[#This Row],[Final_Profit_NGN]]+Agridata[[#This Row],[Input_Cost_NGN]]</f>
        <v>1866704</v>
      </c>
    </row>
    <row r="4898" spans="1:27" x14ac:dyDescent="0.35">
      <c r="A4898" t="s">
        <v>834</v>
      </c>
      <c r="B4898" t="s">
        <v>1469</v>
      </c>
      <c r="C4898" t="s">
        <v>1474</v>
      </c>
      <c r="D4898">
        <v>2021</v>
      </c>
      <c r="E4898" t="s">
        <v>1501</v>
      </c>
      <c r="F4898" t="s">
        <v>1505</v>
      </c>
      <c r="G4898">
        <v>3.45</v>
      </c>
      <c r="H4898">
        <v>51572</v>
      </c>
      <c r="I4898">
        <v>39493</v>
      </c>
      <c r="J4898">
        <v>32.9</v>
      </c>
      <c r="K4898" t="s">
        <v>1512</v>
      </c>
      <c r="L4898">
        <v>1.63</v>
      </c>
      <c r="M4898" t="s">
        <v>1516</v>
      </c>
      <c r="N4898" s="13">
        <v>7076</v>
      </c>
      <c r="O4898">
        <v>14</v>
      </c>
      <c r="P4898" s="11">
        <f>Agridata[[#This Row],[Storage_Loss_%]]/100</f>
        <v>0.23420000000000002</v>
      </c>
      <c r="Q4898" s="7">
        <v>23.42</v>
      </c>
      <c r="R4898" s="13">
        <v>28886</v>
      </c>
      <c r="S4898">
        <v>83</v>
      </c>
      <c r="T4898" t="s">
        <v>1519</v>
      </c>
      <c r="U4898" t="s">
        <v>1522</v>
      </c>
      <c r="V4898" s="13">
        <v>3209178</v>
      </c>
      <c r="W4898" s="7">
        <f>(Agridata[[#This Row],[Profit_After_Storage_Loss]]/Agridata[[#This Row],[Total_Revenue]])*100</f>
        <v>75.896848005474865</v>
      </c>
      <c r="X4898">
        <f>(1-Agridata[[#This Row],[Transport_Cost_NGN]]/(Agridata[[#This Row],[Input_Cost_NGN]]+Agridata[[#This Row],[Final_Profit_NGN]]))*100</f>
        <v>99.781474362458553</v>
      </c>
      <c r="Y4898" s="13">
        <f>Agridata[[#This Row],[Final_Profit_NGN]]*Agridata[[#This Row],[Storage_Loss_%]]</f>
        <v>75158948.760000005</v>
      </c>
      <c r="Z4898" s="13">
        <f>Agridata[[#This Row],[Final_Profit_NGN]] * (1-Agridata[[#This Row],[Storage_Loss_%]]/100)</f>
        <v>2457588.5123999999</v>
      </c>
      <c r="AA4898" s="13">
        <f>Agridata[[#This Row],[Final_Profit_NGN]]+Agridata[[#This Row],[Input_Cost_NGN]]</f>
        <v>3238064</v>
      </c>
    </row>
    <row r="4899" spans="1:27" x14ac:dyDescent="0.35">
      <c r="A4899" t="s">
        <v>381</v>
      </c>
      <c r="B4899" t="s">
        <v>1473</v>
      </c>
      <c r="C4899" t="s">
        <v>1497</v>
      </c>
      <c r="D4899">
        <v>2024</v>
      </c>
      <c r="E4899" t="s">
        <v>1501</v>
      </c>
      <c r="F4899" t="s">
        <v>1509</v>
      </c>
      <c r="G4899">
        <v>1.64</v>
      </c>
      <c r="H4899">
        <v>24229</v>
      </c>
      <c r="I4899">
        <v>20582</v>
      </c>
      <c r="J4899">
        <v>24.9</v>
      </c>
      <c r="K4899" t="s">
        <v>1511</v>
      </c>
      <c r="L4899">
        <v>1.64</v>
      </c>
      <c r="M4899" t="s">
        <v>1518</v>
      </c>
      <c r="N4899" s="13">
        <v>3379</v>
      </c>
      <c r="O4899">
        <v>2</v>
      </c>
      <c r="P4899" s="11">
        <f>Agridata[[#This Row],[Storage_Loss_%]]/100</f>
        <v>0.15049999999999999</v>
      </c>
      <c r="Q4899" s="7">
        <v>15.05</v>
      </c>
      <c r="R4899" s="13">
        <v>49749</v>
      </c>
      <c r="S4899">
        <v>309</v>
      </c>
      <c r="T4899" t="s">
        <v>1520</v>
      </c>
      <c r="U4899" t="s">
        <v>1523</v>
      </c>
      <c r="V4899" s="13">
        <v>6243112</v>
      </c>
      <c r="W4899" s="7">
        <f>(Agridata[[#This Row],[Profit_After_Storage_Loss]]/Agridata[[#This Row],[Total_Revenue]])*100</f>
        <v>84.278417146032623</v>
      </c>
      <c r="X4899">
        <f>(1-Agridata[[#This Row],[Transport_Cost_NGN]]/(Agridata[[#This Row],[Input_Cost_NGN]]+Agridata[[#This Row],[Final_Profit_NGN]]))*100</f>
        <v>99.94630423268525</v>
      </c>
      <c r="Y4899" s="13">
        <f>Agridata[[#This Row],[Final_Profit_NGN]]*Agridata[[#This Row],[Storage_Loss_%]]</f>
        <v>93958835.600000009</v>
      </c>
      <c r="Z4899" s="13">
        <f>Agridata[[#This Row],[Final_Profit_NGN]] * (1-Agridata[[#This Row],[Storage_Loss_%]]/100)</f>
        <v>5303523.6440000003</v>
      </c>
      <c r="AA4899" s="13">
        <f>Agridata[[#This Row],[Final_Profit_NGN]]+Agridata[[#This Row],[Input_Cost_NGN]]</f>
        <v>6292861</v>
      </c>
    </row>
    <row r="4900" spans="1:27" x14ac:dyDescent="0.35">
      <c r="A4900" t="s">
        <v>1168</v>
      </c>
      <c r="B4900" t="s">
        <v>1470</v>
      </c>
      <c r="C4900" t="s">
        <v>1475</v>
      </c>
      <c r="D4900">
        <v>2021</v>
      </c>
      <c r="E4900" t="s">
        <v>1501</v>
      </c>
      <c r="F4900" t="s">
        <v>1503</v>
      </c>
      <c r="G4900">
        <v>1.42</v>
      </c>
      <c r="H4900">
        <v>15687</v>
      </c>
      <c r="I4900">
        <v>13553</v>
      </c>
      <c r="J4900">
        <v>1.9</v>
      </c>
      <c r="K4900" t="s">
        <v>1513</v>
      </c>
      <c r="L4900">
        <v>0.52</v>
      </c>
      <c r="M4900" t="s">
        <v>1518</v>
      </c>
      <c r="N4900" s="13">
        <v>200</v>
      </c>
      <c r="O4900">
        <v>3</v>
      </c>
      <c r="P4900" s="11">
        <f>Agridata[[#This Row],[Storage_Loss_%]]/100</f>
        <v>0.13600000000000001</v>
      </c>
      <c r="Q4900" s="7">
        <v>13.6</v>
      </c>
      <c r="R4900" s="13">
        <v>24163</v>
      </c>
      <c r="S4900">
        <v>270</v>
      </c>
      <c r="T4900" t="s">
        <v>1520</v>
      </c>
      <c r="U4900" t="s">
        <v>1523</v>
      </c>
      <c r="V4900" s="13">
        <v>3598354</v>
      </c>
      <c r="W4900" s="7">
        <f>(Agridata[[#This Row],[Profit_After_Storage_Loss]]/Agridata[[#This Row],[Total_Revenue]])*100</f>
        <v>85.823692642436185</v>
      </c>
      <c r="X4900">
        <f>(1-Agridata[[#This Row],[Transport_Cost_NGN]]/(Agridata[[#This Row],[Input_Cost_NGN]]+Agridata[[#This Row],[Final_Profit_NGN]]))*100</f>
        <v>99.994478976910244</v>
      </c>
      <c r="Y4900" s="13">
        <f>Agridata[[#This Row],[Final_Profit_NGN]]*Agridata[[#This Row],[Storage_Loss_%]]</f>
        <v>48937614.399999999</v>
      </c>
      <c r="Z4900" s="13">
        <f>Agridata[[#This Row],[Final_Profit_NGN]] * (1-Agridata[[#This Row],[Storage_Loss_%]]/100)</f>
        <v>3108977.8560000001</v>
      </c>
      <c r="AA4900" s="13">
        <f>Agridata[[#This Row],[Final_Profit_NGN]]+Agridata[[#This Row],[Input_Cost_NGN]]</f>
        <v>3622517</v>
      </c>
    </row>
    <row r="4901" spans="1:27" x14ac:dyDescent="0.35">
      <c r="A4901" t="s">
        <v>769</v>
      </c>
      <c r="B4901" t="s">
        <v>1472</v>
      </c>
      <c r="C4901" t="s">
        <v>1489</v>
      </c>
      <c r="D4901">
        <v>2021</v>
      </c>
      <c r="E4901" t="s">
        <v>1502</v>
      </c>
      <c r="F4901" t="s">
        <v>1504</v>
      </c>
      <c r="G4901">
        <v>1.96</v>
      </c>
      <c r="H4901">
        <v>11329</v>
      </c>
      <c r="I4901">
        <v>8893</v>
      </c>
      <c r="J4901">
        <v>13.3</v>
      </c>
      <c r="K4901" t="s">
        <v>1512</v>
      </c>
      <c r="L4901">
        <v>0.66</v>
      </c>
      <c r="M4901" t="s">
        <v>1516</v>
      </c>
      <c r="N4901" s="13">
        <v>3155</v>
      </c>
      <c r="O4901">
        <v>3</v>
      </c>
      <c r="P4901" s="11">
        <f>Agridata[[#This Row],[Storage_Loss_%]]/100</f>
        <v>0.215</v>
      </c>
      <c r="Q4901" s="7">
        <v>21.5</v>
      </c>
      <c r="R4901" s="13">
        <v>34095</v>
      </c>
      <c r="S4901">
        <v>296</v>
      </c>
      <c r="T4901" t="s">
        <v>1519</v>
      </c>
      <c r="U4901" t="s">
        <v>1522</v>
      </c>
      <c r="V4901" s="13">
        <v>2568755</v>
      </c>
      <c r="W4901" s="7">
        <f>(Agridata[[#This Row],[Profit_After_Storage_Loss]]/Agridata[[#This Row],[Total_Revenue]])*100</f>
        <v>77.471720421845291</v>
      </c>
      <c r="X4901">
        <f>(1-Agridata[[#This Row],[Transport_Cost_NGN]]/(Agridata[[#This Row],[Input_Cost_NGN]]+Agridata[[#This Row],[Final_Profit_NGN]]))*100</f>
        <v>99.878786714562878</v>
      </c>
      <c r="Y4901" s="13">
        <f>Agridata[[#This Row],[Final_Profit_NGN]]*Agridata[[#This Row],[Storage_Loss_%]]</f>
        <v>55228232.5</v>
      </c>
      <c r="Z4901" s="13">
        <f>Agridata[[#This Row],[Final_Profit_NGN]] * (1-Agridata[[#This Row],[Storage_Loss_%]]/100)</f>
        <v>2016472.675</v>
      </c>
      <c r="AA4901" s="13">
        <f>Agridata[[#This Row],[Final_Profit_NGN]]+Agridata[[#This Row],[Input_Cost_NGN]]</f>
        <v>2602850</v>
      </c>
    </row>
    <row r="4902" spans="1:27" x14ac:dyDescent="0.35">
      <c r="A4902" t="s">
        <v>1315</v>
      </c>
      <c r="B4902" t="s">
        <v>1470</v>
      </c>
      <c r="C4902" t="s">
        <v>1475</v>
      </c>
      <c r="D4902">
        <v>2024</v>
      </c>
      <c r="E4902" t="s">
        <v>1502</v>
      </c>
      <c r="F4902" t="s">
        <v>1503</v>
      </c>
      <c r="G4902">
        <v>1.25</v>
      </c>
      <c r="H4902">
        <v>10089</v>
      </c>
      <c r="I4902">
        <v>5946</v>
      </c>
      <c r="J4902">
        <v>37</v>
      </c>
      <c r="K4902" t="s">
        <v>1512</v>
      </c>
      <c r="L4902">
        <v>2.2799999999999998</v>
      </c>
      <c r="M4902" t="s">
        <v>1516</v>
      </c>
      <c r="N4902" s="13">
        <v>8548</v>
      </c>
      <c r="O4902">
        <v>30</v>
      </c>
      <c r="P4902" s="11">
        <f>Agridata[[#This Row],[Storage_Loss_%]]/100</f>
        <v>0.41060000000000002</v>
      </c>
      <c r="Q4902" s="7">
        <v>41.06</v>
      </c>
      <c r="R4902" s="13">
        <v>23030</v>
      </c>
      <c r="S4902">
        <v>366</v>
      </c>
      <c r="T4902" t="s">
        <v>1521</v>
      </c>
      <c r="U4902" t="s">
        <v>1522</v>
      </c>
      <c r="V4902" s="13">
        <v>2122896</v>
      </c>
      <c r="W4902" s="7">
        <f>(Agridata[[#This Row],[Profit_After_Storage_Loss]]/Agridata[[#This Row],[Total_Revenue]])*100</f>
        <v>58.307458057733577</v>
      </c>
      <c r="X4902">
        <f>(1-Agridata[[#This Row],[Transport_Cost_NGN]]/(Agridata[[#This Row],[Input_Cost_NGN]]+Agridata[[#This Row],[Final_Profit_NGN]]))*100</f>
        <v>99.60166380387767</v>
      </c>
      <c r="Y4902" s="13">
        <f>Agridata[[#This Row],[Final_Profit_NGN]]*Agridata[[#This Row],[Storage_Loss_%]]</f>
        <v>87166109.760000005</v>
      </c>
      <c r="Z4902" s="13">
        <f>Agridata[[#This Row],[Final_Profit_NGN]] * (1-Agridata[[#This Row],[Storage_Loss_%]]/100)</f>
        <v>1251234.9023999998</v>
      </c>
      <c r="AA4902" s="13">
        <f>Agridata[[#This Row],[Final_Profit_NGN]]+Agridata[[#This Row],[Input_Cost_NGN]]</f>
        <v>2145926</v>
      </c>
    </row>
    <row r="4903" spans="1:27" x14ac:dyDescent="0.35">
      <c r="A4903" t="s">
        <v>1421</v>
      </c>
      <c r="B4903" t="s">
        <v>1470</v>
      </c>
      <c r="C4903" t="s">
        <v>1495</v>
      </c>
      <c r="D4903">
        <v>2021</v>
      </c>
      <c r="E4903" t="s">
        <v>1502</v>
      </c>
      <c r="F4903" t="s">
        <v>1510</v>
      </c>
      <c r="G4903">
        <v>0.76</v>
      </c>
      <c r="H4903">
        <v>17735</v>
      </c>
      <c r="I4903">
        <v>12286</v>
      </c>
      <c r="J4903">
        <v>2.6</v>
      </c>
      <c r="K4903" t="s">
        <v>1512</v>
      </c>
      <c r="L4903">
        <v>0.54</v>
      </c>
      <c r="M4903" t="s">
        <v>1518</v>
      </c>
      <c r="N4903" s="13">
        <v>639</v>
      </c>
      <c r="O4903">
        <v>2</v>
      </c>
      <c r="P4903" s="11">
        <f>Agridata[[#This Row],[Storage_Loss_%]]/100</f>
        <v>0.30719999999999997</v>
      </c>
      <c r="Q4903" s="7">
        <v>30.72</v>
      </c>
      <c r="R4903" s="13">
        <v>15746</v>
      </c>
      <c r="S4903">
        <v>436</v>
      </c>
      <c r="T4903" t="s">
        <v>1520</v>
      </c>
      <c r="U4903" t="s">
        <v>1522</v>
      </c>
      <c r="V4903" s="13">
        <v>5286745</v>
      </c>
      <c r="W4903" s="7">
        <f>(Agridata[[#This Row],[Profit_After_Storage_Loss]]/Agridata[[#This Row],[Total_Revenue]])*100</f>
        <v>69.074269734734116</v>
      </c>
      <c r="X4903">
        <f>(1-Agridata[[#This Row],[Transport_Cost_NGN]]/(Agridata[[#This Row],[Input_Cost_NGN]]+Agridata[[#This Row],[Final_Profit_NGN]]))*100</f>
        <v>99.987949060168134</v>
      </c>
      <c r="Y4903" s="13">
        <f>Agridata[[#This Row],[Final_Profit_NGN]]*Agridata[[#This Row],[Storage_Loss_%]]</f>
        <v>162408806.40000001</v>
      </c>
      <c r="Z4903" s="13">
        <f>Agridata[[#This Row],[Final_Profit_NGN]] * (1-Agridata[[#This Row],[Storage_Loss_%]]/100)</f>
        <v>3662656.9360000002</v>
      </c>
      <c r="AA4903" s="13">
        <f>Agridata[[#This Row],[Final_Profit_NGN]]+Agridata[[#This Row],[Input_Cost_NGN]]</f>
        <v>5302491</v>
      </c>
    </row>
    <row r="4904" spans="1:27" x14ac:dyDescent="0.35">
      <c r="A4904" t="s">
        <v>321</v>
      </c>
      <c r="B4904" t="s">
        <v>1470</v>
      </c>
      <c r="C4904" t="s">
        <v>1476</v>
      </c>
      <c r="D4904">
        <v>2022</v>
      </c>
      <c r="E4904" t="s">
        <v>1501</v>
      </c>
      <c r="F4904" t="s">
        <v>1506</v>
      </c>
      <c r="G4904">
        <v>7.14</v>
      </c>
      <c r="H4904">
        <v>20654</v>
      </c>
      <c r="I4904">
        <v>8261</v>
      </c>
      <c r="J4904">
        <v>15</v>
      </c>
      <c r="K4904" t="s">
        <v>1512</v>
      </c>
      <c r="L4904">
        <v>1.66</v>
      </c>
      <c r="M4904" t="s">
        <v>1518</v>
      </c>
      <c r="N4904" s="13">
        <v>4429</v>
      </c>
      <c r="O4904">
        <v>60</v>
      </c>
      <c r="P4904" s="11">
        <f>Agridata[[#This Row],[Storage_Loss_%]]/100</f>
        <v>0.6</v>
      </c>
      <c r="Q4904" s="7">
        <v>60</v>
      </c>
      <c r="R4904" s="13">
        <v>192119</v>
      </c>
      <c r="S4904">
        <v>297</v>
      </c>
      <c r="T4904" t="s">
        <v>1520</v>
      </c>
      <c r="U4904" t="s">
        <v>1523</v>
      </c>
      <c r="V4904" s="13">
        <v>2232434</v>
      </c>
      <c r="W4904" s="7">
        <f>(Agridata[[#This Row],[Profit_After_Storage_Loss]]/Agridata[[#This Row],[Total_Revenue]])*100</f>
        <v>36.830442559927548</v>
      </c>
      <c r="X4904">
        <f>(1-Agridata[[#This Row],[Transport_Cost_NGN]]/(Agridata[[#This Row],[Input_Cost_NGN]]+Agridata[[#This Row],[Final_Profit_NGN]]))*100</f>
        <v>99.817327152675148</v>
      </c>
      <c r="Y4904" s="13">
        <f>Agridata[[#This Row],[Final_Profit_NGN]]*Agridata[[#This Row],[Storage_Loss_%]]</f>
        <v>133946040</v>
      </c>
      <c r="Z4904" s="13">
        <f>Agridata[[#This Row],[Final_Profit_NGN]] * (1-Agridata[[#This Row],[Storage_Loss_%]]/100)</f>
        <v>892973.60000000009</v>
      </c>
      <c r="AA4904" s="13">
        <f>Agridata[[#This Row],[Final_Profit_NGN]]+Agridata[[#This Row],[Input_Cost_NGN]]</f>
        <v>2424553</v>
      </c>
    </row>
    <row r="4905" spans="1:27" x14ac:dyDescent="0.35">
      <c r="A4905" t="s">
        <v>1466</v>
      </c>
      <c r="B4905" t="s">
        <v>1472</v>
      </c>
      <c r="C4905" t="s">
        <v>1489</v>
      </c>
      <c r="D4905">
        <v>2025</v>
      </c>
      <c r="E4905" t="s">
        <v>1501</v>
      </c>
      <c r="F4905" t="s">
        <v>1510</v>
      </c>
      <c r="G4905">
        <v>1.42</v>
      </c>
      <c r="H4905">
        <v>31678</v>
      </c>
      <c r="I4905">
        <v>23232</v>
      </c>
      <c r="J4905">
        <v>39.4</v>
      </c>
      <c r="K4905" t="s">
        <v>1512</v>
      </c>
      <c r="L4905">
        <v>1.02</v>
      </c>
      <c r="M4905" t="s">
        <v>1518</v>
      </c>
      <c r="N4905" s="13">
        <v>9774</v>
      </c>
      <c r="O4905">
        <v>2</v>
      </c>
      <c r="P4905" s="11">
        <f>Agridata[[#This Row],[Storage_Loss_%]]/100</f>
        <v>0.2666</v>
      </c>
      <c r="Q4905" s="7">
        <v>26.66</v>
      </c>
      <c r="R4905" s="13">
        <v>42404</v>
      </c>
      <c r="S4905">
        <v>532</v>
      </c>
      <c r="T4905" t="s">
        <v>1520</v>
      </c>
      <c r="U4905" t="s">
        <v>1522</v>
      </c>
      <c r="V4905" s="13">
        <v>12183652</v>
      </c>
      <c r="W4905" s="7">
        <f>(Agridata[[#This Row],[Profit_After_Storage_Loss]]/Agridata[[#This Row],[Total_Revenue]])*100</f>
        <v>73.085632658643149</v>
      </c>
      <c r="X4905">
        <f>(1-Agridata[[#This Row],[Transport_Cost_NGN]]/(Agridata[[#This Row],[Input_Cost_NGN]]+Agridata[[#This Row],[Final_Profit_NGN]]))*100</f>
        <v>99.920055985348014</v>
      </c>
      <c r="Y4905" s="13">
        <f>Agridata[[#This Row],[Final_Profit_NGN]]*Agridata[[#This Row],[Storage_Loss_%]]</f>
        <v>324816162.31999999</v>
      </c>
      <c r="Z4905" s="13">
        <f>Agridata[[#This Row],[Final_Profit_NGN]] * (1-Agridata[[#This Row],[Storage_Loss_%]]/100)</f>
        <v>8935490.3768000007</v>
      </c>
      <c r="AA4905" s="13">
        <f>Agridata[[#This Row],[Final_Profit_NGN]]+Agridata[[#This Row],[Input_Cost_NGN]]</f>
        <v>12226056</v>
      </c>
    </row>
    <row r="4906" spans="1:27" x14ac:dyDescent="0.35">
      <c r="A4906" t="s">
        <v>747</v>
      </c>
      <c r="B4906" t="s">
        <v>1472</v>
      </c>
      <c r="C4906" t="s">
        <v>1487</v>
      </c>
      <c r="D4906">
        <v>2022</v>
      </c>
      <c r="E4906" t="s">
        <v>1501</v>
      </c>
      <c r="F4906" t="s">
        <v>1505</v>
      </c>
      <c r="G4906">
        <v>2.39</v>
      </c>
      <c r="H4906">
        <v>26414</v>
      </c>
      <c r="I4906">
        <v>20600</v>
      </c>
      <c r="J4906">
        <v>1</v>
      </c>
      <c r="K4906" t="s">
        <v>1512</v>
      </c>
      <c r="L4906">
        <v>1.08</v>
      </c>
      <c r="M4906" t="s">
        <v>1518</v>
      </c>
      <c r="N4906" s="13">
        <v>250</v>
      </c>
      <c r="O4906">
        <v>14</v>
      </c>
      <c r="P4906" s="11">
        <f>Agridata[[#This Row],[Storage_Loss_%]]/100</f>
        <v>0.22010000000000002</v>
      </c>
      <c r="Q4906" s="7">
        <v>22.01</v>
      </c>
      <c r="R4906" s="13">
        <v>23750</v>
      </c>
      <c r="S4906">
        <v>79</v>
      </c>
      <c r="T4906" t="s">
        <v>1520</v>
      </c>
      <c r="U4906" t="s">
        <v>1522</v>
      </c>
      <c r="V4906" s="13">
        <v>1587126</v>
      </c>
      <c r="W4906" s="7">
        <f>(Agridata[[#This Row],[Profit_After_Storage_Loss]]/Agridata[[#This Row],[Total_Revenue]])*100</f>
        <v>76.840152029082319</v>
      </c>
      <c r="X4906">
        <f>(1-Agridata[[#This Row],[Transport_Cost_NGN]]/(Agridata[[#This Row],[Input_Cost_NGN]]+Agridata[[#This Row],[Final_Profit_NGN]]))*100</f>
        <v>99.984480493843094</v>
      </c>
      <c r="Y4906" s="13">
        <f>Agridata[[#This Row],[Final_Profit_NGN]]*Agridata[[#This Row],[Storage_Loss_%]]</f>
        <v>34932643.260000005</v>
      </c>
      <c r="Z4906" s="13">
        <f>Agridata[[#This Row],[Final_Profit_NGN]] * (1-Agridata[[#This Row],[Storage_Loss_%]]/100)</f>
        <v>1237799.5674000001</v>
      </c>
      <c r="AA4906" s="13">
        <f>Agridata[[#This Row],[Final_Profit_NGN]]+Agridata[[#This Row],[Input_Cost_NGN]]</f>
        <v>1610876</v>
      </c>
    </row>
    <row r="4907" spans="1:27" x14ac:dyDescent="0.35">
      <c r="A4907" t="s">
        <v>638</v>
      </c>
      <c r="B4907" t="s">
        <v>1473</v>
      </c>
      <c r="C4907" t="s">
        <v>1494</v>
      </c>
      <c r="D4907">
        <v>2024</v>
      </c>
      <c r="E4907" t="s">
        <v>1501</v>
      </c>
      <c r="F4907" t="s">
        <v>1506</v>
      </c>
      <c r="G4907">
        <v>4.3600000000000003</v>
      </c>
      <c r="H4907">
        <v>13815</v>
      </c>
      <c r="I4907">
        <v>13151</v>
      </c>
      <c r="J4907">
        <v>6.6</v>
      </c>
      <c r="K4907" t="s">
        <v>1511</v>
      </c>
      <c r="L4907">
        <v>1.0900000000000001</v>
      </c>
      <c r="M4907" t="s">
        <v>1518</v>
      </c>
      <c r="N4907" s="13">
        <v>1039</v>
      </c>
      <c r="O4907">
        <v>1</v>
      </c>
      <c r="P4907" s="11">
        <f>Agridata[[#This Row],[Storage_Loss_%]]/100</f>
        <v>4.8000000000000001E-2</v>
      </c>
      <c r="Q4907" s="7">
        <v>4.8</v>
      </c>
      <c r="R4907" s="13">
        <v>126737</v>
      </c>
      <c r="S4907">
        <v>371</v>
      </c>
      <c r="T4907" t="s">
        <v>1520</v>
      </c>
      <c r="U4907" t="s">
        <v>1522</v>
      </c>
      <c r="V4907" s="13">
        <v>4702455</v>
      </c>
      <c r="W4907" s="7">
        <f>(Agridata[[#This Row],[Profit_After_Storage_Loss]]/Agridata[[#This Row],[Total_Revenue]])*100</f>
        <v>92.701577406738025</v>
      </c>
      <c r="X4907">
        <f>(1-Agridata[[#This Row],[Transport_Cost_NGN]]/(Agridata[[#This Row],[Input_Cost_NGN]]+Agridata[[#This Row],[Final_Profit_NGN]]))*100</f>
        <v>99.978485013642043</v>
      </c>
      <c r="Y4907" s="13">
        <f>Agridata[[#This Row],[Final_Profit_NGN]]*Agridata[[#This Row],[Storage_Loss_%]]</f>
        <v>22571784</v>
      </c>
      <c r="Z4907" s="13">
        <f>Agridata[[#This Row],[Final_Profit_NGN]] * (1-Agridata[[#This Row],[Storage_Loss_%]]/100)</f>
        <v>4476737.16</v>
      </c>
      <c r="AA4907" s="13">
        <f>Agridata[[#This Row],[Final_Profit_NGN]]+Agridata[[#This Row],[Input_Cost_NGN]]</f>
        <v>4829192</v>
      </c>
    </row>
    <row r="4908" spans="1:27" x14ac:dyDescent="0.35">
      <c r="A4908" t="s">
        <v>1096</v>
      </c>
      <c r="B4908" t="s">
        <v>1472</v>
      </c>
      <c r="C4908" t="s">
        <v>1487</v>
      </c>
      <c r="D4908">
        <v>2021</v>
      </c>
      <c r="E4908" t="s">
        <v>1501</v>
      </c>
      <c r="F4908" t="s">
        <v>1503</v>
      </c>
      <c r="G4908">
        <v>2.99</v>
      </c>
      <c r="H4908">
        <v>34130</v>
      </c>
      <c r="I4908">
        <v>21160</v>
      </c>
      <c r="J4908">
        <v>18.399999999999999</v>
      </c>
      <c r="K4908" t="s">
        <v>1514</v>
      </c>
      <c r="L4908">
        <v>1.08</v>
      </c>
      <c r="M4908" t="s">
        <v>1516</v>
      </c>
      <c r="N4908" s="13">
        <v>3223</v>
      </c>
      <c r="O4908">
        <v>30</v>
      </c>
      <c r="P4908" s="11">
        <f>Agridata[[#This Row],[Storage_Loss_%]]/100</f>
        <v>0.38</v>
      </c>
      <c r="Q4908" s="7">
        <v>38</v>
      </c>
      <c r="R4908" s="13">
        <v>36126</v>
      </c>
      <c r="S4908">
        <v>238</v>
      </c>
      <c r="T4908" t="s">
        <v>1520</v>
      </c>
      <c r="U4908" t="s">
        <v>1522</v>
      </c>
      <c r="V4908" s="13">
        <v>4946371</v>
      </c>
      <c r="W4908" s="7">
        <f>(Agridata[[#This Row],[Profit_After_Storage_Loss]]/Agridata[[#This Row],[Total_Revenue]])*100</f>
        <v>61.550463954117788</v>
      </c>
      <c r="X4908">
        <f>(1-Agridata[[#This Row],[Transport_Cost_NGN]]/(Agridata[[#This Row],[Input_Cost_NGN]]+Agridata[[#This Row],[Final_Profit_NGN]]))*100</f>
        <v>99.935313558643387</v>
      </c>
      <c r="Y4908" s="13">
        <f>Agridata[[#This Row],[Final_Profit_NGN]]*Agridata[[#This Row],[Storage_Loss_%]]</f>
        <v>187962098</v>
      </c>
      <c r="Z4908" s="13">
        <f>Agridata[[#This Row],[Final_Profit_NGN]] * (1-Agridata[[#This Row],[Storage_Loss_%]]/100)</f>
        <v>3066750.02</v>
      </c>
      <c r="AA4908" s="13">
        <f>Agridata[[#This Row],[Final_Profit_NGN]]+Agridata[[#This Row],[Input_Cost_NGN]]</f>
        <v>4982497</v>
      </c>
    </row>
    <row r="4909" spans="1:27" x14ac:dyDescent="0.35">
      <c r="A4909" t="s">
        <v>1374</v>
      </c>
      <c r="B4909" t="s">
        <v>1472</v>
      </c>
      <c r="C4909" t="s">
        <v>1487</v>
      </c>
      <c r="D4909">
        <v>2023</v>
      </c>
      <c r="E4909" t="s">
        <v>1501</v>
      </c>
      <c r="F4909" t="s">
        <v>1506</v>
      </c>
      <c r="G4909">
        <v>1.49</v>
      </c>
      <c r="H4909">
        <v>3431</v>
      </c>
      <c r="I4909">
        <v>3176</v>
      </c>
      <c r="J4909">
        <v>40.299999999999997</v>
      </c>
      <c r="K4909" t="s">
        <v>1512</v>
      </c>
      <c r="L4909">
        <v>1.9</v>
      </c>
      <c r="M4909" t="s">
        <v>1518</v>
      </c>
      <c r="N4909" s="13">
        <v>9577</v>
      </c>
      <c r="O4909">
        <v>1</v>
      </c>
      <c r="P4909" s="11">
        <f>Agridata[[#This Row],[Storage_Loss_%]]/100</f>
        <v>7.4200000000000002E-2</v>
      </c>
      <c r="Q4909" s="7">
        <v>7.42</v>
      </c>
      <c r="R4909" s="13">
        <v>45849</v>
      </c>
      <c r="S4909">
        <v>378</v>
      </c>
      <c r="T4909" t="s">
        <v>1520</v>
      </c>
      <c r="U4909" t="s">
        <v>1523</v>
      </c>
      <c r="V4909" s="13">
        <v>1133097</v>
      </c>
      <c r="W4909" s="7">
        <f>(Agridata[[#This Row],[Profit_After_Storage_Loss]]/Agridata[[#This Row],[Total_Revenue]])*100</f>
        <v>88.979580286119969</v>
      </c>
      <c r="X4909">
        <f>(1-Agridata[[#This Row],[Transport_Cost_NGN]]/(Agridata[[#This Row],[Input_Cost_NGN]]+Agridata[[#This Row],[Final_Profit_NGN]]))*100</f>
        <v>99.187664235681709</v>
      </c>
      <c r="Y4909" s="13">
        <f>Agridata[[#This Row],[Final_Profit_NGN]]*Agridata[[#This Row],[Storage_Loss_%]]</f>
        <v>8407579.7400000002</v>
      </c>
      <c r="Z4909" s="13">
        <f>Agridata[[#This Row],[Final_Profit_NGN]] * (1-Agridata[[#This Row],[Storage_Loss_%]]/100)</f>
        <v>1049021.2026</v>
      </c>
      <c r="AA4909" s="13">
        <f>Agridata[[#This Row],[Final_Profit_NGN]]+Agridata[[#This Row],[Input_Cost_NGN]]</f>
        <v>1178946</v>
      </c>
    </row>
    <row r="4910" spans="1:27" x14ac:dyDescent="0.35">
      <c r="A4910" t="s">
        <v>1343</v>
      </c>
      <c r="B4910" t="s">
        <v>1472</v>
      </c>
      <c r="C4910" t="s">
        <v>1489</v>
      </c>
      <c r="D4910">
        <v>2023</v>
      </c>
      <c r="E4910" t="s">
        <v>1502</v>
      </c>
      <c r="F4910" t="s">
        <v>1504</v>
      </c>
      <c r="G4910">
        <v>1.21</v>
      </c>
      <c r="H4910">
        <v>6677</v>
      </c>
      <c r="I4910">
        <v>5259</v>
      </c>
      <c r="J4910">
        <v>12.7</v>
      </c>
      <c r="K4910" t="s">
        <v>1511</v>
      </c>
      <c r="L4910">
        <v>0.6</v>
      </c>
      <c r="M4910" t="s">
        <v>1518</v>
      </c>
      <c r="N4910" s="13">
        <v>1732</v>
      </c>
      <c r="O4910">
        <v>2</v>
      </c>
      <c r="P4910" s="11">
        <f>Agridata[[#This Row],[Storage_Loss_%]]/100</f>
        <v>0.21230000000000002</v>
      </c>
      <c r="Q4910" s="7">
        <v>21.23</v>
      </c>
      <c r="R4910" s="13">
        <v>16398</v>
      </c>
      <c r="S4910">
        <v>318</v>
      </c>
      <c r="T4910" t="s">
        <v>1520</v>
      </c>
      <c r="U4910" t="s">
        <v>1522</v>
      </c>
      <c r="V4910" s="13">
        <v>1637509</v>
      </c>
      <c r="W4910" s="7">
        <f>(Agridata[[#This Row],[Profit_After_Storage_Loss]]/Agridata[[#This Row],[Total_Revenue]])*100</f>
        <v>77.989018687265968</v>
      </c>
      <c r="X4910">
        <f>(1-Agridata[[#This Row],[Transport_Cost_NGN]]/(Agridata[[#This Row],[Input_Cost_NGN]]+Agridata[[#This Row],[Final_Profit_NGN]]))*100</f>
        <v>99.895278271390112</v>
      </c>
      <c r="Y4910" s="13">
        <f>Agridata[[#This Row],[Final_Profit_NGN]]*Agridata[[#This Row],[Storage_Loss_%]]</f>
        <v>34764316.07</v>
      </c>
      <c r="Z4910" s="13">
        <f>Agridata[[#This Row],[Final_Profit_NGN]] * (1-Agridata[[#This Row],[Storage_Loss_%]]/100)</f>
        <v>1289865.8392999999</v>
      </c>
      <c r="AA4910" s="13">
        <f>Agridata[[#This Row],[Final_Profit_NGN]]+Agridata[[#This Row],[Input_Cost_NGN]]</f>
        <v>1653907</v>
      </c>
    </row>
    <row r="4911" spans="1:27" x14ac:dyDescent="0.35">
      <c r="A4911" t="s">
        <v>389</v>
      </c>
      <c r="B4911" t="s">
        <v>1470</v>
      </c>
      <c r="C4911" t="s">
        <v>1482</v>
      </c>
      <c r="D4911">
        <v>2022</v>
      </c>
      <c r="E4911" t="s">
        <v>1501</v>
      </c>
      <c r="F4911" t="s">
        <v>1509</v>
      </c>
      <c r="G4911">
        <v>2.4500000000000002</v>
      </c>
      <c r="H4911">
        <v>40251</v>
      </c>
      <c r="I4911">
        <v>32204</v>
      </c>
      <c r="J4911">
        <v>20.399999999999999</v>
      </c>
      <c r="K4911" t="s">
        <v>1512</v>
      </c>
      <c r="L4911">
        <v>1.53</v>
      </c>
      <c r="M4911" t="s">
        <v>1516</v>
      </c>
      <c r="N4911" s="13">
        <v>6128</v>
      </c>
      <c r="O4911">
        <v>5</v>
      </c>
      <c r="P4911" s="11">
        <f>Agridata[[#This Row],[Storage_Loss_%]]/100</f>
        <v>0.19989999999999999</v>
      </c>
      <c r="Q4911" s="7">
        <v>19.989999999999998</v>
      </c>
      <c r="R4911" s="13">
        <v>67438</v>
      </c>
      <c r="S4911">
        <v>372</v>
      </c>
      <c r="T4911" t="s">
        <v>1520</v>
      </c>
      <c r="U4911" t="s">
        <v>1522</v>
      </c>
      <c r="V4911" s="13">
        <v>11786524</v>
      </c>
      <c r="W4911" s="7">
        <f>(Agridata[[#This Row],[Profit_After_Storage_Loss]]/Agridata[[#This Row],[Total_Revenue]])*100</f>
        <v>79.554817641561542</v>
      </c>
      <c r="X4911">
        <f>(1-Agridata[[#This Row],[Transport_Cost_NGN]]/(Agridata[[#This Row],[Input_Cost_NGN]]+Agridata[[#This Row],[Final_Profit_NGN]]))*100</f>
        <v>99.948304204113356</v>
      </c>
      <c r="Y4911" s="13">
        <f>Agridata[[#This Row],[Final_Profit_NGN]]*Agridata[[#This Row],[Storage_Loss_%]]</f>
        <v>235612614.75999999</v>
      </c>
      <c r="Z4911" s="13">
        <f>Agridata[[#This Row],[Final_Profit_NGN]] * (1-Agridata[[#This Row],[Storage_Loss_%]]/100)</f>
        <v>9430397.8524000011</v>
      </c>
      <c r="AA4911" s="13">
        <f>Agridata[[#This Row],[Final_Profit_NGN]]+Agridata[[#This Row],[Input_Cost_NGN]]</f>
        <v>11853962</v>
      </c>
    </row>
    <row r="4912" spans="1:27" x14ac:dyDescent="0.35">
      <c r="A4912" t="s">
        <v>57</v>
      </c>
      <c r="B4912" t="s">
        <v>1472</v>
      </c>
      <c r="C4912" t="s">
        <v>1479</v>
      </c>
      <c r="D4912">
        <v>2025</v>
      </c>
      <c r="E4912" t="s">
        <v>1502</v>
      </c>
      <c r="F4912" t="s">
        <v>1505</v>
      </c>
      <c r="G4912">
        <v>2.98</v>
      </c>
      <c r="H4912">
        <v>25806</v>
      </c>
      <c r="I4912">
        <v>10322</v>
      </c>
      <c r="J4912">
        <v>3.6</v>
      </c>
      <c r="K4912" t="s">
        <v>1513</v>
      </c>
      <c r="L4912">
        <v>1.18</v>
      </c>
      <c r="M4912" t="s">
        <v>1518</v>
      </c>
      <c r="N4912" s="13">
        <v>200</v>
      </c>
      <c r="O4912">
        <v>60</v>
      </c>
      <c r="P4912" s="11">
        <f>Agridata[[#This Row],[Storage_Loss_%]]/100</f>
        <v>0.6</v>
      </c>
      <c r="Q4912" s="7">
        <v>60</v>
      </c>
      <c r="R4912" s="13">
        <v>17428</v>
      </c>
      <c r="S4912">
        <v>90</v>
      </c>
      <c r="T4912" t="s">
        <v>1520</v>
      </c>
      <c r="U4912" t="s">
        <v>1523</v>
      </c>
      <c r="V4912" s="13">
        <v>902063</v>
      </c>
      <c r="W4912" s="7">
        <f>(Agridata[[#This Row],[Profit_After_Storage_Loss]]/Agridata[[#This Row],[Total_Revenue]])*100</f>
        <v>39.241841410084497</v>
      </c>
      <c r="X4912">
        <f>(1-Agridata[[#This Row],[Transport_Cost_NGN]]/(Agridata[[#This Row],[Input_Cost_NGN]]+Agridata[[#This Row],[Final_Profit_NGN]]))*100</f>
        <v>99.978248835497027</v>
      </c>
      <c r="Y4912" s="13">
        <f>Agridata[[#This Row],[Final_Profit_NGN]]*Agridata[[#This Row],[Storage_Loss_%]]</f>
        <v>54123780</v>
      </c>
      <c r="Z4912" s="13">
        <f>Agridata[[#This Row],[Final_Profit_NGN]] * (1-Agridata[[#This Row],[Storage_Loss_%]]/100)</f>
        <v>360825.2</v>
      </c>
      <c r="AA4912" s="13">
        <f>Agridata[[#This Row],[Final_Profit_NGN]]+Agridata[[#This Row],[Input_Cost_NGN]]</f>
        <v>919491</v>
      </c>
    </row>
    <row r="4913" spans="1:27" x14ac:dyDescent="0.35">
      <c r="A4913" t="s">
        <v>885</v>
      </c>
      <c r="B4913" t="s">
        <v>1473</v>
      </c>
      <c r="C4913" t="s">
        <v>1484</v>
      </c>
      <c r="D4913">
        <v>2023</v>
      </c>
      <c r="E4913" t="s">
        <v>1501</v>
      </c>
      <c r="F4913" t="s">
        <v>1503</v>
      </c>
      <c r="G4913">
        <v>1.62</v>
      </c>
      <c r="H4913">
        <v>10111</v>
      </c>
      <c r="I4913">
        <v>8418</v>
      </c>
      <c r="J4913">
        <v>1</v>
      </c>
      <c r="K4913" t="s">
        <v>1511</v>
      </c>
      <c r="L4913">
        <v>0.39</v>
      </c>
      <c r="M4913" t="s">
        <v>1518</v>
      </c>
      <c r="N4913" s="13">
        <v>200</v>
      </c>
      <c r="O4913">
        <v>14</v>
      </c>
      <c r="P4913" s="11">
        <f>Agridata[[#This Row],[Storage_Loss_%]]/100</f>
        <v>0.16739999999999999</v>
      </c>
      <c r="Q4913" s="7">
        <v>16.739999999999998</v>
      </c>
      <c r="R4913" s="13">
        <v>29124</v>
      </c>
      <c r="S4913">
        <v>350</v>
      </c>
      <c r="T4913" t="s">
        <v>1520</v>
      </c>
      <c r="U4913" t="s">
        <v>1522</v>
      </c>
      <c r="V4913" s="13">
        <v>2887513</v>
      </c>
      <c r="W4913" s="7">
        <f>(Agridata[[#This Row],[Profit_After_Storage_Loss]]/Agridata[[#This Row],[Total_Revenue]])*100</f>
        <v>82.428609518428246</v>
      </c>
      <c r="X4913">
        <f>(1-Agridata[[#This Row],[Transport_Cost_NGN]]/(Agridata[[#This Row],[Input_Cost_NGN]]+Agridata[[#This Row],[Final_Profit_NGN]]))*100</f>
        <v>99.9931427873952</v>
      </c>
      <c r="Y4913" s="13">
        <f>Agridata[[#This Row],[Final_Profit_NGN]]*Agridata[[#This Row],[Storage_Loss_%]]</f>
        <v>48336967.619999997</v>
      </c>
      <c r="Z4913" s="13">
        <f>Agridata[[#This Row],[Final_Profit_NGN]] * (1-Agridata[[#This Row],[Storage_Loss_%]]/100)</f>
        <v>2404143.3237999999</v>
      </c>
      <c r="AA4913" s="13">
        <f>Agridata[[#This Row],[Final_Profit_NGN]]+Agridata[[#This Row],[Input_Cost_NGN]]</f>
        <v>2916637</v>
      </c>
    </row>
    <row r="4914" spans="1:27" x14ac:dyDescent="0.35">
      <c r="A4914" t="s">
        <v>734</v>
      </c>
      <c r="B4914" t="s">
        <v>1470</v>
      </c>
      <c r="C4914" t="s">
        <v>1491</v>
      </c>
      <c r="D4914">
        <v>2021</v>
      </c>
      <c r="E4914" t="s">
        <v>1502</v>
      </c>
      <c r="F4914" t="s">
        <v>1504</v>
      </c>
      <c r="G4914">
        <v>5.34</v>
      </c>
      <c r="H4914">
        <v>25922</v>
      </c>
      <c r="I4914">
        <v>20252</v>
      </c>
      <c r="J4914">
        <v>30.4</v>
      </c>
      <c r="K4914" t="s">
        <v>1512</v>
      </c>
      <c r="L4914">
        <v>1.34</v>
      </c>
      <c r="M4914" t="s">
        <v>1517</v>
      </c>
      <c r="N4914" s="13">
        <v>7256</v>
      </c>
      <c r="O4914">
        <v>2</v>
      </c>
      <c r="P4914" s="11">
        <f>Agridata[[#This Row],[Storage_Loss_%]]/100</f>
        <v>0.21870000000000001</v>
      </c>
      <c r="Q4914" s="7">
        <v>21.87</v>
      </c>
      <c r="R4914" s="13">
        <v>79709</v>
      </c>
      <c r="S4914">
        <v>291</v>
      </c>
      <c r="T4914" t="s">
        <v>1520</v>
      </c>
      <c r="U4914" t="s">
        <v>1523</v>
      </c>
      <c r="V4914" s="13">
        <v>5747434</v>
      </c>
      <c r="W4914" s="7">
        <f>(Agridata[[#This Row],[Profit_After_Storage_Loss]]/Agridata[[#This Row],[Total_Revenue]])*100</f>
        <v>77.061266287784605</v>
      </c>
      <c r="X4914">
        <f>(1-Agridata[[#This Row],[Transport_Cost_NGN]]/(Agridata[[#This Row],[Input_Cost_NGN]]+Agridata[[#This Row],[Final_Profit_NGN]]))*100</f>
        <v>99.875479287190998</v>
      </c>
      <c r="Y4914" s="13">
        <f>Agridata[[#This Row],[Final_Profit_NGN]]*Agridata[[#This Row],[Storage_Loss_%]]</f>
        <v>125696381.58000001</v>
      </c>
      <c r="Z4914" s="13">
        <f>Agridata[[#This Row],[Final_Profit_NGN]] * (1-Agridata[[#This Row],[Storage_Loss_%]]/100)</f>
        <v>4490470.1842</v>
      </c>
      <c r="AA4914" s="13">
        <f>Agridata[[#This Row],[Final_Profit_NGN]]+Agridata[[#This Row],[Input_Cost_NGN]]</f>
        <v>5827143</v>
      </c>
    </row>
    <row r="4915" spans="1:27" x14ac:dyDescent="0.35">
      <c r="A4915" t="s">
        <v>208</v>
      </c>
      <c r="B4915" t="s">
        <v>1471</v>
      </c>
      <c r="C4915" t="s">
        <v>1500</v>
      </c>
      <c r="D4915">
        <v>2022</v>
      </c>
      <c r="E4915" t="s">
        <v>1501</v>
      </c>
      <c r="F4915" t="s">
        <v>1504</v>
      </c>
      <c r="G4915">
        <v>0.64</v>
      </c>
      <c r="H4915">
        <v>4411</v>
      </c>
      <c r="I4915">
        <v>3434</v>
      </c>
      <c r="J4915">
        <v>23.7</v>
      </c>
      <c r="K4915" t="s">
        <v>1512</v>
      </c>
      <c r="L4915">
        <v>1.5</v>
      </c>
      <c r="M4915" t="s">
        <v>1516</v>
      </c>
      <c r="N4915" s="13">
        <v>4462</v>
      </c>
      <c r="O4915">
        <v>5</v>
      </c>
      <c r="P4915" s="11">
        <f>Agridata[[#This Row],[Storage_Loss_%]]/100</f>
        <v>0.22140000000000001</v>
      </c>
      <c r="Q4915" s="7">
        <v>22.14</v>
      </c>
      <c r="R4915" s="13">
        <v>15061</v>
      </c>
      <c r="S4915">
        <v>253</v>
      </c>
      <c r="T4915" t="s">
        <v>1520</v>
      </c>
      <c r="U4915" t="s">
        <v>1522</v>
      </c>
      <c r="V4915" s="13">
        <v>840591</v>
      </c>
      <c r="W4915" s="7">
        <f>(Agridata[[#This Row],[Profit_After_Storage_Loss]]/Agridata[[#This Row],[Total_Revenue]])*100</f>
        <v>76.489525250919755</v>
      </c>
      <c r="X4915">
        <f>(1-Agridata[[#This Row],[Transport_Cost_NGN]]/(Agridata[[#This Row],[Input_Cost_NGN]]+Agridata[[#This Row],[Final_Profit_NGN]]))*100</f>
        <v>99.478526316773639</v>
      </c>
      <c r="Y4915" s="13">
        <f>Agridata[[#This Row],[Final_Profit_NGN]]*Agridata[[#This Row],[Storage_Loss_%]]</f>
        <v>18610684.740000002</v>
      </c>
      <c r="Z4915" s="13">
        <f>Agridata[[#This Row],[Final_Profit_NGN]] * (1-Agridata[[#This Row],[Storage_Loss_%]]/100)</f>
        <v>654484.15259999991</v>
      </c>
      <c r="AA4915" s="13">
        <f>Agridata[[#This Row],[Final_Profit_NGN]]+Agridata[[#This Row],[Input_Cost_NGN]]</f>
        <v>855652</v>
      </c>
    </row>
    <row r="4916" spans="1:27" x14ac:dyDescent="0.35">
      <c r="A4916" t="s">
        <v>777</v>
      </c>
      <c r="B4916" t="s">
        <v>1472</v>
      </c>
      <c r="C4916" t="s">
        <v>1478</v>
      </c>
      <c r="D4916">
        <v>2022</v>
      </c>
      <c r="E4916" t="s">
        <v>1501</v>
      </c>
      <c r="F4916" t="s">
        <v>1507</v>
      </c>
      <c r="G4916">
        <v>1.52</v>
      </c>
      <c r="H4916">
        <v>4647</v>
      </c>
      <c r="I4916">
        <v>4078</v>
      </c>
      <c r="J4916">
        <v>33.1</v>
      </c>
      <c r="K4916" t="s">
        <v>1511</v>
      </c>
      <c r="L4916">
        <v>1.69</v>
      </c>
      <c r="M4916" t="s">
        <v>1516</v>
      </c>
      <c r="N4916" s="13">
        <v>5685</v>
      </c>
      <c r="O4916">
        <v>7</v>
      </c>
      <c r="P4916" s="11">
        <f>Agridata[[#This Row],[Storage_Loss_%]]/100</f>
        <v>0.12240000000000001</v>
      </c>
      <c r="Q4916" s="7">
        <v>12.24</v>
      </c>
      <c r="R4916" s="13">
        <v>20548</v>
      </c>
      <c r="S4916">
        <v>237</v>
      </c>
      <c r="T4916" t="s">
        <v>1520</v>
      </c>
      <c r="U4916" t="s">
        <v>1523</v>
      </c>
      <c r="V4916" s="13">
        <v>930589</v>
      </c>
      <c r="W4916" s="7">
        <f>(Agridata[[#This Row],[Profit_After_Storage_Loss]]/Agridata[[#This Row],[Total_Revenue]])*100</f>
        <v>85.864066522488343</v>
      </c>
      <c r="X4916">
        <f>(1-Agridata[[#This Row],[Transport_Cost_NGN]]/(Agridata[[#This Row],[Input_Cost_NGN]]+Agridata[[#This Row],[Final_Profit_NGN]]))*100</f>
        <v>99.402294306708711</v>
      </c>
      <c r="Y4916" s="13">
        <f>Agridata[[#This Row],[Final_Profit_NGN]]*Agridata[[#This Row],[Storage_Loss_%]]</f>
        <v>11390409.359999999</v>
      </c>
      <c r="Z4916" s="13">
        <f>Agridata[[#This Row],[Final_Profit_NGN]] * (1-Agridata[[#This Row],[Storage_Loss_%]]/100)</f>
        <v>816684.90639999998</v>
      </c>
      <c r="AA4916" s="13">
        <f>Agridata[[#This Row],[Final_Profit_NGN]]+Agridata[[#This Row],[Input_Cost_NGN]]</f>
        <v>951137</v>
      </c>
    </row>
    <row r="4917" spans="1:27" x14ac:dyDescent="0.35">
      <c r="A4917" t="s">
        <v>871</v>
      </c>
      <c r="B4917" t="s">
        <v>1473</v>
      </c>
      <c r="C4917" t="s">
        <v>1484</v>
      </c>
      <c r="D4917">
        <v>2024</v>
      </c>
      <c r="E4917" t="s">
        <v>1502</v>
      </c>
      <c r="F4917" t="s">
        <v>1510</v>
      </c>
      <c r="G4917">
        <v>1</v>
      </c>
      <c r="H4917">
        <v>25513</v>
      </c>
      <c r="I4917">
        <v>17744</v>
      </c>
      <c r="J4917">
        <v>18</v>
      </c>
      <c r="K4917" t="s">
        <v>1512</v>
      </c>
      <c r="L4917">
        <v>0.62</v>
      </c>
      <c r="M4917" t="s">
        <v>1516</v>
      </c>
      <c r="N4917" s="13">
        <v>4137</v>
      </c>
      <c r="O4917">
        <v>3</v>
      </c>
      <c r="P4917" s="11">
        <f>Agridata[[#This Row],[Storage_Loss_%]]/100</f>
        <v>0.30449999999999999</v>
      </c>
      <c r="Q4917" s="7">
        <v>30.45</v>
      </c>
      <c r="R4917" s="13">
        <v>28277</v>
      </c>
      <c r="S4917">
        <v>412</v>
      </c>
      <c r="T4917" t="s">
        <v>1520</v>
      </c>
      <c r="U4917" t="s">
        <v>1522</v>
      </c>
      <c r="V4917" s="13">
        <v>7205009</v>
      </c>
      <c r="W4917" s="7">
        <f>(Agridata[[#This Row],[Profit_After_Storage_Loss]]/Agridata[[#This Row],[Total_Revenue]])*100</f>
        <v>69.278109001911432</v>
      </c>
      <c r="X4917">
        <f>(1-Agridata[[#This Row],[Transport_Cost_NGN]]/(Agridata[[#This Row],[Input_Cost_NGN]]+Agridata[[#This Row],[Final_Profit_NGN]]))*100</f>
        <v>99.942806077348521</v>
      </c>
      <c r="Y4917" s="13">
        <f>Agridata[[#This Row],[Final_Profit_NGN]]*Agridata[[#This Row],[Storage_Loss_%]]</f>
        <v>219392524.04999998</v>
      </c>
      <c r="Z4917" s="13">
        <f>Agridata[[#This Row],[Final_Profit_NGN]] * (1-Agridata[[#This Row],[Storage_Loss_%]]/100)</f>
        <v>5011083.7594999997</v>
      </c>
      <c r="AA4917" s="13">
        <f>Agridata[[#This Row],[Final_Profit_NGN]]+Agridata[[#This Row],[Input_Cost_NGN]]</f>
        <v>7233286</v>
      </c>
    </row>
    <row r="4918" spans="1:27" x14ac:dyDescent="0.35">
      <c r="A4918" t="s">
        <v>740</v>
      </c>
      <c r="B4918" t="s">
        <v>1473</v>
      </c>
      <c r="C4918" t="s">
        <v>1493</v>
      </c>
      <c r="D4918">
        <v>2023</v>
      </c>
      <c r="E4918" t="s">
        <v>1502</v>
      </c>
      <c r="F4918" t="s">
        <v>1507</v>
      </c>
      <c r="G4918">
        <v>1.58</v>
      </c>
      <c r="H4918">
        <v>4279</v>
      </c>
      <c r="I4918">
        <v>3547</v>
      </c>
      <c r="J4918">
        <v>6.6</v>
      </c>
      <c r="K4918" t="s">
        <v>1513</v>
      </c>
      <c r="L4918">
        <v>1.1399999999999999</v>
      </c>
      <c r="M4918" t="s">
        <v>1517</v>
      </c>
      <c r="N4918" s="13">
        <v>256</v>
      </c>
      <c r="O4918">
        <v>7</v>
      </c>
      <c r="P4918" s="11">
        <f>Agridata[[#This Row],[Storage_Loss_%]]/100</f>
        <v>0.17100000000000001</v>
      </c>
      <c r="Q4918" s="7">
        <v>17.100000000000001</v>
      </c>
      <c r="R4918" s="13">
        <v>20355</v>
      </c>
      <c r="S4918">
        <v>206</v>
      </c>
      <c r="T4918" t="s">
        <v>1521</v>
      </c>
      <c r="U4918" t="s">
        <v>1523</v>
      </c>
      <c r="V4918" s="13">
        <v>702765</v>
      </c>
      <c r="W4918" s="7">
        <f>(Agridata[[#This Row],[Profit_After_Storage_Loss]]/Agridata[[#This Row],[Total_Revenue]])*100</f>
        <v>80.566459923664112</v>
      </c>
      <c r="X4918">
        <f>(1-Agridata[[#This Row],[Transport_Cost_NGN]]/(Agridata[[#This Row],[Input_Cost_NGN]]+Agridata[[#This Row],[Final_Profit_NGN]]))*100</f>
        <v>99.964597853744891</v>
      </c>
      <c r="Y4918" s="13">
        <f>Agridata[[#This Row],[Final_Profit_NGN]]*Agridata[[#This Row],[Storage_Loss_%]]</f>
        <v>12017281.500000002</v>
      </c>
      <c r="Z4918" s="13">
        <f>Agridata[[#This Row],[Final_Profit_NGN]] * (1-Agridata[[#This Row],[Storage_Loss_%]]/100)</f>
        <v>582592.18499999994</v>
      </c>
      <c r="AA4918" s="13">
        <f>Agridata[[#This Row],[Final_Profit_NGN]]+Agridata[[#This Row],[Input_Cost_NGN]]</f>
        <v>723120</v>
      </c>
    </row>
    <row r="4919" spans="1:27" x14ac:dyDescent="0.35">
      <c r="A4919" t="s">
        <v>574</v>
      </c>
      <c r="B4919" t="s">
        <v>1470</v>
      </c>
      <c r="C4919" t="s">
        <v>1495</v>
      </c>
      <c r="D4919">
        <v>2024</v>
      </c>
      <c r="E4919" t="s">
        <v>1501</v>
      </c>
      <c r="F4919" t="s">
        <v>1509</v>
      </c>
      <c r="G4919">
        <v>1.58</v>
      </c>
      <c r="H4919">
        <v>12817</v>
      </c>
      <c r="I4919">
        <v>10325</v>
      </c>
      <c r="J4919">
        <v>1.2</v>
      </c>
      <c r="K4919" t="s">
        <v>1511</v>
      </c>
      <c r="L4919">
        <v>1.45</v>
      </c>
      <c r="M4919" t="s">
        <v>1517</v>
      </c>
      <c r="N4919" s="13">
        <v>200</v>
      </c>
      <c r="O4919">
        <v>3</v>
      </c>
      <c r="P4919" s="11">
        <f>Agridata[[#This Row],[Storage_Loss_%]]/100</f>
        <v>0.19440000000000002</v>
      </c>
      <c r="Q4919" s="7">
        <v>19.440000000000001</v>
      </c>
      <c r="R4919" s="13">
        <v>26937</v>
      </c>
      <c r="S4919">
        <v>331</v>
      </c>
      <c r="T4919" t="s">
        <v>1520</v>
      </c>
      <c r="U4919" t="s">
        <v>1523</v>
      </c>
      <c r="V4919" s="13">
        <v>3356263</v>
      </c>
      <c r="W4919" s="7">
        <f>(Agridata[[#This Row],[Profit_After_Storage_Loss]]/Agridata[[#This Row],[Total_Revenue]])*100</f>
        <v>79.918582194372192</v>
      </c>
      <c r="X4919">
        <f>(1-Agridata[[#This Row],[Transport_Cost_NGN]]/(Agridata[[#This Row],[Input_Cost_NGN]]+Agridata[[#This Row],[Final_Profit_NGN]]))*100</f>
        <v>99.994088436982736</v>
      </c>
      <c r="Y4919" s="13">
        <f>Agridata[[#This Row],[Final_Profit_NGN]]*Agridata[[#This Row],[Storage_Loss_%]]</f>
        <v>65245752.720000006</v>
      </c>
      <c r="Z4919" s="13">
        <f>Agridata[[#This Row],[Final_Profit_NGN]] * (1-Agridata[[#This Row],[Storage_Loss_%]]/100)</f>
        <v>2703805.4728000001</v>
      </c>
      <c r="AA4919" s="13">
        <f>Agridata[[#This Row],[Final_Profit_NGN]]+Agridata[[#This Row],[Input_Cost_NGN]]</f>
        <v>3383200</v>
      </c>
    </row>
    <row r="4920" spans="1:27" x14ac:dyDescent="0.35">
      <c r="A4920" t="s">
        <v>305</v>
      </c>
      <c r="B4920" t="s">
        <v>1473</v>
      </c>
      <c r="C4920" t="s">
        <v>1484</v>
      </c>
      <c r="D4920">
        <v>2024</v>
      </c>
      <c r="E4920" t="s">
        <v>1501</v>
      </c>
      <c r="F4920" t="s">
        <v>1506</v>
      </c>
      <c r="G4920">
        <v>1.1499999999999999</v>
      </c>
      <c r="H4920">
        <v>2790</v>
      </c>
      <c r="I4920">
        <v>2218</v>
      </c>
      <c r="J4920">
        <v>26.1</v>
      </c>
      <c r="K4920" t="s">
        <v>1511</v>
      </c>
      <c r="L4920">
        <v>1.58</v>
      </c>
      <c r="M4920" t="s">
        <v>1516</v>
      </c>
      <c r="N4920" s="13">
        <v>3856</v>
      </c>
      <c r="O4920">
        <v>14</v>
      </c>
      <c r="P4920" s="11">
        <f>Agridata[[#This Row],[Storage_Loss_%]]/100</f>
        <v>0.20469999999999999</v>
      </c>
      <c r="Q4920" s="7">
        <v>20.47</v>
      </c>
      <c r="R4920" s="13">
        <v>23641</v>
      </c>
      <c r="S4920">
        <v>300</v>
      </c>
      <c r="T4920" t="s">
        <v>1521</v>
      </c>
      <c r="U4920" t="s">
        <v>1522</v>
      </c>
      <c r="V4920" s="13">
        <v>631249</v>
      </c>
      <c r="W4920" s="7">
        <f>(Agridata[[#This Row],[Profit_After_Storage_Loss]]/Agridata[[#This Row],[Total_Revenue]])*100</f>
        <v>76.659031241887959</v>
      </c>
      <c r="X4920">
        <f>(1-Agridata[[#This Row],[Transport_Cost_NGN]]/(Agridata[[#This Row],[Input_Cost_NGN]]+Agridata[[#This Row],[Final_Profit_NGN]]))*100</f>
        <v>99.411198827283982</v>
      </c>
      <c r="Y4920" s="13">
        <f>Agridata[[#This Row],[Final_Profit_NGN]]*Agridata[[#This Row],[Storage_Loss_%]]</f>
        <v>12921667.029999999</v>
      </c>
      <c r="Z4920" s="13">
        <f>Agridata[[#This Row],[Final_Profit_NGN]] * (1-Agridata[[#This Row],[Storage_Loss_%]]/100)</f>
        <v>502032.3297</v>
      </c>
      <c r="AA4920" s="13">
        <f>Agridata[[#This Row],[Final_Profit_NGN]]+Agridata[[#This Row],[Input_Cost_NGN]]</f>
        <v>654890</v>
      </c>
    </row>
    <row r="4921" spans="1:27" x14ac:dyDescent="0.35">
      <c r="A4921" t="s">
        <v>318</v>
      </c>
      <c r="B4921" t="s">
        <v>1472</v>
      </c>
      <c r="C4921" t="s">
        <v>1488</v>
      </c>
      <c r="D4921">
        <v>2025</v>
      </c>
      <c r="E4921" t="s">
        <v>1502</v>
      </c>
      <c r="F4921" t="s">
        <v>1510</v>
      </c>
      <c r="G4921">
        <v>1.98</v>
      </c>
      <c r="H4921">
        <v>49364</v>
      </c>
      <c r="I4921">
        <v>36613</v>
      </c>
      <c r="J4921">
        <v>135.69999999999999</v>
      </c>
      <c r="K4921" t="s">
        <v>1512</v>
      </c>
      <c r="L4921">
        <v>3.65</v>
      </c>
      <c r="M4921" t="s">
        <v>1518</v>
      </c>
      <c r="N4921" s="13">
        <v>32332</v>
      </c>
      <c r="O4921">
        <v>1</v>
      </c>
      <c r="P4921" s="11">
        <f>Agridata[[#This Row],[Storage_Loss_%]]/100</f>
        <v>0.25829999999999997</v>
      </c>
      <c r="Q4921" s="7">
        <v>25.83</v>
      </c>
      <c r="R4921" s="13">
        <v>44456</v>
      </c>
      <c r="S4921">
        <v>424</v>
      </c>
      <c r="T4921" t="s">
        <v>1520</v>
      </c>
      <c r="U4921" t="s">
        <v>1522</v>
      </c>
      <c r="V4921" s="13">
        <v>15291885</v>
      </c>
      <c r="W4921" s="7">
        <f>(Agridata[[#This Row],[Profit_After_Storage_Loss]]/Agridata[[#This Row],[Total_Revenue]])*100</f>
        <v>73.955000769088286</v>
      </c>
      <c r="X4921">
        <f>(1-Agridata[[#This Row],[Transport_Cost_NGN]]/(Agridata[[#This Row],[Input_Cost_NGN]]+Agridata[[#This Row],[Final_Profit_NGN]]))*100</f>
        <v>99.789180483141308</v>
      </c>
      <c r="Y4921" s="13">
        <f>Agridata[[#This Row],[Final_Profit_NGN]]*Agridata[[#This Row],[Storage_Loss_%]]</f>
        <v>394989389.54999995</v>
      </c>
      <c r="Z4921" s="13">
        <f>Agridata[[#This Row],[Final_Profit_NGN]] * (1-Agridata[[#This Row],[Storage_Loss_%]]/100)</f>
        <v>11341991.104500001</v>
      </c>
      <c r="AA4921" s="13">
        <f>Agridata[[#This Row],[Final_Profit_NGN]]+Agridata[[#This Row],[Input_Cost_NGN]]</f>
        <v>15336341</v>
      </c>
    </row>
    <row r="4922" spans="1:27" x14ac:dyDescent="0.35">
      <c r="A4922" t="s">
        <v>637</v>
      </c>
      <c r="B4922" t="s">
        <v>1473</v>
      </c>
      <c r="C4922" t="s">
        <v>1497</v>
      </c>
      <c r="D4922">
        <v>2024</v>
      </c>
      <c r="E4922" t="s">
        <v>1501</v>
      </c>
      <c r="F4922" t="s">
        <v>1509</v>
      </c>
      <c r="G4922">
        <v>0.59</v>
      </c>
      <c r="H4922">
        <v>7007</v>
      </c>
      <c r="I4922">
        <v>5472</v>
      </c>
      <c r="J4922">
        <v>64.2</v>
      </c>
      <c r="K4922" t="s">
        <v>1515</v>
      </c>
      <c r="L4922">
        <v>1.27</v>
      </c>
      <c r="M4922" t="s">
        <v>1518</v>
      </c>
      <c r="N4922" s="13">
        <v>10767</v>
      </c>
      <c r="O4922">
        <v>5</v>
      </c>
      <c r="P4922" s="11">
        <f>Agridata[[#This Row],[Storage_Loss_%]]/100</f>
        <v>0.21899999999999997</v>
      </c>
      <c r="Q4922" s="7">
        <v>21.9</v>
      </c>
      <c r="R4922" s="13">
        <v>16452</v>
      </c>
      <c r="S4922">
        <v>317</v>
      </c>
      <c r="T4922" t="s">
        <v>1520</v>
      </c>
      <c r="U4922" t="s">
        <v>1522</v>
      </c>
      <c r="V4922" s="13">
        <v>1690059</v>
      </c>
      <c r="W4922" s="7">
        <f>(Agridata[[#This Row],[Profit_After_Storage_Loss]]/Agridata[[#This Row],[Total_Revenue]])*100</f>
        <v>77.347059526718553</v>
      </c>
      <c r="X4922">
        <f>(1-Agridata[[#This Row],[Transport_Cost_NGN]]/(Agridata[[#This Row],[Input_Cost_NGN]]+Agridata[[#This Row],[Final_Profit_NGN]]))*100</f>
        <v>99.369063545444476</v>
      </c>
      <c r="Y4922" s="13">
        <f>Agridata[[#This Row],[Final_Profit_NGN]]*Agridata[[#This Row],[Storage_Loss_%]]</f>
        <v>37012292.099999994</v>
      </c>
      <c r="Z4922" s="13">
        <f>Agridata[[#This Row],[Final_Profit_NGN]] * (1-Agridata[[#This Row],[Storage_Loss_%]]/100)</f>
        <v>1319936.0790000001</v>
      </c>
      <c r="AA4922" s="13">
        <f>Agridata[[#This Row],[Final_Profit_NGN]]+Agridata[[#This Row],[Input_Cost_NGN]]</f>
        <v>1706511</v>
      </c>
    </row>
    <row r="4923" spans="1:27" x14ac:dyDescent="0.35">
      <c r="A4923" t="s">
        <v>756</v>
      </c>
      <c r="B4923" t="s">
        <v>1472</v>
      </c>
      <c r="C4923" t="s">
        <v>1489</v>
      </c>
      <c r="D4923">
        <v>2022</v>
      </c>
      <c r="E4923" t="s">
        <v>1501</v>
      </c>
      <c r="F4923" t="s">
        <v>1503</v>
      </c>
      <c r="G4923">
        <v>2.36</v>
      </c>
      <c r="H4923">
        <v>27373</v>
      </c>
      <c r="I4923">
        <v>22798</v>
      </c>
      <c r="J4923">
        <v>1.8</v>
      </c>
      <c r="K4923" t="s">
        <v>1512</v>
      </c>
      <c r="L4923">
        <v>1.53</v>
      </c>
      <c r="M4923" t="s">
        <v>1517</v>
      </c>
      <c r="N4923" s="13">
        <v>397</v>
      </c>
      <c r="O4923">
        <v>7</v>
      </c>
      <c r="P4923" s="11">
        <f>Agridata[[#This Row],[Storage_Loss_%]]/100</f>
        <v>0.1671</v>
      </c>
      <c r="Q4923" s="7">
        <v>16.71</v>
      </c>
      <c r="R4923" s="13">
        <v>21216</v>
      </c>
      <c r="S4923">
        <v>336</v>
      </c>
      <c r="T4923" t="s">
        <v>1520</v>
      </c>
      <c r="U4923" t="s">
        <v>1522</v>
      </c>
      <c r="V4923" s="13">
        <v>7561914</v>
      </c>
      <c r="W4923" s="7">
        <f>(Agridata[[#This Row],[Profit_After_Storage_Loss]]/Agridata[[#This Row],[Total_Revenue]])*100</f>
        <v>83.056972128923007</v>
      </c>
      <c r="X4923">
        <f>(1-Agridata[[#This Row],[Transport_Cost_NGN]]/(Agridata[[#This Row],[Input_Cost_NGN]]+Agridata[[#This Row],[Final_Profit_NGN]]))*100</f>
        <v>99.994764694789623</v>
      </c>
      <c r="Y4923" s="13">
        <f>Agridata[[#This Row],[Final_Profit_NGN]]*Agridata[[#This Row],[Storage_Loss_%]]</f>
        <v>126359582.94000001</v>
      </c>
      <c r="Z4923" s="13">
        <f>Agridata[[#This Row],[Final_Profit_NGN]] * (1-Agridata[[#This Row],[Storage_Loss_%]]/100)</f>
        <v>6298318.1705999998</v>
      </c>
      <c r="AA4923" s="13">
        <f>Agridata[[#This Row],[Final_Profit_NGN]]+Agridata[[#This Row],[Input_Cost_NGN]]</f>
        <v>7583130</v>
      </c>
    </row>
    <row r="4924" spans="1:27" x14ac:dyDescent="0.35">
      <c r="A4924" t="s">
        <v>821</v>
      </c>
      <c r="B4924" t="s">
        <v>1469</v>
      </c>
      <c r="C4924" t="s">
        <v>1484</v>
      </c>
      <c r="D4924">
        <v>2021</v>
      </c>
      <c r="E4924" t="s">
        <v>1502</v>
      </c>
      <c r="F4924" t="s">
        <v>1504</v>
      </c>
      <c r="G4924">
        <v>3.45</v>
      </c>
      <c r="H4924">
        <v>28866</v>
      </c>
      <c r="I4924">
        <v>22524</v>
      </c>
      <c r="J4924">
        <v>21.8</v>
      </c>
      <c r="K4924" t="s">
        <v>1511</v>
      </c>
      <c r="L4924">
        <v>1.9</v>
      </c>
      <c r="M4924" t="s">
        <v>1517</v>
      </c>
      <c r="N4924" s="13">
        <v>2718</v>
      </c>
      <c r="O4924">
        <v>1</v>
      </c>
      <c r="P4924" s="11">
        <f>Agridata[[#This Row],[Storage_Loss_%]]/100</f>
        <v>0.21969999999999998</v>
      </c>
      <c r="Q4924" s="7">
        <v>21.97</v>
      </c>
      <c r="R4924" s="13">
        <v>49109</v>
      </c>
      <c r="S4924">
        <v>209</v>
      </c>
      <c r="T4924" t="s">
        <v>1520</v>
      </c>
      <c r="U4924" t="s">
        <v>1522</v>
      </c>
      <c r="V4924" s="13">
        <v>4608614</v>
      </c>
      <c r="W4924" s="7">
        <f>(Agridata[[#This Row],[Profit_After_Storage_Loss]]/Agridata[[#This Row],[Total_Revenue]])*100</f>
        <v>77.207285710206463</v>
      </c>
      <c r="X4924">
        <f>(1-Agridata[[#This Row],[Transport_Cost_NGN]]/(Agridata[[#This Row],[Input_Cost_NGN]]+Agridata[[#This Row],[Final_Profit_NGN]]))*100</f>
        <v>99.941645306086258</v>
      </c>
      <c r="Y4924" s="13">
        <f>Agridata[[#This Row],[Final_Profit_NGN]]*Agridata[[#This Row],[Storage_Loss_%]]</f>
        <v>101251249.58</v>
      </c>
      <c r="Z4924" s="13">
        <f>Agridata[[#This Row],[Final_Profit_NGN]] * (1-Agridata[[#This Row],[Storage_Loss_%]]/100)</f>
        <v>3596101.5041999999</v>
      </c>
      <c r="AA4924" s="13">
        <f>Agridata[[#This Row],[Final_Profit_NGN]]+Agridata[[#This Row],[Input_Cost_NGN]]</f>
        <v>4657723</v>
      </c>
    </row>
    <row r="4925" spans="1:27" x14ac:dyDescent="0.35">
      <c r="A4925" t="s">
        <v>1433</v>
      </c>
      <c r="B4925" t="s">
        <v>1469</v>
      </c>
      <c r="C4925" t="s">
        <v>1481</v>
      </c>
      <c r="D4925">
        <v>2023</v>
      </c>
      <c r="E4925" t="s">
        <v>1502</v>
      </c>
      <c r="F4925" t="s">
        <v>1509</v>
      </c>
      <c r="G4925">
        <v>0.99</v>
      </c>
      <c r="H4925">
        <v>13630</v>
      </c>
      <c r="I4925">
        <v>11262</v>
      </c>
      <c r="J4925">
        <v>123.4</v>
      </c>
      <c r="K4925" t="s">
        <v>1512</v>
      </c>
      <c r="L4925">
        <v>4.4800000000000004</v>
      </c>
      <c r="M4925" t="s">
        <v>1516</v>
      </c>
      <c r="N4925" s="13">
        <v>22511</v>
      </c>
      <c r="O4925">
        <v>2</v>
      </c>
      <c r="P4925" s="11">
        <f>Agridata[[#This Row],[Storage_Loss_%]]/100</f>
        <v>0.17370000000000002</v>
      </c>
      <c r="Q4925" s="7">
        <v>17.37</v>
      </c>
      <c r="R4925" s="13">
        <v>28158</v>
      </c>
      <c r="S4925">
        <v>304</v>
      </c>
      <c r="T4925" t="s">
        <v>1520</v>
      </c>
      <c r="U4925" t="s">
        <v>1522</v>
      </c>
      <c r="V4925" s="13">
        <v>3338743</v>
      </c>
      <c r="W4925" s="7">
        <f>(Agridata[[#This Row],[Profit_After_Storage_Loss]]/Agridata[[#This Row],[Total_Revenue]])*100</f>
        <v>81.938950414639464</v>
      </c>
      <c r="X4925">
        <f>(1-Agridata[[#This Row],[Transport_Cost_NGN]]/(Agridata[[#This Row],[Input_Cost_NGN]]+Agridata[[#This Row],[Final_Profit_NGN]]))*100</f>
        <v>99.331402972644582</v>
      </c>
      <c r="Y4925" s="13">
        <f>Agridata[[#This Row],[Final_Profit_NGN]]*Agridata[[#This Row],[Storage_Loss_%]]</f>
        <v>57993965.910000004</v>
      </c>
      <c r="Z4925" s="13">
        <f>Agridata[[#This Row],[Final_Profit_NGN]] * (1-Agridata[[#This Row],[Storage_Loss_%]]/100)</f>
        <v>2758803.3409000002</v>
      </c>
      <c r="AA4925" s="13">
        <f>Agridata[[#This Row],[Final_Profit_NGN]]+Agridata[[#This Row],[Input_Cost_NGN]]</f>
        <v>3366901</v>
      </c>
    </row>
    <row r="4926" spans="1:27" x14ac:dyDescent="0.35">
      <c r="A4926" t="s">
        <v>375</v>
      </c>
      <c r="B4926" t="s">
        <v>1469</v>
      </c>
      <c r="C4926" t="s">
        <v>1484</v>
      </c>
      <c r="D4926">
        <v>2021</v>
      </c>
      <c r="E4926" t="s">
        <v>1501</v>
      </c>
      <c r="F4926" t="s">
        <v>1507</v>
      </c>
      <c r="G4926">
        <v>3.84</v>
      </c>
      <c r="H4926">
        <v>5250</v>
      </c>
      <c r="I4926">
        <v>3304</v>
      </c>
      <c r="J4926">
        <v>97.6</v>
      </c>
      <c r="K4926" t="s">
        <v>1512</v>
      </c>
      <c r="L4926">
        <v>3.46</v>
      </c>
      <c r="M4926" t="s">
        <v>1518</v>
      </c>
      <c r="N4926" s="13">
        <v>17719</v>
      </c>
      <c r="O4926">
        <v>30</v>
      </c>
      <c r="P4926" s="11">
        <f>Agridata[[#This Row],[Storage_Loss_%]]/100</f>
        <v>0.37060000000000004</v>
      </c>
      <c r="Q4926" s="7">
        <v>37.06</v>
      </c>
      <c r="R4926" s="13">
        <v>82738</v>
      </c>
      <c r="S4926">
        <v>186</v>
      </c>
      <c r="T4926" t="s">
        <v>1520</v>
      </c>
      <c r="U4926" t="s">
        <v>1522</v>
      </c>
      <c r="V4926" s="13">
        <v>507942</v>
      </c>
      <c r="W4926" s="7">
        <f>(Agridata[[#This Row],[Profit_After_Storage_Loss]]/Agridata[[#This Row],[Total_Revenue]])*100</f>
        <v>54.123839439290307</v>
      </c>
      <c r="X4926">
        <f>(1-Agridata[[#This Row],[Transport_Cost_NGN]]/(Agridata[[#This Row],[Input_Cost_NGN]]+Agridata[[#This Row],[Final_Profit_NGN]]))*100</f>
        <v>97.000237014965805</v>
      </c>
      <c r="Y4926" s="13">
        <f>Agridata[[#This Row],[Final_Profit_NGN]]*Agridata[[#This Row],[Storage_Loss_%]]</f>
        <v>18824330.52</v>
      </c>
      <c r="Z4926" s="13">
        <f>Agridata[[#This Row],[Final_Profit_NGN]] * (1-Agridata[[#This Row],[Storage_Loss_%]]/100)</f>
        <v>319698.6948</v>
      </c>
      <c r="AA4926" s="13">
        <f>Agridata[[#This Row],[Final_Profit_NGN]]+Agridata[[#This Row],[Input_Cost_NGN]]</f>
        <v>590680</v>
      </c>
    </row>
    <row r="4927" spans="1:27" x14ac:dyDescent="0.35">
      <c r="A4927" t="s">
        <v>527</v>
      </c>
      <c r="B4927" t="s">
        <v>1470</v>
      </c>
      <c r="C4927" t="s">
        <v>1491</v>
      </c>
      <c r="D4927">
        <v>2022</v>
      </c>
      <c r="E4927" t="s">
        <v>1501</v>
      </c>
      <c r="F4927" t="s">
        <v>1509</v>
      </c>
      <c r="G4927">
        <v>0.62</v>
      </c>
      <c r="H4927">
        <v>8004</v>
      </c>
      <c r="I4927">
        <v>6573</v>
      </c>
      <c r="J4927">
        <v>48.8</v>
      </c>
      <c r="K4927" t="s">
        <v>1512</v>
      </c>
      <c r="L4927">
        <v>2.72</v>
      </c>
      <c r="M4927" t="s">
        <v>1516</v>
      </c>
      <c r="N4927" s="13">
        <v>14870</v>
      </c>
      <c r="O4927">
        <v>1</v>
      </c>
      <c r="P4927" s="11">
        <f>Agridata[[#This Row],[Storage_Loss_%]]/100</f>
        <v>0.1787</v>
      </c>
      <c r="Q4927" s="7">
        <v>17.87</v>
      </c>
      <c r="R4927" s="13">
        <v>19009</v>
      </c>
      <c r="S4927">
        <v>265</v>
      </c>
      <c r="T4927" t="s">
        <v>1520</v>
      </c>
      <c r="U4927" t="s">
        <v>1522</v>
      </c>
      <c r="V4927" s="13">
        <v>1690548</v>
      </c>
      <c r="W4927" s="7">
        <f>(Agridata[[#This Row],[Profit_After_Storage_Loss]]/Agridata[[#This Row],[Total_Revenue]])*100</f>
        <v>81.216775597420849</v>
      </c>
      <c r="X4927">
        <f>(1-Agridata[[#This Row],[Transport_Cost_NGN]]/(Agridata[[#This Row],[Input_Cost_NGN]]+Agridata[[#This Row],[Final_Profit_NGN]]))*100</f>
        <v>99.130184018432843</v>
      </c>
      <c r="Y4927" s="13">
        <f>Agridata[[#This Row],[Final_Profit_NGN]]*Agridata[[#This Row],[Storage_Loss_%]]</f>
        <v>30210092.760000002</v>
      </c>
      <c r="Z4927" s="13">
        <f>Agridata[[#This Row],[Final_Profit_NGN]] * (1-Agridata[[#This Row],[Storage_Loss_%]]/100)</f>
        <v>1388447.0723999999</v>
      </c>
      <c r="AA4927" s="13">
        <f>Agridata[[#This Row],[Final_Profit_NGN]]+Agridata[[#This Row],[Input_Cost_NGN]]</f>
        <v>1709557</v>
      </c>
    </row>
    <row r="4928" spans="1:27" x14ac:dyDescent="0.35">
      <c r="A4928" t="s">
        <v>651</v>
      </c>
      <c r="B4928" t="s">
        <v>1473</v>
      </c>
      <c r="C4928" t="s">
        <v>1494</v>
      </c>
      <c r="D4928">
        <v>2022</v>
      </c>
      <c r="E4928" t="s">
        <v>1502</v>
      </c>
      <c r="F4928" t="s">
        <v>1506</v>
      </c>
      <c r="G4928">
        <v>3.76</v>
      </c>
      <c r="H4928">
        <v>8754</v>
      </c>
      <c r="I4928">
        <v>7642</v>
      </c>
      <c r="J4928">
        <v>2.5</v>
      </c>
      <c r="K4928" t="s">
        <v>1511</v>
      </c>
      <c r="L4928">
        <v>1.56</v>
      </c>
      <c r="M4928" t="s">
        <v>1517</v>
      </c>
      <c r="N4928" s="13">
        <v>406</v>
      </c>
      <c r="O4928">
        <v>7</v>
      </c>
      <c r="P4928" s="11">
        <f>Agridata[[#This Row],[Storage_Loss_%]]/100</f>
        <v>0.127</v>
      </c>
      <c r="Q4928" s="7">
        <v>12.7</v>
      </c>
      <c r="R4928" s="13">
        <v>55766</v>
      </c>
      <c r="S4928">
        <v>377</v>
      </c>
      <c r="T4928" t="s">
        <v>1520</v>
      </c>
      <c r="U4928" t="s">
        <v>1523</v>
      </c>
      <c r="V4928" s="13">
        <v>2796052</v>
      </c>
      <c r="W4928" s="7">
        <f>(Agridata[[#This Row],[Profit_After_Storage_Loss]]/Agridata[[#This Row],[Total_Revenue]])*100</f>
        <v>85.592888325973121</v>
      </c>
      <c r="X4928">
        <f>(1-Agridata[[#This Row],[Transport_Cost_NGN]]/(Agridata[[#This Row],[Input_Cost_NGN]]+Agridata[[#This Row],[Final_Profit_NGN]]))*100</f>
        <v>99.985763467374142</v>
      </c>
      <c r="Y4928" s="13">
        <f>Agridata[[#This Row],[Final_Profit_NGN]]*Agridata[[#This Row],[Storage_Loss_%]]</f>
        <v>35509860.399999999</v>
      </c>
      <c r="Z4928" s="13">
        <f>Agridata[[#This Row],[Final_Profit_NGN]] * (1-Agridata[[#This Row],[Storage_Loss_%]]/100)</f>
        <v>2440953.3960000002</v>
      </c>
      <c r="AA4928" s="13">
        <f>Agridata[[#This Row],[Final_Profit_NGN]]+Agridata[[#This Row],[Input_Cost_NGN]]</f>
        <v>2851818</v>
      </c>
    </row>
    <row r="4929" spans="1:27" x14ac:dyDescent="0.35">
      <c r="A4929" t="s">
        <v>561</v>
      </c>
      <c r="B4929" t="s">
        <v>1470</v>
      </c>
      <c r="C4929" t="s">
        <v>1491</v>
      </c>
      <c r="D4929">
        <v>2024</v>
      </c>
      <c r="E4929" t="s">
        <v>1501</v>
      </c>
      <c r="F4929" t="s">
        <v>1508</v>
      </c>
      <c r="G4929">
        <v>1.1200000000000001</v>
      </c>
      <c r="H4929">
        <v>1970</v>
      </c>
      <c r="I4929">
        <v>1694</v>
      </c>
      <c r="J4929">
        <v>16.399999999999999</v>
      </c>
      <c r="K4929" t="s">
        <v>1512</v>
      </c>
      <c r="L4929">
        <v>1.7</v>
      </c>
      <c r="M4929" t="s">
        <v>1518</v>
      </c>
      <c r="N4929" s="13">
        <v>4594</v>
      </c>
      <c r="O4929">
        <v>7</v>
      </c>
      <c r="P4929" s="11">
        <f>Agridata[[#This Row],[Storage_Loss_%]]/100</f>
        <v>0.1396</v>
      </c>
      <c r="Q4929" s="7">
        <v>13.96</v>
      </c>
      <c r="R4929" s="13">
        <v>10655</v>
      </c>
      <c r="S4929">
        <v>236</v>
      </c>
      <c r="T4929" t="s">
        <v>1520</v>
      </c>
      <c r="U4929" t="s">
        <v>1523</v>
      </c>
      <c r="V4929" s="13">
        <v>380538</v>
      </c>
      <c r="W4929" s="7">
        <f>(Agridata[[#This Row],[Profit_After_Storage_Loss]]/Agridata[[#This Row],[Total_Revenue]])*100</f>
        <v>83.696511747398347</v>
      </c>
      <c r="X4929">
        <f>(1-Agridata[[#This Row],[Transport_Cost_NGN]]/(Agridata[[#This Row],[Input_Cost_NGN]]+Agridata[[#This Row],[Final_Profit_NGN]]))*100</f>
        <v>98.825643608142272</v>
      </c>
      <c r="Y4929" s="13">
        <f>Agridata[[#This Row],[Final_Profit_NGN]]*Agridata[[#This Row],[Storage_Loss_%]]</f>
        <v>5312310.4800000004</v>
      </c>
      <c r="Z4929" s="13">
        <f>Agridata[[#This Row],[Final_Profit_NGN]] * (1-Agridata[[#This Row],[Storage_Loss_%]]/100)</f>
        <v>327414.89520000003</v>
      </c>
      <c r="AA4929" s="13">
        <f>Agridata[[#This Row],[Final_Profit_NGN]]+Agridata[[#This Row],[Input_Cost_NGN]]</f>
        <v>391193</v>
      </c>
    </row>
    <row r="4930" spans="1:27" x14ac:dyDescent="0.35">
      <c r="A4930" t="s">
        <v>300</v>
      </c>
      <c r="B4930" t="s">
        <v>1471</v>
      </c>
      <c r="C4930" t="s">
        <v>1477</v>
      </c>
      <c r="D4930">
        <v>2021</v>
      </c>
      <c r="E4930" t="s">
        <v>1501</v>
      </c>
      <c r="F4930" t="s">
        <v>1507</v>
      </c>
      <c r="G4930">
        <v>1.6</v>
      </c>
      <c r="H4930">
        <v>4522</v>
      </c>
      <c r="I4930">
        <v>3986</v>
      </c>
      <c r="J4930">
        <v>1</v>
      </c>
      <c r="K4930" t="s">
        <v>1511</v>
      </c>
      <c r="L4930">
        <v>0.34</v>
      </c>
      <c r="M4930" t="s">
        <v>1516</v>
      </c>
      <c r="N4930" s="13">
        <v>200</v>
      </c>
      <c r="O4930">
        <v>3</v>
      </c>
      <c r="P4930" s="11">
        <f>Agridata[[#This Row],[Storage_Loss_%]]/100</f>
        <v>0.11849999999999999</v>
      </c>
      <c r="Q4930" s="7">
        <v>11.85</v>
      </c>
      <c r="R4930" s="13">
        <v>32929</v>
      </c>
      <c r="S4930">
        <v>176</v>
      </c>
      <c r="T4930" t="s">
        <v>1521</v>
      </c>
      <c r="U4930" t="s">
        <v>1522</v>
      </c>
      <c r="V4930" s="13">
        <v>661392</v>
      </c>
      <c r="W4930" s="7">
        <f>(Agridata[[#This Row],[Profit_After_Storage_Loss]]/Agridata[[#This Row],[Total_Revenue]])*100</f>
        <v>83.969381309221518</v>
      </c>
      <c r="X4930">
        <f>(1-Agridata[[#This Row],[Transport_Cost_NGN]]/(Agridata[[#This Row],[Input_Cost_NGN]]+Agridata[[#This Row],[Final_Profit_NGN]]))*100</f>
        <v>99.971194879601796</v>
      </c>
      <c r="Y4930" s="13">
        <f>Agridata[[#This Row],[Final_Profit_NGN]]*Agridata[[#This Row],[Storage_Loss_%]]</f>
        <v>7837495.2000000002</v>
      </c>
      <c r="Z4930" s="13">
        <f>Agridata[[#This Row],[Final_Profit_NGN]] * (1-Agridata[[#This Row],[Storage_Loss_%]]/100)</f>
        <v>583017.04799999995</v>
      </c>
      <c r="AA4930" s="13">
        <f>Agridata[[#This Row],[Final_Profit_NGN]]+Agridata[[#This Row],[Input_Cost_NGN]]</f>
        <v>694321</v>
      </c>
    </row>
    <row r="4931" spans="1:27" x14ac:dyDescent="0.35">
      <c r="A4931" t="s">
        <v>1219</v>
      </c>
      <c r="B4931" t="s">
        <v>1470</v>
      </c>
      <c r="C4931" t="s">
        <v>1475</v>
      </c>
      <c r="D4931">
        <v>2024</v>
      </c>
      <c r="E4931" t="s">
        <v>1502</v>
      </c>
      <c r="F4931" t="s">
        <v>1504</v>
      </c>
      <c r="G4931">
        <v>0.9</v>
      </c>
      <c r="H4931">
        <v>6206</v>
      </c>
      <c r="I4931">
        <v>4908</v>
      </c>
      <c r="J4931">
        <v>42.5</v>
      </c>
      <c r="K4931" t="s">
        <v>1512</v>
      </c>
      <c r="L4931">
        <v>1.93</v>
      </c>
      <c r="M4931" t="s">
        <v>1518</v>
      </c>
      <c r="N4931" s="13">
        <v>10468</v>
      </c>
      <c r="O4931">
        <v>1</v>
      </c>
      <c r="P4931" s="11">
        <f>Agridata[[#This Row],[Storage_Loss_%]]/100</f>
        <v>0.20910000000000001</v>
      </c>
      <c r="Q4931" s="7">
        <v>20.91</v>
      </c>
      <c r="R4931" s="13">
        <v>15069</v>
      </c>
      <c r="S4931">
        <v>343</v>
      </c>
      <c r="T4931" t="s">
        <v>1521</v>
      </c>
      <c r="U4931" t="s">
        <v>1522</v>
      </c>
      <c r="V4931" s="13">
        <v>1641073</v>
      </c>
      <c r="W4931" s="7">
        <f>(Agridata[[#This Row],[Profit_After_Storage_Loss]]/Agridata[[#This Row],[Total_Revenue]])*100</f>
        <v>78.370371363083606</v>
      </c>
      <c r="X4931">
        <f>(1-Agridata[[#This Row],[Transport_Cost_NGN]]/(Agridata[[#This Row],[Input_Cost_NGN]]+Agridata[[#This Row],[Final_Profit_NGN]]))*100</f>
        <v>99.367928595494831</v>
      </c>
      <c r="Y4931" s="13">
        <f>Agridata[[#This Row],[Final_Profit_NGN]]*Agridata[[#This Row],[Storage_Loss_%]]</f>
        <v>34314836.43</v>
      </c>
      <c r="Z4931" s="13">
        <f>Agridata[[#This Row],[Final_Profit_NGN]] * (1-Agridata[[#This Row],[Storage_Loss_%]]/100)</f>
        <v>1297924.6357</v>
      </c>
      <c r="AA4931" s="13">
        <f>Agridata[[#This Row],[Final_Profit_NGN]]+Agridata[[#This Row],[Input_Cost_NGN]]</f>
        <v>1656142</v>
      </c>
    </row>
    <row r="4932" spans="1:27" x14ac:dyDescent="0.35">
      <c r="A4932" t="s">
        <v>1169</v>
      </c>
      <c r="B4932" t="s">
        <v>1471</v>
      </c>
      <c r="C4932" t="s">
        <v>1483</v>
      </c>
      <c r="D4932">
        <v>2025</v>
      </c>
      <c r="E4932" t="s">
        <v>1501</v>
      </c>
      <c r="F4932" t="s">
        <v>1504</v>
      </c>
      <c r="G4932">
        <v>0.59</v>
      </c>
      <c r="H4932">
        <v>3777</v>
      </c>
      <c r="I4932">
        <v>2926</v>
      </c>
      <c r="J4932">
        <v>31.8</v>
      </c>
      <c r="K4932" t="s">
        <v>1512</v>
      </c>
      <c r="L4932">
        <v>2</v>
      </c>
      <c r="M4932" t="s">
        <v>1516</v>
      </c>
      <c r="N4932" s="13">
        <v>7281</v>
      </c>
      <c r="O4932">
        <v>4</v>
      </c>
      <c r="P4932" s="11">
        <f>Agridata[[#This Row],[Storage_Loss_%]]/100</f>
        <v>0.22519999999999998</v>
      </c>
      <c r="Q4932" s="7">
        <v>22.52</v>
      </c>
      <c r="R4932" s="13">
        <v>7898</v>
      </c>
      <c r="S4932">
        <v>299</v>
      </c>
      <c r="T4932" t="s">
        <v>1520</v>
      </c>
      <c r="U4932" t="s">
        <v>1523</v>
      </c>
      <c r="V4932" s="13">
        <v>850947</v>
      </c>
      <c r="W4932" s="7">
        <f>(Agridata[[#This Row],[Profit_After_Storage_Loss]]/Agridata[[#This Row],[Total_Revenue]])*100</f>
        <v>76.767488382653454</v>
      </c>
      <c r="X4932">
        <f>(1-Agridata[[#This Row],[Transport_Cost_NGN]]/(Agridata[[#This Row],[Input_Cost_NGN]]+Agridata[[#This Row],[Final_Profit_NGN]]))*100</f>
        <v>99.152233522929052</v>
      </c>
      <c r="Y4932" s="13">
        <f>Agridata[[#This Row],[Final_Profit_NGN]]*Agridata[[#This Row],[Storage_Loss_%]]</f>
        <v>19163326.440000001</v>
      </c>
      <c r="Z4932" s="13">
        <f>Agridata[[#This Row],[Final_Profit_NGN]] * (1-Agridata[[#This Row],[Storage_Loss_%]]/100)</f>
        <v>659313.73560000001</v>
      </c>
      <c r="AA4932" s="13">
        <f>Agridata[[#This Row],[Final_Profit_NGN]]+Agridata[[#This Row],[Input_Cost_NGN]]</f>
        <v>858845</v>
      </c>
    </row>
    <row r="4933" spans="1:27" x14ac:dyDescent="0.35">
      <c r="A4933" t="s">
        <v>769</v>
      </c>
      <c r="B4933" t="s">
        <v>1470</v>
      </c>
      <c r="C4933" t="s">
        <v>1495</v>
      </c>
      <c r="D4933">
        <v>2023</v>
      </c>
      <c r="E4933" t="s">
        <v>1502</v>
      </c>
      <c r="F4933" t="s">
        <v>1503</v>
      </c>
      <c r="G4933">
        <v>1.1200000000000001</v>
      </c>
      <c r="H4933">
        <v>11818</v>
      </c>
      <c r="I4933">
        <v>6849</v>
      </c>
      <c r="J4933">
        <v>20.3</v>
      </c>
      <c r="K4933" t="s">
        <v>1512</v>
      </c>
      <c r="L4933">
        <v>0.77</v>
      </c>
      <c r="M4933" t="s">
        <v>1516</v>
      </c>
      <c r="N4933" s="13">
        <v>6312</v>
      </c>
      <c r="O4933">
        <v>30</v>
      </c>
      <c r="P4933" s="11">
        <f>Agridata[[#This Row],[Storage_Loss_%]]/100</f>
        <v>0.4204</v>
      </c>
      <c r="Q4933" s="7">
        <v>42.04</v>
      </c>
      <c r="R4933" s="13">
        <v>9716</v>
      </c>
      <c r="S4933">
        <v>305</v>
      </c>
      <c r="T4933" t="s">
        <v>1520</v>
      </c>
      <c r="U4933" t="s">
        <v>1522</v>
      </c>
      <c r="V4933" s="13">
        <v>2052028</v>
      </c>
      <c r="W4933" s="7">
        <f>(Agridata[[#This Row],[Profit_After_Storage_Loss]]/Agridata[[#This Row],[Total_Revenue]])*100</f>
        <v>57.686862617279353</v>
      </c>
      <c r="X4933">
        <f>(1-Agridata[[#This Row],[Transport_Cost_NGN]]/(Agridata[[#This Row],[Input_Cost_NGN]]+Agridata[[#This Row],[Final_Profit_NGN]]))*100</f>
        <v>99.69385141899285</v>
      </c>
      <c r="Y4933" s="13">
        <f>Agridata[[#This Row],[Final_Profit_NGN]]*Agridata[[#This Row],[Storage_Loss_%]]</f>
        <v>86267257.120000005</v>
      </c>
      <c r="Z4933" s="13">
        <f>Agridata[[#This Row],[Final_Profit_NGN]] * (1-Agridata[[#This Row],[Storage_Loss_%]]/100)</f>
        <v>1189355.4288000001</v>
      </c>
      <c r="AA4933" s="13">
        <f>Agridata[[#This Row],[Final_Profit_NGN]]+Agridata[[#This Row],[Input_Cost_NGN]]</f>
        <v>2061744</v>
      </c>
    </row>
    <row r="4934" spans="1:27" x14ac:dyDescent="0.35">
      <c r="A4934" t="s">
        <v>357</v>
      </c>
      <c r="B4934" t="s">
        <v>1469</v>
      </c>
      <c r="C4934" t="s">
        <v>1474</v>
      </c>
      <c r="D4934">
        <v>2025</v>
      </c>
      <c r="E4934" t="s">
        <v>1501</v>
      </c>
      <c r="F4934" t="s">
        <v>1507</v>
      </c>
      <c r="G4934">
        <v>0.53</v>
      </c>
      <c r="H4934">
        <v>721</v>
      </c>
      <c r="I4934">
        <v>571</v>
      </c>
      <c r="J4934">
        <v>3</v>
      </c>
      <c r="K4934" t="s">
        <v>1513</v>
      </c>
      <c r="L4934">
        <v>0.86</v>
      </c>
      <c r="M4934" t="s">
        <v>1517</v>
      </c>
      <c r="N4934" s="13">
        <v>200</v>
      </c>
      <c r="O4934">
        <v>14</v>
      </c>
      <c r="P4934" s="11">
        <f>Agridata[[#This Row],[Storage_Loss_%]]/100</f>
        <v>0.20780000000000001</v>
      </c>
      <c r="Q4934" s="7">
        <v>20.78</v>
      </c>
      <c r="R4934" s="13">
        <v>9205</v>
      </c>
      <c r="S4934">
        <v>233</v>
      </c>
      <c r="T4934" t="s">
        <v>1520</v>
      </c>
      <c r="U4934" t="s">
        <v>1522</v>
      </c>
      <c r="V4934" s="13">
        <v>122308</v>
      </c>
      <c r="W4934" s="7">
        <f>(Agridata[[#This Row],[Profit_After_Storage_Loss]]/Agridata[[#This Row],[Total_Revenue]])*100</f>
        <v>73.675148160257919</v>
      </c>
      <c r="X4934">
        <f>(1-Agridata[[#This Row],[Transport_Cost_NGN]]/(Agridata[[#This Row],[Input_Cost_NGN]]+Agridata[[#This Row],[Final_Profit_NGN]]))*100</f>
        <v>99.847923779398243</v>
      </c>
      <c r="Y4934" s="13">
        <f>Agridata[[#This Row],[Final_Profit_NGN]]*Agridata[[#This Row],[Storage_Loss_%]]</f>
        <v>2541560.2400000002</v>
      </c>
      <c r="Z4934" s="13">
        <f>Agridata[[#This Row],[Final_Profit_NGN]] * (1-Agridata[[#This Row],[Storage_Loss_%]]/100)</f>
        <v>96892.397599999997</v>
      </c>
      <c r="AA4934" s="13">
        <f>Agridata[[#This Row],[Final_Profit_NGN]]+Agridata[[#This Row],[Input_Cost_NGN]]</f>
        <v>131513</v>
      </c>
    </row>
    <row r="4935" spans="1:27" x14ac:dyDescent="0.35">
      <c r="A4935" t="s">
        <v>742</v>
      </c>
      <c r="B4935" t="s">
        <v>1471</v>
      </c>
      <c r="C4935" t="s">
        <v>1477</v>
      </c>
      <c r="D4935">
        <v>2021</v>
      </c>
      <c r="E4935" t="s">
        <v>1501</v>
      </c>
      <c r="F4935" t="s">
        <v>1510</v>
      </c>
      <c r="G4935">
        <v>1.1499999999999999</v>
      </c>
      <c r="H4935">
        <v>15624</v>
      </c>
      <c r="I4935">
        <v>11486</v>
      </c>
      <c r="J4935">
        <v>76.3</v>
      </c>
      <c r="K4935" t="s">
        <v>1512</v>
      </c>
      <c r="L4935">
        <v>2.52</v>
      </c>
      <c r="M4935" t="s">
        <v>1516</v>
      </c>
      <c r="N4935" s="13">
        <v>17551</v>
      </c>
      <c r="O4935">
        <v>2</v>
      </c>
      <c r="P4935" s="11">
        <f>Agridata[[#This Row],[Storage_Loss_%]]/100</f>
        <v>0.26479999999999998</v>
      </c>
      <c r="Q4935" s="7">
        <v>26.48</v>
      </c>
      <c r="R4935" s="13">
        <v>26018</v>
      </c>
      <c r="S4935">
        <v>359</v>
      </c>
      <c r="T4935" t="s">
        <v>1520</v>
      </c>
      <c r="U4935" t="s">
        <v>1523</v>
      </c>
      <c r="V4935" s="13">
        <v>4038671</v>
      </c>
      <c r="W4935" s="7">
        <f>(Agridata[[#This Row],[Profit_After_Storage_Loss]]/Agridata[[#This Row],[Total_Revenue]])*100</f>
        <v>73.049399823701151</v>
      </c>
      <c r="X4935">
        <f>(1-Agridata[[#This Row],[Transport_Cost_NGN]]/(Agridata[[#This Row],[Input_Cost_NGN]]+Agridata[[#This Row],[Final_Profit_NGN]]))*100</f>
        <v>99.568208047405349</v>
      </c>
      <c r="Y4935" s="13">
        <f>Agridata[[#This Row],[Final_Profit_NGN]]*Agridata[[#This Row],[Storage_Loss_%]]</f>
        <v>106944008.08</v>
      </c>
      <c r="Z4935" s="13">
        <f>Agridata[[#This Row],[Final_Profit_NGN]] * (1-Agridata[[#This Row],[Storage_Loss_%]]/100)</f>
        <v>2969230.9192000004</v>
      </c>
      <c r="AA4935" s="13">
        <f>Agridata[[#This Row],[Final_Profit_NGN]]+Agridata[[#This Row],[Input_Cost_NGN]]</f>
        <v>4064689</v>
      </c>
    </row>
    <row r="4936" spans="1:27" x14ac:dyDescent="0.35">
      <c r="A4936" t="s">
        <v>1101</v>
      </c>
      <c r="B4936" t="s">
        <v>1471</v>
      </c>
      <c r="C4936" t="s">
        <v>1500</v>
      </c>
      <c r="D4936">
        <v>2021</v>
      </c>
      <c r="E4936" t="s">
        <v>1501</v>
      </c>
      <c r="F4936" t="s">
        <v>1509</v>
      </c>
      <c r="G4936">
        <v>0.28999999999999998</v>
      </c>
      <c r="H4936">
        <v>2643</v>
      </c>
      <c r="I4936">
        <v>2173</v>
      </c>
      <c r="J4936">
        <v>13</v>
      </c>
      <c r="K4936" t="s">
        <v>1511</v>
      </c>
      <c r="L4936">
        <v>0.56000000000000005</v>
      </c>
      <c r="M4936" t="s">
        <v>1518</v>
      </c>
      <c r="N4936" s="13">
        <v>1826</v>
      </c>
      <c r="O4936">
        <v>1</v>
      </c>
      <c r="P4936" s="11">
        <f>Agridata[[#This Row],[Storage_Loss_%]]/100</f>
        <v>0.1777</v>
      </c>
      <c r="Q4936" s="7">
        <v>17.77</v>
      </c>
      <c r="R4936" s="13">
        <v>6858</v>
      </c>
      <c r="S4936">
        <v>258</v>
      </c>
      <c r="T4936" t="s">
        <v>1520</v>
      </c>
      <c r="U4936" t="s">
        <v>1522</v>
      </c>
      <c r="V4936" s="13">
        <v>546344</v>
      </c>
      <c r="W4936" s="7">
        <f>(Agridata[[#This Row],[Profit_After_Storage_Loss]]/Agridata[[#This Row],[Total_Revenue]])*100</f>
        <v>81.210601407804035</v>
      </c>
      <c r="X4936">
        <f>(1-Agridata[[#This Row],[Transport_Cost_NGN]]/(Agridata[[#This Row],[Input_Cost_NGN]]+Agridata[[#This Row],[Final_Profit_NGN]]))*100</f>
        <v>99.669921656103924</v>
      </c>
      <c r="Y4936" s="13">
        <f>Agridata[[#This Row],[Final_Profit_NGN]]*Agridata[[#This Row],[Storage_Loss_%]]</f>
        <v>9708532.879999999</v>
      </c>
      <c r="Z4936" s="13">
        <f>Agridata[[#This Row],[Final_Profit_NGN]] * (1-Agridata[[#This Row],[Storage_Loss_%]]/100)</f>
        <v>449258.67120000004</v>
      </c>
      <c r="AA4936" s="13">
        <f>Agridata[[#This Row],[Final_Profit_NGN]]+Agridata[[#This Row],[Input_Cost_NGN]]</f>
        <v>553202</v>
      </c>
    </row>
    <row r="4937" spans="1:27" x14ac:dyDescent="0.35">
      <c r="A4937" t="s">
        <v>50</v>
      </c>
      <c r="B4937" t="s">
        <v>1469</v>
      </c>
      <c r="C4937" t="s">
        <v>1474</v>
      </c>
      <c r="D4937">
        <v>2022</v>
      </c>
      <c r="E4937" t="s">
        <v>1501</v>
      </c>
      <c r="F4937" t="s">
        <v>1507</v>
      </c>
      <c r="G4937">
        <v>4.8</v>
      </c>
      <c r="H4937">
        <v>12829</v>
      </c>
      <c r="I4937">
        <v>10147</v>
      </c>
      <c r="J4937">
        <v>15.3</v>
      </c>
      <c r="K4937" t="s">
        <v>1511</v>
      </c>
      <c r="L4937">
        <v>0.66</v>
      </c>
      <c r="M4937" t="s">
        <v>1516</v>
      </c>
      <c r="N4937" s="13">
        <v>1831</v>
      </c>
      <c r="O4937">
        <v>14</v>
      </c>
      <c r="P4937" s="11">
        <f>Agridata[[#This Row],[Storage_Loss_%]]/100</f>
        <v>0.20899999999999999</v>
      </c>
      <c r="Q4937" s="7">
        <v>20.9</v>
      </c>
      <c r="R4937" s="13">
        <v>90251</v>
      </c>
      <c r="S4937">
        <v>215</v>
      </c>
      <c r="T4937" t="s">
        <v>1520</v>
      </c>
      <c r="U4937" t="s">
        <v>1522</v>
      </c>
      <c r="V4937" s="13">
        <v>2067707</v>
      </c>
      <c r="W4937" s="7">
        <f>(Agridata[[#This Row],[Profit_After_Storage_Loss]]/Agridata[[#This Row],[Total_Revenue]])*100</f>
        <v>75.791847524372585</v>
      </c>
      <c r="X4937">
        <f>(1-Agridata[[#This Row],[Transport_Cost_NGN]]/(Agridata[[#This Row],[Input_Cost_NGN]]+Agridata[[#This Row],[Final_Profit_NGN]]))*100</f>
        <v>99.915151268004294</v>
      </c>
      <c r="Y4937" s="13">
        <f>Agridata[[#This Row],[Final_Profit_NGN]]*Agridata[[#This Row],[Storage_Loss_%]]</f>
        <v>43215076.299999997</v>
      </c>
      <c r="Z4937" s="13">
        <f>Agridata[[#This Row],[Final_Profit_NGN]] * (1-Agridata[[#This Row],[Storage_Loss_%]]/100)</f>
        <v>1635556.237</v>
      </c>
      <c r="AA4937" s="13">
        <f>Agridata[[#This Row],[Final_Profit_NGN]]+Agridata[[#This Row],[Input_Cost_NGN]]</f>
        <v>2157958</v>
      </c>
    </row>
    <row r="4938" spans="1:27" x14ac:dyDescent="0.35">
      <c r="A4938" t="s">
        <v>58</v>
      </c>
      <c r="B4938" t="s">
        <v>1472</v>
      </c>
      <c r="C4938" t="s">
        <v>1479</v>
      </c>
      <c r="D4938">
        <v>2023</v>
      </c>
      <c r="E4938" t="s">
        <v>1502</v>
      </c>
      <c r="F4938" t="s">
        <v>1508</v>
      </c>
      <c r="G4938">
        <v>3.63</v>
      </c>
      <c r="H4938">
        <v>3782</v>
      </c>
      <c r="I4938">
        <v>2953</v>
      </c>
      <c r="J4938">
        <v>1</v>
      </c>
      <c r="K4938" t="s">
        <v>1513</v>
      </c>
      <c r="L4938">
        <v>0.23</v>
      </c>
      <c r="M4938" t="s">
        <v>1516</v>
      </c>
      <c r="N4938" s="13">
        <v>200</v>
      </c>
      <c r="O4938">
        <v>14</v>
      </c>
      <c r="P4938" s="11">
        <f>Agridata[[#This Row],[Storage_Loss_%]]/100</f>
        <v>0.21899999999999997</v>
      </c>
      <c r="Q4938" s="7">
        <v>21.9</v>
      </c>
      <c r="R4938" s="13">
        <v>33312</v>
      </c>
      <c r="S4938">
        <v>241</v>
      </c>
      <c r="T4938" t="s">
        <v>1520</v>
      </c>
      <c r="U4938" t="s">
        <v>1523</v>
      </c>
      <c r="V4938" s="13">
        <v>671045</v>
      </c>
      <c r="W4938" s="7">
        <f>(Agridata[[#This Row],[Profit_After_Storage_Loss]]/Agridata[[#This Row],[Total_Revenue]])*100</f>
        <v>74.406323071964934</v>
      </c>
      <c r="X4938">
        <f>(1-Agridata[[#This Row],[Transport_Cost_NGN]]/(Agridata[[#This Row],[Input_Cost_NGN]]+Agridata[[#This Row],[Final_Profit_NGN]]))*100</f>
        <v>99.971605308103705</v>
      </c>
      <c r="Y4938" s="13">
        <f>Agridata[[#This Row],[Final_Profit_NGN]]*Agridata[[#This Row],[Storage_Loss_%]]</f>
        <v>14695885.499999998</v>
      </c>
      <c r="Z4938" s="13">
        <f>Agridata[[#This Row],[Final_Profit_NGN]] * (1-Agridata[[#This Row],[Storage_Loss_%]]/100)</f>
        <v>524086.14500000002</v>
      </c>
      <c r="AA4938" s="13">
        <f>Agridata[[#This Row],[Final_Profit_NGN]]+Agridata[[#This Row],[Input_Cost_NGN]]</f>
        <v>704357</v>
      </c>
    </row>
    <row r="4939" spans="1:27" x14ac:dyDescent="0.35">
      <c r="A4939" t="s">
        <v>471</v>
      </c>
      <c r="B4939" t="s">
        <v>1472</v>
      </c>
      <c r="C4939" t="s">
        <v>1488</v>
      </c>
      <c r="D4939">
        <v>2025</v>
      </c>
      <c r="E4939" t="s">
        <v>1502</v>
      </c>
      <c r="F4939" t="s">
        <v>1508</v>
      </c>
      <c r="G4939">
        <v>1.2</v>
      </c>
      <c r="H4939">
        <v>1151</v>
      </c>
      <c r="I4939">
        <v>888</v>
      </c>
      <c r="J4939">
        <v>10.199999999999999</v>
      </c>
      <c r="K4939" t="s">
        <v>1512</v>
      </c>
      <c r="L4939">
        <v>0.64</v>
      </c>
      <c r="M4939" t="s">
        <v>1517</v>
      </c>
      <c r="N4939" s="13">
        <v>2940</v>
      </c>
      <c r="O4939">
        <v>14</v>
      </c>
      <c r="P4939" s="11">
        <f>Agridata[[#This Row],[Storage_Loss_%]]/100</f>
        <v>0.2278</v>
      </c>
      <c r="Q4939" s="7">
        <v>22.78</v>
      </c>
      <c r="R4939" s="13">
        <v>12393</v>
      </c>
      <c r="S4939">
        <v>251</v>
      </c>
      <c r="T4939" t="s">
        <v>1521</v>
      </c>
      <c r="U4939" t="s">
        <v>1523</v>
      </c>
      <c r="V4939" s="13">
        <v>205327</v>
      </c>
      <c r="W4939" s="7">
        <f>(Agridata[[#This Row],[Profit_After_Storage_Loss]]/Agridata[[#This Row],[Total_Revenue]])*100</f>
        <v>72.824503674444244</v>
      </c>
      <c r="X4939">
        <f>(1-Agridata[[#This Row],[Transport_Cost_NGN]]/(Agridata[[#This Row],[Input_Cost_NGN]]+Agridata[[#This Row],[Final_Profit_NGN]]))*100</f>
        <v>98.649641741686565</v>
      </c>
      <c r="Y4939" s="13">
        <f>Agridata[[#This Row],[Final_Profit_NGN]]*Agridata[[#This Row],[Storage_Loss_%]]</f>
        <v>4677349.0600000005</v>
      </c>
      <c r="Z4939" s="13">
        <f>Agridata[[#This Row],[Final_Profit_NGN]] * (1-Agridata[[#This Row],[Storage_Loss_%]]/100)</f>
        <v>158553.50940000001</v>
      </c>
      <c r="AA4939" s="13">
        <f>Agridata[[#This Row],[Final_Profit_NGN]]+Agridata[[#This Row],[Input_Cost_NGN]]</f>
        <v>217720</v>
      </c>
    </row>
    <row r="4940" spans="1:27" x14ac:dyDescent="0.35">
      <c r="A4940" t="s">
        <v>779</v>
      </c>
      <c r="B4940" t="s">
        <v>1472</v>
      </c>
      <c r="C4940" t="s">
        <v>1478</v>
      </c>
      <c r="D4940">
        <v>2022</v>
      </c>
      <c r="E4940" t="s">
        <v>1501</v>
      </c>
      <c r="F4940" t="s">
        <v>1508</v>
      </c>
      <c r="G4940">
        <v>2.2599999999999998</v>
      </c>
      <c r="H4940">
        <v>4699</v>
      </c>
      <c r="I4940">
        <v>3974</v>
      </c>
      <c r="J4940">
        <v>10.3</v>
      </c>
      <c r="K4940" t="s">
        <v>1515</v>
      </c>
      <c r="L4940">
        <v>0.78</v>
      </c>
      <c r="M4940" t="s">
        <v>1518</v>
      </c>
      <c r="N4940" s="13">
        <v>1999</v>
      </c>
      <c r="O4940">
        <v>7</v>
      </c>
      <c r="P4940" s="11">
        <f>Agridata[[#This Row],[Storage_Loss_%]]/100</f>
        <v>0.1542</v>
      </c>
      <c r="Q4940" s="7">
        <v>15.42</v>
      </c>
      <c r="R4940" s="13">
        <v>34073</v>
      </c>
      <c r="S4940">
        <v>223</v>
      </c>
      <c r="T4940" t="s">
        <v>1521</v>
      </c>
      <c r="U4940" t="s">
        <v>1523</v>
      </c>
      <c r="V4940" s="13">
        <v>841268</v>
      </c>
      <c r="W4940" s="7">
        <f>(Agridata[[#This Row],[Profit_After_Storage_Loss]]/Agridata[[#This Row],[Total_Revenue]])*100</f>
        <v>81.287689528994974</v>
      </c>
      <c r="X4940">
        <f>(1-Agridata[[#This Row],[Transport_Cost_NGN]]/(Agridata[[#This Row],[Input_Cost_NGN]]+Agridata[[#This Row],[Final_Profit_NGN]]))*100</f>
        <v>99.771631855471171</v>
      </c>
      <c r="Y4940" s="13">
        <f>Agridata[[#This Row],[Final_Profit_NGN]]*Agridata[[#This Row],[Storage_Loss_%]]</f>
        <v>12972352.560000001</v>
      </c>
      <c r="Z4940" s="13">
        <f>Agridata[[#This Row],[Final_Profit_NGN]] * (1-Agridata[[#This Row],[Storage_Loss_%]]/100)</f>
        <v>711544.47439999995</v>
      </c>
      <c r="AA4940" s="13">
        <f>Agridata[[#This Row],[Final_Profit_NGN]]+Agridata[[#This Row],[Input_Cost_NGN]]</f>
        <v>875341</v>
      </c>
    </row>
    <row r="4941" spans="1:27" x14ac:dyDescent="0.35">
      <c r="A4941" t="s">
        <v>1305</v>
      </c>
      <c r="B4941" t="s">
        <v>1472</v>
      </c>
      <c r="C4941" t="s">
        <v>1478</v>
      </c>
      <c r="D4941">
        <v>2022</v>
      </c>
      <c r="E4941" t="s">
        <v>1501</v>
      </c>
      <c r="F4941" t="s">
        <v>1509</v>
      </c>
      <c r="G4941">
        <v>0.91</v>
      </c>
      <c r="H4941">
        <v>8660</v>
      </c>
      <c r="I4941">
        <v>6929</v>
      </c>
      <c r="J4941">
        <v>6</v>
      </c>
      <c r="K4941" t="s">
        <v>1513</v>
      </c>
      <c r="L4941">
        <v>1.55</v>
      </c>
      <c r="M4941" t="s">
        <v>1516</v>
      </c>
      <c r="N4941" s="13">
        <v>281</v>
      </c>
      <c r="O4941">
        <v>2</v>
      </c>
      <c r="P4941" s="11">
        <f>Agridata[[#This Row],[Storage_Loss_%]]/100</f>
        <v>0.19980000000000001</v>
      </c>
      <c r="Q4941" s="7">
        <v>19.98</v>
      </c>
      <c r="R4941" s="13">
        <v>19855</v>
      </c>
      <c r="S4941">
        <v>320</v>
      </c>
      <c r="T4941" t="s">
        <v>1520</v>
      </c>
      <c r="U4941" t="s">
        <v>1523</v>
      </c>
      <c r="V4941" s="13">
        <v>2174972</v>
      </c>
      <c r="W4941" s="7">
        <f>(Agridata[[#This Row],[Profit_After_Storage_Loss]]/Agridata[[#This Row],[Total_Revenue]])*100</f>
        <v>79.296117388750915</v>
      </c>
      <c r="X4941">
        <f>(1-Agridata[[#This Row],[Transport_Cost_NGN]]/(Agridata[[#This Row],[Input_Cost_NGN]]+Agridata[[#This Row],[Final_Profit_NGN]]))*100</f>
        <v>99.987197168615111</v>
      </c>
      <c r="Y4941" s="13">
        <f>Agridata[[#This Row],[Final_Profit_NGN]]*Agridata[[#This Row],[Storage_Loss_%]]</f>
        <v>43455940.560000002</v>
      </c>
      <c r="Z4941" s="13">
        <f>Agridata[[#This Row],[Final_Profit_NGN]] * (1-Agridata[[#This Row],[Storage_Loss_%]]/100)</f>
        <v>1740412.5944000001</v>
      </c>
      <c r="AA4941" s="13">
        <f>Agridata[[#This Row],[Final_Profit_NGN]]+Agridata[[#This Row],[Input_Cost_NGN]]</f>
        <v>2194827</v>
      </c>
    </row>
    <row r="4942" spans="1:27" x14ac:dyDescent="0.35">
      <c r="A4942" t="s">
        <v>1159</v>
      </c>
      <c r="B4942" t="s">
        <v>1470</v>
      </c>
      <c r="C4942" t="s">
        <v>1499</v>
      </c>
      <c r="D4942">
        <v>2023</v>
      </c>
      <c r="E4942" t="s">
        <v>1502</v>
      </c>
      <c r="F4942" t="s">
        <v>1505</v>
      </c>
      <c r="G4942">
        <v>0.83</v>
      </c>
      <c r="H4942">
        <v>9358</v>
      </c>
      <c r="I4942">
        <v>7139</v>
      </c>
      <c r="J4942">
        <v>59.7</v>
      </c>
      <c r="K4942" t="s">
        <v>1513</v>
      </c>
      <c r="L4942">
        <v>2.23</v>
      </c>
      <c r="M4942" t="s">
        <v>1518</v>
      </c>
      <c r="N4942" s="13">
        <v>2197</v>
      </c>
      <c r="O4942">
        <v>14</v>
      </c>
      <c r="P4942" s="11">
        <f>Agridata[[#This Row],[Storage_Loss_%]]/100</f>
        <v>0.23710000000000001</v>
      </c>
      <c r="Q4942" s="7">
        <v>23.71</v>
      </c>
      <c r="R4942" s="13">
        <v>5967</v>
      </c>
      <c r="S4942">
        <v>100</v>
      </c>
      <c r="T4942" t="s">
        <v>1521</v>
      </c>
      <c r="U4942" t="s">
        <v>1522</v>
      </c>
      <c r="V4942" s="13">
        <v>698597</v>
      </c>
      <c r="W4942" s="7">
        <f>(Agridata[[#This Row],[Profit_After_Storage_Loss]]/Agridata[[#This Row],[Total_Revenue]])*100</f>
        <v>75.643894848445285</v>
      </c>
      <c r="X4942">
        <f>(1-Agridata[[#This Row],[Transport_Cost_NGN]]/(Agridata[[#This Row],[Input_Cost_NGN]]+Agridata[[#This Row],[Final_Profit_NGN]]))*100</f>
        <v>99.688175949949184</v>
      </c>
      <c r="Y4942" s="13">
        <f>Agridata[[#This Row],[Final_Profit_NGN]]*Agridata[[#This Row],[Storage_Loss_%]]</f>
        <v>16563734.870000001</v>
      </c>
      <c r="Z4942" s="13">
        <f>Agridata[[#This Row],[Final_Profit_NGN]] * (1-Agridata[[#This Row],[Storage_Loss_%]]/100)</f>
        <v>532959.65130000003</v>
      </c>
      <c r="AA4942" s="13">
        <f>Agridata[[#This Row],[Final_Profit_NGN]]+Agridata[[#This Row],[Input_Cost_NGN]]</f>
        <v>704564</v>
      </c>
    </row>
    <row r="4943" spans="1:27" x14ac:dyDescent="0.35">
      <c r="A4943" t="s">
        <v>1015</v>
      </c>
      <c r="B4943" t="s">
        <v>1471</v>
      </c>
      <c r="C4943" t="s">
        <v>1492</v>
      </c>
      <c r="D4943">
        <v>2024</v>
      </c>
      <c r="E4943" t="s">
        <v>1501</v>
      </c>
      <c r="F4943" t="s">
        <v>1504</v>
      </c>
      <c r="G4943">
        <v>1.29</v>
      </c>
      <c r="H4943">
        <v>9796</v>
      </c>
      <c r="I4943">
        <v>7710</v>
      </c>
      <c r="J4943">
        <v>10.199999999999999</v>
      </c>
      <c r="K4943" t="s">
        <v>1511</v>
      </c>
      <c r="L4943">
        <v>1.1000000000000001</v>
      </c>
      <c r="M4943" t="s">
        <v>1517</v>
      </c>
      <c r="N4943" s="13">
        <v>1291</v>
      </c>
      <c r="O4943">
        <v>2</v>
      </c>
      <c r="P4943" s="11">
        <f>Agridata[[#This Row],[Storage_Loss_%]]/100</f>
        <v>0.21289999999999998</v>
      </c>
      <c r="Q4943" s="7">
        <v>21.29</v>
      </c>
      <c r="R4943" s="13">
        <v>13781</v>
      </c>
      <c r="S4943">
        <v>266</v>
      </c>
      <c r="T4943" t="s">
        <v>1521</v>
      </c>
      <c r="U4943" t="s">
        <v>1522</v>
      </c>
      <c r="V4943" s="13">
        <v>2015280</v>
      </c>
      <c r="W4943" s="7">
        <f>(Agridata[[#This Row],[Profit_After_Storage_Loss]]/Agridata[[#This Row],[Total_Revenue]])*100</f>
        <v>78.175416510395706</v>
      </c>
      <c r="X4943">
        <f>(1-Agridata[[#This Row],[Transport_Cost_NGN]]/(Agridata[[#This Row],[Input_Cost_NGN]]+Agridata[[#This Row],[Final_Profit_NGN]]))*100</f>
        <v>99.936374510179832</v>
      </c>
      <c r="Y4943" s="13">
        <f>Agridata[[#This Row],[Final_Profit_NGN]]*Agridata[[#This Row],[Storage_Loss_%]]</f>
        <v>42905311.199999996</v>
      </c>
      <c r="Z4943" s="13">
        <f>Agridata[[#This Row],[Final_Profit_NGN]] * (1-Agridata[[#This Row],[Storage_Loss_%]]/100)</f>
        <v>1586226.888</v>
      </c>
      <c r="AA4943" s="13">
        <f>Agridata[[#This Row],[Final_Profit_NGN]]+Agridata[[#This Row],[Input_Cost_NGN]]</f>
        <v>2029061</v>
      </c>
    </row>
    <row r="4944" spans="1:27" x14ac:dyDescent="0.35">
      <c r="A4944" t="s">
        <v>1467</v>
      </c>
      <c r="B4944" t="s">
        <v>1472</v>
      </c>
      <c r="C4944" t="s">
        <v>1479</v>
      </c>
      <c r="D4944">
        <v>2022</v>
      </c>
      <c r="E4944" t="s">
        <v>1501</v>
      </c>
      <c r="F4944" t="s">
        <v>1505</v>
      </c>
      <c r="G4944">
        <v>4.9800000000000004</v>
      </c>
      <c r="H4944">
        <v>43211</v>
      </c>
      <c r="I4944">
        <v>27521</v>
      </c>
      <c r="J4944">
        <v>4.3</v>
      </c>
      <c r="K4944" t="s">
        <v>1511</v>
      </c>
      <c r="L4944">
        <v>0.4</v>
      </c>
      <c r="M4944" t="s">
        <v>1516</v>
      </c>
      <c r="N4944" s="13">
        <v>576</v>
      </c>
      <c r="O4944">
        <v>30</v>
      </c>
      <c r="P4944" s="11">
        <f>Agridata[[#This Row],[Storage_Loss_%]]/100</f>
        <v>0.36310000000000003</v>
      </c>
      <c r="Q4944" s="7">
        <v>36.31</v>
      </c>
      <c r="R4944" s="13">
        <v>55733</v>
      </c>
      <c r="S4944">
        <v>102</v>
      </c>
      <c r="T4944" t="s">
        <v>1520</v>
      </c>
      <c r="U4944" t="s">
        <v>1523</v>
      </c>
      <c r="V4944" s="13">
        <v>2722762</v>
      </c>
      <c r="W4944" s="7">
        <f>(Agridata[[#This Row],[Profit_After_Storage_Loss]]/Agridata[[#This Row],[Total_Revenue]])*100</f>
        <v>62.412461343281166</v>
      </c>
      <c r="X4944">
        <f>(1-Agridata[[#This Row],[Transport_Cost_NGN]]/(Agridata[[#This Row],[Input_Cost_NGN]]+Agridata[[#This Row],[Final_Profit_NGN]]))*100</f>
        <v>99.979269352653148</v>
      </c>
      <c r="Y4944" s="13">
        <f>Agridata[[#This Row],[Final_Profit_NGN]]*Agridata[[#This Row],[Storage_Loss_%]]</f>
        <v>98863488.219999999</v>
      </c>
      <c r="Z4944" s="13">
        <f>Agridata[[#This Row],[Final_Profit_NGN]] * (1-Agridata[[#This Row],[Storage_Loss_%]]/100)</f>
        <v>1734127.1178000001</v>
      </c>
      <c r="AA4944" s="13">
        <f>Agridata[[#This Row],[Final_Profit_NGN]]+Agridata[[#This Row],[Input_Cost_NGN]]</f>
        <v>2778495</v>
      </c>
    </row>
    <row r="4945" spans="1:27" x14ac:dyDescent="0.35">
      <c r="A4945" t="s">
        <v>1311</v>
      </c>
      <c r="B4945" t="s">
        <v>1472</v>
      </c>
      <c r="C4945" t="s">
        <v>1479</v>
      </c>
      <c r="D4945">
        <v>2022</v>
      </c>
      <c r="E4945" t="s">
        <v>1501</v>
      </c>
      <c r="F4945" t="s">
        <v>1508</v>
      </c>
      <c r="G4945">
        <v>3.81</v>
      </c>
      <c r="H4945">
        <v>7935</v>
      </c>
      <c r="I4945">
        <v>7327</v>
      </c>
      <c r="J4945">
        <v>42.2</v>
      </c>
      <c r="K4945" t="s">
        <v>1512</v>
      </c>
      <c r="L4945">
        <v>2.33</v>
      </c>
      <c r="M4945" t="s">
        <v>1516</v>
      </c>
      <c r="N4945" s="13">
        <v>9109</v>
      </c>
      <c r="O4945">
        <v>3</v>
      </c>
      <c r="P4945" s="11">
        <f>Agridata[[#This Row],[Storage_Loss_%]]/100</f>
        <v>7.6600000000000001E-2</v>
      </c>
      <c r="Q4945" s="7">
        <v>7.66</v>
      </c>
      <c r="R4945" s="13">
        <v>55427</v>
      </c>
      <c r="S4945">
        <v>240</v>
      </c>
      <c r="T4945" t="s">
        <v>1520</v>
      </c>
      <c r="U4945" t="s">
        <v>1522</v>
      </c>
      <c r="V4945" s="13">
        <v>1676360</v>
      </c>
      <c r="W4945" s="7">
        <f>(Agridata[[#This Row],[Profit_After_Storage_Loss]]/Agridata[[#This Row],[Total_Revenue]])*100</f>
        <v>89.384596604547795</v>
      </c>
      <c r="X4945">
        <f>(1-Agridata[[#This Row],[Transport_Cost_NGN]]/(Agridata[[#This Row],[Input_Cost_NGN]]+Agridata[[#This Row],[Final_Profit_NGN]]))*100</f>
        <v>99.474011526821712</v>
      </c>
      <c r="Y4945" s="13">
        <f>Agridata[[#This Row],[Final_Profit_NGN]]*Agridata[[#This Row],[Storage_Loss_%]]</f>
        <v>12840917.6</v>
      </c>
      <c r="Z4945" s="13">
        <f>Agridata[[#This Row],[Final_Profit_NGN]] * (1-Agridata[[#This Row],[Storage_Loss_%]]/100)</f>
        <v>1547950.824</v>
      </c>
      <c r="AA4945" s="13">
        <f>Agridata[[#This Row],[Final_Profit_NGN]]+Agridata[[#This Row],[Input_Cost_NGN]]</f>
        <v>1731787</v>
      </c>
    </row>
    <row r="4946" spans="1:27" x14ac:dyDescent="0.35">
      <c r="A4946" t="s">
        <v>1226</v>
      </c>
      <c r="B4946" t="s">
        <v>1473</v>
      </c>
      <c r="C4946" t="s">
        <v>1497</v>
      </c>
      <c r="D4946">
        <v>2023</v>
      </c>
      <c r="E4946" t="s">
        <v>1502</v>
      </c>
      <c r="F4946" t="s">
        <v>1509</v>
      </c>
      <c r="G4946">
        <v>0.97</v>
      </c>
      <c r="H4946">
        <v>11272</v>
      </c>
      <c r="I4946">
        <v>8465</v>
      </c>
      <c r="J4946">
        <v>43.1</v>
      </c>
      <c r="K4946" t="s">
        <v>1512</v>
      </c>
      <c r="L4946">
        <v>1.58</v>
      </c>
      <c r="M4946" t="s">
        <v>1518</v>
      </c>
      <c r="N4946" s="13">
        <v>9017</v>
      </c>
      <c r="O4946">
        <v>7</v>
      </c>
      <c r="P4946" s="11">
        <f>Agridata[[#This Row],[Storage_Loss_%]]/100</f>
        <v>0.249</v>
      </c>
      <c r="Q4946" s="7">
        <v>24.9</v>
      </c>
      <c r="R4946" s="13">
        <v>20959</v>
      </c>
      <c r="S4946">
        <v>341</v>
      </c>
      <c r="T4946" t="s">
        <v>1519</v>
      </c>
      <c r="U4946" t="s">
        <v>1522</v>
      </c>
      <c r="V4946" s="13">
        <v>2827724</v>
      </c>
      <c r="W4946" s="7">
        <f>(Agridata[[#This Row],[Profit_After_Storage_Loss]]/Agridata[[#This Row],[Total_Revenue]])*100</f>
        <v>74.547456631713672</v>
      </c>
      <c r="X4946">
        <f>(1-Agridata[[#This Row],[Transport_Cost_NGN]]/(Agridata[[#This Row],[Input_Cost_NGN]]+Agridata[[#This Row],[Final_Profit_NGN]]))*100</f>
        <v>99.683467763875441</v>
      </c>
      <c r="Y4946" s="13">
        <f>Agridata[[#This Row],[Final_Profit_NGN]]*Agridata[[#This Row],[Storage_Loss_%]]</f>
        <v>70410327.599999994</v>
      </c>
      <c r="Z4946" s="13">
        <f>Agridata[[#This Row],[Final_Profit_NGN]] * (1-Agridata[[#This Row],[Storage_Loss_%]]/100)</f>
        <v>2123620.7239999999</v>
      </c>
      <c r="AA4946" s="13">
        <f>Agridata[[#This Row],[Final_Profit_NGN]]+Agridata[[#This Row],[Input_Cost_NGN]]</f>
        <v>2848683</v>
      </c>
    </row>
    <row r="4947" spans="1:27" x14ac:dyDescent="0.35">
      <c r="A4947" t="s">
        <v>130</v>
      </c>
      <c r="B4947" t="s">
        <v>1472</v>
      </c>
      <c r="C4947" t="s">
        <v>1489</v>
      </c>
      <c r="D4947">
        <v>2023</v>
      </c>
      <c r="E4947" t="s">
        <v>1501</v>
      </c>
      <c r="F4947" t="s">
        <v>1503</v>
      </c>
      <c r="G4947">
        <v>1.1499999999999999</v>
      </c>
      <c r="H4947">
        <v>13524</v>
      </c>
      <c r="I4947">
        <v>10332</v>
      </c>
      <c r="J4947">
        <v>1</v>
      </c>
      <c r="K4947" t="s">
        <v>1513</v>
      </c>
      <c r="L4947">
        <v>0.15</v>
      </c>
      <c r="M4947" t="s">
        <v>1516</v>
      </c>
      <c r="N4947" s="13">
        <v>200</v>
      </c>
      <c r="O4947">
        <v>14</v>
      </c>
      <c r="P4947" s="11">
        <f>Agridata[[#This Row],[Storage_Loss_%]]/100</f>
        <v>0.23600000000000002</v>
      </c>
      <c r="Q4947" s="7">
        <v>23.6</v>
      </c>
      <c r="R4947" s="13">
        <v>18034</v>
      </c>
      <c r="S4947">
        <v>283</v>
      </c>
      <c r="T4947" t="s">
        <v>1521</v>
      </c>
      <c r="U4947" t="s">
        <v>1522</v>
      </c>
      <c r="V4947" s="13">
        <v>2876483</v>
      </c>
      <c r="W4947" s="7">
        <f>(Agridata[[#This Row],[Profit_After_Storage_Loss]]/Agridata[[#This Row],[Total_Revenue]])*100</f>
        <v>75.923997406130283</v>
      </c>
      <c r="X4947">
        <f>(1-Agridata[[#This Row],[Transport_Cost_NGN]]/(Agridata[[#This Row],[Input_Cost_NGN]]+Agridata[[#This Row],[Final_Profit_NGN]]))*100</f>
        <v>99.993090384337009</v>
      </c>
      <c r="Y4947" s="13">
        <f>Agridata[[#This Row],[Final_Profit_NGN]]*Agridata[[#This Row],[Storage_Loss_%]]</f>
        <v>67884998.799999997</v>
      </c>
      <c r="Z4947" s="13">
        <f>Agridata[[#This Row],[Final_Profit_NGN]] * (1-Agridata[[#This Row],[Storage_Loss_%]]/100)</f>
        <v>2197633.0120000001</v>
      </c>
      <c r="AA4947" s="13">
        <f>Agridata[[#This Row],[Final_Profit_NGN]]+Agridata[[#This Row],[Input_Cost_NGN]]</f>
        <v>2894517</v>
      </c>
    </row>
    <row r="4948" spans="1:27" x14ac:dyDescent="0.35">
      <c r="A4948" t="s">
        <v>613</v>
      </c>
      <c r="B4948" t="s">
        <v>1470</v>
      </c>
      <c r="C4948" t="s">
        <v>1499</v>
      </c>
      <c r="D4948">
        <v>2024</v>
      </c>
      <c r="E4948" t="s">
        <v>1502</v>
      </c>
      <c r="F4948" t="s">
        <v>1503</v>
      </c>
      <c r="G4948">
        <v>1.01</v>
      </c>
      <c r="H4948">
        <v>5976</v>
      </c>
      <c r="I4948">
        <v>4464</v>
      </c>
      <c r="J4948">
        <v>18.100000000000001</v>
      </c>
      <c r="K4948" t="s">
        <v>1513</v>
      </c>
      <c r="L4948">
        <v>1.54</v>
      </c>
      <c r="M4948" t="s">
        <v>1518</v>
      </c>
      <c r="N4948" s="13">
        <v>672</v>
      </c>
      <c r="O4948">
        <v>14</v>
      </c>
      <c r="P4948" s="11">
        <f>Agridata[[#This Row],[Storage_Loss_%]]/100</f>
        <v>0.25290000000000001</v>
      </c>
      <c r="Q4948" s="7">
        <v>25.29</v>
      </c>
      <c r="R4948" s="13">
        <v>15221</v>
      </c>
      <c r="S4948">
        <v>383</v>
      </c>
      <c r="T4948" t="s">
        <v>1520</v>
      </c>
      <c r="U4948" t="s">
        <v>1523</v>
      </c>
      <c r="V4948" s="13">
        <v>1676722</v>
      </c>
      <c r="W4948" s="7">
        <f>(Agridata[[#This Row],[Profit_After_Storage_Loss]]/Agridata[[#This Row],[Total_Revenue]])*100</f>
        <v>74.037896442137821</v>
      </c>
      <c r="X4948">
        <f>(1-Agridata[[#This Row],[Transport_Cost_NGN]]/(Agridata[[#This Row],[Input_Cost_NGN]]+Agridata[[#This Row],[Final_Profit_NGN]]))*100</f>
        <v>99.96028234993733</v>
      </c>
      <c r="Y4948" s="13">
        <f>Agridata[[#This Row],[Final_Profit_NGN]]*Agridata[[#This Row],[Storage_Loss_%]]</f>
        <v>42404299.379999995</v>
      </c>
      <c r="Z4948" s="13">
        <f>Agridata[[#This Row],[Final_Profit_NGN]] * (1-Agridata[[#This Row],[Storage_Loss_%]]/100)</f>
        <v>1252679.0061999999</v>
      </c>
      <c r="AA4948" s="13">
        <f>Agridata[[#This Row],[Final_Profit_NGN]]+Agridata[[#This Row],[Input_Cost_NGN]]</f>
        <v>1691943</v>
      </c>
    </row>
    <row r="4949" spans="1:27" x14ac:dyDescent="0.35">
      <c r="A4949" t="s">
        <v>214</v>
      </c>
      <c r="B4949" t="s">
        <v>1471</v>
      </c>
      <c r="C4949" t="s">
        <v>1492</v>
      </c>
      <c r="D4949">
        <v>2025</v>
      </c>
      <c r="E4949" t="s">
        <v>1501</v>
      </c>
      <c r="F4949" t="s">
        <v>1505</v>
      </c>
      <c r="G4949">
        <v>1.1299999999999999</v>
      </c>
      <c r="H4949">
        <v>10925</v>
      </c>
      <c r="I4949">
        <v>8341</v>
      </c>
      <c r="J4949">
        <v>39.9</v>
      </c>
      <c r="K4949" t="s">
        <v>1512</v>
      </c>
      <c r="L4949">
        <v>1.18</v>
      </c>
      <c r="M4949" t="s">
        <v>1516</v>
      </c>
      <c r="N4949" s="13">
        <v>7496</v>
      </c>
      <c r="O4949">
        <v>14</v>
      </c>
      <c r="P4949" s="11">
        <f>Agridata[[#This Row],[Storage_Loss_%]]/100</f>
        <v>0.23649999999999999</v>
      </c>
      <c r="Q4949" s="7">
        <v>23.65</v>
      </c>
      <c r="R4949" s="13">
        <v>13511</v>
      </c>
      <c r="S4949">
        <v>123</v>
      </c>
      <c r="T4949" t="s">
        <v>1520</v>
      </c>
      <c r="U4949" t="s">
        <v>1523</v>
      </c>
      <c r="V4949" s="13">
        <v>994677</v>
      </c>
      <c r="W4949" s="7">
        <f>(Agridata[[#This Row],[Profit_After_Storage_Loss]]/Agridata[[#This Row],[Total_Revenue]])*100</f>
        <v>75.326813005114133</v>
      </c>
      <c r="X4949">
        <f>(1-Agridata[[#This Row],[Transport_Cost_NGN]]/(Agridata[[#This Row],[Input_Cost_NGN]]+Agridata[[#This Row],[Final_Profit_NGN]]))*100</f>
        <v>99.256487877260994</v>
      </c>
      <c r="Y4949" s="13">
        <f>Agridata[[#This Row],[Final_Profit_NGN]]*Agridata[[#This Row],[Storage_Loss_%]]</f>
        <v>23524111.049999997</v>
      </c>
      <c r="Z4949" s="13">
        <f>Agridata[[#This Row],[Final_Profit_NGN]] * (1-Agridata[[#This Row],[Storage_Loss_%]]/100)</f>
        <v>759435.88950000005</v>
      </c>
      <c r="AA4949" s="13">
        <f>Agridata[[#This Row],[Final_Profit_NGN]]+Agridata[[#This Row],[Input_Cost_NGN]]</f>
        <v>1008188</v>
      </c>
    </row>
    <row r="4950" spans="1:27" x14ac:dyDescent="0.35">
      <c r="A4950" t="s">
        <v>33</v>
      </c>
      <c r="B4950" t="s">
        <v>1470</v>
      </c>
      <c r="C4950" t="s">
        <v>1490</v>
      </c>
      <c r="D4950">
        <v>2022</v>
      </c>
      <c r="E4950" t="s">
        <v>1502</v>
      </c>
      <c r="F4950" t="s">
        <v>1506</v>
      </c>
      <c r="G4950">
        <v>1.41</v>
      </c>
      <c r="H4950">
        <v>2241</v>
      </c>
      <c r="I4950">
        <v>1886</v>
      </c>
      <c r="J4950">
        <v>1.2</v>
      </c>
      <c r="K4950" t="s">
        <v>1513</v>
      </c>
      <c r="L4950">
        <v>0.35</v>
      </c>
      <c r="M4950" t="s">
        <v>1516</v>
      </c>
      <c r="N4950" s="13">
        <v>200</v>
      </c>
      <c r="O4950">
        <v>7</v>
      </c>
      <c r="P4950" s="11">
        <f>Agridata[[#This Row],[Storage_Loss_%]]/100</f>
        <v>0.15839999999999999</v>
      </c>
      <c r="Q4950" s="7">
        <v>15.84</v>
      </c>
      <c r="R4950" s="13">
        <v>33375</v>
      </c>
      <c r="S4950">
        <v>352</v>
      </c>
      <c r="T4950" t="s">
        <v>1520</v>
      </c>
      <c r="U4950" t="s">
        <v>1522</v>
      </c>
      <c r="V4950" s="13">
        <v>623659</v>
      </c>
      <c r="W4950" s="7">
        <f>(Agridata[[#This Row],[Profit_After_Storage_Loss]]/Agridata[[#This Row],[Total_Revenue]])*100</f>
        <v>79.88497009287191</v>
      </c>
      <c r="X4950">
        <f>(1-Agridata[[#This Row],[Transport_Cost_NGN]]/(Agridata[[#This Row],[Input_Cost_NGN]]+Agridata[[#This Row],[Final_Profit_NGN]]))*100</f>
        <v>99.969560174968123</v>
      </c>
      <c r="Y4950" s="13">
        <f>Agridata[[#This Row],[Final_Profit_NGN]]*Agridata[[#This Row],[Storage_Loss_%]]</f>
        <v>9878758.5600000005</v>
      </c>
      <c r="Z4950" s="13">
        <f>Agridata[[#This Row],[Final_Profit_NGN]] * (1-Agridata[[#This Row],[Storage_Loss_%]]/100)</f>
        <v>524871.41440000001</v>
      </c>
      <c r="AA4950" s="13">
        <f>Agridata[[#This Row],[Final_Profit_NGN]]+Agridata[[#This Row],[Input_Cost_NGN]]</f>
        <v>657034</v>
      </c>
    </row>
    <row r="4951" spans="1:27" x14ac:dyDescent="0.35">
      <c r="A4951" t="s">
        <v>1020</v>
      </c>
      <c r="B4951" t="s">
        <v>1471</v>
      </c>
      <c r="C4951" t="s">
        <v>1477</v>
      </c>
      <c r="D4951">
        <v>2025</v>
      </c>
      <c r="E4951" t="s">
        <v>1501</v>
      </c>
      <c r="F4951" t="s">
        <v>1510</v>
      </c>
      <c r="G4951">
        <v>1.65</v>
      </c>
      <c r="H4951">
        <v>44123</v>
      </c>
      <c r="I4951">
        <v>30872</v>
      </c>
      <c r="J4951">
        <v>10.6</v>
      </c>
      <c r="K4951" t="s">
        <v>1512</v>
      </c>
      <c r="L4951">
        <v>0.48</v>
      </c>
      <c r="M4951" t="s">
        <v>1516</v>
      </c>
      <c r="N4951" s="13">
        <v>2508</v>
      </c>
      <c r="O4951">
        <v>2</v>
      </c>
      <c r="P4951" s="11">
        <f>Agridata[[#This Row],[Storage_Loss_%]]/100</f>
        <v>0.30030000000000001</v>
      </c>
      <c r="Q4951" s="7">
        <v>30.03</v>
      </c>
      <c r="R4951" s="13">
        <v>59572</v>
      </c>
      <c r="S4951">
        <v>485</v>
      </c>
      <c r="T4951" t="s">
        <v>1520</v>
      </c>
      <c r="U4951" t="s">
        <v>1523</v>
      </c>
      <c r="V4951" s="13">
        <v>14761111</v>
      </c>
      <c r="W4951" s="7">
        <f>(Agridata[[#This Row],[Profit_After_Storage_Loss]]/Agridata[[#This Row],[Total_Revenue]])*100</f>
        <v>69.688754335410849</v>
      </c>
      <c r="X4951">
        <f>(1-Agridata[[#This Row],[Transport_Cost_NGN]]/(Agridata[[#This Row],[Input_Cost_NGN]]+Agridata[[#This Row],[Final_Profit_NGN]]))*100</f>
        <v>99.983077702964167</v>
      </c>
      <c r="Y4951" s="13">
        <f>Agridata[[#This Row],[Final_Profit_NGN]]*Agridata[[#This Row],[Storage_Loss_%]]</f>
        <v>443276163.33000004</v>
      </c>
      <c r="Z4951" s="13">
        <f>Agridata[[#This Row],[Final_Profit_NGN]] * (1-Agridata[[#This Row],[Storage_Loss_%]]/100)</f>
        <v>10328349.366699999</v>
      </c>
      <c r="AA4951" s="13">
        <f>Agridata[[#This Row],[Final_Profit_NGN]]+Agridata[[#This Row],[Input_Cost_NGN]]</f>
        <v>14820683</v>
      </c>
    </row>
    <row r="4952" spans="1:27" x14ac:dyDescent="0.35">
      <c r="A4952" t="s">
        <v>289</v>
      </c>
      <c r="B4952" t="s">
        <v>1469</v>
      </c>
      <c r="C4952" t="s">
        <v>1498</v>
      </c>
      <c r="D4952">
        <v>2022</v>
      </c>
      <c r="E4952" t="s">
        <v>1501</v>
      </c>
      <c r="F4952" t="s">
        <v>1510</v>
      </c>
      <c r="G4952">
        <v>1.1599999999999999</v>
      </c>
      <c r="H4952">
        <v>32230</v>
      </c>
      <c r="I4952">
        <v>22357</v>
      </c>
      <c r="J4952">
        <v>1.1000000000000001</v>
      </c>
      <c r="K4952" t="s">
        <v>1513</v>
      </c>
      <c r="L4952">
        <v>0.88</v>
      </c>
      <c r="M4952" t="s">
        <v>1516</v>
      </c>
      <c r="N4952" s="13">
        <v>200</v>
      </c>
      <c r="O4952">
        <v>3</v>
      </c>
      <c r="P4952" s="11">
        <f>Agridata[[#This Row],[Storage_Loss_%]]/100</f>
        <v>0.30630000000000002</v>
      </c>
      <c r="Q4952" s="7">
        <v>30.63</v>
      </c>
      <c r="R4952" s="13">
        <v>25456</v>
      </c>
      <c r="S4952">
        <v>338</v>
      </c>
      <c r="T4952" t="s">
        <v>1519</v>
      </c>
      <c r="U4952" t="s">
        <v>1523</v>
      </c>
      <c r="V4952" s="13">
        <v>7455444</v>
      </c>
      <c r="W4952" s="7">
        <f>(Agridata[[#This Row],[Profit_After_Storage_Loss]]/Agridata[[#This Row],[Total_Revenue]])*100</f>
        <v>69.133947824459625</v>
      </c>
      <c r="X4952">
        <f>(1-Agridata[[#This Row],[Transport_Cost_NGN]]/(Agridata[[#This Row],[Input_Cost_NGN]]+Agridata[[#This Row],[Final_Profit_NGN]]))*100</f>
        <v>99.997326524883363</v>
      </c>
      <c r="Y4952" s="13">
        <f>Agridata[[#This Row],[Final_Profit_NGN]]*Agridata[[#This Row],[Storage_Loss_%]]</f>
        <v>228360249.72</v>
      </c>
      <c r="Z4952" s="13">
        <f>Agridata[[#This Row],[Final_Profit_NGN]] * (1-Agridata[[#This Row],[Storage_Loss_%]]/100)</f>
        <v>5171841.5027999999</v>
      </c>
      <c r="AA4952" s="13">
        <f>Agridata[[#This Row],[Final_Profit_NGN]]+Agridata[[#This Row],[Input_Cost_NGN]]</f>
        <v>7480900</v>
      </c>
    </row>
    <row r="4953" spans="1:27" x14ac:dyDescent="0.35">
      <c r="A4953" t="s">
        <v>1008</v>
      </c>
      <c r="B4953" t="s">
        <v>1473</v>
      </c>
      <c r="C4953" t="s">
        <v>1494</v>
      </c>
      <c r="D4953">
        <v>2022</v>
      </c>
      <c r="E4953" t="s">
        <v>1502</v>
      </c>
      <c r="F4953" t="s">
        <v>1507</v>
      </c>
      <c r="G4953">
        <v>1.31</v>
      </c>
      <c r="H4953">
        <v>1645</v>
      </c>
      <c r="I4953">
        <v>1321</v>
      </c>
      <c r="J4953">
        <v>72.8</v>
      </c>
      <c r="K4953" t="s">
        <v>1514</v>
      </c>
      <c r="L4953">
        <v>3.56</v>
      </c>
      <c r="M4953" t="s">
        <v>1517</v>
      </c>
      <c r="N4953" s="13">
        <v>14084</v>
      </c>
      <c r="O4953">
        <v>14</v>
      </c>
      <c r="P4953" s="11">
        <f>Agridata[[#This Row],[Storage_Loss_%]]/100</f>
        <v>0.19640000000000002</v>
      </c>
      <c r="Q4953" s="7">
        <v>19.64</v>
      </c>
      <c r="R4953" s="13">
        <v>13923</v>
      </c>
      <c r="S4953">
        <v>205</v>
      </c>
      <c r="T4953" t="s">
        <v>1520</v>
      </c>
      <c r="U4953" t="s">
        <v>1523</v>
      </c>
      <c r="V4953" s="13">
        <v>240090</v>
      </c>
      <c r="W4953" s="7">
        <f>(Agridata[[#This Row],[Profit_After_Storage_Loss]]/Agridata[[#This Row],[Total_Revenue]])*100</f>
        <v>75.955295201426694</v>
      </c>
      <c r="X4953">
        <f>(1-Agridata[[#This Row],[Transport_Cost_NGN]]/(Agridata[[#This Row],[Input_Cost_NGN]]+Agridata[[#This Row],[Final_Profit_NGN]]))*100</f>
        <v>94.455401888879706</v>
      </c>
      <c r="Y4953" s="13">
        <f>Agridata[[#This Row],[Final_Profit_NGN]]*Agridata[[#This Row],[Storage_Loss_%]]</f>
        <v>4715367.6000000006</v>
      </c>
      <c r="Z4953" s="13">
        <f>Agridata[[#This Row],[Final_Profit_NGN]] * (1-Agridata[[#This Row],[Storage_Loss_%]]/100)</f>
        <v>192936.32399999999</v>
      </c>
      <c r="AA4953" s="13">
        <f>Agridata[[#This Row],[Final_Profit_NGN]]+Agridata[[#This Row],[Input_Cost_NGN]]</f>
        <v>254013</v>
      </c>
    </row>
    <row r="4954" spans="1:27" x14ac:dyDescent="0.35">
      <c r="A4954" t="s">
        <v>1316</v>
      </c>
      <c r="B4954" t="s">
        <v>1469</v>
      </c>
      <c r="C4954" t="s">
        <v>1481</v>
      </c>
      <c r="D4954">
        <v>2021</v>
      </c>
      <c r="E4954" t="s">
        <v>1501</v>
      </c>
      <c r="F4954" t="s">
        <v>1504</v>
      </c>
      <c r="G4954">
        <v>2.27</v>
      </c>
      <c r="H4954">
        <v>25334</v>
      </c>
      <c r="I4954">
        <v>19631</v>
      </c>
      <c r="J4954">
        <v>12.6</v>
      </c>
      <c r="K4954" t="s">
        <v>1513</v>
      </c>
      <c r="L4954">
        <v>0.93</v>
      </c>
      <c r="M4954" t="s">
        <v>1518</v>
      </c>
      <c r="N4954" s="13">
        <v>426</v>
      </c>
      <c r="O4954">
        <v>3</v>
      </c>
      <c r="P4954" s="11">
        <f>Agridata[[#This Row],[Storage_Loss_%]]/100</f>
        <v>0.22510000000000002</v>
      </c>
      <c r="Q4954" s="7">
        <v>22.51</v>
      </c>
      <c r="R4954" s="13">
        <v>45201</v>
      </c>
      <c r="S4954">
        <v>204</v>
      </c>
      <c r="T4954" t="s">
        <v>1520</v>
      </c>
      <c r="U4954" t="s">
        <v>1522</v>
      </c>
      <c r="V4954" s="13">
        <v>3919050</v>
      </c>
      <c r="W4954" s="7">
        <f>(Agridata[[#This Row],[Profit_After_Storage_Loss]]/Agridata[[#This Row],[Total_Revenue]])*100</f>
        <v>76.606447094293472</v>
      </c>
      <c r="X4954">
        <f>(1-Agridata[[#This Row],[Transport_Cost_NGN]]/(Agridata[[#This Row],[Input_Cost_NGN]]+Agridata[[#This Row],[Final_Profit_NGN]]))*100</f>
        <v>99.989253959953601</v>
      </c>
      <c r="Y4954" s="13">
        <f>Agridata[[#This Row],[Final_Profit_NGN]]*Agridata[[#This Row],[Storage_Loss_%]]</f>
        <v>88217815.5</v>
      </c>
      <c r="Z4954" s="13">
        <f>Agridata[[#This Row],[Final_Profit_NGN]] * (1-Agridata[[#This Row],[Storage_Loss_%]]/100)</f>
        <v>3036871.8449999997</v>
      </c>
      <c r="AA4954" s="13">
        <f>Agridata[[#This Row],[Final_Profit_NGN]]+Agridata[[#This Row],[Input_Cost_NGN]]</f>
        <v>3964251</v>
      </c>
    </row>
    <row r="4955" spans="1:27" x14ac:dyDescent="0.35">
      <c r="A4955" t="s">
        <v>32</v>
      </c>
      <c r="B4955" t="s">
        <v>1472</v>
      </c>
      <c r="C4955" t="s">
        <v>1488</v>
      </c>
      <c r="D4955">
        <v>2023</v>
      </c>
      <c r="E4955" t="s">
        <v>1501</v>
      </c>
      <c r="F4955" t="s">
        <v>1507</v>
      </c>
      <c r="G4955">
        <v>6.04</v>
      </c>
      <c r="H4955">
        <v>15375</v>
      </c>
      <c r="I4955">
        <v>9692</v>
      </c>
      <c r="J4955">
        <v>3.6</v>
      </c>
      <c r="K4955" t="s">
        <v>1512</v>
      </c>
      <c r="L4955">
        <v>1.07</v>
      </c>
      <c r="M4955" t="s">
        <v>1516</v>
      </c>
      <c r="N4955" s="13">
        <v>1060</v>
      </c>
      <c r="O4955">
        <v>30</v>
      </c>
      <c r="P4955" s="11">
        <f>Agridata[[#This Row],[Storage_Loss_%]]/100</f>
        <v>0.36959999999999998</v>
      </c>
      <c r="Q4955" s="7">
        <v>36.96</v>
      </c>
      <c r="R4955" s="13">
        <v>142890</v>
      </c>
      <c r="S4955">
        <v>293</v>
      </c>
      <c r="T4955" t="s">
        <v>1520</v>
      </c>
      <c r="U4955" t="s">
        <v>1523</v>
      </c>
      <c r="V4955" s="13">
        <v>2667409</v>
      </c>
      <c r="W4955" s="7">
        <f>(Agridata[[#This Row],[Profit_After_Storage_Loss]]/Agridata[[#This Row],[Total_Revenue]])*100</f>
        <v>59.834723408434485</v>
      </c>
      <c r="X4955">
        <f>(1-Agridata[[#This Row],[Transport_Cost_NGN]]/(Agridata[[#This Row],[Input_Cost_NGN]]+Agridata[[#This Row],[Final_Profit_NGN]]))*100</f>
        <v>99.962281593524395</v>
      </c>
      <c r="Y4955" s="13">
        <f>Agridata[[#This Row],[Final_Profit_NGN]]*Agridata[[#This Row],[Storage_Loss_%]]</f>
        <v>98587436.640000001</v>
      </c>
      <c r="Z4955" s="13">
        <f>Agridata[[#This Row],[Final_Profit_NGN]] * (1-Agridata[[#This Row],[Storage_Loss_%]]/100)</f>
        <v>1681534.6336000003</v>
      </c>
      <c r="AA4955" s="13">
        <f>Agridata[[#This Row],[Final_Profit_NGN]]+Agridata[[#This Row],[Input_Cost_NGN]]</f>
        <v>2810299</v>
      </c>
    </row>
    <row r="4956" spans="1:27" x14ac:dyDescent="0.35">
      <c r="A4956" t="s">
        <v>1258</v>
      </c>
      <c r="B4956" t="s">
        <v>1470</v>
      </c>
      <c r="C4956" t="s">
        <v>1475</v>
      </c>
      <c r="D4956">
        <v>2025</v>
      </c>
      <c r="E4956" t="s">
        <v>1502</v>
      </c>
      <c r="F4956" t="s">
        <v>1506</v>
      </c>
      <c r="G4956">
        <v>0.44</v>
      </c>
      <c r="H4956">
        <v>1264</v>
      </c>
      <c r="I4956">
        <v>1169</v>
      </c>
      <c r="J4956">
        <v>19.100000000000001</v>
      </c>
      <c r="K4956" t="s">
        <v>1512</v>
      </c>
      <c r="L4956">
        <v>1.65</v>
      </c>
      <c r="M4956" t="s">
        <v>1518</v>
      </c>
      <c r="N4956" s="13">
        <v>5041</v>
      </c>
      <c r="O4956">
        <v>3</v>
      </c>
      <c r="P4956" s="11">
        <f>Agridata[[#This Row],[Storage_Loss_%]]/100</f>
        <v>7.4900000000000008E-2</v>
      </c>
      <c r="Q4956" s="7">
        <v>7.49</v>
      </c>
      <c r="R4956" s="13">
        <v>6483</v>
      </c>
      <c r="S4956">
        <v>385</v>
      </c>
      <c r="T4956" t="s">
        <v>1519</v>
      </c>
      <c r="U4956" t="s">
        <v>1522</v>
      </c>
      <c r="V4956" s="13">
        <v>434041</v>
      </c>
      <c r="W4956" s="7">
        <f>(Agridata[[#This Row],[Profit_After_Storage_Loss]]/Agridata[[#This Row],[Total_Revenue]])*100</f>
        <v>91.148570588662608</v>
      </c>
      <c r="X4956">
        <f>(1-Agridata[[#This Row],[Transport_Cost_NGN]]/(Agridata[[#This Row],[Input_Cost_NGN]]+Agridata[[#This Row],[Final_Profit_NGN]]))*100</f>
        <v>98.85568096176371</v>
      </c>
      <c r="Y4956" s="13">
        <f>Agridata[[#This Row],[Final_Profit_NGN]]*Agridata[[#This Row],[Storage_Loss_%]]</f>
        <v>3250967.0900000003</v>
      </c>
      <c r="Z4956" s="13">
        <f>Agridata[[#This Row],[Final_Profit_NGN]] * (1-Agridata[[#This Row],[Storage_Loss_%]]/100)</f>
        <v>401531.32910000003</v>
      </c>
      <c r="AA4956" s="13">
        <f>Agridata[[#This Row],[Final_Profit_NGN]]+Agridata[[#This Row],[Input_Cost_NGN]]</f>
        <v>440524</v>
      </c>
    </row>
    <row r="4957" spans="1:27" x14ac:dyDescent="0.35">
      <c r="A4957" t="s">
        <v>1192</v>
      </c>
      <c r="B4957" t="s">
        <v>1472</v>
      </c>
      <c r="C4957" t="s">
        <v>1488</v>
      </c>
      <c r="D4957">
        <v>2021</v>
      </c>
      <c r="E4957" t="s">
        <v>1501</v>
      </c>
      <c r="F4957" t="s">
        <v>1504</v>
      </c>
      <c r="G4957">
        <v>12.31</v>
      </c>
      <c r="H4957">
        <v>113544</v>
      </c>
      <c r="I4957">
        <v>85453</v>
      </c>
      <c r="J4957">
        <v>27.3</v>
      </c>
      <c r="K4957" t="s">
        <v>1511</v>
      </c>
      <c r="L4957">
        <v>1.26</v>
      </c>
      <c r="M4957" t="s">
        <v>1517</v>
      </c>
      <c r="N4957" s="13">
        <v>4349</v>
      </c>
      <c r="O4957">
        <v>4</v>
      </c>
      <c r="P4957" s="11">
        <f>Agridata[[#This Row],[Storage_Loss_%]]/100</f>
        <v>0.24739999999999998</v>
      </c>
      <c r="Q4957" s="7">
        <v>24.74</v>
      </c>
      <c r="R4957" s="13">
        <v>153493</v>
      </c>
      <c r="S4957">
        <v>225</v>
      </c>
      <c r="T4957" t="s">
        <v>1521</v>
      </c>
      <c r="U4957" t="s">
        <v>1523</v>
      </c>
      <c r="V4957" s="13">
        <v>18876814</v>
      </c>
      <c r="W4957" s="7">
        <f>(Agridata[[#This Row],[Profit_After_Storage_Loss]]/Agridata[[#This Row],[Total_Revenue]])*100</f>
        <v>74.652974418121588</v>
      </c>
      <c r="X4957">
        <f>(1-Agridata[[#This Row],[Transport_Cost_NGN]]/(Agridata[[#This Row],[Input_Cost_NGN]]+Agridata[[#This Row],[Final_Profit_NGN]]))*100</f>
        <v>99.977146979289401</v>
      </c>
      <c r="Y4957" s="13">
        <f>Agridata[[#This Row],[Final_Profit_NGN]]*Agridata[[#This Row],[Storage_Loss_%]]</f>
        <v>467012378.35999995</v>
      </c>
      <c r="Z4957" s="13">
        <f>Agridata[[#This Row],[Final_Profit_NGN]] * (1-Agridata[[#This Row],[Storage_Loss_%]]/100)</f>
        <v>14206690.216400001</v>
      </c>
      <c r="AA4957" s="13">
        <f>Agridata[[#This Row],[Final_Profit_NGN]]+Agridata[[#This Row],[Input_Cost_NGN]]</f>
        <v>19030307</v>
      </c>
    </row>
    <row r="4958" spans="1:27" x14ac:dyDescent="0.35">
      <c r="A4958" t="s">
        <v>212</v>
      </c>
      <c r="B4958" t="s">
        <v>1471</v>
      </c>
      <c r="C4958" t="s">
        <v>1492</v>
      </c>
      <c r="D4958">
        <v>2024</v>
      </c>
      <c r="E4958" t="s">
        <v>1501</v>
      </c>
      <c r="F4958" t="s">
        <v>1508</v>
      </c>
      <c r="G4958">
        <v>1.06</v>
      </c>
      <c r="H4958">
        <v>2295</v>
      </c>
      <c r="I4958">
        <v>2142</v>
      </c>
      <c r="J4958">
        <v>49.2</v>
      </c>
      <c r="K4958" t="s">
        <v>1511</v>
      </c>
      <c r="L4958">
        <v>1.99</v>
      </c>
      <c r="M4958" t="s">
        <v>1517</v>
      </c>
      <c r="N4958" s="13">
        <v>6881</v>
      </c>
      <c r="O4958">
        <v>1</v>
      </c>
      <c r="P4958" s="11">
        <f>Agridata[[#This Row],[Storage_Loss_%]]/100</f>
        <v>6.6400000000000001E-2</v>
      </c>
      <c r="Q4958" s="7">
        <v>6.64</v>
      </c>
      <c r="R4958" s="13">
        <v>8500</v>
      </c>
      <c r="S4958">
        <v>173</v>
      </c>
      <c r="T4958" t="s">
        <v>1521</v>
      </c>
      <c r="U4958" t="s">
        <v>1522</v>
      </c>
      <c r="V4958" s="13">
        <v>351480</v>
      </c>
      <c r="W4958" s="7">
        <f>(Agridata[[#This Row],[Profit_After_Storage_Loss]]/Agridata[[#This Row],[Total_Revenue]])*100</f>
        <v>91.155544196899825</v>
      </c>
      <c r="X4958">
        <f>(1-Agridata[[#This Row],[Transport_Cost_NGN]]/(Agridata[[#This Row],[Input_Cost_NGN]]+Agridata[[#This Row],[Final_Profit_NGN]]))*100</f>
        <v>98.08850491693984</v>
      </c>
      <c r="Y4958" s="13">
        <f>Agridata[[#This Row],[Final_Profit_NGN]]*Agridata[[#This Row],[Storage_Loss_%]]</f>
        <v>2333827.1999999997</v>
      </c>
      <c r="Z4958" s="13">
        <f>Agridata[[#This Row],[Final_Profit_NGN]] * (1-Agridata[[#This Row],[Storage_Loss_%]]/100)</f>
        <v>328141.728</v>
      </c>
      <c r="AA4958" s="13">
        <f>Agridata[[#This Row],[Final_Profit_NGN]]+Agridata[[#This Row],[Input_Cost_NGN]]</f>
        <v>359980</v>
      </c>
    </row>
    <row r="4959" spans="1:27" x14ac:dyDescent="0.35">
      <c r="A4959" t="s">
        <v>966</v>
      </c>
      <c r="B4959" t="s">
        <v>1473</v>
      </c>
      <c r="C4959" t="s">
        <v>1496</v>
      </c>
      <c r="D4959">
        <v>2021</v>
      </c>
      <c r="E4959" t="s">
        <v>1502</v>
      </c>
      <c r="F4959" t="s">
        <v>1503</v>
      </c>
      <c r="G4959">
        <v>0.43</v>
      </c>
      <c r="H4959">
        <v>2335</v>
      </c>
      <c r="I4959">
        <v>1378</v>
      </c>
      <c r="J4959">
        <v>31.4</v>
      </c>
      <c r="K4959" t="s">
        <v>1513</v>
      </c>
      <c r="L4959">
        <v>1.79</v>
      </c>
      <c r="M4959" t="s">
        <v>1518</v>
      </c>
      <c r="N4959" s="13">
        <v>1373</v>
      </c>
      <c r="O4959">
        <v>30</v>
      </c>
      <c r="P4959" s="11">
        <f>Agridata[[#This Row],[Storage_Loss_%]]/100</f>
        <v>0.40970000000000001</v>
      </c>
      <c r="Q4959" s="7">
        <v>40.97</v>
      </c>
      <c r="R4959" s="13">
        <v>6753</v>
      </c>
      <c r="S4959">
        <v>326</v>
      </c>
      <c r="T4959" t="s">
        <v>1520</v>
      </c>
      <c r="U4959" t="s">
        <v>1523</v>
      </c>
      <c r="V4959" s="13">
        <v>436610</v>
      </c>
      <c r="W4959" s="7">
        <f>(Agridata[[#This Row],[Profit_After_Storage_Loss]]/Agridata[[#This Row],[Total_Revenue]])*100</f>
        <v>58.130895676905837</v>
      </c>
      <c r="X4959">
        <f>(1-Agridata[[#This Row],[Transport_Cost_NGN]]/(Agridata[[#This Row],[Input_Cost_NGN]]+Agridata[[#This Row],[Final_Profit_NGN]]))*100</f>
        <v>99.690321474728378</v>
      </c>
      <c r="Y4959" s="13">
        <f>Agridata[[#This Row],[Final_Profit_NGN]]*Agridata[[#This Row],[Storage_Loss_%]]</f>
        <v>17887911.699999999</v>
      </c>
      <c r="Z4959" s="13">
        <f>Agridata[[#This Row],[Final_Profit_NGN]] * (1-Agridata[[#This Row],[Storage_Loss_%]]/100)</f>
        <v>257730.88300000003</v>
      </c>
      <c r="AA4959" s="13">
        <f>Agridata[[#This Row],[Final_Profit_NGN]]+Agridata[[#This Row],[Input_Cost_NGN]]</f>
        <v>443363</v>
      </c>
    </row>
    <row r="4960" spans="1:27" x14ac:dyDescent="0.35">
      <c r="A4960" t="s">
        <v>68</v>
      </c>
      <c r="B4960" t="s">
        <v>1472</v>
      </c>
      <c r="C4960" t="s">
        <v>1479</v>
      </c>
      <c r="D4960">
        <v>2022</v>
      </c>
      <c r="E4960" t="s">
        <v>1502</v>
      </c>
      <c r="F4960" t="s">
        <v>1507</v>
      </c>
      <c r="G4960">
        <v>4.7</v>
      </c>
      <c r="H4960">
        <v>12414</v>
      </c>
      <c r="I4960">
        <v>9536</v>
      </c>
      <c r="J4960">
        <v>1</v>
      </c>
      <c r="K4960" t="s">
        <v>1513</v>
      </c>
      <c r="L4960">
        <v>0.31</v>
      </c>
      <c r="M4960" t="s">
        <v>1516</v>
      </c>
      <c r="N4960" s="13">
        <v>200</v>
      </c>
      <c r="O4960">
        <v>14</v>
      </c>
      <c r="P4960" s="11">
        <f>Agridata[[#This Row],[Storage_Loss_%]]/100</f>
        <v>0.23180000000000001</v>
      </c>
      <c r="Q4960" s="7">
        <v>23.18</v>
      </c>
      <c r="R4960" s="13">
        <v>107508</v>
      </c>
      <c r="S4960">
        <v>258</v>
      </c>
      <c r="T4960" t="s">
        <v>1520</v>
      </c>
      <c r="U4960" t="s">
        <v>1523</v>
      </c>
      <c r="V4960" s="13">
        <v>2327978</v>
      </c>
      <c r="W4960" s="7">
        <f>(Agridata[[#This Row],[Profit_After_Storage_Loss]]/Agridata[[#This Row],[Total_Revenue]])*100</f>
        <v>73.428987052276213</v>
      </c>
      <c r="X4960">
        <f>(1-Agridata[[#This Row],[Transport_Cost_NGN]]/(Agridata[[#This Row],[Input_Cost_NGN]]+Agridata[[#This Row],[Final_Profit_NGN]]))*100</f>
        <v>99.991788086648825</v>
      </c>
      <c r="Y4960" s="13">
        <f>Agridata[[#This Row],[Final_Profit_NGN]]*Agridata[[#This Row],[Storage_Loss_%]]</f>
        <v>53962530.039999999</v>
      </c>
      <c r="Z4960" s="13">
        <f>Agridata[[#This Row],[Final_Profit_NGN]] * (1-Agridata[[#This Row],[Storage_Loss_%]]/100)</f>
        <v>1788352.6995999999</v>
      </c>
      <c r="AA4960" s="13">
        <f>Agridata[[#This Row],[Final_Profit_NGN]]+Agridata[[#This Row],[Input_Cost_NGN]]</f>
        <v>2435486</v>
      </c>
    </row>
    <row r="4961" spans="1:27" x14ac:dyDescent="0.35">
      <c r="A4961" t="s">
        <v>509</v>
      </c>
      <c r="B4961" t="s">
        <v>1471</v>
      </c>
      <c r="C4961" t="s">
        <v>1486</v>
      </c>
      <c r="D4961">
        <v>2025</v>
      </c>
      <c r="E4961" t="s">
        <v>1501</v>
      </c>
      <c r="F4961" t="s">
        <v>1507</v>
      </c>
      <c r="G4961">
        <v>4.5199999999999996</v>
      </c>
      <c r="H4961">
        <v>9271</v>
      </c>
      <c r="I4961">
        <v>7901</v>
      </c>
      <c r="J4961">
        <v>5.0999999999999996</v>
      </c>
      <c r="K4961" t="s">
        <v>1513</v>
      </c>
      <c r="L4961">
        <v>0.62</v>
      </c>
      <c r="M4961" t="s">
        <v>1516</v>
      </c>
      <c r="N4961" s="13">
        <v>200</v>
      </c>
      <c r="O4961">
        <v>7</v>
      </c>
      <c r="P4961" s="11">
        <f>Agridata[[#This Row],[Storage_Loss_%]]/100</f>
        <v>0.1477</v>
      </c>
      <c r="Q4961" s="7">
        <v>14.77</v>
      </c>
      <c r="R4961" s="13">
        <v>68401</v>
      </c>
      <c r="S4961">
        <v>241</v>
      </c>
      <c r="T4961" t="s">
        <v>1520</v>
      </c>
      <c r="U4961" t="s">
        <v>1523</v>
      </c>
      <c r="V4961" s="13">
        <v>1816499</v>
      </c>
      <c r="W4961" s="7">
        <f>(Agridata[[#This Row],[Profit_After_Storage_Loss]]/Agridata[[#This Row],[Total_Revenue]])*100</f>
        <v>82.137094684068117</v>
      </c>
      <c r="X4961">
        <f>(1-Agridata[[#This Row],[Transport_Cost_NGN]]/(Agridata[[#This Row],[Input_Cost_NGN]]+Agridata[[#This Row],[Final_Profit_NGN]]))*100</f>
        <v>99.989389357525596</v>
      </c>
      <c r="Y4961" s="13">
        <f>Agridata[[#This Row],[Final_Profit_NGN]]*Agridata[[#This Row],[Storage_Loss_%]]</f>
        <v>26829690.23</v>
      </c>
      <c r="Z4961" s="13">
        <f>Agridata[[#This Row],[Final_Profit_NGN]] * (1-Agridata[[#This Row],[Storage_Loss_%]]/100)</f>
        <v>1548202.0977</v>
      </c>
      <c r="AA4961" s="13">
        <f>Agridata[[#This Row],[Final_Profit_NGN]]+Agridata[[#This Row],[Input_Cost_NGN]]</f>
        <v>1884900</v>
      </c>
    </row>
    <row r="4962" spans="1:27" x14ac:dyDescent="0.35">
      <c r="A4962" t="s">
        <v>1103</v>
      </c>
      <c r="B4962" t="s">
        <v>1473</v>
      </c>
      <c r="C4962" t="s">
        <v>1484</v>
      </c>
      <c r="D4962">
        <v>2024</v>
      </c>
      <c r="E4962" t="s">
        <v>1501</v>
      </c>
      <c r="F4962" t="s">
        <v>1506</v>
      </c>
      <c r="G4962">
        <v>1.03</v>
      </c>
      <c r="H4962">
        <v>3164</v>
      </c>
      <c r="I4962">
        <v>1265</v>
      </c>
      <c r="J4962">
        <v>10.9</v>
      </c>
      <c r="K4962" t="s">
        <v>1512</v>
      </c>
      <c r="L4962">
        <v>0.5</v>
      </c>
      <c r="M4962" t="s">
        <v>1516</v>
      </c>
      <c r="N4962" s="13">
        <v>2994</v>
      </c>
      <c r="O4962">
        <v>60</v>
      </c>
      <c r="P4962" s="11">
        <f>Agridata[[#This Row],[Storage_Loss_%]]/100</f>
        <v>0.6</v>
      </c>
      <c r="Q4962" s="7">
        <v>60</v>
      </c>
      <c r="R4962" s="13">
        <v>28890</v>
      </c>
      <c r="S4962">
        <v>330</v>
      </c>
      <c r="T4962" t="s">
        <v>1521</v>
      </c>
      <c r="U4962" t="s">
        <v>1522</v>
      </c>
      <c r="V4962" s="13">
        <v>381392</v>
      </c>
      <c r="W4962" s="7">
        <f>(Agridata[[#This Row],[Profit_After_Storage_Loss]]/Agridata[[#This Row],[Total_Revenue]])*100</f>
        <v>37.183400685382253</v>
      </c>
      <c r="X4962">
        <f>(1-Agridata[[#This Row],[Transport_Cost_NGN]]/(Agridata[[#This Row],[Input_Cost_NGN]]+Agridata[[#This Row],[Final_Profit_NGN]]))*100</f>
        <v>99.270258017656147</v>
      </c>
      <c r="Y4962" s="13">
        <f>Agridata[[#This Row],[Final_Profit_NGN]]*Agridata[[#This Row],[Storage_Loss_%]]</f>
        <v>22883520</v>
      </c>
      <c r="Z4962" s="13">
        <f>Agridata[[#This Row],[Final_Profit_NGN]] * (1-Agridata[[#This Row],[Storage_Loss_%]]/100)</f>
        <v>152556.80000000002</v>
      </c>
      <c r="AA4962" s="13">
        <f>Agridata[[#This Row],[Final_Profit_NGN]]+Agridata[[#This Row],[Input_Cost_NGN]]</f>
        <v>410282</v>
      </c>
    </row>
    <row r="4963" spans="1:27" x14ac:dyDescent="0.35">
      <c r="A4963" t="s">
        <v>615</v>
      </c>
      <c r="B4963" t="s">
        <v>1471</v>
      </c>
      <c r="C4963" t="s">
        <v>1486</v>
      </c>
      <c r="D4963">
        <v>2021</v>
      </c>
      <c r="E4963" t="s">
        <v>1502</v>
      </c>
      <c r="F4963" t="s">
        <v>1509</v>
      </c>
      <c r="G4963">
        <v>1.93</v>
      </c>
      <c r="H4963">
        <v>28226</v>
      </c>
      <c r="I4963">
        <v>22422</v>
      </c>
      <c r="J4963">
        <v>17</v>
      </c>
      <c r="K4963" t="s">
        <v>1511</v>
      </c>
      <c r="L4963">
        <v>1.78</v>
      </c>
      <c r="M4963" t="s">
        <v>1518</v>
      </c>
      <c r="N4963" s="13">
        <v>2079</v>
      </c>
      <c r="O4963">
        <v>5</v>
      </c>
      <c r="P4963" s="11">
        <f>Agridata[[#This Row],[Storage_Loss_%]]/100</f>
        <v>0.20559999999999998</v>
      </c>
      <c r="Q4963" s="7">
        <v>20.56</v>
      </c>
      <c r="R4963" s="13">
        <v>40182</v>
      </c>
      <c r="S4963">
        <v>303</v>
      </c>
      <c r="T4963" t="s">
        <v>1520</v>
      </c>
      <c r="U4963" t="s">
        <v>1522</v>
      </c>
      <c r="V4963" s="13">
        <v>6683667</v>
      </c>
      <c r="W4963" s="7">
        <f>(Agridata[[#This Row],[Profit_After_Storage_Loss]]/Agridata[[#This Row],[Total_Revenue]])*100</f>
        <v>78.965263271081781</v>
      </c>
      <c r="X4963">
        <f>(1-Agridata[[#This Row],[Transport_Cost_NGN]]/(Agridata[[#This Row],[Input_Cost_NGN]]+Agridata[[#This Row],[Final_Profit_NGN]]))*100</f>
        <v>99.969080209861943</v>
      </c>
      <c r="Y4963" s="13">
        <f>Agridata[[#This Row],[Final_Profit_NGN]]*Agridata[[#This Row],[Storage_Loss_%]]</f>
        <v>137416193.51999998</v>
      </c>
      <c r="Z4963" s="13">
        <f>Agridata[[#This Row],[Final_Profit_NGN]] * (1-Agridata[[#This Row],[Storage_Loss_%]]/100)</f>
        <v>5309505.0647999998</v>
      </c>
      <c r="AA4963" s="13">
        <f>Agridata[[#This Row],[Final_Profit_NGN]]+Agridata[[#This Row],[Input_Cost_NGN]]</f>
        <v>6723849</v>
      </c>
    </row>
    <row r="4964" spans="1:27" x14ac:dyDescent="0.35">
      <c r="A4964" t="s">
        <v>1274</v>
      </c>
      <c r="B4964" t="s">
        <v>1470</v>
      </c>
      <c r="C4964" t="s">
        <v>1476</v>
      </c>
      <c r="D4964">
        <v>2025</v>
      </c>
      <c r="E4964" t="s">
        <v>1501</v>
      </c>
      <c r="F4964" t="s">
        <v>1505</v>
      </c>
      <c r="G4964">
        <v>2.0299999999999998</v>
      </c>
      <c r="H4964">
        <v>31477</v>
      </c>
      <c r="I4964">
        <v>26711</v>
      </c>
      <c r="J4964">
        <v>8.9</v>
      </c>
      <c r="K4964" t="s">
        <v>1513</v>
      </c>
      <c r="L4964">
        <v>1.45</v>
      </c>
      <c r="M4964" t="s">
        <v>1516</v>
      </c>
      <c r="N4964" s="13">
        <v>405</v>
      </c>
      <c r="O4964">
        <v>7</v>
      </c>
      <c r="P4964" s="11">
        <f>Agridata[[#This Row],[Storage_Loss_%]]/100</f>
        <v>0.15140000000000001</v>
      </c>
      <c r="Q4964" s="7">
        <v>15.14</v>
      </c>
      <c r="R4964" s="13">
        <v>14199</v>
      </c>
      <c r="S4964">
        <v>138</v>
      </c>
      <c r="T4964" t="s">
        <v>1520</v>
      </c>
      <c r="U4964" t="s">
        <v>1523</v>
      </c>
      <c r="V4964" s="13">
        <v>3634653</v>
      </c>
      <c r="W4964" s="7">
        <f>(Agridata[[#This Row],[Profit_After_Storage_Loss]]/Agridata[[#This Row],[Total_Revenue]])*100</f>
        <v>84.529779114088484</v>
      </c>
      <c r="X4964">
        <f>(1-Agridata[[#This Row],[Transport_Cost_NGN]]/(Agridata[[#This Row],[Input_Cost_NGN]]+Agridata[[#This Row],[Final_Profit_NGN]]))*100</f>
        <v>99.988900618605527</v>
      </c>
      <c r="Y4964" s="13">
        <f>Agridata[[#This Row],[Final_Profit_NGN]]*Agridata[[#This Row],[Storage_Loss_%]]</f>
        <v>55028646.420000002</v>
      </c>
      <c r="Z4964" s="13">
        <f>Agridata[[#This Row],[Final_Profit_NGN]] * (1-Agridata[[#This Row],[Storage_Loss_%]]/100)</f>
        <v>3084366.5358000002</v>
      </c>
      <c r="AA4964" s="13">
        <f>Agridata[[#This Row],[Final_Profit_NGN]]+Agridata[[#This Row],[Input_Cost_NGN]]</f>
        <v>3648852</v>
      </c>
    </row>
    <row r="4965" spans="1:27" x14ac:dyDescent="0.35">
      <c r="A4965" t="s">
        <v>150</v>
      </c>
      <c r="B4965" t="s">
        <v>1470</v>
      </c>
      <c r="C4965" t="s">
        <v>1491</v>
      </c>
      <c r="D4965">
        <v>2023</v>
      </c>
      <c r="E4965" t="s">
        <v>1502</v>
      </c>
      <c r="F4965" t="s">
        <v>1507</v>
      </c>
      <c r="G4965">
        <v>0.2</v>
      </c>
      <c r="H4965">
        <v>377</v>
      </c>
      <c r="I4965">
        <v>321</v>
      </c>
      <c r="J4965">
        <v>4.7</v>
      </c>
      <c r="K4965" t="s">
        <v>1513</v>
      </c>
      <c r="L4965">
        <v>1.57</v>
      </c>
      <c r="M4965" t="s">
        <v>1517</v>
      </c>
      <c r="N4965" s="13">
        <v>231</v>
      </c>
      <c r="O4965">
        <v>3</v>
      </c>
      <c r="P4965" s="11">
        <f>Agridata[[#This Row],[Storage_Loss_%]]/100</f>
        <v>0.1479</v>
      </c>
      <c r="Q4965" s="7">
        <v>14.79</v>
      </c>
      <c r="R4965" s="13">
        <v>4682</v>
      </c>
      <c r="S4965">
        <v>264</v>
      </c>
      <c r="T4965" t="s">
        <v>1520</v>
      </c>
      <c r="U4965" t="s">
        <v>1522</v>
      </c>
      <c r="V4965" s="13">
        <v>78984</v>
      </c>
      <c r="W4965" s="7">
        <f>(Agridata[[#This Row],[Profit_After_Storage_Loss]]/Agridata[[#This Row],[Total_Revenue]])*100</f>
        <v>80.441596825472701</v>
      </c>
      <c r="X4965">
        <f>(1-Agridata[[#This Row],[Transport_Cost_NGN]]/(Agridata[[#This Row],[Input_Cost_NGN]]+Agridata[[#This Row],[Final_Profit_NGN]]))*100</f>
        <v>99.723902182487507</v>
      </c>
      <c r="Y4965" s="13">
        <f>Agridata[[#This Row],[Final_Profit_NGN]]*Agridata[[#This Row],[Storage_Loss_%]]</f>
        <v>1168173.3599999999</v>
      </c>
      <c r="Z4965" s="13">
        <f>Agridata[[#This Row],[Final_Profit_NGN]] * (1-Agridata[[#This Row],[Storage_Loss_%]]/100)</f>
        <v>67302.266399999993</v>
      </c>
      <c r="AA4965" s="13">
        <f>Agridata[[#This Row],[Final_Profit_NGN]]+Agridata[[#This Row],[Input_Cost_NGN]]</f>
        <v>83666</v>
      </c>
    </row>
    <row r="4966" spans="1:27" x14ac:dyDescent="0.35">
      <c r="A4966" t="s">
        <v>265</v>
      </c>
      <c r="B4966" t="s">
        <v>1471</v>
      </c>
      <c r="C4966" t="s">
        <v>1500</v>
      </c>
      <c r="D4966">
        <v>2023</v>
      </c>
      <c r="E4966" t="s">
        <v>1502</v>
      </c>
      <c r="F4966" t="s">
        <v>1508</v>
      </c>
      <c r="G4966">
        <v>1.52</v>
      </c>
      <c r="H4966">
        <v>1747</v>
      </c>
      <c r="I4966">
        <v>1381</v>
      </c>
      <c r="J4966">
        <v>1.6</v>
      </c>
      <c r="K4966" t="s">
        <v>1513</v>
      </c>
      <c r="L4966">
        <v>0.49</v>
      </c>
      <c r="M4966" t="s">
        <v>1518</v>
      </c>
      <c r="N4966" s="13">
        <v>200</v>
      </c>
      <c r="O4966">
        <v>14</v>
      </c>
      <c r="P4966" s="11">
        <f>Agridata[[#This Row],[Storage_Loss_%]]/100</f>
        <v>0.20899999999999999</v>
      </c>
      <c r="Q4966" s="7">
        <v>20.9</v>
      </c>
      <c r="R4966" s="13">
        <v>13429</v>
      </c>
      <c r="S4966">
        <v>209</v>
      </c>
      <c r="T4966" t="s">
        <v>1520</v>
      </c>
      <c r="U4966" t="s">
        <v>1522</v>
      </c>
      <c r="V4966" s="13">
        <v>272114</v>
      </c>
      <c r="W4966" s="7">
        <f>(Agridata[[#This Row],[Profit_After_Storage_Loss]]/Agridata[[#This Row],[Total_Revenue]])*100</f>
        <v>75.379951180732846</v>
      </c>
      <c r="X4966">
        <f>(1-Agridata[[#This Row],[Transport_Cost_NGN]]/(Agridata[[#This Row],[Input_Cost_NGN]]+Agridata[[#This Row],[Final_Profit_NGN]]))*100</f>
        <v>99.92995800982689</v>
      </c>
      <c r="Y4966" s="13">
        <f>Agridata[[#This Row],[Final_Profit_NGN]]*Agridata[[#This Row],[Storage_Loss_%]]</f>
        <v>5687182.5999999996</v>
      </c>
      <c r="Z4966" s="13">
        <f>Agridata[[#This Row],[Final_Profit_NGN]] * (1-Agridata[[#This Row],[Storage_Loss_%]]/100)</f>
        <v>215242.174</v>
      </c>
      <c r="AA4966" s="13">
        <f>Agridata[[#This Row],[Final_Profit_NGN]]+Agridata[[#This Row],[Input_Cost_NGN]]</f>
        <v>285543</v>
      </c>
    </row>
    <row r="4967" spans="1:27" x14ac:dyDescent="0.35">
      <c r="A4967" t="s">
        <v>427</v>
      </c>
      <c r="B4967" t="s">
        <v>1473</v>
      </c>
      <c r="C4967" t="s">
        <v>1494</v>
      </c>
      <c r="D4967">
        <v>2022</v>
      </c>
      <c r="E4967" t="s">
        <v>1501</v>
      </c>
      <c r="F4967" t="s">
        <v>1509</v>
      </c>
      <c r="G4967">
        <v>5.55</v>
      </c>
      <c r="H4967">
        <v>49983</v>
      </c>
      <c r="I4967">
        <v>41126</v>
      </c>
      <c r="J4967">
        <v>2.5</v>
      </c>
      <c r="K4967" t="s">
        <v>1513</v>
      </c>
      <c r="L4967">
        <v>0.71</v>
      </c>
      <c r="M4967" t="s">
        <v>1518</v>
      </c>
      <c r="N4967" s="13">
        <v>200</v>
      </c>
      <c r="O4967">
        <v>3</v>
      </c>
      <c r="P4967" s="11">
        <f>Agridata[[#This Row],[Storage_Loss_%]]/100</f>
        <v>0.1772</v>
      </c>
      <c r="Q4967" s="7">
        <v>17.72</v>
      </c>
      <c r="R4967" s="13">
        <v>140618</v>
      </c>
      <c r="S4967">
        <v>274</v>
      </c>
      <c r="T4967" t="s">
        <v>1521</v>
      </c>
      <c r="U4967" t="s">
        <v>1523</v>
      </c>
      <c r="V4967" s="13">
        <v>11015021</v>
      </c>
      <c r="W4967" s="7">
        <f>(Agridata[[#This Row],[Profit_After_Storage_Loss]]/Agridata[[#This Row],[Total_Revenue]])*100</f>
        <v>81.242851967511669</v>
      </c>
      <c r="X4967">
        <f>(1-Agridata[[#This Row],[Transport_Cost_NGN]]/(Agridata[[#This Row],[Input_Cost_NGN]]+Agridata[[#This Row],[Final_Profit_NGN]]))*100</f>
        <v>99.998207184725146</v>
      </c>
      <c r="Y4967" s="13">
        <f>Agridata[[#This Row],[Final_Profit_NGN]]*Agridata[[#This Row],[Storage_Loss_%]]</f>
        <v>195186172.11999997</v>
      </c>
      <c r="Z4967" s="13">
        <f>Agridata[[#This Row],[Final_Profit_NGN]] * (1-Agridata[[#This Row],[Storage_Loss_%]]/100)</f>
        <v>9063159.2787999995</v>
      </c>
      <c r="AA4967" s="13">
        <f>Agridata[[#This Row],[Final_Profit_NGN]]+Agridata[[#This Row],[Input_Cost_NGN]]</f>
        <v>11155639</v>
      </c>
    </row>
    <row r="4968" spans="1:27" x14ac:dyDescent="0.35">
      <c r="A4968" t="s">
        <v>633</v>
      </c>
      <c r="B4968" t="s">
        <v>1470</v>
      </c>
      <c r="C4968" t="s">
        <v>1485</v>
      </c>
      <c r="D4968">
        <v>2023</v>
      </c>
      <c r="E4968" t="s">
        <v>1501</v>
      </c>
      <c r="F4968" t="s">
        <v>1504</v>
      </c>
      <c r="G4968">
        <v>1.68</v>
      </c>
      <c r="H4968">
        <v>18462</v>
      </c>
      <c r="I4968">
        <v>14374</v>
      </c>
      <c r="J4968">
        <v>66.5</v>
      </c>
      <c r="K4968" t="s">
        <v>1512</v>
      </c>
      <c r="L4968">
        <v>2.95</v>
      </c>
      <c r="M4968" t="s">
        <v>1516</v>
      </c>
      <c r="N4968" s="13">
        <v>16056</v>
      </c>
      <c r="O4968">
        <v>1</v>
      </c>
      <c r="P4968" s="11">
        <f>Agridata[[#This Row],[Storage_Loss_%]]/100</f>
        <v>0.22140000000000001</v>
      </c>
      <c r="Q4968" s="7">
        <v>22.14</v>
      </c>
      <c r="R4968" s="13">
        <v>27578</v>
      </c>
      <c r="S4968">
        <v>253</v>
      </c>
      <c r="T4968" t="s">
        <v>1520</v>
      </c>
      <c r="U4968" t="s">
        <v>1522</v>
      </c>
      <c r="V4968" s="13">
        <v>3556622</v>
      </c>
      <c r="W4968" s="7">
        <f>(Agridata[[#This Row],[Profit_After_Storage_Loss]]/Agridata[[#This Row],[Total_Revenue]])*100</f>
        <v>77.260919848222741</v>
      </c>
      <c r="X4968">
        <f>(1-Agridata[[#This Row],[Transport_Cost_NGN]]/(Agridata[[#This Row],[Input_Cost_NGN]]+Agridata[[#This Row],[Final_Profit_NGN]]))*100</f>
        <v>99.552033926678192</v>
      </c>
      <c r="Y4968" s="13">
        <f>Agridata[[#This Row],[Final_Profit_NGN]]*Agridata[[#This Row],[Storage_Loss_%]]</f>
        <v>78743611.079999998</v>
      </c>
      <c r="Z4968" s="13">
        <f>Agridata[[#This Row],[Final_Profit_NGN]] * (1-Agridata[[#This Row],[Storage_Loss_%]]/100)</f>
        <v>2769185.8891999996</v>
      </c>
      <c r="AA4968" s="13">
        <f>Agridata[[#This Row],[Final_Profit_NGN]]+Agridata[[#This Row],[Input_Cost_NGN]]</f>
        <v>3584200</v>
      </c>
    </row>
    <row r="4969" spans="1:27" x14ac:dyDescent="0.35">
      <c r="A4969" t="s">
        <v>34</v>
      </c>
      <c r="B4969" t="s">
        <v>1473</v>
      </c>
      <c r="C4969" t="s">
        <v>1496</v>
      </c>
      <c r="D4969">
        <v>2025</v>
      </c>
      <c r="E4969" t="s">
        <v>1501</v>
      </c>
      <c r="F4969" t="s">
        <v>1508</v>
      </c>
      <c r="G4969">
        <v>1.21</v>
      </c>
      <c r="H4969">
        <v>2502</v>
      </c>
      <c r="I4969">
        <v>1963</v>
      </c>
      <c r="J4969">
        <v>1</v>
      </c>
      <c r="K4969" t="s">
        <v>1512</v>
      </c>
      <c r="L4969">
        <v>1.04</v>
      </c>
      <c r="M4969" t="s">
        <v>1516</v>
      </c>
      <c r="N4969" s="13">
        <v>278</v>
      </c>
      <c r="O4969">
        <v>14</v>
      </c>
      <c r="P4969" s="11">
        <f>Agridata[[#This Row],[Storage_Loss_%]]/100</f>
        <v>0.21530000000000002</v>
      </c>
      <c r="Q4969" s="7">
        <v>21.53</v>
      </c>
      <c r="R4969" s="13">
        <v>10913</v>
      </c>
      <c r="S4969">
        <v>274</v>
      </c>
      <c r="T4969" t="s">
        <v>1520</v>
      </c>
      <c r="U4969" t="s">
        <v>1522</v>
      </c>
      <c r="V4969" s="13">
        <v>521293</v>
      </c>
      <c r="W4969" s="7">
        <f>(Agridata[[#This Row],[Profit_After_Storage_Loss]]/Agridata[[#This Row],[Total_Revenue]])*100</f>
        <v>76.860955551046018</v>
      </c>
      <c r="X4969">
        <f>(1-Agridata[[#This Row],[Transport_Cost_NGN]]/(Agridata[[#This Row],[Input_Cost_NGN]]+Agridata[[#This Row],[Final_Profit_NGN]]))*100</f>
        <v>99.94776458739662</v>
      </c>
      <c r="Y4969" s="13">
        <f>Agridata[[#This Row],[Final_Profit_NGN]]*Agridata[[#This Row],[Storage_Loss_%]]</f>
        <v>11223438.290000001</v>
      </c>
      <c r="Z4969" s="13">
        <f>Agridata[[#This Row],[Final_Profit_NGN]] * (1-Agridata[[#This Row],[Storage_Loss_%]]/100)</f>
        <v>409058.61709999997</v>
      </c>
      <c r="AA4969" s="13">
        <f>Agridata[[#This Row],[Final_Profit_NGN]]+Agridata[[#This Row],[Input_Cost_NGN]]</f>
        <v>532206</v>
      </c>
    </row>
    <row r="4970" spans="1:27" x14ac:dyDescent="0.35">
      <c r="A4970" t="s">
        <v>425</v>
      </c>
      <c r="B4970" t="s">
        <v>1470</v>
      </c>
      <c r="C4970" t="s">
        <v>1499</v>
      </c>
      <c r="D4970">
        <v>2023</v>
      </c>
      <c r="E4970" t="s">
        <v>1501</v>
      </c>
      <c r="F4970" t="s">
        <v>1505</v>
      </c>
      <c r="G4970">
        <v>1.77</v>
      </c>
      <c r="H4970">
        <v>23467</v>
      </c>
      <c r="I4970">
        <v>19285</v>
      </c>
      <c r="J4970">
        <v>13.4</v>
      </c>
      <c r="K4970" t="s">
        <v>1512</v>
      </c>
      <c r="L4970">
        <v>1.04</v>
      </c>
      <c r="M4970" t="s">
        <v>1516</v>
      </c>
      <c r="N4970" s="13">
        <v>4054</v>
      </c>
      <c r="O4970">
        <v>7</v>
      </c>
      <c r="P4970" s="11">
        <f>Agridata[[#This Row],[Storage_Loss_%]]/100</f>
        <v>0.1782</v>
      </c>
      <c r="Q4970" s="7">
        <v>17.82</v>
      </c>
      <c r="R4970" s="13">
        <v>11233</v>
      </c>
      <c r="S4970">
        <v>91</v>
      </c>
      <c r="T4970" t="s">
        <v>1520</v>
      </c>
      <c r="U4970" t="s">
        <v>1523</v>
      </c>
      <c r="V4970" s="13">
        <v>1722099</v>
      </c>
      <c r="W4970" s="7">
        <f>(Agridata[[#This Row],[Profit_After_Storage_Loss]]/Agridata[[#This Row],[Total_Revenue]])*100</f>
        <v>81.647425778789056</v>
      </c>
      <c r="X4970">
        <f>(1-Agridata[[#This Row],[Transport_Cost_NGN]]/(Agridata[[#This Row],[Input_Cost_NGN]]+Agridata[[#This Row],[Final_Profit_NGN]]))*100</f>
        <v>99.766115204704008</v>
      </c>
      <c r="Y4970" s="13">
        <f>Agridata[[#This Row],[Final_Profit_NGN]]*Agridata[[#This Row],[Storage_Loss_%]]</f>
        <v>30687804.18</v>
      </c>
      <c r="Z4970" s="13">
        <f>Agridata[[#This Row],[Final_Profit_NGN]] * (1-Agridata[[#This Row],[Storage_Loss_%]]/100)</f>
        <v>1415220.9582</v>
      </c>
      <c r="AA4970" s="13">
        <f>Agridata[[#This Row],[Final_Profit_NGN]]+Agridata[[#This Row],[Input_Cost_NGN]]</f>
        <v>1733332</v>
      </c>
    </row>
    <row r="4971" spans="1:27" x14ac:dyDescent="0.35">
      <c r="A4971" t="s">
        <v>1005</v>
      </c>
      <c r="B4971" t="s">
        <v>1471</v>
      </c>
      <c r="C4971" t="s">
        <v>1477</v>
      </c>
      <c r="D4971">
        <v>2023</v>
      </c>
      <c r="E4971" t="s">
        <v>1501</v>
      </c>
      <c r="F4971" t="s">
        <v>1503</v>
      </c>
      <c r="G4971">
        <v>2.15</v>
      </c>
      <c r="H4971">
        <v>19866</v>
      </c>
      <c r="I4971">
        <v>16983</v>
      </c>
      <c r="J4971">
        <v>1.1000000000000001</v>
      </c>
      <c r="K4971" t="s">
        <v>1511</v>
      </c>
      <c r="L4971">
        <v>0.49</v>
      </c>
      <c r="M4971" t="s">
        <v>1517</v>
      </c>
      <c r="N4971" s="13">
        <v>200</v>
      </c>
      <c r="O4971">
        <v>7</v>
      </c>
      <c r="P4971" s="11">
        <f>Agridata[[#This Row],[Storage_Loss_%]]/100</f>
        <v>0.14510000000000001</v>
      </c>
      <c r="Q4971" s="7">
        <v>14.51</v>
      </c>
      <c r="R4971" s="13">
        <v>38825</v>
      </c>
      <c r="S4971">
        <v>263</v>
      </c>
      <c r="T4971" t="s">
        <v>1520</v>
      </c>
      <c r="U4971" t="s">
        <v>1523</v>
      </c>
      <c r="V4971" s="13">
        <v>4382839</v>
      </c>
      <c r="W4971" s="7">
        <f>(Agridata[[#This Row],[Profit_After_Storage_Loss]]/Agridata[[#This Row],[Total_Revenue]])*100</f>
        <v>84.73934385561634</v>
      </c>
      <c r="X4971">
        <f>(1-Agridata[[#This Row],[Transport_Cost_NGN]]/(Agridata[[#This Row],[Input_Cost_NGN]]+Agridata[[#This Row],[Final_Profit_NGN]]))*100</f>
        <v>99.995476815967919</v>
      </c>
      <c r="Y4971" s="13">
        <f>Agridata[[#This Row],[Final_Profit_NGN]]*Agridata[[#This Row],[Storage_Loss_%]]</f>
        <v>63594993.890000001</v>
      </c>
      <c r="Z4971" s="13">
        <f>Agridata[[#This Row],[Final_Profit_NGN]] * (1-Agridata[[#This Row],[Storage_Loss_%]]/100)</f>
        <v>3746889.0611</v>
      </c>
      <c r="AA4971" s="13">
        <f>Agridata[[#This Row],[Final_Profit_NGN]]+Agridata[[#This Row],[Input_Cost_NGN]]</f>
        <v>4421664</v>
      </c>
    </row>
    <row r="4972" spans="1:27" x14ac:dyDescent="0.35">
      <c r="A4972" t="s">
        <v>742</v>
      </c>
      <c r="B4972" t="s">
        <v>1470</v>
      </c>
      <c r="C4972" t="s">
        <v>1476</v>
      </c>
      <c r="D4972">
        <v>2022</v>
      </c>
      <c r="E4972" t="s">
        <v>1501</v>
      </c>
      <c r="F4972" t="s">
        <v>1507</v>
      </c>
      <c r="G4972">
        <v>2.61</v>
      </c>
      <c r="H4972">
        <v>5133</v>
      </c>
      <c r="I4972">
        <v>4616</v>
      </c>
      <c r="J4972">
        <v>15.7</v>
      </c>
      <c r="K4972" t="s">
        <v>1512</v>
      </c>
      <c r="L4972">
        <v>1.44</v>
      </c>
      <c r="M4972" t="s">
        <v>1516</v>
      </c>
      <c r="N4972" s="13">
        <v>4041</v>
      </c>
      <c r="O4972">
        <v>7</v>
      </c>
      <c r="P4972" s="11">
        <f>Agridata[[#This Row],[Storage_Loss_%]]/100</f>
        <v>0.10060000000000001</v>
      </c>
      <c r="Q4972" s="7">
        <v>10.06</v>
      </c>
      <c r="R4972" s="13">
        <v>38728</v>
      </c>
      <c r="S4972">
        <v>249</v>
      </c>
      <c r="T4972" t="s">
        <v>1520</v>
      </c>
      <c r="U4972" t="s">
        <v>1522</v>
      </c>
      <c r="V4972" s="13">
        <v>1095122</v>
      </c>
      <c r="W4972" s="7">
        <f>(Agridata[[#This Row],[Profit_After_Storage_Loss]]/Agridata[[#This Row],[Total_Revenue]])*100</f>
        <v>86.867991956608009</v>
      </c>
      <c r="X4972">
        <f>(1-Agridata[[#This Row],[Transport_Cost_NGN]]/(Agridata[[#This Row],[Input_Cost_NGN]]+Agridata[[#This Row],[Final_Profit_NGN]]))*100</f>
        <v>99.643603651276621</v>
      </c>
      <c r="Y4972" s="13">
        <f>Agridata[[#This Row],[Final_Profit_NGN]]*Agridata[[#This Row],[Storage_Loss_%]]</f>
        <v>11016927.32</v>
      </c>
      <c r="Z4972" s="13">
        <f>Agridata[[#This Row],[Final_Profit_NGN]] * (1-Agridata[[#This Row],[Storage_Loss_%]]/100)</f>
        <v>984952.72679999995</v>
      </c>
      <c r="AA4972" s="13">
        <f>Agridata[[#This Row],[Final_Profit_NGN]]+Agridata[[#This Row],[Input_Cost_NGN]]</f>
        <v>1133850</v>
      </c>
    </row>
    <row r="4973" spans="1:27" x14ac:dyDescent="0.35">
      <c r="A4973" t="s">
        <v>51</v>
      </c>
      <c r="B4973" t="s">
        <v>1470</v>
      </c>
      <c r="C4973" t="s">
        <v>1482</v>
      </c>
      <c r="D4973">
        <v>2022</v>
      </c>
      <c r="E4973" t="s">
        <v>1501</v>
      </c>
      <c r="F4973" t="s">
        <v>1505</v>
      </c>
      <c r="G4973">
        <v>2.17</v>
      </c>
      <c r="H4973">
        <v>21010</v>
      </c>
      <c r="I4973">
        <v>17852</v>
      </c>
      <c r="J4973">
        <v>17.399999999999999</v>
      </c>
      <c r="K4973" t="s">
        <v>1512</v>
      </c>
      <c r="L4973">
        <v>0.73</v>
      </c>
      <c r="M4973" t="s">
        <v>1518</v>
      </c>
      <c r="N4973" s="13">
        <v>4023</v>
      </c>
      <c r="O4973">
        <v>7</v>
      </c>
      <c r="P4973" s="11">
        <f>Agridata[[#This Row],[Storage_Loss_%]]/100</f>
        <v>0.15029999999999999</v>
      </c>
      <c r="Q4973" s="7">
        <v>15.03</v>
      </c>
      <c r="R4973" s="13">
        <v>22938</v>
      </c>
      <c r="S4973">
        <v>102</v>
      </c>
      <c r="T4973" t="s">
        <v>1520</v>
      </c>
      <c r="U4973" t="s">
        <v>1523</v>
      </c>
      <c r="V4973" s="13">
        <v>1775734</v>
      </c>
      <c r="W4973" s="7">
        <f>(Agridata[[#This Row],[Profit_After_Storage_Loss]]/Agridata[[#This Row],[Total_Revenue]])*100</f>
        <v>83.886399510305381</v>
      </c>
      <c r="X4973">
        <f>(1-Agridata[[#This Row],[Transport_Cost_NGN]]/(Agridata[[#This Row],[Input_Cost_NGN]]+Agridata[[#This Row],[Final_Profit_NGN]]))*100</f>
        <v>99.776334984922215</v>
      </c>
      <c r="Y4973" s="13">
        <f>Agridata[[#This Row],[Final_Profit_NGN]]*Agridata[[#This Row],[Storage_Loss_%]]</f>
        <v>26689282.02</v>
      </c>
      <c r="Z4973" s="13">
        <f>Agridata[[#This Row],[Final_Profit_NGN]] * (1-Agridata[[#This Row],[Storage_Loss_%]]/100)</f>
        <v>1508841.1798</v>
      </c>
      <c r="AA4973" s="13">
        <f>Agridata[[#This Row],[Final_Profit_NGN]]+Agridata[[#This Row],[Input_Cost_NGN]]</f>
        <v>1798672</v>
      </c>
    </row>
    <row r="4974" spans="1:27" x14ac:dyDescent="0.35">
      <c r="A4974" t="s">
        <v>1468</v>
      </c>
      <c r="B4974" t="s">
        <v>1470</v>
      </c>
      <c r="C4974" t="s">
        <v>1475</v>
      </c>
      <c r="D4974">
        <v>2021</v>
      </c>
      <c r="E4974" t="s">
        <v>1501</v>
      </c>
      <c r="F4974" t="s">
        <v>1510</v>
      </c>
      <c r="G4974">
        <v>1.1599999999999999</v>
      </c>
      <c r="H4974">
        <v>27955</v>
      </c>
      <c r="I4974">
        <v>18995</v>
      </c>
      <c r="J4974">
        <v>17.600000000000001</v>
      </c>
      <c r="K4974" t="s">
        <v>1515</v>
      </c>
      <c r="L4974">
        <v>1.31</v>
      </c>
      <c r="M4974" t="s">
        <v>1518</v>
      </c>
      <c r="N4974" s="13">
        <v>3558</v>
      </c>
      <c r="O4974">
        <v>7</v>
      </c>
      <c r="P4974" s="11">
        <f>Agridata[[#This Row],[Storage_Loss_%]]/100</f>
        <v>0.32049999999999995</v>
      </c>
      <c r="Q4974" s="7">
        <v>32.049999999999997</v>
      </c>
      <c r="R4974" s="13">
        <v>43335</v>
      </c>
      <c r="S4974">
        <v>389</v>
      </c>
      <c r="T4974" t="s">
        <v>1520</v>
      </c>
      <c r="U4974" t="s">
        <v>1523</v>
      </c>
      <c r="V4974" s="13">
        <v>7268272</v>
      </c>
      <c r="W4974" s="7">
        <f>(Agridata[[#This Row],[Profit_After_Storage_Loss]]/Agridata[[#This Row],[Total_Revenue]])*100</f>
        <v>67.547268664740869</v>
      </c>
      <c r="X4974">
        <f>(1-Agridata[[#This Row],[Transport_Cost_NGN]]/(Agridata[[#This Row],[Input_Cost_NGN]]+Agridata[[#This Row],[Final_Profit_NGN]]))*100</f>
        <v>99.951337647113689</v>
      </c>
      <c r="Y4974" s="13">
        <f>Agridata[[#This Row],[Final_Profit_NGN]]*Agridata[[#This Row],[Storage_Loss_%]]</f>
        <v>232948117.59999999</v>
      </c>
      <c r="Z4974" s="13">
        <f>Agridata[[#This Row],[Final_Profit_NGN]] * (1-Agridata[[#This Row],[Storage_Loss_%]]/100)</f>
        <v>4938790.824</v>
      </c>
      <c r="AA4974" s="13">
        <f>Agridata[[#This Row],[Final_Profit_NGN]]+Agridata[[#This Row],[Input_Cost_NGN]]</f>
        <v>7311607</v>
      </c>
    </row>
    <row r="4975" spans="1:27" x14ac:dyDescent="0.35">
      <c r="A4975" t="s">
        <v>931</v>
      </c>
      <c r="B4975" t="s">
        <v>1469</v>
      </c>
      <c r="C4975" t="s">
        <v>1498</v>
      </c>
      <c r="D4975">
        <v>2022</v>
      </c>
      <c r="E4975" t="s">
        <v>1501</v>
      </c>
      <c r="F4975" t="s">
        <v>1503</v>
      </c>
      <c r="G4975">
        <v>0.88</v>
      </c>
      <c r="H4975">
        <v>8419</v>
      </c>
      <c r="I4975">
        <v>3367</v>
      </c>
      <c r="J4975">
        <v>7</v>
      </c>
      <c r="K4975" t="s">
        <v>1513</v>
      </c>
      <c r="L4975">
        <v>0.52</v>
      </c>
      <c r="M4975" t="s">
        <v>1518</v>
      </c>
      <c r="N4975" s="13">
        <v>205</v>
      </c>
      <c r="O4975">
        <v>60</v>
      </c>
      <c r="P4975" s="11">
        <f>Agridata[[#This Row],[Storage_Loss_%]]/100</f>
        <v>0.6</v>
      </c>
      <c r="Q4975" s="7">
        <v>60</v>
      </c>
      <c r="R4975" s="13">
        <v>13249</v>
      </c>
      <c r="S4975">
        <v>263</v>
      </c>
      <c r="T4975" t="s">
        <v>1520</v>
      </c>
      <c r="U4975" t="s">
        <v>1522</v>
      </c>
      <c r="V4975" s="13">
        <v>863212</v>
      </c>
      <c r="W4975" s="7">
        <f>(Agridata[[#This Row],[Profit_After_Storage_Loss]]/Agridata[[#This Row],[Total_Revenue]])*100</f>
        <v>39.395341036281138</v>
      </c>
      <c r="X4975">
        <f>(1-Agridata[[#This Row],[Transport_Cost_NGN]]/(Agridata[[#This Row],[Input_Cost_NGN]]+Agridata[[#This Row],[Final_Profit_NGN]]))*100</f>
        <v>99.976610482383137</v>
      </c>
      <c r="Y4975" s="13">
        <f>Agridata[[#This Row],[Final_Profit_NGN]]*Agridata[[#This Row],[Storage_Loss_%]]</f>
        <v>51792720</v>
      </c>
      <c r="Z4975" s="13">
        <f>Agridata[[#This Row],[Final_Profit_NGN]] * (1-Agridata[[#This Row],[Storage_Loss_%]]/100)</f>
        <v>345284.80000000005</v>
      </c>
      <c r="AA4975" s="13">
        <f>Agridata[[#This Row],[Final_Profit_NGN]]+Agridata[[#This Row],[Input_Cost_NGN]]</f>
        <v>876461</v>
      </c>
    </row>
    <row r="4976" spans="1:27" x14ac:dyDescent="0.35">
      <c r="A4976" t="s">
        <v>826</v>
      </c>
      <c r="B4976" t="s">
        <v>1470</v>
      </c>
      <c r="C4976" t="s">
        <v>1482</v>
      </c>
      <c r="D4976">
        <v>2021</v>
      </c>
      <c r="E4976" t="s">
        <v>1502</v>
      </c>
      <c r="F4976" t="s">
        <v>1503</v>
      </c>
      <c r="G4976">
        <v>1.08</v>
      </c>
      <c r="H4976">
        <v>6758</v>
      </c>
      <c r="I4976">
        <v>2703</v>
      </c>
      <c r="J4976">
        <v>4.9000000000000004</v>
      </c>
      <c r="K4976" t="s">
        <v>1513</v>
      </c>
      <c r="L4976">
        <v>0.97</v>
      </c>
      <c r="M4976" t="s">
        <v>1518</v>
      </c>
      <c r="N4976" s="13">
        <v>212</v>
      </c>
      <c r="O4976">
        <v>60</v>
      </c>
      <c r="P4976" s="11">
        <f>Agridata[[#This Row],[Storage_Loss_%]]/100</f>
        <v>0.6</v>
      </c>
      <c r="Q4976" s="7">
        <v>60</v>
      </c>
      <c r="R4976" s="13">
        <v>15271</v>
      </c>
      <c r="S4976">
        <v>250</v>
      </c>
      <c r="T4976" t="s">
        <v>1520</v>
      </c>
      <c r="U4976" t="s">
        <v>1523</v>
      </c>
      <c r="V4976" s="13">
        <v>653510</v>
      </c>
      <c r="W4976" s="7">
        <f>(Agridata[[#This Row],[Profit_After_Storage_Loss]]/Agridata[[#This Row],[Total_Revenue]])*100</f>
        <v>39.086636731605715</v>
      </c>
      <c r="X4976">
        <f>(1-Agridata[[#This Row],[Transport_Cost_NGN]]/(Agridata[[#This Row],[Input_Cost_NGN]]+Agridata[[#This Row],[Final_Profit_NGN]]))*100</f>
        <v>99.968300534853711</v>
      </c>
      <c r="Y4976" s="13">
        <f>Agridata[[#This Row],[Final_Profit_NGN]]*Agridata[[#This Row],[Storage_Loss_%]]</f>
        <v>39210600</v>
      </c>
      <c r="Z4976" s="13">
        <f>Agridata[[#This Row],[Final_Profit_NGN]] * (1-Agridata[[#This Row],[Storage_Loss_%]]/100)</f>
        <v>261404</v>
      </c>
      <c r="AA4976" s="13">
        <f>Agridata[[#This Row],[Final_Profit_NGN]]+Agridata[[#This Row],[Input_Cost_NGN]]</f>
        <v>668781</v>
      </c>
    </row>
    <row r="4977" spans="1:27" x14ac:dyDescent="0.35">
      <c r="A4977" t="s">
        <v>1379</v>
      </c>
      <c r="B4977" t="s">
        <v>1470</v>
      </c>
      <c r="C4977" t="s">
        <v>1476</v>
      </c>
      <c r="D4977">
        <v>2025</v>
      </c>
      <c r="E4977" t="s">
        <v>1501</v>
      </c>
      <c r="F4977" t="s">
        <v>1510</v>
      </c>
      <c r="G4977">
        <v>1.18</v>
      </c>
      <c r="H4977">
        <v>29298</v>
      </c>
      <c r="I4977">
        <v>21217</v>
      </c>
      <c r="J4977">
        <v>1.7</v>
      </c>
      <c r="K4977" t="s">
        <v>1513</v>
      </c>
      <c r="L4977">
        <v>0.85</v>
      </c>
      <c r="M4977" t="s">
        <v>1516</v>
      </c>
      <c r="N4977" s="13">
        <v>200</v>
      </c>
      <c r="O4977">
        <v>2</v>
      </c>
      <c r="P4977" s="11">
        <f>Agridata[[#This Row],[Storage_Loss_%]]/100</f>
        <v>0.27579999999999999</v>
      </c>
      <c r="Q4977" s="7">
        <v>27.58</v>
      </c>
      <c r="R4977" s="13">
        <v>25271</v>
      </c>
      <c r="S4977">
        <v>521</v>
      </c>
      <c r="T4977" t="s">
        <v>1520</v>
      </c>
      <c r="U4977" t="s">
        <v>1522</v>
      </c>
      <c r="V4977" s="13">
        <v>10918046</v>
      </c>
      <c r="W4977" s="7">
        <f>(Agridata[[#This Row],[Profit_After_Storage_Loss]]/Agridata[[#This Row],[Total_Revenue]])*100</f>
        <v>72.252763153987033</v>
      </c>
      <c r="X4977">
        <f>(1-Agridata[[#This Row],[Transport_Cost_NGN]]/(Agridata[[#This Row],[Input_Cost_NGN]]+Agridata[[#This Row],[Final_Profit_NGN]]))*100</f>
        <v>99.998172400561913</v>
      </c>
      <c r="Y4977" s="13">
        <f>Agridata[[#This Row],[Final_Profit_NGN]]*Agridata[[#This Row],[Storage_Loss_%]]</f>
        <v>301119708.68000001</v>
      </c>
      <c r="Z4977" s="13">
        <f>Agridata[[#This Row],[Final_Profit_NGN]] * (1-Agridata[[#This Row],[Storage_Loss_%]]/100)</f>
        <v>7906848.9131999994</v>
      </c>
      <c r="AA4977" s="13">
        <f>Agridata[[#This Row],[Final_Profit_NGN]]+Agridata[[#This Row],[Input_Cost_NGN]]</f>
        <v>10943317</v>
      </c>
    </row>
    <row r="4978" spans="1:27" x14ac:dyDescent="0.35">
      <c r="A4978" t="s">
        <v>191</v>
      </c>
      <c r="B4978" t="s">
        <v>1471</v>
      </c>
      <c r="C4978" t="s">
        <v>1486</v>
      </c>
      <c r="D4978">
        <v>2023</v>
      </c>
      <c r="E4978" t="s">
        <v>1501</v>
      </c>
      <c r="F4978" t="s">
        <v>1509</v>
      </c>
      <c r="G4978">
        <v>2.2799999999999998</v>
      </c>
      <c r="H4978">
        <v>34012</v>
      </c>
      <c r="I4978">
        <v>28250</v>
      </c>
      <c r="J4978">
        <v>10.8</v>
      </c>
      <c r="K4978" t="s">
        <v>1512</v>
      </c>
      <c r="L4978">
        <v>1.43</v>
      </c>
      <c r="M4978" t="s">
        <v>1518</v>
      </c>
      <c r="N4978" s="13">
        <v>2657</v>
      </c>
      <c r="O4978">
        <v>2</v>
      </c>
      <c r="P4978" s="11">
        <f>Agridata[[#This Row],[Storage_Loss_%]]/100</f>
        <v>0.16940000000000002</v>
      </c>
      <c r="Q4978" s="7">
        <v>16.940000000000001</v>
      </c>
      <c r="R4978" s="13">
        <v>76718</v>
      </c>
      <c r="S4978">
        <v>312</v>
      </c>
      <c r="T4978" t="s">
        <v>1520</v>
      </c>
      <c r="U4978" t="s">
        <v>1522</v>
      </c>
      <c r="V4978" s="13">
        <v>8646485</v>
      </c>
      <c r="W4978" s="7">
        <f>(Agridata[[#This Row],[Profit_After_Storage_Loss]]/Agridata[[#This Row],[Total_Revenue]])*100</f>
        <v>82.32951177451676</v>
      </c>
      <c r="X4978">
        <f>(1-Agridata[[#This Row],[Transport_Cost_NGN]]/(Agridata[[#This Row],[Input_Cost_NGN]]+Agridata[[#This Row],[Final_Profit_NGN]]))*100</f>
        <v>99.969541004605773</v>
      </c>
      <c r="Y4978" s="13">
        <f>Agridata[[#This Row],[Final_Profit_NGN]]*Agridata[[#This Row],[Storage_Loss_%]]</f>
        <v>146471455.90000001</v>
      </c>
      <c r="Z4978" s="13">
        <f>Agridata[[#This Row],[Final_Profit_NGN]] * (1-Agridata[[#This Row],[Storage_Loss_%]]/100)</f>
        <v>7181770.4409999996</v>
      </c>
      <c r="AA4978" s="13">
        <f>Agridata[[#This Row],[Final_Profit_NGN]]+Agridata[[#This Row],[Input_Cost_NGN]]</f>
        <v>8723203</v>
      </c>
    </row>
    <row r="4979" spans="1:27" x14ac:dyDescent="0.35">
      <c r="A4979" t="s">
        <v>389</v>
      </c>
      <c r="B4979" t="s">
        <v>1469</v>
      </c>
      <c r="C4979" t="s">
        <v>1474</v>
      </c>
      <c r="D4979">
        <v>2025</v>
      </c>
      <c r="E4979" t="s">
        <v>1502</v>
      </c>
      <c r="F4979" t="s">
        <v>1504</v>
      </c>
      <c r="G4979">
        <v>2.0499999999999998</v>
      </c>
      <c r="H4979">
        <v>21418</v>
      </c>
      <c r="I4979">
        <v>17956</v>
      </c>
      <c r="J4979">
        <v>32.6</v>
      </c>
      <c r="K4979" t="s">
        <v>1512</v>
      </c>
      <c r="L4979">
        <v>1.1100000000000001</v>
      </c>
      <c r="M4979" t="s">
        <v>1516</v>
      </c>
      <c r="N4979" s="13">
        <v>7480</v>
      </c>
      <c r="O4979">
        <v>1</v>
      </c>
      <c r="P4979" s="11">
        <f>Agridata[[#This Row],[Storage_Loss_%]]/100</f>
        <v>0.16159999999999999</v>
      </c>
      <c r="Q4979" s="7">
        <v>16.16</v>
      </c>
      <c r="R4979" s="13">
        <v>38992</v>
      </c>
      <c r="S4979">
        <v>276</v>
      </c>
      <c r="T4979" t="s">
        <v>1520</v>
      </c>
      <c r="U4979" t="s">
        <v>1523</v>
      </c>
      <c r="V4979" s="13">
        <v>4859826</v>
      </c>
      <c r="W4979" s="7">
        <f>(Agridata[[#This Row],[Profit_After_Storage_Loss]]/Agridata[[#This Row],[Total_Revenue]])*100</f>
        <v>83.172677948027456</v>
      </c>
      <c r="X4979">
        <f>(1-Agridata[[#This Row],[Transport_Cost_NGN]]/(Agridata[[#This Row],[Input_Cost_NGN]]+Agridata[[#This Row],[Final_Profit_NGN]]))*100</f>
        <v>99.847310106233792</v>
      </c>
      <c r="Y4979" s="13">
        <f>Agridata[[#This Row],[Final_Profit_NGN]]*Agridata[[#This Row],[Storage_Loss_%]]</f>
        <v>78534788.159999996</v>
      </c>
      <c r="Z4979" s="13">
        <f>Agridata[[#This Row],[Final_Profit_NGN]] * (1-Agridata[[#This Row],[Storage_Loss_%]]/100)</f>
        <v>4074478.1184</v>
      </c>
      <c r="AA4979" s="13">
        <f>Agridata[[#This Row],[Final_Profit_NGN]]+Agridata[[#This Row],[Input_Cost_NGN]]</f>
        <v>4898818</v>
      </c>
    </row>
    <row r="4980" spans="1:27" x14ac:dyDescent="0.35">
      <c r="A4980" t="s">
        <v>160</v>
      </c>
      <c r="B4980" t="s">
        <v>1470</v>
      </c>
      <c r="C4980" t="s">
        <v>1475</v>
      </c>
      <c r="D4980">
        <v>2023</v>
      </c>
      <c r="E4980" t="s">
        <v>1501</v>
      </c>
      <c r="F4980" t="s">
        <v>1509</v>
      </c>
      <c r="G4980">
        <v>6.05</v>
      </c>
      <c r="H4980">
        <v>89584</v>
      </c>
      <c r="I4980">
        <v>73252</v>
      </c>
      <c r="J4980">
        <v>4.2</v>
      </c>
      <c r="K4980" t="s">
        <v>1513</v>
      </c>
      <c r="L4980">
        <v>0.68</v>
      </c>
      <c r="M4980" t="s">
        <v>1518</v>
      </c>
      <c r="N4980" s="13">
        <v>200</v>
      </c>
      <c r="O4980">
        <v>3</v>
      </c>
      <c r="P4980" s="11">
        <f>Agridata[[#This Row],[Storage_Loss_%]]/100</f>
        <v>0.18230000000000002</v>
      </c>
      <c r="Q4980" s="7">
        <v>18.23</v>
      </c>
      <c r="R4980" s="13">
        <v>138850</v>
      </c>
      <c r="S4980">
        <v>393</v>
      </c>
      <c r="T4980" t="s">
        <v>1520</v>
      </c>
      <c r="U4980" t="s">
        <v>1522</v>
      </c>
      <c r="V4980" s="13">
        <v>28361106</v>
      </c>
      <c r="W4980" s="7">
        <f>(Agridata[[#This Row],[Profit_After_Storage_Loss]]/Agridata[[#This Row],[Total_Revenue]])*100</f>
        <v>81.371621683205404</v>
      </c>
      <c r="X4980">
        <f>(1-Agridata[[#This Row],[Transport_Cost_NGN]]/(Agridata[[#This Row],[Input_Cost_NGN]]+Agridata[[#This Row],[Final_Profit_NGN]]))*100</f>
        <v>99.999298244530621</v>
      </c>
      <c r="Y4980" s="13">
        <f>Agridata[[#This Row],[Final_Profit_NGN]]*Agridata[[#This Row],[Storage_Loss_%]]</f>
        <v>517022962.38</v>
      </c>
      <c r="Z4980" s="13">
        <f>Agridata[[#This Row],[Final_Profit_NGN]] * (1-Agridata[[#This Row],[Storage_Loss_%]]/100)</f>
        <v>23190876.376199998</v>
      </c>
      <c r="AA4980" s="13">
        <f>Agridata[[#This Row],[Final_Profit_NGN]]+Agridata[[#This Row],[Input_Cost_NGN]]</f>
        <v>28499956</v>
      </c>
    </row>
    <row r="4981" spans="1:27" x14ac:dyDescent="0.35">
      <c r="A4981" t="s">
        <v>640</v>
      </c>
      <c r="B4981" t="s">
        <v>1473</v>
      </c>
      <c r="C4981" t="s">
        <v>1494</v>
      </c>
      <c r="D4981">
        <v>2024</v>
      </c>
      <c r="E4981" t="s">
        <v>1501</v>
      </c>
      <c r="F4981" t="s">
        <v>1508</v>
      </c>
      <c r="G4981">
        <v>1.2</v>
      </c>
      <c r="H4981">
        <v>1802</v>
      </c>
      <c r="I4981">
        <v>1459</v>
      </c>
      <c r="J4981">
        <v>14.5</v>
      </c>
      <c r="K4981" t="s">
        <v>1512</v>
      </c>
      <c r="L4981">
        <v>1.49</v>
      </c>
      <c r="M4981" t="s">
        <v>1516</v>
      </c>
      <c r="N4981" s="13">
        <v>3789</v>
      </c>
      <c r="O4981">
        <v>14</v>
      </c>
      <c r="P4981" s="11">
        <f>Agridata[[#This Row],[Storage_Loss_%]]/100</f>
        <v>0.1898</v>
      </c>
      <c r="Q4981" s="7">
        <v>18.98</v>
      </c>
      <c r="R4981" s="13">
        <v>15502</v>
      </c>
      <c r="S4981">
        <v>188</v>
      </c>
      <c r="T4981" t="s">
        <v>1520</v>
      </c>
      <c r="U4981" t="s">
        <v>1522</v>
      </c>
      <c r="V4981" s="13">
        <v>252259</v>
      </c>
      <c r="W4981" s="7">
        <f>(Agridata[[#This Row],[Profit_After_Storage_Loss]]/Agridata[[#This Row],[Total_Revenue]])*100</f>
        <v>76.329354088160713</v>
      </c>
      <c r="X4981">
        <f>(1-Agridata[[#This Row],[Transport_Cost_NGN]]/(Agridata[[#This Row],[Input_Cost_NGN]]+Agridata[[#This Row],[Final_Profit_NGN]]))*100</f>
        <v>98.58493208495635</v>
      </c>
      <c r="Y4981" s="13">
        <f>Agridata[[#This Row],[Final_Profit_NGN]]*Agridata[[#This Row],[Storage_Loss_%]]</f>
        <v>4787875.82</v>
      </c>
      <c r="Z4981" s="13">
        <f>Agridata[[#This Row],[Final_Profit_NGN]] * (1-Agridata[[#This Row],[Storage_Loss_%]]/100)</f>
        <v>204380.24180000002</v>
      </c>
      <c r="AA4981" s="13">
        <f>Agridata[[#This Row],[Final_Profit_NGN]]+Agridata[[#This Row],[Input_Cost_NGN]]</f>
        <v>267761</v>
      </c>
    </row>
    <row r="4982" spans="1:27" x14ac:dyDescent="0.35">
      <c r="A4982" t="s">
        <v>1350</v>
      </c>
      <c r="B4982" t="s">
        <v>1471</v>
      </c>
      <c r="C4982" t="s">
        <v>1483</v>
      </c>
      <c r="D4982">
        <v>2023</v>
      </c>
      <c r="E4982" t="s">
        <v>1501</v>
      </c>
      <c r="F4982" t="s">
        <v>1503</v>
      </c>
      <c r="G4982">
        <v>0.66</v>
      </c>
      <c r="H4982">
        <v>4095</v>
      </c>
      <c r="I4982">
        <v>3261</v>
      </c>
      <c r="J4982">
        <v>71.599999999999994</v>
      </c>
      <c r="K4982" t="s">
        <v>1512</v>
      </c>
      <c r="L4982">
        <v>2.9</v>
      </c>
      <c r="M4982" t="s">
        <v>1516</v>
      </c>
      <c r="N4982" s="13">
        <v>14817</v>
      </c>
      <c r="O4982">
        <v>14</v>
      </c>
      <c r="P4982" s="11">
        <f>Agridata[[#This Row],[Storage_Loss_%]]/100</f>
        <v>0.2036</v>
      </c>
      <c r="Q4982" s="7">
        <v>20.36</v>
      </c>
      <c r="R4982" s="13">
        <v>11127</v>
      </c>
      <c r="S4982">
        <v>262</v>
      </c>
      <c r="T4982" t="s">
        <v>1520</v>
      </c>
      <c r="U4982" t="s">
        <v>1522</v>
      </c>
      <c r="V4982" s="13">
        <v>819895</v>
      </c>
      <c r="W4982" s="7">
        <f>(Agridata[[#This Row],[Profit_After_Storage_Loss]]/Agridata[[#This Row],[Total_Revenue]])*100</f>
        <v>78.573657255764601</v>
      </c>
      <c r="X4982">
        <f>(1-Agridata[[#This Row],[Transport_Cost_NGN]]/(Agridata[[#This Row],[Input_Cost_NGN]]+Agridata[[#This Row],[Final_Profit_NGN]]))*100</f>
        <v>98.217014712005209</v>
      </c>
      <c r="Y4982" s="13">
        <f>Agridata[[#This Row],[Final_Profit_NGN]]*Agridata[[#This Row],[Storage_Loss_%]]</f>
        <v>16693062.199999999</v>
      </c>
      <c r="Z4982" s="13">
        <f>Agridata[[#This Row],[Final_Profit_NGN]] * (1-Agridata[[#This Row],[Storage_Loss_%]]/100)</f>
        <v>652964.37800000003</v>
      </c>
      <c r="AA4982" s="13">
        <f>Agridata[[#This Row],[Final_Profit_NGN]]+Agridata[[#This Row],[Input_Cost_NGN]]</f>
        <v>831022</v>
      </c>
    </row>
    <row r="4983" spans="1:27" x14ac:dyDescent="0.35">
      <c r="A4983" t="s">
        <v>1258</v>
      </c>
      <c r="B4983" t="s">
        <v>1473</v>
      </c>
      <c r="C4983" t="s">
        <v>1494</v>
      </c>
      <c r="D4983">
        <v>2025</v>
      </c>
      <c r="E4983" t="s">
        <v>1502</v>
      </c>
      <c r="F4983" t="s">
        <v>1503</v>
      </c>
      <c r="G4983">
        <v>0.52</v>
      </c>
      <c r="H4983">
        <v>5535</v>
      </c>
      <c r="I4983">
        <v>4280</v>
      </c>
      <c r="J4983">
        <v>1</v>
      </c>
      <c r="K4983" t="s">
        <v>1512</v>
      </c>
      <c r="L4983">
        <v>1.39</v>
      </c>
      <c r="M4983" t="s">
        <v>1516</v>
      </c>
      <c r="N4983" s="13">
        <v>212</v>
      </c>
      <c r="O4983">
        <v>14</v>
      </c>
      <c r="P4983" s="11">
        <f>Agridata[[#This Row],[Storage_Loss_%]]/100</f>
        <v>0.2266</v>
      </c>
      <c r="Q4983" s="7">
        <v>22.66</v>
      </c>
      <c r="R4983" s="13">
        <v>7912</v>
      </c>
      <c r="S4983">
        <v>387</v>
      </c>
      <c r="T4983" t="s">
        <v>1520</v>
      </c>
      <c r="U4983" t="s">
        <v>1522</v>
      </c>
      <c r="V4983" s="13">
        <v>1631673</v>
      </c>
      <c r="W4983" s="7">
        <f>(Agridata[[#This Row],[Profit_After_Storage_Loss]]/Agridata[[#This Row],[Total_Revenue]])*100</f>
        <v>76.9667872174971</v>
      </c>
      <c r="X4983">
        <f>(1-Agridata[[#This Row],[Transport_Cost_NGN]]/(Agridata[[#This Row],[Input_Cost_NGN]]+Agridata[[#This Row],[Final_Profit_NGN]]))*100</f>
        <v>99.987069898785364</v>
      </c>
      <c r="Y4983" s="13">
        <f>Agridata[[#This Row],[Final_Profit_NGN]]*Agridata[[#This Row],[Storage_Loss_%]]</f>
        <v>36973710.18</v>
      </c>
      <c r="Z4983" s="13">
        <f>Agridata[[#This Row],[Final_Profit_NGN]] * (1-Agridata[[#This Row],[Storage_Loss_%]]/100)</f>
        <v>1261935.8981999999</v>
      </c>
      <c r="AA4983" s="13">
        <f>Agridata[[#This Row],[Final_Profit_NGN]]+Agridata[[#This Row],[Input_Cost_NGN]]</f>
        <v>1639585</v>
      </c>
    </row>
    <row r="4984" spans="1:27" x14ac:dyDescent="0.35">
      <c r="A4984" t="s">
        <v>439</v>
      </c>
      <c r="B4984" t="s">
        <v>1469</v>
      </c>
      <c r="C4984" t="s">
        <v>1480</v>
      </c>
      <c r="D4984">
        <v>2023</v>
      </c>
      <c r="E4984" t="s">
        <v>1501</v>
      </c>
      <c r="F4984" t="s">
        <v>1505</v>
      </c>
      <c r="G4984">
        <v>1.08</v>
      </c>
      <c r="H4984">
        <v>7508</v>
      </c>
      <c r="I4984">
        <v>4657</v>
      </c>
      <c r="J4984">
        <v>3.8</v>
      </c>
      <c r="K4984" t="s">
        <v>1513</v>
      </c>
      <c r="L4984">
        <v>0.94</v>
      </c>
      <c r="M4984" t="s">
        <v>1516</v>
      </c>
      <c r="N4984" s="13">
        <v>200</v>
      </c>
      <c r="O4984">
        <v>30</v>
      </c>
      <c r="P4984" s="11">
        <f>Agridata[[#This Row],[Storage_Loss_%]]/100</f>
        <v>0.37969999999999998</v>
      </c>
      <c r="Q4984" s="7">
        <v>37.97</v>
      </c>
      <c r="R4984" s="13">
        <v>10377</v>
      </c>
      <c r="S4984">
        <v>93</v>
      </c>
      <c r="T4984" t="s">
        <v>1520</v>
      </c>
      <c r="U4984" t="s">
        <v>1522</v>
      </c>
      <c r="V4984" s="13">
        <v>418193</v>
      </c>
      <c r="W4984" s="7">
        <f>(Agridata[[#This Row],[Profit_After_Storage_Loss]]/Agridata[[#This Row],[Total_Revenue]])*100</f>
        <v>60.528062603542018</v>
      </c>
      <c r="X4984">
        <f>(1-Agridata[[#This Row],[Transport_Cost_NGN]]/(Agridata[[#This Row],[Input_Cost_NGN]]+Agridata[[#This Row],[Final_Profit_NGN]]))*100</f>
        <v>99.953333177777253</v>
      </c>
      <c r="Y4984" s="13">
        <f>Agridata[[#This Row],[Final_Profit_NGN]]*Agridata[[#This Row],[Storage_Loss_%]]</f>
        <v>15878788.209999999</v>
      </c>
      <c r="Z4984" s="13">
        <f>Agridata[[#This Row],[Final_Profit_NGN]] * (1-Agridata[[#This Row],[Storage_Loss_%]]/100)</f>
        <v>259405.11790000004</v>
      </c>
      <c r="AA4984" s="13">
        <f>Agridata[[#This Row],[Final_Profit_NGN]]+Agridata[[#This Row],[Input_Cost_NGN]]</f>
        <v>428570</v>
      </c>
    </row>
    <row r="4985" spans="1:27" x14ac:dyDescent="0.35">
      <c r="A4985" t="s">
        <v>1457</v>
      </c>
      <c r="B4985" t="s">
        <v>1471</v>
      </c>
      <c r="C4985" t="s">
        <v>1483</v>
      </c>
      <c r="D4985">
        <v>2023</v>
      </c>
      <c r="E4985" t="s">
        <v>1502</v>
      </c>
      <c r="F4985" t="s">
        <v>1508</v>
      </c>
      <c r="G4985">
        <v>1.62</v>
      </c>
      <c r="H4985">
        <v>2339</v>
      </c>
      <c r="I4985">
        <v>2061</v>
      </c>
      <c r="J4985">
        <v>6.8</v>
      </c>
      <c r="K4985" t="s">
        <v>1511</v>
      </c>
      <c r="L4985">
        <v>0.28999999999999998</v>
      </c>
      <c r="M4985" t="s">
        <v>1516</v>
      </c>
      <c r="N4985" s="13">
        <v>882</v>
      </c>
      <c r="O4985">
        <v>7</v>
      </c>
      <c r="P4985" s="11">
        <f>Agridata[[#This Row],[Storage_Loss_%]]/100</f>
        <v>0.11849999999999999</v>
      </c>
      <c r="Q4985" s="7">
        <v>11.85</v>
      </c>
      <c r="R4985" s="13">
        <v>12419</v>
      </c>
      <c r="S4985">
        <v>197</v>
      </c>
      <c r="T4985" t="s">
        <v>1520</v>
      </c>
      <c r="U4985" t="s">
        <v>1522</v>
      </c>
      <c r="V4985" s="13">
        <v>388656</v>
      </c>
      <c r="W4985" s="7">
        <f>(Agridata[[#This Row],[Profit_After_Storage_Loss]]/Agridata[[#This Row],[Total_Revenue]])*100</f>
        <v>85.420498410521716</v>
      </c>
      <c r="X4985">
        <f>(1-Agridata[[#This Row],[Transport_Cost_NGN]]/(Agridata[[#This Row],[Input_Cost_NGN]]+Agridata[[#This Row],[Final_Profit_NGN]]))*100</f>
        <v>99.780091005422918</v>
      </c>
      <c r="Y4985" s="13">
        <f>Agridata[[#This Row],[Final_Profit_NGN]]*Agridata[[#This Row],[Storage_Loss_%]]</f>
        <v>4605573.5999999996</v>
      </c>
      <c r="Z4985" s="13">
        <f>Agridata[[#This Row],[Final_Profit_NGN]] * (1-Agridata[[#This Row],[Storage_Loss_%]]/100)</f>
        <v>342600.26399999997</v>
      </c>
      <c r="AA4985" s="13">
        <f>Agridata[[#This Row],[Final_Profit_NGN]]+Agridata[[#This Row],[Input_Cost_NGN]]</f>
        <v>401075</v>
      </c>
    </row>
    <row r="4986" spans="1:27" x14ac:dyDescent="0.35">
      <c r="A4986" t="s">
        <v>1359</v>
      </c>
      <c r="B4986" t="s">
        <v>1473</v>
      </c>
      <c r="C4986" t="s">
        <v>1497</v>
      </c>
      <c r="D4986">
        <v>2025</v>
      </c>
      <c r="E4986" t="s">
        <v>1501</v>
      </c>
      <c r="F4986" t="s">
        <v>1508</v>
      </c>
      <c r="G4986">
        <v>1.74</v>
      </c>
      <c r="H4986">
        <v>2744</v>
      </c>
      <c r="I4986">
        <v>2560</v>
      </c>
      <c r="J4986">
        <v>24.9</v>
      </c>
      <c r="K4986" t="s">
        <v>1512</v>
      </c>
      <c r="L4986">
        <v>0.69</v>
      </c>
      <c r="M4986" t="s">
        <v>1518</v>
      </c>
      <c r="N4986" s="13">
        <v>6309</v>
      </c>
      <c r="O4986">
        <v>3</v>
      </c>
      <c r="P4986" s="11">
        <f>Agridata[[#This Row],[Storage_Loss_%]]/100</f>
        <v>6.6699999999999995E-2</v>
      </c>
      <c r="Q4986" s="7">
        <v>6.67</v>
      </c>
      <c r="R4986" s="13">
        <v>21843</v>
      </c>
      <c r="S4986">
        <v>259</v>
      </c>
      <c r="T4986" t="s">
        <v>1520</v>
      </c>
      <c r="U4986" t="s">
        <v>1523</v>
      </c>
      <c r="V4986" s="13">
        <v>628258</v>
      </c>
      <c r="W4986" s="7">
        <f>(Agridata[[#This Row],[Profit_After_Storage_Loss]]/Agridata[[#This Row],[Total_Revenue]])*100</f>
        <v>90.194168506124441</v>
      </c>
      <c r="X4986">
        <f>(1-Agridata[[#This Row],[Transport_Cost_NGN]]/(Agridata[[#This Row],[Input_Cost_NGN]]+Agridata[[#This Row],[Final_Profit_NGN]]))*100</f>
        <v>99.029535410651576</v>
      </c>
      <c r="Y4986" s="13">
        <f>Agridata[[#This Row],[Final_Profit_NGN]]*Agridata[[#This Row],[Storage_Loss_%]]</f>
        <v>4190480.86</v>
      </c>
      <c r="Z4986" s="13">
        <f>Agridata[[#This Row],[Final_Profit_NGN]] * (1-Agridata[[#This Row],[Storage_Loss_%]]/100)</f>
        <v>586353.19140000001</v>
      </c>
      <c r="AA4986" s="13">
        <f>Agridata[[#This Row],[Final_Profit_NGN]]+Agridata[[#This Row],[Input_Cost_NGN]]</f>
        <v>650101</v>
      </c>
    </row>
    <row r="4987" spans="1:27" x14ac:dyDescent="0.35">
      <c r="A4987" t="s">
        <v>699</v>
      </c>
      <c r="B4987" t="s">
        <v>1470</v>
      </c>
      <c r="C4987" t="s">
        <v>1495</v>
      </c>
      <c r="D4987">
        <v>2023</v>
      </c>
      <c r="E4987" t="s">
        <v>1501</v>
      </c>
      <c r="F4987" t="s">
        <v>1507</v>
      </c>
      <c r="G4987">
        <v>1.57</v>
      </c>
      <c r="H4987">
        <v>3165</v>
      </c>
      <c r="I4987">
        <v>1999</v>
      </c>
      <c r="J4987">
        <v>4.5999999999999996</v>
      </c>
      <c r="K4987" t="s">
        <v>1513</v>
      </c>
      <c r="L4987">
        <v>0.46</v>
      </c>
      <c r="M4987" t="s">
        <v>1516</v>
      </c>
      <c r="N4987" s="13">
        <v>200</v>
      </c>
      <c r="O4987">
        <v>30</v>
      </c>
      <c r="P4987" s="11">
        <f>Agridata[[#This Row],[Storage_Loss_%]]/100</f>
        <v>0.36820000000000003</v>
      </c>
      <c r="Q4987" s="7">
        <v>36.82</v>
      </c>
      <c r="R4987" s="13">
        <v>18320</v>
      </c>
      <c r="S4987">
        <v>232</v>
      </c>
      <c r="T4987" t="s">
        <v>1520</v>
      </c>
      <c r="U4987" t="s">
        <v>1522</v>
      </c>
      <c r="V4987" s="13">
        <v>440611</v>
      </c>
      <c r="W4987" s="7">
        <f>(Agridata[[#This Row],[Profit_After_Storage_Loss]]/Agridata[[#This Row],[Total_Revenue]])*100</f>
        <v>60.657926747158065</v>
      </c>
      <c r="X4987">
        <f>(1-Agridata[[#This Row],[Transport_Cost_NGN]]/(Agridata[[#This Row],[Input_Cost_NGN]]+Agridata[[#This Row],[Final_Profit_NGN]]))*100</f>
        <v>99.956420464078477</v>
      </c>
      <c r="Y4987" s="13">
        <f>Agridata[[#This Row],[Final_Profit_NGN]]*Agridata[[#This Row],[Storage_Loss_%]]</f>
        <v>16223297.02</v>
      </c>
      <c r="Z4987" s="13">
        <f>Agridata[[#This Row],[Final_Profit_NGN]] * (1-Agridata[[#This Row],[Storage_Loss_%]]/100)</f>
        <v>278378.02979999996</v>
      </c>
      <c r="AA4987" s="13">
        <f>Agridata[[#This Row],[Final_Profit_NGN]]+Agridata[[#This Row],[Input_Cost_NGN]]</f>
        <v>458931</v>
      </c>
    </row>
    <row r="4988" spans="1:27" x14ac:dyDescent="0.35">
      <c r="A4988" t="s">
        <v>900</v>
      </c>
      <c r="B4988" t="s">
        <v>1471</v>
      </c>
      <c r="C4988" t="s">
        <v>1486</v>
      </c>
      <c r="D4988">
        <v>2024</v>
      </c>
      <c r="E4988" t="s">
        <v>1501</v>
      </c>
      <c r="F4988" t="s">
        <v>1506</v>
      </c>
      <c r="G4988">
        <v>7.09</v>
      </c>
      <c r="H4988">
        <v>16421</v>
      </c>
      <c r="I4988">
        <v>14069</v>
      </c>
      <c r="J4988">
        <v>73.900000000000006</v>
      </c>
      <c r="K4988" t="s">
        <v>1512</v>
      </c>
      <c r="L4988">
        <v>1.95</v>
      </c>
      <c r="M4988" t="s">
        <v>1516</v>
      </c>
      <c r="N4988" s="13">
        <v>14674</v>
      </c>
      <c r="O4988">
        <v>7</v>
      </c>
      <c r="P4988" s="11">
        <f>Agridata[[#This Row],[Storage_Loss_%]]/100</f>
        <v>0.14319999999999999</v>
      </c>
      <c r="Q4988" s="7">
        <v>14.32</v>
      </c>
      <c r="R4988" s="13">
        <v>182187</v>
      </c>
      <c r="S4988">
        <v>329</v>
      </c>
      <c r="T4988" t="s">
        <v>1520</v>
      </c>
      <c r="U4988" t="s">
        <v>1522</v>
      </c>
      <c r="V4988" s="13">
        <v>4385553</v>
      </c>
      <c r="W4988" s="7">
        <f>(Agridata[[#This Row],[Profit_After_Storage_Loss]]/Agridata[[#This Row],[Total_Revenue]])*100</f>
        <v>82.262602740085896</v>
      </c>
      <c r="X4988">
        <f>(1-Agridata[[#This Row],[Transport_Cost_NGN]]/(Agridata[[#This Row],[Input_Cost_NGN]]+Agridata[[#This Row],[Final_Profit_NGN]]))*100</f>
        <v>99.678747039017097</v>
      </c>
      <c r="Y4988" s="13">
        <f>Agridata[[#This Row],[Final_Profit_NGN]]*Agridata[[#This Row],[Storage_Loss_%]]</f>
        <v>62801118.960000001</v>
      </c>
      <c r="Z4988" s="13">
        <f>Agridata[[#This Row],[Final_Profit_NGN]] * (1-Agridata[[#This Row],[Storage_Loss_%]]/100)</f>
        <v>3757541.8103999998</v>
      </c>
      <c r="AA4988" s="13">
        <f>Agridata[[#This Row],[Final_Profit_NGN]]+Agridata[[#This Row],[Input_Cost_NGN]]</f>
        <v>4567740</v>
      </c>
    </row>
    <row r="4989" spans="1:27" x14ac:dyDescent="0.35">
      <c r="A4989" t="s">
        <v>1430</v>
      </c>
      <c r="B4989" t="s">
        <v>1469</v>
      </c>
      <c r="C4989" t="s">
        <v>1498</v>
      </c>
      <c r="D4989">
        <v>2022</v>
      </c>
      <c r="E4989" t="s">
        <v>1501</v>
      </c>
      <c r="F4989" t="s">
        <v>1504</v>
      </c>
      <c r="G4989">
        <v>6.97</v>
      </c>
      <c r="H4989">
        <v>41113</v>
      </c>
      <c r="I4989">
        <v>31167</v>
      </c>
      <c r="J4989">
        <v>41.1</v>
      </c>
      <c r="K4989" t="s">
        <v>1513</v>
      </c>
      <c r="L4989">
        <v>1.55</v>
      </c>
      <c r="M4989" t="s">
        <v>1517</v>
      </c>
      <c r="N4989" s="13">
        <v>1362</v>
      </c>
      <c r="O4989">
        <v>4</v>
      </c>
      <c r="P4989" s="11">
        <f>Agridata[[#This Row],[Storage_Loss_%]]/100</f>
        <v>0.2419</v>
      </c>
      <c r="Q4989" s="7">
        <v>24.19</v>
      </c>
      <c r="R4989" s="13">
        <v>160984</v>
      </c>
      <c r="S4989">
        <v>261</v>
      </c>
      <c r="T4989" t="s">
        <v>1520</v>
      </c>
      <c r="U4989" t="s">
        <v>1522</v>
      </c>
      <c r="V4989" s="13">
        <v>7890896</v>
      </c>
      <c r="W4989" s="7">
        <f>(Agridata[[#This Row],[Profit_After_Storage_Loss]]/Agridata[[#This Row],[Total_Revenue]])*100</f>
        <v>74.294304654316761</v>
      </c>
      <c r="X4989">
        <f>(1-Agridata[[#This Row],[Transport_Cost_NGN]]/(Agridata[[#This Row],[Input_Cost_NGN]]+Agridata[[#This Row],[Final_Profit_NGN]]))*100</f>
        <v>99.983084695748076</v>
      </c>
      <c r="Y4989" s="13">
        <f>Agridata[[#This Row],[Final_Profit_NGN]]*Agridata[[#This Row],[Storage_Loss_%]]</f>
        <v>190880774.24000001</v>
      </c>
      <c r="Z4989" s="13">
        <f>Agridata[[#This Row],[Final_Profit_NGN]] * (1-Agridata[[#This Row],[Storage_Loss_%]]/100)</f>
        <v>5982088.2576000001</v>
      </c>
      <c r="AA4989" s="13">
        <f>Agridata[[#This Row],[Final_Profit_NGN]]+Agridata[[#This Row],[Input_Cost_NGN]]</f>
        <v>8051880</v>
      </c>
    </row>
    <row r="4990" spans="1:27" x14ac:dyDescent="0.35">
      <c r="A4990" t="s">
        <v>116</v>
      </c>
      <c r="B4990" t="s">
        <v>1470</v>
      </c>
      <c r="C4990" t="s">
        <v>1490</v>
      </c>
      <c r="D4990">
        <v>2021</v>
      </c>
      <c r="E4990" t="s">
        <v>1502</v>
      </c>
      <c r="F4990" t="s">
        <v>1507</v>
      </c>
      <c r="G4990">
        <v>0.53</v>
      </c>
      <c r="H4990">
        <v>928</v>
      </c>
      <c r="I4990">
        <v>371</v>
      </c>
      <c r="J4990">
        <v>2.4</v>
      </c>
      <c r="K4990" t="s">
        <v>1513</v>
      </c>
      <c r="L4990">
        <v>1.1599999999999999</v>
      </c>
      <c r="M4990" t="s">
        <v>1518</v>
      </c>
      <c r="N4990" s="13">
        <v>200</v>
      </c>
      <c r="O4990">
        <v>60</v>
      </c>
      <c r="P4990" s="11">
        <f>Agridata[[#This Row],[Storage_Loss_%]]/100</f>
        <v>0.6</v>
      </c>
      <c r="Q4990" s="7">
        <v>60</v>
      </c>
      <c r="R4990" s="13">
        <v>10227</v>
      </c>
      <c r="S4990">
        <v>220</v>
      </c>
      <c r="T4990" t="s">
        <v>1519</v>
      </c>
      <c r="U4990" t="s">
        <v>1522</v>
      </c>
      <c r="V4990" s="13">
        <v>70377</v>
      </c>
      <c r="W4990" s="7">
        <f>(Agridata[[#This Row],[Profit_After_Storage_Loss]]/Agridata[[#This Row],[Total_Revenue]])*100</f>
        <v>34.924817626916784</v>
      </c>
      <c r="X4990">
        <f>(1-Agridata[[#This Row],[Transport_Cost_NGN]]/(Agridata[[#This Row],[Input_Cost_NGN]]+Agridata[[#This Row],[Final_Profit_NGN]]))*100</f>
        <v>99.751873356160985</v>
      </c>
      <c r="Y4990" s="13">
        <f>Agridata[[#This Row],[Final_Profit_NGN]]*Agridata[[#This Row],[Storage_Loss_%]]</f>
        <v>4222620</v>
      </c>
      <c r="Z4990" s="13">
        <f>Agridata[[#This Row],[Final_Profit_NGN]] * (1-Agridata[[#This Row],[Storage_Loss_%]]/100)</f>
        <v>28150.800000000003</v>
      </c>
      <c r="AA4990" s="13">
        <f>Agridata[[#This Row],[Final_Profit_NGN]]+Agridata[[#This Row],[Input_Cost_NGN]]</f>
        <v>80604</v>
      </c>
    </row>
    <row r="4991" spans="1:27" x14ac:dyDescent="0.35">
      <c r="A4991" t="s">
        <v>796</v>
      </c>
      <c r="B4991" t="s">
        <v>1469</v>
      </c>
      <c r="C4991" t="s">
        <v>1484</v>
      </c>
      <c r="D4991">
        <v>2023</v>
      </c>
      <c r="E4991" t="s">
        <v>1501</v>
      </c>
      <c r="F4991" t="s">
        <v>1503</v>
      </c>
      <c r="G4991">
        <v>2.4300000000000002</v>
      </c>
      <c r="H4991">
        <v>30323</v>
      </c>
      <c r="I4991">
        <v>18985</v>
      </c>
      <c r="J4991">
        <v>81.900000000000006</v>
      </c>
      <c r="K4991" t="s">
        <v>1512</v>
      </c>
      <c r="L4991">
        <v>1.95</v>
      </c>
      <c r="M4991" t="s">
        <v>1518</v>
      </c>
      <c r="N4991" s="13">
        <v>17593</v>
      </c>
      <c r="O4991">
        <v>30</v>
      </c>
      <c r="P4991" s="11">
        <f>Agridata[[#This Row],[Storage_Loss_%]]/100</f>
        <v>0.37390000000000001</v>
      </c>
      <c r="Q4991" s="7">
        <v>37.39</v>
      </c>
      <c r="R4991" s="13">
        <v>38106</v>
      </c>
      <c r="S4991">
        <v>244</v>
      </c>
      <c r="T4991" t="s">
        <v>1520</v>
      </c>
      <c r="U4991" t="s">
        <v>1522</v>
      </c>
      <c r="V4991" s="13">
        <v>4530318</v>
      </c>
      <c r="W4991" s="7">
        <f>(Agridata[[#This Row],[Profit_After_Storage_Loss]]/Agridata[[#This Row],[Total_Revenue]])*100</f>
        <v>62.08775936296631</v>
      </c>
      <c r="X4991">
        <f>(1-Agridata[[#This Row],[Transport_Cost_NGN]]/(Agridata[[#This Row],[Input_Cost_NGN]]+Agridata[[#This Row],[Final_Profit_NGN]]))*100</f>
        <v>99.614900018036849</v>
      </c>
      <c r="Y4991" s="13">
        <f>Agridata[[#This Row],[Final_Profit_NGN]]*Agridata[[#This Row],[Storage_Loss_%]]</f>
        <v>169388590.02000001</v>
      </c>
      <c r="Z4991" s="13">
        <f>Agridata[[#This Row],[Final_Profit_NGN]] * (1-Agridata[[#This Row],[Storage_Loss_%]]/100)</f>
        <v>2836432.0998</v>
      </c>
      <c r="AA4991" s="13">
        <f>Agridata[[#This Row],[Final_Profit_NGN]]+Agridata[[#This Row],[Input_Cost_NGN]]</f>
        <v>4568424</v>
      </c>
    </row>
    <row r="4992" spans="1:27" x14ac:dyDescent="0.35">
      <c r="A4992" t="s">
        <v>54</v>
      </c>
      <c r="B4992" t="s">
        <v>1471</v>
      </c>
      <c r="C4992" t="s">
        <v>1483</v>
      </c>
      <c r="D4992">
        <v>2023</v>
      </c>
      <c r="E4992" t="s">
        <v>1501</v>
      </c>
      <c r="F4992" t="s">
        <v>1503</v>
      </c>
      <c r="G4992">
        <v>3.61</v>
      </c>
      <c r="H4992">
        <v>23723</v>
      </c>
      <c r="I4992">
        <v>20964</v>
      </c>
      <c r="J4992">
        <v>22</v>
      </c>
      <c r="K4992" t="s">
        <v>1511</v>
      </c>
      <c r="L4992">
        <v>1.59</v>
      </c>
      <c r="M4992" t="s">
        <v>1516</v>
      </c>
      <c r="N4992" s="13">
        <v>3133</v>
      </c>
      <c r="O4992">
        <v>1</v>
      </c>
      <c r="P4992" s="11">
        <f>Agridata[[#This Row],[Storage_Loss_%]]/100</f>
        <v>0.11630000000000001</v>
      </c>
      <c r="Q4992" s="7">
        <v>11.63</v>
      </c>
      <c r="R4992" s="13">
        <v>56484</v>
      </c>
      <c r="S4992">
        <v>255</v>
      </c>
      <c r="T4992" t="s">
        <v>1521</v>
      </c>
      <c r="U4992" t="s">
        <v>1522</v>
      </c>
      <c r="V4992" s="13">
        <v>5232745</v>
      </c>
      <c r="W4992" s="7">
        <f>(Agridata[[#This Row],[Profit_After_Storage_Loss]]/Agridata[[#This Row],[Total_Revenue]])*100</f>
        <v>87.426291364960747</v>
      </c>
      <c r="X4992">
        <f>(1-Agridata[[#This Row],[Transport_Cost_NGN]]/(Agridata[[#This Row],[Input_Cost_NGN]]+Agridata[[#This Row],[Final_Profit_NGN]]))*100</f>
        <v>99.940766414159796</v>
      </c>
      <c r="Y4992" s="13">
        <f>Agridata[[#This Row],[Final_Profit_NGN]]*Agridata[[#This Row],[Storage_Loss_%]]</f>
        <v>60856824.350000001</v>
      </c>
      <c r="Z4992" s="13">
        <f>Agridata[[#This Row],[Final_Profit_NGN]] * (1-Agridata[[#This Row],[Storage_Loss_%]]/100)</f>
        <v>4624176.7564999992</v>
      </c>
      <c r="AA4992" s="13">
        <f>Agridata[[#This Row],[Final_Profit_NGN]]+Agridata[[#This Row],[Input_Cost_NGN]]</f>
        <v>5289229</v>
      </c>
    </row>
    <row r="4993" spans="1:27" x14ac:dyDescent="0.35">
      <c r="A4993" t="s">
        <v>407</v>
      </c>
      <c r="B4993" t="s">
        <v>1472</v>
      </c>
      <c r="C4993" t="s">
        <v>1487</v>
      </c>
      <c r="D4993">
        <v>2024</v>
      </c>
      <c r="E4993" t="s">
        <v>1501</v>
      </c>
      <c r="F4993" t="s">
        <v>1510</v>
      </c>
      <c r="G4993">
        <v>2.21</v>
      </c>
      <c r="H4993">
        <v>30278</v>
      </c>
      <c r="I4993">
        <v>20080</v>
      </c>
      <c r="J4993">
        <v>15.8</v>
      </c>
      <c r="K4993" t="s">
        <v>1513</v>
      </c>
      <c r="L4993">
        <v>0.9</v>
      </c>
      <c r="M4993" t="s">
        <v>1516</v>
      </c>
      <c r="N4993" s="13">
        <v>603</v>
      </c>
      <c r="O4993">
        <v>4</v>
      </c>
      <c r="P4993" s="11">
        <f>Agridata[[#This Row],[Storage_Loss_%]]/100</f>
        <v>0.33679999999999999</v>
      </c>
      <c r="Q4993" s="7">
        <v>33.68</v>
      </c>
      <c r="R4993" s="13">
        <v>41068</v>
      </c>
      <c r="S4993">
        <v>499</v>
      </c>
      <c r="T4993" t="s">
        <v>1520</v>
      </c>
      <c r="U4993" t="s">
        <v>1522</v>
      </c>
      <c r="V4993" s="13">
        <v>9878050</v>
      </c>
      <c r="W4993" s="7">
        <f>(Agridata[[#This Row],[Profit_After_Storage_Loss]]/Agridata[[#This Row],[Total_Revenue]])*100</f>
        <v>66.045416134781334</v>
      </c>
      <c r="X4993">
        <f>(1-Agridata[[#This Row],[Transport_Cost_NGN]]/(Agridata[[#This Row],[Input_Cost_NGN]]+Agridata[[#This Row],[Final_Profit_NGN]]))*100</f>
        <v>99.993920830460937</v>
      </c>
      <c r="Y4993" s="13">
        <f>Agridata[[#This Row],[Final_Profit_NGN]]*Agridata[[#This Row],[Storage_Loss_%]]</f>
        <v>332692724</v>
      </c>
      <c r="Z4993" s="13">
        <f>Agridata[[#This Row],[Final_Profit_NGN]] * (1-Agridata[[#This Row],[Storage_Loss_%]]/100)</f>
        <v>6551122.7599999998</v>
      </c>
      <c r="AA4993" s="13">
        <f>Agridata[[#This Row],[Final_Profit_NGN]]+Agridata[[#This Row],[Input_Cost_NGN]]</f>
        <v>9919118</v>
      </c>
    </row>
    <row r="4994" spans="1:27" x14ac:dyDescent="0.35">
      <c r="A4994" t="s">
        <v>1107</v>
      </c>
      <c r="B4994" t="s">
        <v>1470</v>
      </c>
      <c r="C4994" t="s">
        <v>1476</v>
      </c>
      <c r="D4994">
        <v>2024</v>
      </c>
      <c r="E4994" t="s">
        <v>1501</v>
      </c>
      <c r="F4994" t="s">
        <v>1508</v>
      </c>
      <c r="G4994">
        <v>1.49</v>
      </c>
      <c r="H4994">
        <v>2540</v>
      </c>
      <c r="I4994">
        <v>2211</v>
      </c>
      <c r="J4994">
        <v>10.9</v>
      </c>
      <c r="K4994" t="s">
        <v>1512</v>
      </c>
      <c r="L4994">
        <v>0.37</v>
      </c>
      <c r="M4994" t="s">
        <v>1518</v>
      </c>
      <c r="N4994" s="13">
        <v>3357</v>
      </c>
      <c r="O4994">
        <v>7</v>
      </c>
      <c r="P4994" s="11">
        <f>Agridata[[#This Row],[Storage_Loss_%]]/100</f>
        <v>0.12939999999999999</v>
      </c>
      <c r="Q4994" s="7">
        <v>12.94</v>
      </c>
      <c r="R4994" s="13">
        <v>10628</v>
      </c>
      <c r="S4994">
        <v>222</v>
      </c>
      <c r="T4994" t="s">
        <v>1520</v>
      </c>
      <c r="U4994" t="s">
        <v>1523</v>
      </c>
      <c r="V4994" s="13">
        <v>471949</v>
      </c>
      <c r="W4994" s="7">
        <f>(Agridata[[#This Row],[Profit_After_Storage_Loss]]/Agridata[[#This Row],[Total_Revenue]])*100</f>
        <v>85.142640324756471</v>
      </c>
      <c r="X4994">
        <f>(1-Agridata[[#This Row],[Transport_Cost_NGN]]/(Agridata[[#This Row],[Input_Cost_NGN]]+Agridata[[#This Row],[Final_Profit_NGN]]))*100</f>
        <v>99.304359718759912</v>
      </c>
      <c r="Y4994" s="13">
        <f>Agridata[[#This Row],[Final_Profit_NGN]]*Agridata[[#This Row],[Storage_Loss_%]]</f>
        <v>6107020.0599999996</v>
      </c>
      <c r="Z4994" s="13">
        <f>Agridata[[#This Row],[Final_Profit_NGN]] * (1-Agridata[[#This Row],[Storage_Loss_%]]/100)</f>
        <v>410878.79940000002</v>
      </c>
      <c r="AA4994" s="13">
        <f>Agridata[[#This Row],[Final_Profit_NGN]]+Agridata[[#This Row],[Input_Cost_NGN]]</f>
        <v>482577</v>
      </c>
    </row>
    <row r="4995" spans="1:27" x14ac:dyDescent="0.35">
      <c r="A4995" t="s">
        <v>207</v>
      </c>
      <c r="B4995" t="s">
        <v>1470</v>
      </c>
      <c r="C4995" t="s">
        <v>1499</v>
      </c>
      <c r="D4995">
        <v>2022</v>
      </c>
      <c r="E4995" t="s">
        <v>1502</v>
      </c>
      <c r="F4995" t="s">
        <v>1506</v>
      </c>
      <c r="G4995">
        <v>0.82</v>
      </c>
      <c r="H4995">
        <v>1601</v>
      </c>
      <c r="I4995">
        <v>1385</v>
      </c>
      <c r="J4995">
        <v>55.9</v>
      </c>
      <c r="K4995" t="s">
        <v>1512</v>
      </c>
      <c r="L4995">
        <v>2.0499999999999998</v>
      </c>
      <c r="M4995" t="s">
        <v>1518</v>
      </c>
      <c r="N4995" s="13">
        <v>16605</v>
      </c>
      <c r="O4995">
        <v>7</v>
      </c>
      <c r="P4995" s="11">
        <f>Agridata[[#This Row],[Storage_Loss_%]]/100</f>
        <v>0.1346</v>
      </c>
      <c r="Q4995" s="7">
        <v>13.46</v>
      </c>
      <c r="R4995" s="13">
        <v>20471</v>
      </c>
      <c r="S4995">
        <v>372</v>
      </c>
      <c r="T4995" t="s">
        <v>1520</v>
      </c>
      <c r="U4995" t="s">
        <v>1522</v>
      </c>
      <c r="V4995" s="13">
        <v>472992</v>
      </c>
      <c r="W4995" s="7">
        <f>(Agridata[[#This Row],[Profit_After_Storage_Loss]]/Agridata[[#This Row],[Total_Revenue]])*100</f>
        <v>82.949942913653103</v>
      </c>
      <c r="X4995">
        <f>(1-Agridata[[#This Row],[Transport_Cost_NGN]]/(Agridata[[#This Row],[Input_Cost_NGN]]+Agridata[[#This Row],[Final_Profit_NGN]]))*100</f>
        <v>96.635006069350695</v>
      </c>
      <c r="Y4995" s="13">
        <f>Agridata[[#This Row],[Final_Profit_NGN]]*Agridata[[#This Row],[Storage_Loss_%]]</f>
        <v>6366472.3200000003</v>
      </c>
      <c r="Z4995" s="13">
        <f>Agridata[[#This Row],[Final_Profit_NGN]] * (1-Agridata[[#This Row],[Storage_Loss_%]]/100)</f>
        <v>409327.27679999999</v>
      </c>
      <c r="AA4995" s="13">
        <f>Agridata[[#This Row],[Final_Profit_NGN]]+Agridata[[#This Row],[Input_Cost_NGN]]</f>
        <v>493463</v>
      </c>
    </row>
    <row r="4996" spans="1:27" x14ac:dyDescent="0.35">
      <c r="A4996" t="s">
        <v>272</v>
      </c>
      <c r="B4996" t="s">
        <v>1469</v>
      </c>
      <c r="C4996" t="s">
        <v>1484</v>
      </c>
      <c r="D4996">
        <v>2022</v>
      </c>
      <c r="E4996" t="s">
        <v>1501</v>
      </c>
      <c r="F4996" t="s">
        <v>1508</v>
      </c>
      <c r="G4996">
        <v>3.85</v>
      </c>
      <c r="H4996">
        <v>5084</v>
      </c>
      <c r="I4996">
        <v>2033</v>
      </c>
      <c r="J4996">
        <v>6.8</v>
      </c>
      <c r="K4996" t="s">
        <v>1513</v>
      </c>
      <c r="L4996">
        <v>1.18</v>
      </c>
      <c r="M4996" t="s">
        <v>1516</v>
      </c>
      <c r="N4996" s="13">
        <v>238</v>
      </c>
      <c r="O4996">
        <v>60</v>
      </c>
      <c r="P4996" s="11">
        <f>Agridata[[#This Row],[Storage_Loss_%]]/100</f>
        <v>0.6</v>
      </c>
      <c r="Q4996" s="7">
        <v>60</v>
      </c>
      <c r="R4996" s="13">
        <v>35270</v>
      </c>
      <c r="S4996">
        <v>191</v>
      </c>
      <c r="T4996" t="s">
        <v>1520</v>
      </c>
      <c r="U4996" t="s">
        <v>1523</v>
      </c>
      <c r="V4996" s="13">
        <v>348912</v>
      </c>
      <c r="W4996" s="7">
        <f>(Agridata[[#This Row],[Profit_After_Storage_Loss]]/Agridata[[#This Row],[Total_Revenue]])*100</f>
        <v>36.327782144920903</v>
      </c>
      <c r="X4996">
        <f>(1-Agridata[[#This Row],[Transport_Cost_NGN]]/(Agridata[[#This Row],[Input_Cost_NGN]]+Agridata[[#This Row],[Final_Profit_NGN]]))*100</f>
        <v>99.938050194959686</v>
      </c>
      <c r="Y4996" s="13">
        <f>Agridata[[#This Row],[Final_Profit_NGN]]*Agridata[[#This Row],[Storage_Loss_%]]</f>
        <v>20934720</v>
      </c>
      <c r="Z4996" s="13">
        <f>Agridata[[#This Row],[Final_Profit_NGN]] * (1-Agridata[[#This Row],[Storage_Loss_%]]/100)</f>
        <v>139564.80000000002</v>
      </c>
      <c r="AA4996" s="13">
        <f>Agridata[[#This Row],[Final_Profit_NGN]]+Agridata[[#This Row],[Input_Cost_NGN]]</f>
        <v>384182</v>
      </c>
    </row>
    <row r="4997" spans="1:27" x14ac:dyDescent="0.35">
      <c r="A4997" t="s">
        <v>746</v>
      </c>
      <c r="B4997" t="s">
        <v>1470</v>
      </c>
      <c r="C4997" t="s">
        <v>1490</v>
      </c>
      <c r="D4997">
        <v>2024</v>
      </c>
      <c r="E4997" t="s">
        <v>1502</v>
      </c>
      <c r="F4997" t="s">
        <v>1506</v>
      </c>
      <c r="G4997">
        <v>0.52</v>
      </c>
      <c r="H4997">
        <v>1428</v>
      </c>
      <c r="I4997">
        <v>1278</v>
      </c>
      <c r="J4997">
        <v>2.2999999999999998</v>
      </c>
      <c r="K4997" t="s">
        <v>1512</v>
      </c>
      <c r="L4997">
        <v>0.28999999999999998</v>
      </c>
      <c r="M4997" t="s">
        <v>1517</v>
      </c>
      <c r="N4997" s="13">
        <v>573</v>
      </c>
      <c r="O4997">
        <v>3</v>
      </c>
      <c r="P4997" s="11">
        <f>Agridata[[#This Row],[Storage_Loss_%]]/100</f>
        <v>0.1045</v>
      </c>
      <c r="Q4997" s="7">
        <v>10.45</v>
      </c>
      <c r="R4997" s="13">
        <v>15811</v>
      </c>
      <c r="S4997">
        <v>296</v>
      </c>
      <c r="T4997" t="s">
        <v>1520</v>
      </c>
      <c r="U4997" t="s">
        <v>1522</v>
      </c>
      <c r="V4997" s="13">
        <v>358122</v>
      </c>
      <c r="W4997" s="7">
        <f>(Agridata[[#This Row],[Profit_After_Storage_Loss]]/Agridata[[#This Row],[Total_Revenue]])*100</f>
        <v>85.763559514672423</v>
      </c>
      <c r="X4997">
        <f>(1-Agridata[[#This Row],[Transport_Cost_NGN]]/(Agridata[[#This Row],[Input_Cost_NGN]]+Agridata[[#This Row],[Final_Profit_NGN]]))*100</f>
        <v>99.846763992479936</v>
      </c>
      <c r="Y4997" s="13">
        <f>Agridata[[#This Row],[Final_Profit_NGN]]*Agridata[[#This Row],[Storage_Loss_%]]</f>
        <v>3742374.9</v>
      </c>
      <c r="Z4997" s="13">
        <f>Agridata[[#This Row],[Final_Profit_NGN]] * (1-Agridata[[#This Row],[Storage_Loss_%]]/100)</f>
        <v>320698.25099999999</v>
      </c>
      <c r="AA4997" s="13">
        <f>Agridata[[#This Row],[Final_Profit_NGN]]+Agridata[[#This Row],[Input_Cost_NGN]]</f>
        <v>373933</v>
      </c>
    </row>
    <row r="4998" spans="1:27" x14ac:dyDescent="0.35">
      <c r="A4998" t="s">
        <v>1438</v>
      </c>
      <c r="B4998" t="s">
        <v>1469</v>
      </c>
      <c r="C4998" t="s">
        <v>1484</v>
      </c>
      <c r="D4998">
        <v>2025</v>
      </c>
      <c r="E4998" t="s">
        <v>1502</v>
      </c>
      <c r="F4998" t="s">
        <v>1509</v>
      </c>
      <c r="G4998">
        <v>1.19</v>
      </c>
      <c r="H4998">
        <v>13791</v>
      </c>
      <c r="I4998">
        <v>10988</v>
      </c>
      <c r="J4998">
        <v>18.5</v>
      </c>
      <c r="K4998" t="s">
        <v>1512</v>
      </c>
      <c r="L4998">
        <v>1.68</v>
      </c>
      <c r="M4998" t="s">
        <v>1516</v>
      </c>
      <c r="N4998" s="13">
        <v>3452</v>
      </c>
      <c r="O4998">
        <v>4</v>
      </c>
      <c r="P4998" s="11">
        <f>Agridata[[#This Row],[Storage_Loss_%]]/100</f>
        <v>0.20319999999999999</v>
      </c>
      <c r="Q4998" s="7">
        <v>20.32</v>
      </c>
      <c r="R4998" s="13">
        <v>23184</v>
      </c>
      <c r="S4998">
        <v>296</v>
      </c>
      <c r="T4998" t="s">
        <v>1520</v>
      </c>
      <c r="U4998" t="s">
        <v>1522</v>
      </c>
      <c r="V4998" s="13">
        <v>3193288</v>
      </c>
      <c r="W4998" s="7">
        <f>(Agridata[[#This Row],[Profit_After_Storage_Loss]]/Agridata[[#This Row],[Total_Revenue]])*100</f>
        <v>79.10567473927955</v>
      </c>
      <c r="X4998">
        <f>(1-Agridata[[#This Row],[Transport_Cost_NGN]]/(Agridata[[#This Row],[Input_Cost_NGN]]+Agridata[[#This Row],[Final_Profit_NGN]]))*100</f>
        <v>99.892677442862862</v>
      </c>
      <c r="Y4998" s="13">
        <f>Agridata[[#This Row],[Final_Profit_NGN]]*Agridata[[#This Row],[Storage_Loss_%]]</f>
        <v>64887612.160000004</v>
      </c>
      <c r="Z4998" s="13">
        <f>Agridata[[#This Row],[Final_Profit_NGN]] * (1-Agridata[[#This Row],[Storage_Loss_%]]/100)</f>
        <v>2544411.8783999998</v>
      </c>
      <c r="AA4998" s="13">
        <f>Agridata[[#This Row],[Final_Profit_NGN]]+Agridata[[#This Row],[Input_Cost_NGN]]</f>
        <v>3216472</v>
      </c>
    </row>
    <row r="4999" spans="1:27" x14ac:dyDescent="0.35">
      <c r="A4999" t="s">
        <v>680</v>
      </c>
      <c r="B4999" t="s">
        <v>1472</v>
      </c>
      <c r="C4999" t="s">
        <v>1488</v>
      </c>
      <c r="D4999">
        <v>2023</v>
      </c>
      <c r="E4999" t="s">
        <v>1501</v>
      </c>
      <c r="F4999" t="s">
        <v>1510</v>
      </c>
      <c r="G4999">
        <v>1.26</v>
      </c>
      <c r="H4999">
        <v>23582</v>
      </c>
      <c r="I4999">
        <v>16589</v>
      </c>
      <c r="J4999">
        <v>2.5</v>
      </c>
      <c r="K4999" t="s">
        <v>1513</v>
      </c>
      <c r="L4999">
        <v>0.7</v>
      </c>
      <c r="M4999" t="s">
        <v>1518</v>
      </c>
      <c r="N4999" s="13">
        <v>200</v>
      </c>
      <c r="O4999">
        <v>3</v>
      </c>
      <c r="P4999" s="11">
        <f>Agridata[[#This Row],[Storage_Loss_%]]/100</f>
        <v>0.29649999999999999</v>
      </c>
      <c r="Q4999" s="7">
        <v>29.65</v>
      </c>
      <c r="R4999" s="13">
        <v>23440</v>
      </c>
      <c r="S4999">
        <v>412</v>
      </c>
      <c r="T4999" t="s">
        <v>1519</v>
      </c>
      <c r="U4999" t="s">
        <v>1522</v>
      </c>
      <c r="V4999" s="13">
        <v>6742682</v>
      </c>
      <c r="W4999" s="7">
        <f>(Agridata[[#This Row],[Profit_After_Storage_Loss]]/Agridata[[#This Row],[Total_Revenue]])*100</f>
        <v>70.106285210346499</v>
      </c>
      <c r="X4999">
        <f>(1-Agridata[[#This Row],[Transport_Cost_NGN]]/(Agridata[[#This Row],[Input_Cost_NGN]]+Agridata[[#This Row],[Final_Profit_NGN]]))*100</f>
        <v>99.997044097047024</v>
      </c>
      <c r="Y4999" s="13">
        <f>Agridata[[#This Row],[Final_Profit_NGN]]*Agridata[[#This Row],[Storage_Loss_%]]</f>
        <v>199920521.29999998</v>
      </c>
      <c r="Z4999" s="13">
        <f>Agridata[[#This Row],[Final_Profit_NGN]] * (1-Agridata[[#This Row],[Storage_Loss_%]]/100)</f>
        <v>4743476.7870000005</v>
      </c>
      <c r="AA4999" s="13">
        <f>Agridata[[#This Row],[Final_Profit_NGN]]+Agridata[[#This Row],[Input_Cost_NGN]]</f>
        <v>6766122</v>
      </c>
    </row>
    <row r="5000" spans="1:27" x14ac:dyDescent="0.35">
      <c r="A5000" t="s">
        <v>1289</v>
      </c>
      <c r="B5000" t="s">
        <v>1473</v>
      </c>
      <c r="C5000" t="s">
        <v>1484</v>
      </c>
      <c r="D5000">
        <v>2023</v>
      </c>
      <c r="E5000" t="s">
        <v>1501</v>
      </c>
      <c r="F5000" t="s">
        <v>1510</v>
      </c>
      <c r="G5000">
        <v>1.06</v>
      </c>
      <c r="H5000">
        <v>24809</v>
      </c>
      <c r="I5000">
        <v>16897</v>
      </c>
      <c r="J5000">
        <v>12.8</v>
      </c>
      <c r="K5000" t="s">
        <v>1511</v>
      </c>
      <c r="L5000">
        <v>0.99</v>
      </c>
      <c r="M5000" t="s">
        <v>1516</v>
      </c>
      <c r="N5000" s="13">
        <v>1969</v>
      </c>
      <c r="O5000">
        <v>4</v>
      </c>
      <c r="P5000" s="11">
        <f>Agridata[[#This Row],[Storage_Loss_%]]/100</f>
        <v>0.31890000000000002</v>
      </c>
      <c r="Q5000" s="7">
        <v>31.89</v>
      </c>
      <c r="R5000" s="13">
        <v>36411</v>
      </c>
      <c r="S5000">
        <v>310</v>
      </c>
      <c r="T5000" t="s">
        <v>1521</v>
      </c>
      <c r="U5000" t="s">
        <v>1522</v>
      </c>
      <c r="V5000" s="13">
        <v>5147310</v>
      </c>
      <c r="W5000" s="7">
        <f>(Agridata[[#This Row],[Profit_After_Storage_Loss]]/Agridata[[#This Row],[Total_Revenue]])*100</f>
        <v>67.63158821626395</v>
      </c>
      <c r="X5000">
        <f>(1-Agridata[[#This Row],[Transport_Cost_NGN]]/(Agridata[[#This Row],[Input_Cost_NGN]]+Agridata[[#This Row],[Final_Profit_NGN]]))*100</f>
        <v>99.962015702619794</v>
      </c>
      <c r="Y5000" s="13">
        <f>Agridata[[#This Row],[Final_Profit_NGN]]*Agridata[[#This Row],[Storage_Loss_%]]</f>
        <v>164147715.90000001</v>
      </c>
      <c r="Z5000" s="13">
        <f>Agridata[[#This Row],[Final_Profit_NGN]] * (1-Agridata[[#This Row],[Storage_Loss_%]]/100)</f>
        <v>3505832.841</v>
      </c>
      <c r="AA5000" s="13">
        <f>Agridata[[#This Row],[Final_Profit_NGN]]+Agridata[[#This Row],[Input_Cost_NGN]]</f>
        <v>5183721</v>
      </c>
    </row>
    <row r="5001" spans="1:27" x14ac:dyDescent="0.35">
      <c r="A5001" t="s">
        <v>562</v>
      </c>
      <c r="B5001" t="s">
        <v>1473</v>
      </c>
      <c r="C5001" t="s">
        <v>1497</v>
      </c>
      <c r="D5001">
        <v>2025</v>
      </c>
      <c r="E5001" t="s">
        <v>1502</v>
      </c>
      <c r="F5001" t="s">
        <v>1507</v>
      </c>
      <c r="G5001">
        <v>2.34</v>
      </c>
      <c r="H5001">
        <v>3777</v>
      </c>
      <c r="I5001">
        <v>2910</v>
      </c>
      <c r="J5001">
        <v>16.5</v>
      </c>
      <c r="K5001" t="s">
        <v>1511</v>
      </c>
      <c r="L5001">
        <v>0.92</v>
      </c>
      <c r="M5001" t="s">
        <v>1516</v>
      </c>
      <c r="N5001" s="13">
        <v>2730</v>
      </c>
      <c r="O5001">
        <v>14</v>
      </c>
      <c r="P5001" s="11">
        <f>Agridata[[#This Row],[Storage_Loss_%]]/100</f>
        <v>0.22949999999999998</v>
      </c>
      <c r="Q5001" s="7">
        <v>22.95</v>
      </c>
      <c r="R5001" s="13">
        <v>45728</v>
      </c>
      <c r="S5001">
        <v>242</v>
      </c>
      <c r="T5001" t="s">
        <v>1521</v>
      </c>
      <c r="U5001" t="s">
        <v>1522</v>
      </c>
      <c r="V5001" s="13">
        <v>648720</v>
      </c>
      <c r="W5001" s="7">
        <f>(Agridata[[#This Row],[Profit_After_Storage_Loss]]/Agridata[[#This Row],[Total_Revenue]])*100</f>
        <v>71.976412920765839</v>
      </c>
      <c r="X5001">
        <f>(1-Agridata[[#This Row],[Transport_Cost_NGN]]/(Agridata[[#This Row],[Input_Cost_NGN]]+Agridata[[#This Row],[Final_Profit_NGN]]))*100</f>
        <v>99.606882012764103</v>
      </c>
      <c r="Y5001" s="13">
        <f>Agridata[[#This Row],[Final_Profit_NGN]]*Agridata[[#This Row],[Storage_Loss_%]]</f>
        <v>14888124</v>
      </c>
      <c r="Z5001" s="13">
        <f>Agridata[[#This Row],[Final_Profit_NGN]] * (1-Agridata[[#This Row],[Storage_Loss_%]]/100)</f>
        <v>499838.75999999995</v>
      </c>
      <c r="AA5001" s="13">
        <f>Agridata[[#This Row],[Final_Profit_NGN]]+Agridata[[#This Row],[Input_Cost_NGN]]</f>
        <v>694448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4157-BFA7-4671-ADD0-2F11C672E4D2}">
  <dimension ref="A4:O319"/>
  <sheetViews>
    <sheetView topLeftCell="B255" zoomScale="70" zoomScaleNormal="70" workbookViewId="0">
      <selection activeCell="G193" sqref="G193"/>
    </sheetView>
  </sheetViews>
  <sheetFormatPr defaultRowHeight="14.5" x14ac:dyDescent="0.35"/>
  <cols>
    <col min="1" max="3" width="13.08984375" bestFit="1" customWidth="1"/>
    <col min="4" max="4" width="23" bestFit="1" customWidth="1"/>
    <col min="5" max="5" width="32.54296875" bestFit="1" customWidth="1"/>
    <col min="6" max="6" width="26.7265625" bestFit="1" customWidth="1"/>
    <col min="7" max="7" width="19.6328125" bestFit="1" customWidth="1"/>
    <col min="8" max="8" width="8.26953125" bestFit="1" customWidth="1"/>
    <col min="9" max="9" width="13.7265625" customWidth="1"/>
    <col min="10" max="10" width="13.08984375" bestFit="1" customWidth="1"/>
    <col min="11" max="11" width="32.54296875" bestFit="1" customWidth="1"/>
    <col min="12" max="12" width="25.90625" bestFit="1" customWidth="1"/>
    <col min="13" max="13" width="24.54296875" bestFit="1" customWidth="1"/>
    <col min="14" max="15" width="21.453125" bestFit="1" customWidth="1"/>
    <col min="16" max="16" width="4.54296875" bestFit="1" customWidth="1"/>
    <col min="17" max="17" width="8.81640625" bestFit="1" customWidth="1"/>
    <col min="18" max="18" width="7.7265625" bestFit="1" customWidth="1"/>
    <col min="19" max="19" width="4.7265625" bestFit="1" customWidth="1"/>
    <col min="20" max="20" width="9.90625" bestFit="1" customWidth="1"/>
    <col min="21" max="21" width="7.81640625" bestFit="1" customWidth="1"/>
    <col min="22" max="22" width="6.08984375" bestFit="1" customWidth="1"/>
    <col min="23" max="24" width="7.1796875" bestFit="1" customWidth="1"/>
    <col min="25" max="25" width="4.54296875" bestFit="1" customWidth="1"/>
    <col min="26" max="26" width="8.81640625" bestFit="1" customWidth="1"/>
    <col min="27" max="27" width="7.7265625" bestFit="1" customWidth="1"/>
    <col min="28" max="28" width="4.7265625" bestFit="1" customWidth="1"/>
    <col min="29" max="29" width="9.90625" bestFit="1" customWidth="1"/>
    <col min="30" max="30" width="7.81640625" bestFit="1" customWidth="1"/>
    <col min="31" max="31" width="6.08984375" bestFit="1" customWidth="1"/>
    <col min="32" max="33" width="7.1796875" bestFit="1" customWidth="1"/>
    <col min="34" max="34" width="4.54296875" bestFit="1" customWidth="1"/>
    <col min="35" max="35" width="8.81640625" bestFit="1" customWidth="1"/>
    <col min="36" max="36" width="7.7265625" bestFit="1" customWidth="1"/>
    <col min="37" max="37" width="4.7265625" bestFit="1" customWidth="1"/>
    <col min="38" max="38" width="9.90625" bestFit="1" customWidth="1"/>
    <col min="39" max="39" width="7.81640625" bestFit="1" customWidth="1"/>
    <col min="40" max="40" width="6.08984375" bestFit="1" customWidth="1"/>
    <col min="41" max="42" width="7.1796875" bestFit="1" customWidth="1"/>
    <col min="43" max="43" width="4.54296875" bestFit="1" customWidth="1"/>
    <col min="44" max="44" width="8.81640625" bestFit="1" customWidth="1"/>
    <col min="45" max="45" width="7.7265625" bestFit="1" customWidth="1"/>
    <col min="46" max="46" width="4.7265625" bestFit="1" customWidth="1"/>
    <col min="47" max="47" width="9.90625" bestFit="1" customWidth="1"/>
  </cols>
  <sheetData>
    <row r="4" spans="1:13" x14ac:dyDescent="0.35">
      <c r="A4" t="s">
        <v>1536</v>
      </c>
      <c r="B4" t="s">
        <v>1535</v>
      </c>
      <c r="C4" t="s">
        <v>1537</v>
      </c>
      <c r="D4" t="s">
        <v>1538</v>
      </c>
      <c r="E4" t="s">
        <v>1541</v>
      </c>
      <c r="H4" s="46" t="s">
        <v>1542</v>
      </c>
      <c r="I4" s="46"/>
      <c r="J4" s="46"/>
      <c r="K4" s="46"/>
      <c r="L4" s="46"/>
    </row>
    <row r="5" spans="1:13" x14ac:dyDescent="0.35">
      <c r="A5" s="9">
        <v>20832254639</v>
      </c>
      <c r="B5" s="9">
        <v>15687807019.516159</v>
      </c>
      <c r="C5" s="9">
        <v>4942737684.4838972</v>
      </c>
      <c r="D5" s="10">
        <v>0.75305372804665438</v>
      </c>
      <c r="E5" s="9">
        <v>201709935</v>
      </c>
      <c r="H5" t="s">
        <v>1544</v>
      </c>
      <c r="J5" t="s">
        <v>1551</v>
      </c>
      <c r="K5" t="s">
        <v>1550</v>
      </c>
      <c r="L5" t="s">
        <v>1552</v>
      </c>
    </row>
    <row r="6" spans="1:13" ht="17.5" x14ac:dyDescent="0.35">
      <c r="A6" s="18">
        <f>(A5)*1</f>
        <v>20832254639</v>
      </c>
      <c r="B6" s="19">
        <f>B5</f>
        <v>15687807019.516159</v>
      </c>
      <c r="C6" s="19">
        <f>C5</f>
        <v>4942737684.4838972</v>
      </c>
      <c r="D6" s="20">
        <f>D5</f>
        <v>0.75305372804665438</v>
      </c>
      <c r="E6" s="18">
        <f>E5</f>
        <v>201709935</v>
      </c>
      <c r="H6" t="s">
        <v>1545</v>
      </c>
      <c r="I6" s="17">
        <f>GETPIVOTDATA("Total_Revenue",$A$4)</f>
        <v>20832254639</v>
      </c>
      <c r="J6" s="17">
        <f>GETPIVOTDATA("Sum of Total_Revenue",$A$12,"Year",2025)</f>
        <v>4845332139</v>
      </c>
      <c r="K6" s="17">
        <f>GETPIVOTDATA("Sum of Total_Revenue",$A$12,"Year",2024)</f>
        <v>4502595079</v>
      </c>
      <c r="L6" s="11">
        <f>(J6-K6)/K6</f>
        <v>7.6119893969261804E-2</v>
      </c>
      <c r="M6" s="22" t="str">
        <f>IF(L6&gt;0, "▲ +","▼ -")&amp;TEXT(ABS(L6),"0%")&amp;" YoY"</f>
        <v>▲ +8% YoY</v>
      </c>
    </row>
    <row r="7" spans="1:13" x14ac:dyDescent="0.35">
      <c r="H7" t="s">
        <v>1546</v>
      </c>
      <c r="I7" s="17">
        <f>GETPIVOTDATA("Profit_After_Storage_Loss",$B$4)</f>
        <v>15687807019.516159</v>
      </c>
      <c r="J7" s="17">
        <f>GETPIVOTDATA("Sum of Profit_After_Storage_Loss",$A$12,"Year",2025)</f>
        <v>3654429470.940999</v>
      </c>
      <c r="K7" s="17">
        <f>GETPIVOTDATA("Sum of Profit_After_Storage_Loss",$A$12,"Year",2024)</f>
        <v>3386250427.992898</v>
      </c>
      <c r="L7" s="11">
        <f>(J7-K7)/K7</f>
        <v>7.9196458930255911E-2</v>
      </c>
      <c r="M7" s="22" t="str">
        <f>IF(L7&gt;0, "▲ +","▼ -")&amp;TEXT(ABS(L7),"0%")&amp;" YoY"</f>
        <v>▲ +8% YoY</v>
      </c>
    </row>
    <row r="8" spans="1:13" x14ac:dyDescent="0.35">
      <c r="H8" t="s">
        <v>1547</v>
      </c>
      <c r="I8" s="17">
        <f>GETPIVOTDATA("Loss_Value",$C$4)</f>
        <v>4942737684.4838972</v>
      </c>
      <c r="J8" s="17">
        <f>GETPIVOTDATA("Sum of Loss_Value",$A$12,"Year",2025)</f>
        <v>1149643994.0590005</v>
      </c>
      <c r="K8" s="17">
        <f>GETPIVOTDATA("Sum of Loss_Value",$A$12,"Year",2024)</f>
        <v>1074660984.0070989</v>
      </c>
      <c r="L8" s="11">
        <f>(J8-K8)/K8</f>
        <v>6.9773641332275496E-2</v>
      </c>
      <c r="M8" s="22" t="str">
        <f>IF(L8&gt;0, "▲ +","▼ -")&amp;TEXT(ABS(L8),"0%")&amp;" YoY"</f>
        <v>▲ +7% YoY</v>
      </c>
    </row>
    <row r="9" spans="1:13" x14ac:dyDescent="0.35">
      <c r="H9" t="s">
        <v>1548</v>
      </c>
      <c r="I9" s="17">
        <f>GETPIVOTDATA("Input_Cost_NGN",$E$4)</f>
        <v>201709935</v>
      </c>
      <c r="J9" s="17">
        <f>GETPIVOTDATA("Sum of Input_Cost_NGN",$A$12,"Year",2025)</f>
        <v>41258674</v>
      </c>
      <c r="K9" s="17">
        <f>GETPIVOTDATA("Sum of Input_Cost_NGN",$A$12,"Year",2024)</f>
        <v>41683667</v>
      </c>
      <c r="L9" s="11">
        <f>(J9-K9)/K9</f>
        <v>-1.0195672084224261E-2</v>
      </c>
      <c r="M9" s="22" t="str">
        <f>IF(L9&gt;0, "▲ +","▼ -")&amp;TEXT(ABS(L9),"0%")&amp;" YoY"</f>
        <v>▼ -1% YoY</v>
      </c>
    </row>
    <row r="10" spans="1:13" x14ac:dyDescent="0.35">
      <c r="H10" t="s">
        <v>1549</v>
      </c>
      <c r="I10">
        <f>GETPIVOTDATA("Profit magin after loss",$D$4)</f>
        <v>0.75305372804665438</v>
      </c>
      <c r="J10">
        <f>GETPIVOTDATA("Sum of Profit magin after loss",$A$12,"Year",2025)</f>
        <v>0.75421650489685843</v>
      </c>
      <c r="K10">
        <f>GETPIVOTDATA("Sum of Profit magin after loss",$A$12,"Year",2024)</f>
        <v>0.75206639028819011</v>
      </c>
      <c r="L10" s="21">
        <f>(J10-K10)/K10</f>
        <v>2.8589425567128453E-3</v>
      </c>
      <c r="M10" s="22" t="str">
        <f>IF(L10&gt;0, "▲ +","▼ -")&amp;TEXT(ABS(L10),"0%")&amp;" YoY"</f>
        <v>▲ +0% YoY</v>
      </c>
    </row>
    <row r="12" spans="1:13" x14ac:dyDescent="0.35">
      <c r="A12" s="4" t="s">
        <v>1524</v>
      </c>
      <c r="B12" t="s">
        <v>1534</v>
      </c>
      <c r="C12" t="s">
        <v>1532</v>
      </c>
      <c r="D12" t="s">
        <v>1543</v>
      </c>
      <c r="E12" t="s">
        <v>1539</v>
      </c>
      <c r="F12" t="s">
        <v>1541</v>
      </c>
      <c r="H12" s="15"/>
    </row>
    <row r="13" spans="1:13" x14ac:dyDescent="0.35">
      <c r="A13" s="8">
        <v>2021</v>
      </c>
      <c r="B13" s="9">
        <v>3670306608</v>
      </c>
      <c r="C13" s="9">
        <v>2770343098.1455994</v>
      </c>
      <c r="D13" s="9">
        <v>859469617.85440028</v>
      </c>
      <c r="E13" s="10">
        <v>0.75479882037844159</v>
      </c>
      <c r="F13" s="9">
        <v>40493892</v>
      </c>
    </row>
    <row r="14" spans="1:13" x14ac:dyDescent="0.35">
      <c r="A14" s="8">
        <v>2022</v>
      </c>
      <c r="B14" s="9">
        <v>3805774166</v>
      </c>
      <c r="C14" s="9">
        <v>2855555764.7867017</v>
      </c>
      <c r="D14" s="9">
        <v>911521083.21329987</v>
      </c>
      <c r="E14" s="10">
        <v>0.75032191618137689</v>
      </c>
      <c r="F14" s="9">
        <v>38697318</v>
      </c>
    </row>
    <row r="15" spans="1:13" x14ac:dyDescent="0.35">
      <c r="A15" s="8">
        <v>2023</v>
      </c>
      <c r="B15" s="9">
        <v>4008246647</v>
      </c>
      <c r="C15" s="9">
        <v>3021228257.6498985</v>
      </c>
      <c r="D15" s="9">
        <v>947442005.35009944</v>
      </c>
      <c r="E15" s="10">
        <v>0.75375308051742718</v>
      </c>
      <c r="F15" s="9">
        <v>39576384</v>
      </c>
    </row>
    <row r="16" spans="1:13" x14ac:dyDescent="0.35">
      <c r="A16" s="8">
        <v>2024</v>
      </c>
      <c r="B16" s="9">
        <v>4502595079</v>
      </c>
      <c r="C16" s="9">
        <v>3386250427.992898</v>
      </c>
      <c r="D16" s="9">
        <v>1074660984.0070989</v>
      </c>
      <c r="E16" s="10">
        <v>0.75206639028819011</v>
      </c>
      <c r="F16" s="9">
        <v>41683667</v>
      </c>
      <c r="H16" s="14"/>
    </row>
    <row r="17" spans="1:8" x14ac:dyDescent="0.35">
      <c r="A17" s="8">
        <v>2025</v>
      </c>
      <c r="B17" s="9">
        <v>4845332139</v>
      </c>
      <c r="C17" s="9">
        <v>3654429470.940999</v>
      </c>
      <c r="D17" s="9">
        <v>1149643994.0590005</v>
      </c>
      <c r="E17" s="10">
        <v>0.75421650489685843</v>
      </c>
      <c r="F17" s="9">
        <v>41258674</v>
      </c>
    </row>
    <row r="23" spans="1:8" x14ac:dyDescent="0.35">
      <c r="H23" s="16"/>
    </row>
    <row r="26" spans="1:8" x14ac:dyDescent="0.35">
      <c r="A26" s="4" t="s">
        <v>1524</v>
      </c>
      <c r="B26" t="s">
        <v>1532</v>
      </c>
      <c r="D26" t="s">
        <v>3</v>
      </c>
      <c r="E26" t="s">
        <v>1536</v>
      </c>
    </row>
    <row r="27" spans="1:8" x14ac:dyDescent="0.35">
      <c r="A27" s="8">
        <v>2021</v>
      </c>
      <c r="B27" s="9">
        <v>2770343098.1455994</v>
      </c>
      <c r="D27">
        <f>A27</f>
        <v>2021</v>
      </c>
      <c r="E27" s="1">
        <f>B27</f>
        <v>2770343098.1455994</v>
      </c>
    </row>
    <row r="28" spans="1:8" x14ac:dyDescent="0.35">
      <c r="A28" s="8">
        <v>2022</v>
      </c>
      <c r="B28" s="9">
        <v>2855555764.7867017</v>
      </c>
      <c r="D28">
        <f t="shared" ref="D28:E31" si="0">A28</f>
        <v>2022</v>
      </c>
      <c r="E28" s="1">
        <f t="shared" si="0"/>
        <v>2855555764.7867017</v>
      </c>
    </row>
    <row r="29" spans="1:8" x14ac:dyDescent="0.35">
      <c r="A29" s="8">
        <v>2023</v>
      </c>
      <c r="B29" s="9">
        <v>3021228257.6498985</v>
      </c>
      <c r="D29">
        <f t="shared" si="0"/>
        <v>2023</v>
      </c>
      <c r="E29" s="1">
        <f t="shared" si="0"/>
        <v>3021228257.6498985</v>
      </c>
    </row>
    <row r="30" spans="1:8" x14ac:dyDescent="0.35">
      <c r="A30" s="8">
        <v>2024</v>
      </c>
      <c r="B30" s="9">
        <v>3386250427.992898</v>
      </c>
      <c r="D30">
        <f t="shared" si="0"/>
        <v>2024</v>
      </c>
      <c r="E30" s="1">
        <f t="shared" si="0"/>
        <v>3386250427.992898</v>
      </c>
    </row>
    <row r="31" spans="1:8" x14ac:dyDescent="0.35">
      <c r="A31" s="8">
        <v>2025</v>
      </c>
      <c r="B31" s="9">
        <v>3654429470.940999</v>
      </c>
      <c r="D31">
        <f t="shared" si="0"/>
        <v>2025</v>
      </c>
      <c r="E31" s="1">
        <f t="shared" si="0"/>
        <v>3654429470.940999</v>
      </c>
    </row>
    <row r="38" spans="1:6" x14ac:dyDescent="0.35">
      <c r="A38" s="4" t="s">
        <v>1524</v>
      </c>
      <c r="B38" t="s">
        <v>1532</v>
      </c>
      <c r="E38" t="s">
        <v>5</v>
      </c>
      <c r="F38" t="s">
        <v>1533</v>
      </c>
    </row>
    <row r="39" spans="1:6" x14ac:dyDescent="0.35">
      <c r="A39" s="8" t="s">
        <v>1505</v>
      </c>
      <c r="B39" s="1">
        <v>872566126.74650037</v>
      </c>
      <c r="E39" t="str">
        <f>A39</f>
        <v>Cassava</v>
      </c>
      <c r="F39">
        <f>B39</f>
        <v>872566126.74650037</v>
      </c>
    </row>
    <row r="40" spans="1:6" x14ac:dyDescent="0.35">
      <c r="A40" s="8" t="s">
        <v>1507</v>
      </c>
      <c r="B40" s="1">
        <v>385951445.90110004</v>
      </c>
      <c r="E40" t="str">
        <f t="shared" ref="E40:F46" si="1">A40</f>
        <v>Maize</v>
      </c>
      <c r="F40">
        <f t="shared" si="1"/>
        <v>385951445.90110004</v>
      </c>
    </row>
    <row r="41" spans="1:6" x14ac:dyDescent="0.35">
      <c r="A41" s="8" t="s">
        <v>1504</v>
      </c>
      <c r="B41" s="1">
        <v>1918586074.3578982</v>
      </c>
      <c r="E41" t="str">
        <f t="shared" si="1"/>
        <v>Mango</v>
      </c>
      <c r="F41">
        <f t="shared" si="1"/>
        <v>1918586074.3578982</v>
      </c>
    </row>
    <row r="42" spans="1:6" x14ac:dyDescent="0.35">
      <c r="A42" s="8" t="s">
        <v>1509</v>
      </c>
      <c r="B42" s="1">
        <v>3994983454.8666019</v>
      </c>
      <c r="E42" t="str">
        <f t="shared" si="1"/>
        <v>Pepper</v>
      </c>
      <c r="F42">
        <f t="shared" si="1"/>
        <v>3994983454.8666019</v>
      </c>
    </row>
    <row r="43" spans="1:6" x14ac:dyDescent="0.35">
      <c r="A43" s="8" t="s">
        <v>1506</v>
      </c>
      <c r="B43" s="1">
        <v>648295501.35830021</v>
      </c>
      <c r="E43" t="str">
        <f t="shared" si="1"/>
        <v>Rice</v>
      </c>
      <c r="F43">
        <f t="shared" si="1"/>
        <v>648295501.35830021</v>
      </c>
    </row>
    <row r="44" spans="1:6" x14ac:dyDescent="0.35">
      <c r="A44" s="8" t="s">
        <v>1508</v>
      </c>
      <c r="B44" s="1">
        <v>282003199.26900005</v>
      </c>
      <c r="E44" t="str">
        <f t="shared" si="1"/>
        <v>Sorghum</v>
      </c>
      <c r="F44">
        <f t="shared" si="1"/>
        <v>282003199.26900005</v>
      </c>
    </row>
    <row r="45" spans="1:6" x14ac:dyDescent="0.35">
      <c r="A45" s="8" t="s">
        <v>1510</v>
      </c>
      <c r="B45" s="1">
        <v>5336666128.6295023</v>
      </c>
      <c r="E45" t="str">
        <f t="shared" si="1"/>
        <v>Tomato</v>
      </c>
      <c r="F45">
        <f t="shared" si="1"/>
        <v>5336666128.6295023</v>
      </c>
    </row>
    <row r="46" spans="1:6" x14ac:dyDescent="0.35">
      <c r="A46" s="8" t="s">
        <v>1503</v>
      </c>
      <c r="B46" s="1">
        <v>2248755088.3872004</v>
      </c>
      <c r="E46" t="str">
        <f t="shared" si="1"/>
        <v>Yam</v>
      </c>
      <c r="F46">
        <f t="shared" si="1"/>
        <v>2248755088.3872004</v>
      </c>
    </row>
    <row r="57" spans="1:6" x14ac:dyDescent="0.35">
      <c r="A57" s="4" t="s">
        <v>1524</v>
      </c>
      <c r="B57" t="s">
        <v>1532</v>
      </c>
      <c r="E57" t="s">
        <v>1</v>
      </c>
      <c r="F57" t="s">
        <v>1535</v>
      </c>
    </row>
    <row r="58" spans="1:6" x14ac:dyDescent="0.35">
      <c r="A58" s="8" t="s">
        <v>1471</v>
      </c>
      <c r="B58" s="1">
        <v>2653005700.4378014</v>
      </c>
      <c r="E58" t="str">
        <f t="shared" ref="E58:F62" si="2">A58</f>
        <v>Benin</v>
      </c>
      <c r="F58" s="1">
        <f t="shared" si="2"/>
        <v>2653005700.4378014</v>
      </c>
    </row>
    <row r="59" spans="1:6" x14ac:dyDescent="0.35">
      <c r="A59" s="8" t="s">
        <v>1472</v>
      </c>
      <c r="B59" s="1">
        <v>3400817647.5981984</v>
      </c>
      <c r="E59" t="str">
        <f t="shared" si="2"/>
        <v>Côte d’Ivoire</v>
      </c>
      <c r="F59" s="1">
        <f t="shared" si="2"/>
        <v>3400817647.5981984</v>
      </c>
    </row>
    <row r="60" spans="1:6" x14ac:dyDescent="0.35">
      <c r="A60" s="8" t="s">
        <v>1473</v>
      </c>
      <c r="B60" s="1">
        <v>3123446469.6825972</v>
      </c>
      <c r="E60" t="str">
        <f t="shared" si="2"/>
        <v>Ghana</v>
      </c>
      <c r="F60" s="1">
        <f t="shared" si="2"/>
        <v>3123446469.6825972</v>
      </c>
    </row>
    <row r="61" spans="1:6" x14ac:dyDescent="0.35">
      <c r="A61" s="8" t="s">
        <v>1470</v>
      </c>
      <c r="B61" s="1">
        <v>3588053532.6843996</v>
      </c>
      <c r="E61" t="str">
        <f t="shared" si="2"/>
        <v>Nigeria</v>
      </c>
      <c r="F61" s="1">
        <f t="shared" si="2"/>
        <v>3588053532.6843996</v>
      </c>
    </row>
    <row r="62" spans="1:6" x14ac:dyDescent="0.35">
      <c r="A62" s="8" t="s">
        <v>1469</v>
      </c>
      <c r="B62" s="1">
        <v>2922483669.1131005</v>
      </c>
      <c r="E62" t="str">
        <f t="shared" si="2"/>
        <v>Togo</v>
      </c>
      <c r="F62" s="1">
        <f t="shared" si="2"/>
        <v>2922483669.1131005</v>
      </c>
    </row>
    <row r="69" spans="1:2" x14ac:dyDescent="0.35">
      <c r="A69" s="4" t="s">
        <v>1524</v>
      </c>
      <c r="B69" t="s">
        <v>1530</v>
      </c>
    </row>
    <row r="70" spans="1:2" x14ac:dyDescent="0.35">
      <c r="A70" s="8" t="s">
        <v>1471</v>
      </c>
      <c r="B70" s="9">
        <v>73.703115640693468</v>
      </c>
    </row>
    <row r="71" spans="1:2" x14ac:dyDescent="0.35">
      <c r="A71" s="8" t="s">
        <v>1472</v>
      </c>
      <c r="B71" s="9">
        <v>73.733588968634521</v>
      </c>
    </row>
    <row r="72" spans="1:2" x14ac:dyDescent="0.35">
      <c r="A72" s="8" t="s">
        <v>1473</v>
      </c>
      <c r="B72" s="9">
        <v>74.038859408554586</v>
      </c>
    </row>
    <row r="73" spans="1:2" x14ac:dyDescent="0.35">
      <c r="A73" s="8" t="s">
        <v>1470</v>
      </c>
      <c r="B73" s="9">
        <v>73.587747223253089</v>
      </c>
    </row>
    <row r="74" spans="1:2" x14ac:dyDescent="0.35">
      <c r="A74" s="8" t="s">
        <v>1469</v>
      </c>
      <c r="B74" s="9">
        <v>73.633299599053387</v>
      </c>
    </row>
    <row r="83" spans="1:6" x14ac:dyDescent="0.35">
      <c r="A83" s="4" t="s">
        <v>1524</v>
      </c>
      <c r="B83" t="s">
        <v>1539</v>
      </c>
      <c r="E83" t="s">
        <v>1</v>
      </c>
      <c r="F83" t="s">
        <v>1540</v>
      </c>
    </row>
    <row r="84" spans="1:6" x14ac:dyDescent="0.35">
      <c r="A84" s="8" t="s">
        <v>1471</v>
      </c>
      <c r="B84" s="10">
        <v>0.75735584110823395</v>
      </c>
      <c r="E84" t="str">
        <f t="shared" ref="E84:F88" si="3">A84</f>
        <v>Benin</v>
      </c>
      <c r="F84" s="12">
        <f t="shared" si="3"/>
        <v>0.75735584110823395</v>
      </c>
    </row>
    <row r="85" spans="1:6" x14ac:dyDescent="0.35">
      <c r="A85" s="8" t="s">
        <v>1472</v>
      </c>
      <c r="B85" s="10">
        <v>0.75108429449373804</v>
      </c>
      <c r="E85" t="str">
        <f t="shared" si="3"/>
        <v>Côte d’Ivoire</v>
      </c>
      <c r="F85" s="12">
        <f t="shared" si="3"/>
        <v>0.75108429449373804</v>
      </c>
    </row>
    <row r="86" spans="1:6" x14ac:dyDescent="0.35">
      <c r="A86" s="8" t="s">
        <v>1473</v>
      </c>
      <c r="B86" s="10">
        <v>0.75292183029267423</v>
      </c>
      <c r="E86" t="str">
        <f t="shared" si="3"/>
        <v>Ghana</v>
      </c>
      <c r="F86" s="12">
        <f t="shared" si="3"/>
        <v>0.75292183029267423</v>
      </c>
    </row>
    <row r="87" spans="1:6" x14ac:dyDescent="0.35">
      <c r="A87" s="8" t="s">
        <v>1470</v>
      </c>
      <c r="B87" s="10">
        <v>0.75416164398516861</v>
      </c>
      <c r="E87" t="str">
        <f t="shared" si="3"/>
        <v>Nigeria</v>
      </c>
      <c r="F87" s="12">
        <f t="shared" si="3"/>
        <v>0.75416164398516861</v>
      </c>
    </row>
    <row r="88" spans="1:6" x14ac:dyDescent="0.35">
      <c r="A88" s="8" t="s">
        <v>1469</v>
      </c>
      <c r="B88" s="10">
        <v>0.75026142748501479</v>
      </c>
      <c r="E88" s="12" t="str">
        <f t="shared" si="3"/>
        <v>Togo</v>
      </c>
      <c r="F88" s="12">
        <f t="shared" si="3"/>
        <v>0.75026142748501479</v>
      </c>
    </row>
    <row r="89" spans="1:6" x14ac:dyDescent="0.35">
      <c r="E89" s="12"/>
      <c r="F89" s="12"/>
    </row>
    <row r="90" spans="1:6" x14ac:dyDescent="0.35">
      <c r="E90" s="12"/>
      <c r="F90" s="12"/>
    </row>
    <row r="96" spans="1:6" x14ac:dyDescent="0.35">
      <c r="A96" s="4" t="s">
        <v>1524</v>
      </c>
      <c r="B96" t="s">
        <v>1541</v>
      </c>
    </row>
    <row r="97" spans="1:2" x14ac:dyDescent="0.35">
      <c r="A97" s="8">
        <v>2021</v>
      </c>
      <c r="B97" s="9">
        <v>40493892</v>
      </c>
    </row>
    <row r="98" spans="1:2" x14ac:dyDescent="0.35">
      <c r="A98" s="8">
        <v>2022</v>
      </c>
      <c r="B98" s="9">
        <v>38697318</v>
      </c>
    </row>
    <row r="99" spans="1:2" x14ac:dyDescent="0.35">
      <c r="A99" s="8">
        <v>2023</v>
      </c>
      <c r="B99" s="9">
        <v>39576384</v>
      </c>
    </row>
    <row r="100" spans="1:2" x14ac:dyDescent="0.35">
      <c r="A100" s="8">
        <v>2024</v>
      </c>
      <c r="B100" s="9">
        <v>41683667</v>
      </c>
    </row>
    <row r="101" spans="1:2" x14ac:dyDescent="0.35">
      <c r="A101" s="8">
        <v>2025</v>
      </c>
      <c r="B101" s="9">
        <v>41258674</v>
      </c>
    </row>
    <row r="106" spans="1:2" x14ac:dyDescent="0.35">
      <c r="A106" s="4" t="s">
        <v>1524</v>
      </c>
      <c r="B106" t="s">
        <v>1543</v>
      </c>
    </row>
    <row r="107" spans="1:2" x14ac:dyDescent="0.35">
      <c r="A107" s="8">
        <v>2021</v>
      </c>
      <c r="B107" s="9">
        <v>859469617.85440028</v>
      </c>
    </row>
    <row r="108" spans="1:2" x14ac:dyDescent="0.35">
      <c r="A108" s="8">
        <v>2022</v>
      </c>
      <c r="B108" s="9">
        <v>911521083.21329987</v>
      </c>
    </row>
    <row r="109" spans="1:2" x14ac:dyDescent="0.35">
      <c r="A109" s="8">
        <v>2023</v>
      </c>
      <c r="B109" s="9">
        <v>947442005.35009944</v>
      </c>
    </row>
    <row r="110" spans="1:2" x14ac:dyDescent="0.35">
      <c r="A110" s="8">
        <v>2024</v>
      </c>
      <c r="B110" s="9">
        <v>1074660984.0070989</v>
      </c>
    </row>
    <row r="111" spans="1:2" x14ac:dyDescent="0.35">
      <c r="A111" s="8">
        <v>2025</v>
      </c>
      <c r="B111" s="9">
        <v>1149643994.0590005</v>
      </c>
    </row>
    <row r="115" spans="1:2" x14ac:dyDescent="0.35">
      <c r="A115" s="4" t="s">
        <v>1524</v>
      </c>
      <c r="B115" t="s">
        <v>1539</v>
      </c>
    </row>
    <row r="116" spans="1:2" x14ac:dyDescent="0.35">
      <c r="A116" s="8">
        <v>2021</v>
      </c>
      <c r="B116" s="10">
        <v>0.75479882037844159</v>
      </c>
    </row>
    <row r="117" spans="1:2" x14ac:dyDescent="0.35">
      <c r="A117" s="8">
        <v>2022</v>
      </c>
      <c r="B117" s="10">
        <v>0.75032191618137689</v>
      </c>
    </row>
    <row r="118" spans="1:2" x14ac:dyDescent="0.35">
      <c r="A118" s="8">
        <v>2023</v>
      </c>
      <c r="B118" s="10">
        <v>0.75375308051742718</v>
      </c>
    </row>
    <row r="119" spans="1:2" x14ac:dyDescent="0.35">
      <c r="A119" s="8">
        <v>2024</v>
      </c>
      <c r="B119" s="10">
        <v>0.75206639028819011</v>
      </c>
    </row>
    <row r="120" spans="1:2" x14ac:dyDescent="0.35">
      <c r="A120" s="8">
        <v>2025</v>
      </c>
      <c r="B120" s="10">
        <v>0.75421650489685843</v>
      </c>
    </row>
    <row r="126" spans="1:2" x14ac:dyDescent="0.35">
      <c r="A126" s="4" t="s">
        <v>1524</v>
      </c>
      <c r="B126" t="s">
        <v>1534</v>
      </c>
    </row>
    <row r="127" spans="1:2" x14ac:dyDescent="0.35">
      <c r="A127" s="8">
        <v>2021</v>
      </c>
      <c r="B127" s="9">
        <v>3670306608</v>
      </c>
    </row>
    <row r="128" spans="1:2" x14ac:dyDescent="0.35">
      <c r="A128" s="8">
        <v>2022</v>
      </c>
      <c r="B128" s="9">
        <v>3805774166</v>
      </c>
    </row>
    <row r="129" spans="1:13" x14ac:dyDescent="0.35">
      <c r="A129" s="8">
        <v>2023</v>
      </c>
      <c r="B129" s="9">
        <v>4008246647</v>
      </c>
    </row>
    <row r="130" spans="1:13" x14ac:dyDescent="0.35">
      <c r="A130" s="8">
        <v>2024</v>
      </c>
      <c r="B130" s="9">
        <v>4502595079</v>
      </c>
    </row>
    <row r="131" spans="1:13" x14ac:dyDescent="0.35">
      <c r="A131" s="8">
        <v>2025</v>
      </c>
      <c r="B131" s="9">
        <v>4845332139</v>
      </c>
    </row>
    <row r="140" spans="1:13" x14ac:dyDescent="0.35">
      <c r="B140" t="s">
        <v>1553</v>
      </c>
      <c r="C140" t="s">
        <v>1554</v>
      </c>
      <c r="D140" t="s">
        <v>1538</v>
      </c>
      <c r="E140" t="s">
        <v>1555</v>
      </c>
      <c r="J140" s="4" t="s">
        <v>1524</v>
      </c>
      <c r="K140" t="s">
        <v>1553</v>
      </c>
      <c r="L140" t="s">
        <v>1539</v>
      </c>
      <c r="M140" t="s">
        <v>1555</v>
      </c>
    </row>
    <row r="141" spans="1:13" x14ac:dyDescent="0.35">
      <c r="B141" s="13">
        <v>3137561.403903232</v>
      </c>
      <c r="C141" s="13">
        <v>988547.53689677943</v>
      </c>
      <c r="D141" s="10">
        <v>0.75305372804665438</v>
      </c>
      <c r="E141" s="13">
        <v>40341.987000000001</v>
      </c>
      <c r="J141" s="8">
        <v>2021</v>
      </c>
      <c r="K141" s="9">
        <v>2829768.2309965263</v>
      </c>
      <c r="L141" s="10">
        <v>0.75479882037844159</v>
      </c>
      <c r="M141" s="9">
        <v>41362.504596527069</v>
      </c>
    </row>
    <row r="142" spans="1:13" x14ac:dyDescent="0.35">
      <c r="B142" s="17">
        <f>GETPIVOTDATA("Profit_After_Storage_Loss",$B$140)</f>
        <v>3137561.403903232</v>
      </c>
      <c r="C142" s="17">
        <f>GETPIVOTDATA("Loss_Value",$C$140)</f>
        <v>988547.53689677943</v>
      </c>
      <c r="D142" s="11">
        <f>GETPIVOTDATA("Profit magin after loss",$D$140)</f>
        <v>0.75305372804665438</v>
      </c>
      <c r="E142" s="17">
        <f>GETPIVOTDATA("Input_Cost_NGN",$E$140)</f>
        <v>40341.987000000001</v>
      </c>
      <c r="J142" s="8">
        <v>2022</v>
      </c>
      <c r="K142" s="9">
        <v>2937814.5728258248</v>
      </c>
      <c r="L142" s="10">
        <v>0.75032191618137689</v>
      </c>
      <c r="M142" s="9">
        <v>39812.055555555555</v>
      </c>
    </row>
    <row r="143" spans="1:13" x14ac:dyDescent="0.35">
      <c r="J143" s="8">
        <v>2023</v>
      </c>
      <c r="K143" s="9">
        <v>3130806.4846112938</v>
      </c>
      <c r="L143" s="10">
        <v>0.75375308051742718</v>
      </c>
      <c r="M143" s="9">
        <v>41011.796891191712</v>
      </c>
    </row>
    <row r="144" spans="1:13" x14ac:dyDescent="0.35">
      <c r="J144" s="8">
        <v>2024</v>
      </c>
      <c r="K144" s="9">
        <v>3188559.7250403934</v>
      </c>
      <c r="L144" s="10">
        <v>0.75206639028819011</v>
      </c>
      <c r="M144" s="9">
        <v>39250.157250470809</v>
      </c>
    </row>
    <row r="145" spans="2:15" x14ac:dyDescent="0.35">
      <c r="J145" s="8">
        <v>2025</v>
      </c>
      <c r="K145" s="9">
        <v>3575762.6917230911</v>
      </c>
      <c r="L145" s="10">
        <v>0.75421650489685843</v>
      </c>
      <c r="M145" s="9">
        <v>40370.522504892368</v>
      </c>
    </row>
    <row r="147" spans="2:15" x14ac:dyDescent="0.35">
      <c r="B147" s="4" t="s">
        <v>1524</v>
      </c>
      <c r="C147" t="s">
        <v>1538</v>
      </c>
      <c r="E147" t="s">
        <v>1557</v>
      </c>
      <c r="F147" t="s">
        <v>1549</v>
      </c>
    </row>
    <row r="148" spans="2:15" x14ac:dyDescent="0.35">
      <c r="B148" s="8" t="s">
        <v>1505</v>
      </c>
      <c r="C148" s="10">
        <v>0.76110022331020621</v>
      </c>
      <c r="E148" t="str">
        <f>B148</f>
        <v>Cassava</v>
      </c>
      <c r="F148" s="11">
        <f>C148</f>
        <v>0.76110022331020621</v>
      </c>
    </row>
    <row r="149" spans="2:15" x14ac:dyDescent="0.35">
      <c r="B149" s="8" t="s">
        <v>1507</v>
      </c>
      <c r="C149" s="10">
        <v>0.75182936502794595</v>
      </c>
      <c r="E149" t="str">
        <f t="shared" ref="E149:F155" si="4">B149</f>
        <v>Maize</v>
      </c>
      <c r="F149" s="11">
        <f t="shared" si="4"/>
        <v>0.75182936502794595</v>
      </c>
    </row>
    <row r="150" spans="2:15" x14ac:dyDescent="0.35">
      <c r="B150" s="8" t="s">
        <v>1504</v>
      </c>
      <c r="C150" s="10">
        <v>0.77100393525133415</v>
      </c>
      <c r="E150" t="str">
        <f t="shared" si="4"/>
        <v>Mango</v>
      </c>
      <c r="F150" s="11">
        <f t="shared" si="4"/>
        <v>0.77100393525133415</v>
      </c>
    </row>
    <row r="151" spans="2:15" x14ac:dyDescent="0.35">
      <c r="B151" s="8" t="s">
        <v>1509</v>
      </c>
      <c r="C151" s="10">
        <v>0.8081075590369674</v>
      </c>
      <c r="E151" t="str">
        <f t="shared" si="4"/>
        <v>Pepper</v>
      </c>
      <c r="F151" s="11">
        <f t="shared" si="4"/>
        <v>0.8081075590369674</v>
      </c>
      <c r="J151" s="46" t="s">
        <v>1542</v>
      </c>
      <c r="K151" s="46"/>
      <c r="L151" s="46"/>
      <c r="M151" s="46"/>
      <c r="N151" s="46"/>
    </row>
    <row r="152" spans="2:15" x14ac:dyDescent="0.35">
      <c r="B152" s="8" t="s">
        <v>1506</v>
      </c>
      <c r="C152" s="10">
        <v>0.75365809362716596</v>
      </c>
      <c r="E152" t="str">
        <f t="shared" si="4"/>
        <v>Rice</v>
      </c>
      <c r="F152" s="11">
        <f t="shared" si="4"/>
        <v>0.75365809362716596</v>
      </c>
      <c r="J152" t="s">
        <v>1544</v>
      </c>
      <c r="L152" t="s">
        <v>1551</v>
      </c>
      <c r="M152" t="s">
        <v>1550</v>
      </c>
      <c r="N152" t="s">
        <v>1552</v>
      </c>
    </row>
    <row r="153" spans="2:15" x14ac:dyDescent="0.35">
      <c r="B153" s="8" t="s">
        <v>1508</v>
      </c>
      <c r="C153" s="10">
        <v>0.74399102420628871</v>
      </c>
      <c r="E153" t="str">
        <f t="shared" si="4"/>
        <v>Sorghum</v>
      </c>
      <c r="F153" s="11">
        <f t="shared" si="4"/>
        <v>0.74399102420628871</v>
      </c>
      <c r="K153" s="17"/>
      <c r="L153" s="17"/>
      <c r="M153" s="17"/>
      <c r="N153" s="11"/>
      <c r="O153" s="22"/>
    </row>
    <row r="154" spans="2:15" x14ac:dyDescent="0.35">
      <c r="B154" s="8" t="s">
        <v>1510</v>
      </c>
      <c r="C154" s="10">
        <v>0.70606651631774309</v>
      </c>
      <c r="E154" t="str">
        <f t="shared" si="4"/>
        <v>Tomato</v>
      </c>
      <c r="F154" s="11">
        <f t="shared" si="4"/>
        <v>0.70606651631774309</v>
      </c>
      <c r="J154" t="s">
        <v>1546</v>
      </c>
      <c r="K154" s="17">
        <f>GETPIVOTDATA("Profit_After_Storage_Loss",$B$140)</f>
        <v>3137561.403903232</v>
      </c>
      <c r="L154" s="17">
        <f>GETPIVOTDATA("Average of Profit_After_Storage_Loss",$J$140,"Year",2025)</f>
        <v>3575762.6917230911</v>
      </c>
      <c r="M154" s="17">
        <f>GETPIVOTDATA("Average of Profit_After_Storage_Loss",$J$140,"Year",2024)</f>
        <v>3188559.7250403934</v>
      </c>
      <c r="N154" s="11">
        <f>(L154-M154)/M154</f>
        <v>0.12143506789034428</v>
      </c>
      <c r="O154" s="22" t="str">
        <f>IF(N154&gt;0, "▲ +","▼ -")&amp;TEXT(ABS(N154),"0%")&amp;" YoY"</f>
        <v>▲ +12% YoY</v>
      </c>
    </row>
    <row r="155" spans="2:15" x14ac:dyDescent="0.35">
      <c r="B155" s="8" t="s">
        <v>1503</v>
      </c>
      <c r="C155" s="10">
        <v>0.76414130309606598</v>
      </c>
      <c r="E155" t="str">
        <f t="shared" si="4"/>
        <v>Yam</v>
      </c>
      <c r="F155" s="11">
        <f t="shared" si="4"/>
        <v>0.76414130309606598</v>
      </c>
      <c r="K155" s="17"/>
      <c r="M155" s="17"/>
      <c r="N155" s="11"/>
      <c r="O155" s="22"/>
    </row>
    <row r="156" spans="2:15" x14ac:dyDescent="0.35">
      <c r="J156" t="s">
        <v>1548</v>
      </c>
      <c r="K156" s="17">
        <f>GETPIVOTDATA("Input_Cost_NGN",$E$140)</f>
        <v>40341.987000000001</v>
      </c>
      <c r="L156" s="17">
        <f>GETPIVOTDATA("Average of Input_Cost_NGN",$J$140,"Year",2025)</f>
        <v>40370.522504892368</v>
      </c>
      <c r="M156" s="17">
        <f>GETPIVOTDATA("Average of Input_Cost_NGN",$J$140,"Year",2024)</f>
        <v>39250.157250470809</v>
      </c>
      <c r="N156" s="11">
        <f>(L156-M156)/M156</f>
        <v>2.8544223333222939E-2</v>
      </c>
      <c r="O156" s="22" t="str">
        <f>IF(N156&lt;0, "▲ -","▼ +")&amp;TEXT(ABS(N156),"0%")&amp;" YoY"</f>
        <v>▼ +3% YoY</v>
      </c>
    </row>
    <row r="157" spans="2:15" x14ac:dyDescent="0.35">
      <c r="J157" t="s">
        <v>1549</v>
      </c>
      <c r="K157">
        <f>GETPIVOTDATA("Profit magin after loss",$D$140)</f>
        <v>0.75305372804665438</v>
      </c>
      <c r="L157">
        <f>GETPIVOTDATA("Sum of Profit magin after loss",$J$140,"Year",2025)</f>
        <v>0.75421650489685843</v>
      </c>
      <c r="M157">
        <f>GETPIVOTDATA("Sum of Profit magin after loss",$J$140,"Year",2024)</f>
        <v>0.75206639028819011</v>
      </c>
      <c r="N157" s="21">
        <f>(L157-M157)/M157</f>
        <v>2.8589425567128453E-3</v>
      </c>
      <c r="O157" s="22" t="str">
        <f>IF(N157&gt;0, "▲ +","▼ -")&amp;TEXT(ABS(N157),"0.0%")&amp;" YoY"</f>
        <v>▲ +0.3% YoY</v>
      </c>
    </row>
    <row r="166" spans="2:8" x14ac:dyDescent="0.35">
      <c r="B166" s="4" t="s">
        <v>1524</v>
      </c>
      <c r="C166" t="s">
        <v>1555</v>
      </c>
      <c r="D166" t="s">
        <v>1553</v>
      </c>
      <c r="F166" t="s">
        <v>1557</v>
      </c>
      <c r="G166" t="s">
        <v>1548</v>
      </c>
      <c r="H166" t="s">
        <v>1546</v>
      </c>
    </row>
    <row r="167" spans="2:8" x14ac:dyDescent="0.35">
      <c r="B167" s="8" t="s">
        <v>1505</v>
      </c>
      <c r="C167" s="9">
        <v>20696.159879336348</v>
      </c>
      <c r="D167" s="9">
        <v>1316087.6723174967</v>
      </c>
      <c r="F167" t="str">
        <f>B167</f>
        <v>Cassava</v>
      </c>
      <c r="G167" s="17">
        <f t="shared" ref="G167:H174" si="5">C167</f>
        <v>20696.159879336348</v>
      </c>
      <c r="H167" s="17">
        <f t="shared" si="5"/>
        <v>1316087.6723174967</v>
      </c>
    </row>
    <row r="168" spans="2:8" x14ac:dyDescent="0.35">
      <c r="B168" s="8" t="s">
        <v>1507</v>
      </c>
      <c r="C168" s="9">
        <v>38279.77740863787</v>
      </c>
      <c r="D168" s="9">
        <v>641115.35863970104</v>
      </c>
      <c r="F168" t="str">
        <f t="shared" ref="F168:F174" si="6">B168</f>
        <v>Maize</v>
      </c>
      <c r="G168" s="17">
        <f t="shared" si="5"/>
        <v>38279.77740863787</v>
      </c>
      <c r="H168" s="17">
        <f t="shared" si="5"/>
        <v>641115.35863970104</v>
      </c>
    </row>
    <row r="169" spans="2:8" x14ac:dyDescent="0.35">
      <c r="B169" s="8" t="s">
        <v>1504</v>
      </c>
      <c r="C169" s="9">
        <v>39751.060301507539</v>
      </c>
      <c r="D169" s="9">
        <v>3213712.0173499133</v>
      </c>
      <c r="F169" t="str">
        <f t="shared" si="6"/>
        <v>Mango</v>
      </c>
      <c r="G169" s="17">
        <f t="shared" si="5"/>
        <v>39751.060301507539</v>
      </c>
      <c r="H169" s="17">
        <f t="shared" si="5"/>
        <v>3213712.0173499133</v>
      </c>
    </row>
    <row r="170" spans="2:8" x14ac:dyDescent="0.35">
      <c r="B170" s="8" t="s">
        <v>1509</v>
      </c>
      <c r="C170" s="9">
        <v>55127.151745068288</v>
      </c>
      <c r="D170" s="9">
        <v>6062190.3715729928</v>
      </c>
      <c r="F170" t="str">
        <f t="shared" si="6"/>
        <v>Pepper</v>
      </c>
      <c r="G170" s="17">
        <f t="shared" si="5"/>
        <v>55127.151745068288</v>
      </c>
      <c r="H170" s="17">
        <f t="shared" si="5"/>
        <v>6062190.3715729928</v>
      </c>
    </row>
    <row r="171" spans="2:8" x14ac:dyDescent="0.35">
      <c r="B171" s="8" t="s">
        <v>1506</v>
      </c>
      <c r="C171" s="9">
        <v>49398.274410774407</v>
      </c>
      <c r="D171" s="9">
        <v>1091406.5679432664</v>
      </c>
      <c r="F171" t="str">
        <f t="shared" si="6"/>
        <v>Rice</v>
      </c>
      <c r="G171" s="17">
        <f t="shared" si="5"/>
        <v>49398.274410774407</v>
      </c>
      <c r="H171" s="17">
        <f t="shared" si="5"/>
        <v>1091406.5679432664</v>
      </c>
    </row>
    <row r="172" spans="2:8" x14ac:dyDescent="0.35">
      <c r="B172" s="8" t="s">
        <v>1508</v>
      </c>
      <c r="C172" s="9">
        <v>26772.188291139242</v>
      </c>
      <c r="D172" s="9">
        <v>446207.59378006338</v>
      </c>
      <c r="F172" t="str">
        <f t="shared" si="6"/>
        <v>Sorghum</v>
      </c>
      <c r="G172" s="17">
        <f t="shared" si="5"/>
        <v>26772.188291139242</v>
      </c>
      <c r="H172" s="17">
        <f t="shared" si="5"/>
        <v>446207.59378006338</v>
      </c>
    </row>
    <row r="173" spans="2:8" x14ac:dyDescent="0.35">
      <c r="B173" s="8" t="s">
        <v>1510</v>
      </c>
      <c r="C173" s="9">
        <v>63182.682352941178</v>
      </c>
      <c r="D173" s="9">
        <v>8969186.770805886</v>
      </c>
      <c r="F173" t="str">
        <f t="shared" si="6"/>
        <v>Tomato</v>
      </c>
      <c r="G173" s="17">
        <f t="shared" si="5"/>
        <v>63182.682352941178</v>
      </c>
      <c r="H173" s="17">
        <f t="shared" si="5"/>
        <v>8969186.770805886</v>
      </c>
    </row>
    <row r="174" spans="2:8" x14ac:dyDescent="0.35">
      <c r="B174" s="8" t="s">
        <v>1503</v>
      </c>
      <c r="C174" s="9">
        <v>31956.664133738603</v>
      </c>
      <c r="D174" s="9">
        <v>3417560.9246006086</v>
      </c>
      <c r="F174" t="str">
        <f t="shared" si="6"/>
        <v>Yam</v>
      </c>
      <c r="G174" s="17">
        <f t="shared" si="5"/>
        <v>31956.664133738603</v>
      </c>
      <c r="H174" s="17">
        <f t="shared" si="5"/>
        <v>3417560.9246006086</v>
      </c>
    </row>
    <row r="180" spans="2:10" x14ac:dyDescent="0.35">
      <c r="B180" s="4" t="s">
        <v>1539</v>
      </c>
      <c r="C180" s="4" t="s">
        <v>1556</v>
      </c>
    </row>
    <row r="181" spans="2:10" x14ac:dyDescent="0.35">
      <c r="B181" s="4" t="s">
        <v>1524</v>
      </c>
      <c r="C181" t="s">
        <v>1505</v>
      </c>
      <c r="D181" t="s">
        <v>1507</v>
      </c>
      <c r="E181" t="s">
        <v>1504</v>
      </c>
      <c r="F181" t="s">
        <v>1509</v>
      </c>
      <c r="G181" t="s">
        <v>1506</v>
      </c>
      <c r="H181" t="s">
        <v>1508</v>
      </c>
      <c r="I181" t="s">
        <v>1510</v>
      </c>
      <c r="J181" t="s">
        <v>1503</v>
      </c>
    </row>
    <row r="182" spans="2:10" x14ac:dyDescent="0.35">
      <c r="B182" s="8">
        <v>2021</v>
      </c>
      <c r="C182" s="10">
        <v>0.760044322628458</v>
      </c>
      <c r="D182" s="10">
        <v>0.75010842990549975</v>
      </c>
      <c r="E182" s="10">
        <v>0.76921587393341428</v>
      </c>
      <c r="F182" s="10">
        <v>0.80710262762193741</v>
      </c>
      <c r="G182" s="10">
        <v>0.76049601572727787</v>
      </c>
      <c r="H182" s="10">
        <v>0.73832167994263009</v>
      </c>
      <c r="I182" s="10">
        <v>0.70624714040678027</v>
      </c>
      <c r="J182" s="10">
        <v>0.7633544694011215</v>
      </c>
    </row>
    <row r="183" spans="2:10" x14ac:dyDescent="0.35">
      <c r="B183" s="8">
        <v>2022</v>
      </c>
      <c r="C183" s="10">
        <v>0.75821134417511871</v>
      </c>
      <c r="D183" s="10">
        <v>0.74965565876841778</v>
      </c>
      <c r="E183" s="10">
        <v>0.77451091855016063</v>
      </c>
      <c r="F183" s="10">
        <v>0.80863856646102539</v>
      </c>
      <c r="G183" s="10">
        <v>0.7382123351718558</v>
      </c>
      <c r="H183" s="10">
        <v>0.73211700732034235</v>
      </c>
      <c r="I183" s="10">
        <v>0.70834831442432578</v>
      </c>
      <c r="J183" s="10">
        <v>0.77410545408746256</v>
      </c>
    </row>
    <row r="184" spans="2:10" x14ac:dyDescent="0.35">
      <c r="B184" s="8">
        <v>2023</v>
      </c>
      <c r="C184" s="10">
        <v>0.75519681070945055</v>
      </c>
      <c r="D184" s="10">
        <v>0.73265302044850689</v>
      </c>
      <c r="E184" s="10">
        <v>0.77767130669979956</v>
      </c>
      <c r="F184" s="10">
        <v>0.80931858057734019</v>
      </c>
      <c r="G184" s="10">
        <v>0.75974060461693571</v>
      </c>
      <c r="H184" s="10">
        <v>0.73017499796365315</v>
      </c>
      <c r="I184" s="10">
        <v>0.70549444189976085</v>
      </c>
      <c r="J184" s="10">
        <v>0.77242490528728081</v>
      </c>
    </row>
    <row r="185" spans="2:10" x14ac:dyDescent="0.35">
      <c r="B185" s="8">
        <v>2024</v>
      </c>
      <c r="C185" s="10">
        <v>0.76274298665832241</v>
      </c>
      <c r="D185" s="10">
        <v>0.75878279829063844</v>
      </c>
      <c r="E185" s="10">
        <v>0.76757813904955741</v>
      </c>
      <c r="F185" s="10">
        <v>0.80683509693883937</v>
      </c>
      <c r="G185" s="10">
        <v>0.74919837164656589</v>
      </c>
      <c r="H185" s="10">
        <v>0.75466617697324556</v>
      </c>
      <c r="I185" s="10">
        <v>0.70156721611188533</v>
      </c>
      <c r="J185" s="10">
        <v>0.76454528996371462</v>
      </c>
    </row>
    <row r="186" spans="2:10" x14ac:dyDescent="0.35">
      <c r="B186" s="8">
        <v>2025</v>
      </c>
      <c r="C186" s="10">
        <v>0.76668418147799078</v>
      </c>
      <c r="D186" s="10">
        <v>0.76964025676648828</v>
      </c>
      <c r="E186" s="10">
        <v>0.76685317689841614</v>
      </c>
      <c r="F186" s="10">
        <v>0.8088636890920935</v>
      </c>
      <c r="G186" s="10">
        <v>0.76054397438572185</v>
      </c>
      <c r="H186" s="10">
        <v>0.75642307695988165</v>
      </c>
      <c r="I186" s="10">
        <v>0.70851923043580911</v>
      </c>
      <c r="J186" s="10">
        <v>0.74966614681127464</v>
      </c>
    </row>
    <row r="193" spans="2:14" ht="22" x14ac:dyDescent="0.4">
      <c r="B193" s="4" t="s">
        <v>1559</v>
      </c>
      <c r="C193" t="s">
        <v>1534</v>
      </c>
      <c r="D193" t="s">
        <v>1532</v>
      </c>
      <c r="E193" t="s">
        <v>1560</v>
      </c>
      <c r="F193" t="s">
        <v>1561</v>
      </c>
      <c r="G193" t="s">
        <v>1554</v>
      </c>
      <c r="I193" s="28"/>
      <c r="J193" s="28"/>
      <c r="K193" s="28"/>
      <c r="L193" s="28"/>
      <c r="M193" s="28"/>
      <c r="N193" s="28"/>
    </row>
    <row r="194" spans="2:14" ht="23.5" x14ac:dyDescent="0.55000000000000004">
      <c r="B194" s="8" t="s">
        <v>1510</v>
      </c>
      <c r="C194" s="17">
        <v>7558305068</v>
      </c>
      <c r="D194" s="17">
        <v>5336666128.6295023</v>
      </c>
      <c r="E194" s="23">
        <v>0.29256655462184888</v>
      </c>
      <c r="F194" s="23">
        <v>0.70606651631774309</v>
      </c>
      <c r="G194" s="17">
        <v>3670664.2745722681</v>
      </c>
      <c r="I194" s="25"/>
      <c r="J194" s="26"/>
      <c r="K194" s="26"/>
      <c r="L194" s="27"/>
      <c r="M194" s="27"/>
      <c r="N194" s="26"/>
    </row>
    <row r="195" spans="2:14" ht="23.5" x14ac:dyDescent="0.55000000000000004">
      <c r="B195" s="8" t="s">
        <v>1509</v>
      </c>
      <c r="C195" s="17">
        <v>4943628370</v>
      </c>
      <c r="D195" s="17">
        <v>3994983454.8666019</v>
      </c>
      <c r="E195" s="23">
        <v>0.18854901365705629</v>
      </c>
      <c r="F195" s="23">
        <v>0.8081075590369674</v>
      </c>
      <c r="G195" s="17">
        <v>1384394.7225089546</v>
      </c>
      <c r="I195" s="25"/>
      <c r="J195" s="26"/>
      <c r="K195" s="26"/>
      <c r="L195" s="27"/>
      <c r="M195" s="27"/>
      <c r="N195" s="26"/>
    </row>
    <row r="196" spans="2:14" ht="23.5" x14ac:dyDescent="0.55000000000000004">
      <c r="B196" s="8" t="s">
        <v>1503</v>
      </c>
      <c r="C196" s="17">
        <v>2942852427</v>
      </c>
      <c r="D196" s="17">
        <v>2248755088.3872004</v>
      </c>
      <c r="E196" s="23">
        <v>0.26132294832826691</v>
      </c>
      <c r="F196" s="23">
        <v>0.76414130309606598</v>
      </c>
      <c r="G196" s="17">
        <v>1022902.5130893617</v>
      </c>
      <c r="I196" s="25"/>
      <c r="J196" s="26"/>
      <c r="K196" s="26"/>
      <c r="L196" s="27"/>
      <c r="M196" s="27"/>
      <c r="N196" s="26"/>
    </row>
    <row r="197" spans="2:14" ht="23.5" x14ac:dyDescent="0.55000000000000004">
      <c r="B197" s="8" t="s">
        <v>1504</v>
      </c>
      <c r="C197" s="17">
        <v>2488425787</v>
      </c>
      <c r="D197" s="17">
        <v>1918586074.3578982</v>
      </c>
      <c r="E197" s="23">
        <v>0.2212403685092125</v>
      </c>
      <c r="F197" s="23">
        <v>0.77100393525133415</v>
      </c>
      <c r="G197" s="17">
        <v>914754.32100854267</v>
      </c>
      <c r="I197" s="25"/>
      <c r="J197" s="26"/>
      <c r="K197" s="26"/>
      <c r="L197" s="27"/>
      <c r="M197" s="27"/>
      <c r="N197" s="26"/>
    </row>
    <row r="198" spans="2:14" ht="23.5" x14ac:dyDescent="0.55000000000000004">
      <c r="B198" s="8" t="s">
        <v>1505</v>
      </c>
      <c r="C198" s="17">
        <v>1146453647</v>
      </c>
      <c r="D198" s="17">
        <v>872566126.74650037</v>
      </c>
      <c r="E198" s="23">
        <v>0.25867692307692258</v>
      </c>
      <c r="F198" s="23">
        <v>0.76110022331020621</v>
      </c>
      <c r="G198" s="17">
        <v>392407.18891930592</v>
      </c>
      <c r="I198" s="25"/>
      <c r="J198" s="26"/>
      <c r="K198" s="26"/>
      <c r="L198" s="27"/>
      <c r="M198" s="27"/>
      <c r="N198" s="26"/>
    </row>
    <row r="199" spans="2:14" ht="23.5" x14ac:dyDescent="0.55000000000000004">
      <c r="B199" s="8" t="s">
        <v>1506</v>
      </c>
      <c r="C199" s="17">
        <v>860198420</v>
      </c>
      <c r="D199" s="17">
        <v>648295501.35830021</v>
      </c>
      <c r="E199" s="23">
        <v>0.24023703703703669</v>
      </c>
      <c r="F199" s="23">
        <v>0.75365809362716596</v>
      </c>
      <c r="G199" s="17">
        <v>307340.6458614475</v>
      </c>
      <c r="I199" s="25"/>
      <c r="J199" s="26"/>
      <c r="K199" s="26"/>
      <c r="L199" s="27"/>
      <c r="M199" s="27"/>
      <c r="N199" s="26"/>
    </row>
    <row r="200" spans="2:14" ht="23.5" x14ac:dyDescent="0.55000000000000004">
      <c r="B200" s="8" t="s">
        <v>1507</v>
      </c>
      <c r="C200" s="17">
        <v>513349789</v>
      </c>
      <c r="D200" s="17">
        <v>385951445.90110004</v>
      </c>
      <c r="E200" s="23">
        <v>0.24939485049833862</v>
      </c>
      <c r="F200" s="23">
        <v>0.75182936502794595</v>
      </c>
      <c r="G200" s="17">
        <v>173345.37724069771</v>
      </c>
      <c r="I200" s="25"/>
      <c r="J200" s="26"/>
      <c r="K200" s="26"/>
      <c r="L200" s="27"/>
      <c r="M200" s="27"/>
      <c r="N200" s="26"/>
    </row>
    <row r="201" spans="2:14" ht="23.5" x14ac:dyDescent="0.55000000000000004">
      <c r="B201" s="8" t="s">
        <v>1508</v>
      </c>
      <c r="C201" s="17">
        <v>379041131</v>
      </c>
      <c r="D201" s="17">
        <v>282003199.26900005</v>
      </c>
      <c r="E201" s="23">
        <v>0.25646202531645573</v>
      </c>
      <c r="F201" s="23">
        <v>0.74399102420628871</v>
      </c>
      <c r="G201" s="17">
        <v>126768.84292879757</v>
      </c>
      <c r="I201" s="25"/>
      <c r="J201" s="26"/>
      <c r="K201" s="26"/>
      <c r="L201" s="27"/>
      <c r="M201" s="27"/>
      <c r="N201" s="26"/>
    </row>
    <row r="215" spans="3:6" x14ac:dyDescent="0.35">
      <c r="C215" t="s">
        <v>1562</v>
      </c>
      <c r="D215" t="s">
        <v>1563</v>
      </c>
      <c r="E215" s="40" t="s">
        <v>1564</v>
      </c>
      <c r="F215" s="9" t="s">
        <v>1565</v>
      </c>
    </row>
    <row r="216" spans="3:6" x14ac:dyDescent="0.35">
      <c r="C216" s="13">
        <v>24.25661999999997</v>
      </c>
      <c r="D216" s="13">
        <v>4431.5082000000002</v>
      </c>
      <c r="E216" s="40">
        <v>0.24575703999999959</v>
      </c>
      <c r="F216" s="9">
        <v>1.4038479999999973</v>
      </c>
    </row>
    <row r="217" spans="3:6" x14ac:dyDescent="0.35">
      <c r="C217" s="41">
        <f>GETPIVOTDATA("Distance_to_Market_km",$C$215)</f>
        <v>24.25661999999997</v>
      </c>
      <c r="D217" s="43">
        <f>GETPIVOTDATA("Transport_Cost_NGN",$D$215)</f>
        <v>4431.5082000000002</v>
      </c>
      <c r="E217" s="11">
        <f>GETPIVOTDATA("Storage_Loss %",$E$215)</f>
        <v>0.24575703999999959</v>
      </c>
      <c r="F217" s="42">
        <f>GETPIVOTDATA("Transport_Time_hr",$F$215)</f>
        <v>1.4038479999999973</v>
      </c>
    </row>
    <row r="221" spans="3:6" x14ac:dyDescent="0.35">
      <c r="C221" s="4" t="s">
        <v>1524</v>
      </c>
      <c r="D221" t="s">
        <v>1566</v>
      </c>
      <c r="E221" t="s">
        <v>1567</v>
      </c>
      <c r="F221" t="s">
        <v>1568</v>
      </c>
    </row>
    <row r="222" spans="3:6" x14ac:dyDescent="0.35">
      <c r="C222" s="8" t="s">
        <v>1514</v>
      </c>
      <c r="D222" s="13">
        <v>184</v>
      </c>
      <c r="E222" t="str">
        <f>C222</f>
        <v>Boat</v>
      </c>
      <c r="F222">
        <f>D222</f>
        <v>184</v>
      </c>
    </row>
    <row r="223" spans="3:6" x14ac:dyDescent="0.35">
      <c r="C223" s="8" t="s">
        <v>1515</v>
      </c>
      <c r="D223" s="13">
        <v>247</v>
      </c>
      <c r="E223" t="str">
        <f t="shared" ref="E223:F226" si="7">C223</f>
        <v>Bus</v>
      </c>
      <c r="F223">
        <f t="shared" si="7"/>
        <v>247</v>
      </c>
    </row>
    <row r="224" spans="3:6" x14ac:dyDescent="0.35">
      <c r="C224" s="8" t="s">
        <v>1513</v>
      </c>
      <c r="D224" s="13">
        <v>1284</v>
      </c>
      <c r="E224" t="str">
        <f t="shared" si="7"/>
        <v>Motorbike</v>
      </c>
      <c r="F224">
        <f t="shared" si="7"/>
        <v>1284</v>
      </c>
    </row>
    <row r="225" spans="3:6" x14ac:dyDescent="0.35">
      <c r="C225" s="8" t="s">
        <v>1511</v>
      </c>
      <c r="D225" s="13">
        <v>1227</v>
      </c>
      <c r="E225" t="str">
        <f t="shared" si="7"/>
        <v>Pick-up</v>
      </c>
      <c r="F225">
        <f t="shared" si="7"/>
        <v>1227</v>
      </c>
    </row>
    <row r="226" spans="3:6" x14ac:dyDescent="0.35">
      <c r="C226" s="8" t="s">
        <v>1512</v>
      </c>
      <c r="D226" s="13">
        <v>2058</v>
      </c>
      <c r="E226" t="str">
        <f t="shared" si="7"/>
        <v>Truck</v>
      </c>
      <c r="F226">
        <f t="shared" si="7"/>
        <v>2058</v>
      </c>
    </row>
    <row r="230" spans="3:6" x14ac:dyDescent="0.35">
      <c r="C230" s="4" t="s">
        <v>1524</v>
      </c>
      <c r="D230" t="s">
        <v>1566</v>
      </c>
      <c r="E230" t="s">
        <v>1569</v>
      </c>
      <c r="F230" t="s">
        <v>1568</v>
      </c>
    </row>
    <row r="231" spans="3:6" x14ac:dyDescent="0.35">
      <c r="C231" s="8" t="s">
        <v>1516</v>
      </c>
      <c r="D231" s="13">
        <v>2471</v>
      </c>
      <c r="E231" t="str">
        <f t="shared" ref="E231:F233" si="8">C231</f>
        <v>Fair</v>
      </c>
      <c r="F231">
        <f t="shared" si="8"/>
        <v>2471</v>
      </c>
    </row>
    <row r="232" spans="3:6" x14ac:dyDescent="0.35">
      <c r="C232" s="8" t="s">
        <v>1518</v>
      </c>
      <c r="D232" s="13">
        <v>1499</v>
      </c>
      <c r="E232" t="str">
        <f t="shared" si="8"/>
        <v>Good</v>
      </c>
      <c r="F232">
        <f t="shared" si="8"/>
        <v>1499</v>
      </c>
    </row>
    <row r="233" spans="3:6" x14ac:dyDescent="0.35">
      <c r="C233" s="8" t="s">
        <v>1517</v>
      </c>
      <c r="D233" s="13">
        <v>1030</v>
      </c>
      <c r="E233" t="str">
        <f t="shared" si="8"/>
        <v>Poor</v>
      </c>
      <c r="F233">
        <f t="shared" si="8"/>
        <v>1030</v>
      </c>
    </row>
    <row r="238" spans="3:6" x14ac:dyDescent="0.35">
      <c r="C238" s="4" t="s">
        <v>1524</v>
      </c>
      <c r="D238" t="s">
        <v>1570</v>
      </c>
    </row>
    <row r="239" spans="3:6" x14ac:dyDescent="0.35">
      <c r="C239" s="8">
        <v>2021</v>
      </c>
      <c r="D239" s="13">
        <v>4621222</v>
      </c>
    </row>
    <row r="240" spans="3:6" x14ac:dyDescent="0.35">
      <c r="C240" s="8">
        <v>2022</v>
      </c>
      <c r="D240" s="13">
        <v>4525111</v>
      </c>
    </row>
    <row r="241" spans="3:4" x14ac:dyDescent="0.35">
      <c r="C241" s="8">
        <v>2023</v>
      </c>
      <c r="D241" s="13">
        <v>4243687</v>
      </c>
    </row>
    <row r="242" spans="3:4" x14ac:dyDescent="0.35">
      <c r="C242" s="8">
        <v>2024</v>
      </c>
      <c r="D242" s="13">
        <v>4547303</v>
      </c>
    </row>
    <row r="243" spans="3:4" x14ac:dyDescent="0.35">
      <c r="C243" s="8">
        <v>2025</v>
      </c>
      <c r="D243" s="13">
        <v>4220218</v>
      </c>
    </row>
    <row r="248" spans="3:4" x14ac:dyDescent="0.35">
      <c r="C248" s="4" t="s">
        <v>1524</v>
      </c>
      <c r="D248" t="s">
        <v>1564</v>
      </c>
    </row>
    <row r="249" spans="3:4" x14ac:dyDescent="0.35">
      <c r="C249" s="8">
        <v>2021</v>
      </c>
      <c r="D249" s="10">
        <v>0.2435658835546472</v>
      </c>
    </row>
    <row r="250" spans="3:4" x14ac:dyDescent="0.35">
      <c r="C250" s="8">
        <v>2022</v>
      </c>
      <c r="D250" s="10">
        <v>0.24775401234567862</v>
      </c>
    </row>
    <row r="251" spans="3:4" x14ac:dyDescent="0.35">
      <c r="C251" s="8">
        <v>2023</v>
      </c>
      <c r="D251" s="10">
        <v>0.24598082901554402</v>
      </c>
    </row>
    <row r="252" spans="3:4" x14ac:dyDescent="0.35">
      <c r="C252" s="8">
        <v>2024</v>
      </c>
      <c r="D252" s="10">
        <v>0.24797693032015022</v>
      </c>
    </row>
    <row r="253" spans="3:4" x14ac:dyDescent="0.35">
      <c r="C253" s="8">
        <v>2025</v>
      </c>
      <c r="D253" s="10">
        <v>0.24343864970645732</v>
      </c>
    </row>
    <row r="258" spans="3:6" x14ac:dyDescent="0.35">
      <c r="C258" s="4" t="s">
        <v>1524</v>
      </c>
      <c r="D258" t="s">
        <v>1564</v>
      </c>
      <c r="E258" t="s">
        <v>1571</v>
      </c>
      <c r="F258" t="s">
        <v>1572</v>
      </c>
    </row>
    <row r="259" spans="3:6" x14ac:dyDescent="0.35">
      <c r="C259" s="8" t="s">
        <v>1514</v>
      </c>
      <c r="D259" s="10">
        <v>0.25546413043478267</v>
      </c>
      <c r="E259" t="str">
        <f>C259</f>
        <v>Boat</v>
      </c>
      <c r="F259" s="11">
        <f>D259</f>
        <v>0.25546413043478267</v>
      </c>
    </row>
    <row r="260" spans="3:6" x14ac:dyDescent="0.35">
      <c r="C260" s="8" t="s">
        <v>1512</v>
      </c>
      <c r="D260" s="10">
        <v>0.24632876579203183</v>
      </c>
      <c r="E260" t="str">
        <f t="shared" ref="E260:F263" si="9">C260</f>
        <v>Truck</v>
      </c>
      <c r="F260" s="11">
        <f t="shared" si="9"/>
        <v>0.24632876579203183</v>
      </c>
    </row>
    <row r="261" spans="3:6" x14ac:dyDescent="0.35">
      <c r="C261" s="8" t="s">
        <v>1511</v>
      </c>
      <c r="D261" s="10">
        <v>0.24563887530562337</v>
      </c>
      <c r="E261" t="str">
        <f t="shared" si="9"/>
        <v>Pick-up</v>
      </c>
      <c r="F261" s="11">
        <f t="shared" si="9"/>
        <v>0.24563887530562337</v>
      </c>
    </row>
    <row r="262" spans="3:6" x14ac:dyDescent="0.35">
      <c r="C262" s="8" t="s">
        <v>1513</v>
      </c>
      <c r="D262" s="10">
        <v>0.2439502336448599</v>
      </c>
      <c r="E262" t="str">
        <f t="shared" si="9"/>
        <v>Motorbike</v>
      </c>
      <c r="F262" s="11">
        <f t="shared" si="9"/>
        <v>0.2439502336448599</v>
      </c>
    </row>
    <row r="263" spans="3:6" x14ac:dyDescent="0.35">
      <c r="C263" s="8" t="s">
        <v>1515</v>
      </c>
      <c r="D263" s="10">
        <v>0.24374170040485835</v>
      </c>
      <c r="E263" t="str">
        <f t="shared" si="9"/>
        <v>Bus</v>
      </c>
      <c r="F263" s="11">
        <f t="shared" si="9"/>
        <v>0.24374170040485835</v>
      </c>
    </row>
    <row r="275" spans="3:9" x14ac:dyDescent="0.35">
      <c r="D275" s="4" t="s">
        <v>1524</v>
      </c>
      <c r="E275" t="s">
        <v>1562</v>
      </c>
      <c r="F275" t="s">
        <v>1532</v>
      </c>
      <c r="G275" t="s">
        <v>1571</v>
      </c>
      <c r="H275" t="s">
        <v>1573</v>
      </c>
      <c r="I275" t="s">
        <v>1574</v>
      </c>
    </row>
    <row r="276" spans="3:9" x14ac:dyDescent="0.35">
      <c r="D276" s="8" t="s">
        <v>1514</v>
      </c>
      <c r="E276" s="44">
        <v>41.703260869565227</v>
      </c>
      <c r="F276" s="9">
        <v>619424511.90520024</v>
      </c>
      <c r="G276" t="str">
        <f>D276</f>
        <v>Boat</v>
      </c>
      <c r="H276">
        <f t="shared" ref="H276:I280" si="10">E276</f>
        <v>41.703260869565227</v>
      </c>
      <c r="I276" s="45">
        <f t="shared" si="10"/>
        <v>619424511.90520024</v>
      </c>
    </row>
    <row r="277" spans="3:9" x14ac:dyDescent="0.35">
      <c r="D277" s="8" t="s">
        <v>1515</v>
      </c>
      <c r="E277" s="44">
        <v>24.30971659919026</v>
      </c>
      <c r="F277" s="9">
        <v>763077717.77819979</v>
      </c>
      <c r="G277" t="str">
        <f>D277</f>
        <v>Bus</v>
      </c>
      <c r="H277">
        <f t="shared" si="10"/>
        <v>24.30971659919026</v>
      </c>
      <c r="I277" s="45">
        <f t="shared" si="10"/>
        <v>763077717.77819979</v>
      </c>
    </row>
    <row r="278" spans="3:9" x14ac:dyDescent="0.35">
      <c r="D278" s="8" t="s">
        <v>1513</v>
      </c>
      <c r="E278" s="44">
        <v>12.4252336448598</v>
      </c>
      <c r="F278" s="9">
        <v>4079903877.9729943</v>
      </c>
      <c r="G278" t="str">
        <f>D278</f>
        <v>Motorbike</v>
      </c>
      <c r="H278">
        <f t="shared" si="10"/>
        <v>12.4252336448598</v>
      </c>
      <c r="I278" s="45">
        <f t="shared" si="10"/>
        <v>4079903877.9729943</v>
      </c>
    </row>
    <row r="279" spans="3:9" x14ac:dyDescent="0.35">
      <c r="D279" s="8" t="s">
        <v>1511</v>
      </c>
      <c r="E279" s="44">
        <v>23.026813365933201</v>
      </c>
      <c r="F279" s="9">
        <v>3802876371.1407027</v>
      </c>
      <c r="G279" t="str">
        <f>D279</f>
        <v>Pick-up</v>
      </c>
      <c r="H279">
        <f t="shared" si="10"/>
        <v>23.026813365933201</v>
      </c>
      <c r="I279" s="45">
        <f t="shared" si="10"/>
        <v>3802876371.1407027</v>
      </c>
    </row>
    <row r="280" spans="3:9" x14ac:dyDescent="0.35">
      <c r="D280" s="8" t="s">
        <v>1512</v>
      </c>
      <c r="E280" s="44">
        <v>30.805296404276032</v>
      </c>
      <c r="F280" s="9">
        <v>6422524540.7189999</v>
      </c>
      <c r="G280" t="str">
        <f>D280</f>
        <v>Truck</v>
      </c>
      <c r="H280">
        <f t="shared" si="10"/>
        <v>30.805296404276032</v>
      </c>
      <c r="I280" s="45">
        <f t="shared" si="10"/>
        <v>6422524540.7189999</v>
      </c>
    </row>
    <row r="287" spans="3:9" x14ac:dyDescent="0.35">
      <c r="C287" s="4" t="s">
        <v>1524</v>
      </c>
      <c r="D287" t="s">
        <v>1541</v>
      </c>
      <c r="E287" t="s">
        <v>1553</v>
      </c>
      <c r="F287" t="s">
        <v>1575</v>
      </c>
      <c r="G287" t="s">
        <v>1576</v>
      </c>
      <c r="H287" t="s">
        <v>1546</v>
      </c>
    </row>
    <row r="288" spans="3:9" x14ac:dyDescent="0.35">
      <c r="C288" s="8" t="s">
        <v>1512</v>
      </c>
      <c r="D288" s="13">
        <v>81931056</v>
      </c>
      <c r="E288" s="13">
        <v>3120760.223867347</v>
      </c>
      <c r="F288" t="str">
        <f>C288</f>
        <v>Truck</v>
      </c>
      <c r="G288" s="17">
        <f t="shared" ref="G288:H292" si="11">D288</f>
        <v>81931056</v>
      </c>
      <c r="H288" s="17">
        <f t="shared" si="11"/>
        <v>3120760.223867347</v>
      </c>
    </row>
    <row r="289" spans="3:8" x14ac:dyDescent="0.35">
      <c r="C289" s="8" t="s">
        <v>1513</v>
      </c>
      <c r="D289" s="13">
        <v>52944592</v>
      </c>
      <c r="E289" s="13">
        <v>3177495.232066195</v>
      </c>
      <c r="F289" t="str">
        <f>C289</f>
        <v>Motorbike</v>
      </c>
      <c r="G289" s="17">
        <f t="shared" si="11"/>
        <v>52944592</v>
      </c>
      <c r="H289" s="17">
        <f t="shared" si="11"/>
        <v>3177495.232066195</v>
      </c>
    </row>
    <row r="290" spans="3:8" x14ac:dyDescent="0.35">
      <c r="C290" s="8" t="s">
        <v>1511</v>
      </c>
      <c r="D290" s="13">
        <v>49512803</v>
      </c>
      <c r="E290" s="13">
        <v>3099328.7458359436</v>
      </c>
      <c r="F290" t="str">
        <f>C290</f>
        <v>Pick-up</v>
      </c>
      <c r="G290" s="17">
        <f t="shared" si="11"/>
        <v>49512803</v>
      </c>
      <c r="H290" s="17">
        <f t="shared" si="11"/>
        <v>3099328.7458359436</v>
      </c>
    </row>
    <row r="291" spans="3:8" x14ac:dyDescent="0.35">
      <c r="C291" s="8" t="s">
        <v>1515</v>
      </c>
      <c r="D291" s="13">
        <v>9763623</v>
      </c>
      <c r="E291" s="13">
        <v>3089383.4727862338</v>
      </c>
      <c r="F291" t="str">
        <f>C291</f>
        <v>Bus</v>
      </c>
      <c r="G291" s="17">
        <f t="shared" si="11"/>
        <v>9763623</v>
      </c>
      <c r="H291" s="17">
        <f t="shared" si="11"/>
        <v>3089383.4727862338</v>
      </c>
    </row>
    <row r="292" spans="3:8" x14ac:dyDescent="0.35">
      <c r="C292" s="8" t="s">
        <v>1514</v>
      </c>
      <c r="D292" s="13">
        <v>7557861</v>
      </c>
      <c r="E292" s="13">
        <v>3366437.5647021751</v>
      </c>
      <c r="F292" t="str">
        <f>C292</f>
        <v>Boat</v>
      </c>
      <c r="G292" s="17">
        <f t="shared" si="11"/>
        <v>7557861</v>
      </c>
      <c r="H292" s="17">
        <f t="shared" si="11"/>
        <v>3366437.5647021751</v>
      </c>
    </row>
    <row r="300" spans="3:8" x14ac:dyDescent="0.35">
      <c r="F300" s="21"/>
    </row>
    <row r="301" spans="3:8" x14ac:dyDescent="0.35">
      <c r="C301" s="4" t="s">
        <v>1524</v>
      </c>
      <c r="D301" t="s">
        <v>1570</v>
      </c>
      <c r="E301" t="s">
        <v>1577</v>
      </c>
      <c r="F301" s="21" t="s">
        <v>1546</v>
      </c>
    </row>
    <row r="302" spans="3:8" x14ac:dyDescent="0.35">
      <c r="C302" s="8" t="s">
        <v>1502</v>
      </c>
      <c r="D302" s="13">
        <v>8497899</v>
      </c>
      <c r="E302" t="str">
        <f>C302</f>
        <v>Dry</v>
      </c>
      <c r="F302" s="17">
        <f>D302</f>
        <v>8497899</v>
      </c>
    </row>
    <row r="303" spans="3:8" x14ac:dyDescent="0.35">
      <c r="C303" s="8" t="s">
        <v>1501</v>
      </c>
      <c r="D303" s="13">
        <v>13659642</v>
      </c>
      <c r="E303" t="str">
        <f>C303</f>
        <v>Wet</v>
      </c>
      <c r="F303" s="17">
        <f>D303</f>
        <v>13659642</v>
      </c>
    </row>
    <row r="314" spans="3:9" x14ac:dyDescent="0.35">
      <c r="C314" s="4" t="s">
        <v>1524</v>
      </c>
      <c r="D314" t="s">
        <v>1570</v>
      </c>
      <c r="E314" t="s">
        <v>1579</v>
      </c>
      <c r="F314" t="s">
        <v>1578</v>
      </c>
    </row>
    <row r="315" spans="3:9" x14ac:dyDescent="0.35">
      <c r="C315" s="8">
        <v>2021</v>
      </c>
      <c r="D315" s="13">
        <v>4621222</v>
      </c>
      <c r="E315">
        <f>C315</f>
        <v>2021</v>
      </c>
      <c r="F315" s="17">
        <f>D315</f>
        <v>4621222</v>
      </c>
      <c r="H315" s="17"/>
      <c r="I315" s="21"/>
    </row>
    <row r="316" spans="3:9" x14ac:dyDescent="0.35">
      <c r="C316" s="8">
        <v>2022</v>
      </c>
      <c r="D316" s="13">
        <v>4525111</v>
      </c>
      <c r="E316">
        <f t="shared" ref="E316:F319" si="12">C316</f>
        <v>2022</v>
      </c>
      <c r="F316" s="17">
        <f t="shared" si="12"/>
        <v>4525111</v>
      </c>
      <c r="H316" s="17"/>
      <c r="I316" s="21"/>
    </row>
    <row r="317" spans="3:9" x14ac:dyDescent="0.35">
      <c r="C317" s="8">
        <v>2023</v>
      </c>
      <c r="D317" s="13">
        <v>4243687</v>
      </c>
      <c r="E317">
        <f t="shared" si="12"/>
        <v>2023</v>
      </c>
      <c r="F317" s="17">
        <f t="shared" si="12"/>
        <v>4243687</v>
      </c>
    </row>
    <row r="318" spans="3:9" x14ac:dyDescent="0.35">
      <c r="C318" s="8">
        <v>2024</v>
      </c>
      <c r="D318" s="13">
        <v>4547303</v>
      </c>
      <c r="E318">
        <f t="shared" si="12"/>
        <v>2024</v>
      </c>
      <c r="F318" s="17">
        <f t="shared" si="12"/>
        <v>4547303</v>
      </c>
    </row>
    <row r="319" spans="3:9" x14ac:dyDescent="0.35">
      <c r="C319" s="8">
        <v>2025</v>
      </c>
      <c r="D319" s="13">
        <v>4220218</v>
      </c>
      <c r="E319">
        <f t="shared" si="12"/>
        <v>2025</v>
      </c>
      <c r="F319" s="17">
        <f t="shared" si="12"/>
        <v>4220218</v>
      </c>
    </row>
  </sheetData>
  <sheetProtection sheet="1" objects="1" scenarios="1"/>
  <mergeCells count="2">
    <mergeCell ref="H4:L4"/>
    <mergeCell ref="J151:N151"/>
  </mergeCells>
  <conditionalFormatting sqref="M6:M10">
    <cfRule type="cellIs" dxfId="37" priority="7" operator="greaterThanOrEqual">
      <formula>0</formula>
    </cfRule>
    <cfRule type="cellIs" dxfId="36" priority="2" operator="greaterThan">
      <formula>0</formula>
    </cfRule>
    <cfRule type="cellIs" dxfId="35" priority="1" stopIfTrue="1" operator="lessThan">
      <formula>0</formula>
    </cfRule>
  </conditionalFormatting>
  <conditionalFormatting sqref="M6:M10">
    <cfRule type="cellIs" dxfId="34" priority="6" operator="lessThan">
      <formula>0</formula>
    </cfRule>
  </conditionalFormatting>
  <pageMargins left="0.7" right="0.7" top="0.75" bottom="0.75" header="0.3" footer="0.3"/>
  <pageSetup paperSize="9" orientation="portrait" r:id="rId38"/>
  <drawing r:id="rId39"/>
  <extLst>
    <ext xmlns:x14="http://schemas.microsoft.com/office/spreadsheetml/2009/9/main" uri="{A8765BA9-456A-4dab-B4F3-ACF838C121DE}">
      <x14:slicerList>
        <x14:slicer r:id="rId4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BBAE9-A908-458D-96F4-35B32561055E}">
  <dimension ref="A1:D30"/>
  <sheetViews>
    <sheetView showGridLines="0" showRowColHeaders="0" tabSelected="1" zoomScale="50" zoomScaleNormal="50" workbookViewId="0">
      <selection activeCell="AK24" sqref="AK24"/>
    </sheetView>
  </sheetViews>
  <sheetFormatPr defaultRowHeight="14.5" x14ac:dyDescent="0.35"/>
  <cols>
    <col min="1" max="16384" width="8.7265625" style="5"/>
  </cols>
  <sheetData>
    <row r="1" spans="1:1" x14ac:dyDescent="0.35">
      <c r="A1" s="5" t="s">
        <v>1528</v>
      </c>
    </row>
    <row r="30" spans="4:4" x14ac:dyDescent="0.35">
      <c r="D30" s="5" t="s">
        <v>1528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1AE3-1664-41EB-A442-9E1996940E73}">
  <dimension ref="D11:BD32"/>
  <sheetViews>
    <sheetView showGridLines="0" showRowColHeaders="0" topLeftCell="C1" zoomScale="50" zoomScaleNormal="50" workbookViewId="0">
      <selection activeCell="A24" sqref="A24"/>
    </sheetView>
  </sheetViews>
  <sheetFormatPr defaultRowHeight="14.5" x14ac:dyDescent="0.35"/>
  <cols>
    <col min="26" max="31" width="17" bestFit="1" customWidth="1"/>
    <col min="38" max="38" width="16" customWidth="1"/>
    <col min="39" max="39" width="15.26953125" customWidth="1"/>
    <col min="41" max="41" width="16.36328125" customWidth="1"/>
    <col min="42" max="42" width="21.08984375" customWidth="1"/>
    <col min="43" max="43" width="23.6328125" customWidth="1"/>
    <col min="44" max="44" width="15.6328125" customWidth="1"/>
    <col min="45" max="45" width="19.453125" customWidth="1"/>
  </cols>
  <sheetData>
    <row r="11" spans="26:56" x14ac:dyDescent="0.35">
      <c r="AL11" s="30"/>
    </row>
    <row r="12" spans="26:56" ht="15.5" x14ac:dyDescent="0.35">
      <c r="Z12" s="31"/>
      <c r="AA12" s="32"/>
      <c r="AB12" s="33"/>
      <c r="AT12" s="29"/>
      <c r="AU12" s="29"/>
      <c r="AV12" s="29"/>
      <c r="AW12" s="29"/>
      <c r="AX12" s="29"/>
      <c r="AY12" s="29"/>
      <c r="AZ12" s="29"/>
      <c r="BA12" s="29"/>
      <c r="BB12" s="29"/>
      <c r="BC12" s="29"/>
      <c r="BD12" s="29"/>
    </row>
    <row r="13" spans="26:56" ht="15.5" x14ac:dyDescent="0.35">
      <c r="Z13" s="34"/>
      <c r="AA13" s="35"/>
      <c r="AB13" s="36"/>
      <c r="AT13" s="29"/>
      <c r="AU13" s="29"/>
      <c r="AV13" s="29"/>
      <c r="AW13" s="29"/>
      <c r="AX13" s="29"/>
      <c r="AY13" s="29"/>
      <c r="AZ13" s="29"/>
      <c r="BA13" s="29"/>
      <c r="BB13" s="29"/>
      <c r="BC13" s="29"/>
      <c r="BD13" s="29"/>
    </row>
    <row r="14" spans="26:56" ht="15.5" x14ac:dyDescent="0.35">
      <c r="Z14" s="34"/>
      <c r="AA14" s="35"/>
      <c r="AB14" s="36"/>
      <c r="AT14" s="29"/>
      <c r="AU14" s="29"/>
      <c r="AV14" s="29"/>
      <c r="AW14" s="29"/>
      <c r="AX14" s="29"/>
      <c r="AY14" s="29"/>
      <c r="AZ14" s="29"/>
      <c r="BA14" s="29"/>
      <c r="BB14" s="29"/>
      <c r="BC14" s="29"/>
      <c r="BD14" s="29"/>
    </row>
    <row r="15" spans="26:56" ht="15.5" x14ac:dyDescent="0.35">
      <c r="Z15" s="34"/>
      <c r="AA15" s="35"/>
      <c r="AB15" s="36"/>
      <c r="AT15" s="29"/>
      <c r="AU15" s="29"/>
      <c r="AV15" s="29"/>
      <c r="AW15" s="29"/>
      <c r="AX15" s="29"/>
      <c r="AY15" s="29"/>
      <c r="AZ15" s="29"/>
      <c r="BA15" s="29"/>
      <c r="BB15" s="29"/>
      <c r="BC15" s="29"/>
      <c r="BD15" s="29"/>
    </row>
    <row r="16" spans="26:56" ht="15.5" x14ac:dyDescent="0.35">
      <c r="Z16" s="34"/>
      <c r="AA16" s="35"/>
      <c r="AB16" s="36"/>
      <c r="AT16" s="29"/>
      <c r="AU16" s="29"/>
      <c r="AV16" s="29"/>
      <c r="AW16" s="29"/>
      <c r="AX16" s="29"/>
      <c r="AY16" s="29"/>
      <c r="AZ16" s="29"/>
      <c r="BA16" s="29"/>
      <c r="BB16" s="29"/>
      <c r="BC16" s="29"/>
      <c r="BD16" s="29"/>
    </row>
    <row r="17" spans="4:56" ht="15.5" x14ac:dyDescent="0.35">
      <c r="Z17" s="34"/>
      <c r="AA17" s="35"/>
      <c r="AB17" s="36"/>
      <c r="AT17" s="29"/>
      <c r="AU17" s="29"/>
      <c r="AV17" s="29"/>
      <c r="AW17" s="29"/>
      <c r="AX17" s="29"/>
      <c r="AY17" s="29"/>
      <c r="AZ17" s="29"/>
      <c r="BA17" s="29"/>
      <c r="BB17" s="29"/>
      <c r="BC17" s="29"/>
      <c r="BD17" s="29"/>
    </row>
    <row r="18" spans="4:56" ht="15.5" x14ac:dyDescent="0.35">
      <c r="Z18" s="34"/>
      <c r="AA18" s="35"/>
      <c r="AB18" s="36"/>
      <c r="AT18" s="29"/>
      <c r="AU18" s="29"/>
      <c r="AV18" s="29"/>
      <c r="AW18" s="29"/>
      <c r="AX18" s="29"/>
      <c r="AY18" s="29"/>
      <c r="AZ18" s="29"/>
      <c r="BA18" s="29"/>
      <c r="BB18" s="29"/>
      <c r="BC18" s="29"/>
      <c r="BD18" s="29"/>
    </row>
    <row r="19" spans="4:56" ht="15.5" x14ac:dyDescent="0.35">
      <c r="Z19" s="34"/>
      <c r="AA19" s="35"/>
      <c r="AB19" s="36"/>
      <c r="AT19" s="29"/>
      <c r="AU19" s="29"/>
      <c r="AV19" s="29"/>
      <c r="AW19" s="29"/>
      <c r="AX19" s="29"/>
      <c r="AY19" s="29"/>
      <c r="AZ19" s="29"/>
      <c r="BA19" s="29"/>
      <c r="BB19" s="29"/>
      <c r="BC19" s="29"/>
      <c r="BD19" s="29"/>
    </row>
    <row r="20" spans="4:56" ht="15.5" x14ac:dyDescent="0.35">
      <c r="Z20" s="34"/>
      <c r="AA20" s="35"/>
      <c r="AB20" s="36"/>
      <c r="AT20" s="29"/>
      <c r="AU20" s="29"/>
      <c r="AV20" s="29"/>
      <c r="AW20" s="29"/>
      <c r="AX20" s="29"/>
      <c r="AY20" s="29"/>
      <c r="AZ20" s="29"/>
      <c r="BA20" s="29"/>
      <c r="BB20" s="29"/>
      <c r="BC20" s="29"/>
      <c r="BD20" s="29"/>
    </row>
    <row r="21" spans="4:56" x14ac:dyDescent="0.35">
      <c r="Z21" s="34"/>
      <c r="AA21" s="35"/>
      <c r="AB21" s="36"/>
    </row>
    <row r="22" spans="4:56" x14ac:dyDescent="0.35">
      <c r="Z22" s="34"/>
      <c r="AA22" s="35"/>
      <c r="AB22" s="36"/>
    </row>
    <row r="23" spans="4:56" x14ac:dyDescent="0.35">
      <c r="Z23" s="34"/>
      <c r="AA23" s="35"/>
      <c r="AB23" s="36"/>
    </row>
    <row r="24" spans="4:56" x14ac:dyDescent="0.35">
      <c r="Z24" s="34"/>
      <c r="AA24" s="35"/>
      <c r="AB24" s="36"/>
    </row>
    <row r="25" spans="4:56" x14ac:dyDescent="0.35">
      <c r="Z25" s="34"/>
      <c r="AA25" s="35"/>
      <c r="AB25" s="36"/>
    </row>
    <row r="26" spans="4:56" x14ac:dyDescent="0.35">
      <c r="Z26" s="34"/>
      <c r="AA26" s="35"/>
      <c r="AB26" s="36"/>
    </row>
    <row r="27" spans="4:56" x14ac:dyDescent="0.35">
      <c r="Z27" s="34"/>
      <c r="AA27" s="35"/>
      <c r="AB27" s="36"/>
    </row>
    <row r="28" spans="4:56" x14ac:dyDescent="0.35">
      <c r="Z28" s="34"/>
      <c r="AA28" s="35"/>
      <c r="AB28" s="36"/>
    </row>
    <row r="29" spans="4:56" x14ac:dyDescent="0.35">
      <c r="Z29" s="37"/>
      <c r="AA29" s="38"/>
      <c r="AB29" s="39"/>
    </row>
    <row r="32" spans="4:56" x14ac:dyDescent="0.35">
      <c r="D32" t="s">
        <v>1528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EEBD-3B9C-4509-BEBD-DBC84B4CE096}">
  <dimension ref="A1"/>
  <sheetViews>
    <sheetView showGridLines="0" showRowColHeaders="0" zoomScale="50" zoomScaleNormal="50" workbookViewId="0">
      <selection activeCell="AK13" sqref="AK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Analysis</vt:lpstr>
      <vt:lpstr>Overview</vt:lpstr>
      <vt:lpstr>Crop Insights</vt:lpstr>
      <vt:lpstr>Logistics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Eucharia Chibuike</cp:lastModifiedBy>
  <dcterms:created xsi:type="dcterms:W3CDTF">2025-10-06T07:52:47Z</dcterms:created>
  <dcterms:modified xsi:type="dcterms:W3CDTF">2026-01-13T11:11:26Z</dcterms:modified>
</cp:coreProperties>
</file>